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ly BS" sheetId="1" r:id="rId4"/>
    <sheet state="visible" name="Yearly IS" sheetId="2" r:id="rId5"/>
    <sheet state="visible" name="CCC" sheetId="3" r:id="rId6"/>
  </sheets>
  <definedNames/>
  <calcPr/>
</workbook>
</file>

<file path=xl/sharedStrings.xml><?xml version="1.0" encoding="utf-8"?>
<sst xmlns="http://schemas.openxmlformats.org/spreadsheetml/2006/main" count="283" uniqueCount="257">
  <si>
    <t>Balance Sheet 2015-2020</t>
  </si>
  <si>
    <t>2015</t>
  </si>
  <si>
    <t>2016</t>
  </si>
  <si>
    <t>2017</t>
  </si>
  <si>
    <t>2018</t>
  </si>
  <si>
    <t>2019</t>
  </si>
  <si>
    <t>2020</t>
  </si>
  <si>
    <t>Current Assets</t>
  </si>
  <si>
    <t>Bank</t>
  </si>
  <si>
    <t>1012 - Key2 Checking</t>
  </si>
  <si>
    <t>Cash</t>
  </si>
  <si>
    <t>1013 - Key Bank Checking</t>
  </si>
  <si>
    <t>1014 - Key Bank Savings</t>
  </si>
  <si>
    <t>Total Bank</t>
  </si>
  <si>
    <t>Accounts Receivable</t>
  </si>
  <si>
    <t>1200 - Accounts Receivable</t>
  </si>
  <si>
    <t>Total Accounts Receivable</t>
  </si>
  <si>
    <t>AR</t>
  </si>
  <si>
    <t>Other Current Asset</t>
  </si>
  <si>
    <t>1120 - Inventory Asset</t>
  </si>
  <si>
    <t>Inventory</t>
  </si>
  <si>
    <t>1121 - Small Tools</t>
  </si>
  <si>
    <t>Other Current Assets</t>
  </si>
  <si>
    <t>1122 - Inventory Adj. Accounts</t>
  </si>
  <si>
    <t>Prepaid Expenses</t>
  </si>
  <si>
    <t>1205 - Allowance for Doubtful Accounts</t>
  </si>
  <si>
    <t>1401 - Employee Loans</t>
  </si>
  <si>
    <t>sum</t>
  </si>
  <si>
    <t>1507 - Prepaid Software Lease</t>
  </si>
  <si>
    <t>Check</t>
  </si>
  <si>
    <t>1508 - Prepaid</t>
  </si>
  <si>
    <t>Total Other Current Asset</t>
  </si>
  <si>
    <t>Total Current Assets</t>
  </si>
  <si>
    <t>Fixed Assets</t>
  </si>
  <si>
    <t>1500 - Vehicles</t>
  </si>
  <si>
    <t>1501 - Office/Construction Equipment</t>
  </si>
  <si>
    <t>1502 - Accumulated Depreciation</t>
  </si>
  <si>
    <t>1503 - Leasehold Improvements</t>
  </si>
  <si>
    <t>1505 - Demo Equipment</t>
  </si>
  <si>
    <t>1506 - Software</t>
  </si>
  <si>
    <t>Total Fixed Assets</t>
  </si>
  <si>
    <t>Other Assets</t>
  </si>
  <si>
    <t>1300 - Deposits</t>
  </si>
  <si>
    <t>Note Receivable</t>
  </si>
  <si>
    <t>1499 - Undeposited Funds</t>
  </si>
  <si>
    <t>Long Term Investments</t>
  </si>
  <si>
    <t>1510 - Loan Fee Amortization</t>
  </si>
  <si>
    <t>Other LTA</t>
  </si>
  <si>
    <t>1511 - A/A - Loan Fee</t>
  </si>
  <si>
    <t>1600 - Financial Investments</t>
  </si>
  <si>
    <t>Total</t>
  </si>
  <si>
    <t>1649 - Due from CascadeElect/Comm</t>
  </si>
  <si>
    <t>1650 - Due From Williamson Brothers, LLC</t>
  </si>
  <si>
    <t>1651 - Accrued Interest on Due from Williamson Brothers, LLC</t>
  </si>
  <si>
    <t>1800 - Due from Shareholder</t>
  </si>
  <si>
    <t>1801 - Accrued interest on Due from SH</t>
  </si>
  <si>
    <t>2550 - Current Portion-Notes Payable</t>
  </si>
  <si>
    <t>8011 - Interest  on Sh Loan</t>
  </si>
  <si>
    <t>Total Other Assets</t>
  </si>
  <si>
    <t>Total ASSETS</t>
  </si>
  <si>
    <t>LIABILITIES &amp; EQUITY</t>
  </si>
  <si>
    <t>Current Liabilities</t>
  </si>
  <si>
    <t>Accounts Payable</t>
  </si>
  <si>
    <t>2000 - Accounts Payable</t>
  </si>
  <si>
    <t>Total Accounts Payable</t>
  </si>
  <si>
    <t>AP</t>
  </si>
  <si>
    <t>Credit Card</t>
  </si>
  <si>
    <t>2104 - Charge Card Purchases</t>
  </si>
  <si>
    <t>Acccrued Expenses</t>
  </si>
  <si>
    <t>Total Credit Card</t>
  </si>
  <si>
    <t>Deposits</t>
  </si>
  <si>
    <t>Other Current Liability</t>
  </si>
  <si>
    <t>Current Mat of Notes Payable</t>
  </si>
  <si>
    <t>2004 - Prepaid Services</t>
  </si>
  <si>
    <t>Other Current Liabilities</t>
  </si>
  <si>
    <t>2005 - Inventory Received Not Billed</t>
  </si>
  <si>
    <t>2010 - Loans due to Jim &amp; Cami</t>
  </si>
  <si>
    <t>2011 - Shareholder loan accrued interest</t>
  </si>
  <si>
    <t>2101 - Accrued wages</t>
  </si>
  <si>
    <t>2102 - Payroll Tax Liabilitiy</t>
  </si>
  <si>
    <t>2106 - Accrued Commissions</t>
  </si>
  <si>
    <t>2107 - Accrued Vacation</t>
  </si>
  <si>
    <t>2200 - Sales Tax Payable</t>
  </si>
  <si>
    <t>2202 - Sales Taxes Payable WA</t>
  </si>
  <si>
    <t>2203 - Sales Taxes Payable CA</t>
  </si>
  <si>
    <t>2250 - Current portion of LTD</t>
  </si>
  <si>
    <t>2299 - Key Bank Line of Credit</t>
  </si>
  <si>
    <t>Total Other Current Liability</t>
  </si>
  <si>
    <t>Total Current Liabilities</t>
  </si>
  <si>
    <t>Long Term Liabilities</t>
  </si>
  <si>
    <t>2304 - Key Bank Loan</t>
  </si>
  <si>
    <t>2307 - Key Bank Loan  2</t>
  </si>
  <si>
    <t>2308 - Funding Circle Loan</t>
  </si>
  <si>
    <t>2309 - Mercedes-Benz Financial</t>
  </si>
  <si>
    <t>Total Long Term Liabilities</t>
  </si>
  <si>
    <t>Equity</t>
  </si>
  <si>
    <t>3010 - Capital Stock</t>
  </si>
  <si>
    <t>3020 - Distributions Paid</t>
  </si>
  <si>
    <t>3030 - Capital Contribution</t>
  </si>
  <si>
    <t>Total - Equity</t>
  </si>
  <si>
    <t>Retained Earnings</t>
  </si>
  <si>
    <t>Net Income</t>
  </si>
  <si>
    <t>Total Equity</t>
  </si>
  <si>
    <t>Total LIABILITIES &amp; EQUITY</t>
  </si>
  <si>
    <t>Income Statement 2015-2020</t>
  </si>
  <si>
    <t>How do you think stimulus is going to affect clients</t>
  </si>
  <si>
    <t>2021P</t>
  </si>
  <si>
    <t>2022P</t>
  </si>
  <si>
    <t>2023P</t>
  </si>
  <si>
    <t>2024P</t>
  </si>
  <si>
    <t>2025P</t>
  </si>
  <si>
    <t>Ordinary Income/Expense</t>
  </si>
  <si>
    <t>Income</t>
  </si>
  <si>
    <t>4001 - Labor Income</t>
  </si>
  <si>
    <t>Product Sales</t>
  </si>
  <si>
    <t>4002 - Material Income</t>
  </si>
  <si>
    <t>Services</t>
  </si>
  <si>
    <t>4003 - Services</t>
  </si>
  <si>
    <t>Other</t>
  </si>
  <si>
    <t>4005 - Prof. Devel. Income</t>
  </si>
  <si>
    <t>4006 - Interest Income on Sh Loan</t>
  </si>
  <si>
    <t>4020 - Performance Bond</t>
  </si>
  <si>
    <t>4040 - Commissions Earned</t>
  </si>
  <si>
    <t>4050 - Shipping and Handling</t>
  </si>
  <si>
    <t>4100 - Sales</t>
  </si>
  <si>
    <t>4170 - Equipment Rental</t>
  </si>
  <si>
    <t>Period Growth Rate</t>
  </si>
  <si>
    <t>Total - Income</t>
  </si>
  <si>
    <t>3 Year Growth Rate</t>
  </si>
  <si>
    <t>Cost Of Sales</t>
  </si>
  <si>
    <t>6000 - Cost of Goods Sold</t>
  </si>
  <si>
    <t>6002 - Materials</t>
  </si>
  <si>
    <t>6003 - Cash Discounts</t>
  </si>
  <si>
    <t>6100 - Labor</t>
  </si>
  <si>
    <t>6200 - Commission to ESD</t>
  </si>
  <si>
    <t>6201 - Commissions to OETC</t>
  </si>
  <si>
    <t>6202 - Commission Fee to KCDA</t>
  </si>
  <si>
    <t>check</t>
  </si>
  <si>
    <t>6203 - Commission to Cascade</t>
  </si>
  <si>
    <t>6205 - Commission PEPPM</t>
  </si>
  <si>
    <t>6300 - Bond Expense</t>
  </si>
  <si>
    <t>6301 - Job Site Equipment Rental</t>
  </si>
  <si>
    <t>6302 - Product Shipping</t>
  </si>
  <si>
    <t>6305 - Job Site Travel</t>
  </si>
  <si>
    <t>6306 - Subcontractors</t>
  </si>
  <si>
    <t>6307 - Casual Labor</t>
  </si>
  <si>
    <t>6308 - employment agency</t>
  </si>
  <si>
    <t>6309 - Small tools and equipment</t>
  </si>
  <si>
    <t>Total - Cost Of Sales</t>
  </si>
  <si>
    <t>Gross Profit</t>
  </si>
  <si>
    <t>Expense</t>
  </si>
  <si>
    <t>7003 - Fuel</t>
  </si>
  <si>
    <t>7041 - Sponsorship</t>
  </si>
  <si>
    <t>SG&amp;A</t>
  </si>
  <si>
    <t>7071 - Advertising</t>
  </si>
  <si>
    <t>Adjustments - (Interest, (Non-B&amp;O) Tax, Dep, Amort)</t>
  </si>
  <si>
    <t>7072 - Marketing</t>
  </si>
  <si>
    <t>Other Addbacks</t>
  </si>
  <si>
    <t>7119 - Service Charges</t>
  </si>
  <si>
    <t>7120 - Bank Service Charges</t>
  </si>
  <si>
    <t>Net Income Sum</t>
  </si>
  <si>
    <t>7121 - Charge Card Service</t>
  </si>
  <si>
    <t>EBITDA Sum</t>
  </si>
  <si>
    <t>7140 - Donations</t>
  </si>
  <si>
    <t>7159 - Filing Fees</t>
  </si>
  <si>
    <t>7160 - Dues and Subscriptions</t>
  </si>
  <si>
    <t>7180 - Insurance - Co. and vehical</t>
  </si>
  <si>
    <t>7198 - Medical, Dental, VSP, life  - Co.</t>
  </si>
  <si>
    <t>7222 - Cleaning and Sanitizing Supplies</t>
  </si>
  <si>
    <t>7230 - Licenses and Permits</t>
  </si>
  <si>
    <t>7250 - Postage and Delivery</t>
  </si>
  <si>
    <t>7251 - Freight</t>
  </si>
  <si>
    <t>7252 - uniforms</t>
  </si>
  <si>
    <t>7260 - Printing and Reproduction</t>
  </si>
  <si>
    <t>7262 - Internet and WEB Service</t>
  </si>
  <si>
    <t>7270 - Professional Fees</t>
  </si>
  <si>
    <t>7281 - Accounting</t>
  </si>
  <si>
    <t>7282 - Consulting</t>
  </si>
  <si>
    <t>7283 - Computer</t>
  </si>
  <si>
    <t>Total - 7270 - Professional Fees</t>
  </si>
  <si>
    <t>7289 - Storage</t>
  </si>
  <si>
    <t>7290 - Rent</t>
  </si>
  <si>
    <t>7291 - Interest Expense</t>
  </si>
  <si>
    <t>7292 - Finance Charge - Charge Cards</t>
  </si>
  <si>
    <t>7293 - Loan Interest - Vehicle Loan</t>
  </si>
  <si>
    <t>7294 - Interest Expense - LOC</t>
  </si>
  <si>
    <t>7295 - Interest - Bank Loan</t>
  </si>
  <si>
    <t>Total - 7291 - Interest Expense</t>
  </si>
  <si>
    <t>7300 - Repairs</t>
  </si>
  <si>
    <t>7301 - Van &amp;Truck Repairs</t>
  </si>
  <si>
    <t>7302 - Building Repairs</t>
  </si>
  <si>
    <t>7303 - Computer Repairs</t>
  </si>
  <si>
    <t>7304 - Equipment Repairs</t>
  </si>
  <si>
    <t>Total - 7300 - Repairs</t>
  </si>
  <si>
    <t>7310 - Vehicle Maintenance Expense</t>
  </si>
  <si>
    <t>7360 - Meals &amp; Entertainment</t>
  </si>
  <si>
    <t>7361 - Lunch meals</t>
  </si>
  <si>
    <t>7380 - Sales Travel</t>
  </si>
  <si>
    <t>7381 - Parking Expense</t>
  </si>
  <si>
    <t>7382 - Leased Auto - SUV Acura</t>
  </si>
  <si>
    <t>7383 - Software Lease</t>
  </si>
  <si>
    <t>7384 - Lease - (1) Nissan 2013 Van VIN 4705</t>
  </si>
  <si>
    <t>7385 - Lease - (2) Nissan 2013 Van VIN 0283</t>
  </si>
  <si>
    <t>7386 - NIssan Lease (3) 5146 2014</t>
  </si>
  <si>
    <t>7387 - NIssan Lease (4) 2014 0756</t>
  </si>
  <si>
    <t>7388 - Lease - Jaguar</t>
  </si>
  <si>
    <t>7389 - Leased Equipment</t>
  </si>
  <si>
    <t>7390 - Utilities</t>
  </si>
  <si>
    <t>7391 - Sanitation</t>
  </si>
  <si>
    <t>7490 - Landscaping</t>
  </si>
  <si>
    <t>7550 - Office Supplies</t>
  </si>
  <si>
    <t>7558 - Officer Salary</t>
  </si>
  <si>
    <t>7559 - Gross Payroll</t>
  </si>
  <si>
    <t>7556 - Gross Payroll - Commissions</t>
  </si>
  <si>
    <t>Total - 7559 - Gross Payroll</t>
  </si>
  <si>
    <t>7560 - Payroll Tax Expense</t>
  </si>
  <si>
    <t>7561 - Employer 401K Payroll Contribut</t>
  </si>
  <si>
    <t>7563 - Car Allowance</t>
  </si>
  <si>
    <t>7570 - Workers Comp - OOS</t>
  </si>
  <si>
    <t>7652 - Continued Education</t>
  </si>
  <si>
    <t>7700 - Deprec. Expense new</t>
  </si>
  <si>
    <t>7701 - Amortization Expense</t>
  </si>
  <si>
    <t>7740 - Telephone</t>
  </si>
  <si>
    <t>7820 - Taxes</t>
  </si>
  <si>
    <t>7830 - Federal</t>
  </si>
  <si>
    <t>7840 - City B &amp; O Taxes</t>
  </si>
  <si>
    <t>7850 - Property</t>
  </si>
  <si>
    <t>7860 - State B &amp; O</t>
  </si>
  <si>
    <t>Total - 7820 - Taxes</t>
  </si>
  <si>
    <t>7904 - Trade Shows/Conferences</t>
  </si>
  <si>
    <t>8050 - Shareholder Loan - Interest Expense</t>
  </si>
  <si>
    <t>9999 - Suspense</t>
  </si>
  <si>
    <t>Total - Expense</t>
  </si>
  <si>
    <t>Net Ordinary Income</t>
  </si>
  <si>
    <t>Other Income and Expenses</t>
  </si>
  <si>
    <t>Other Income</t>
  </si>
  <si>
    <t>8010 - Interest Income</t>
  </si>
  <si>
    <t>8012 - Interest Income on Due from Williamson Brothers, LLC</t>
  </si>
  <si>
    <t>9050 - Gain/Loss on sale of assets</t>
  </si>
  <si>
    <t>Total - Other Income</t>
  </si>
  <si>
    <t>Other Expense</t>
  </si>
  <si>
    <t>9015 - Inventory theft loss</t>
  </si>
  <si>
    <t>Total - Other Expense</t>
  </si>
  <si>
    <t>Net Other Income</t>
  </si>
  <si>
    <t>Days Inventory Outstanding</t>
  </si>
  <si>
    <t>Average Inventory</t>
  </si>
  <si>
    <t>COGS</t>
  </si>
  <si>
    <t>DIO</t>
  </si>
  <si>
    <t>Days Sales Outstanding</t>
  </si>
  <si>
    <t>Average AR</t>
  </si>
  <si>
    <t>Revenue per Day</t>
  </si>
  <si>
    <t>DSO</t>
  </si>
  <si>
    <t>Days Payables Outstanding</t>
  </si>
  <si>
    <t>Average AP</t>
  </si>
  <si>
    <t>COGS Per Day</t>
  </si>
  <si>
    <t>DPO</t>
  </si>
  <si>
    <t>CCC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</si>
</sst>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_);[Red]\(&quot;$&quot;#,##0\)"/>
    <numFmt numFmtId="165" formatCode="&quot;$&quot;#,##0.00_);[Red]\(&quot;$&quot;#,##0.00\)"/>
    <numFmt numFmtId="166" formatCode="&quot;$&quot;#,##0"/>
    <numFmt numFmtId="167" formatCode="#,##0.00;(#,##0.00)"/>
    <numFmt numFmtId="168" formatCode="&quot;$&quot;#,##0.00"/>
  </numFmts>
  <fonts count="13">
    <font>
      <sz val="10.0"/>
      <color rgb="FF000000"/>
      <name val="Arial"/>
    </font>
    <font>
      <b/>
      <i/>
      <sz val="11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FF0000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name val="Arial"/>
    </font>
    <font>
      <i/>
      <sz val="11.0"/>
      <color theme="1"/>
      <name val="Arial"/>
    </font>
    <font>
      <i/>
      <sz val="11.0"/>
      <name val="Arial"/>
    </font>
    <font>
      <sz val="11.0"/>
      <color rgb="FFFF0000"/>
      <name val="Calibri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right" vertical="bottom"/>
    </xf>
    <xf borderId="1" fillId="0" fontId="2" numFmtId="165" xfId="0" applyAlignment="1" applyBorder="1" applyFont="1" applyNumberForma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 vertical="bottom"/>
    </xf>
    <xf borderId="0" fillId="0" fontId="2" numFmtId="165" xfId="0" applyAlignment="1" applyFont="1" applyNumberFormat="1">
      <alignment vertical="bottom"/>
    </xf>
    <xf borderId="0" fillId="0" fontId="2" numFmtId="164" xfId="0" applyFont="1" applyNumberFormat="1"/>
    <xf borderId="1" fillId="0" fontId="2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1" fillId="0" fontId="2" numFmtId="165" xfId="0" applyAlignment="1" applyBorder="1" applyFont="1" applyNumberFormat="1">
      <alignment shrinkToFit="0" vertical="bottom" wrapText="0"/>
    </xf>
    <xf borderId="0" fillId="2" fontId="6" numFmtId="164" xfId="0" applyAlignment="1" applyFill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vertical="bottom"/>
    </xf>
    <xf borderId="0" fillId="0" fontId="2" numFmtId="10" xfId="0" applyFont="1" applyNumberFormat="1"/>
    <xf borderId="2" fillId="0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horizontal="right" vertical="bottom"/>
    </xf>
    <xf borderId="3" fillId="0" fontId="6" numFmtId="164" xfId="0" applyAlignment="1" applyBorder="1" applyFont="1" applyNumberFormat="1">
      <alignment horizontal="right" vertical="bottom"/>
    </xf>
    <xf borderId="4" fillId="0" fontId="6" numFmtId="164" xfId="0" applyAlignment="1" applyBorder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7" numFmtId="0" xfId="0" applyFont="1"/>
    <xf borderId="0" fillId="0" fontId="8" numFmtId="10" xfId="0" applyAlignment="1" applyFont="1" applyNumberFormat="1">
      <alignment horizontal="right" vertical="bottom"/>
    </xf>
    <xf borderId="0" fillId="0" fontId="9" numFmtId="10" xfId="0" applyAlignment="1" applyFont="1" applyNumberFormat="1">
      <alignment horizontal="right" vertical="bottom"/>
    </xf>
    <xf borderId="0" fillId="0" fontId="7" numFmtId="165" xfId="0" applyAlignment="1" applyFont="1" applyNumberFormat="1">
      <alignment horizontal="right" vertical="bottom"/>
    </xf>
    <xf borderId="0" fillId="0" fontId="4" numFmtId="167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3" fontId="6" numFmtId="164" xfId="0" applyAlignment="1" applyFill="1" applyFont="1" applyNumberFormat="1">
      <alignment horizontal="right" readingOrder="0" vertical="bottom"/>
    </xf>
    <xf borderId="0" fillId="0" fontId="10" numFmtId="164" xfId="0" applyAlignment="1" applyFont="1" applyNumberFormat="1">
      <alignment horizontal="right" vertical="bottom"/>
    </xf>
    <xf borderId="0" fillId="0" fontId="11" numFmtId="0" xfId="0" applyAlignment="1" applyFont="1">
      <alignment readingOrder="0"/>
    </xf>
    <xf borderId="2" fillId="0" fontId="11" numFmtId="0" xfId="0" applyAlignment="1" applyBorder="1" applyFont="1">
      <alignment readingOrder="0"/>
    </xf>
    <xf borderId="3" fillId="0" fontId="11" numFmtId="0" xfId="0" applyBorder="1" applyFont="1"/>
    <xf borderId="4" fillId="0" fontId="11" numFmtId="0" xfId="0" applyBorder="1" applyFont="1"/>
    <xf borderId="0" fillId="0" fontId="12" numFmtId="168" xfId="0" applyFont="1" applyNumberFormat="1"/>
    <xf borderId="0" fillId="0" fontId="12" numFmtId="0" xfId="0" applyAlignment="1" applyFont="1">
      <alignment readingOrder="0"/>
    </xf>
    <xf borderId="0" fillId="0" fontId="12" numFmtId="164" xfId="0" applyFont="1" applyNumberFormat="1"/>
    <xf borderId="0" fillId="0" fontId="1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8.57"/>
    <col hidden="1" min="9" max="13" width="14.43"/>
  </cols>
  <sheetData>
    <row r="1">
      <c r="A1" s="1" t="s">
        <v>0</v>
      </c>
      <c r="B1" s="2"/>
      <c r="C1" s="3"/>
      <c r="D1" s="3"/>
      <c r="E1" s="2"/>
      <c r="F1" s="2"/>
      <c r="G1" s="2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/>
      <c r="I2" s="5"/>
      <c r="J2" s="7" t="s">
        <v>3</v>
      </c>
      <c r="K2" s="7" t="s">
        <v>4</v>
      </c>
      <c r="L2" s="7" t="s">
        <v>5</v>
      </c>
      <c r="M2" s="7" t="s">
        <v>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9" t="s">
        <v>7</v>
      </c>
      <c r="B3" s="10"/>
      <c r="C3" s="10"/>
      <c r="D3" s="11"/>
      <c r="E3" s="11"/>
      <c r="F3" s="11"/>
      <c r="G3" s="11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12" t="s">
        <v>8</v>
      </c>
      <c r="B4" s="10"/>
      <c r="C4" s="10"/>
      <c r="D4" s="11"/>
      <c r="E4" s="11"/>
      <c r="F4" s="11"/>
      <c r="G4" s="11"/>
      <c r="H4" s="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13" t="s">
        <v>9</v>
      </c>
      <c r="B5" s="10">
        <v>0.0</v>
      </c>
      <c r="C5" s="10">
        <v>0.0</v>
      </c>
      <c r="D5" s="11">
        <v>151004.76</v>
      </c>
      <c r="E5" s="11">
        <v>20888.66</v>
      </c>
      <c r="F5" s="11">
        <v>347632.44</v>
      </c>
      <c r="G5" s="11">
        <v>1055652.31</v>
      </c>
      <c r="H5" s="8"/>
      <c r="I5" s="4" t="s">
        <v>10</v>
      </c>
      <c r="J5" s="14">
        <f t="shared" ref="J5:M5" si="1">D8</f>
        <v>151004.94</v>
      </c>
      <c r="K5" s="14">
        <f t="shared" si="1"/>
        <v>20900.31</v>
      </c>
      <c r="L5" s="14">
        <f t="shared" si="1"/>
        <v>347644.08</v>
      </c>
      <c r="M5" s="14">
        <f t="shared" si="1"/>
        <v>1095602.82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6" t="s">
        <v>11</v>
      </c>
      <c r="B6" s="11">
        <v>3635.99</v>
      </c>
      <c r="C6" s="11">
        <v>5189.6</v>
      </c>
      <c r="D6" s="10">
        <v>0.0</v>
      </c>
      <c r="E6" s="10">
        <v>0.0</v>
      </c>
      <c r="F6" s="10">
        <v>0.0</v>
      </c>
      <c r="G6" s="10">
        <v>0.0</v>
      </c>
      <c r="H6" s="8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6" t="s">
        <v>12</v>
      </c>
      <c r="B7" s="11">
        <v>1542.41</v>
      </c>
      <c r="C7" s="11">
        <v>1543.21</v>
      </c>
      <c r="D7" s="11">
        <v>0.18</v>
      </c>
      <c r="E7" s="11">
        <v>11.65</v>
      </c>
      <c r="F7" s="11">
        <v>11.64</v>
      </c>
      <c r="G7" s="11">
        <v>39950.51</v>
      </c>
      <c r="H7" s="8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6" t="s">
        <v>13</v>
      </c>
      <c r="B8" s="11">
        <v>5178.4</v>
      </c>
      <c r="C8" s="11">
        <v>6732.81</v>
      </c>
      <c r="D8" s="11">
        <v>151004.94</v>
      </c>
      <c r="E8" s="11">
        <v>20900.31</v>
      </c>
      <c r="F8" s="11">
        <v>347644.08</v>
      </c>
      <c r="G8" s="11">
        <v>1095602.82</v>
      </c>
      <c r="H8" s="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15" t="s">
        <v>14</v>
      </c>
      <c r="B9" s="11"/>
      <c r="C9" s="11"/>
      <c r="D9" s="11"/>
      <c r="E9" s="11"/>
      <c r="F9" s="11"/>
      <c r="G9" s="11"/>
      <c r="H9" s="6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6" t="s">
        <v>15</v>
      </c>
      <c r="B10" s="11">
        <v>779907.08</v>
      </c>
      <c r="C10" s="11">
        <v>548764.81</v>
      </c>
      <c r="D10" s="11">
        <v>514534.54</v>
      </c>
      <c r="E10" s="11">
        <v>2713600.98</v>
      </c>
      <c r="F10" s="11">
        <v>2149919.57</v>
      </c>
      <c r="G10" s="11">
        <v>2646726.7</v>
      </c>
      <c r="H10" s="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6" t="s">
        <v>16</v>
      </c>
      <c r="B11" s="11">
        <v>779907.08</v>
      </c>
      <c r="C11" s="11">
        <v>548764.81</v>
      </c>
      <c r="D11" s="11">
        <v>514534.54</v>
      </c>
      <c r="E11" s="11">
        <v>2713600.98</v>
      </c>
      <c r="F11" s="11">
        <v>2149919.57</v>
      </c>
      <c r="G11" s="11">
        <v>2646726.7</v>
      </c>
      <c r="H11" s="8"/>
      <c r="I11" s="4" t="s">
        <v>17</v>
      </c>
      <c r="J11" s="14">
        <f t="shared" ref="J11:M11" si="2">D11</f>
        <v>514534.54</v>
      </c>
      <c r="K11" s="14">
        <f t="shared" si="2"/>
        <v>2713600.98</v>
      </c>
      <c r="L11" s="14">
        <f t="shared" si="2"/>
        <v>2149919.57</v>
      </c>
      <c r="M11" s="14">
        <f t="shared" si="2"/>
        <v>2646726.7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15" t="s">
        <v>18</v>
      </c>
      <c r="B12" s="11"/>
      <c r="C12" s="11"/>
      <c r="D12" s="11"/>
      <c r="E12" s="11"/>
      <c r="F12" s="11"/>
      <c r="G12" s="11"/>
      <c r="H12" s="6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6" t="s">
        <v>19</v>
      </c>
      <c r="B13" s="11">
        <v>37461.15</v>
      </c>
      <c r="C13" s="11">
        <v>86811.49</v>
      </c>
      <c r="D13" s="11">
        <v>79949.42</v>
      </c>
      <c r="E13" s="11">
        <v>268850.71</v>
      </c>
      <c r="F13" s="11">
        <v>161006.27</v>
      </c>
      <c r="G13" s="11">
        <v>286086.98</v>
      </c>
      <c r="H13" s="8"/>
      <c r="I13" s="4" t="s">
        <v>20</v>
      </c>
      <c r="J13" s="14">
        <f t="shared" ref="J13:M13" si="3">D13</f>
        <v>79949.42</v>
      </c>
      <c r="K13" s="14">
        <f t="shared" si="3"/>
        <v>268850.71</v>
      </c>
      <c r="L13" s="14">
        <f t="shared" si="3"/>
        <v>161006.27</v>
      </c>
      <c r="M13" s="14">
        <f t="shared" si="3"/>
        <v>286086.98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6" t="s">
        <v>21</v>
      </c>
      <c r="B14" s="11">
        <v>9796.91</v>
      </c>
      <c r="C14" s="11">
        <v>9796.91</v>
      </c>
      <c r="D14" s="11">
        <v>9796.91</v>
      </c>
      <c r="E14" s="11">
        <v>9796.91</v>
      </c>
      <c r="F14" s="10">
        <v>0.0</v>
      </c>
      <c r="G14" s="10">
        <v>0.0</v>
      </c>
      <c r="H14" s="8"/>
      <c r="I14" s="4" t="s">
        <v>22</v>
      </c>
      <c r="J14" s="14">
        <f t="shared" ref="J14:M14" si="4">D20-J13-J15</f>
        <v>9255.91</v>
      </c>
      <c r="K14" s="14">
        <f t="shared" si="4"/>
        <v>60528.22</v>
      </c>
      <c r="L14" s="14">
        <f t="shared" si="4"/>
        <v>7042.66</v>
      </c>
      <c r="M14" s="14">
        <f t="shared" si="4"/>
        <v>7196.14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6" t="s">
        <v>23</v>
      </c>
      <c r="B15" s="11">
        <v>100581.89</v>
      </c>
      <c r="C15" s="10">
        <v>0.0</v>
      </c>
      <c r="D15" s="11">
        <v>359.0</v>
      </c>
      <c r="E15" s="11">
        <v>51688.65</v>
      </c>
      <c r="F15" s="10">
        <v>0.0</v>
      </c>
      <c r="G15" s="10">
        <v>0.0</v>
      </c>
      <c r="H15" s="8"/>
      <c r="I15" s="4" t="s">
        <v>24</v>
      </c>
      <c r="J15" s="14">
        <f t="shared" ref="J15:M15" si="5">D18+D19</f>
        <v>2157.31</v>
      </c>
      <c r="K15" s="14">
        <f t="shared" si="5"/>
        <v>34823.48</v>
      </c>
      <c r="L15" s="14">
        <f t="shared" si="5"/>
        <v>36334.61</v>
      </c>
      <c r="M15" s="14">
        <f t="shared" si="5"/>
        <v>41791.01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6" t="s">
        <v>25</v>
      </c>
      <c r="B16" s="16">
        <v>-900.0</v>
      </c>
      <c r="C16" s="16">
        <v>-900.0</v>
      </c>
      <c r="D16" s="16">
        <v>-900.0</v>
      </c>
      <c r="E16" s="16">
        <v>-900.0</v>
      </c>
      <c r="F16" s="16">
        <v>-900.0</v>
      </c>
      <c r="G16" s="16">
        <v>-900.0</v>
      </c>
      <c r="H16" s="1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6" t="s">
        <v>26</v>
      </c>
      <c r="B17" s="11">
        <v>61.1</v>
      </c>
      <c r="C17" s="16">
        <v>-57.34</v>
      </c>
      <c r="D17" s="18">
        <v>0.0</v>
      </c>
      <c r="E17" s="16">
        <v>-57.34</v>
      </c>
      <c r="F17" s="11">
        <v>7942.66</v>
      </c>
      <c r="G17" s="11">
        <v>8096.14</v>
      </c>
      <c r="H17" s="8"/>
      <c r="I17" s="4" t="s">
        <v>27</v>
      </c>
      <c r="J17" s="14">
        <f t="shared" ref="J17:M17" si="6">sum(J13:J15)</f>
        <v>91362.64</v>
      </c>
      <c r="K17" s="14">
        <f t="shared" si="6"/>
        <v>364202.41</v>
      </c>
      <c r="L17" s="14">
        <f t="shared" si="6"/>
        <v>204383.54</v>
      </c>
      <c r="M17" s="14">
        <f t="shared" si="6"/>
        <v>335074.13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6" t="s">
        <v>28</v>
      </c>
      <c r="B18" s="11">
        <v>3634.18</v>
      </c>
      <c r="C18" s="11">
        <v>5552.13</v>
      </c>
      <c r="D18" s="11">
        <v>2157.31</v>
      </c>
      <c r="E18" s="11">
        <v>34823.48</v>
      </c>
      <c r="F18" s="11">
        <v>36334.61</v>
      </c>
      <c r="G18" s="11">
        <v>41791.01</v>
      </c>
      <c r="H18" s="8"/>
      <c r="I18" s="4" t="s">
        <v>29</v>
      </c>
      <c r="J18" s="14">
        <f t="shared" ref="J18:M18" si="7">J17-D20</f>
        <v>0</v>
      </c>
      <c r="K18" s="14">
        <f t="shared" si="7"/>
        <v>0</v>
      </c>
      <c r="L18" s="14">
        <f t="shared" si="7"/>
        <v>0</v>
      </c>
      <c r="M18" s="14">
        <f t="shared" si="7"/>
        <v>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6" t="s">
        <v>30</v>
      </c>
      <c r="B19" s="11">
        <v>2471.21</v>
      </c>
      <c r="C19" s="11">
        <v>2471.21</v>
      </c>
      <c r="D19" s="10">
        <v>0.0</v>
      </c>
      <c r="E19" s="10">
        <v>0.0</v>
      </c>
      <c r="F19" s="10">
        <v>0.0</v>
      </c>
      <c r="G19" s="2">
        <v>0.0</v>
      </c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6" t="s">
        <v>31</v>
      </c>
      <c r="B20" s="11">
        <v>153106.44</v>
      </c>
      <c r="C20" s="11">
        <v>103674.4</v>
      </c>
      <c r="D20" s="11">
        <v>91362.64</v>
      </c>
      <c r="E20" s="11">
        <v>364202.41</v>
      </c>
      <c r="F20" s="11">
        <v>204383.54</v>
      </c>
      <c r="G20" s="11">
        <v>335074.13</v>
      </c>
      <c r="H20" s="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6" t="s">
        <v>32</v>
      </c>
      <c r="B21" s="11">
        <v>938191.92</v>
      </c>
      <c r="C21" s="11">
        <v>659172.02</v>
      </c>
      <c r="D21" s="11">
        <v>756902.12</v>
      </c>
      <c r="E21" s="11">
        <v>3098703.7</v>
      </c>
      <c r="F21" s="11">
        <v>2701947.19</v>
      </c>
      <c r="G21" s="11">
        <v>4077403.65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6" t="s">
        <v>33</v>
      </c>
      <c r="B22" s="11"/>
      <c r="C22" s="11"/>
      <c r="D22" s="11"/>
      <c r="E22" s="11"/>
      <c r="F22" s="11"/>
      <c r="G22" s="11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6" t="s">
        <v>34</v>
      </c>
      <c r="B23" s="11">
        <v>284680.08</v>
      </c>
      <c r="C23" s="11">
        <v>207798.96</v>
      </c>
      <c r="D23" s="11">
        <v>263970.24</v>
      </c>
      <c r="E23" s="11">
        <v>283331.69</v>
      </c>
      <c r="F23" s="11">
        <v>265144.9</v>
      </c>
      <c r="G23" s="11">
        <v>266401.85</v>
      </c>
      <c r="H23" s="8"/>
      <c r="I23" s="5"/>
      <c r="J23" s="14">
        <f t="shared" ref="J23:M23" si="8">D29-D25</f>
        <v>512471.57</v>
      </c>
      <c r="K23" s="14">
        <f t="shared" si="8"/>
        <v>531833.02</v>
      </c>
      <c r="L23" s="14">
        <f t="shared" si="8"/>
        <v>331756.42</v>
      </c>
      <c r="M23" s="14">
        <f t="shared" si="8"/>
        <v>380853.7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6" t="s">
        <v>35</v>
      </c>
      <c r="B24" s="11">
        <v>106575.88</v>
      </c>
      <c r="C24" s="11">
        <v>110457.38</v>
      </c>
      <c r="D24" s="11">
        <v>110457.38</v>
      </c>
      <c r="E24" s="11">
        <v>110457.38</v>
      </c>
      <c r="F24" s="11">
        <v>4838.5</v>
      </c>
      <c r="G24" s="11">
        <v>52678.83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6" t="s">
        <v>36</v>
      </c>
      <c r="B25" s="16">
        <v>-405774.69</v>
      </c>
      <c r="C25" s="16">
        <v>-353676.68</v>
      </c>
      <c r="D25" s="16">
        <v>-385491.73</v>
      </c>
      <c r="E25" s="16">
        <v>-417522.83</v>
      </c>
      <c r="F25" s="16">
        <v>-158800.44</v>
      </c>
      <c r="G25" s="16">
        <v>-158800.44</v>
      </c>
      <c r="H25" s="1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6" t="s">
        <v>37</v>
      </c>
      <c r="B26" s="11">
        <v>102383.17</v>
      </c>
      <c r="C26" s="11">
        <v>102383.17</v>
      </c>
      <c r="D26" s="11">
        <v>102383.17</v>
      </c>
      <c r="E26" s="11">
        <v>102383.17</v>
      </c>
      <c r="F26" s="11">
        <v>37313.04</v>
      </c>
      <c r="G26" s="11">
        <v>37313.04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6" t="s">
        <v>38</v>
      </c>
      <c r="B27" s="11">
        <v>18904.77</v>
      </c>
      <c r="C27" s="11">
        <v>18904.77</v>
      </c>
      <c r="D27" s="11">
        <v>18904.77</v>
      </c>
      <c r="E27" s="11">
        <v>18904.77</v>
      </c>
      <c r="F27" s="11">
        <v>23630.77</v>
      </c>
      <c r="G27" s="11">
        <v>23630.77</v>
      </c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6" t="s">
        <v>39</v>
      </c>
      <c r="B28" s="11">
        <v>16756.01</v>
      </c>
      <c r="C28" s="11">
        <v>16756.01</v>
      </c>
      <c r="D28" s="11">
        <v>16756.01</v>
      </c>
      <c r="E28" s="11">
        <v>16756.01</v>
      </c>
      <c r="F28" s="11">
        <v>829.21</v>
      </c>
      <c r="G28" s="11">
        <v>829.21</v>
      </c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6" t="s">
        <v>40</v>
      </c>
      <c r="B29" s="11">
        <v>123525.22</v>
      </c>
      <c r="C29" s="11">
        <v>102623.61</v>
      </c>
      <c r="D29" s="11">
        <v>126979.84</v>
      </c>
      <c r="E29" s="11">
        <v>114310.19</v>
      </c>
      <c r="F29" s="11">
        <v>172955.98</v>
      </c>
      <c r="G29" s="11">
        <v>222053.26</v>
      </c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6" t="s">
        <v>41</v>
      </c>
      <c r="B30" s="11"/>
      <c r="C30" s="11"/>
      <c r="D30" s="11"/>
      <c r="E30" s="11"/>
      <c r="F30" s="11"/>
      <c r="G30" s="11"/>
      <c r="H30" s="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6" t="s">
        <v>42</v>
      </c>
      <c r="B31" s="11">
        <v>640.44</v>
      </c>
      <c r="C31" s="11">
        <v>640.44</v>
      </c>
      <c r="D31" s="11">
        <v>640.44</v>
      </c>
      <c r="E31" s="11">
        <v>640.44</v>
      </c>
      <c r="F31" s="11">
        <v>9492.44</v>
      </c>
      <c r="G31" s="11">
        <v>9492.44</v>
      </c>
      <c r="H31" s="8"/>
      <c r="I31" s="4" t="s">
        <v>43</v>
      </c>
      <c r="J31" s="19">
        <f t="shared" ref="J31:M31" si="9">+D36+D37+D38+D39+D40</f>
        <v>107372.13</v>
      </c>
      <c r="K31" s="19">
        <f t="shared" si="9"/>
        <v>85593.14</v>
      </c>
      <c r="L31" s="19">
        <f t="shared" si="9"/>
        <v>69505.54</v>
      </c>
      <c r="M31" s="19">
        <f t="shared" si="9"/>
        <v>69505.54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6" t="s">
        <v>44</v>
      </c>
      <c r="B32" s="11">
        <v>1369.92</v>
      </c>
      <c r="C32" s="10">
        <v>0.0</v>
      </c>
      <c r="D32" s="16">
        <v>-84782.09</v>
      </c>
      <c r="E32" s="10">
        <v>0.0</v>
      </c>
      <c r="F32" s="10">
        <v>0.0</v>
      </c>
      <c r="G32" s="10">
        <v>0.0</v>
      </c>
      <c r="H32" s="8"/>
      <c r="I32" s="4" t="s">
        <v>45</v>
      </c>
      <c r="J32" s="14">
        <f t="shared" ref="J32:M32" si="10">D35</f>
        <v>0</v>
      </c>
      <c r="K32" s="14">
        <f t="shared" si="10"/>
        <v>0</v>
      </c>
      <c r="L32" s="14">
        <f t="shared" si="10"/>
        <v>0</v>
      </c>
      <c r="M32" s="14">
        <f t="shared" si="10"/>
        <v>2500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6" t="s">
        <v>46</v>
      </c>
      <c r="B33" s="11">
        <v>7231.93</v>
      </c>
      <c r="C33" s="11">
        <v>7231.93</v>
      </c>
      <c r="D33" s="11">
        <v>7231.93</v>
      </c>
      <c r="E33" s="11">
        <v>7231.93</v>
      </c>
      <c r="F33" s="10">
        <v>0.0</v>
      </c>
      <c r="G33" s="10">
        <v>0.0</v>
      </c>
      <c r="H33" s="8"/>
      <c r="I33" s="4" t="s">
        <v>47</v>
      </c>
      <c r="J33" s="14">
        <f t="shared" ref="J33:M33" si="11">J35-J31</f>
        <v>-81398.19</v>
      </c>
      <c r="K33" s="14">
        <f t="shared" si="11"/>
        <v>6056.01</v>
      </c>
      <c r="L33" s="14">
        <f t="shared" si="11"/>
        <v>9492.44</v>
      </c>
      <c r="M33" s="14">
        <f t="shared" si="11"/>
        <v>11992.44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6" t="s">
        <v>48</v>
      </c>
      <c r="B34" s="16">
        <v>-853.74</v>
      </c>
      <c r="C34" s="16">
        <v>-1205.01</v>
      </c>
      <c r="D34" s="16">
        <v>-1327.11</v>
      </c>
      <c r="E34" s="16">
        <v>-1403.38</v>
      </c>
      <c r="F34" s="18">
        <v>0.0</v>
      </c>
      <c r="G34" s="18">
        <v>0.0</v>
      </c>
      <c r="H34" s="1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6" t="s">
        <v>49</v>
      </c>
      <c r="B35" s="10">
        <v>0.0</v>
      </c>
      <c r="C35" s="10">
        <v>0.0</v>
      </c>
      <c r="D35" s="10">
        <v>0.0</v>
      </c>
      <c r="E35" s="10">
        <v>0.0</v>
      </c>
      <c r="F35" s="10">
        <v>0.0</v>
      </c>
      <c r="G35" s="11">
        <v>2500.0</v>
      </c>
      <c r="H35" s="8"/>
      <c r="I35" s="4" t="s">
        <v>50</v>
      </c>
      <c r="J35" s="14">
        <f t="shared" ref="J35:M35" si="12">sum(D31:D42)</f>
        <v>25973.94</v>
      </c>
      <c r="K35" s="14">
        <f t="shared" si="12"/>
        <v>91649.15</v>
      </c>
      <c r="L35" s="14">
        <f t="shared" si="12"/>
        <v>78997.98</v>
      </c>
      <c r="M35" s="14">
        <f t="shared" si="12"/>
        <v>81497.98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6" t="s">
        <v>51</v>
      </c>
      <c r="B36" s="11">
        <v>15000.0</v>
      </c>
      <c r="C36" s="11">
        <v>15000.0</v>
      </c>
      <c r="D36" s="11">
        <v>15000.0</v>
      </c>
      <c r="E36" s="11">
        <v>18710.51</v>
      </c>
      <c r="F36" s="10">
        <v>0.0</v>
      </c>
      <c r="G36" s="10">
        <v>0.0</v>
      </c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6" t="s">
        <v>52</v>
      </c>
      <c r="B37" s="11">
        <v>43465.22</v>
      </c>
      <c r="C37" s="11">
        <v>43465.22</v>
      </c>
      <c r="D37" s="11">
        <v>43715.22</v>
      </c>
      <c r="E37" s="11">
        <v>43715.22</v>
      </c>
      <c r="F37" s="11">
        <v>43715.22</v>
      </c>
      <c r="G37" s="11">
        <v>43715.22</v>
      </c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6" t="s">
        <v>53</v>
      </c>
      <c r="B38" s="11">
        <v>16109.77</v>
      </c>
      <c r="C38" s="11">
        <v>19714.32</v>
      </c>
      <c r="D38" s="11">
        <v>20542.1</v>
      </c>
      <c r="E38" s="11">
        <v>23167.41</v>
      </c>
      <c r="F38" s="11">
        <v>25790.32</v>
      </c>
      <c r="G38" s="11">
        <v>25790.32</v>
      </c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6" t="s">
        <v>54</v>
      </c>
      <c r="B39" s="11">
        <v>158664.37</v>
      </c>
      <c r="C39" s="11">
        <v>214543.79</v>
      </c>
      <c r="D39" s="11">
        <v>24953.45</v>
      </c>
      <c r="E39" s="10">
        <v>0.0</v>
      </c>
      <c r="F39" s="10">
        <v>0.0</v>
      </c>
      <c r="G39" s="10">
        <v>0.0</v>
      </c>
      <c r="H39" s="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6" t="s">
        <v>55</v>
      </c>
      <c r="B40" s="11">
        <v>4988.21</v>
      </c>
      <c r="C40" s="11">
        <v>9205.46</v>
      </c>
      <c r="D40" s="11">
        <v>3161.36</v>
      </c>
      <c r="E40" s="10">
        <v>0.0</v>
      </c>
      <c r="F40" s="10">
        <v>0.0</v>
      </c>
      <c r="G40" s="10">
        <v>0.0</v>
      </c>
      <c r="H40" s="8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6" t="s">
        <v>56</v>
      </c>
      <c r="B41" s="11">
        <v>47340.34</v>
      </c>
      <c r="C41" s="11">
        <v>47340.34</v>
      </c>
      <c r="D41" s="10">
        <v>0.0</v>
      </c>
      <c r="E41" s="10">
        <v>0.0</v>
      </c>
      <c r="F41" s="10">
        <v>0.0</v>
      </c>
      <c r="G41" s="10">
        <v>0.0</v>
      </c>
      <c r="H41" s="2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6" t="s">
        <v>57</v>
      </c>
      <c r="B42" s="16">
        <v>-4988.21</v>
      </c>
      <c r="C42" s="11">
        <v>19714.32</v>
      </c>
      <c r="D42" s="16">
        <v>-3161.36</v>
      </c>
      <c r="E42" s="16">
        <v>-412.98</v>
      </c>
      <c r="F42" s="18">
        <v>0.0</v>
      </c>
      <c r="G42" s="18">
        <v>0.0</v>
      </c>
      <c r="H42" s="1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6" t="s">
        <v>58</v>
      </c>
      <c r="B43" s="11">
        <v>288968.25</v>
      </c>
      <c r="C43" s="11">
        <v>375650.81</v>
      </c>
      <c r="D43" s="11">
        <v>25973.94</v>
      </c>
      <c r="E43" s="11">
        <v>91649.15</v>
      </c>
      <c r="F43" s="11">
        <v>78997.98</v>
      </c>
      <c r="G43" s="11">
        <v>81497.98</v>
      </c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6" t="s">
        <v>59</v>
      </c>
      <c r="B44" s="11">
        <v>1350685.39</v>
      </c>
      <c r="C44" s="11">
        <v>1137446.44</v>
      </c>
      <c r="D44" s="11">
        <v>909855.9</v>
      </c>
      <c r="E44" s="11">
        <v>3304663.04</v>
      </c>
      <c r="F44" s="11">
        <v>2953901.15</v>
      </c>
      <c r="G44" s="11">
        <v>4380954.89</v>
      </c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15" t="s">
        <v>60</v>
      </c>
      <c r="B45" s="11"/>
      <c r="C45" s="11"/>
      <c r="D45" s="11"/>
      <c r="E45" s="11"/>
      <c r="F45" s="11"/>
      <c r="G45" s="11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15" t="s">
        <v>61</v>
      </c>
      <c r="B46" s="11"/>
      <c r="C46" s="11"/>
      <c r="D46" s="11"/>
      <c r="E46" s="11"/>
      <c r="F46" s="11"/>
      <c r="G46" s="11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15" t="s">
        <v>62</v>
      </c>
      <c r="B47" s="11"/>
      <c r="C47" s="11"/>
      <c r="D47" s="11"/>
      <c r="E47" s="11"/>
      <c r="F47" s="11"/>
      <c r="G47" s="11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6" t="s">
        <v>63</v>
      </c>
      <c r="B48" s="11">
        <v>453643.19</v>
      </c>
      <c r="C48" s="11">
        <v>254995.15</v>
      </c>
      <c r="D48" s="11">
        <v>276941.39</v>
      </c>
      <c r="E48" s="11">
        <v>2271350.46</v>
      </c>
      <c r="F48" s="11">
        <v>1462716.08</v>
      </c>
      <c r="G48" s="11">
        <v>781598.21</v>
      </c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6" t="s">
        <v>64</v>
      </c>
      <c r="B49" s="11">
        <v>453643.19</v>
      </c>
      <c r="C49" s="11">
        <v>254995.15</v>
      </c>
      <c r="D49" s="11">
        <v>276941.39</v>
      </c>
      <c r="E49" s="11">
        <v>2271350.46</v>
      </c>
      <c r="F49" s="11">
        <v>1462716.08</v>
      </c>
      <c r="G49" s="11">
        <v>781598.21</v>
      </c>
      <c r="H49" s="8"/>
      <c r="I49" s="4" t="s">
        <v>65</v>
      </c>
      <c r="J49" s="14">
        <f t="shared" ref="J49:M49" si="13">D48</f>
        <v>276941.39</v>
      </c>
      <c r="K49" s="14">
        <f t="shared" si="13"/>
        <v>2271350.46</v>
      </c>
      <c r="L49" s="14">
        <f t="shared" si="13"/>
        <v>1462716.08</v>
      </c>
      <c r="M49" s="14">
        <f t="shared" si="13"/>
        <v>781598.21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6" t="s">
        <v>66</v>
      </c>
      <c r="B50" s="11"/>
      <c r="C50" s="10"/>
      <c r="D50" s="10"/>
      <c r="E50" s="11"/>
      <c r="F50" s="11"/>
      <c r="G50" s="11"/>
      <c r="H50" s="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6" t="s">
        <v>67</v>
      </c>
      <c r="B51" s="16">
        <v>-2096.0</v>
      </c>
      <c r="C51" s="11">
        <v>5696.03</v>
      </c>
      <c r="D51" s="18">
        <v>0.0</v>
      </c>
      <c r="E51" s="18">
        <v>0.0</v>
      </c>
      <c r="F51" s="18">
        <v>0.0</v>
      </c>
      <c r="G51" s="18">
        <v>0.0</v>
      </c>
      <c r="H51" s="17"/>
      <c r="I51" s="4" t="s">
        <v>68</v>
      </c>
      <c r="J51" s="14">
        <f t="shared" ref="J51:M51" si="14">D54+D55+D58+D59+D60+D61+D62+D63+D64</f>
        <v>122794.59</v>
      </c>
      <c r="K51" s="14">
        <f t="shared" si="14"/>
        <v>253842.47</v>
      </c>
      <c r="L51" s="14">
        <f t="shared" si="14"/>
        <v>377815.33</v>
      </c>
      <c r="M51" s="14">
        <f t="shared" si="14"/>
        <v>263130.88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6" t="s">
        <v>69</v>
      </c>
      <c r="B52" s="16">
        <v>-2096.0</v>
      </c>
      <c r="C52" s="11">
        <v>5696.03</v>
      </c>
      <c r="D52" s="18">
        <v>0.0</v>
      </c>
      <c r="E52" s="18">
        <v>0.0</v>
      </c>
      <c r="F52" s="18">
        <v>0.0</v>
      </c>
      <c r="G52" s="18">
        <v>0.0</v>
      </c>
      <c r="H52" s="17"/>
      <c r="I52" s="4" t="s">
        <v>70</v>
      </c>
      <c r="J52" s="14">
        <f t="shared" ref="J52:M52" si="15">D66</f>
        <v>183000</v>
      </c>
      <c r="K52" s="14">
        <f t="shared" si="15"/>
        <v>330000</v>
      </c>
      <c r="L52" s="14">
        <f t="shared" si="15"/>
        <v>0</v>
      </c>
      <c r="M52" s="14">
        <f t="shared" si="15"/>
        <v>1450000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15" t="s">
        <v>71</v>
      </c>
      <c r="B53" s="11"/>
      <c r="C53" s="11"/>
      <c r="D53" s="11"/>
      <c r="E53" s="11"/>
      <c r="F53" s="11"/>
      <c r="G53" s="11"/>
      <c r="H53" s="6"/>
      <c r="I53" s="4" t="s">
        <v>72</v>
      </c>
      <c r="J53" s="14">
        <f t="shared" ref="J53:M53" si="16">D65</f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13" t="s">
        <v>73</v>
      </c>
      <c r="B54" s="10">
        <v>0.0</v>
      </c>
      <c r="C54" s="10">
        <v>0.0</v>
      </c>
      <c r="D54" s="11">
        <v>916.0</v>
      </c>
      <c r="E54" s="11">
        <v>26944.31</v>
      </c>
      <c r="F54" s="11">
        <v>7504.55</v>
      </c>
      <c r="G54" s="11">
        <v>8878.55</v>
      </c>
      <c r="H54" s="8"/>
      <c r="I54" s="4" t="s">
        <v>74</v>
      </c>
      <c r="J54" s="14">
        <f t="shared" ref="J54:M54" si="17">J56-sum(J51:J53)</f>
        <v>0</v>
      </c>
      <c r="K54" s="14">
        <f t="shared" si="17"/>
        <v>0.0000000002328306437</v>
      </c>
      <c r="L54" s="14">
        <f t="shared" si="17"/>
        <v>-0.0000000001746229827</v>
      </c>
      <c r="M54" s="14">
        <f t="shared" si="17"/>
        <v>0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6" t="s">
        <v>75</v>
      </c>
      <c r="B55" s="11">
        <v>18014.84</v>
      </c>
      <c r="C55" s="10">
        <v>0.0</v>
      </c>
      <c r="D55" s="10">
        <v>0.0</v>
      </c>
      <c r="E55" s="11">
        <v>14955.0</v>
      </c>
      <c r="F55" s="10">
        <v>0.0</v>
      </c>
      <c r="G55" s="11">
        <v>2348.8</v>
      </c>
      <c r="H55" s="8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6" t="s">
        <v>76</v>
      </c>
      <c r="B56" s="11">
        <v>25000.0</v>
      </c>
      <c r="C56" s="11">
        <v>25000.0</v>
      </c>
      <c r="D56" s="10">
        <v>0.0</v>
      </c>
      <c r="E56" s="10">
        <v>0.0</v>
      </c>
      <c r="F56" s="10">
        <v>0.0</v>
      </c>
      <c r="G56" s="10">
        <v>0.0</v>
      </c>
      <c r="H56" s="8"/>
      <c r="I56" s="5"/>
      <c r="J56" s="14">
        <f t="shared" ref="J56:M56" si="18">D68-J49</f>
        <v>305794.59</v>
      </c>
      <c r="K56" s="14">
        <f t="shared" si="18"/>
        <v>583842.47</v>
      </c>
      <c r="L56" s="14">
        <f t="shared" si="18"/>
        <v>377815.33</v>
      </c>
      <c r="M56" s="14">
        <f t="shared" si="18"/>
        <v>1713130.88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6" t="s">
        <v>77</v>
      </c>
      <c r="B57" s="11">
        <v>651.78</v>
      </c>
      <c r="C57" s="11">
        <v>795.8</v>
      </c>
      <c r="D57" s="10">
        <v>0.0</v>
      </c>
      <c r="E57" s="10">
        <v>0.0</v>
      </c>
      <c r="F57" s="10">
        <v>0.0</v>
      </c>
      <c r="G57" s="10">
        <v>0.0</v>
      </c>
      <c r="H57" s="8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6" t="s">
        <v>78</v>
      </c>
      <c r="B58" s="11">
        <v>50878.11</v>
      </c>
      <c r="C58" s="11">
        <v>50878.11</v>
      </c>
      <c r="D58" s="11">
        <v>19647.54</v>
      </c>
      <c r="E58" s="11">
        <v>25642.43</v>
      </c>
      <c r="F58" s="11">
        <v>39100.56</v>
      </c>
      <c r="G58" s="11">
        <v>39100.56</v>
      </c>
      <c r="H58" s="8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6" t="s">
        <v>79</v>
      </c>
      <c r="B59" s="11">
        <v>16841.23</v>
      </c>
      <c r="C59" s="11">
        <v>16841.23</v>
      </c>
      <c r="D59" s="11">
        <v>12357.18</v>
      </c>
      <c r="E59" s="11">
        <v>4512.79</v>
      </c>
      <c r="F59" s="11">
        <v>6067.72</v>
      </c>
      <c r="G59" s="11">
        <v>6067.72</v>
      </c>
      <c r="H59" s="8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6" t="s">
        <v>80</v>
      </c>
      <c r="B60" s="16">
        <v>-17612.19</v>
      </c>
      <c r="C60" s="16">
        <v>-20956.34</v>
      </c>
      <c r="D60" s="11">
        <v>16805.02</v>
      </c>
      <c r="E60" s="11">
        <v>20103.81</v>
      </c>
      <c r="F60" s="11">
        <v>22932.03</v>
      </c>
      <c r="G60" s="11">
        <v>22932.03</v>
      </c>
      <c r="H60" s="1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6" t="s">
        <v>81</v>
      </c>
      <c r="B61" s="11">
        <v>48907.48</v>
      </c>
      <c r="C61" s="11">
        <v>22869.08</v>
      </c>
      <c r="D61" s="11">
        <v>25661.68</v>
      </c>
      <c r="E61" s="11">
        <v>41475.35</v>
      </c>
      <c r="F61" s="11">
        <v>31912.25</v>
      </c>
      <c r="G61" s="11">
        <v>31912.25</v>
      </c>
      <c r="H61" s="8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13" t="s">
        <v>82</v>
      </c>
      <c r="B62" s="10">
        <v>0.0</v>
      </c>
      <c r="C62" s="10">
        <v>0.0</v>
      </c>
      <c r="D62" s="10">
        <v>0.0</v>
      </c>
      <c r="E62" s="11">
        <v>383.42</v>
      </c>
      <c r="F62" s="11">
        <v>1716.0</v>
      </c>
      <c r="G62" s="11">
        <v>1716.0</v>
      </c>
      <c r="H62" s="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6" t="s">
        <v>83</v>
      </c>
      <c r="B63" s="11">
        <v>41308.53</v>
      </c>
      <c r="C63" s="11">
        <v>12533.63</v>
      </c>
      <c r="D63" s="11">
        <v>36666.17</v>
      </c>
      <c r="E63" s="11">
        <v>100953.36</v>
      </c>
      <c r="F63" s="11">
        <v>238201.82</v>
      </c>
      <c r="G63" s="11">
        <v>104554.24</v>
      </c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6" t="s">
        <v>84</v>
      </c>
      <c r="B64" s="11">
        <v>4222.22</v>
      </c>
      <c r="C64" s="11">
        <v>10006.09</v>
      </c>
      <c r="D64" s="11">
        <v>10741.0</v>
      </c>
      <c r="E64" s="11">
        <v>18872.0</v>
      </c>
      <c r="F64" s="11">
        <v>30380.4</v>
      </c>
      <c r="G64" s="11">
        <v>45620.73</v>
      </c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6" t="s">
        <v>85</v>
      </c>
      <c r="B65" s="11">
        <v>47340.34</v>
      </c>
      <c r="C65" s="11">
        <v>47340.34</v>
      </c>
      <c r="D65" s="10">
        <v>0.0</v>
      </c>
      <c r="E65" s="10">
        <v>0.0</v>
      </c>
      <c r="F65" s="10">
        <v>0.0</v>
      </c>
      <c r="G65" s="10">
        <v>0.0</v>
      </c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6" t="s">
        <v>86</v>
      </c>
      <c r="B66" s="11">
        <v>361405.12</v>
      </c>
      <c r="C66" s="11">
        <v>460000.0</v>
      </c>
      <c r="D66" s="11">
        <v>183000.0</v>
      </c>
      <c r="E66" s="11">
        <v>330000.0</v>
      </c>
      <c r="F66" s="10">
        <v>0.0</v>
      </c>
      <c r="G66" s="11">
        <v>1450000.0</v>
      </c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6" t="s">
        <v>87</v>
      </c>
      <c r="B67" s="11">
        <v>596957.46</v>
      </c>
      <c r="C67" s="11">
        <v>625307.94</v>
      </c>
      <c r="D67" s="11">
        <v>305794.59</v>
      </c>
      <c r="E67" s="11">
        <v>583842.47</v>
      </c>
      <c r="F67" s="11">
        <v>377815.33</v>
      </c>
      <c r="G67" s="11">
        <v>1713130.88</v>
      </c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6" t="s">
        <v>88</v>
      </c>
      <c r="B68" s="11">
        <v>1048504.65</v>
      </c>
      <c r="C68" s="11">
        <v>885999.12</v>
      </c>
      <c r="D68" s="11">
        <v>582735.98</v>
      </c>
      <c r="E68" s="11">
        <v>2855192.93</v>
      </c>
      <c r="F68" s="11">
        <v>1840531.41</v>
      </c>
      <c r="G68" s="11">
        <v>2494729.09</v>
      </c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15" t="s">
        <v>89</v>
      </c>
      <c r="B69" s="11"/>
      <c r="C69" s="11"/>
      <c r="D69" s="11"/>
      <c r="E69" s="11"/>
      <c r="F69" s="11"/>
      <c r="G69" s="11"/>
      <c r="H69" s="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6" t="s">
        <v>90</v>
      </c>
      <c r="B70" s="10">
        <v>0.0</v>
      </c>
      <c r="C70" s="10">
        <v>0.0</v>
      </c>
      <c r="D70" s="10">
        <v>0.0</v>
      </c>
      <c r="E70" s="10">
        <v>0.0</v>
      </c>
      <c r="F70" s="10">
        <v>0.0</v>
      </c>
      <c r="G70" s="11">
        <v>384945.0</v>
      </c>
      <c r="H70" s="8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6" t="s">
        <v>91</v>
      </c>
      <c r="B71" s="11">
        <v>187791.78</v>
      </c>
      <c r="C71" s="10">
        <v>0.0</v>
      </c>
      <c r="D71" s="10">
        <v>0.0</v>
      </c>
      <c r="E71" s="10">
        <v>0.0</v>
      </c>
      <c r="F71" s="10">
        <v>0.0</v>
      </c>
      <c r="G71" s="10">
        <v>0.0</v>
      </c>
      <c r="H71" s="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13" t="s">
        <v>92</v>
      </c>
      <c r="B72" s="2">
        <v>0.0</v>
      </c>
      <c r="C72" s="11">
        <v>175337.99</v>
      </c>
      <c r="D72" s="11">
        <v>145924.82</v>
      </c>
      <c r="E72" s="11">
        <v>113273.47</v>
      </c>
      <c r="F72" s="11">
        <v>77027.44</v>
      </c>
      <c r="G72" s="11">
        <v>36622.82</v>
      </c>
      <c r="H72" s="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13" t="s">
        <v>93</v>
      </c>
      <c r="B73" s="10">
        <v>0.0</v>
      </c>
      <c r="C73" s="10">
        <v>0.0</v>
      </c>
      <c r="D73" s="11">
        <v>55300.24</v>
      </c>
      <c r="E73" s="11">
        <v>47319.94</v>
      </c>
      <c r="F73" s="11">
        <v>35238.46</v>
      </c>
      <c r="G73" s="11">
        <v>23106.64</v>
      </c>
      <c r="H73" s="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6" t="s">
        <v>94</v>
      </c>
      <c r="B74" s="11">
        <v>187791.78</v>
      </c>
      <c r="C74" s="11">
        <v>175337.99</v>
      </c>
      <c r="D74" s="11">
        <v>201225.06</v>
      </c>
      <c r="E74" s="11">
        <v>160593.41</v>
      </c>
      <c r="F74" s="11">
        <v>112265.9</v>
      </c>
      <c r="G74" s="11">
        <v>444674.46</v>
      </c>
      <c r="H74" s="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6" t="s">
        <v>95</v>
      </c>
      <c r="B75" s="11"/>
      <c r="C75" s="11"/>
      <c r="D75" s="11"/>
      <c r="E75" s="11"/>
      <c r="F75" s="11"/>
      <c r="G75" s="11"/>
      <c r="H75" s="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6" t="s">
        <v>95</v>
      </c>
      <c r="B76" s="11"/>
      <c r="C76" s="11"/>
      <c r="D76" s="11"/>
      <c r="E76" s="11"/>
      <c r="F76" s="11"/>
      <c r="G76" s="11"/>
      <c r="H76" s="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6" t="s">
        <v>96</v>
      </c>
      <c r="B77" s="11">
        <v>17843.7</v>
      </c>
      <c r="C77" s="11">
        <v>17843.7</v>
      </c>
      <c r="D77" s="11">
        <v>17843.7</v>
      </c>
      <c r="E77" s="11">
        <v>17843.7</v>
      </c>
      <c r="F77" s="11">
        <v>17843.7</v>
      </c>
      <c r="G77" s="11">
        <v>17843.7</v>
      </c>
      <c r="H77" s="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13" t="s">
        <v>97</v>
      </c>
      <c r="B78" s="10">
        <v>0.0</v>
      </c>
      <c r="C78" s="10">
        <v>0.0</v>
      </c>
      <c r="D78" s="16">
        <v>-568854.88</v>
      </c>
      <c r="E78" s="16">
        <v>-621034.47</v>
      </c>
      <c r="F78" s="16">
        <v>-769609.82</v>
      </c>
      <c r="G78" s="16">
        <v>-1710576.27</v>
      </c>
      <c r="H78" s="8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6" t="s">
        <v>98</v>
      </c>
      <c r="B79" s="11">
        <v>128647.14</v>
      </c>
      <c r="C79" s="11">
        <v>128647.14</v>
      </c>
      <c r="D79" s="11">
        <v>128647.14</v>
      </c>
      <c r="E79" s="11">
        <v>128647.14</v>
      </c>
      <c r="F79" s="11">
        <v>128647.14</v>
      </c>
      <c r="G79" s="11">
        <v>128647.14</v>
      </c>
      <c r="H79" s="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6" t="s">
        <v>99</v>
      </c>
      <c r="B80" s="11">
        <v>146490.84</v>
      </c>
      <c r="C80" s="11">
        <v>146490.84</v>
      </c>
      <c r="D80" s="16">
        <v>-422364.04</v>
      </c>
      <c r="E80" s="16">
        <v>-474543.63</v>
      </c>
      <c r="F80" s="16">
        <v>-623118.98</v>
      </c>
      <c r="G80" s="16">
        <v>-1564085.43</v>
      </c>
      <c r="H80" s="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6" t="s">
        <v>100</v>
      </c>
      <c r="B81" s="16">
        <v>-140937.43</v>
      </c>
      <c r="C81" s="16">
        <v>-27113.67</v>
      </c>
      <c r="D81" s="16">
        <v>-90095.83</v>
      </c>
      <c r="E81" s="16">
        <v>-17434.62</v>
      </c>
      <c r="F81" s="11">
        <v>142798.84</v>
      </c>
      <c r="G81" s="11">
        <v>854613.0</v>
      </c>
      <c r="H81" s="1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6" t="s">
        <v>101</v>
      </c>
      <c r="B82" s="11">
        <v>108835.55</v>
      </c>
      <c r="C82" s="16">
        <v>-43267.84</v>
      </c>
      <c r="D82" s="11">
        <v>638354.73</v>
      </c>
      <c r="E82" s="11">
        <v>780854.95</v>
      </c>
      <c r="F82" s="11">
        <v>1481423.98</v>
      </c>
      <c r="G82" s="11">
        <v>2151023.77</v>
      </c>
      <c r="H82" s="8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6" t="s">
        <v>102</v>
      </c>
      <c r="B83" s="11">
        <v>114388.96</v>
      </c>
      <c r="C83" s="11">
        <v>76109.33</v>
      </c>
      <c r="D83" s="11">
        <v>125894.86</v>
      </c>
      <c r="E83" s="11">
        <v>288876.7</v>
      </c>
      <c r="F83" s="11">
        <v>1001103.84</v>
      </c>
      <c r="G83" s="11">
        <v>1441551.34</v>
      </c>
      <c r="H83" s="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6" t="s">
        <v>103</v>
      </c>
      <c r="B84" s="11">
        <v>1350685.39</v>
      </c>
      <c r="C84" s="11">
        <v>1137446.44</v>
      </c>
      <c r="D84" s="11">
        <v>909855.9</v>
      </c>
      <c r="E84" s="11">
        <v>3304663.04</v>
      </c>
      <c r="F84" s="11">
        <v>2953901.15</v>
      </c>
      <c r="G84" s="11">
        <v>4380954.89</v>
      </c>
      <c r="H84" s="8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/>
      <c r="B85" s="3"/>
      <c r="C85" s="3"/>
      <c r="D85" s="3"/>
      <c r="E85" s="3"/>
      <c r="F85" s="3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/>
      <c r="B86" s="3"/>
      <c r="C86" s="3"/>
      <c r="D86" s="3"/>
      <c r="E86" s="3"/>
      <c r="F86" s="3"/>
      <c r="G86" s="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/>
      <c r="B87" s="3"/>
      <c r="C87" s="3"/>
      <c r="D87" s="3"/>
      <c r="E87" s="3"/>
      <c r="F87" s="3"/>
      <c r="G87" s="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/>
      <c r="B88" s="3"/>
      <c r="C88" s="3"/>
      <c r="D88" s="3"/>
      <c r="E88" s="3"/>
      <c r="F88" s="3"/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/>
      <c r="B89" s="3"/>
      <c r="C89" s="3"/>
      <c r="D89" s="3"/>
      <c r="E89" s="3"/>
      <c r="F89" s="3"/>
      <c r="G89" s="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/>
      <c r="B90" s="3"/>
      <c r="C90" s="3"/>
      <c r="D90" s="3"/>
      <c r="E90" s="3"/>
      <c r="F90" s="3"/>
      <c r="G90" s="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/>
      <c r="B91" s="3"/>
      <c r="C91" s="3"/>
      <c r="D91" s="3"/>
      <c r="E91" s="3"/>
      <c r="F91" s="3"/>
      <c r="G91" s="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/>
      <c r="B92" s="3"/>
      <c r="C92" s="3"/>
      <c r="D92" s="3"/>
      <c r="E92" s="3"/>
      <c r="F92" s="3"/>
      <c r="G92" s="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/>
      <c r="B93" s="3"/>
      <c r="C93" s="3"/>
      <c r="D93" s="3"/>
      <c r="E93" s="3"/>
      <c r="F93" s="3"/>
      <c r="G93" s="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/>
      <c r="B94" s="3"/>
      <c r="C94" s="3"/>
      <c r="D94" s="3"/>
      <c r="E94" s="3"/>
      <c r="F94" s="3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/>
      <c r="B95" s="3"/>
      <c r="C95" s="3"/>
      <c r="D95" s="3"/>
      <c r="E95" s="3"/>
      <c r="F95" s="3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/>
      <c r="B96" s="3"/>
      <c r="C96" s="3"/>
      <c r="D96" s="3"/>
      <c r="E96" s="3"/>
      <c r="F96" s="3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/>
      <c r="B97" s="3"/>
      <c r="C97" s="3"/>
      <c r="D97" s="3"/>
      <c r="E97" s="3"/>
      <c r="F97" s="3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/>
      <c r="B98" s="3"/>
      <c r="C98" s="3"/>
      <c r="D98" s="3"/>
      <c r="E98" s="3"/>
      <c r="F98" s="3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/>
      <c r="B99" s="3"/>
      <c r="C99" s="3"/>
      <c r="D99" s="3"/>
      <c r="E99" s="3"/>
      <c r="F99" s="3"/>
      <c r="G99" s="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/>
      <c r="B100" s="3"/>
      <c r="C100" s="3"/>
      <c r="D100" s="3"/>
      <c r="E100" s="3"/>
      <c r="F100" s="3"/>
      <c r="G100" s="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3"/>
      <c r="C101" s="3"/>
      <c r="D101" s="3"/>
      <c r="E101" s="3"/>
      <c r="F101" s="3"/>
      <c r="G101" s="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3"/>
      <c r="C102" s="3"/>
      <c r="D102" s="3"/>
      <c r="E102" s="3"/>
      <c r="F102" s="3"/>
      <c r="G102" s="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3"/>
      <c r="C103" s="3"/>
      <c r="D103" s="3"/>
      <c r="E103" s="3"/>
      <c r="F103" s="3"/>
      <c r="G103" s="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3"/>
      <c r="C104" s="3"/>
      <c r="D104" s="3"/>
      <c r="E104" s="3"/>
      <c r="F104" s="3"/>
      <c r="G104" s="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/>
      <c r="B105" s="3"/>
      <c r="C105" s="3"/>
      <c r="D105" s="3"/>
      <c r="E105" s="3"/>
      <c r="F105" s="3"/>
      <c r="G105" s="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/>
      <c r="B106" s="3"/>
      <c r="C106" s="3"/>
      <c r="D106" s="3"/>
      <c r="E106" s="3"/>
      <c r="F106" s="3"/>
      <c r="G106" s="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/>
      <c r="B107" s="3"/>
      <c r="C107" s="3"/>
      <c r="D107" s="3"/>
      <c r="E107" s="3"/>
      <c r="F107" s="3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/>
      <c r="B108" s="3"/>
      <c r="C108" s="3"/>
      <c r="D108" s="3"/>
      <c r="E108" s="3"/>
      <c r="F108" s="3"/>
      <c r="G108" s="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"/>
      <c r="B109" s="3"/>
      <c r="C109" s="3"/>
      <c r="D109" s="3"/>
      <c r="E109" s="3"/>
      <c r="F109" s="3"/>
      <c r="G109" s="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"/>
      <c r="B110" s="3"/>
      <c r="C110" s="3"/>
      <c r="D110" s="3"/>
      <c r="E110" s="3"/>
      <c r="F110" s="3"/>
      <c r="G110" s="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"/>
      <c r="B111" s="3"/>
      <c r="C111" s="3"/>
      <c r="D111" s="3"/>
      <c r="E111" s="3"/>
      <c r="F111" s="3"/>
      <c r="G111" s="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"/>
      <c r="B112" s="3"/>
      <c r="C112" s="3"/>
      <c r="D112" s="3"/>
      <c r="E112" s="3"/>
      <c r="F112" s="3"/>
      <c r="G112" s="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"/>
      <c r="B113" s="3"/>
      <c r="C113" s="3"/>
      <c r="D113" s="3"/>
      <c r="E113" s="3"/>
      <c r="F113" s="3"/>
      <c r="G113" s="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"/>
      <c r="B114" s="3"/>
      <c r="C114" s="3"/>
      <c r="D114" s="3"/>
      <c r="E114" s="3"/>
      <c r="F114" s="3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/>
      <c r="B115" s="3"/>
      <c r="C115" s="3"/>
      <c r="D115" s="3"/>
      <c r="E115" s="3"/>
      <c r="F115" s="3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/>
      <c r="B116" s="3"/>
      <c r="C116" s="3"/>
      <c r="D116" s="3"/>
      <c r="E116" s="3"/>
      <c r="F116" s="3"/>
      <c r="G116" s="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/>
      <c r="B117" s="3"/>
      <c r="C117" s="3"/>
      <c r="D117" s="3"/>
      <c r="E117" s="3"/>
      <c r="F117" s="3"/>
      <c r="G117" s="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/>
      <c r="B118" s="3"/>
      <c r="C118" s="3"/>
      <c r="D118" s="3"/>
      <c r="E118" s="3"/>
      <c r="F118" s="3"/>
      <c r="G118" s="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/>
      <c r="B119" s="3"/>
      <c r="C119" s="3"/>
      <c r="D119" s="3"/>
      <c r="E119" s="3"/>
      <c r="F119" s="3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"/>
      <c r="B120" s="3"/>
      <c r="C120" s="3"/>
      <c r="D120" s="3"/>
      <c r="E120" s="3"/>
      <c r="F120" s="3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"/>
      <c r="B121" s="3"/>
      <c r="C121" s="3"/>
      <c r="D121" s="3"/>
      <c r="E121" s="3"/>
      <c r="F121" s="3"/>
      <c r="G121" s="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"/>
      <c r="B122" s="3"/>
      <c r="C122" s="3"/>
      <c r="D122" s="3"/>
      <c r="E122" s="3"/>
      <c r="F122" s="3"/>
      <c r="G122" s="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/>
      <c r="B123" s="3"/>
      <c r="C123" s="3"/>
      <c r="D123" s="3"/>
      <c r="E123" s="3"/>
      <c r="F123" s="3"/>
      <c r="G123" s="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/>
      <c r="B124" s="3"/>
      <c r="C124" s="3"/>
      <c r="D124" s="3"/>
      <c r="E124" s="3"/>
      <c r="F124" s="3"/>
      <c r="G124" s="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/>
      <c r="B125" s="3"/>
      <c r="C125" s="3"/>
      <c r="D125" s="3"/>
      <c r="E125" s="3"/>
      <c r="F125" s="3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/>
      <c r="B126" s="3"/>
      <c r="C126" s="3"/>
      <c r="D126" s="3"/>
      <c r="E126" s="3"/>
      <c r="F126" s="3"/>
      <c r="G126" s="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/>
      <c r="B127" s="3"/>
      <c r="C127" s="3"/>
      <c r="D127" s="3"/>
      <c r="E127" s="3"/>
      <c r="F127" s="3"/>
      <c r="G127" s="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/>
      <c r="B128" s="3"/>
      <c r="C128" s="3"/>
      <c r="D128" s="3"/>
      <c r="E128" s="3"/>
      <c r="F128" s="3"/>
      <c r="G128" s="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/>
      <c r="B129" s="3"/>
      <c r="C129" s="3"/>
      <c r="D129" s="3"/>
      <c r="E129" s="3"/>
      <c r="F129" s="3"/>
      <c r="G129" s="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/>
      <c r="B130" s="3"/>
      <c r="C130" s="3"/>
      <c r="D130" s="3"/>
      <c r="E130" s="3"/>
      <c r="F130" s="3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/>
      <c r="B131" s="3"/>
      <c r="C131" s="3"/>
      <c r="D131" s="3"/>
      <c r="E131" s="3"/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/>
      <c r="B132" s="3"/>
      <c r="C132" s="3"/>
      <c r="D132" s="3"/>
      <c r="E132" s="3"/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/>
      <c r="B133" s="3"/>
      <c r="C133" s="3"/>
      <c r="D133" s="3"/>
      <c r="E133" s="3"/>
      <c r="F133" s="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/>
      <c r="B134" s="3"/>
      <c r="C134" s="3"/>
      <c r="D134" s="3"/>
      <c r="E134" s="3"/>
      <c r="F134" s="3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/>
      <c r="B135" s="3"/>
      <c r="C135" s="3"/>
      <c r="D135" s="3"/>
      <c r="E135" s="3"/>
      <c r="F135" s="3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/>
      <c r="B136" s="3"/>
      <c r="C136" s="3"/>
      <c r="D136" s="3"/>
      <c r="E136" s="3"/>
      <c r="F136" s="3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/>
      <c r="B137" s="3"/>
      <c r="C137" s="3"/>
      <c r="D137" s="3"/>
      <c r="E137" s="3"/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/>
      <c r="B138" s="3"/>
      <c r="C138" s="3"/>
      <c r="D138" s="3"/>
      <c r="E138" s="3"/>
      <c r="F138" s="3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/>
      <c r="B139" s="3"/>
      <c r="C139" s="3"/>
      <c r="D139" s="3"/>
      <c r="E139" s="3"/>
      <c r="F139" s="3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/>
      <c r="B140" s="3"/>
      <c r="C140" s="3"/>
      <c r="D140" s="3"/>
      <c r="E140" s="3"/>
      <c r="F140" s="3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/>
      <c r="B141" s="3"/>
      <c r="C141" s="3"/>
      <c r="D141" s="3"/>
      <c r="E141" s="3"/>
      <c r="F141" s="3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/>
      <c r="B142" s="3"/>
      <c r="C142" s="3"/>
      <c r="D142" s="3"/>
      <c r="E142" s="3"/>
      <c r="F142" s="3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/>
      <c r="B143" s="3"/>
      <c r="C143" s="3"/>
      <c r="D143" s="3"/>
      <c r="E143" s="3"/>
      <c r="F143" s="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/>
      <c r="B144" s="3"/>
      <c r="C144" s="3"/>
      <c r="D144" s="3"/>
      <c r="E144" s="3"/>
      <c r="F144" s="3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/>
      <c r="B145" s="3"/>
      <c r="C145" s="3"/>
      <c r="D145" s="3"/>
      <c r="E145" s="3"/>
      <c r="F145" s="3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"/>
      <c r="B146" s="3"/>
      <c r="C146" s="3"/>
      <c r="D146" s="3"/>
      <c r="E146" s="3"/>
      <c r="F146" s="3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/>
      <c r="B147" s="3"/>
      <c r="C147" s="3"/>
      <c r="D147" s="3"/>
      <c r="E147" s="3"/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/>
      <c r="B148" s="3"/>
      <c r="C148" s="3"/>
      <c r="D148" s="3"/>
      <c r="E148" s="3"/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/>
      <c r="B149" s="3"/>
      <c r="C149" s="3"/>
      <c r="D149" s="3"/>
      <c r="E149" s="3"/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/>
      <c r="B150" s="3"/>
      <c r="C150" s="3"/>
      <c r="D150" s="3"/>
      <c r="E150" s="3"/>
      <c r="F150" s="3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/>
      <c r="B151" s="3"/>
      <c r="C151" s="3"/>
      <c r="D151" s="3"/>
      <c r="E151" s="3"/>
      <c r="F151" s="3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/>
      <c r="B152" s="3"/>
      <c r="C152" s="3"/>
      <c r="D152" s="3"/>
      <c r="E152" s="3"/>
      <c r="F152" s="3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/>
      <c r="B153" s="3"/>
      <c r="C153" s="3"/>
      <c r="D153" s="3"/>
      <c r="E153" s="3"/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/>
      <c r="B154" s="3"/>
      <c r="C154" s="3"/>
      <c r="D154" s="3"/>
      <c r="E154" s="3"/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/>
      <c r="B155" s="3"/>
      <c r="C155" s="3"/>
      <c r="D155" s="3"/>
      <c r="E155" s="3"/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/>
      <c r="B156" s="3"/>
      <c r="C156" s="3"/>
      <c r="D156" s="3"/>
      <c r="E156" s="3"/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/>
      <c r="B157" s="3"/>
      <c r="C157" s="3"/>
      <c r="D157" s="3"/>
      <c r="E157" s="3"/>
      <c r="F157" s="3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"/>
      <c r="B158" s="3"/>
      <c r="C158" s="3"/>
      <c r="D158" s="3"/>
      <c r="E158" s="3"/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"/>
      <c r="B159" s="3"/>
      <c r="C159" s="3"/>
      <c r="D159" s="3"/>
      <c r="E159" s="3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/>
      <c r="B160" s="3"/>
      <c r="C160" s="3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/>
      <c r="B161" s="3"/>
      <c r="C161" s="3"/>
      <c r="D161" s="3"/>
      <c r="E161" s="3"/>
      <c r="F161" s="3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/>
      <c r="B162" s="3"/>
      <c r="C162" s="3"/>
      <c r="D162" s="3"/>
      <c r="E162" s="3"/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/>
      <c r="B163" s="3"/>
      <c r="C163" s="3"/>
      <c r="D163" s="3"/>
      <c r="E163" s="3"/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/>
      <c r="B164" s="3"/>
      <c r="C164" s="3"/>
      <c r="D164" s="3"/>
      <c r="E164" s="3"/>
      <c r="F164" s="3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/>
      <c r="B165" s="3"/>
      <c r="C165" s="3"/>
      <c r="D165" s="3"/>
      <c r="E165" s="3"/>
      <c r="F165" s="3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/>
      <c r="B166" s="3"/>
      <c r="C166" s="3"/>
      <c r="D166" s="3"/>
      <c r="E166" s="3"/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/>
      <c r="B167" s="3"/>
      <c r="C167" s="3"/>
      <c r="D167" s="3"/>
      <c r="E167" s="3"/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/>
      <c r="B168" s="3"/>
      <c r="C168" s="3"/>
      <c r="D168" s="3"/>
      <c r="E168" s="3"/>
      <c r="F168" s="3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/>
      <c r="B169" s="3"/>
      <c r="C169" s="3"/>
      <c r="D169" s="3"/>
      <c r="E169" s="3"/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/>
      <c r="B170" s="3"/>
      <c r="C170" s="3"/>
      <c r="D170" s="3"/>
      <c r="E170" s="3"/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/>
      <c r="B171" s="3"/>
      <c r="C171" s="3"/>
      <c r="D171" s="3"/>
      <c r="E171" s="3"/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/>
      <c r="B172" s="3"/>
      <c r="C172" s="3"/>
      <c r="D172" s="3"/>
      <c r="E172" s="3"/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/>
      <c r="B173" s="3"/>
      <c r="C173" s="3"/>
      <c r="D173" s="3"/>
      <c r="E173" s="3"/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/>
      <c r="B174" s="3"/>
      <c r="C174" s="3"/>
      <c r="D174" s="3"/>
      <c r="E174" s="3"/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/>
      <c r="B175" s="3"/>
      <c r="C175" s="3"/>
      <c r="D175" s="3"/>
      <c r="E175" s="3"/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/>
      <c r="B176" s="3"/>
      <c r="C176" s="3"/>
      <c r="D176" s="3"/>
      <c r="E176" s="3"/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/>
      <c r="B177" s="3"/>
      <c r="C177" s="3"/>
      <c r="D177" s="3"/>
      <c r="E177" s="3"/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/>
      <c r="B178" s="3"/>
      <c r="C178" s="3"/>
      <c r="D178" s="3"/>
      <c r="E178" s="3"/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/>
      <c r="B179" s="3"/>
      <c r="C179" s="3"/>
      <c r="D179" s="3"/>
      <c r="E179" s="3"/>
      <c r="F179" s="3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/>
      <c r="B180" s="3"/>
      <c r="C180" s="3"/>
      <c r="D180" s="3"/>
      <c r="E180" s="3"/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"/>
      <c r="B181" s="3"/>
      <c r="C181" s="3"/>
      <c r="D181" s="3"/>
      <c r="E181" s="3"/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"/>
      <c r="B182" s="3"/>
      <c r="C182" s="3"/>
      <c r="D182" s="3"/>
      <c r="E182" s="3"/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"/>
      <c r="B183" s="3"/>
      <c r="C183" s="3"/>
      <c r="D183" s="3"/>
      <c r="E183" s="3"/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"/>
      <c r="B184" s="3"/>
      <c r="C184" s="3"/>
      <c r="D184" s="3"/>
      <c r="E184" s="3"/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"/>
      <c r="B185" s="3"/>
      <c r="C185" s="3"/>
      <c r="D185" s="3"/>
      <c r="E185" s="3"/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"/>
      <c r="B186" s="3"/>
      <c r="C186" s="3"/>
      <c r="D186" s="3"/>
      <c r="E186" s="3"/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/>
      <c r="B187" s="3"/>
      <c r="C187" s="3"/>
      <c r="D187" s="3"/>
      <c r="E187" s="3"/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/>
      <c r="B188" s="3"/>
      <c r="C188" s="3"/>
      <c r="D188" s="3"/>
      <c r="E188" s="3"/>
      <c r="F188" s="3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/>
      <c r="B189" s="3"/>
      <c r="C189" s="3"/>
      <c r="D189" s="3"/>
      <c r="E189" s="3"/>
      <c r="F189" s="3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/>
      <c r="B190" s="3"/>
      <c r="C190" s="3"/>
      <c r="D190" s="3"/>
      <c r="E190" s="3"/>
      <c r="F190" s="3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/>
      <c r="B191" s="3"/>
      <c r="C191" s="3"/>
      <c r="D191" s="3"/>
      <c r="E191" s="3"/>
      <c r="F191" s="3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/>
      <c r="B192" s="3"/>
      <c r="C192" s="3"/>
      <c r="D192" s="3"/>
      <c r="E192" s="3"/>
      <c r="F192" s="3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/>
      <c r="B193" s="3"/>
      <c r="C193" s="3"/>
      <c r="D193" s="3"/>
      <c r="E193" s="3"/>
      <c r="F193" s="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/>
      <c r="B194" s="3"/>
      <c r="C194" s="3"/>
      <c r="D194" s="3"/>
      <c r="E194" s="3"/>
      <c r="F194" s="3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/>
      <c r="B195" s="3"/>
      <c r="C195" s="3"/>
      <c r="D195" s="3"/>
      <c r="E195" s="3"/>
      <c r="F195" s="3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/>
      <c r="B196" s="3"/>
      <c r="C196" s="3"/>
      <c r="D196" s="3"/>
      <c r="E196" s="3"/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/>
      <c r="B197" s="3"/>
      <c r="C197" s="3"/>
      <c r="D197" s="3"/>
      <c r="E197" s="3"/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/>
      <c r="B198" s="3"/>
      <c r="C198" s="3"/>
      <c r="D198" s="3"/>
      <c r="E198" s="3"/>
      <c r="F198" s="3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/>
      <c r="B199" s="3"/>
      <c r="C199" s="3"/>
      <c r="D199" s="3"/>
      <c r="E199" s="3"/>
      <c r="F199" s="3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/>
      <c r="B200" s="3"/>
      <c r="C200" s="3"/>
      <c r="D200" s="3"/>
      <c r="E200" s="3"/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/>
      <c r="B201" s="3"/>
      <c r="C201" s="3"/>
      <c r="D201" s="3"/>
      <c r="E201" s="3"/>
      <c r="F201" s="3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/>
      <c r="B202" s="3"/>
      <c r="C202" s="3"/>
      <c r="D202" s="3"/>
      <c r="E202" s="3"/>
      <c r="F202" s="3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/>
      <c r="B203" s="3"/>
      <c r="C203" s="3"/>
      <c r="D203" s="3"/>
      <c r="E203" s="3"/>
      <c r="F203" s="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/>
      <c r="B204" s="3"/>
      <c r="C204" s="3"/>
      <c r="D204" s="3"/>
      <c r="E204" s="3"/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"/>
      <c r="B205" s="3"/>
      <c r="C205" s="3"/>
      <c r="D205" s="3"/>
      <c r="E205" s="3"/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"/>
      <c r="B206" s="3"/>
      <c r="C206" s="3"/>
      <c r="D206" s="3"/>
      <c r="E206" s="3"/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"/>
      <c r="B207" s="3"/>
      <c r="C207" s="3"/>
      <c r="D207" s="3"/>
      <c r="E207" s="3"/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"/>
      <c r="B208" s="3"/>
      <c r="C208" s="3"/>
      <c r="D208" s="3"/>
      <c r="E208" s="3"/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"/>
      <c r="B209" s="3"/>
      <c r="C209" s="3"/>
      <c r="D209" s="3"/>
      <c r="E209" s="3"/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"/>
      <c r="B210" s="3"/>
      <c r="C210" s="3"/>
      <c r="D210" s="3"/>
      <c r="E210" s="3"/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"/>
      <c r="B211" s="3"/>
      <c r="C211" s="3"/>
      <c r="D211" s="3"/>
      <c r="E211" s="3"/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"/>
      <c r="B212" s="3"/>
      <c r="C212" s="3"/>
      <c r="D212" s="3"/>
      <c r="E212" s="3"/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"/>
      <c r="B213" s="3"/>
      <c r="C213" s="3"/>
      <c r="D213" s="3"/>
      <c r="E213" s="3"/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"/>
      <c r="B214" s="3"/>
      <c r="C214" s="3"/>
      <c r="D214" s="3"/>
      <c r="E214" s="3"/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"/>
      <c r="B215" s="3"/>
      <c r="C215" s="3"/>
      <c r="D215" s="3"/>
      <c r="E215" s="3"/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/>
      <c r="B216" s="3"/>
      <c r="C216" s="3"/>
      <c r="D216" s="3"/>
      <c r="E216" s="3"/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/>
      <c r="B217" s="3"/>
      <c r="C217" s="3"/>
      <c r="D217" s="3"/>
      <c r="E217" s="3"/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/>
      <c r="B218" s="3"/>
      <c r="C218" s="3"/>
      <c r="D218" s="3"/>
      <c r="E218" s="3"/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/>
      <c r="B219" s="3"/>
      <c r="C219" s="3"/>
      <c r="D219" s="3"/>
      <c r="E219" s="3"/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/>
      <c r="B220" s="3"/>
      <c r="C220" s="3"/>
      <c r="D220" s="3"/>
      <c r="E220" s="3"/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/>
      <c r="B221" s="3"/>
      <c r="C221" s="3"/>
      <c r="D221" s="3"/>
      <c r="E221" s="3"/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/>
      <c r="B222" s="3"/>
      <c r="C222" s="3"/>
      <c r="D222" s="3"/>
      <c r="E222" s="3"/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/>
      <c r="B223" s="3"/>
      <c r="C223" s="3"/>
      <c r="D223" s="3"/>
      <c r="E223" s="3"/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/>
      <c r="B224" s="3"/>
      <c r="C224" s="3"/>
      <c r="D224" s="3"/>
      <c r="E224" s="3"/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/>
      <c r="B225" s="3"/>
      <c r="C225" s="3"/>
      <c r="D225" s="3"/>
      <c r="E225" s="3"/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/>
      <c r="B226" s="3"/>
      <c r="C226" s="3"/>
      <c r="D226" s="3"/>
      <c r="E226" s="3"/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/>
      <c r="B227" s="3"/>
      <c r="C227" s="3"/>
      <c r="D227" s="3"/>
      <c r="E227" s="3"/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/>
      <c r="B228" s="3"/>
      <c r="C228" s="3"/>
      <c r="D228" s="3"/>
      <c r="E228" s="3"/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/>
      <c r="B229" s="3"/>
      <c r="C229" s="3"/>
      <c r="D229" s="3"/>
      <c r="E229" s="3"/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/>
      <c r="B230" s="3"/>
      <c r="C230" s="3"/>
      <c r="D230" s="3"/>
      <c r="E230" s="3"/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/>
      <c r="B231" s="3"/>
      <c r="C231" s="3"/>
      <c r="D231" s="3"/>
      <c r="E231" s="3"/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/>
      <c r="B232" s="3"/>
      <c r="C232" s="3"/>
      <c r="D232" s="3"/>
      <c r="E232" s="3"/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/>
      <c r="B233" s="3"/>
      <c r="C233" s="3"/>
      <c r="D233" s="3"/>
      <c r="E233" s="3"/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/>
      <c r="B234" s="3"/>
      <c r="C234" s="3"/>
      <c r="D234" s="3"/>
      <c r="E234" s="3"/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/>
      <c r="B235" s="3"/>
      <c r="C235" s="3"/>
      <c r="D235" s="3"/>
      <c r="E235" s="3"/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/>
      <c r="B236" s="3"/>
      <c r="C236" s="3"/>
      <c r="D236" s="3"/>
      <c r="E236" s="3"/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/>
      <c r="B237" s="3"/>
      <c r="C237" s="3"/>
      <c r="D237" s="3"/>
      <c r="E237" s="3"/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/>
      <c r="B238" s="3"/>
      <c r="C238" s="3"/>
      <c r="D238" s="3"/>
      <c r="E238" s="3"/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/>
      <c r="B239" s="3"/>
      <c r="C239" s="3"/>
      <c r="D239" s="3"/>
      <c r="E239" s="3"/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/>
      <c r="B240" s="3"/>
      <c r="C240" s="3"/>
      <c r="D240" s="3"/>
      <c r="E240" s="3"/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/>
      <c r="B241" s="3"/>
      <c r="C241" s="3"/>
      <c r="D241" s="3"/>
      <c r="E241" s="3"/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/>
      <c r="B242" s="3"/>
      <c r="C242" s="3"/>
      <c r="D242" s="3"/>
      <c r="E242" s="3"/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/>
      <c r="B243" s="3"/>
      <c r="C243" s="3"/>
      <c r="D243" s="3"/>
      <c r="E243" s="3"/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/>
      <c r="B244" s="3"/>
      <c r="C244" s="3"/>
      <c r="D244" s="3"/>
      <c r="E244" s="3"/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/>
      <c r="B245" s="3"/>
      <c r="C245" s="3"/>
      <c r="D245" s="3"/>
      <c r="E245" s="3"/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/>
      <c r="B246" s="3"/>
      <c r="C246" s="3"/>
      <c r="D246" s="3"/>
      <c r="E246" s="3"/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/>
      <c r="B247" s="3"/>
      <c r="C247" s="3"/>
      <c r="D247" s="3"/>
      <c r="E247" s="3"/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/>
      <c r="B248" s="3"/>
      <c r="C248" s="3"/>
      <c r="D248" s="3"/>
      <c r="E248" s="3"/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/>
      <c r="B249" s="3"/>
      <c r="C249" s="3"/>
      <c r="D249" s="3"/>
      <c r="E249" s="3"/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/>
      <c r="B250" s="3"/>
      <c r="C250" s="3"/>
      <c r="D250" s="3"/>
      <c r="E250" s="3"/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/>
      <c r="B251" s="3"/>
      <c r="C251" s="3"/>
      <c r="D251" s="3"/>
      <c r="E251" s="3"/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/>
      <c r="B252" s="3"/>
      <c r="C252" s="3"/>
      <c r="D252" s="3"/>
      <c r="E252" s="3"/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/>
      <c r="B253" s="3"/>
      <c r="C253" s="3"/>
      <c r="D253" s="3"/>
      <c r="E253" s="3"/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/>
      <c r="B254" s="3"/>
      <c r="C254" s="3"/>
      <c r="D254" s="3"/>
      <c r="E254" s="3"/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/>
      <c r="B255" s="3"/>
      <c r="C255" s="3"/>
      <c r="D255" s="3"/>
      <c r="E255" s="3"/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/>
      <c r="B256" s="3"/>
      <c r="C256" s="3"/>
      <c r="D256" s="3"/>
      <c r="E256" s="3"/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/>
      <c r="B257" s="3"/>
      <c r="C257" s="3"/>
      <c r="D257" s="3"/>
      <c r="E257" s="3"/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/>
      <c r="B258" s="3"/>
      <c r="C258" s="3"/>
      <c r="D258" s="3"/>
      <c r="E258" s="3"/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/>
      <c r="B259" s="3"/>
      <c r="C259" s="3"/>
      <c r="D259" s="3"/>
      <c r="E259" s="3"/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/>
      <c r="B260" s="3"/>
      <c r="C260" s="3"/>
      <c r="D260" s="3"/>
      <c r="E260" s="3"/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/>
      <c r="B261" s="3"/>
      <c r="C261" s="3"/>
      <c r="D261" s="3"/>
      <c r="E261" s="3"/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/>
      <c r="B262" s="3"/>
      <c r="C262" s="3"/>
      <c r="D262" s="3"/>
      <c r="E262" s="3"/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/>
      <c r="B263" s="3"/>
      <c r="C263" s="3"/>
      <c r="D263" s="3"/>
      <c r="E263" s="3"/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/>
      <c r="B264" s="3"/>
      <c r="C264" s="3"/>
      <c r="D264" s="3"/>
      <c r="E264" s="3"/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/>
      <c r="B265" s="3"/>
      <c r="C265" s="3"/>
      <c r="D265" s="3"/>
      <c r="E265" s="3"/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/>
      <c r="B266" s="3"/>
      <c r="C266" s="3"/>
      <c r="D266" s="3"/>
      <c r="E266" s="3"/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/>
      <c r="B267" s="3"/>
      <c r="C267" s="3"/>
      <c r="D267" s="3"/>
      <c r="E267" s="3"/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/>
      <c r="B268" s="3"/>
      <c r="C268" s="3"/>
      <c r="D268" s="3"/>
      <c r="E268" s="3"/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/>
      <c r="B269" s="3"/>
      <c r="C269" s="3"/>
      <c r="D269" s="3"/>
      <c r="E269" s="3"/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/>
      <c r="B270" s="3"/>
      <c r="C270" s="3"/>
      <c r="D270" s="3"/>
      <c r="E270" s="3"/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/>
      <c r="B271" s="3"/>
      <c r="C271" s="3"/>
      <c r="D271" s="3"/>
      <c r="E271" s="3"/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/>
      <c r="B272" s="3"/>
      <c r="C272" s="3"/>
      <c r="D272" s="3"/>
      <c r="E272" s="3"/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/>
      <c r="B273" s="3"/>
      <c r="C273" s="3"/>
      <c r="D273" s="3"/>
      <c r="E273" s="3"/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/>
      <c r="B274" s="3"/>
      <c r="C274" s="3"/>
      <c r="D274" s="3"/>
      <c r="E274" s="3"/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/>
      <c r="B275" s="3"/>
      <c r="C275" s="3"/>
      <c r="D275" s="3"/>
      <c r="E275" s="3"/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/>
      <c r="B276" s="3"/>
      <c r="C276" s="3"/>
      <c r="D276" s="3"/>
      <c r="E276" s="3"/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/>
      <c r="B277" s="3"/>
      <c r="C277" s="3"/>
      <c r="D277" s="3"/>
      <c r="E277" s="3"/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/>
      <c r="B278" s="3"/>
      <c r="C278" s="3"/>
      <c r="D278" s="3"/>
      <c r="E278" s="3"/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/>
      <c r="B279" s="3"/>
      <c r="C279" s="3"/>
      <c r="D279" s="3"/>
      <c r="E279" s="3"/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/>
      <c r="B280" s="3"/>
      <c r="C280" s="3"/>
      <c r="D280" s="3"/>
      <c r="E280" s="3"/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/>
      <c r="B281" s="3"/>
      <c r="C281" s="3"/>
      <c r="D281" s="3"/>
      <c r="E281" s="3"/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/>
      <c r="B282" s="3"/>
      <c r="C282" s="3"/>
      <c r="D282" s="3"/>
      <c r="E282" s="3"/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/>
      <c r="B283" s="3"/>
      <c r="C283" s="3"/>
      <c r="D283" s="3"/>
      <c r="E283" s="3"/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/>
      <c r="B284" s="3"/>
      <c r="C284" s="3"/>
      <c r="D284" s="3"/>
      <c r="E284" s="3"/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/>
      <c r="B285" s="3"/>
      <c r="C285" s="3"/>
      <c r="D285" s="3"/>
      <c r="E285" s="3"/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/>
      <c r="B286" s="3"/>
      <c r="C286" s="3"/>
      <c r="D286" s="3"/>
      <c r="E286" s="3"/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/>
      <c r="B287" s="3"/>
      <c r="C287" s="3"/>
      <c r="D287" s="3"/>
      <c r="E287" s="3"/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/>
      <c r="B288" s="3"/>
      <c r="C288" s="3"/>
      <c r="D288" s="3"/>
      <c r="E288" s="3"/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/>
      <c r="B289" s="3"/>
      <c r="C289" s="3"/>
      <c r="D289" s="3"/>
      <c r="E289" s="3"/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/>
      <c r="B290" s="3"/>
      <c r="C290" s="3"/>
      <c r="D290" s="3"/>
      <c r="E290" s="3"/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/>
      <c r="B291" s="3"/>
      <c r="C291" s="3"/>
      <c r="D291" s="3"/>
      <c r="E291" s="3"/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/>
      <c r="B292" s="3"/>
      <c r="C292" s="3"/>
      <c r="D292" s="3"/>
      <c r="E292" s="3"/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/>
      <c r="B293" s="3"/>
      <c r="C293" s="3"/>
      <c r="D293" s="3"/>
      <c r="E293" s="3"/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/>
      <c r="B294" s="3"/>
      <c r="C294" s="3"/>
      <c r="D294" s="3"/>
      <c r="E294" s="3"/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/>
      <c r="B295" s="3"/>
      <c r="C295" s="3"/>
      <c r="D295" s="3"/>
      <c r="E295" s="3"/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/>
      <c r="B296" s="3"/>
      <c r="C296" s="3"/>
      <c r="D296" s="3"/>
      <c r="E296" s="3"/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/>
      <c r="B297" s="3"/>
      <c r="C297" s="3"/>
      <c r="D297" s="3"/>
      <c r="E297" s="3"/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/>
      <c r="B298" s="3"/>
      <c r="C298" s="3"/>
      <c r="D298" s="3"/>
      <c r="E298" s="3"/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/>
      <c r="B299" s="3"/>
      <c r="C299" s="3"/>
      <c r="D299" s="3"/>
      <c r="E299" s="3"/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/>
      <c r="B300" s="3"/>
      <c r="C300" s="3"/>
      <c r="D300" s="3"/>
      <c r="E300" s="3"/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/>
      <c r="B301" s="3"/>
      <c r="C301" s="3"/>
      <c r="D301" s="3"/>
      <c r="E301" s="3"/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/>
      <c r="B302" s="3"/>
      <c r="C302" s="3"/>
      <c r="D302" s="3"/>
      <c r="E302" s="3"/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/>
      <c r="B303" s="3"/>
      <c r="C303" s="3"/>
      <c r="D303" s="3"/>
      <c r="E303" s="3"/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/>
      <c r="B304" s="3"/>
      <c r="C304" s="3"/>
      <c r="D304" s="3"/>
      <c r="E304" s="3"/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/>
      <c r="B305" s="3"/>
      <c r="C305" s="3"/>
      <c r="D305" s="3"/>
      <c r="E305" s="3"/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/>
      <c r="B306" s="3"/>
      <c r="C306" s="3"/>
      <c r="D306" s="3"/>
      <c r="E306" s="3"/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/>
      <c r="B307" s="3"/>
      <c r="C307" s="3"/>
      <c r="D307" s="3"/>
      <c r="E307" s="3"/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/>
      <c r="B308" s="3"/>
      <c r="C308" s="3"/>
      <c r="D308" s="3"/>
      <c r="E308" s="3"/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/>
      <c r="B309" s="3"/>
      <c r="C309" s="3"/>
      <c r="D309" s="3"/>
      <c r="E309" s="3"/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/>
      <c r="B310" s="3"/>
      <c r="C310" s="3"/>
      <c r="D310" s="3"/>
      <c r="E310" s="3"/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/>
      <c r="B311" s="3"/>
      <c r="C311" s="3"/>
      <c r="D311" s="3"/>
      <c r="E311" s="3"/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/>
      <c r="B312" s="3"/>
      <c r="C312" s="3"/>
      <c r="D312" s="3"/>
      <c r="E312" s="3"/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/>
      <c r="B313" s="3"/>
      <c r="C313" s="3"/>
      <c r="D313" s="3"/>
      <c r="E313" s="3"/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/>
      <c r="B314" s="3"/>
      <c r="C314" s="3"/>
      <c r="D314" s="3"/>
      <c r="E314" s="3"/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/>
      <c r="B315" s="3"/>
      <c r="C315" s="3"/>
      <c r="D315" s="3"/>
      <c r="E315" s="3"/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/>
      <c r="B316" s="3"/>
      <c r="C316" s="3"/>
      <c r="D316" s="3"/>
      <c r="E316" s="3"/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/>
      <c r="B317" s="3"/>
      <c r="C317" s="3"/>
      <c r="D317" s="3"/>
      <c r="E317" s="3"/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/>
      <c r="B318" s="3"/>
      <c r="C318" s="3"/>
      <c r="D318" s="3"/>
      <c r="E318" s="3"/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/>
      <c r="B319" s="3"/>
      <c r="C319" s="3"/>
      <c r="D319" s="3"/>
      <c r="E319" s="3"/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/>
      <c r="B320" s="3"/>
      <c r="C320" s="3"/>
      <c r="D320" s="3"/>
      <c r="E320" s="3"/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/>
      <c r="B321" s="3"/>
      <c r="C321" s="3"/>
      <c r="D321" s="3"/>
      <c r="E321" s="3"/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/>
      <c r="B322" s="3"/>
      <c r="C322" s="3"/>
      <c r="D322" s="3"/>
      <c r="E322" s="3"/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/>
      <c r="B323" s="3"/>
      <c r="C323" s="3"/>
      <c r="D323" s="3"/>
      <c r="E323" s="3"/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/>
      <c r="B324" s="3"/>
      <c r="C324" s="3"/>
      <c r="D324" s="3"/>
      <c r="E324" s="3"/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/>
      <c r="B325" s="3"/>
      <c r="C325" s="3"/>
      <c r="D325" s="3"/>
      <c r="E325" s="3"/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/>
      <c r="B326" s="3"/>
      <c r="C326" s="3"/>
      <c r="D326" s="3"/>
      <c r="E326" s="3"/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/>
      <c r="B327" s="3"/>
      <c r="C327" s="3"/>
      <c r="D327" s="3"/>
      <c r="E327" s="3"/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/>
      <c r="B328" s="3"/>
      <c r="C328" s="3"/>
      <c r="D328" s="3"/>
      <c r="E328" s="3"/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/>
      <c r="B329" s="3"/>
      <c r="C329" s="3"/>
      <c r="D329" s="3"/>
      <c r="E329" s="3"/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/>
      <c r="B330" s="3"/>
      <c r="C330" s="3"/>
      <c r="D330" s="3"/>
      <c r="E330" s="3"/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/>
      <c r="B331" s="3"/>
      <c r="C331" s="3"/>
      <c r="D331" s="3"/>
      <c r="E331" s="3"/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/>
      <c r="B332" s="3"/>
      <c r="C332" s="3"/>
      <c r="D332" s="3"/>
      <c r="E332" s="3"/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/>
      <c r="B333" s="3"/>
      <c r="C333" s="3"/>
      <c r="D333" s="3"/>
      <c r="E333" s="3"/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/>
      <c r="B334" s="3"/>
      <c r="C334" s="3"/>
      <c r="D334" s="3"/>
      <c r="E334" s="3"/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/>
      <c r="B335" s="3"/>
      <c r="C335" s="3"/>
      <c r="D335" s="3"/>
      <c r="E335" s="3"/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/>
      <c r="B336" s="3"/>
      <c r="C336" s="3"/>
      <c r="D336" s="3"/>
      <c r="E336" s="3"/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/>
      <c r="B337" s="3"/>
      <c r="C337" s="3"/>
      <c r="D337" s="3"/>
      <c r="E337" s="3"/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/>
      <c r="B338" s="3"/>
      <c r="C338" s="3"/>
      <c r="D338" s="3"/>
      <c r="E338" s="3"/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/>
      <c r="B339" s="3"/>
      <c r="C339" s="3"/>
      <c r="D339" s="3"/>
      <c r="E339" s="3"/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/>
      <c r="B340" s="3"/>
      <c r="C340" s="3"/>
      <c r="D340" s="3"/>
      <c r="E340" s="3"/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/>
      <c r="B341" s="3"/>
      <c r="C341" s="3"/>
      <c r="D341" s="3"/>
      <c r="E341" s="3"/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/>
      <c r="B342" s="3"/>
      <c r="C342" s="3"/>
      <c r="D342" s="3"/>
      <c r="E342" s="3"/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/>
      <c r="B343" s="3"/>
      <c r="C343" s="3"/>
      <c r="D343" s="3"/>
      <c r="E343" s="3"/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/>
      <c r="B344" s="3"/>
      <c r="C344" s="3"/>
      <c r="D344" s="3"/>
      <c r="E344" s="3"/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/>
      <c r="B345" s="3"/>
      <c r="C345" s="3"/>
      <c r="D345" s="3"/>
      <c r="E345" s="3"/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/>
      <c r="B346" s="3"/>
      <c r="C346" s="3"/>
      <c r="D346" s="3"/>
      <c r="E346" s="3"/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/>
      <c r="B347" s="3"/>
      <c r="C347" s="3"/>
      <c r="D347" s="3"/>
      <c r="E347" s="3"/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/>
      <c r="B348" s="3"/>
      <c r="C348" s="3"/>
      <c r="D348" s="3"/>
      <c r="E348" s="3"/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/>
      <c r="B349" s="3"/>
      <c r="C349" s="3"/>
      <c r="D349" s="3"/>
      <c r="E349" s="3"/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/>
      <c r="B350" s="3"/>
      <c r="C350" s="3"/>
      <c r="D350" s="3"/>
      <c r="E350" s="3"/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/>
      <c r="B351" s="3"/>
      <c r="C351" s="3"/>
      <c r="D351" s="3"/>
      <c r="E351" s="3"/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/>
      <c r="B352" s="3"/>
      <c r="C352" s="3"/>
      <c r="D352" s="3"/>
      <c r="E352" s="3"/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/>
      <c r="B353" s="3"/>
      <c r="C353" s="3"/>
      <c r="D353" s="3"/>
      <c r="E353" s="3"/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/>
      <c r="B354" s="3"/>
      <c r="C354" s="3"/>
      <c r="D354" s="3"/>
      <c r="E354" s="3"/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/>
      <c r="B355" s="3"/>
      <c r="C355" s="3"/>
      <c r="D355" s="3"/>
      <c r="E355" s="3"/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/>
      <c r="B356" s="3"/>
      <c r="C356" s="3"/>
      <c r="D356" s="3"/>
      <c r="E356" s="3"/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/>
      <c r="B357" s="3"/>
      <c r="C357" s="3"/>
      <c r="D357" s="3"/>
      <c r="E357" s="3"/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/>
      <c r="B358" s="3"/>
      <c r="C358" s="3"/>
      <c r="D358" s="3"/>
      <c r="E358" s="3"/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/>
      <c r="B359" s="3"/>
      <c r="C359" s="3"/>
      <c r="D359" s="3"/>
      <c r="E359" s="3"/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/>
      <c r="B360" s="3"/>
      <c r="C360" s="3"/>
      <c r="D360" s="3"/>
      <c r="E360" s="3"/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/>
      <c r="B361" s="3"/>
      <c r="C361" s="3"/>
      <c r="D361" s="3"/>
      <c r="E361" s="3"/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/>
      <c r="B362" s="3"/>
      <c r="C362" s="3"/>
      <c r="D362" s="3"/>
      <c r="E362" s="3"/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/>
      <c r="B363" s="3"/>
      <c r="C363" s="3"/>
      <c r="D363" s="3"/>
      <c r="E363" s="3"/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/>
      <c r="B364" s="3"/>
      <c r="C364" s="3"/>
      <c r="D364" s="3"/>
      <c r="E364" s="3"/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/>
      <c r="B365" s="3"/>
      <c r="C365" s="3"/>
      <c r="D365" s="3"/>
      <c r="E365" s="3"/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/>
      <c r="B366" s="3"/>
      <c r="C366" s="3"/>
      <c r="D366" s="3"/>
      <c r="E366" s="3"/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/>
      <c r="B367" s="3"/>
      <c r="C367" s="3"/>
      <c r="D367" s="3"/>
      <c r="E367" s="3"/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/>
      <c r="B368" s="3"/>
      <c r="C368" s="3"/>
      <c r="D368" s="3"/>
      <c r="E368" s="3"/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/>
      <c r="B369" s="3"/>
      <c r="C369" s="3"/>
      <c r="D369" s="3"/>
      <c r="E369" s="3"/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/>
      <c r="B370" s="3"/>
      <c r="C370" s="3"/>
      <c r="D370" s="3"/>
      <c r="E370" s="3"/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/>
      <c r="B371" s="3"/>
      <c r="C371" s="3"/>
      <c r="D371" s="3"/>
      <c r="E371" s="3"/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/>
      <c r="B372" s="3"/>
      <c r="C372" s="3"/>
      <c r="D372" s="3"/>
      <c r="E372" s="3"/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/>
      <c r="B373" s="3"/>
      <c r="C373" s="3"/>
      <c r="D373" s="3"/>
      <c r="E373" s="3"/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/>
      <c r="B374" s="3"/>
      <c r="C374" s="3"/>
      <c r="D374" s="3"/>
      <c r="E374" s="3"/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/>
      <c r="B375" s="3"/>
      <c r="C375" s="3"/>
      <c r="D375" s="3"/>
      <c r="E375" s="3"/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/>
      <c r="B376" s="3"/>
      <c r="C376" s="3"/>
      <c r="D376" s="3"/>
      <c r="E376" s="3"/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/>
      <c r="B377" s="3"/>
      <c r="C377" s="3"/>
      <c r="D377" s="3"/>
      <c r="E377" s="3"/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/>
      <c r="B378" s="3"/>
      <c r="C378" s="3"/>
      <c r="D378" s="3"/>
      <c r="E378" s="3"/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/>
      <c r="B379" s="3"/>
      <c r="C379" s="3"/>
      <c r="D379" s="3"/>
      <c r="E379" s="3"/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/>
      <c r="B380" s="3"/>
      <c r="C380" s="3"/>
      <c r="D380" s="3"/>
      <c r="E380" s="3"/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/>
      <c r="B381" s="3"/>
      <c r="C381" s="3"/>
      <c r="D381" s="3"/>
      <c r="E381" s="3"/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/>
      <c r="B382" s="3"/>
      <c r="C382" s="3"/>
      <c r="D382" s="3"/>
      <c r="E382" s="3"/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/>
      <c r="B383" s="3"/>
      <c r="C383" s="3"/>
      <c r="D383" s="3"/>
      <c r="E383" s="3"/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/>
      <c r="B384" s="3"/>
      <c r="C384" s="3"/>
      <c r="D384" s="3"/>
      <c r="E384" s="3"/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/>
      <c r="B385" s="3"/>
      <c r="C385" s="3"/>
      <c r="D385" s="3"/>
      <c r="E385" s="3"/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/>
      <c r="B386" s="3"/>
      <c r="C386" s="3"/>
      <c r="D386" s="3"/>
      <c r="E386" s="3"/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/>
      <c r="B387" s="3"/>
      <c r="C387" s="3"/>
      <c r="D387" s="3"/>
      <c r="E387" s="3"/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/>
      <c r="B388" s="3"/>
      <c r="C388" s="3"/>
      <c r="D388" s="3"/>
      <c r="E388" s="3"/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/>
      <c r="B389" s="3"/>
      <c r="C389" s="3"/>
      <c r="D389" s="3"/>
      <c r="E389" s="3"/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/>
      <c r="B390" s="3"/>
      <c r="C390" s="3"/>
      <c r="D390" s="3"/>
      <c r="E390" s="3"/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/>
      <c r="B391" s="3"/>
      <c r="C391" s="3"/>
      <c r="D391" s="3"/>
      <c r="E391" s="3"/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/>
      <c r="B392" s="3"/>
      <c r="C392" s="3"/>
      <c r="D392" s="3"/>
      <c r="E392" s="3"/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/>
      <c r="B393" s="3"/>
      <c r="C393" s="3"/>
      <c r="D393" s="3"/>
      <c r="E393" s="3"/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/>
      <c r="B394" s="3"/>
      <c r="C394" s="3"/>
      <c r="D394" s="3"/>
      <c r="E394" s="3"/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/>
      <c r="B395" s="3"/>
      <c r="C395" s="3"/>
      <c r="D395" s="3"/>
      <c r="E395" s="3"/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/>
      <c r="B396" s="3"/>
      <c r="C396" s="3"/>
      <c r="D396" s="3"/>
      <c r="E396" s="3"/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/>
      <c r="B397" s="3"/>
      <c r="C397" s="3"/>
      <c r="D397" s="3"/>
      <c r="E397" s="3"/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/>
      <c r="B398" s="3"/>
      <c r="C398" s="3"/>
      <c r="D398" s="3"/>
      <c r="E398" s="3"/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/>
      <c r="B399" s="3"/>
      <c r="C399" s="3"/>
      <c r="D399" s="3"/>
      <c r="E399" s="3"/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/>
      <c r="B400" s="3"/>
      <c r="C400" s="3"/>
      <c r="D400" s="3"/>
      <c r="E400" s="3"/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/>
      <c r="B401" s="3"/>
      <c r="C401" s="3"/>
      <c r="D401" s="3"/>
      <c r="E401" s="3"/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/>
      <c r="B402" s="3"/>
      <c r="C402" s="3"/>
      <c r="D402" s="3"/>
      <c r="E402" s="3"/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/>
      <c r="B403" s="3"/>
      <c r="C403" s="3"/>
      <c r="D403" s="3"/>
      <c r="E403" s="3"/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/>
      <c r="B404" s="3"/>
      <c r="C404" s="3"/>
      <c r="D404" s="3"/>
      <c r="E404" s="3"/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/>
      <c r="B405" s="3"/>
      <c r="C405" s="3"/>
      <c r="D405" s="3"/>
      <c r="E405" s="3"/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/>
      <c r="B406" s="3"/>
      <c r="C406" s="3"/>
      <c r="D406" s="3"/>
      <c r="E406" s="3"/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/>
      <c r="B407" s="3"/>
      <c r="C407" s="3"/>
      <c r="D407" s="3"/>
      <c r="E407" s="3"/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/>
      <c r="B408" s="3"/>
      <c r="C408" s="3"/>
      <c r="D408" s="3"/>
      <c r="E408" s="3"/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/>
      <c r="B409" s="3"/>
      <c r="C409" s="3"/>
      <c r="D409" s="3"/>
      <c r="E409" s="3"/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/>
      <c r="B410" s="3"/>
      <c r="C410" s="3"/>
      <c r="D410" s="3"/>
      <c r="E410" s="3"/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/>
      <c r="B411" s="3"/>
      <c r="C411" s="3"/>
      <c r="D411" s="3"/>
      <c r="E411" s="3"/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/>
      <c r="B412" s="3"/>
      <c r="C412" s="3"/>
      <c r="D412" s="3"/>
      <c r="E412" s="3"/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/>
      <c r="B413" s="3"/>
      <c r="C413" s="3"/>
      <c r="D413" s="3"/>
      <c r="E413" s="3"/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/>
      <c r="B414" s="3"/>
      <c r="C414" s="3"/>
      <c r="D414" s="3"/>
      <c r="E414" s="3"/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/>
      <c r="B415" s="3"/>
      <c r="C415" s="3"/>
      <c r="D415" s="3"/>
      <c r="E415" s="3"/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/>
      <c r="B416" s="3"/>
      <c r="C416" s="3"/>
      <c r="D416" s="3"/>
      <c r="E416" s="3"/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/>
      <c r="B417" s="3"/>
      <c r="C417" s="3"/>
      <c r="D417" s="3"/>
      <c r="E417" s="3"/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/>
      <c r="B418" s="3"/>
      <c r="C418" s="3"/>
      <c r="D418" s="3"/>
      <c r="E418" s="3"/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/>
      <c r="B419" s="3"/>
      <c r="C419" s="3"/>
      <c r="D419" s="3"/>
      <c r="E419" s="3"/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/>
      <c r="B420" s="3"/>
      <c r="C420" s="3"/>
      <c r="D420" s="3"/>
      <c r="E420" s="3"/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/>
      <c r="B421" s="3"/>
      <c r="C421" s="3"/>
      <c r="D421" s="3"/>
      <c r="E421" s="3"/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/>
      <c r="B422" s="3"/>
      <c r="C422" s="3"/>
      <c r="D422" s="3"/>
      <c r="E422" s="3"/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/>
      <c r="B423" s="3"/>
      <c r="C423" s="3"/>
      <c r="D423" s="3"/>
      <c r="E423" s="3"/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/>
      <c r="B424" s="3"/>
      <c r="C424" s="3"/>
      <c r="D424" s="3"/>
      <c r="E424" s="3"/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/>
      <c r="B425" s="3"/>
      <c r="C425" s="3"/>
      <c r="D425" s="3"/>
      <c r="E425" s="3"/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/>
      <c r="B426" s="3"/>
      <c r="C426" s="3"/>
      <c r="D426" s="3"/>
      <c r="E426" s="3"/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/>
      <c r="B427" s="3"/>
      <c r="C427" s="3"/>
      <c r="D427" s="3"/>
      <c r="E427" s="3"/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/>
      <c r="B428" s="3"/>
      <c r="C428" s="3"/>
      <c r="D428" s="3"/>
      <c r="E428" s="3"/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/>
      <c r="B429" s="3"/>
      <c r="C429" s="3"/>
      <c r="D429" s="3"/>
      <c r="E429" s="3"/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/>
      <c r="B430" s="3"/>
      <c r="C430" s="3"/>
      <c r="D430" s="3"/>
      <c r="E430" s="3"/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/>
      <c r="B431" s="3"/>
      <c r="C431" s="3"/>
      <c r="D431" s="3"/>
      <c r="E431" s="3"/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/>
      <c r="B432" s="3"/>
      <c r="C432" s="3"/>
      <c r="D432" s="3"/>
      <c r="E432" s="3"/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/>
      <c r="B433" s="3"/>
      <c r="C433" s="3"/>
      <c r="D433" s="3"/>
      <c r="E433" s="3"/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/>
      <c r="B434" s="3"/>
      <c r="C434" s="3"/>
      <c r="D434" s="3"/>
      <c r="E434" s="3"/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/>
      <c r="B435" s="3"/>
      <c r="C435" s="3"/>
      <c r="D435" s="3"/>
      <c r="E435" s="3"/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/>
      <c r="B436" s="3"/>
      <c r="C436" s="3"/>
      <c r="D436" s="3"/>
      <c r="E436" s="3"/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/>
      <c r="B437" s="3"/>
      <c r="C437" s="3"/>
      <c r="D437" s="3"/>
      <c r="E437" s="3"/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/>
      <c r="B438" s="3"/>
      <c r="C438" s="3"/>
      <c r="D438" s="3"/>
      <c r="E438" s="3"/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/>
      <c r="B439" s="3"/>
      <c r="C439" s="3"/>
      <c r="D439" s="3"/>
      <c r="E439" s="3"/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/>
      <c r="B440" s="3"/>
      <c r="C440" s="3"/>
      <c r="D440" s="3"/>
      <c r="E440" s="3"/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/>
      <c r="B441" s="3"/>
      <c r="C441" s="3"/>
      <c r="D441" s="3"/>
      <c r="E441" s="3"/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/>
      <c r="B442" s="3"/>
      <c r="C442" s="3"/>
      <c r="D442" s="3"/>
      <c r="E442" s="3"/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/>
      <c r="B443" s="3"/>
      <c r="C443" s="3"/>
      <c r="D443" s="3"/>
      <c r="E443" s="3"/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/>
      <c r="B444" s="3"/>
      <c r="C444" s="3"/>
      <c r="D444" s="3"/>
      <c r="E444" s="3"/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/>
      <c r="B445" s="3"/>
      <c r="C445" s="3"/>
      <c r="D445" s="3"/>
      <c r="E445" s="3"/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/>
      <c r="B446" s="3"/>
      <c r="C446" s="3"/>
      <c r="D446" s="3"/>
      <c r="E446" s="3"/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/>
      <c r="B447" s="3"/>
      <c r="C447" s="3"/>
      <c r="D447" s="3"/>
      <c r="E447" s="3"/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/>
      <c r="B448" s="3"/>
      <c r="C448" s="3"/>
      <c r="D448" s="3"/>
      <c r="E448" s="3"/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/>
      <c r="B449" s="3"/>
      <c r="C449" s="3"/>
      <c r="D449" s="3"/>
      <c r="E449" s="3"/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/>
      <c r="B450" s="3"/>
      <c r="C450" s="3"/>
      <c r="D450" s="3"/>
      <c r="E450" s="3"/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/>
      <c r="B451" s="3"/>
      <c r="C451" s="3"/>
      <c r="D451" s="3"/>
      <c r="E451" s="3"/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/>
      <c r="B452" s="3"/>
      <c r="C452" s="3"/>
      <c r="D452" s="3"/>
      <c r="E452" s="3"/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/>
      <c r="B453" s="3"/>
      <c r="C453" s="3"/>
      <c r="D453" s="3"/>
      <c r="E453" s="3"/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/>
      <c r="B454" s="3"/>
      <c r="C454" s="3"/>
      <c r="D454" s="3"/>
      <c r="E454" s="3"/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/>
      <c r="B455" s="3"/>
      <c r="C455" s="3"/>
      <c r="D455" s="3"/>
      <c r="E455" s="3"/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/>
      <c r="B456" s="3"/>
      <c r="C456" s="3"/>
      <c r="D456" s="3"/>
      <c r="E456" s="3"/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/>
      <c r="B457" s="3"/>
      <c r="C457" s="3"/>
      <c r="D457" s="3"/>
      <c r="E457" s="3"/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/>
      <c r="B458" s="3"/>
      <c r="C458" s="3"/>
      <c r="D458" s="3"/>
      <c r="E458" s="3"/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/>
      <c r="B459" s="3"/>
      <c r="C459" s="3"/>
      <c r="D459" s="3"/>
      <c r="E459" s="3"/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/>
      <c r="B460" s="3"/>
      <c r="C460" s="3"/>
      <c r="D460" s="3"/>
      <c r="E460" s="3"/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/>
      <c r="B461" s="3"/>
      <c r="C461" s="3"/>
      <c r="D461" s="3"/>
      <c r="E461" s="3"/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/>
      <c r="B462" s="3"/>
      <c r="C462" s="3"/>
      <c r="D462" s="3"/>
      <c r="E462" s="3"/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/>
      <c r="B463" s="3"/>
      <c r="C463" s="3"/>
      <c r="D463" s="3"/>
      <c r="E463" s="3"/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/>
      <c r="B464" s="3"/>
      <c r="C464" s="3"/>
      <c r="D464" s="3"/>
      <c r="E464" s="3"/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/>
      <c r="B465" s="3"/>
      <c r="C465" s="3"/>
      <c r="D465" s="3"/>
      <c r="E465" s="3"/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/>
      <c r="B466" s="3"/>
      <c r="C466" s="3"/>
      <c r="D466" s="3"/>
      <c r="E466" s="3"/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/>
      <c r="B467" s="3"/>
      <c r="C467" s="3"/>
      <c r="D467" s="3"/>
      <c r="E467" s="3"/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/>
      <c r="B468" s="3"/>
      <c r="C468" s="3"/>
      <c r="D468" s="3"/>
      <c r="E468" s="3"/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/>
      <c r="B469" s="3"/>
      <c r="C469" s="3"/>
      <c r="D469" s="3"/>
      <c r="E469" s="3"/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/>
      <c r="B470" s="3"/>
      <c r="C470" s="3"/>
      <c r="D470" s="3"/>
      <c r="E470" s="3"/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/>
      <c r="B471" s="3"/>
      <c r="C471" s="3"/>
      <c r="D471" s="3"/>
      <c r="E471" s="3"/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/>
      <c r="B472" s="3"/>
      <c r="C472" s="3"/>
      <c r="D472" s="3"/>
      <c r="E472" s="3"/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/>
      <c r="B473" s="3"/>
      <c r="C473" s="3"/>
      <c r="D473" s="3"/>
      <c r="E473" s="3"/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/>
      <c r="B474" s="3"/>
      <c r="C474" s="3"/>
      <c r="D474" s="3"/>
      <c r="E474" s="3"/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/>
      <c r="B475" s="3"/>
      <c r="C475" s="3"/>
      <c r="D475" s="3"/>
      <c r="E475" s="3"/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/>
      <c r="B476" s="3"/>
      <c r="C476" s="3"/>
      <c r="D476" s="3"/>
      <c r="E476" s="3"/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/>
      <c r="B477" s="3"/>
      <c r="C477" s="3"/>
      <c r="D477" s="3"/>
      <c r="E477" s="3"/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/>
      <c r="B478" s="3"/>
      <c r="C478" s="3"/>
      <c r="D478" s="3"/>
      <c r="E478" s="3"/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/>
      <c r="B479" s="3"/>
      <c r="C479" s="3"/>
      <c r="D479" s="3"/>
      <c r="E479" s="3"/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/>
      <c r="B480" s="3"/>
      <c r="C480" s="3"/>
      <c r="D480" s="3"/>
      <c r="E480" s="3"/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/>
      <c r="B481" s="3"/>
      <c r="C481" s="3"/>
      <c r="D481" s="3"/>
      <c r="E481" s="3"/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/>
      <c r="B482" s="3"/>
      <c r="C482" s="3"/>
      <c r="D482" s="3"/>
      <c r="E482" s="3"/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/>
      <c r="B483" s="3"/>
      <c r="C483" s="3"/>
      <c r="D483" s="3"/>
      <c r="E483" s="3"/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/>
      <c r="B484" s="3"/>
      <c r="C484" s="3"/>
      <c r="D484" s="3"/>
      <c r="E484" s="3"/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/>
      <c r="B485" s="3"/>
      <c r="C485" s="3"/>
      <c r="D485" s="3"/>
      <c r="E485" s="3"/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/>
      <c r="B486" s="3"/>
      <c r="C486" s="3"/>
      <c r="D486" s="3"/>
      <c r="E486" s="3"/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/>
      <c r="B487" s="3"/>
      <c r="C487" s="3"/>
      <c r="D487" s="3"/>
      <c r="E487" s="3"/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/>
      <c r="B488" s="3"/>
      <c r="C488" s="3"/>
      <c r="D488" s="3"/>
      <c r="E488" s="3"/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/>
      <c r="B489" s="3"/>
      <c r="C489" s="3"/>
      <c r="D489" s="3"/>
      <c r="E489" s="3"/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/>
      <c r="B490" s="3"/>
      <c r="C490" s="3"/>
      <c r="D490" s="3"/>
      <c r="E490" s="3"/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/>
      <c r="B491" s="3"/>
      <c r="C491" s="3"/>
      <c r="D491" s="3"/>
      <c r="E491" s="3"/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/>
      <c r="B492" s="3"/>
      <c r="C492" s="3"/>
      <c r="D492" s="3"/>
      <c r="E492" s="3"/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/>
      <c r="B493" s="3"/>
      <c r="C493" s="3"/>
      <c r="D493" s="3"/>
      <c r="E493" s="3"/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/>
      <c r="B494" s="3"/>
      <c r="C494" s="3"/>
      <c r="D494" s="3"/>
      <c r="E494" s="3"/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/>
      <c r="B495" s="3"/>
      <c r="C495" s="3"/>
      <c r="D495" s="3"/>
      <c r="E495" s="3"/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/>
      <c r="B496" s="3"/>
      <c r="C496" s="3"/>
      <c r="D496" s="3"/>
      <c r="E496" s="3"/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/>
      <c r="B497" s="3"/>
      <c r="C497" s="3"/>
      <c r="D497" s="3"/>
      <c r="E497" s="3"/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/>
      <c r="B498" s="3"/>
      <c r="C498" s="3"/>
      <c r="D498" s="3"/>
      <c r="E498" s="3"/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/>
      <c r="B499" s="3"/>
      <c r="C499" s="3"/>
      <c r="D499" s="3"/>
      <c r="E499" s="3"/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/>
      <c r="B500" s="3"/>
      <c r="C500" s="3"/>
      <c r="D500" s="3"/>
      <c r="E500" s="3"/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/>
      <c r="B501" s="3"/>
      <c r="C501" s="3"/>
      <c r="D501" s="3"/>
      <c r="E501" s="3"/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/>
      <c r="B502" s="3"/>
      <c r="C502" s="3"/>
      <c r="D502" s="3"/>
      <c r="E502" s="3"/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/>
      <c r="B503" s="3"/>
      <c r="C503" s="3"/>
      <c r="D503" s="3"/>
      <c r="E503" s="3"/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/>
      <c r="B504" s="3"/>
      <c r="C504" s="3"/>
      <c r="D504" s="3"/>
      <c r="E504" s="3"/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/>
      <c r="B505" s="3"/>
      <c r="C505" s="3"/>
      <c r="D505" s="3"/>
      <c r="E505" s="3"/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/>
      <c r="B506" s="3"/>
      <c r="C506" s="3"/>
      <c r="D506" s="3"/>
      <c r="E506" s="3"/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/>
      <c r="B507" s="3"/>
      <c r="C507" s="3"/>
      <c r="D507" s="3"/>
      <c r="E507" s="3"/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/>
      <c r="B508" s="3"/>
      <c r="C508" s="3"/>
      <c r="D508" s="3"/>
      <c r="E508" s="3"/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/>
      <c r="B509" s="3"/>
      <c r="C509" s="3"/>
      <c r="D509" s="3"/>
      <c r="E509" s="3"/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/>
      <c r="B510" s="3"/>
      <c r="C510" s="3"/>
      <c r="D510" s="3"/>
      <c r="E510" s="3"/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/>
      <c r="B511" s="3"/>
      <c r="C511" s="3"/>
      <c r="D511" s="3"/>
      <c r="E511" s="3"/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/>
      <c r="B512" s="3"/>
      <c r="C512" s="3"/>
      <c r="D512" s="3"/>
      <c r="E512" s="3"/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/>
      <c r="B513" s="3"/>
      <c r="C513" s="3"/>
      <c r="D513" s="3"/>
      <c r="E513" s="3"/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/>
      <c r="B514" s="3"/>
      <c r="C514" s="3"/>
      <c r="D514" s="3"/>
      <c r="E514" s="3"/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/>
      <c r="B515" s="3"/>
      <c r="C515" s="3"/>
      <c r="D515" s="3"/>
      <c r="E515" s="3"/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/>
      <c r="B516" s="3"/>
      <c r="C516" s="3"/>
      <c r="D516" s="3"/>
      <c r="E516" s="3"/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/>
      <c r="B517" s="3"/>
      <c r="C517" s="3"/>
      <c r="D517" s="3"/>
      <c r="E517" s="3"/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/>
      <c r="B518" s="3"/>
      <c r="C518" s="3"/>
      <c r="D518" s="3"/>
      <c r="E518" s="3"/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/>
      <c r="B519" s="3"/>
      <c r="C519" s="3"/>
      <c r="D519" s="3"/>
      <c r="E519" s="3"/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/>
      <c r="B520" s="3"/>
      <c r="C520" s="3"/>
      <c r="D520" s="3"/>
      <c r="E520" s="3"/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/>
      <c r="B521" s="3"/>
      <c r="C521" s="3"/>
      <c r="D521" s="3"/>
      <c r="E521" s="3"/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/>
      <c r="B522" s="3"/>
      <c r="C522" s="3"/>
      <c r="D522" s="3"/>
      <c r="E522" s="3"/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/>
      <c r="B523" s="3"/>
      <c r="C523" s="3"/>
      <c r="D523" s="3"/>
      <c r="E523" s="3"/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/>
      <c r="B524" s="3"/>
      <c r="C524" s="3"/>
      <c r="D524" s="3"/>
      <c r="E524" s="3"/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/>
      <c r="B525" s="3"/>
      <c r="C525" s="3"/>
      <c r="D525" s="3"/>
      <c r="E525" s="3"/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/>
      <c r="B526" s="3"/>
      <c r="C526" s="3"/>
      <c r="D526" s="3"/>
      <c r="E526" s="3"/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/>
      <c r="B527" s="3"/>
      <c r="C527" s="3"/>
      <c r="D527" s="3"/>
      <c r="E527" s="3"/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/>
      <c r="B528" s="3"/>
      <c r="C528" s="3"/>
      <c r="D528" s="3"/>
      <c r="E528" s="3"/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/>
      <c r="B529" s="3"/>
      <c r="C529" s="3"/>
      <c r="D529" s="3"/>
      <c r="E529" s="3"/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/>
      <c r="B530" s="3"/>
      <c r="C530" s="3"/>
      <c r="D530" s="3"/>
      <c r="E530" s="3"/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/>
      <c r="B531" s="3"/>
      <c r="C531" s="3"/>
      <c r="D531" s="3"/>
      <c r="E531" s="3"/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/>
      <c r="B532" s="3"/>
      <c r="C532" s="3"/>
      <c r="D532" s="3"/>
      <c r="E532" s="3"/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/>
      <c r="B533" s="3"/>
      <c r="C533" s="3"/>
      <c r="D533" s="3"/>
      <c r="E533" s="3"/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/>
      <c r="B534" s="3"/>
      <c r="C534" s="3"/>
      <c r="D534" s="3"/>
      <c r="E534" s="3"/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/>
      <c r="B535" s="3"/>
      <c r="C535" s="3"/>
      <c r="D535" s="3"/>
      <c r="E535" s="3"/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/>
      <c r="B536" s="3"/>
      <c r="C536" s="3"/>
      <c r="D536" s="3"/>
      <c r="E536" s="3"/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/>
      <c r="B537" s="3"/>
      <c r="C537" s="3"/>
      <c r="D537" s="3"/>
      <c r="E537" s="3"/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/>
      <c r="B538" s="3"/>
      <c r="C538" s="3"/>
      <c r="D538" s="3"/>
      <c r="E538" s="3"/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/>
      <c r="B539" s="3"/>
      <c r="C539" s="3"/>
      <c r="D539" s="3"/>
      <c r="E539" s="3"/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/>
      <c r="B540" s="3"/>
      <c r="C540" s="3"/>
      <c r="D540" s="3"/>
      <c r="E540" s="3"/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/>
      <c r="B541" s="3"/>
      <c r="C541" s="3"/>
      <c r="D541" s="3"/>
      <c r="E541" s="3"/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/>
      <c r="B542" s="3"/>
      <c r="C542" s="3"/>
      <c r="D542" s="3"/>
      <c r="E542" s="3"/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/>
      <c r="B543" s="3"/>
      <c r="C543" s="3"/>
      <c r="D543" s="3"/>
      <c r="E543" s="3"/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/>
      <c r="B544" s="3"/>
      <c r="C544" s="3"/>
      <c r="D544" s="3"/>
      <c r="E544" s="3"/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/>
      <c r="B545" s="3"/>
      <c r="C545" s="3"/>
      <c r="D545" s="3"/>
      <c r="E545" s="3"/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/>
      <c r="B546" s="3"/>
      <c r="C546" s="3"/>
      <c r="D546" s="3"/>
      <c r="E546" s="3"/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/>
      <c r="B547" s="3"/>
      <c r="C547" s="3"/>
      <c r="D547" s="3"/>
      <c r="E547" s="3"/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/>
      <c r="B548" s="3"/>
      <c r="C548" s="3"/>
      <c r="D548" s="3"/>
      <c r="E548" s="3"/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/>
      <c r="B549" s="3"/>
      <c r="C549" s="3"/>
      <c r="D549" s="3"/>
      <c r="E549" s="3"/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/>
      <c r="B550" s="3"/>
      <c r="C550" s="3"/>
      <c r="D550" s="3"/>
      <c r="E550" s="3"/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/>
      <c r="B551" s="3"/>
      <c r="C551" s="3"/>
      <c r="D551" s="3"/>
      <c r="E551" s="3"/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/>
      <c r="B552" s="3"/>
      <c r="C552" s="3"/>
      <c r="D552" s="3"/>
      <c r="E552" s="3"/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/>
      <c r="B553" s="3"/>
      <c r="C553" s="3"/>
      <c r="D553" s="3"/>
      <c r="E553" s="3"/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/>
      <c r="B554" s="3"/>
      <c r="C554" s="3"/>
      <c r="D554" s="3"/>
      <c r="E554" s="3"/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/>
      <c r="B555" s="3"/>
      <c r="C555" s="3"/>
      <c r="D555" s="3"/>
      <c r="E555" s="3"/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/>
      <c r="B556" s="3"/>
      <c r="C556" s="3"/>
      <c r="D556" s="3"/>
      <c r="E556" s="3"/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/>
      <c r="B557" s="3"/>
      <c r="C557" s="3"/>
      <c r="D557" s="3"/>
      <c r="E557" s="3"/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/>
      <c r="B558" s="3"/>
      <c r="C558" s="3"/>
      <c r="D558" s="3"/>
      <c r="E558" s="3"/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/>
      <c r="B559" s="3"/>
      <c r="C559" s="3"/>
      <c r="D559" s="3"/>
      <c r="E559" s="3"/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/>
      <c r="B560" s="3"/>
      <c r="C560" s="3"/>
      <c r="D560" s="3"/>
      <c r="E560" s="3"/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/>
      <c r="B561" s="3"/>
      <c r="C561" s="3"/>
      <c r="D561" s="3"/>
      <c r="E561" s="3"/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/>
      <c r="B562" s="3"/>
      <c r="C562" s="3"/>
      <c r="D562" s="3"/>
      <c r="E562" s="3"/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/>
      <c r="B563" s="3"/>
      <c r="C563" s="3"/>
      <c r="D563" s="3"/>
      <c r="E563" s="3"/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/>
      <c r="B564" s="3"/>
      <c r="C564" s="3"/>
      <c r="D564" s="3"/>
      <c r="E564" s="3"/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/>
      <c r="B565" s="3"/>
      <c r="C565" s="3"/>
      <c r="D565" s="3"/>
      <c r="E565" s="3"/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/>
      <c r="B566" s="3"/>
      <c r="C566" s="3"/>
      <c r="D566" s="3"/>
      <c r="E566" s="3"/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/>
      <c r="B567" s="3"/>
      <c r="C567" s="3"/>
      <c r="D567" s="3"/>
      <c r="E567" s="3"/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/>
      <c r="B568" s="3"/>
      <c r="C568" s="3"/>
      <c r="D568" s="3"/>
      <c r="E568" s="3"/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/>
      <c r="B569" s="3"/>
      <c r="C569" s="3"/>
      <c r="D569" s="3"/>
      <c r="E569" s="3"/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/>
      <c r="B570" s="3"/>
      <c r="C570" s="3"/>
      <c r="D570" s="3"/>
      <c r="E570" s="3"/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/>
      <c r="B571" s="3"/>
      <c r="C571" s="3"/>
      <c r="D571" s="3"/>
      <c r="E571" s="3"/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/>
      <c r="B572" s="3"/>
      <c r="C572" s="3"/>
      <c r="D572" s="3"/>
      <c r="E572" s="3"/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/>
      <c r="B573" s="3"/>
      <c r="C573" s="3"/>
      <c r="D573" s="3"/>
      <c r="E573" s="3"/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/>
      <c r="B574" s="3"/>
      <c r="C574" s="3"/>
      <c r="D574" s="3"/>
      <c r="E574" s="3"/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/>
      <c r="B575" s="3"/>
      <c r="C575" s="3"/>
      <c r="D575" s="3"/>
      <c r="E575" s="3"/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/>
      <c r="B576" s="3"/>
      <c r="C576" s="3"/>
      <c r="D576" s="3"/>
      <c r="E576" s="3"/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/>
      <c r="B577" s="3"/>
      <c r="C577" s="3"/>
      <c r="D577" s="3"/>
      <c r="E577" s="3"/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/>
      <c r="B578" s="3"/>
      <c r="C578" s="3"/>
      <c r="D578" s="3"/>
      <c r="E578" s="3"/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/>
      <c r="B579" s="3"/>
      <c r="C579" s="3"/>
      <c r="D579" s="3"/>
      <c r="E579" s="3"/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/>
      <c r="B580" s="3"/>
      <c r="C580" s="3"/>
      <c r="D580" s="3"/>
      <c r="E580" s="3"/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/>
      <c r="B581" s="3"/>
      <c r="C581" s="3"/>
      <c r="D581" s="3"/>
      <c r="E581" s="3"/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/>
      <c r="B582" s="3"/>
      <c r="C582" s="3"/>
      <c r="D582" s="3"/>
      <c r="E582" s="3"/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/>
      <c r="B583" s="3"/>
      <c r="C583" s="3"/>
      <c r="D583" s="3"/>
      <c r="E583" s="3"/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/>
      <c r="B584" s="3"/>
      <c r="C584" s="3"/>
      <c r="D584" s="3"/>
      <c r="E584" s="3"/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/>
      <c r="B585" s="3"/>
      <c r="C585" s="3"/>
      <c r="D585" s="3"/>
      <c r="E585" s="3"/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/>
      <c r="B586" s="3"/>
      <c r="C586" s="3"/>
      <c r="D586" s="3"/>
      <c r="E586" s="3"/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/>
      <c r="B587" s="3"/>
      <c r="C587" s="3"/>
      <c r="D587" s="3"/>
      <c r="E587" s="3"/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/>
      <c r="B588" s="3"/>
      <c r="C588" s="3"/>
      <c r="D588" s="3"/>
      <c r="E588" s="3"/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/>
      <c r="B589" s="3"/>
      <c r="C589" s="3"/>
      <c r="D589" s="3"/>
      <c r="E589" s="3"/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/>
      <c r="B590" s="3"/>
      <c r="C590" s="3"/>
      <c r="D590" s="3"/>
      <c r="E590" s="3"/>
      <c r="F590" s="3"/>
      <c r="G590" s="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/>
      <c r="B591" s="3"/>
      <c r="C591" s="3"/>
      <c r="D591" s="3"/>
      <c r="E591" s="3"/>
      <c r="F591" s="3"/>
      <c r="G591" s="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/>
      <c r="B592" s="3"/>
      <c r="C592" s="3"/>
      <c r="D592" s="3"/>
      <c r="E592" s="3"/>
      <c r="F592" s="3"/>
      <c r="G592" s="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/>
      <c r="B593" s="3"/>
      <c r="C593" s="3"/>
      <c r="D593" s="3"/>
      <c r="E593" s="3"/>
      <c r="F593" s="3"/>
      <c r="G593" s="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/>
      <c r="B594" s="3"/>
      <c r="C594" s="3"/>
      <c r="D594" s="3"/>
      <c r="E594" s="3"/>
      <c r="F594" s="3"/>
      <c r="G594" s="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/>
      <c r="B595" s="3"/>
      <c r="C595" s="3"/>
      <c r="D595" s="3"/>
      <c r="E595" s="3"/>
      <c r="F595" s="3"/>
      <c r="G595" s="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/>
      <c r="B596" s="3"/>
      <c r="C596" s="3"/>
      <c r="D596" s="3"/>
      <c r="E596" s="3"/>
      <c r="F596" s="3"/>
      <c r="G596" s="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/>
      <c r="B597" s="3"/>
      <c r="C597" s="3"/>
      <c r="D597" s="3"/>
      <c r="E597" s="3"/>
      <c r="F597" s="3"/>
      <c r="G597" s="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/>
      <c r="B598" s="3"/>
      <c r="C598" s="3"/>
      <c r="D598" s="3"/>
      <c r="E598" s="3"/>
      <c r="F598" s="3"/>
      <c r="G598" s="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/>
      <c r="B599" s="3"/>
      <c r="C599" s="3"/>
      <c r="D599" s="3"/>
      <c r="E599" s="3"/>
      <c r="F599" s="3"/>
      <c r="G599" s="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/>
      <c r="B600" s="3"/>
      <c r="C600" s="3"/>
      <c r="D600" s="3"/>
      <c r="E600" s="3"/>
      <c r="F600" s="3"/>
      <c r="G600" s="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/>
      <c r="B601" s="3"/>
      <c r="C601" s="3"/>
      <c r="D601" s="3"/>
      <c r="E601" s="3"/>
      <c r="F601" s="3"/>
      <c r="G601" s="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/>
      <c r="B602" s="3"/>
      <c r="C602" s="3"/>
      <c r="D602" s="3"/>
      <c r="E602" s="3"/>
      <c r="F602" s="3"/>
      <c r="G602" s="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/>
      <c r="B603" s="3"/>
      <c r="C603" s="3"/>
      <c r="D603" s="3"/>
      <c r="E603" s="3"/>
      <c r="F603" s="3"/>
      <c r="G603" s="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/>
      <c r="B604" s="3"/>
      <c r="C604" s="3"/>
      <c r="D604" s="3"/>
      <c r="E604" s="3"/>
      <c r="F604" s="3"/>
      <c r="G604" s="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/>
      <c r="B605" s="3"/>
      <c r="C605" s="3"/>
      <c r="D605" s="3"/>
      <c r="E605" s="3"/>
      <c r="F605" s="3"/>
      <c r="G605" s="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/>
      <c r="B606" s="3"/>
      <c r="C606" s="3"/>
      <c r="D606" s="3"/>
      <c r="E606" s="3"/>
      <c r="F606" s="3"/>
      <c r="G606" s="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/>
      <c r="B607" s="3"/>
      <c r="C607" s="3"/>
      <c r="D607" s="3"/>
      <c r="E607" s="3"/>
      <c r="F607" s="3"/>
      <c r="G607" s="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/>
      <c r="B608" s="3"/>
      <c r="C608" s="3"/>
      <c r="D608" s="3"/>
      <c r="E608" s="3"/>
      <c r="F608" s="3"/>
      <c r="G608" s="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/>
      <c r="B609" s="3"/>
      <c r="C609" s="3"/>
      <c r="D609" s="3"/>
      <c r="E609" s="3"/>
      <c r="F609" s="3"/>
      <c r="G609" s="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/>
      <c r="B610" s="3"/>
      <c r="C610" s="3"/>
      <c r="D610" s="3"/>
      <c r="E610" s="3"/>
      <c r="F610" s="3"/>
      <c r="G610" s="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/>
      <c r="B611" s="3"/>
      <c r="C611" s="3"/>
      <c r="D611" s="3"/>
      <c r="E611" s="3"/>
      <c r="F611" s="3"/>
      <c r="G611" s="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/>
      <c r="B612" s="3"/>
      <c r="C612" s="3"/>
      <c r="D612" s="3"/>
      <c r="E612" s="3"/>
      <c r="F612" s="3"/>
      <c r="G612" s="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/>
      <c r="B613" s="3"/>
      <c r="C613" s="3"/>
      <c r="D613" s="3"/>
      <c r="E613" s="3"/>
      <c r="F613" s="3"/>
      <c r="G613" s="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/>
      <c r="B614" s="3"/>
      <c r="C614" s="3"/>
      <c r="D614" s="3"/>
      <c r="E614" s="3"/>
      <c r="F614" s="3"/>
      <c r="G614" s="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/>
      <c r="B615" s="3"/>
      <c r="C615" s="3"/>
      <c r="D615" s="3"/>
      <c r="E615" s="3"/>
      <c r="F615" s="3"/>
      <c r="G615" s="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/>
      <c r="B616" s="3"/>
      <c r="C616" s="3"/>
      <c r="D616" s="3"/>
      <c r="E616" s="3"/>
      <c r="F616" s="3"/>
      <c r="G616" s="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/>
      <c r="B617" s="3"/>
      <c r="C617" s="3"/>
      <c r="D617" s="3"/>
      <c r="E617" s="3"/>
      <c r="F617" s="3"/>
      <c r="G617" s="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/>
      <c r="B618" s="3"/>
      <c r="C618" s="3"/>
      <c r="D618" s="3"/>
      <c r="E618" s="3"/>
      <c r="F618" s="3"/>
      <c r="G618" s="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/>
      <c r="B619" s="3"/>
      <c r="C619" s="3"/>
      <c r="D619" s="3"/>
      <c r="E619" s="3"/>
      <c r="F619" s="3"/>
      <c r="G619" s="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/>
      <c r="B620" s="3"/>
      <c r="C620" s="3"/>
      <c r="D620" s="3"/>
      <c r="E620" s="3"/>
      <c r="F620" s="3"/>
      <c r="G620" s="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/>
      <c r="B621" s="3"/>
      <c r="C621" s="3"/>
      <c r="D621" s="3"/>
      <c r="E621" s="3"/>
      <c r="F621" s="3"/>
      <c r="G621" s="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/>
      <c r="B622" s="3"/>
      <c r="C622" s="3"/>
      <c r="D622" s="3"/>
      <c r="E622" s="3"/>
      <c r="F622" s="3"/>
      <c r="G622" s="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/>
      <c r="B623" s="3"/>
      <c r="C623" s="3"/>
      <c r="D623" s="3"/>
      <c r="E623" s="3"/>
      <c r="F623" s="3"/>
      <c r="G623" s="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/>
      <c r="B624" s="3"/>
      <c r="C624" s="3"/>
      <c r="D624" s="3"/>
      <c r="E624" s="3"/>
      <c r="F624" s="3"/>
      <c r="G624" s="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/>
      <c r="B625" s="3"/>
      <c r="C625" s="3"/>
      <c r="D625" s="3"/>
      <c r="E625" s="3"/>
      <c r="F625" s="3"/>
      <c r="G625" s="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/>
      <c r="B626" s="3"/>
      <c r="C626" s="3"/>
      <c r="D626" s="3"/>
      <c r="E626" s="3"/>
      <c r="F626" s="3"/>
      <c r="G626" s="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/>
      <c r="B627" s="3"/>
      <c r="C627" s="3"/>
      <c r="D627" s="3"/>
      <c r="E627" s="3"/>
      <c r="F627" s="3"/>
      <c r="G627" s="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/>
      <c r="B628" s="3"/>
      <c r="C628" s="3"/>
      <c r="D628" s="3"/>
      <c r="E628" s="3"/>
      <c r="F628" s="3"/>
      <c r="G628" s="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/>
      <c r="B629" s="3"/>
      <c r="C629" s="3"/>
      <c r="D629" s="3"/>
      <c r="E629" s="3"/>
      <c r="F629" s="3"/>
      <c r="G629" s="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/>
      <c r="B630" s="3"/>
      <c r="C630" s="3"/>
      <c r="D630" s="3"/>
      <c r="E630" s="3"/>
      <c r="F630" s="3"/>
      <c r="G630" s="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/>
      <c r="B631" s="3"/>
      <c r="C631" s="3"/>
      <c r="D631" s="3"/>
      <c r="E631" s="3"/>
      <c r="F631" s="3"/>
      <c r="G631" s="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/>
      <c r="B632" s="3"/>
      <c r="C632" s="3"/>
      <c r="D632" s="3"/>
      <c r="E632" s="3"/>
      <c r="F632" s="3"/>
      <c r="G632" s="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/>
      <c r="B633" s="3"/>
      <c r="C633" s="3"/>
      <c r="D633" s="3"/>
      <c r="E633" s="3"/>
      <c r="F633" s="3"/>
      <c r="G633" s="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/>
      <c r="B634" s="3"/>
      <c r="C634" s="3"/>
      <c r="D634" s="3"/>
      <c r="E634" s="3"/>
      <c r="F634" s="3"/>
      <c r="G634" s="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/>
      <c r="B635" s="3"/>
      <c r="C635" s="3"/>
      <c r="D635" s="3"/>
      <c r="E635" s="3"/>
      <c r="F635" s="3"/>
      <c r="G635" s="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/>
      <c r="B636" s="3"/>
      <c r="C636" s="3"/>
      <c r="D636" s="3"/>
      <c r="E636" s="3"/>
      <c r="F636" s="3"/>
      <c r="G636" s="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/>
      <c r="B637" s="3"/>
      <c r="C637" s="3"/>
      <c r="D637" s="3"/>
      <c r="E637" s="3"/>
      <c r="F637" s="3"/>
      <c r="G637" s="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/>
      <c r="B638" s="3"/>
      <c r="C638" s="3"/>
      <c r="D638" s="3"/>
      <c r="E638" s="3"/>
      <c r="F638" s="3"/>
      <c r="G638" s="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/>
      <c r="B639" s="3"/>
      <c r="C639" s="3"/>
      <c r="D639" s="3"/>
      <c r="E639" s="3"/>
      <c r="F639" s="3"/>
      <c r="G639" s="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/>
      <c r="B640" s="3"/>
      <c r="C640" s="3"/>
      <c r="D640" s="3"/>
      <c r="E640" s="3"/>
      <c r="F640" s="3"/>
      <c r="G640" s="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/>
      <c r="B641" s="3"/>
      <c r="C641" s="3"/>
      <c r="D641" s="3"/>
      <c r="E641" s="3"/>
      <c r="F641" s="3"/>
      <c r="G641" s="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/>
      <c r="B642" s="3"/>
      <c r="C642" s="3"/>
      <c r="D642" s="3"/>
      <c r="E642" s="3"/>
      <c r="F642" s="3"/>
      <c r="G642" s="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/>
      <c r="B643" s="3"/>
      <c r="C643" s="3"/>
      <c r="D643" s="3"/>
      <c r="E643" s="3"/>
      <c r="F643" s="3"/>
      <c r="G643" s="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/>
      <c r="B644" s="3"/>
      <c r="C644" s="3"/>
      <c r="D644" s="3"/>
      <c r="E644" s="3"/>
      <c r="F644" s="3"/>
      <c r="G644" s="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/>
      <c r="B645" s="3"/>
      <c r="C645" s="3"/>
      <c r="D645" s="3"/>
      <c r="E645" s="3"/>
      <c r="F645" s="3"/>
      <c r="G645" s="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/>
      <c r="B646" s="3"/>
      <c r="C646" s="3"/>
      <c r="D646" s="3"/>
      <c r="E646" s="3"/>
      <c r="F646" s="3"/>
      <c r="G646" s="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/>
      <c r="B647" s="3"/>
      <c r="C647" s="3"/>
      <c r="D647" s="3"/>
      <c r="E647" s="3"/>
      <c r="F647" s="3"/>
      <c r="G647" s="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/>
      <c r="B648" s="3"/>
      <c r="C648" s="3"/>
      <c r="D648" s="3"/>
      <c r="E648" s="3"/>
      <c r="F648" s="3"/>
      <c r="G648" s="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/>
      <c r="B649" s="3"/>
      <c r="C649" s="3"/>
      <c r="D649" s="3"/>
      <c r="E649" s="3"/>
      <c r="F649" s="3"/>
      <c r="G649" s="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/>
      <c r="B650" s="3"/>
      <c r="C650" s="3"/>
      <c r="D650" s="3"/>
      <c r="E650" s="3"/>
      <c r="F650" s="3"/>
      <c r="G650" s="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/>
      <c r="B651" s="3"/>
      <c r="C651" s="3"/>
      <c r="D651" s="3"/>
      <c r="E651" s="3"/>
      <c r="F651" s="3"/>
      <c r="G651" s="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/>
      <c r="B652" s="3"/>
      <c r="C652" s="3"/>
      <c r="D652" s="3"/>
      <c r="E652" s="3"/>
      <c r="F652" s="3"/>
      <c r="G652" s="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/>
      <c r="B653" s="3"/>
      <c r="C653" s="3"/>
      <c r="D653" s="3"/>
      <c r="E653" s="3"/>
      <c r="F653" s="3"/>
      <c r="G653" s="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/>
      <c r="B654" s="3"/>
      <c r="C654" s="3"/>
      <c r="D654" s="3"/>
      <c r="E654" s="3"/>
      <c r="F654" s="3"/>
      <c r="G654" s="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/>
      <c r="B655" s="3"/>
      <c r="C655" s="3"/>
      <c r="D655" s="3"/>
      <c r="E655" s="3"/>
      <c r="F655" s="3"/>
      <c r="G655" s="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/>
      <c r="B656" s="3"/>
      <c r="C656" s="3"/>
      <c r="D656" s="3"/>
      <c r="E656" s="3"/>
      <c r="F656" s="3"/>
      <c r="G656" s="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/>
      <c r="B657" s="3"/>
      <c r="C657" s="3"/>
      <c r="D657" s="3"/>
      <c r="E657" s="3"/>
      <c r="F657" s="3"/>
      <c r="G657" s="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/>
      <c r="B658" s="3"/>
      <c r="C658" s="3"/>
      <c r="D658" s="3"/>
      <c r="E658" s="3"/>
      <c r="F658" s="3"/>
      <c r="G658" s="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/>
      <c r="B659" s="3"/>
      <c r="C659" s="3"/>
      <c r="D659" s="3"/>
      <c r="E659" s="3"/>
      <c r="F659" s="3"/>
      <c r="G659" s="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/>
      <c r="B660" s="3"/>
      <c r="C660" s="3"/>
      <c r="D660" s="3"/>
      <c r="E660" s="3"/>
      <c r="F660" s="3"/>
      <c r="G660" s="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/>
      <c r="B661" s="3"/>
      <c r="C661" s="3"/>
      <c r="D661" s="3"/>
      <c r="E661" s="3"/>
      <c r="F661" s="3"/>
      <c r="G661" s="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/>
      <c r="B662" s="3"/>
      <c r="C662" s="3"/>
      <c r="D662" s="3"/>
      <c r="E662" s="3"/>
      <c r="F662" s="3"/>
      <c r="G662" s="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/>
      <c r="B663" s="3"/>
      <c r="C663" s="3"/>
      <c r="D663" s="3"/>
      <c r="E663" s="3"/>
      <c r="F663" s="3"/>
      <c r="G663" s="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/>
      <c r="B664" s="3"/>
      <c r="C664" s="3"/>
      <c r="D664" s="3"/>
      <c r="E664" s="3"/>
      <c r="F664" s="3"/>
      <c r="G664" s="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/>
      <c r="B665" s="3"/>
      <c r="C665" s="3"/>
      <c r="D665" s="3"/>
      <c r="E665" s="3"/>
      <c r="F665" s="3"/>
      <c r="G665" s="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/>
      <c r="B666" s="3"/>
      <c r="C666" s="3"/>
      <c r="D666" s="3"/>
      <c r="E666" s="3"/>
      <c r="F666" s="3"/>
      <c r="G666" s="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/>
      <c r="B667" s="3"/>
      <c r="C667" s="3"/>
      <c r="D667" s="3"/>
      <c r="E667" s="3"/>
      <c r="F667" s="3"/>
      <c r="G667" s="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/>
      <c r="B668" s="3"/>
      <c r="C668" s="3"/>
      <c r="D668" s="3"/>
      <c r="E668" s="3"/>
      <c r="F668" s="3"/>
      <c r="G668" s="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/>
      <c r="B669" s="3"/>
      <c r="C669" s="3"/>
      <c r="D669" s="3"/>
      <c r="E669" s="3"/>
      <c r="F669" s="3"/>
      <c r="G669" s="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/>
      <c r="B670" s="3"/>
      <c r="C670" s="3"/>
      <c r="D670" s="3"/>
      <c r="E670" s="3"/>
      <c r="F670" s="3"/>
      <c r="G670" s="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/>
      <c r="B671" s="3"/>
      <c r="C671" s="3"/>
      <c r="D671" s="3"/>
      <c r="E671" s="3"/>
      <c r="F671" s="3"/>
      <c r="G671" s="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/>
      <c r="B672" s="3"/>
      <c r="C672" s="3"/>
      <c r="D672" s="3"/>
      <c r="E672" s="3"/>
      <c r="F672" s="3"/>
      <c r="G672" s="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/>
      <c r="B673" s="3"/>
      <c r="C673" s="3"/>
      <c r="D673" s="3"/>
      <c r="E673" s="3"/>
      <c r="F673" s="3"/>
      <c r="G673" s="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/>
      <c r="B674" s="3"/>
      <c r="C674" s="3"/>
      <c r="D674" s="3"/>
      <c r="E674" s="3"/>
      <c r="F674" s="3"/>
      <c r="G674" s="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/>
      <c r="B675" s="3"/>
      <c r="C675" s="3"/>
      <c r="D675" s="3"/>
      <c r="E675" s="3"/>
      <c r="F675" s="3"/>
      <c r="G675" s="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/>
      <c r="B676" s="3"/>
      <c r="C676" s="3"/>
      <c r="D676" s="3"/>
      <c r="E676" s="3"/>
      <c r="F676" s="3"/>
      <c r="G676" s="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/>
      <c r="B677" s="3"/>
      <c r="C677" s="3"/>
      <c r="D677" s="3"/>
      <c r="E677" s="3"/>
      <c r="F677" s="3"/>
      <c r="G677" s="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/>
      <c r="B678" s="3"/>
      <c r="C678" s="3"/>
      <c r="D678" s="3"/>
      <c r="E678" s="3"/>
      <c r="F678" s="3"/>
      <c r="G678" s="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/>
      <c r="B679" s="3"/>
      <c r="C679" s="3"/>
      <c r="D679" s="3"/>
      <c r="E679" s="3"/>
      <c r="F679" s="3"/>
      <c r="G679" s="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/>
      <c r="B680" s="3"/>
      <c r="C680" s="3"/>
      <c r="D680" s="3"/>
      <c r="E680" s="3"/>
      <c r="F680" s="3"/>
      <c r="G680" s="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/>
      <c r="B681" s="3"/>
      <c r="C681" s="3"/>
      <c r="D681" s="3"/>
      <c r="E681" s="3"/>
      <c r="F681" s="3"/>
      <c r="G681" s="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/>
      <c r="B682" s="3"/>
      <c r="C682" s="3"/>
      <c r="D682" s="3"/>
      <c r="E682" s="3"/>
      <c r="F682" s="3"/>
      <c r="G682" s="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/>
      <c r="B683" s="3"/>
      <c r="C683" s="3"/>
      <c r="D683" s="3"/>
      <c r="E683" s="3"/>
      <c r="F683" s="3"/>
      <c r="G683" s="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/>
      <c r="B684" s="3"/>
      <c r="C684" s="3"/>
      <c r="D684" s="3"/>
      <c r="E684" s="3"/>
      <c r="F684" s="3"/>
      <c r="G684" s="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/>
      <c r="B685" s="3"/>
      <c r="C685" s="3"/>
      <c r="D685" s="3"/>
      <c r="E685" s="3"/>
      <c r="F685" s="3"/>
      <c r="G685" s="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/>
      <c r="B686" s="3"/>
      <c r="C686" s="3"/>
      <c r="D686" s="3"/>
      <c r="E686" s="3"/>
      <c r="F686" s="3"/>
      <c r="G686" s="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/>
      <c r="B687" s="3"/>
      <c r="C687" s="3"/>
      <c r="D687" s="3"/>
      <c r="E687" s="3"/>
      <c r="F687" s="3"/>
      <c r="G687" s="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/>
      <c r="B688" s="3"/>
      <c r="C688" s="3"/>
      <c r="D688" s="3"/>
      <c r="E688" s="3"/>
      <c r="F688" s="3"/>
      <c r="G688" s="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/>
      <c r="B689" s="3"/>
      <c r="C689" s="3"/>
      <c r="D689" s="3"/>
      <c r="E689" s="3"/>
      <c r="F689" s="3"/>
      <c r="G689" s="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/>
      <c r="B690" s="3"/>
      <c r="C690" s="3"/>
      <c r="D690" s="3"/>
      <c r="E690" s="3"/>
      <c r="F690" s="3"/>
      <c r="G690" s="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/>
      <c r="B691" s="3"/>
      <c r="C691" s="3"/>
      <c r="D691" s="3"/>
      <c r="E691" s="3"/>
      <c r="F691" s="3"/>
      <c r="G691" s="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/>
      <c r="B692" s="3"/>
      <c r="C692" s="3"/>
      <c r="D692" s="3"/>
      <c r="E692" s="3"/>
      <c r="F692" s="3"/>
      <c r="G692" s="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/>
      <c r="B693" s="3"/>
      <c r="C693" s="3"/>
      <c r="D693" s="3"/>
      <c r="E693" s="3"/>
      <c r="F693" s="3"/>
      <c r="G693" s="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/>
      <c r="B694" s="3"/>
      <c r="C694" s="3"/>
      <c r="D694" s="3"/>
      <c r="E694" s="3"/>
      <c r="F694" s="3"/>
      <c r="G694" s="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/>
      <c r="B695" s="3"/>
      <c r="C695" s="3"/>
      <c r="D695" s="3"/>
      <c r="E695" s="3"/>
      <c r="F695" s="3"/>
      <c r="G695" s="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/>
      <c r="B696" s="3"/>
      <c r="C696" s="3"/>
      <c r="D696" s="3"/>
      <c r="E696" s="3"/>
      <c r="F696" s="3"/>
      <c r="G696" s="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/>
      <c r="B697" s="3"/>
      <c r="C697" s="3"/>
      <c r="D697" s="3"/>
      <c r="E697" s="3"/>
      <c r="F697" s="3"/>
      <c r="G697" s="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/>
      <c r="B698" s="3"/>
      <c r="C698" s="3"/>
      <c r="D698" s="3"/>
      <c r="E698" s="3"/>
      <c r="F698" s="3"/>
      <c r="G698" s="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/>
      <c r="B699" s="3"/>
      <c r="C699" s="3"/>
      <c r="D699" s="3"/>
      <c r="E699" s="3"/>
      <c r="F699" s="3"/>
      <c r="G699" s="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/>
      <c r="B700" s="3"/>
      <c r="C700" s="3"/>
      <c r="D700" s="3"/>
      <c r="E700" s="3"/>
      <c r="F700" s="3"/>
      <c r="G700" s="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/>
      <c r="B701" s="3"/>
      <c r="C701" s="3"/>
      <c r="D701" s="3"/>
      <c r="E701" s="3"/>
      <c r="F701" s="3"/>
      <c r="G701" s="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/>
      <c r="B702" s="3"/>
      <c r="C702" s="3"/>
      <c r="D702" s="3"/>
      <c r="E702" s="3"/>
      <c r="F702" s="3"/>
      <c r="G702" s="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/>
      <c r="B703" s="3"/>
      <c r="C703" s="3"/>
      <c r="D703" s="3"/>
      <c r="E703" s="3"/>
      <c r="F703" s="3"/>
      <c r="G703" s="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/>
      <c r="B704" s="3"/>
      <c r="C704" s="3"/>
      <c r="D704" s="3"/>
      <c r="E704" s="3"/>
      <c r="F704" s="3"/>
      <c r="G704" s="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/>
      <c r="B705" s="3"/>
      <c r="C705" s="3"/>
      <c r="D705" s="3"/>
      <c r="E705" s="3"/>
      <c r="F705" s="3"/>
      <c r="G705" s="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/>
      <c r="B706" s="3"/>
      <c r="C706" s="3"/>
      <c r="D706" s="3"/>
      <c r="E706" s="3"/>
      <c r="F706" s="3"/>
      <c r="G706" s="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/>
      <c r="B707" s="3"/>
      <c r="C707" s="3"/>
      <c r="D707" s="3"/>
      <c r="E707" s="3"/>
      <c r="F707" s="3"/>
      <c r="G707" s="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/>
      <c r="B708" s="3"/>
      <c r="C708" s="3"/>
      <c r="D708" s="3"/>
      <c r="E708" s="3"/>
      <c r="F708" s="3"/>
      <c r="G708" s="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/>
      <c r="B709" s="3"/>
      <c r="C709" s="3"/>
      <c r="D709" s="3"/>
      <c r="E709" s="3"/>
      <c r="F709" s="3"/>
      <c r="G709" s="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/>
      <c r="B710" s="3"/>
      <c r="C710" s="3"/>
      <c r="D710" s="3"/>
      <c r="E710" s="3"/>
      <c r="F710" s="3"/>
      <c r="G710" s="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/>
      <c r="B711" s="3"/>
      <c r="C711" s="3"/>
      <c r="D711" s="3"/>
      <c r="E711" s="3"/>
      <c r="F711" s="3"/>
      <c r="G711" s="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/>
      <c r="B712" s="3"/>
      <c r="C712" s="3"/>
      <c r="D712" s="3"/>
      <c r="E712" s="3"/>
      <c r="F712" s="3"/>
      <c r="G712" s="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/>
      <c r="B713" s="3"/>
      <c r="C713" s="3"/>
      <c r="D713" s="3"/>
      <c r="E713" s="3"/>
      <c r="F713" s="3"/>
      <c r="G713" s="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/>
      <c r="B714" s="3"/>
      <c r="C714" s="3"/>
      <c r="D714" s="3"/>
      <c r="E714" s="3"/>
      <c r="F714" s="3"/>
      <c r="G714" s="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/>
      <c r="B715" s="3"/>
      <c r="C715" s="3"/>
      <c r="D715" s="3"/>
      <c r="E715" s="3"/>
      <c r="F715" s="3"/>
      <c r="G715" s="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/>
      <c r="B716" s="3"/>
      <c r="C716" s="3"/>
      <c r="D716" s="3"/>
      <c r="E716" s="3"/>
      <c r="F716" s="3"/>
      <c r="G716" s="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/>
      <c r="B717" s="3"/>
      <c r="C717" s="3"/>
      <c r="D717" s="3"/>
      <c r="E717" s="3"/>
      <c r="F717" s="3"/>
      <c r="G717" s="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/>
      <c r="B718" s="3"/>
      <c r="C718" s="3"/>
      <c r="D718" s="3"/>
      <c r="E718" s="3"/>
      <c r="F718" s="3"/>
      <c r="G718" s="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/>
      <c r="B719" s="3"/>
      <c r="C719" s="3"/>
      <c r="D719" s="3"/>
      <c r="E719" s="3"/>
      <c r="F719" s="3"/>
      <c r="G719" s="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/>
      <c r="B720" s="3"/>
      <c r="C720" s="3"/>
      <c r="D720" s="3"/>
      <c r="E720" s="3"/>
      <c r="F720" s="3"/>
      <c r="G720" s="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/>
      <c r="B721" s="3"/>
      <c r="C721" s="3"/>
      <c r="D721" s="3"/>
      <c r="E721" s="3"/>
      <c r="F721" s="3"/>
      <c r="G721" s="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/>
      <c r="B722" s="3"/>
      <c r="C722" s="3"/>
      <c r="D722" s="3"/>
      <c r="E722" s="3"/>
      <c r="F722" s="3"/>
      <c r="G722" s="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/>
      <c r="B723" s="3"/>
      <c r="C723" s="3"/>
      <c r="D723" s="3"/>
      <c r="E723" s="3"/>
      <c r="F723" s="3"/>
      <c r="G723" s="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/>
      <c r="B724" s="3"/>
      <c r="C724" s="3"/>
      <c r="D724" s="3"/>
      <c r="E724" s="3"/>
      <c r="F724" s="3"/>
      <c r="G724" s="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/>
      <c r="B725" s="3"/>
      <c r="C725" s="3"/>
      <c r="D725" s="3"/>
      <c r="E725" s="3"/>
      <c r="F725" s="3"/>
      <c r="G725" s="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/>
      <c r="B726" s="3"/>
      <c r="C726" s="3"/>
      <c r="D726" s="3"/>
      <c r="E726" s="3"/>
      <c r="F726" s="3"/>
      <c r="G726" s="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/>
      <c r="B727" s="3"/>
      <c r="C727" s="3"/>
      <c r="D727" s="3"/>
      <c r="E727" s="3"/>
      <c r="F727" s="3"/>
      <c r="G727" s="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/>
      <c r="B728" s="3"/>
      <c r="C728" s="3"/>
      <c r="D728" s="3"/>
      <c r="E728" s="3"/>
      <c r="F728" s="3"/>
      <c r="G728" s="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/>
      <c r="B729" s="3"/>
      <c r="C729" s="3"/>
      <c r="D729" s="3"/>
      <c r="E729" s="3"/>
      <c r="F729" s="3"/>
      <c r="G729" s="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/>
      <c r="B730" s="3"/>
      <c r="C730" s="3"/>
      <c r="D730" s="3"/>
      <c r="E730" s="3"/>
      <c r="F730" s="3"/>
      <c r="G730" s="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/>
      <c r="B731" s="3"/>
      <c r="C731" s="3"/>
      <c r="D731" s="3"/>
      <c r="E731" s="3"/>
      <c r="F731" s="3"/>
      <c r="G731" s="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/>
      <c r="B732" s="3"/>
      <c r="C732" s="3"/>
      <c r="D732" s="3"/>
      <c r="E732" s="3"/>
      <c r="F732" s="3"/>
      <c r="G732" s="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/>
      <c r="B733" s="3"/>
      <c r="C733" s="3"/>
      <c r="D733" s="3"/>
      <c r="E733" s="3"/>
      <c r="F733" s="3"/>
      <c r="G733" s="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/>
      <c r="B734" s="3"/>
      <c r="C734" s="3"/>
      <c r="D734" s="3"/>
      <c r="E734" s="3"/>
      <c r="F734" s="3"/>
      <c r="G734" s="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/>
      <c r="B735" s="3"/>
      <c r="C735" s="3"/>
      <c r="D735" s="3"/>
      <c r="E735" s="3"/>
      <c r="F735" s="3"/>
      <c r="G735" s="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/>
      <c r="B736" s="3"/>
      <c r="C736" s="3"/>
      <c r="D736" s="3"/>
      <c r="E736" s="3"/>
      <c r="F736" s="3"/>
      <c r="G736" s="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/>
      <c r="B737" s="3"/>
      <c r="C737" s="3"/>
      <c r="D737" s="3"/>
      <c r="E737" s="3"/>
      <c r="F737" s="3"/>
      <c r="G737" s="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/>
      <c r="B738" s="3"/>
      <c r="C738" s="3"/>
      <c r="D738" s="3"/>
      <c r="E738" s="3"/>
      <c r="F738" s="3"/>
      <c r="G738" s="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/>
      <c r="B739" s="3"/>
      <c r="C739" s="3"/>
      <c r="D739" s="3"/>
      <c r="E739" s="3"/>
      <c r="F739" s="3"/>
      <c r="G739" s="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/>
      <c r="B740" s="3"/>
      <c r="C740" s="3"/>
      <c r="D740" s="3"/>
      <c r="E740" s="3"/>
      <c r="F740" s="3"/>
      <c r="G740" s="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/>
      <c r="B741" s="3"/>
      <c r="C741" s="3"/>
      <c r="D741" s="3"/>
      <c r="E741" s="3"/>
      <c r="F741" s="3"/>
      <c r="G741" s="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/>
      <c r="B742" s="3"/>
      <c r="C742" s="3"/>
      <c r="D742" s="3"/>
      <c r="E742" s="3"/>
      <c r="F742" s="3"/>
      <c r="G742" s="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/>
      <c r="B743" s="3"/>
      <c r="C743" s="3"/>
      <c r="D743" s="3"/>
      <c r="E743" s="3"/>
      <c r="F743" s="3"/>
      <c r="G743" s="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/>
      <c r="B744" s="3"/>
      <c r="C744" s="3"/>
      <c r="D744" s="3"/>
      <c r="E744" s="3"/>
      <c r="F744" s="3"/>
      <c r="G744" s="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/>
      <c r="B745" s="3"/>
      <c r="C745" s="3"/>
      <c r="D745" s="3"/>
      <c r="E745" s="3"/>
      <c r="F745" s="3"/>
      <c r="G745" s="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/>
      <c r="B746" s="3"/>
      <c r="C746" s="3"/>
      <c r="D746" s="3"/>
      <c r="E746" s="3"/>
      <c r="F746" s="3"/>
      <c r="G746" s="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/>
      <c r="B747" s="3"/>
      <c r="C747" s="3"/>
      <c r="D747" s="3"/>
      <c r="E747" s="3"/>
      <c r="F747" s="3"/>
      <c r="G747" s="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/>
      <c r="B748" s="3"/>
      <c r="C748" s="3"/>
      <c r="D748" s="3"/>
      <c r="E748" s="3"/>
      <c r="F748" s="3"/>
      <c r="G748" s="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/>
      <c r="B749" s="3"/>
      <c r="C749" s="3"/>
      <c r="D749" s="3"/>
      <c r="E749" s="3"/>
      <c r="F749" s="3"/>
      <c r="G749" s="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/>
      <c r="B750" s="3"/>
      <c r="C750" s="3"/>
      <c r="D750" s="3"/>
      <c r="E750" s="3"/>
      <c r="F750" s="3"/>
      <c r="G750" s="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/>
      <c r="B751" s="3"/>
      <c r="C751" s="3"/>
      <c r="D751" s="3"/>
      <c r="E751" s="3"/>
      <c r="F751" s="3"/>
      <c r="G751" s="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/>
      <c r="B752" s="3"/>
      <c r="C752" s="3"/>
      <c r="D752" s="3"/>
      <c r="E752" s="3"/>
      <c r="F752" s="3"/>
      <c r="G752" s="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/>
      <c r="B753" s="3"/>
      <c r="C753" s="3"/>
      <c r="D753" s="3"/>
      <c r="E753" s="3"/>
      <c r="F753" s="3"/>
      <c r="G753" s="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/>
      <c r="B754" s="3"/>
      <c r="C754" s="3"/>
      <c r="D754" s="3"/>
      <c r="E754" s="3"/>
      <c r="F754" s="3"/>
      <c r="G754" s="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/>
      <c r="B755" s="3"/>
      <c r="C755" s="3"/>
      <c r="D755" s="3"/>
      <c r="E755" s="3"/>
      <c r="F755" s="3"/>
      <c r="G755" s="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/>
      <c r="B756" s="3"/>
      <c r="C756" s="3"/>
      <c r="D756" s="3"/>
      <c r="E756" s="3"/>
      <c r="F756" s="3"/>
      <c r="G756" s="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/>
      <c r="B757" s="3"/>
      <c r="C757" s="3"/>
      <c r="D757" s="3"/>
      <c r="E757" s="3"/>
      <c r="F757" s="3"/>
      <c r="G757" s="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/>
      <c r="B758" s="3"/>
      <c r="C758" s="3"/>
      <c r="D758" s="3"/>
      <c r="E758" s="3"/>
      <c r="F758" s="3"/>
      <c r="G758" s="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/>
      <c r="B759" s="3"/>
      <c r="C759" s="3"/>
      <c r="D759" s="3"/>
      <c r="E759" s="3"/>
      <c r="F759" s="3"/>
      <c r="G759" s="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/>
      <c r="B760" s="3"/>
      <c r="C760" s="3"/>
      <c r="D760" s="3"/>
      <c r="E760" s="3"/>
      <c r="F760" s="3"/>
      <c r="G760" s="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/>
      <c r="B761" s="3"/>
      <c r="C761" s="3"/>
      <c r="D761" s="3"/>
      <c r="E761" s="3"/>
      <c r="F761" s="3"/>
      <c r="G761" s="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/>
      <c r="B762" s="3"/>
      <c r="C762" s="3"/>
      <c r="D762" s="3"/>
      <c r="E762" s="3"/>
      <c r="F762" s="3"/>
      <c r="G762" s="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/>
      <c r="B763" s="3"/>
      <c r="C763" s="3"/>
      <c r="D763" s="3"/>
      <c r="E763" s="3"/>
      <c r="F763" s="3"/>
      <c r="G763" s="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/>
      <c r="B764" s="3"/>
      <c r="C764" s="3"/>
      <c r="D764" s="3"/>
      <c r="E764" s="3"/>
      <c r="F764" s="3"/>
      <c r="G764" s="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/>
      <c r="B765" s="3"/>
      <c r="C765" s="3"/>
      <c r="D765" s="3"/>
      <c r="E765" s="3"/>
      <c r="F765" s="3"/>
      <c r="G765" s="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/>
      <c r="B766" s="3"/>
      <c r="C766" s="3"/>
      <c r="D766" s="3"/>
      <c r="E766" s="3"/>
      <c r="F766" s="3"/>
      <c r="G766" s="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/>
      <c r="B767" s="3"/>
      <c r="C767" s="3"/>
      <c r="D767" s="3"/>
      <c r="E767" s="3"/>
      <c r="F767" s="3"/>
      <c r="G767" s="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/>
      <c r="B768" s="3"/>
      <c r="C768" s="3"/>
      <c r="D768" s="3"/>
      <c r="E768" s="3"/>
      <c r="F768" s="3"/>
      <c r="G768" s="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/>
      <c r="B769" s="3"/>
      <c r="C769" s="3"/>
      <c r="D769" s="3"/>
      <c r="E769" s="3"/>
      <c r="F769" s="3"/>
      <c r="G769" s="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3"/>
      <c r="C770" s="3"/>
      <c r="D770" s="3"/>
      <c r="E770" s="3"/>
      <c r="F770" s="3"/>
      <c r="G770" s="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3"/>
      <c r="C771" s="3"/>
      <c r="D771" s="3"/>
      <c r="E771" s="3"/>
      <c r="F771" s="3"/>
      <c r="G771" s="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3"/>
      <c r="C772" s="3"/>
      <c r="D772" s="3"/>
      <c r="E772" s="3"/>
      <c r="F772" s="3"/>
      <c r="G772" s="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3"/>
      <c r="C773" s="3"/>
      <c r="D773" s="3"/>
      <c r="E773" s="3"/>
      <c r="F773" s="3"/>
      <c r="G773" s="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3"/>
      <c r="C774" s="3"/>
      <c r="D774" s="3"/>
      <c r="E774" s="3"/>
      <c r="F774" s="3"/>
      <c r="G774" s="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3"/>
      <c r="C775" s="3"/>
      <c r="D775" s="3"/>
      <c r="E775" s="3"/>
      <c r="F775" s="3"/>
      <c r="G775" s="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3"/>
      <c r="C776" s="3"/>
      <c r="D776" s="3"/>
      <c r="E776" s="3"/>
      <c r="F776" s="3"/>
      <c r="G776" s="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3"/>
      <c r="C777" s="3"/>
      <c r="D777" s="3"/>
      <c r="E777" s="3"/>
      <c r="F777" s="3"/>
      <c r="G777" s="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3"/>
      <c r="C778" s="3"/>
      <c r="D778" s="3"/>
      <c r="E778" s="3"/>
      <c r="F778" s="3"/>
      <c r="G778" s="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3"/>
      <c r="C779" s="3"/>
      <c r="D779" s="3"/>
      <c r="E779" s="3"/>
      <c r="F779" s="3"/>
      <c r="G779" s="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3"/>
      <c r="C780" s="3"/>
      <c r="D780" s="3"/>
      <c r="E780" s="3"/>
      <c r="F780" s="3"/>
      <c r="G780" s="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3"/>
      <c r="C781" s="3"/>
      <c r="D781" s="3"/>
      <c r="E781" s="3"/>
      <c r="F781" s="3"/>
      <c r="G781" s="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3"/>
      <c r="C782" s="3"/>
      <c r="D782" s="3"/>
      <c r="E782" s="3"/>
      <c r="F782" s="3"/>
      <c r="G782" s="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3"/>
      <c r="C783" s="3"/>
      <c r="D783" s="3"/>
      <c r="E783" s="3"/>
      <c r="F783" s="3"/>
      <c r="G783" s="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3"/>
      <c r="C784" s="3"/>
      <c r="D784" s="3"/>
      <c r="E784" s="3"/>
      <c r="F784" s="3"/>
      <c r="G784" s="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3"/>
      <c r="C785" s="3"/>
      <c r="D785" s="3"/>
      <c r="E785" s="3"/>
      <c r="F785" s="3"/>
      <c r="G785" s="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3"/>
      <c r="C786" s="3"/>
      <c r="D786" s="3"/>
      <c r="E786" s="3"/>
      <c r="F786" s="3"/>
      <c r="G786" s="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3"/>
      <c r="C787" s="3"/>
      <c r="D787" s="3"/>
      <c r="E787" s="3"/>
      <c r="F787" s="3"/>
      <c r="G787" s="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3"/>
      <c r="C788" s="3"/>
      <c r="D788" s="3"/>
      <c r="E788" s="3"/>
      <c r="F788" s="3"/>
      <c r="G788" s="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3"/>
      <c r="C789" s="3"/>
      <c r="D789" s="3"/>
      <c r="E789" s="3"/>
      <c r="F789" s="3"/>
      <c r="G789" s="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3"/>
      <c r="C790" s="3"/>
      <c r="D790" s="3"/>
      <c r="E790" s="3"/>
      <c r="F790" s="3"/>
      <c r="G790" s="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3"/>
      <c r="C791" s="3"/>
      <c r="D791" s="3"/>
      <c r="E791" s="3"/>
      <c r="F791" s="3"/>
      <c r="G791" s="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3"/>
      <c r="C792" s="3"/>
      <c r="D792" s="3"/>
      <c r="E792" s="3"/>
      <c r="F792" s="3"/>
      <c r="G792" s="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3"/>
      <c r="C793" s="3"/>
      <c r="D793" s="3"/>
      <c r="E793" s="3"/>
      <c r="F793" s="3"/>
      <c r="G793" s="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3"/>
      <c r="C794" s="3"/>
      <c r="D794" s="3"/>
      <c r="E794" s="3"/>
      <c r="F794" s="3"/>
      <c r="G794" s="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3"/>
      <c r="C795" s="3"/>
      <c r="D795" s="3"/>
      <c r="E795" s="3"/>
      <c r="F795" s="3"/>
      <c r="G795" s="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3"/>
      <c r="C796" s="3"/>
      <c r="D796" s="3"/>
      <c r="E796" s="3"/>
      <c r="F796" s="3"/>
      <c r="G796" s="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3"/>
      <c r="C797" s="3"/>
      <c r="D797" s="3"/>
      <c r="E797" s="3"/>
      <c r="F797" s="3"/>
      <c r="G797" s="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3"/>
      <c r="C798" s="3"/>
      <c r="D798" s="3"/>
      <c r="E798" s="3"/>
      <c r="F798" s="3"/>
      <c r="G798" s="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3"/>
      <c r="C799" s="3"/>
      <c r="D799" s="3"/>
      <c r="E799" s="3"/>
      <c r="F799" s="3"/>
      <c r="G799" s="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3"/>
      <c r="C800" s="3"/>
      <c r="D800" s="3"/>
      <c r="E800" s="3"/>
      <c r="F800" s="3"/>
      <c r="G800" s="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3"/>
      <c r="C801" s="3"/>
      <c r="D801" s="3"/>
      <c r="E801" s="3"/>
      <c r="F801" s="3"/>
      <c r="G801" s="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3"/>
      <c r="C802" s="3"/>
      <c r="D802" s="3"/>
      <c r="E802" s="3"/>
      <c r="F802" s="3"/>
      <c r="G802" s="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3"/>
      <c r="C803" s="3"/>
      <c r="D803" s="3"/>
      <c r="E803" s="3"/>
      <c r="F803" s="3"/>
      <c r="G803" s="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3"/>
      <c r="C804" s="3"/>
      <c r="D804" s="3"/>
      <c r="E804" s="3"/>
      <c r="F804" s="3"/>
      <c r="G804" s="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3"/>
      <c r="C805" s="3"/>
      <c r="D805" s="3"/>
      <c r="E805" s="3"/>
      <c r="F805" s="3"/>
      <c r="G805" s="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3"/>
      <c r="C806" s="3"/>
      <c r="D806" s="3"/>
      <c r="E806" s="3"/>
      <c r="F806" s="3"/>
      <c r="G806" s="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3"/>
      <c r="C807" s="3"/>
      <c r="D807" s="3"/>
      <c r="E807" s="3"/>
      <c r="F807" s="3"/>
      <c r="G807" s="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3"/>
      <c r="C808" s="3"/>
      <c r="D808" s="3"/>
      <c r="E808" s="3"/>
      <c r="F808" s="3"/>
      <c r="G808" s="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3"/>
      <c r="C809" s="3"/>
      <c r="D809" s="3"/>
      <c r="E809" s="3"/>
      <c r="F809" s="3"/>
      <c r="G809" s="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3"/>
      <c r="C810" s="3"/>
      <c r="D810" s="3"/>
      <c r="E810" s="3"/>
      <c r="F810" s="3"/>
      <c r="G810" s="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3"/>
      <c r="C811" s="3"/>
      <c r="D811" s="3"/>
      <c r="E811" s="3"/>
      <c r="F811" s="3"/>
      <c r="G811" s="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3"/>
      <c r="C812" s="3"/>
      <c r="D812" s="3"/>
      <c r="E812" s="3"/>
      <c r="F812" s="3"/>
      <c r="G812" s="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3"/>
      <c r="C813" s="3"/>
      <c r="D813" s="3"/>
      <c r="E813" s="3"/>
      <c r="F813" s="3"/>
      <c r="G813" s="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3"/>
      <c r="C814" s="3"/>
      <c r="D814" s="3"/>
      <c r="E814" s="3"/>
      <c r="F814" s="3"/>
      <c r="G814" s="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3"/>
      <c r="C815" s="3"/>
      <c r="D815" s="3"/>
      <c r="E815" s="3"/>
      <c r="F815" s="3"/>
      <c r="G815" s="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3"/>
      <c r="C816" s="3"/>
      <c r="D816" s="3"/>
      <c r="E816" s="3"/>
      <c r="F816" s="3"/>
      <c r="G816" s="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3"/>
      <c r="C817" s="3"/>
      <c r="D817" s="3"/>
      <c r="E817" s="3"/>
      <c r="F817" s="3"/>
      <c r="G817" s="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3"/>
      <c r="C818" s="3"/>
      <c r="D818" s="3"/>
      <c r="E818" s="3"/>
      <c r="F818" s="3"/>
      <c r="G818" s="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3"/>
      <c r="C819" s="3"/>
      <c r="D819" s="3"/>
      <c r="E819" s="3"/>
      <c r="F819" s="3"/>
      <c r="G819" s="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3"/>
      <c r="C820" s="3"/>
      <c r="D820" s="3"/>
      <c r="E820" s="3"/>
      <c r="F820" s="3"/>
      <c r="G820" s="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3"/>
      <c r="C821" s="3"/>
      <c r="D821" s="3"/>
      <c r="E821" s="3"/>
      <c r="F821" s="3"/>
      <c r="G821" s="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3"/>
      <c r="C822" s="3"/>
      <c r="D822" s="3"/>
      <c r="E822" s="3"/>
      <c r="F822" s="3"/>
      <c r="G822" s="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3"/>
      <c r="C823" s="3"/>
      <c r="D823" s="3"/>
      <c r="E823" s="3"/>
      <c r="F823" s="3"/>
      <c r="G823" s="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3"/>
      <c r="C824" s="3"/>
      <c r="D824" s="3"/>
      <c r="E824" s="3"/>
      <c r="F824" s="3"/>
      <c r="G824" s="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3"/>
      <c r="C825" s="3"/>
      <c r="D825" s="3"/>
      <c r="E825" s="3"/>
      <c r="F825" s="3"/>
      <c r="G825" s="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3"/>
      <c r="C826" s="3"/>
      <c r="D826" s="3"/>
      <c r="E826" s="3"/>
      <c r="F826" s="3"/>
      <c r="G826" s="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3"/>
      <c r="C827" s="3"/>
      <c r="D827" s="3"/>
      <c r="E827" s="3"/>
      <c r="F827" s="3"/>
      <c r="G827" s="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3"/>
      <c r="C828" s="3"/>
      <c r="D828" s="3"/>
      <c r="E828" s="3"/>
      <c r="F828" s="3"/>
      <c r="G828" s="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3"/>
      <c r="C829" s="3"/>
      <c r="D829" s="3"/>
      <c r="E829" s="3"/>
      <c r="F829" s="3"/>
      <c r="G829" s="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3"/>
      <c r="C830" s="3"/>
      <c r="D830" s="3"/>
      <c r="E830" s="3"/>
      <c r="F830" s="3"/>
      <c r="G830" s="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3"/>
      <c r="C831" s="3"/>
      <c r="D831" s="3"/>
      <c r="E831" s="3"/>
      <c r="F831" s="3"/>
      <c r="G831" s="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3"/>
      <c r="C832" s="3"/>
      <c r="D832" s="3"/>
      <c r="E832" s="3"/>
      <c r="F832" s="3"/>
      <c r="G832" s="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3"/>
      <c r="C833" s="3"/>
      <c r="D833" s="3"/>
      <c r="E833" s="3"/>
      <c r="F833" s="3"/>
      <c r="G833" s="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3"/>
      <c r="C834" s="3"/>
      <c r="D834" s="3"/>
      <c r="E834" s="3"/>
      <c r="F834" s="3"/>
      <c r="G834" s="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3"/>
      <c r="C835" s="3"/>
      <c r="D835" s="3"/>
      <c r="E835" s="3"/>
      <c r="F835" s="3"/>
      <c r="G835" s="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3"/>
      <c r="C836" s="3"/>
      <c r="D836" s="3"/>
      <c r="E836" s="3"/>
      <c r="F836" s="3"/>
      <c r="G836" s="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3"/>
      <c r="C837" s="3"/>
      <c r="D837" s="3"/>
      <c r="E837" s="3"/>
      <c r="F837" s="3"/>
      <c r="G837" s="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3"/>
      <c r="C838" s="3"/>
      <c r="D838" s="3"/>
      <c r="E838" s="3"/>
      <c r="F838" s="3"/>
      <c r="G838" s="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3"/>
      <c r="C839" s="3"/>
      <c r="D839" s="3"/>
      <c r="E839" s="3"/>
      <c r="F839" s="3"/>
      <c r="G839" s="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3"/>
      <c r="C840" s="3"/>
      <c r="D840" s="3"/>
      <c r="E840" s="3"/>
      <c r="F840" s="3"/>
      <c r="G840" s="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3"/>
      <c r="C841" s="3"/>
      <c r="D841" s="3"/>
      <c r="E841" s="3"/>
      <c r="F841" s="3"/>
      <c r="G841" s="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3"/>
      <c r="C842" s="3"/>
      <c r="D842" s="3"/>
      <c r="E842" s="3"/>
      <c r="F842" s="3"/>
      <c r="G842" s="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3"/>
      <c r="C843" s="3"/>
      <c r="D843" s="3"/>
      <c r="E843" s="3"/>
      <c r="F843" s="3"/>
      <c r="G843" s="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3"/>
      <c r="C844" s="3"/>
      <c r="D844" s="3"/>
      <c r="E844" s="3"/>
      <c r="F844" s="3"/>
      <c r="G844" s="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3"/>
      <c r="C845" s="3"/>
      <c r="D845" s="3"/>
      <c r="E845" s="3"/>
      <c r="F845" s="3"/>
      <c r="G845" s="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3"/>
      <c r="C846" s="3"/>
      <c r="D846" s="3"/>
      <c r="E846" s="3"/>
      <c r="F846" s="3"/>
      <c r="G846" s="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3"/>
      <c r="C847" s="3"/>
      <c r="D847" s="3"/>
      <c r="E847" s="3"/>
      <c r="F847" s="3"/>
      <c r="G847" s="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3"/>
      <c r="C848" s="3"/>
      <c r="D848" s="3"/>
      <c r="E848" s="3"/>
      <c r="F848" s="3"/>
      <c r="G848" s="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3"/>
      <c r="C849" s="3"/>
      <c r="D849" s="3"/>
      <c r="E849" s="3"/>
      <c r="F849" s="3"/>
      <c r="G849" s="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3"/>
      <c r="C850" s="3"/>
      <c r="D850" s="3"/>
      <c r="E850" s="3"/>
      <c r="F850" s="3"/>
      <c r="G850" s="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3"/>
      <c r="C851" s="3"/>
      <c r="D851" s="3"/>
      <c r="E851" s="3"/>
      <c r="F851" s="3"/>
      <c r="G851" s="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3"/>
      <c r="C852" s="3"/>
      <c r="D852" s="3"/>
      <c r="E852" s="3"/>
      <c r="F852" s="3"/>
      <c r="G852" s="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3"/>
      <c r="C853" s="3"/>
      <c r="D853" s="3"/>
      <c r="E853" s="3"/>
      <c r="F853" s="3"/>
      <c r="G853" s="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3"/>
      <c r="C854" s="3"/>
      <c r="D854" s="3"/>
      <c r="E854" s="3"/>
      <c r="F854" s="3"/>
      <c r="G854" s="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3"/>
      <c r="C855" s="3"/>
      <c r="D855" s="3"/>
      <c r="E855" s="3"/>
      <c r="F855" s="3"/>
      <c r="G855" s="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3"/>
      <c r="C856" s="3"/>
      <c r="D856" s="3"/>
      <c r="E856" s="3"/>
      <c r="F856" s="3"/>
      <c r="G856" s="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3"/>
      <c r="C857" s="3"/>
      <c r="D857" s="3"/>
      <c r="E857" s="3"/>
      <c r="F857" s="3"/>
      <c r="G857" s="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3"/>
      <c r="C858" s="3"/>
      <c r="D858" s="3"/>
      <c r="E858" s="3"/>
      <c r="F858" s="3"/>
      <c r="G858" s="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3"/>
      <c r="C859" s="3"/>
      <c r="D859" s="3"/>
      <c r="E859" s="3"/>
      <c r="F859" s="3"/>
      <c r="G859" s="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3"/>
      <c r="C860" s="3"/>
      <c r="D860" s="3"/>
      <c r="E860" s="3"/>
      <c r="F860" s="3"/>
      <c r="G860" s="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3"/>
      <c r="C861" s="3"/>
      <c r="D861" s="3"/>
      <c r="E861" s="3"/>
      <c r="F861" s="3"/>
      <c r="G861" s="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3"/>
      <c r="C862" s="3"/>
      <c r="D862" s="3"/>
      <c r="E862" s="3"/>
      <c r="F862" s="3"/>
      <c r="G862" s="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3"/>
      <c r="C863" s="3"/>
      <c r="D863" s="3"/>
      <c r="E863" s="3"/>
      <c r="F863" s="3"/>
      <c r="G863" s="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3"/>
      <c r="C864" s="3"/>
      <c r="D864" s="3"/>
      <c r="E864" s="3"/>
      <c r="F864" s="3"/>
      <c r="G864" s="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3"/>
      <c r="C865" s="3"/>
      <c r="D865" s="3"/>
      <c r="E865" s="3"/>
      <c r="F865" s="3"/>
      <c r="G865" s="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3"/>
      <c r="C866" s="3"/>
      <c r="D866" s="3"/>
      <c r="E866" s="3"/>
      <c r="F866" s="3"/>
      <c r="G866" s="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3"/>
      <c r="C867" s="3"/>
      <c r="D867" s="3"/>
      <c r="E867" s="3"/>
      <c r="F867" s="3"/>
      <c r="G867" s="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3"/>
      <c r="C868" s="3"/>
      <c r="D868" s="3"/>
      <c r="E868" s="3"/>
      <c r="F868" s="3"/>
      <c r="G868" s="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3"/>
      <c r="C869" s="3"/>
      <c r="D869" s="3"/>
      <c r="E869" s="3"/>
      <c r="F869" s="3"/>
      <c r="G869" s="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3"/>
      <c r="C870" s="3"/>
      <c r="D870" s="3"/>
      <c r="E870" s="3"/>
      <c r="F870" s="3"/>
      <c r="G870" s="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3"/>
      <c r="C871" s="3"/>
      <c r="D871" s="3"/>
      <c r="E871" s="3"/>
      <c r="F871" s="3"/>
      <c r="G871" s="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3"/>
      <c r="C872" s="3"/>
      <c r="D872" s="3"/>
      <c r="E872" s="3"/>
      <c r="F872" s="3"/>
      <c r="G872" s="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3"/>
      <c r="C873" s="3"/>
      <c r="D873" s="3"/>
      <c r="E873" s="3"/>
      <c r="F873" s="3"/>
      <c r="G873" s="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3"/>
      <c r="C874" s="3"/>
      <c r="D874" s="3"/>
      <c r="E874" s="3"/>
      <c r="F874" s="3"/>
      <c r="G874" s="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3"/>
      <c r="C875" s="3"/>
      <c r="D875" s="3"/>
      <c r="E875" s="3"/>
      <c r="F875" s="3"/>
      <c r="G875" s="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3"/>
      <c r="C876" s="3"/>
      <c r="D876" s="3"/>
      <c r="E876" s="3"/>
      <c r="F876" s="3"/>
      <c r="G876" s="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3"/>
      <c r="C877" s="3"/>
      <c r="D877" s="3"/>
      <c r="E877" s="3"/>
      <c r="F877" s="3"/>
      <c r="G877" s="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3"/>
      <c r="C878" s="3"/>
      <c r="D878" s="3"/>
      <c r="E878" s="3"/>
      <c r="F878" s="3"/>
      <c r="G878" s="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3"/>
      <c r="C879" s="3"/>
      <c r="D879" s="3"/>
      <c r="E879" s="3"/>
      <c r="F879" s="3"/>
      <c r="G879" s="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3"/>
      <c r="C880" s="3"/>
      <c r="D880" s="3"/>
      <c r="E880" s="3"/>
      <c r="F880" s="3"/>
      <c r="G880" s="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3"/>
      <c r="C881" s="3"/>
      <c r="D881" s="3"/>
      <c r="E881" s="3"/>
      <c r="F881" s="3"/>
      <c r="G881" s="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3"/>
      <c r="C882" s="3"/>
      <c r="D882" s="3"/>
      <c r="E882" s="3"/>
      <c r="F882" s="3"/>
      <c r="G882" s="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3"/>
      <c r="C883" s="3"/>
      <c r="D883" s="3"/>
      <c r="E883" s="3"/>
      <c r="F883" s="3"/>
      <c r="G883" s="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3"/>
      <c r="C884" s="3"/>
      <c r="D884" s="3"/>
      <c r="E884" s="3"/>
      <c r="F884" s="3"/>
      <c r="G884" s="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3"/>
      <c r="C885" s="3"/>
      <c r="D885" s="3"/>
      <c r="E885" s="3"/>
      <c r="F885" s="3"/>
      <c r="G885" s="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3"/>
      <c r="C886" s="3"/>
      <c r="D886" s="3"/>
      <c r="E886" s="3"/>
      <c r="F886" s="3"/>
      <c r="G886" s="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3"/>
      <c r="C887" s="3"/>
      <c r="D887" s="3"/>
      <c r="E887" s="3"/>
      <c r="F887" s="3"/>
      <c r="G887" s="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3"/>
      <c r="C888" s="3"/>
      <c r="D888" s="3"/>
      <c r="E888" s="3"/>
      <c r="F888" s="3"/>
      <c r="G888" s="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3"/>
      <c r="C889" s="3"/>
      <c r="D889" s="3"/>
      <c r="E889" s="3"/>
      <c r="F889" s="3"/>
      <c r="G889" s="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3"/>
      <c r="C890" s="3"/>
      <c r="D890" s="3"/>
      <c r="E890" s="3"/>
      <c r="F890" s="3"/>
      <c r="G890" s="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3"/>
      <c r="C891" s="3"/>
      <c r="D891" s="3"/>
      <c r="E891" s="3"/>
      <c r="F891" s="3"/>
      <c r="G891" s="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3"/>
      <c r="C892" s="3"/>
      <c r="D892" s="3"/>
      <c r="E892" s="3"/>
      <c r="F892" s="3"/>
      <c r="G892" s="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3"/>
      <c r="C893" s="3"/>
      <c r="D893" s="3"/>
      <c r="E893" s="3"/>
      <c r="F893" s="3"/>
      <c r="G893" s="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3"/>
      <c r="C894" s="3"/>
      <c r="D894" s="3"/>
      <c r="E894" s="3"/>
      <c r="F894" s="3"/>
      <c r="G894" s="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3"/>
      <c r="C895" s="3"/>
      <c r="D895" s="3"/>
      <c r="E895" s="3"/>
      <c r="F895" s="3"/>
      <c r="G895" s="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3"/>
      <c r="C896" s="3"/>
      <c r="D896" s="3"/>
      <c r="E896" s="3"/>
      <c r="F896" s="3"/>
      <c r="G896" s="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3"/>
      <c r="C897" s="3"/>
      <c r="D897" s="3"/>
      <c r="E897" s="3"/>
      <c r="F897" s="3"/>
      <c r="G897" s="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3"/>
      <c r="C898" s="3"/>
      <c r="D898" s="3"/>
      <c r="E898" s="3"/>
      <c r="F898" s="3"/>
      <c r="G898" s="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3"/>
      <c r="C899" s="3"/>
      <c r="D899" s="3"/>
      <c r="E899" s="3"/>
      <c r="F899" s="3"/>
      <c r="G899" s="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3"/>
      <c r="C900" s="3"/>
      <c r="D900" s="3"/>
      <c r="E900" s="3"/>
      <c r="F900" s="3"/>
      <c r="G900" s="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3"/>
      <c r="C901" s="3"/>
      <c r="D901" s="3"/>
      <c r="E901" s="3"/>
      <c r="F901" s="3"/>
      <c r="G901" s="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3"/>
      <c r="C902" s="3"/>
      <c r="D902" s="3"/>
      <c r="E902" s="3"/>
      <c r="F902" s="3"/>
      <c r="G902" s="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3"/>
      <c r="C903" s="3"/>
      <c r="D903" s="3"/>
      <c r="E903" s="3"/>
      <c r="F903" s="3"/>
      <c r="G903" s="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3"/>
      <c r="C904" s="3"/>
      <c r="D904" s="3"/>
      <c r="E904" s="3"/>
      <c r="F904" s="3"/>
      <c r="G904" s="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3"/>
      <c r="C905" s="3"/>
      <c r="D905" s="3"/>
      <c r="E905" s="3"/>
      <c r="F905" s="3"/>
      <c r="G905" s="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3"/>
      <c r="C906" s="3"/>
      <c r="D906" s="3"/>
      <c r="E906" s="3"/>
      <c r="F906" s="3"/>
      <c r="G906" s="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3"/>
      <c r="C907" s="3"/>
      <c r="D907" s="3"/>
      <c r="E907" s="3"/>
      <c r="F907" s="3"/>
      <c r="G907" s="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3"/>
      <c r="C908" s="3"/>
      <c r="D908" s="3"/>
      <c r="E908" s="3"/>
      <c r="F908" s="3"/>
      <c r="G908" s="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3"/>
      <c r="C909" s="3"/>
      <c r="D909" s="3"/>
      <c r="E909" s="3"/>
      <c r="F909" s="3"/>
      <c r="G909" s="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3"/>
      <c r="C910" s="3"/>
      <c r="D910" s="3"/>
      <c r="E910" s="3"/>
      <c r="F910" s="3"/>
      <c r="G910" s="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3"/>
      <c r="C911" s="3"/>
      <c r="D911" s="3"/>
      <c r="E911" s="3"/>
      <c r="F911" s="3"/>
      <c r="G911" s="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3"/>
      <c r="C912" s="3"/>
      <c r="D912" s="3"/>
      <c r="E912" s="3"/>
      <c r="F912" s="3"/>
      <c r="G912" s="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3"/>
      <c r="C913" s="3"/>
      <c r="D913" s="3"/>
      <c r="E913" s="3"/>
      <c r="F913" s="3"/>
      <c r="G913" s="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3"/>
      <c r="C914" s="3"/>
      <c r="D914" s="3"/>
      <c r="E914" s="3"/>
      <c r="F914" s="3"/>
      <c r="G914" s="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3"/>
      <c r="C915" s="3"/>
      <c r="D915" s="3"/>
      <c r="E915" s="3"/>
      <c r="F915" s="3"/>
      <c r="G915" s="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3"/>
      <c r="C916" s="3"/>
      <c r="D916" s="3"/>
      <c r="E916" s="3"/>
      <c r="F916" s="3"/>
      <c r="G916" s="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3"/>
      <c r="C917" s="3"/>
      <c r="D917" s="3"/>
      <c r="E917" s="3"/>
      <c r="F917" s="3"/>
      <c r="G917" s="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3"/>
      <c r="C918" s="3"/>
      <c r="D918" s="3"/>
      <c r="E918" s="3"/>
      <c r="F918" s="3"/>
      <c r="G918" s="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3"/>
      <c r="C919" s="3"/>
      <c r="D919" s="3"/>
      <c r="E919" s="3"/>
      <c r="F919" s="3"/>
      <c r="G919" s="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3"/>
      <c r="C920" s="3"/>
      <c r="D920" s="3"/>
      <c r="E920" s="3"/>
      <c r="F920" s="3"/>
      <c r="G920" s="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3"/>
      <c r="C921" s="3"/>
      <c r="D921" s="3"/>
      <c r="E921" s="3"/>
      <c r="F921" s="3"/>
      <c r="G921" s="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3"/>
      <c r="C922" s="3"/>
      <c r="D922" s="3"/>
      <c r="E922" s="3"/>
      <c r="F922" s="3"/>
      <c r="G922" s="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3"/>
      <c r="C923" s="3"/>
      <c r="D923" s="3"/>
      <c r="E923" s="3"/>
      <c r="F923" s="3"/>
      <c r="G923" s="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3"/>
      <c r="C924" s="3"/>
      <c r="D924" s="3"/>
      <c r="E924" s="3"/>
      <c r="F924" s="3"/>
      <c r="G924" s="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3"/>
      <c r="C925" s="3"/>
      <c r="D925" s="3"/>
      <c r="E925" s="3"/>
      <c r="F925" s="3"/>
      <c r="G925" s="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3"/>
      <c r="C926" s="3"/>
      <c r="D926" s="3"/>
      <c r="E926" s="3"/>
      <c r="F926" s="3"/>
      <c r="G926" s="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3"/>
      <c r="C927" s="3"/>
      <c r="D927" s="3"/>
      <c r="E927" s="3"/>
      <c r="F927" s="3"/>
      <c r="G927" s="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3"/>
      <c r="C928" s="3"/>
      <c r="D928" s="3"/>
      <c r="E928" s="3"/>
      <c r="F928" s="3"/>
      <c r="G928" s="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3"/>
      <c r="C929" s="3"/>
      <c r="D929" s="3"/>
      <c r="E929" s="3"/>
      <c r="F929" s="3"/>
      <c r="G929" s="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3"/>
      <c r="C930" s="3"/>
      <c r="D930" s="3"/>
      <c r="E930" s="3"/>
      <c r="F930" s="3"/>
      <c r="G930" s="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3"/>
      <c r="C931" s="3"/>
      <c r="D931" s="3"/>
      <c r="E931" s="3"/>
      <c r="F931" s="3"/>
      <c r="G931" s="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3"/>
      <c r="C932" s="3"/>
      <c r="D932" s="3"/>
      <c r="E932" s="3"/>
      <c r="F932" s="3"/>
      <c r="G932" s="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3"/>
      <c r="C933" s="3"/>
      <c r="D933" s="3"/>
      <c r="E933" s="3"/>
      <c r="F933" s="3"/>
      <c r="G933" s="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3"/>
      <c r="C934" s="3"/>
      <c r="D934" s="3"/>
      <c r="E934" s="3"/>
      <c r="F934" s="3"/>
      <c r="G934" s="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3"/>
      <c r="C935" s="3"/>
      <c r="D935" s="3"/>
      <c r="E935" s="3"/>
      <c r="F935" s="3"/>
      <c r="G935" s="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3"/>
      <c r="C936" s="3"/>
      <c r="D936" s="3"/>
      <c r="E936" s="3"/>
      <c r="F936" s="3"/>
      <c r="G936" s="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3"/>
      <c r="C937" s="3"/>
      <c r="D937" s="3"/>
      <c r="E937" s="3"/>
      <c r="F937" s="3"/>
      <c r="G937" s="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3"/>
      <c r="C938" s="3"/>
      <c r="D938" s="3"/>
      <c r="E938" s="3"/>
      <c r="F938" s="3"/>
      <c r="G938" s="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3"/>
      <c r="C939" s="3"/>
      <c r="D939" s="3"/>
      <c r="E939" s="3"/>
      <c r="F939" s="3"/>
      <c r="G939" s="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3"/>
      <c r="C940" s="3"/>
      <c r="D940" s="3"/>
      <c r="E940" s="3"/>
      <c r="F940" s="3"/>
      <c r="G940" s="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3"/>
      <c r="C941" s="3"/>
      <c r="D941" s="3"/>
      <c r="E941" s="3"/>
      <c r="F941" s="3"/>
      <c r="G941" s="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3"/>
      <c r="C942" s="3"/>
      <c r="D942" s="3"/>
      <c r="E942" s="3"/>
      <c r="F942" s="3"/>
      <c r="G942" s="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3"/>
      <c r="C943" s="3"/>
      <c r="D943" s="3"/>
      <c r="E943" s="3"/>
      <c r="F943" s="3"/>
      <c r="G943" s="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3"/>
      <c r="C944" s="3"/>
      <c r="D944" s="3"/>
      <c r="E944" s="3"/>
      <c r="F944" s="3"/>
      <c r="G944" s="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3"/>
      <c r="C945" s="3"/>
      <c r="D945" s="3"/>
      <c r="E945" s="3"/>
      <c r="F945" s="3"/>
      <c r="G945" s="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3"/>
      <c r="C946" s="3"/>
      <c r="D946" s="3"/>
      <c r="E946" s="3"/>
      <c r="F946" s="3"/>
      <c r="G946" s="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3"/>
      <c r="C947" s="3"/>
      <c r="D947" s="3"/>
      <c r="E947" s="3"/>
      <c r="F947" s="3"/>
      <c r="G947" s="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3"/>
      <c r="C948" s="3"/>
      <c r="D948" s="3"/>
      <c r="E948" s="3"/>
      <c r="F948" s="3"/>
      <c r="G948" s="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3"/>
      <c r="C949" s="3"/>
      <c r="D949" s="3"/>
      <c r="E949" s="3"/>
      <c r="F949" s="3"/>
      <c r="G949" s="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3"/>
      <c r="C950" s="3"/>
      <c r="D950" s="3"/>
      <c r="E950" s="3"/>
      <c r="F950" s="3"/>
      <c r="G950" s="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3"/>
      <c r="C951" s="3"/>
      <c r="D951" s="3"/>
      <c r="E951" s="3"/>
      <c r="F951" s="3"/>
      <c r="G951" s="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3"/>
      <c r="C952" s="3"/>
      <c r="D952" s="3"/>
      <c r="E952" s="3"/>
      <c r="F952" s="3"/>
      <c r="G952" s="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3"/>
      <c r="C953" s="3"/>
      <c r="D953" s="3"/>
      <c r="E953" s="3"/>
      <c r="F953" s="3"/>
      <c r="G953" s="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3"/>
      <c r="C954" s="3"/>
      <c r="D954" s="3"/>
      <c r="E954" s="3"/>
      <c r="F954" s="3"/>
      <c r="G954" s="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3"/>
      <c r="C955" s="3"/>
      <c r="D955" s="3"/>
      <c r="E955" s="3"/>
      <c r="F955" s="3"/>
      <c r="G955" s="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3"/>
      <c r="C956" s="3"/>
      <c r="D956" s="3"/>
      <c r="E956" s="3"/>
      <c r="F956" s="3"/>
      <c r="G956" s="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3"/>
      <c r="C957" s="3"/>
      <c r="D957" s="3"/>
      <c r="E957" s="3"/>
      <c r="F957" s="3"/>
      <c r="G957" s="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3"/>
      <c r="C958" s="3"/>
      <c r="D958" s="3"/>
      <c r="E958" s="3"/>
      <c r="F958" s="3"/>
      <c r="G958" s="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3"/>
      <c r="C959" s="3"/>
      <c r="D959" s="3"/>
      <c r="E959" s="3"/>
      <c r="F959" s="3"/>
      <c r="G959" s="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3"/>
      <c r="C960" s="3"/>
      <c r="D960" s="3"/>
      <c r="E960" s="3"/>
      <c r="F960" s="3"/>
      <c r="G960" s="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3"/>
      <c r="C961" s="3"/>
      <c r="D961" s="3"/>
      <c r="E961" s="3"/>
      <c r="F961" s="3"/>
      <c r="G961" s="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3"/>
      <c r="C962" s="3"/>
      <c r="D962" s="3"/>
      <c r="E962" s="3"/>
      <c r="F962" s="3"/>
      <c r="G962" s="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3"/>
      <c r="C963" s="3"/>
      <c r="D963" s="3"/>
      <c r="E963" s="3"/>
      <c r="F963" s="3"/>
      <c r="G963" s="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3"/>
      <c r="C964" s="3"/>
      <c r="D964" s="3"/>
      <c r="E964" s="3"/>
      <c r="F964" s="3"/>
      <c r="G964" s="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3"/>
      <c r="C965" s="3"/>
      <c r="D965" s="3"/>
      <c r="E965" s="3"/>
      <c r="F965" s="3"/>
      <c r="G965" s="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3"/>
      <c r="C966" s="3"/>
      <c r="D966" s="3"/>
      <c r="E966" s="3"/>
      <c r="F966" s="3"/>
      <c r="G966" s="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3"/>
      <c r="C967" s="3"/>
      <c r="D967" s="3"/>
      <c r="E967" s="3"/>
      <c r="F967" s="3"/>
      <c r="G967" s="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3"/>
      <c r="C968" s="3"/>
      <c r="D968" s="3"/>
      <c r="E968" s="3"/>
      <c r="F968" s="3"/>
      <c r="G968" s="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3"/>
      <c r="C969" s="3"/>
      <c r="D969" s="3"/>
      <c r="E969" s="3"/>
      <c r="F969" s="3"/>
      <c r="G969" s="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3"/>
      <c r="C970" s="3"/>
      <c r="D970" s="3"/>
      <c r="E970" s="3"/>
      <c r="F970" s="3"/>
      <c r="G970" s="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3"/>
      <c r="C971" s="3"/>
      <c r="D971" s="3"/>
      <c r="E971" s="3"/>
      <c r="F971" s="3"/>
      <c r="G971" s="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3"/>
      <c r="C972" s="3"/>
      <c r="D972" s="3"/>
      <c r="E972" s="3"/>
      <c r="F972" s="3"/>
      <c r="G972" s="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3"/>
      <c r="C973" s="3"/>
      <c r="D973" s="3"/>
      <c r="E973" s="3"/>
      <c r="F973" s="3"/>
      <c r="G973" s="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3"/>
      <c r="C974" s="3"/>
      <c r="D974" s="3"/>
      <c r="E974" s="3"/>
      <c r="F974" s="3"/>
      <c r="G974" s="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3"/>
      <c r="C975" s="3"/>
      <c r="D975" s="3"/>
      <c r="E975" s="3"/>
      <c r="F975" s="3"/>
      <c r="G975" s="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3"/>
      <c r="C976" s="3"/>
      <c r="D976" s="3"/>
      <c r="E976" s="3"/>
      <c r="F976" s="3"/>
      <c r="G976" s="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3"/>
      <c r="C977" s="3"/>
      <c r="D977" s="3"/>
      <c r="E977" s="3"/>
      <c r="F977" s="3"/>
      <c r="G977" s="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3"/>
      <c r="C978" s="3"/>
      <c r="D978" s="3"/>
      <c r="E978" s="3"/>
      <c r="F978" s="3"/>
      <c r="G978" s="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3"/>
      <c r="C979" s="3"/>
      <c r="D979" s="3"/>
      <c r="E979" s="3"/>
      <c r="F979" s="3"/>
      <c r="G979" s="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3"/>
      <c r="C980" s="3"/>
      <c r="D980" s="3"/>
      <c r="E980" s="3"/>
      <c r="F980" s="3"/>
      <c r="G980" s="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3"/>
      <c r="C981" s="3"/>
      <c r="D981" s="3"/>
      <c r="E981" s="3"/>
      <c r="F981" s="3"/>
      <c r="G981" s="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3"/>
      <c r="C982" s="3"/>
      <c r="D982" s="3"/>
      <c r="E982" s="3"/>
      <c r="F982" s="3"/>
      <c r="G982" s="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3"/>
      <c r="C983" s="3"/>
      <c r="D983" s="3"/>
      <c r="E983" s="3"/>
      <c r="F983" s="3"/>
      <c r="G983" s="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3"/>
      <c r="C984" s="3"/>
      <c r="D984" s="3"/>
      <c r="E984" s="3"/>
      <c r="F984" s="3"/>
      <c r="G984" s="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3"/>
      <c r="C985" s="3"/>
      <c r="D985" s="3"/>
      <c r="E985" s="3"/>
      <c r="F985" s="3"/>
      <c r="G985" s="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3"/>
      <c r="C986" s="3"/>
      <c r="D986" s="3"/>
      <c r="E986" s="3"/>
      <c r="F986" s="3"/>
      <c r="G986" s="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3"/>
      <c r="C987" s="3"/>
      <c r="D987" s="3"/>
      <c r="E987" s="3"/>
      <c r="F987" s="3"/>
      <c r="G987" s="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3"/>
      <c r="C988" s="3"/>
      <c r="D988" s="3"/>
      <c r="E988" s="3"/>
      <c r="F988" s="3"/>
      <c r="G988" s="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3"/>
      <c r="C989" s="3"/>
      <c r="D989" s="3"/>
      <c r="E989" s="3"/>
      <c r="F989" s="3"/>
      <c r="G989" s="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3"/>
      <c r="C990" s="3"/>
      <c r="D990" s="3"/>
      <c r="E990" s="3"/>
      <c r="F990" s="3"/>
      <c r="G990" s="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3"/>
      <c r="C991" s="3"/>
      <c r="D991" s="3"/>
      <c r="E991" s="3"/>
      <c r="F991" s="3"/>
      <c r="G991" s="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3"/>
      <c r="C992" s="3"/>
      <c r="D992" s="3"/>
      <c r="E992" s="3"/>
      <c r="F992" s="3"/>
      <c r="G992" s="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3"/>
      <c r="C993" s="3"/>
      <c r="D993" s="3"/>
      <c r="E993" s="3"/>
      <c r="F993" s="3"/>
      <c r="G993" s="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3"/>
      <c r="C994" s="3"/>
      <c r="D994" s="3"/>
      <c r="E994" s="3"/>
      <c r="F994" s="3"/>
      <c r="G994" s="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3"/>
      <c r="C995" s="3"/>
      <c r="D995" s="3"/>
      <c r="E995" s="3"/>
      <c r="F995" s="3"/>
      <c r="G995" s="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3"/>
      <c r="C996" s="3"/>
      <c r="D996" s="3"/>
      <c r="E996" s="3"/>
      <c r="F996" s="3"/>
      <c r="G996" s="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3"/>
      <c r="C997" s="3"/>
      <c r="D997" s="3"/>
      <c r="E997" s="3"/>
      <c r="F997" s="3"/>
      <c r="G997" s="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3"/>
      <c r="C998" s="3"/>
      <c r="D998" s="3"/>
      <c r="E998" s="3"/>
      <c r="F998" s="3"/>
      <c r="G998" s="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3"/>
      <c r="C999" s="3"/>
      <c r="D999" s="3"/>
      <c r="E999" s="3"/>
      <c r="F999" s="3"/>
      <c r="G999" s="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"/>
      <c r="B1000" s="3"/>
      <c r="C1000" s="3"/>
      <c r="D1000" s="3"/>
      <c r="E1000" s="3"/>
      <c r="F1000" s="3"/>
      <c r="G1000" s="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"/>
      <c r="B1001" s="3"/>
      <c r="C1001" s="3"/>
      <c r="D1001" s="3"/>
      <c r="E1001" s="3"/>
      <c r="F1001" s="3"/>
      <c r="G1001" s="3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"/>
      <c r="B1002" s="3"/>
      <c r="C1002" s="3"/>
      <c r="D1002" s="3"/>
      <c r="E1002" s="3"/>
      <c r="F1002" s="3"/>
      <c r="G1002" s="3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"/>
      <c r="B1003" s="3"/>
      <c r="C1003" s="3"/>
      <c r="D1003" s="3"/>
      <c r="E1003" s="3"/>
      <c r="F1003" s="3"/>
      <c r="G1003" s="3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>
      <c r="A1004" s="5"/>
      <c r="B1004" s="3"/>
      <c r="C1004" s="3"/>
      <c r="D1004" s="3"/>
      <c r="E1004" s="3"/>
      <c r="F1004" s="3"/>
      <c r="G1004" s="3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>
      <c r="A1005" s="5"/>
      <c r="B1005" s="3"/>
      <c r="C1005" s="3"/>
      <c r="D1005" s="3"/>
      <c r="E1005" s="3"/>
      <c r="F1005" s="3"/>
      <c r="G1005" s="3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>
      <c r="A1006" s="5"/>
      <c r="B1006" s="3"/>
      <c r="C1006" s="3"/>
      <c r="D1006" s="3"/>
      <c r="E1006" s="3"/>
      <c r="F1006" s="3"/>
      <c r="G1006" s="3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>
      <c r="A1007" s="5"/>
      <c r="B1007" s="3"/>
      <c r="C1007" s="3"/>
      <c r="D1007" s="3"/>
      <c r="E1007" s="3"/>
      <c r="F1007" s="3"/>
      <c r="G1007" s="3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>
      <c r="A1008" s="5"/>
      <c r="B1008" s="3"/>
      <c r="C1008" s="3"/>
      <c r="D1008" s="3"/>
      <c r="E1008" s="3"/>
      <c r="F1008" s="3"/>
      <c r="G1008" s="3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>
      <c r="A1009" s="5"/>
      <c r="B1009" s="3"/>
      <c r="C1009" s="3"/>
      <c r="D1009" s="3"/>
      <c r="E1009" s="3"/>
      <c r="F1009" s="3"/>
      <c r="G1009" s="3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>
      <c r="A1010" s="5"/>
      <c r="B1010" s="3"/>
      <c r="C1010" s="3"/>
      <c r="D1010" s="3"/>
      <c r="E1010" s="3"/>
      <c r="F1010" s="3"/>
      <c r="G1010" s="3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>
      <c r="A1011" s="5"/>
      <c r="B1011" s="3"/>
      <c r="C1011" s="3"/>
      <c r="D1011" s="3"/>
      <c r="E1011" s="3"/>
      <c r="F1011" s="3"/>
      <c r="G1011" s="3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14"/>
    <col customWidth="1" hidden="1" min="8" max="8" width="20.14"/>
    <col customWidth="1" hidden="1" min="9" max="12" width="26.14"/>
    <col customWidth="1" min="13" max="13" width="26.14"/>
    <col customWidth="1" hidden="1" min="14" max="14" width="26.14"/>
    <col hidden="1" min="15" max="18" width="14.43"/>
  </cols>
  <sheetData>
    <row r="1">
      <c r="A1" s="1" t="s">
        <v>104</v>
      </c>
      <c r="B1" s="2"/>
      <c r="C1" s="3"/>
      <c r="D1" s="3"/>
      <c r="E1" s="2"/>
      <c r="F1" s="2"/>
      <c r="G1" s="2"/>
      <c r="H1" s="4"/>
      <c r="I1" s="4"/>
      <c r="J1" s="4"/>
      <c r="K1" s="4"/>
      <c r="L1" s="4"/>
      <c r="M1" s="4"/>
      <c r="N1" s="21" t="s">
        <v>105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/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3" t="s">
        <v>106</v>
      </c>
      <c r="I2" s="22" t="s">
        <v>107</v>
      </c>
      <c r="J2" s="22" t="s">
        <v>108</v>
      </c>
      <c r="K2" s="22" t="s">
        <v>109</v>
      </c>
      <c r="L2" s="22" t="s">
        <v>110</v>
      </c>
      <c r="M2" s="22"/>
      <c r="N2" s="22"/>
      <c r="O2" s="22" t="s">
        <v>3</v>
      </c>
      <c r="P2" s="22" t="s">
        <v>4</v>
      </c>
      <c r="Q2" s="22" t="s">
        <v>5</v>
      </c>
      <c r="R2" s="22" t="s">
        <v>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24" t="s">
        <v>111</v>
      </c>
      <c r="B3" s="11"/>
      <c r="C3" s="10"/>
      <c r="D3" s="11"/>
      <c r="E3" s="11"/>
      <c r="F3" s="11"/>
      <c r="G3" s="11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3" t="s">
        <v>112</v>
      </c>
      <c r="B4" s="11"/>
      <c r="C4" s="10"/>
      <c r="D4" s="11"/>
      <c r="E4" s="11"/>
      <c r="F4" s="11"/>
      <c r="G4" s="11"/>
      <c r="H4" s="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13" t="s">
        <v>113</v>
      </c>
      <c r="B5" s="11">
        <v>1093456.1</v>
      </c>
      <c r="C5" s="11">
        <v>1254970.45</v>
      </c>
      <c r="D5" s="25">
        <v>1321852.59</v>
      </c>
      <c r="E5" s="26">
        <v>1083418.02</v>
      </c>
      <c r="F5" s="26">
        <v>2347550.52</v>
      </c>
      <c r="G5" s="26">
        <v>1707502.21</v>
      </c>
      <c r="H5" s="8"/>
      <c r="I5" s="4"/>
      <c r="J5" s="4"/>
      <c r="K5" s="4"/>
      <c r="L5" s="4"/>
      <c r="M5" s="4"/>
      <c r="N5" s="4" t="s">
        <v>114</v>
      </c>
      <c r="O5" s="14">
        <f t="shared" ref="O5:R5" si="1">D6+D13</f>
        <v>7515208.61</v>
      </c>
      <c r="P5" s="14">
        <f t="shared" si="1"/>
        <v>10656050.04</v>
      </c>
      <c r="Q5" s="14">
        <f t="shared" si="1"/>
        <v>12127826.05</v>
      </c>
      <c r="R5" s="14">
        <f t="shared" si="1"/>
        <v>14320694.97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6" t="s">
        <v>115</v>
      </c>
      <c r="B6" s="11">
        <v>16497.37</v>
      </c>
      <c r="C6" s="11">
        <v>6726.39</v>
      </c>
      <c r="D6" s="25">
        <v>2708.5</v>
      </c>
      <c r="E6" s="26">
        <v>7869.46</v>
      </c>
      <c r="F6" s="26">
        <v>2835.02</v>
      </c>
      <c r="G6" s="26">
        <v>11717.71</v>
      </c>
      <c r="H6" s="8"/>
      <c r="I6" s="4"/>
      <c r="J6" s="4"/>
      <c r="K6" s="4"/>
      <c r="L6" s="4"/>
      <c r="M6" s="4"/>
      <c r="N6" s="4" t="s">
        <v>116</v>
      </c>
      <c r="O6" s="14">
        <f t="shared" ref="O6:R6" si="2">D7+D8+D10+D14+D5</f>
        <v>1366600.49</v>
      </c>
      <c r="P6" s="14">
        <f t="shared" si="2"/>
        <v>1207099.15</v>
      </c>
      <c r="Q6" s="14">
        <f t="shared" si="2"/>
        <v>2457170.88</v>
      </c>
      <c r="R6" s="14">
        <f t="shared" si="2"/>
        <v>1794693.23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6" t="s">
        <v>117</v>
      </c>
      <c r="B7" s="11">
        <v>16845.84</v>
      </c>
      <c r="C7" s="11">
        <v>28392.5</v>
      </c>
      <c r="D7" s="25">
        <v>31042.15</v>
      </c>
      <c r="E7" s="26">
        <v>45856.13</v>
      </c>
      <c r="F7" s="26">
        <v>99094.95</v>
      </c>
      <c r="G7" s="26">
        <v>62715.0</v>
      </c>
      <c r="H7" s="8"/>
      <c r="I7" s="4"/>
      <c r="J7" s="4"/>
      <c r="K7" s="4"/>
      <c r="L7" s="4"/>
      <c r="M7" s="4"/>
      <c r="N7" s="4" t="s">
        <v>118</v>
      </c>
      <c r="O7" s="14">
        <f t="shared" ref="O7:R7" si="3">D11+D12</f>
        <v>143268.42</v>
      </c>
      <c r="P7" s="14">
        <f t="shared" si="3"/>
        <v>154411.77</v>
      </c>
      <c r="Q7" s="14">
        <f t="shared" si="3"/>
        <v>245383.35</v>
      </c>
      <c r="R7" s="14">
        <f t="shared" si="3"/>
        <v>163668.72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6" t="s">
        <v>119</v>
      </c>
      <c r="B8" s="11">
        <v>4190.0</v>
      </c>
      <c r="C8" s="2">
        <v>0.0</v>
      </c>
      <c r="D8" s="25">
        <v>850.0</v>
      </c>
      <c r="E8" s="10">
        <v>0.0</v>
      </c>
      <c r="F8" s="10">
        <v>0.0</v>
      </c>
      <c r="G8" s="10">
        <v>0.0</v>
      </c>
      <c r="H8" s="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6" t="s">
        <v>120</v>
      </c>
      <c r="B9" s="10">
        <v>0.0</v>
      </c>
      <c r="C9" s="11">
        <v>23931.57</v>
      </c>
      <c r="D9" s="27">
        <v>0.0</v>
      </c>
      <c r="E9" s="10">
        <v>0.0</v>
      </c>
      <c r="F9" s="10">
        <v>0.0</v>
      </c>
      <c r="G9" s="10">
        <v>0.0</v>
      </c>
      <c r="H9" s="6"/>
      <c r="I9" s="4"/>
      <c r="J9" s="4"/>
      <c r="K9" s="4"/>
      <c r="L9" s="4"/>
      <c r="M9" s="4"/>
      <c r="N9" s="4" t="s">
        <v>27</v>
      </c>
      <c r="O9" s="14">
        <f t="shared" ref="O9:R9" si="4">sum(O5:O7)</f>
        <v>9025077.52</v>
      </c>
      <c r="P9" s="14">
        <f t="shared" si="4"/>
        <v>12017560.96</v>
      </c>
      <c r="Q9" s="14">
        <f t="shared" si="4"/>
        <v>14830380.28</v>
      </c>
      <c r="R9" s="14">
        <f t="shared" si="4"/>
        <v>16279056.92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6" t="s">
        <v>121</v>
      </c>
      <c r="B10" s="10">
        <v>0.0</v>
      </c>
      <c r="C10" s="11">
        <v>5555.37</v>
      </c>
      <c r="D10" s="25">
        <v>4755.75</v>
      </c>
      <c r="E10" s="26">
        <v>68525.0</v>
      </c>
      <c r="F10" s="26">
        <v>10525.41</v>
      </c>
      <c r="G10" s="26">
        <v>24476.02</v>
      </c>
      <c r="H10" s="6"/>
      <c r="I10" s="4"/>
      <c r="J10" s="4"/>
      <c r="K10" s="4"/>
      <c r="L10" s="4"/>
      <c r="M10" s="4"/>
      <c r="N10" s="4" t="s">
        <v>29</v>
      </c>
      <c r="O10" s="14">
        <f t="shared" ref="O10:R10" si="5">O9-D15</f>
        <v>0</v>
      </c>
      <c r="P10" s="14">
        <f t="shared" si="5"/>
        <v>0</v>
      </c>
      <c r="Q10" s="14">
        <f t="shared" si="5"/>
        <v>0</v>
      </c>
      <c r="R10" s="14">
        <f t="shared" si="5"/>
        <v>0.000000001862645149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6" t="s">
        <v>122</v>
      </c>
      <c r="B11" s="11">
        <v>463.0</v>
      </c>
      <c r="C11" s="11">
        <v>37.0</v>
      </c>
      <c r="D11" s="25">
        <v>5504.0</v>
      </c>
      <c r="E11" s="26">
        <v>819.0</v>
      </c>
      <c r="F11" s="26">
        <v>252.9</v>
      </c>
      <c r="G11" s="28">
        <v>0.0</v>
      </c>
      <c r="H11" s="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6" t="s">
        <v>123</v>
      </c>
      <c r="B12" s="11">
        <v>126766.68</v>
      </c>
      <c r="C12" s="11">
        <v>112551.43</v>
      </c>
      <c r="D12" s="25">
        <v>137764.42</v>
      </c>
      <c r="E12" s="26">
        <v>153592.77</v>
      </c>
      <c r="F12" s="26">
        <v>245130.45</v>
      </c>
      <c r="G12" s="26">
        <v>163668.72</v>
      </c>
      <c r="H12" s="8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6" t="s">
        <v>124</v>
      </c>
      <c r="B13" s="11">
        <v>4221609.48</v>
      </c>
      <c r="C13" s="11">
        <v>4691594.22</v>
      </c>
      <c r="D13" s="25">
        <v>7512500.11</v>
      </c>
      <c r="E13" s="26">
        <v>1.064818058E7</v>
      </c>
      <c r="F13" s="26">
        <v>1.212499103E7</v>
      </c>
      <c r="G13" s="26">
        <v>1.430897726E7</v>
      </c>
      <c r="H13" s="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29" t="s">
        <v>125</v>
      </c>
      <c r="B14" s="10">
        <v>0.0</v>
      </c>
      <c r="C14" s="10">
        <v>0.0</v>
      </c>
      <c r="D14" s="26">
        <v>8100.0</v>
      </c>
      <c r="E14" s="26">
        <v>9300.0</v>
      </c>
      <c r="F14" s="2">
        <v>0.0</v>
      </c>
      <c r="G14" s="10">
        <v>0.0</v>
      </c>
      <c r="H14" s="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4" t="s">
        <v>126</v>
      </c>
      <c r="V14" s="30">
        <f>(G15/B15)^(1/5)-1</f>
        <v>0.2432900427</v>
      </c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31" t="s">
        <v>127</v>
      </c>
      <c r="B15" s="32">
        <v>5479828.47</v>
      </c>
      <c r="C15" s="32">
        <v>6123758.93</v>
      </c>
      <c r="D15" s="33">
        <v>9025077.52</v>
      </c>
      <c r="E15" s="33">
        <v>1.201756096E7</v>
      </c>
      <c r="F15" s="33">
        <v>1.483038028E7</v>
      </c>
      <c r="G15" s="34">
        <v>1.627905692E7</v>
      </c>
      <c r="H15" s="35">
        <v>1.7106929E7</v>
      </c>
      <c r="I15" s="36"/>
      <c r="J15" s="36"/>
      <c r="K15" s="36"/>
      <c r="L15" s="36"/>
      <c r="M15" s="5"/>
      <c r="N15" s="5"/>
      <c r="O15" s="5"/>
      <c r="P15" s="5"/>
      <c r="Q15" s="5"/>
      <c r="R15" s="5"/>
      <c r="S15" s="5"/>
      <c r="T15" s="5"/>
      <c r="U15" s="4" t="s">
        <v>128</v>
      </c>
      <c r="V15" s="30">
        <f>(G15/E15)^(1/2)-1</f>
        <v>0.1638753063</v>
      </c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6" t="s">
        <v>129</v>
      </c>
      <c r="B16" s="11"/>
      <c r="C16" s="37">
        <f t="shared" ref="C16:H16" si="6">C15/B15-1</f>
        <v>0.1175092366</v>
      </c>
      <c r="D16" s="37">
        <f t="shared" si="6"/>
        <v>0.4737806669</v>
      </c>
      <c r="E16" s="37">
        <f t="shared" si="6"/>
        <v>0.3315742644</v>
      </c>
      <c r="F16" s="37">
        <f t="shared" si="6"/>
        <v>0.2340590848</v>
      </c>
      <c r="G16" s="37">
        <f t="shared" si="6"/>
        <v>0.09768304067</v>
      </c>
      <c r="H16" s="37">
        <f t="shared" si="6"/>
        <v>0.05085503933</v>
      </c>
      <c r="I16" s="38"/>
      <c r="J16" s="38"/>
      <c r="K16" s="3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6" t="s">
        <v>130</v>
      </c>
      <c r="B17" s="11">
        <v>2972486.13</v>
      </c>
      <c r="C17" s="11">
        <v>3782894.18</v>
      </c>
      <c r="D17" s="26">
        <v>5903799.46</v>
      </c>
      <c r="E17" s="26">
        <v>8394487.27</v>
      </c>
      <c r="F17" s="26">
        <v>9672436.62</v>
      </c>
      <c r="G17" s="26">
        <v>1.001102085E7</v>
      </c>
      <c r="H17" s="8">
        <f>H15-16300000</f>
        <v>806929</v>
      </c>
      <c r="I17" s="39"/>
      <c r="J17" s="39"/>
      <c r="K17" s="39"/>
      <c r="L17" s="39"/>
      <c r="M17" s="4"/>
      <c r="N17" s="4" t="s">
        <v>114</v>
      </c>
      <c r="O17" s="14">
        <f t="shared" ref="O17:R17" si="7">D17+D18</f>
        <v>6054366.88</v>
      </c>
      <c r="P17" s="14">
        <f t="shared" si="7"/>
        <v>8494640.03</v>
      </c>
      <c r="Q17" s="14">
        <f t="shared" si="7"/>
        <v>9795894.34</v>
      </c>
      <c r="R17" s="14">
        <f t="shared" si="7"/>
        <v>10135068.53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6" t="s">
        <v>131</v>
      </c>
      <c r="B18" s="11">
        <v>44089.35</v>
      </c>
      <c r="C18" s="11">
        <v>97666.1</v>
      </c>
      <c r="D18" s="26">
        <v>150567.42</v>
      </c>
      <c r="E18" s="26">
        <v>100152.76</v>
      </c>
      <c r="F18" s="26">
        <v>123457.72</v>
      </c>
      <c r="G18" s="26">
        <v>124047.68</v>
      </c>
      <c r="H18" s="8">
        <f>if(H17*0.15&lt;333333,H17*0.15,333333)</f>
        <v>121039.35</v>
      </c>
      <c r="I18" s="39"/>
      <c r="J18" s="39"/>
      <c r="K18" s="39"/>
      <c r="L18" s="39"/>
      <c r="M18" s="4"/>
      <c r="N18" s="4" t="s">
        <v>116</v>
      </c>
      <c r="O18" s="14">
        <f t="shared" ref="O18:R18" si="8">D20+D26+D27+D29+D30+D31+D32+D33</f>
        <v>706776.52</v>
      </c>
      <c r="P18" s="14">
        <f t="shared" si="8"/>
        <v>694563.49</v>
      </c>
      <c r="Q18" s="14">
        <f t="shared" si="8"/>
        <v>1058189.1</v>
      </c>
      <c r="R18" s="14">
        <f t="shared" si="8"/>
        <v>1563773.47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6" t="s">
        <v>132</v>
      </c>
      <c r="B19" s="10">
        <v>0.0</v>
      </c>
      <c r="C19" s="10">
        <v>0.0</v>
      </c>
      <c r="D19" s="10">
        <v>0.0</v>
      </c>
      <c r="E19" s="10">
        <v>0.0</v>
      </c>
      <c r="F19" s="10">
        <v>0.0</v>
      </c>
      <c r="G19" s="40">
        <v>-4676.3</v>
      </c>
      <c r="H19" s="17"/>
      <c r="I19" s="4"/>
      <c r="J19" s="4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6" t="s">
        <v>133</v>
      </c>
      <c r="B20" s="11">
        <v>87.37</v>
      </c>
      <c r="C20" s="11">
        <v>2672.97</v>
      </c>
      <c r="D20" s="26">
        <v>244508.2</v>
      </c>
      <c r="E20" s="26">
        <v>220603.14</v>
      </c>
      <c r="F20" s="26">
        <v>462281.02</v>
      </c>
      <c r="G20" s="26">
        <v>562938.65</v>
      </c>
      <c r="H20" s="17"/>
      <c r="I20" s="4"/>
      <c r="J20" s="4"/>
      <c r="K20" s="4"/>
      <c r="L20" s="4"/>
      <c r="M20" s="4"/>
      <c r="N20" s="4" t="s">
        <v>118</v>
      </c>
      <c r="O20" s="14">
        <f t="shared" ref="O20:R20" si="9">D21+D22+D23+D24+D25+D28+D19</f>
        <v>235590.95</v>
      </c>
      <c r="P20" s="14">
        <f t="shared" si="9"/>
        <v>277708.01</v>
      </c>
      <c r="Q20" s="14">
        <f t="shared" si="9"/>
        <v>280897.65</v>
      </c>
      <c r="R20" s="14">
        <f t="shared" si="9"/>
        <v>328466.49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6" t="s">
        <v>134</v>
      </c>
      <c r="B21" s="11">
        <v>7910.35</v>
      </c>
      <c r="C21" s="11">
        <v>171.6</v>
      </c>
      <c r="D21" s="26">
        <v>1604.78</v>
      </c>
      <c r="E21" s="18">
        <v>0.0</v>
      </c>
      <c r="F21" s="26">
        <v>4334.04</v>
      </c>
      <c r="G21" s="10">
        <v>0.0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6" t="s">
        <v>135</v>
      </c>
      <c r="B22" s="11">
        <v>8964.88</v>
      </c>
      <c r="C22" s="10">
        <v>0.0</v>
      </c>
      <c r="D22" s="26">
        <v>3596.34</v>
      </c>
      <c r="E22" s="10">
        <v>0.0</v>
      </c>
      <c r="F22" s="10">
        <v>0.0</v>
      </c>
      <c r="G22" s="10">
        <v>0.0</v>
      </c>
      <c r="H22" s="8"/>
      <c r="I22" s="4"/>
      <c r="J22" s="4"/>
      <c r="K22" s="4"/>
      <c r="L22" s="4"/>
      <c r="M22" s="4"/>
      <c r="N22" s="4" t="s">
        <v>27</v>
      </c>
      <c r="O22" s="14">
        <f t="shared" ref="O22:R22" si="10">sum(O17:O20)</f>
        <v>6996734.35</v>
      </c>
      <c r="P22" s="14">
        <f t="shared" si="10"/>
        <v>9466911.53</v>
      </c>
      <c r="Q22" s="14">
        <f t="shared" si="10"/>
        <v>11134981.09</v>
      </c>
      <c r="R22" s="14">
        <f t="shared" si="10"/>
        <v>12027308.49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6" t="s">
        <v>136</v>
      </c>
      <c r="B23" s="10">
        <v>0.0</v>
      </c>
      <c r="C23" s="11">
        <v>275.0</v>
      </c>
      <c r="D23" s="26">
        <v>1276.8</v>
      </c>
      <c r="E23" s="26">
        <v>17996.76</v>
      </c>
      <c r="F23" s="26">
        <v>44621.75</v>
      </c>
      <c r="G23" s="26">
        <v>40183.16</v>
      </c>
      <c r="H23" s="8"/>
      <c r="I23" s="4"/>
      <c r="J23" s="4"/>
      <c r="K23" s="4"/>
      <c r="L23" s="4"/>
      <c r="M23" s="4"/>
      <c r="N23" s="4" t="s">
        <v>137</v>
      </c>
      <c r="O23" s="14">
        <f t="shared" ref="O23:R23" si="11">O22-D34</f>
        <v>0.0000000009313225746</v>
      </c>
      <c r="P23" s="14">
        <f t="shared" si="11"/>
        <v>0</v>
      </c>
      <c r="Q23" s="14">
        <f t="shared" si="11"/>
        <v>0</v>
      </c>
      <c r="R23" s="14">
        <f t="shared" si="11"/>
        <v>0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6" t="s">
        <v>138</v>
      </c>
      <c r="B24" s="11">
        <v>88366.8</v>
      </c>
      <c r="C24" s="11">
        <v>86629.0</v>
      </c>
      <c r="D24" s="26">
        <v>54409.6</v>
      </c>
      <c r="E24" s="26">
        <v>36598.8</v>
      </c>
      <c r="F24" s="26">
        <v>53979.2</v>
      </c>
      <c r="G24" s="26">
        <v>96108.2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6" t="s">
        <v>139</v>
      </c>
      <c r="B25" s="10">
        <v>0.0</v>
      </c>
      <c r="C25" s="11">
        <v>823.84</v>
      </c>
      <c r="D25" s="10">
        <v>0.0</v>
      </c>
      <c r="E25" s="10">
        <v>0.0</v>
      </c>
      <c r="F25" s="10">
        <v>0.0</v>
      </c>
      <c r="G25" s="26">
        <v>4037.16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6" t="s">
        <v>140</v>
      </c>
      <c r="B26" s="11">
        <v>1540.0</v>
      </c>
      <c r="C26" s="11">
        <v>7422.0</v>
      </c>
      <c r="D26" s="26">
        <v>5702.0</v>
      </c>
      <c r="E26" s="26">
        <v>63221.0</v>
      </c>
      <c r="F26" s="26">
        <v>13365.0</v>
      </c>
      <c r="G26" s="26">
        <v>38191.0</v>
      </c>
      <c r="H26" s="8"/>
      <c r="I26" s="5"/>
      <c r="J26" s="5"/>
      <c r="K26" s="5"/>
      <c r="L26" s="4"/>
      <c r="M26" s="4"/>
      <c r="N26" s="41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6" t="s">
        <v>141</v>
      </c>
      <c r="B27" s="11">
        <v>900.3</v>
      </c>
      <c r="C27" s="11">
        <v>2402.04</v>
      </c>
      <c r="D27" s="26">
        <v>1930.97</v>
      </c>
      <c r="E27" s="26">
        <v>1205.83</v>
      </c>
      <c r="F27" s="26">
        <v>19711.34</v>
      </c>
      <c r="G27" s="26">
        <v>8761.43</v>
      </c>
      <c r="H27" s="8"/>
      <c r="I27" s="5"/>
      <c r="J27" s="5"/>
      <c r="K27" s="5"/>
      <c r="L27" s="5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6" t="s">
        <v>142</v>
      </c>
      <c r="B28" s="11">
        <v>140537.77</v>
      </c>
      <c r="C28" s="11">
        <v>147189.56</v>
      </c>
      <c r="D28" s="26">
        <v>174703.43</v>
      </c>
      <c r="E28" s="26">
        <v>223112.45</v>
      </c>
      <c r="F28" s="26">
        <v>177962.66</v>
      </c>
      <c r="G28" s="26">
        <v>192814.27</v>
      </c>
      <c r="H28" s="6"/>
      <c r="I28" s="5"/>
      <c r="J28" s="5"/>
      <c r="K28" s="5"/>
      <c r="L28" s="5"/>
      <c r="M28" s="5"/>
      <c r="N28" s="5"/>
      <c r="O28" s="4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6" t="s">
        <v>143</v>
      </c>
      <c r="B29" s="11">
        <v>31287.62</v>
      </c>
      <c r="C29" s="11">
        <v>22285.57</v>
      </c>
      <c r="D29" s="26">
        <v>32973.82</v>
      </c>
      <c r="E29" s="26">
        <v>30149.07</v>
      </c>
      <c r="F29" s="26">
        <v>44228.95</v>
      </c>
      <c r="G29" s="26">
        <v>49853.14</v>
      </c>
      <c r="H29" s="8"/>
      <c r="I29" s="5"/>
      <c r="J29" s="5"/>
      <c r="K29" s="5"/>
      <c r="L29" s="5"/>
      <c r="M29" s="5"/>
      <c r="N29" s="5"/>
      <c r="O29" s="41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6" t="s">
        <v>144</v>
      </c>
      <c r="B30" s="11">
        <v>124192.07</v>
      </c>
      <c r="C30" s="11">
        <v>219378.06</v>
      </c>
      <c r="D30" s="26">
        <v>294325.87</v>
      </c>
      <c r="E30" s="26">
        <v>231021.5</v>
      </c>
      <c r="F30" s="26">
        <v>153814.16</v>
      </c>
      <c r="G30" s="26">
        <v>545931.45</v>
      </c>
      <c r="H30" s="8"/>
      <c r="I30" s="5"/>
      <c r="J30" s="5"/>
      <c r="K30" s="5"/>
      <c r="L30" s="5"/>
      <c r="M30" s="5"/>
      <c r="N30" s="5"/>
      <c r="O30" s="41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6" t="s">
        <v>145</v>
      </c>
      <c r="B31" s="11">
        <v>1819.0</v>
      </c>
      <c r="C31" s="11">
        <v>650.0</v>
      </c>
      <c r="D31" s="26">
        <v>1800.0</v>
      </c>
      <c r="E31" s="26">
        <v>500.0</v>
      </c>
      <c r="F31" s="28">
        <v>0.0</v>
      </c>
      <c r="G31" s="26">
        <v>240.0</v>
      </c>
      <c r="H31" s="1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6" t="s">
        <v>146</v>
      </c>
      <c r="B32" s="11">
        <v>122985.06</v>
      </c>
      <c r="C32" s="11">
        <v>130823.36</v>
      </c>
      <c r="D32" s="26">
        <v>123136.89</v>
      </c>
      <c r="E32" s="26">
        <v>144947.2</v>
      </c>
      <c r="F32" s="26">
        <v>354965.89</v>
      </c>
      <c r="G32" s="26">
        <v>353702.71</v>
      </c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6" t="s">
        <v>147</v>
      </c>
      <c r="B33" s="11">
        <v>2088.86</v>
      </c>
      <c r="C33" s="11">
        <v>8072.31</v>
      </c>
      <c r="D33" s="26">
        <v>2398.77</v>
      </c>
      <c r="E33" s="26">
        <v>2915.75</v>
      </c>
      <c r="F33" s="26">
        <v>9822.74</v>
      </c>
      <c r="G33" s="26">
        <v>4155.09</v>
      </c>
      <c r="H33" s="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6" t="s">
        <v>148</v>
      </c>
      <c r="B34" s="11">
        <v>3547255.56</v>
      </c>
      <c r="C34" s="11">
        <v>4509355.59</v>
      </c>
      <c r="D34" s="26">
        <v>6996734.35</v>
      </c>
      <c r="E34" s="26">
        <v>9466911.53</v>
      </c>
      <c r="F34" s="26">
        <v>1.113498109E7</v>
      </c>
      <c r="G34" s="26">
        <v>1.202730849E7</v>
      </c>
      <c r="H34" s="8">
        <f>sum(G17:G33)</f>
        <v>12027308.49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6" t="s">
        <v>149</v>
      </c>
      <c r="B35" s="11">
        <v>1932572.91</v>
      </c>
      <c r="C35" s="11">
        <v>1614403.34</v>
      </c>
      <c r="D35" s="26">
        <v>2028343.17</v>
      </c>
      <c r="E35" s="26">
        <v>2550649.43</v>
      </c>
      <c r="F35" s="26">
        <v>3695399.19</v>
      </c>
      <c r="G35" s="26">
        <v>4251748.43</v>
      </c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42" t="s">
        <v>150</v>
      </c>
      <c r="B36" s="11"/>
      <c r="C36" s="11"/>
      <c r="D36" s="11"/>
      <c r="E36" s="11"/>
      <c r="F36" s="11"/>
      <c r="G36" s="11"/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6" t="s">
        <v>151</v>
      </c>
      <c r="B37" s="11">
        <v>22594.55</v>
      </c>
      <c r="C37" s="11">
        <v>9949.69</v>
      </c>
      <c r="D37" s="26">
        <v>10610.69</v>
      </c>
      <c r="E37" s="26">
        <v>14530.17</v>
      </c>
      <c r="F37" s="26">
        <v>10441.52</v>
      </c>
      <c r="G37" s="26">
        <v>11082.24</v>
      </c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6" t="s">
        <v>152</v>
      </c>
      <c r="B38" s="11">
        <v>1050.5</v>
      </c>
      <c r="C38" s="11">
        <v>278.0</v>
      </c>
      <c r="D38" s="26">
        <v>1600.0</v>
      </c>
      <c r="E38" s="10">
        <v>0.0</v>
      </c>
      <c r="F38" s="10">
        <v>0.0</v>
      </c>
      <c r="G38" s="10">
        <v>0.0</v>
      </c>
      <c r="H38" s="8"/>
      <c r="I38" s="4"/>
      <c r="J38" s="4"/>
      <c r="K38" s="4"/>
      <c r="L38" s="4"/>
      <c r="M38" s="4"/>
      <c r="N38" s="4" t="s">
        <v>153</v>
      </c>
      <c r="O38" s="14">
        <f t="shared" ref="O38:R38" si="12">D117-O39</f>
        <v>1322486.44</v>
      </c>
      <c r="P38" s="14">
        <f t="shared" si="12"/>
        <v>1733323.87</v>
      </c>
      <c r="Q38" s="14">
        <f t="shared" si="12"/>
        <v>2115986.46</v>
      </c>
      <c r="R38" s="14">
        <f t="shared" si="12"/>
        <v>2076121.95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6" t="s">
        <v>154</v>
      </c>
      <c r="B39" s="11">
        <v>623.0</v>
      </c>
      <c r="C39" s="11">
        <v>405.0</v>
      </c>
      <c r="D39" s="10">
        <v>0.0</v>
      </c>
      <c r="E39" s="26">
        <v>774.69</v>
      </c>
      <c r="F39" s="26">
        <v>386.91</v>
      </c>
      <c r="G39" s="26">
        <v>105.0</v>
      </c>
      <c r="H39" s="8"/>
      <c r="I39" s="4"/>
      <c r="J39" s="4"/>
      <c r="K39" s="4"/>
      <c r="L39" s="4"/>
      <c r="M39" s="4"/>
      <c r="N39" s="4" t="s">
        <v>155</v>
      </c>
      <c r="O39" s="14">
        <f t="shared" ref="O39:R39" si="13">D69+D104+D105+D108</f>
        <v>68330.15</v>
      </c>
      <c r="P39" s="14">
        <f t="shared" si="13"/>
        <v>39033.03</v>
      </c>
      <c r="Q39" s="14">
        <f t="shared" si="13"/>
        <v>59923.7</v>
      </c>
      <c r="R39" s="14">
        <f t="shared" si="13"/>
        <v>24609.59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6" t="s">
        <v>156</v>
      </c>
      <c r="B40" s="11">
        <v>7451.75</v>
      </c>
      <c r="C40" s="11">
        <v>5645.7</v>
      </c>
      <c r="D40" s="26">
        <v>490.95</v>
      </c>
      <c r="E40" s="26">
        <v>1494.55</v>
      </c>
      <c r="F40" s="26">
        <v>500.0</v>
      </c>
      <c r="G40" s="26">
        <v>18728.63</v>
      </c>
      <c r="H40" s="17"/>
      <c r="I40" s="4"/>
      <c r="J40" s="4"/>
      <c r="K40" s="4"/>
      <c r="L40" s="4"/>
      <c r="M40" s="4"/>
      <c r="N40" s="4" t="s">
        <v>157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6" t="s">
        <v>158</v>
      </c>
      <c r="B41" s="10">
        <v>0.0</v>
      </c>
      <c r="C41" s="11">
        <v>16011.02</v>
      </c>
      <c r="D41" s="26">
        <v>8623.11</v>
      </c>
      <c r="E41" s="26">
        <v>7796.86</v>
      </c>
      <c r="F41" s="26">
        <v>8886.13</v>
      </c>
      <c r="G41" s="26">
        <v>7685.16</v>
      </c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6" t="s">
        <v>159</v>
      </c>
      <c r="B42" s="11">
        <v>8118.0</v>
      </c>
      <c r="C42" s="11">
        <v>24458.32</v>
      </c>
      <c r="D42" s="26">
        <v>21334.25</v>
      </c>
      <c r="E42" s="26">
        <v>11809.11</v>
      </c>
      <c r="F42" s="26">
        <v>42009.99</v>
      </c>
      <c r="G42" s="26">
        <v>6226.53</v>
      </c>
      <c r="H42" s="8"/>
      <c r="I42" s="4"/>
      <c r="J42" s="4"/>
      <c r="K42" s="4"/>
      <c r="L42" s="4"/>
      <c r="M42" s="4"/>
      <c r="N42" s="4" t="s">
        <v>160</v>
      </c>
      <c r="O42" s="14">
        <f t="shared" ref="O42:R42" si="14">O9-O22-O38-O39</f>
        <v>637526.58</v>
      </c>
      <c r="P42" s="14">
        <f t="shared" si="14"/>
        <v>778292.53</v>
      </c>
      <c r="Q42" s="14">
        <f t="shared" si="14"/>
        <v>1519489.03</v>
      </c>
      <c r="R42" s="14">
        <f t="shared" si="14"/>
        <v>2151016.89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6" t="s">
        <v>161</v>
      </c>
      <c r="B43" s="11">
        <v>31506.85</v>
      </c>
      <c r="C43" s="11">
        <v>2673.35</v>
      </c>
      <c r="D43" s="26">
        <v>3912.2</v>
      </c>
      <c r="E43" s="26">
        <v>3982.27</v>
      </c>
      <c r="F43" s="26">
        <v>2927.4</v>
      </c>
      <c r="G43" s="26">
        <v>3066.05</v>
      </c>
      <c r="H43" s="8"/>
      <c r="I43" s="4"/>
      <c r="J43" s="4"/>
      <c r="K43" s="4"/>
      <c r="L43" s="4"/>
      <c r="M43" s="4"/>
      <c r="N43" s="4" t="s">
        <v>162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6" t="s">
        <v>163</v>
      </c>
      <c r="B44" s="11">
        <v>132.0</v>
      </c>
      <c r="C44" s="10">
        <v>0.0</v>
      </c>
      <c r="D44" s="26">
        <v>1311.21</v>
      </c>
      <c r="E44" s="26">
        <v>720.0</v>
      </c>
      <c r="F44" s="26">
        <v>220.0</v>
      </c>
      <c r="G44" s="26">
        <v>1000.0</v>
      </c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6" t="s">
        <v>164</v>
      </c>
      <c r="B45" s="11">
        <v>7140.03</v>
      </c>
      <c r="C45" s="11">
        <v>959.31</v>
      </c>
      <c r="D45" s="10">
        <v>0.0</v>
      </c>
      <c r="E45" s="26">
        <v>310.95</v>
      </c>
      <c r="F45" s="26">
        <v>827.28</v>
      </c>
      <c r="G45" s="26">
        <v>275.64</v>
      </c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6" t="s">
        <v>165</v>
      </c>
      <c r="B46" s="11">
        <v>2203.15</v>
      </c>
      <c r="C46" s="11">
        <v>1380.93</v>
      </c>
      <c r="D46" s="26">
        <v>8828.16</v>
      </c>
      <c r="E46" s="26">
        <v>9839.19</v>
      </c>
      <c r="F46" s="26">
        <v>2369.74</v>
      </c>
      <c r="G46" s="26">
        <v>2923.65</v>
      </c>
      <c r="H46" s="8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6" t="s">
        <v>166</v>
      </c>
      <c r="B47" s="11">
        <v>26278.78</v>
      </c>
      <c r="C47" s="11">
        <v>28925.5</v>
      </c>
      <c r="D47" s="26">
        <v>31792.38</v>
      </c>
      <c r="E47" s="26">
        <v>32506.73</v>
      </c>
      <c r="F47" s="26">
        <v>33261.0</v>
      </c>
      <c r="G47" s="26">
        <v>25240.55</v>
      </c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6" t="s">
        <v>167</v>
      </c>
      <c r="B48" s="11">
        <v>72607.45</v>
      </c>
      <c r="C48" s="11">
        <v>78129.43</v>
      </c>
      <c r="D48" s="26">
        <v>63102.05</v>
      </c>
      <c r="E48" s="26">
        <v>80557.18</v>
      </c>
      <c r="F48" s="26">
        <v>52823.21</v>
      </c>
      <c r="G48" s="26">
        <v>95643.09</v>
      </c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29" t="s">
        <v>168</v>
      </c>
      <c r="B49" s="10">
        <v>0.0</v>
      </c>
      <c r="C49" s="10">
        <v>0.0</v>
      </c>
      <c r="D49" s="28">
        <v>0.0</v>
      </c>
      <c r="E49" s="28">
        <v>0.0</v>
      </c>
      <c r="F49" s="28">
        <v>0.0</v>
      </c>
      <c r="G49" s="26">
        <v>1973.04</v>
      </c>
      <c r="H49" s="1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6" t="s">
        <v>169</v>
      </c>
      <c r="B50" s="11">
        <v>8426.17</v>
      </c>
      <c r="C50" s="11">
        <v>8285.62</v>
      </c>
      <c r="D50" s="26">
        <v>6798.96</v>
      </c>
      <c r="E50" s="26">
        <v>7985.42</v>
      </c>
      <c r="F50" s="26">
        <v>10404.06</v>
      </c>
      <c r="G50" s="26">
        <v>5734.87</v>
      </c>
      <c r="H50" s="1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6" t="s">
        <v>170</v>
      </c>
      <c r="B51" s="11">
        <v>1803.0</v>
      </c>
      <c r="C51" s="11">
        <v>1433.09</v>
      </c>
      <c r="D51" s="26">
        <v>916.63</v>
      </c>
      <c r="E51" s="26">
        <v>1114.64</v>
      </c>
      <c r="F51" s="26">
        <v>1152.71</v>
      </c>
      <c r="G51" s="26">
        <v>1229.49</v>
      </c>
      <c r="H51" s="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6" t="s">
        <v>171</v>
      </c>
      <c r="B52" s="11">
        <v>398.4</v>
      </c>
      <c r="C52" s="11">
        <v>795.68</v>
      </c>
      <c r="D52" s="26">
        <v>272.73</v>
      </c>
      <c r="E52" s="26">
        <v>986.13</v>
      </c>
      <c r="F52" s="26">
        <v>520.0</v>
      </c>
      <c r="G52" s="26">
        <v>987.56</v>
      </c>
      <c r="H52" s="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6" t="s">
        <v>172</v>
      </c>
      <c r="B53" s="11">
        <v>348.16</v>
      </c>
      <c r="C53" s="11">
        <v>859.76</v>
      </c>
      <c r="D53" s="10">
        <v>0.0</v>
      </c>
      <c r="E53" s="26">
        <v>1310.11</v>
      </c>
      <c r="F53" s="26">
        <v>480.81</v>
      </c>
      <c r="G53" s="26">
        <v>1278.69</v>
      </c>
      <c r="H53" s="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6" t="s">
        <v>173</v>
      </c>
      <c r="B54" s="11">
        <v>1434.91</v>
      </c>
      <c r="C54" s="11">
        <v>2923.97</v>
      </c>
      <c r="D54" s="26">
        <v>734.56</v>
      </c>
      <c r="E54" s="26">
        <v>2521.21</v>
      </c>
      <c r="F54" s="26">
        <v>876.54</v>
      </c>
      <c r="G54" s="26">
        <v>4778.78</v>
      </c>
      <c r="H54" s="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6" t="s">
        <v>174</v>
      </c>
      <c r="B55" s="11">
        <v>191.21</v>
      </c>
      <c r="C55" s="11">
        <v>201.68</v>
      </c>
      <c r="D55" s="26">
        <v>153.96</v>
      </c>
      <c r="E55" s="26">
        <v>172.8</v>
      </c>
      <c r="F55" s="26">
        <v>1363.27</v>
      </c>
      <c r="G55" s="26">
        <v>5065.95</v>
      </c>
      <c r="H55" s="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15" t="s">
        <v>175</v>
      </c>
      <c r="B56" s="11"/>
      <c r="C56" s="11"/>
      <c r="D56" s="11"/>
      <c r="E56" s="11"/>
      <c r="F56" s="11"/>
      <c r="G56" s="11"/>
      <c r="H56" s="8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6" t="s">
        <v>175</v>
      </c>
      <c r="B57" s="11">
        <v>6074.08</v>
      </c>
      <c r="C57" s="11">
        <v>9485.35</v>
      </c>
      <c r="D57" s="26">
        <v>4941.29</v>
      </c>
      <c r="E57" s="26">
        <v>7113.89</v>
      </c>
      <c r="F57" s="26">
        <v>7673.08</v>
      </c>
      <c r="G57" s="26">
        <v>6399.04</v>
      </c>
      <c r="H57" s="8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6" t="s">
        <v>176</v>
      </c>
      <c r="B58" s="11">
        <v>15200.75</v>
      </c>
      <c r="C58" s="11">
        <v>10011.25</v>
      </c>
      <c r="D58" s="26">
        <v>13147.0</v>
      </c>
      <c r="E58" s="26">
        <v>26221.5</v>
      </c>
      <c r="F58" s="26">
        <v>15034.0</v>
      </c>
      <c r="G58" s="26">
        <v>20218.5</v>
      </c>
      <c r="H58" s="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6" t="s">
        <v>177</v>
      </c>
      <c r="B59" s="10">
        <v>0.0</v>
      </c>
      <c r="C59" s="11">
        <v>10500.0</v>
      </c>
      <c r="D59" s="18">
        <v>0.0</v>
      </c>
      <c r="E59" s="18">
        <v>0.0</v>
      </c>
      <c r="F59" s="26">
        <v>5500.0</v>
      </c>
      <c r="G59" s="26">
        <v>15000.0</v>
      </c>
      <c r="H59" s="1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6" t="s">
        <v>178</v>
      </c>
      <c r="B60" s="11">
        <v>11674.42</v>
      </c>
      <c r="C60" s="11">
        <v>7700.74</v>
      </c>
      <c r="D60" s="26">
        <v>6607.55</v>
      </c>
      <c r="E60" s="26">
        <v>15827.44</v>
      </c>
      <c r="F60" s="26">
        <v>22334.93</v>
      </c>
      <c r="G60" s="26">
        <v>8343.75</v>
      </c>
      <c r="H60" s="1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6" t="s">
        <v>179</v>
      </c>
      <c r="B61" s="11">
        <v>32949.25</v>
      </c>
      <c r="C61" s="11">
        <v>37697.34</v>
      </c>
      <c r="D61" s="26">
        <v>24695.84</v>
      </c>
      <c r="E61" s="26">
        <v>49162.83</v>
      </c>
      <c r="F61" s="26">
        <v>50542.01</v>
      </c>
      <c r="G61" s="26">
        <v>49961.29</v>
      </c>
      <c r="H61" s="1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6" t="s">
        <v>180</v>
      </c>
      <c r="B62" s="11">
        <v>2805.0</v>
      </c>
      <c r="C62" s="11">
        <v>5497.97</v>
      </c>
      <c r="D62" s="26">
        <v>9924.24</v>
      </c>
      <c r="E62" s="26">
        <v>5456.17</v>
      </c>
      <c r="F62" s="26">
        <v>2988.0</v>
      </c>
      <c r="G62" s="26">
        <v>8144.98</v>
      </c>
      <c r="H62" s="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13" t="s">
        <v>181</v>
      </c>
      <c r="B63" s="11">
        <v>62955.0</v>
      </c>
      <c r="C63" s="11">
        <v>72408.56</v>
      </c>
      <c r="D63" s="26">
        <v>50655.28</v>
      </c>
      <c r="E63" s="26">
        <v>53850.25</v>
      </c>
      <c r="F63" s="26">
        <v>115216.0</v>
      </c>
      <c r="G63" s="26">
        <v>107373.0</v>
      </c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15" t="s">
        <v>182</v>
      </c>
      <c r="B64" s="10">
        <v>0.0</v>
      </c>
      <c r="C64" s="10">
        <v>0.0</v>
      </c>
      <c r="D64" s="10">
        <v>0.0</v>
      </c>
      <c r="E64" s="10">
        <v>0.0</v>
      </c>
      <c r="F64" s="10">
        <v>0.0</v>
      </c>
      <c r="G64" s="26">
        <v>492.25</v>
      </c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6" t="s">
        <v>183</v>
      </c>
      <c r="B65" s="11">
        <v>243.26</v>
      </c>
      <c r="C65" s="11">
        <v>58.78</v>
      </c>
      <c r="D65" s="26">
        <v>23.23</v>
      </c>
      <c r="E65" s="10">
        <v>0.0</v>
      </c>
      <c r="F65" s="10">
        <v>0.0</v>
      </c>
      <c r="G65" s="10">
        <v>0.0</v>
      </c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6" t="s">
        <v>184</v>
      </c>
      <c r="B66" s="11">
        <v>4390.67</v>
      </c>
      <c r="C66" s="10">
        <v>0.0</v>
      </c>
      <c r="D66" s="10">
        <v>0.0</v>
      </c>
      <c r="E66" s="10">
        <v>0.0</v>
      </c>
      <c r="F66" s="10">
        <v>0.0</v>
      </c>
      <c r="G66" s="2">
        <v>0.0</v>
      </c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6" t="s">
        <v>185</v>
      </c>
      <c r="B67" s="11">
        <v>11342.48</v>
      </c>
      <c r="C67" s="11">
        <v>17908.58</v>
      </c>
      <c r="D67" s="26">
        <v>16037.65</v>
      </c>
      <c r="E67" s="10">
        <v>0.0</v>
      </c>
      <c r="F67" s="26">
        <v>4389.83</v>
      </c>
      <c r="G67" s="26">
        <v>9994.18</v>
      </c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6" t="s">
        <v>186</v>
      </c>
      <c r="B68" s="11">
        <v>6009.14</v>
      </c>
      <c r="C68" s="11">
        <v>16304.3</v>
      </c>
      <c r="D68" s="26">
        <v>16910.05</v>
      </c>
      <c r="E68" s="10">
        <v>0.0</v>
      </c>
      <c r="F68" s="26">
        <v>10170.21</v>
      </c>
      <c r="G68" s="26">
        <v>6034.16</v>
      </c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6" t="s">
        <v>187</v>
      </c>
      <c r="B69" s="11">
        <v>21985.55</v>
      </c>
      <c r="C69" s="11">
        <v>34271.66</v>
      </c>
      <c r="D69" s="26">
        <v>32970.93</v>
      </c>
      <c r="E69" s="10">
        <v>0.0</v>
      </c>
      <c r="F69" s="26">
        <v>14560.04</v>
      </c>
      <c r="G69" s="26">
        <v>16520.59</v>
      </c>
      <c r="H69" s="1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6" t="s">
        <v>188</v>
      </c>
      <c r="B70" s="11"/>
      <c r="C70" s="11"/>
      <c r="D70" s="11"/>
      <c r="E70" s="11"/>
      <c r="F70" s="10"/>
      <c r="G70" s="11"/>
      <c r="H70" s="8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13" t="s">
        <v>188</v>
      </c>
      <c r="B71" s="11">
        <v>1707.76</v>
      </c>
      <c r="C71" s="11">
        <v>2285.34</v>
      </c>
      <c r="D71" s="26">
        <v>3395.49</v>
      </c>
      <c r="E71" s="26">
        <v>100.0</v>
      </c>
      <c r="F71" s="10">
        <v>0.0</v>
      </c>
      <c r="G71" s="26">
        <v>76.13</v>
      </c>
      <c r="H71" s="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6" t="s">
        <v>189</v>
      </c>
      <c r="B72" s="11">
        <v>8727.53</v>
      </c>
      <c r="C72" s="11">
        <v>11704.43</v>
      </c>
      <c r="D72" s="26">
        <v>447.31</v>
      </c>
      <c r="E72" s="26">
        <v>21732.51</v>
      </c>
      <c r="F72" s="26">
        <v>17362.76</v>
      </c>
      <c r="G72" s="26">
        <v>28462.2</v>
      </c>
      <c r="H72" s="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6" t="s">
        <v>190</v>
      </c>
      <c r="B73" s="11">
        <v>571.2</v>
      </c>
      <c r="C73" s="10">
        <v>0.0</v>
      </c>
      <c r="D73" s="10">
        <v>0.0</v>
      </c>
      <c r="E73" s="26">
        <v>1691.05</v>
      </c>
      <c r="F73" s="26">
        <v>1765.32</v>
      </c>
      <c r="G73" s="26">
        <v>819.0</v>
      </c>
      <c r="H73" s="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6" t="s">
        <v>191</v>
      </c>
      <c r="B74" s="11">
        <v>261.39</v>
      </c>
      <c r="C74" s="10">
        <v>0.0</v>
      </c>
      <c r="D74" s="10">
        <v>0.0</v>
      </c>
      <c r="E74" s="2">
        <v>0.0</v>
      </c>
      <c r="F74" s="26">
        <v>45.0</v>
      </c>
      <c r="G74" s="10">
        <v>0.0</v>
      </c>
      <c r="H74" s="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6" t="s">
        <v>192</v>
      </c>
      <c r="B75" s="11">
        <v>179.19</v>
      </c>
      <c r="C75" s="11">
        <v>77.79</v>
      </c>
      <c r="D75" s="26">
        <v>2194.01</v>
      </c>
      <c r="E75" s="26">
        <v>356.97</v>
      </c>
      <c r="F75" s="2">
        <v>0.0</v>
      </c>
      <c r="G75" s="26">
        <v>145.23</v>
      </c>
      <c r="H75" s="8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6" t="s">
        <v>193</v>
      </c>
      <c r="B76" s="11">
        <v>11447.07</v>
      </c>
      <c r="C76" s="11">
        <v>14067.56</v>
      </c>
      <c r="D76" s="26">
        <v>6036.81</v>
      </c>
      <c r="E76" s="26">
        <v>23880.53</v>
      </c>
      <c r="F76" s="26">
        <v>19173.08</v>
      </c>
      <c r="G76" s="26">
        <v>29502.56</v>
      </c>
      <c r="H76" s="8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6" t="s">
        <v>194</v>
      </c>
      <c r="B77" s="11">
        <v>14515.08</v>
      </c>
      <c r="C77" s="11">
        <v>9705.34</v>
      </c>
      <c r="D77" s="26">
        <v>11579.77</v>
      </c>
      <c r="E77" s="26">
        <v>8591.18</v>
      </c>
      <c r="F77" s="26">
        <v>9892.74</v>
      </c>
      <c r="G77" s="26">
        <v>6775.37</v>
      </c>
      <c r="H77" s="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6" t="s">
        <v>195</v>
      </c>
      <c r="B78" s="11">
        <v>9002.67</v>
      </c>
      <c r="C78" s="11">
        <v>3842.87</v>
      </c>
      <c r="D78" s="26">
        <v>4665.36</v>
      </c>
      <c r="E78" s="26">
        <v>9415.31</v>
      </c>
      <c r="F78" s="26">
        <v>13467.29</v>
      </c>
      <c r="G78" s="26">
        <v>8991.73</v>
      </c>
      <c r="H78" s="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6" t="s">
        <v>196</v>
      </c>
      <c r="B79" s="11">
        <v>8479.54</v>
      </c>
      <c r="C79" s="11">
        <v>10025.91</v>
      </c>
      <c r="D79" s="26">
        <v>12068.83</v>
      </c>
      <c r="E79" s="26">
        <v>13896.94</v>
      </c>
      <c r="F79" s="26">
        <v>13589.51</v>
      </c>
      <c r="G79" s="26">
        <v>8425.15</v>
      </c>
      <c r="H79" s="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6" t="s">
        <v>197</v>
      </c>
      <c r="B80" s="11">
        <v>72979.6</v>
      </c>
      <c r="C80" s="11">
        <v>74523.1</v>
      </c>
      <c r="D80" s="26">
        <v>42424.64</v>
      </c>
      <c r="E80" s="26">
        <v>53174.4</v>
      </c>
      <c r="F80" s="26">
        <v>79688.57</v>
      </c>
      <c r="G80" s="26">
        <v>43845.95</v>
      </c>
      <c r="H80" s="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13" t="s">
        <v>198</v>
      </c>
      <c r="B81" s="11">
        <v>119.5</v>
      </c>
      <c r="C81" s="11">
        <v>179.37</v>
      </c>
      <c r="D81" s="26">
        <v>49.17</v>
      </c>
      <c r="E81" s="26">
        <v>85.25</v>
      </c>
      <c r="F81" s="26">
        <v>363.27</v>
      </c>
      <c r="G81" s="26">
        <v>115.5</v>
      </c>
      <c r="H81" s="8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13" t="s">
        <v>199</v>
      </c>
      <c r="B82" s="11">
        <v>10433.19</v>
      </c>
      <c r="C82" s="11">
        <v>8826.73</v>
      </c>
      <c r="D82" s="26">
        <v>6957.89</v>
      </c>
      <c r="E82" s="10">
        <v>0.0</v>
      </c>
      <c r="F82" s="10">
        <v>0.0</v>
      </c>
      <c r="G82" s="10">
        <v>0.0</v>
      </c>
      <c r="H82" s="8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6" t="s">
        <v>200</v>
      </c>
      <c r="B83" s="11">
        <v>20112.44</v>
      </c>
      <c r="C83" s="11">
        <v>20838.64</v>
      </c>
      <c r="D83" s="26">
        <v>29282.87</v>
      </c>
      <c r="E83" s="26">
        <v>28684.94</v>
      </c>
      <c r="F83" s="26">
        <v>34823.48</v>
      </c>
      <c r="G83" s="26">
        <v>36334.68</v>
      </c>
      <c r="H83" s="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6" t="s">
        <v>201</v>
      </c>
      <c r="B84" s="11">
        <v>7594.56</v>
      </c>
      <c r="C84" s="11">
        <v>7610.22</v>
      </c>
      <c r="D84" s="26">
        <v>7615.44</v>
      </c>
      <c r="E84" s="26">
        <v>5688.18</v>
      </c>
      <c r="F84" s="10">
        <v>0.0</v>
      </c>
      <c r="G84" s="10">
        <v>0.0</v>
      </c>
      <c r="H84" s="6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6" t="s">
        <v>202</v>
      </c>
      <c r="B85" s="11">
        <v>7594.56</v>
      </c>
      <c r="C85" s="11">
        <v>7610.22</v>
      </c>
      <c r="D85" s="26">
        <v>7615.44</v>
      </c>
      <c r="E85" s="26">
        <v>5749.39</v>
      </c>
      <c r="F85" s="10">
        <v>0.0</v>
      </c>
      <c r="G85" s="10">
        <v>0.0</v>
      </c>
      <c r="H85" s="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6" t="s">
        <v>203</v>
      </c>
      <c r="B86" s="11">
        <v>7985.92</v>
      </c>
      <c r="C86" s="11">
        <v>8061.76</v>
      </c>
      <c r="D86" s="26">
        <v>8069.16</v>
      </c>
      <c r="E86" s="26">
        <v>6601.88</v>
      </c>
      <c r="F86" s="26">
        <v>3181.37</v>
      </c>
      <c r="G86" s="10">
        <v>0.0</v>
      </c>
      <c r="H86" s="8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13" t="s">
        <v>204</v>
      </c>
      <c r="B87" s="11">
        <v>7400.52</v>
      </c>
      <c r="C87" s="11">
        <v>7329.6</v>
      </c>
      <c r="D87" s="26">
        <v>7334.64</v>
      </c>
      <c r="E87" s="26">
        <v>6234.62</v>
      </c>
      <c r="F87" s="26">
        <v>3242.74</v>
      </c>
      <c r="G87" s="18">
        <v>0.0</v>
      </c>
      <c r="H87" s="8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29" t="s">
        <v>205</v>
      </c>
      <c r="B88" s="10">
        <v>0.0</v>
      </c>
      <c r="C88" s="10">
        <v>0.0</v>
      </c>
      <c r="D88" s="26">
        <v>14567.44</v>
      </c>
      <c r="E88" s="26">
        <v>9101.16</v>
      </c>
      <c r="F88" s="26">
        <v>9114.27</v>
      </c>
      <c r="G88" s="26">
        <v>5318.67</v>
      </c>
      <c r="H88" s="8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29" t="s">
        <v>206</v>
      </c>
      <c r="B89" s="10">
        <v>0.0</v>
      </c>
      <c r="C89" s="10">
        <v>0.0</v>
      </c>
      <c r="D89" s="28">
        <v>0.0</v>
      </c>
      <c r="E89" s="26">
        <v>1991.31</v>
      </c>
      <c r="F89" s="26">
        <v>2980.01</v>
      </c>
      <c r="G89" s="26">
        <v>2919.61</v>
      </c>
      <c r="H89" s="8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6" t="s">
        <v>207</v>
      </c>
      <c r="B90" s="11">
        <v>6390.34</v>
      </c>
      <c r="C90" s="11">
        <v>6807.93</v>
      </c>
      <c r="D90" s="26">
        <v>7214.29</v>
      </c>
      <c r="E90" s="26">
        <v>6734.48</v>
      </c>
      <c r="F90" s="26">
        <v>10278.72</v>
      </c>
      <c r="G90" s="26">
        <v>7281.35</v>
      </c>
      <c r="H90" s="8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6" t="s">
        <v>208</v>
      </c>
      <c r="B91" s="11">
        <v>1881.26</v>
      </c>
      <c r="C91" s="11">
        <v>2134.85</v>
      </c>
      <c r="D91" s="26">
        <v>6865.25</v>
      </c>
      <c r="E91" s="26">
        <v>5683.6</v>
      </c>
      <c r="F91" s="26">
        <v>14951.42</v>
      </c>
      <c r="G91" s="26">
        <v>13190.38</v>
      </c>
      <c r="H91" s="8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6" t="s">
        <v>209</v>
      </c>
      <c r="B92" s="11">
        <v>1305.15</v>
      </c>
      <c r="C92" s="11">
        <v>501.72</v>
      </c>
      <c r="D92" s="18">
        <v>0.0</v>
      </c>
      <c r="E92" s="26">
        <v>1678.69</v>
      </c>
      <c r="F92" s="26">
        <v>4203.5</v>
      </c>
      <c r="G92" s="26">
        <v>7475.64</v>
      </c>
      <c r="H92" s="1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6" t="s">
        <v>210</v>
      </c>
      <c r="B93" s="11">
        <v>12668.31</v>
      </c>
      <c r="C93" s="11">
        <v>8367.16</v>
      </c>
      <c r="D93" s="26">
        <v>16333.46</v>
      </c>
      <c r="E93" s="26">
        <v>5880.31</v>
      </c>
      <c r="F93" s="26">
        <v>6347.95</v>
      </c>
      <c r="G93" s="26">
        <v>4715.14</v>
      </c>
      <c r="H93" s="8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6" t="s">
        <v>211</v>
      </c>
      <c r="B94" s="11">
        <v>96000.0</v>
      </c>
      <c r="C94" s="11">
        <v>96000.0</v>
      </c>
      <c r="D94" s="26">
        <v>118395.54</v>
      </c>
      <c r="E94" s="26">
        <v>148216.04</v>
      </c>
      <c r="F94" s="26">
        <v>153809.76</v>
      </c>
      <c r="G94" s="26">
        <v>118165.52</v>
      </c>
      <c r="H94" s="8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15" t="s">
        <v>212</v>
      </c>
      <c r="B95" s="11"/>
      <c r="C95" s="11"/>
      <c r="D95" s="11"/>
      <c r="E95" s="11"/>
      <c r="F95" s="11"/>
      <c r="G95" s="11"/>
      <c r="H95" s="8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6" t="s">
        <v>212</v>
      </c>
      <c r="B96" s="11">
        <v>833574.05</v>
      </c>
      <c r="C96" s="11">
        <v>698439.96</v>
      </c>
      <c r="D96" s="26">
        <v>384369.98</v>
      </c>
      <c r="E96" s="26">
        <v>561247.7</v>
      </c>
      <c r="F96" s="26">
        <v>636873.59</v>
      </c>
      <c r="G96" s="26">
        <v>666742.59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6" t="s">
        <v>213</v>
      </c>
      <c r="B97" s="11">
        <v>132366.93</v>
      </c>
      <c r="C97" s="11">
        <v>146178.09</v>
      </c>
      <c r="D97" s="26">
        <v>227997.6</v>
      </c>
      <c r="E97" s="26">
        <v>323700.71</v>
      </c>
      <c r="F97" s="26">
        <v>513279.61</v>
      </c>
      <c r="G97" s="26">
        <v>453852.01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6" t="s">
        <v>214</v>
      </c>
      <c r="B98" s="11">
        <v>965940.98</v>
      </c>
      <c r="C98" s="11">
        <v>844618.05</v>
      </c>
      <c r="D98" s="26">
        <v>612367.58</v>
      </c>
      <c r="E98" s="26">
        <v>884948.41</v>
      </c>
      <c r="F98" s="26">
        <v>1150153.2</v>
      </c>
      <c r="G98" s="26">
        <v>1120594.6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6" t="s">
        <v>215</v>
      </c>
      <c r="B99" s="11">
        <v>103458.81</v>
      </c>
      <c r="C99" s="11">
        <v>95545.91</v>
      </c>
      <c r="D99" s="26">
        <v>80364.75</v>
      </c>
      <c r="E99" s="26">
        <v>99480.46</v>
      </c>
      <c r="F99" s="26">
        <v>117772.1</v>
      </c>
      <c r="G99" s="26">
        <v>156304.04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6" t="s">
        <v>216</v>
      </c>
      <c r="B100" s="11">
        <v>24993.35</v>
      </c>
      <c r="C100" s="11">
        <v>20073.2</v>
      </c>
      <c r="D100" s="26">
        <v>19915.52</v>
      </c>
      <c r="E100" s="26">
        <v>31811.43</v>
      </c>
      <c r="F100" s="26">
        <v>45581.12</v>
      </c>
      <c r="G100" s="26">
        <v>40798.68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6" t="s">
        <v>217</v>
      </c>
      <c r="B101" s="11">
        <v>12900.0</v>
      </c>
      <c r="C101" s="11">
        <v>12900.0</v>
      </c>
      <c r="D101" s="26">
        <v>10800.0</v>
      </c>
      <c r="E101" s="26">
        <v>10800.0</v>
      </c>
      <c r="F101" s="26">
        <v>17400.0</v>
      </c>
      <c r="G101" s="26">
        <v>13200.0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6" t="s">
        <v>218</v>
      </c>
      <c r="B102" s="11">
        <v>9085.6</v>
      </c>
      <c r="C102" s="11">
        <v>3569.1</v>
      </c>
      <c r="D102" s="26">
        <v>3078.0</v>
      </c>
      <c r="E102" s="26">
        <v>1039.25</v>
      </c>
      <c r="F102" s="26">
        <v>3102.3</v>
      </c>
      <c r="G102" s="26">
        <v>4873.45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6" t="s">
        <v>219</v>
      </c>
      <c r="B103" s="11">
        <v>7752.12</v>
      </c>
      <c r="C103" s="11">
        <v>2577.92</v>
      </c>
      <c r="D103" s="26">
        <v>600.0</v>
      </c>
      <c r="E103" s="26">
        <v>318.0</v>
      </c>
      <c r="F103" s="26">
        <v>1265.73</v>
      </c>
      <c r="G103" s="26">
        <v>275.0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6" t="s">
        <v>220</v>
      </c>
      <c r="B104" s="11">
        <v>31437.55</v>
      </c>
      <c r="C104" s="11">
        <v>30424.49</v>
      </c>
      <c r="D104" s="26">
        <v>31815.05</v>
      </c>
      <c r="E104" s="26">
        <v>32031.1</v>
      </c>
      <c r="F104" s="26">
        <v>37110.65</v>
      </c>
      <c r="G104" s="43">
        <v>0.0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6" t="s">
        <v>221</v>
      </c>
      <c r="B105" s="11">
        <v>351.27</v>
      </c>
      <c r="C105" s="11">
        <v>351.27</v>
      </c>
      <c r="D105" s="26">
        <v>122.1</v>
      </c>
      <c r="E105" s="26">
        <v>76.27</v>
      </c>
      <c r="F105" s="26">
        <v>5828.55</v>
      </c>
      <c r="G105" s="28">
        <v>0.0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6" t="s">
        <v>222</v>
      </c>
      <c r="B106" s="11">
        <v>32009.51</v>
      </c>
      <c r="C106" s="11">
        <v>25841.31</v>
      </c>
      <c r="D106" s="26">
        <v>16328.55</v>
      </c>
      <c r="E106" s="26">
        <v>14867.12</v>
      </c>
      <c r="F106" s="26">
        <v>14669.48</v>
      </c>
      <c r="G106" s="26">
        <v>9978.9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6" t="s">
        <v>223</v>
      </c>
      <c r="B107" s="11"/>
      <c r="C107" s="11"/>
      <c r="D107" s="26"/>
      <c r="E107" s="3"/>
      <c r="F107" s="26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6" t="s">
        <v>223</v>
      </c>
      <c r="B108" s="11">
        <v>1610.46</v>
      </c>
      <c r="C108" s="11">
        <v>3414.94</v>
      </c>
      <c r="D108" s="26">
        <v>3422.07</v>
      </c>
      <c r="E108" s="26">
        <v>6925.66</v>
      </c>
      <c r="F108" s="26">
        <v>2424.46</v>
      </c>
      <c r="G108" s="26">
        <v>8089.0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6" t="s">
        <v>224</v>
      </c>
      <c r="B109" s="11">
        <v>52.0</v>
      </c>
      <c r="C109" s="2">
        <v>0.0</v>
      </c>
      <c r="D109" s="2">
        <v>0.0</v>
      </c>
      <c r="E109" s="28">
        <v>0.0</v>
      </c>
      <c r="F109" s="2">
        <v>0.0</v>
      </c>
      <c r="G109" s="2">
        <v>0.0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6" t="s">
        <v>225</v>
      </c>
      <c r="B110" s="11">
        <v>1410.31</v>
      </c>
      <c r="C110" s="11">
        <v>1332.36</v>
      </c>
      <c r="D110" s="26">
        <v>948.83</v>
      </c>
      <c r="E110" s="26">
        <v>2478.56</v>
      </c>
      <c r="F110" s="26">
        <v>4552.14</v>
      </c>
      <c r="G110" s="26">
        <v>4956.51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6" t="s">
        <v>226</v>
      </c>
      <c r="B111" s="11">
        <v>225.54</v>
      </c>
      <c r="C111" s="2">
        <v>0.0</v>
      </c>
      <c r="D111" s="2">
        <v>0.0</v>
      </c>
      <c r="E111" s="26">
        <v>105.96</v>
      </c>
      <c r="F111" s="26">
        <v>49.47</v>
      </c>
      <c r="G111" s="26">
        <v>60.32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6" t="s">
        <v>227</v>
      </c>
      <c r="B112" s="11">
        <v>10839.49</v>
      </c>
      <c r="C112" s="11">
        <v>12271.84</v>
      </c>
      <c r="D112" s="26">
        <v>26656.92</v>
      </c>
      <c r="E112" s="26">
        <v>22785.08</v>
      </c>
      <c r="F112" s="26">
        <v>33001.29</v>
      </c>
      <c r="G112" s="26">
        <v>41544.69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6" t="s">
        <v>228</v>
      </c>
      <c r="B113" s="11">
        <v>14137.8</v>
      </c>
      <c r="C113" s="11">
        <v>17019.14</v>
      </c>
      <c r="D113" s="26">
        <v>31027.82</v>
      </c>
      <c r="E113" s="26">
        <v>32295.26</v>
      </c>
      <c r="F113" s="26">
        <v>40027.36</v>
      </c>
      <c r="G113" s="26">
        <v>54650.52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6" t="s">
        <v>229</v>
      </c>
      <c r="B114" s="11">
        <v>16016.23</v>
      </c>
      <c r="C114" s="11">
        <v>13615.55</v>
      </c>
      <c r="D114" s="44">
        <v>-1406.91</v>
      </c>
      <c r="E114" s="26">
        <v>2500.0</v>
      </c>
      <c r="F114" s="26">
        <v>11135.37</v>
      </c>
      <c r="G114" s="26">
        <v>22510.78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6" t="s">
        <v>230</v>
      </c>
      <c r="B115" s="11">
        <v>143.22</v>
      </c>
      <c r="C115" s="11">
        <v>144.02</v>
      </c>
      <c r="D115" s="2">
        <v>0.0</v>
      </c>
      <c r="E115" s="2">
        <v>0.0</v>
      </c>
      <c r="F115" s="2">
        <v>0.0</v>
      </c>
      <c r="G115" s="2">
        <v>0.0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29" t="s">
        <v>231</v>
      </c>
      <c r="B116" s="10">
        <v>0.0</v>
      </c>
      <c r="C116" s="10">
        <v>0.0</v>
      </c>
      <c r="D116" s="28">
        <v>0.0</v>
      </c>
      <c r="E116" s="28">
        <v>0.0</v>
      </c>
      <c r="F116" s="28">
        <v>0.0</v>
      </c>
      <c r="G116" s="26">
        <v>9463.54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6" t="s">
        <v>232</v>
      </c>
      <c r="B117" s="11">
        <v>1827138.86</v>
      </c>
      <c r="C117" s="11">
        <v>1686304.52</v>
      </c>
      <c r="D117" s="26">
        <v>1390816.59</v>
      </c>
      <c r="E117" s="26">
        <v>1772356.9</v>
      </c>
      <c r="F117" s="26">
        <v>2175910.16</v>
      </c>
      <c r="G117" s="26">
        <v>2100731.54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6" t="s">
        <v>233</v>
      </c>
      <c r="B118" s="11">
        <v>105434.05</v>
      </c>
      <c r="C118" s="16">
        <v>-71901.18</v>
      </c>
      <c r="D118" s="26">
        <v>637526.58</v>
      </c>
      <c r="E118" s="26">
        <v>778292.53</v>
      </c>
      <c r="F118" s="26">
        <v>1519489.03</v>
      </c>
      <c r="G118" s="26">
        <v>2151016.89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15" t="s">
        <v>234</v>
      </c>
      <c r="B119" s="11"/>
      <c r="C119" s="3"/>
      <c r="D119" s="3"/>
      <c r="E119" s="3"/>
      <c r="F119" s="3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6" t="s">
        <v>235</v>
      </c>
      <c r="B120" s="11"/>
      <c r="C120" s="3"/>
      <c r="D120" s="3"/>
      <c r="E120" s="3"/>
      <c r="F120" s="3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6" t="s">
        <v>236</v>
      </c>
      <c r="B121" s="11">
        <v>2.6</v>
      </c>
      <c r="C121" s="11">
        <v>0.8</v>
      </c>
      <c r="D121" s="26">
        <v>0.37</v>
      </c>
      <c r="E121" s="26">
        <v>11.47</v>
      </c>
      <c r="F121" s="26">
        <v>25.17</v>
      </c>
      <c r="G121" s="26">
        <v>6.88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6" t="s">
        <v>237</v>
      </c>
      <c r="B122" s="11">
        <v>3398.9</v>
      </c>
      <c r="C122" s="11">
        <v>3604.55</v>
      </c>
      <c r="D122" s="26">
        <v>827.78</v>
      </c>
      <c r="E122" s="26">
        <v>2625.31</v>
      </c>
      <c r="F122" s="26">
        <v>2622.91</v>
      </c>
      <c r="G122" s="2">
        <v>0.0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6" t="s">
        <v>238</v>
      </c>
      <c r="B123" s="10">
        <v>0.0</v>
      </c>
      <c r="C123" s="11">
        <v>20000.0</v>
      </c>
      <c r="D123" s="10">
        <v>0.0</v>
      </c>
      <c r="E123" s="2">
        <v>0.0</v>
      </c>
      <c r="F123" s="44">
        <v>-40713.13</v>
      </c>
      <c r="G123" s="2">
        <v>0.0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6" t="s">
        <v>239</v>
      </c>
      <c r="B124" s="11">
        <v>3401.5</v>
      </c>
      <c r="C124" s="11">
        <v>23605.35</v>
      </c>
      <c r="D124" s="3">
        <v>828.15</v>
      </c>
      <c r="E124" s="26">
        <v>2636.78</v>
      </c>
      <c r="F124" s="44">
        <v>-38065.05</v>
      </c>
      <c r="G124" s="26">
        <v>6.88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15" t="s">
        <v>240</v>
      </c>
      <c r="B125" s="3"/>
      <c r="C125" s="11"/>
      <c r="D125" s="11"/>
      <c r="E125" s="3"/>
      <c r="F125" s="3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6" t="s">
        <v>241</v>
      </c>
      <c r="B126" s="2">
        <v>0.0</v>
      </c>
      <c r="C126" s="16">
        <v>-5027.99</v>
      </c>
      <c r="D126" s="2">
        <v>0.0</v>
      </c>
      <c r="E126" s="26">
        <v>74.36</v>
      </c>
      <c r="F126" s="2">
        <v>0.0</v>
      </c>
      <c r="G126" s="2">
        <v>0.0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6" t="s">
        <v>242</v>
      </c>
      <c r="B127" s="2">
        <v>0.0</v>
      </c>
      <c r="C127" s="16">
        <v>-5027.99</v>
      </c>
      <c r="D127" s="2">
        <v>0.0</v>
      </c>
      <c r="E127" s="26">
        <v>74.36</v>
      </c>
      <c r="F127" s="2">
        <v>0.0</v>
      </c>
      <c r="G127" s="2">
        <v>0.0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6" t="s">
        <v>243</v>
      </c>
      <c r="B128" s="11">
        <v>3401.5</v>
      </c>
      <c r="C128" s="11">
        <v>28633.34</v>
      </c>
      <c r="D128" s="26">
        <v>828.15</v>
      </c>
      <c r="E128" s="26">
        <v>2562.42</v>
      </c>
      <c r="F128" s="44">
        <v>-38065.05</v>
      </c>
      <c r="G128" s="26">
        <v>6.88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6" t="s">
        <v>101</v>
      </c>
      <c r="B129" s="11">
        <v>108835.55</v>
      </c>
      <c r="C129" s="16">
        <v>-43267.84</v>
      </c>
      <c r="D129" s="26">
        <v>638354.73</v>
      </c>
      <c r="E129" s="26">
        <v>780854.95</v>
      </c>
      <c r="F129" s="26">
        <v>1481423.98</v>
      </c>
      <c r="G129" s="26">
        <v>2151023.77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5"/>
      <c r="B130" s="3"/>
      <c r="C130" s="3"/>
      <c r="D130" s="3"/>
      <c r="E130" s="3"/>
      <c r="F130" s="3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5"/>
      <c r="B131" s="3"/>
      <c r="C131" s="3"/>
      <c r="D131" s="3"/>
      <c r="E131" s="3"/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5"/>
      <c r="B132" s="3"/>
      <c r="C132" s="3"/>
      <c r="D132" s="3"/>
      <c r="E132" s="3"/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5"/>
      <c r="B133" s="3"/>
      <c r="C133" s="3"/>
      <c r="D133" s="3"/>
      <c r="E133" s="3"/>
      <c r="F133" s="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5"/>
      <c r="B134" s="3"/>
      <c r="C134" s="3"/>
      <c r="D134" s="3"/>
      <c r="E134" s="3"/>
      <c r="F134" s="3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5"/>
      <c r="B135" s="3"/>
      <c r="C135" s="3"/>
      <c r="D135" s="3"/>
      <c r="E135" s="3"/>
      <c r="F135" s="3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5"/>
      <c r="B136" s="3"/>
      <c r="C136" s="3"/>
      <c r="D136" s="3"/>
      <c r="E136" s="3"/>
      <c r="F136" s="3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5"/>
      <c r="B137" s="3"/>
      <c r="C137" s="3"/>
      <c r="D137" s="3"/>
      <c r="E137" s="3"/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5"/>
      <c r="B138" s="3"/>
      <c r="C138" s="3"/>
      <c r="D138" s="3"/>
      <c r="E138" s="3"/>
      <c r="F138" s="3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5"/>
      <c r="B139" s="3"/>
      <c r="C139" s="3"/>
      <c r="D139" s="3"/>
      <c r="E139" s="3"/>
      <c r="F139" s="3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5"/>
      <c r="B140" s="3"/>
      <c r="C140" s="3"/>
      <c r="D140" s="3"/>
      <c r="E140" s="3"/>
      <c r="F140" s="3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5"/>
      <c r="B141" s="3"/>
      <c r="C141" s="3"/>
      <c r="D141" s="3"/>
      <c r="E141" s="3"/>
      <c r="F141" s="3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5"/>
      <c r="B142" s="3"/>
      <c r="C142" s="3"/>
      <c r="D142" s="3"/>
      <c r="E142" s="3"/>
      <c r="F142" s="3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5"/>
      <c r="B143" s="3"/>
      <c r="C143" s="3"/>
      <c r="D143" s="3"/>
      <c r="E143" s="3"/>
      <c r="F143" s="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5"/>
      <c r="B144" s="3"/>
      <c r="C144" s="3"/>
      <c r="D144" s="3"/>
      <c r="E144" s="3"/>
      <c r="F144" s="3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5"/>
      <c r="B145" s="3"/>
      <c r="C145" s="3"/>
      <c r="D145" s="3"/>
      <c r="E145" s="3"/>
      <c r="F145" s="3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5"/>
      <c r="B146" s="3"/>
      <c r="C146" s="3"/>
      <c r="D146" s="3"/>
      <c r="E146" s="3"/>
      <c r="F146" s="3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5"/>
      <c r="B147" s="3"/>
      <c r="C147" s="3"/>
      <c r="D147" s="3"/>
      <c r="E147" s="3"/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5"/>
      <c r="B148" s="3"/>
      <c r="C148" s="3"/>
      <c r="D148" s="3"/>
      <c r="E148" s="3"/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5"/>
      <c r="B149" s="3"/>
      <c r="C149" s="3"/>
      <c r="D149" s="3"/>
      <c r="E149" s="3"/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5"/>
      <c r="B150" s="3"/>
      <c r="C150" s="3"/>
      <c r="D150" s="3"/>
      <c r="E150" s="3"/>
      <c r="F150" s="3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5"/>
      <c r="B151" s="3"/>
      <c r="C151" s="3"/>
      <c r="D151" s="3"/>
      <c r="E151" s="3"/>
      <c r="F151" s="3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5"/>
      <c r="B152" s="3"/>
      <c r="C152" s="3"/>
      <c r="D152" s="3"/>
      <c r="E152" s="3"/>
      <c r="F152" s="3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5"/>
      <c r="B153" s="3"/>
      <c r="C153" s="3"/>
      <c r="D153" s="3"/>
      <c r="E153" s="3"/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5"/>
      <c r="B154" s="3"/>
      <c r="C154" s="3"/>
      <c r="D154" s="3"/>
      <c r="E154" s="3"/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5"/>
      <c r="B155" s="3"/>
      <c r="C155" s="3"/>
      <c r="D155" s="3"/>
      <c r="E155" s="3"/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5"/>
      <c r="B156" s="3"/>
      <c r="C156" s="3"/>
      <c r="D156" s="3"/>
      <c r="E156" s="3"/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5"/>
      <c r="B157" s="3"/>
      <c r="C157" s="3"/>
      <c r="D157" s="3"/>
      <c r="E157" s="3"/>
      <c r="F157" s="3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5"/>
      <c r="B158" s="3"/>
      <c r="C158" s="3"/>
      <c r="D158" s="3"/>
      <c r="E158" s="3"/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5"/>
      <c r="B159" s="3"/>
      <c r="C159" s="3"/>
      <c r="D159" s="3"/>
      <c r="E159" s="3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5"/>
      <c r="B160" s="3"/>
      <c r="C160" s="3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5"/>
      <c r="B161" s="3"/>
      <c r="C161" s="3"/>
      <c r="D161" s="3"/>
      <c r="E161" s="3"/>
      <c r="F161" s="3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5"/>
      <c r="B162" s="3"/>
      <c r="C162" s="3"/>
      <c r="D162" s="3"/>
      <c r="E162" s="3"/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5"/>
      <c r="B163" s="3"/>
      <c r="C163" s="3"/>
      <c r="D163" s="3"/>
      <c r="E163" s="3"/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5"/>
      <c r="B164" s="3"/>
      <c r="C164" s="3"/>
      <c r="D164" s="3"/>
      <c r="E164" s="3"/>
      <c r="F164" s="3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5"/>
      <c r="B165" s="3"/>
      <c r="C165" s="3"/>
      <c r="D165" s="3"/>
      <c r="E165" s="3"/>
      <c r="F165" s="3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5"/>
      <c r="B166" s="3"/>
      <c r="C166" s="3"/>
      <c r="D166" s="3"/>
      <c r="E166" s="3"/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5"/>
      <c r="B167" s="3"/>
      <c r="C167" s="3"/>
      <c r="D167" s="3"/>
      <c r="E167" s="3"/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5"/>
      <c r="B168" s="3"/>
      <c r="C168" s="3"/>
      <c r="D168" s="3"/>
      <c r="E168" s="3"/>
      <c r="F168" s="3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5"/>
      <c r="B169" s="3"/>
      <c r="C169" s="3"/>
      <c r="D169" s="3"/>
      <c r="E169" s="3"/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5"/>
      <c r="B170" s="3"/>
      <c r="C170" s="3"/>
      <c r="D170" s="3"/>
      <c r="E170" s="3"/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5"/>
      <c r="B171" s="3"/>
      <c r="C171" s="3"/>
      <c r="D171" s="3"/>
      <c r="E171" s="3"/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5"/>
      <c r="B172" s="3"/>
      <c r="C172" s="3"/>
      <c r="D172" s="3"/>
      <c r="E172" s="3"/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5"/>
      <c r="B173" s="3"/>
      <c r="C173" s="3"/>
      <c r="D173" s="3"/>
      <c r="E173" s="3"/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5"/>
      <c r="B174" s="3"/>
      <c r="C174" s="3"/>
      <c r="D174" s="3"/>
      <c r="E174" s="3"/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5"/>
      <c r="B175" s="3"/>
      <c r="C175" s="3"/>
      <c r="D175" s="3"/>
      <c r="E175" s="3"/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5"/>
      <c r="B176" s="3"/>
      <c r="C176" s="3"/>
      <c r="D176" s="3"/>
      <c r="E176" s="3"/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5"/>
      <c r="B177" s="3"/>
      <c r="C177" s="3"/>
      <c r="D177" s="3"/>
      <c r="E177" s="3"/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5"/>
      <c r="B178" s="3"/>
      <c r="C178" s="3"/>
      <c r="D178" s="3"/>
      <c r="E178" s="3"/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5"/>
      <c r="B179" s="3"/>
      <c r="C179" s="3"/>
      <c r="D179" s="3"/>
      <c r="E179" s="3"/>
      <c r="F179" s="3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5"/>
      <c r="B180" s="3"/>
      <c r="C180" s="3"/>
      <c r="D180" s="3"/>
      <c r="E180" s="3"/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5"/>
      <c r="B181" s="3"/>
      <c r="C181" s="3"/>
      <c r="D181" s="3"/>
      <c r="E181" s="3"/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5"/>
      <c r="B182" s="3"/>
      <c r="C182" s="3"/>
      <c r="D182" s="3"/>
      <c r="E182" s="3"/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5"/>
      <c r="B183" s="3"/>
      <c r="C183" s="3"/>
      <c r="D183" s="3"/>
      <c r="E183" s="3"/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5"/>
      <c r="B184" s="3"/>
      <c r="C184" s="3"/>
      <c r="D184" s="3"/>
      <c r="E184" s="3"/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5"/>
      <c r="B185" s="3"/>
      <c r="C185" s="3"/>
      <c r="D185" s="3"/>
      <c r="E185" s="3"/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5"/>
      <c r="B186" s="3"/>
      <c r="C186" s="3"/>
      <c r="D186" s="3"/>
      <c r="E186" s="3"/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5"/>
      <c r="B187" s="3"/>
      <c r="C187" s="3"/>
      <c r="D187" s="3"/>
      <c r="E187" s="3"/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5"/>
      <c r="B188" s="3"/>
      <c r="C188" s="3"/>
      <c r="D188" s="3"/>
      <c r="E188" s="3"/>
      <c r="F188" s="3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5"/>
      <c r="B189" s="3"/>
      <c r="C189" s="3"/>
      <c r="D189" s="3"/>
      <c r="E189" s="3"/>
      <c r="F189" s="3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5"/>
      <c r="B190" s="3"/>
      <c r="C190" s="3"/>
      <c r="D190" s="3"/>
      <c r="E190" s="3"/>
      <c r="F190" s="3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5"/>
      <c r="B191" s="3"/>
      <c r="C191" s="3"/>
      <c r="D191" s="3"/>
      <c r="E191" s="3"/>
      <c r="F191" s="3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5"/>
      <c r="B192" s="3"/>
      <c r="C192" s="3"/>
      <c r="D192" s="3"/>
      <c r="E192" s="3"/>
      <c r="F192" s="3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5"/>
      <c r="B193" s="3"/>
      <c r="C193" s="3"/>
      <c r="D193" s="3"/>
      <c r="E193" s="3"/>
      <c r="F193" s="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5"/>
      <c r="B194" s="3"/>
      <c r="C194" s="3"/>
      <c r="D194" s="3"/>
      <c r="E194" s="3"/>
      <c r="F194" s="3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5"/>
      <c r="B195" s="3"/>
      <c r="C195" s="3"/>
      <c r="D195" s="3"/>
      <c r="E195" s="3"/>
      <c r="F195" s="3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5"/>
      <c r="B196" s="3"/>
      <c r="C196" s="3"/>
      <c r="D196" s="3"/>
      <c r="E196" s="3"/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5"/>
      <c r="B197" s="3"/>
      <c r="C197" s="3"/>
      <c r="D197" s="3"/>
      <c r="E197" s="3"/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5"/>
      <c r="B198" s="3"/>
      <c r="C198" s="3"/>
      <c r="D198" s="3"/>
      <c r="E198" s="3"/>
      <c r="F198" s="3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5"/>
      <c r="B199" s="3"/>
      <c r="C199" s="3"/>
      <c r="D199" s="3"/>
      <c r="E199" s="3"/>
      <c r="F199" s="3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5"/>
      <c r="B200" s="3"/>
      <c r="C200" s="3"/>
      <c r="D200" s="3"/>
      <c r="E200" s="3"/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5"/>
      <c r="B201" s="3"/>
      <c r="C201" s="3"/>
      <c r="D201" s="3"/>
      <c r="E201" s="3"/>
      <c r="F201" s="3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5"/>
      <c r="B202" s="3"/>
      <c r="C202" s="3"/>
      <c r="D202" s="3"/>
      <c r="E202" s="3"/>
      <c r="F202" s="3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5"/>
      <c r="B203" s="3"/>
      <c r="C203" s="3"/>
      <c r="D203" s="3"/>
      <c r="E203" s="3"/>
      <c r="F203" s="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5"/>
      <c r="B204" s="3"/>
      <c r="C204" s="3"/>
      <c r="D204" s="3"/>
      <c r="E204" s="3"/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3"/>
      <c r="C205" s="3"/>
      <c r="D205" s="3"/>
      <c r="E205" s="3"/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3"/>
      <c r="C206" s="3"/>
      <c r="D206" s="3"/>
      <c r="E206" s="3"/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3"/>
      <c r="C207" s="3"/>
      <c r="D207" s="3"/>
      <c r="E207" s="3"/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3"/>
      <c r="C208" s="3"/>
      <c r="D208" s="3"/>
      <c r="E208" s="3"/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3"/>
      <c r="C209" s="3"/>
      <c r="D209" s="3"/>
      <c r="E209" s="3"/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3"/>
      <c r="C210" s="3"/>
      <c r="D210" s="3"/>
      <c r="E210" s="3"/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3"/>
      <c r="C211" s="3"/>
      <c r="D211" s="3"/>
      <c r="E211" s="3"/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3"/>
      <c r="C212" s="3"/>
      <c r="D212" s="3"/>
      <c r="E212" s="3"/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3"/>
      <c r="C213" s="3"/>
      <c r="D213" s="3"/>
      <c r="E213" s="3"/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3"/>
      <c r="C214" s="3"/>
      <c r="D214" s="3"/>
      <c r="E214" s="3"/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3"/>
      <c r="C215" s="3"/>
      <c r="D215" s="3"/>
      <c r="E215" s="3"/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3"/>
      <c r="C216" s="3"/>
      <c r="D216" s="3"/>
      <c r="E216" s="3"/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3"/>
      <c r="C217" s="3"/>
      <c r="D217" s="3"/>
      <c r="E217" s="3"/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3"/>
      <c r="C218" s="3"/>
      <c r="D218" s="3"/>
      <c r="E218" s="3"/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3"/>
      <c r="C219" s="3"/>
      <c r="D219" s="3"/>
      <c r="E219" s="3"/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3"/>
      <c r="C220" s="3"/>
      <c r="D220" s="3"/>
      <c r="E220" s="3"/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3"/>
      <c r="C221" s="3"/>
      <c r="D221" s="3"/>
      <c r="E221" s="3"/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3"/>
      <c r="C222" s="3"/>
      <c r="D222" s="3"/>
      <c r="E222" s="3"/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3"/>
      <c r="C223" s="3"/>
      <c r="D223" s="3"/>
      <c r="E223" s="3"/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3"/>
      <c r="C224" s="3"/>
      <c r="D224" s="3"/>
      <c r="E224" s="3"/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3"/>
      <c r="C225" s="3"/>
      <c r="D225" s="3"/>
      <c r="E225" s="3"/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3"/>
      <c r="C226" s="3"/>
      <c r="D226" s="3"/>
      <c r="E226" s="3"/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3"/>
      <c r="C227" s="3"/>
      <c r="D227" s="3"/>
      <c r="E227" s="3"/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3"/>
      <c r="C228" s="3"/>
      <c r="D228" s="3"/>
      <c r="E228" s="3"/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3"/>
      <c r="C229" s="3"/>
      <c r="D229" s="3"/>
      <c r="E229" s="3"/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3"/>
      <c r="C230" s="3"/>
      <c r="D230" s="3"/>
      <c r="E230" s="3"/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3"/>
      <c r="C231" s="3"/>
      <c r="D231" s="3"/>
      <c r="E231" s="3"/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3"/>
      <c r="C232" s="3"/>
      <c r="D232" s="3"/>
      <c r="E232" s="3"/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3"/>
      <c r="C233" s="3"/>
      <c r="D233" s="3"/>
      <c r="E233" s="3"/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3"/>
      <c r="C234" s="3"/>
      <c r="D234" s="3"/>
      <c r="E234" s="3"/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3"/>
      <c r="C235" s="3"/>
      <c r="D235" s="3"/>
      <c r="E235" s="3"/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3"/>
      <c r="C236" s="3"/>
      <c r="D236" s="3"/>
      <c r="E236" s="3"/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3"/>
      <c r="C237" s="3"/>
      <c r="D237" s="3"/>
      <c r="E237" s="3"/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3"/>
      <c r="C238" s="3"/>
      <c r="D238" s="3"/>
      <c r="E238" s="3"/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3"/>
      <c r="C239" s="3"/>
      <c r="D239" s="3"/>
      <c r="E239" s="3"/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3"/>
      <c r="C240" s="3"/>
      <c r="D240" s="3"/>
      <c r="E240" s="3"/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3"/>
      <c r="C241" s="3"/>
      <c r="D241" s="3"/>
      <c r="E241" s="3"/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3"/>
      <c r="C242" s="3"/>
      <c r="D242" s="3"/>
      <c r="E242" s="3"/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3"/>
      <c r="C243" s="3"/>
      <c r="D243" s="3"/>
      <c r="E243" s="3"/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3"/>
      <c r="C244" s="3"/>
      <c r="D244" s="3"/>
      <c r="E244" s="3"/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3"/>
      <c r="C245" s="3"/>
      <c r="D245" s="3"/>
      <c r="E245" s="3"/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3"/>
      <c r="C246" s="3"/>
      <c r="D246" s="3"/>
      <c r="E246" s="3"/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3"/>
      <c r="C247" s="3"/>
      <c r="D247" s="3"/>
      <c r="E247" s="3"/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3"/>
      <c r="C248" s="3"/>
      <c r="D248" s="3"/>
      <c r="E248" s="3"/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3"/>
      <c r="C249" s="3"/>
      <c r="D249" s="3"/>
      <c r="E249" s="3"/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3"/>
      <c r="C250" s="3"/>
      <c r="D250" s="3"/>
      <c r="E250" s="3"/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3"/>
      <c r="C251" s="3"/>
      <c r="D251" s="3"/>
      <c r="E251" s="3"/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3"/>
      <c r="C252" s="3"/>
      <c r="D252" s="3"/>
      <c r="E252" s="3"/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3"/>
      <c r="C253" s="3"/>
      <c r="D253" s="3"/>
      <c r="E253" s="3"/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3"/>
      <c r="C254" s="3"/>
      <c r="D254" s="3"/>
      <c r="E254" s="3"/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3"/>
      <c r="C255" s="3"/>
      <c r="D255" s="3"/>
      <c r="E255" s="3"/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3"/>
      <c r="C256" s="3"/>
      <c r="D256" s="3"/>
      <c r="E256" s="3"/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3"/>
      <c r="C257" s="3"/>
      <c r="D257" s="3"/>
      <c r="E257" s="3"/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3"/>
      <c r="C258" s="3"/>
      <c r="D258" s="3"/>
      <c r="E258" s="3"/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3"/>
      <c r="C259" s="3"/>
      <c r="D259" s="3"/>
      <c r="E259" s="3"/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3"/>
      <c r="C260" s="3"/>
      <c r="D260" s="3"/>
      <c r="E260" s="3"/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3"/>
      <c r="C261" s="3"/>
      <c r="D261" s="3"/>
      <c r="E261" s="3"/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3"/>
      <c r="C262" s="3"/>
      <c r="D262" s="3"/>
      <c r="E262" s="3"/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3"/>
      <c r="C263" s="3"/>
      <c r="D263" s="3"/>
      <c r="E263" s="3"/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3"/>
      <c r="C264" s="3"/>
      <c r="D264" s="3"/>
      <c r="E264" s="3"/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3"/>
      <c r="C265" s="3"/>
      <c r="D265" s="3"/>
      <c r="E265" s="3"/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3"/>
      <c r="C266" s="3"/>
      <c r="D266" s="3"/>
      <c r="E266" s="3"/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3"/>
      <c r="C267" s="3"/>
      <c r="D267" s="3"/>
      <c r="E267" s="3"/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3"/>
      <c r="C268" s="3"/>
      <c r="D268" s="3"/>
      <c r="E268" s="3"/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3"/>
      <c r="C269" s="3"/>
      <c r="D269" s="3"/>
      <c r="E269" s="3"/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3"/>
      <c r="C270" s="3"/>
      <c r="D270" s="3"/>
      <c r="E270" s="3"/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3"/>
      <c r="C271" s="3"/>
      <c r="D271" s="3"/>
      <c r="E271" s="3"/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3"/>
      <c r="C272" s="3"/>
      <c r="D272" s="3"/>
      <c r="E272" s="3"/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3"/>
      <c r="C273" s="3"/>
      <c r="D273" s="3"/>
      <c r="E273" s="3"/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3"/>
      <c r="C274" s="3"/>
      <c r="D274" s="3"/>
      <c r="E274" s="3"/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3"/>
      <c r="C275" s="3"/>
      <c r="D275" s="3"/>
      <c r="E275" s="3"/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3"/>
      <c r="C276" s="3"/>
      <c r="D276" s="3"/>
      <c r="E276" s="3"/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3"/>
      <c r="C277" s="3"/>
      <c r="D277" s="3"/>
      <c r="E277" s="3"/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3"/>
      <c r="C278" s="3"/>
      <c r="D278" s="3"/>
      <c r="E278" s="3"/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3"/>
      <c r="C279" s="3"/>
      <c r="D279" s="3"/>
      <c r="E279" s="3"/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3"/>
      <c r="C280" s="3"/>
      <c r="D280" s="3"/>
      <c r="E280" s="3"/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3"/>
      <c r="C281" s="3"/>
      <c r="D281" s="3"/>
      <c r="E281" s="3"/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3"/>
      <c r="C282" s="3"/>
      <c r="D282" s="3"/>
      <c r="E282" s="3"/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3"/>
      <c r="C283" s="3"/>
      <c r="D283" s="3"/>
      <c r="E283" s="3"/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3"/>
      <c r="C284" s="3"/>
      <c r="D284" s="3"/>
      <c r="E284" s="3"/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3"/>
      <c r="C285" s="3"/>
      <c r="D285" s="3"/>
      <c r="E285" s="3"/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3"/>
      <c r="C286" s="3"/>
      <c r="D286" s="3"/>
      <c r="E286" s="3"/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3"/>
      <c r="C287" s="3"/>
      <c r="D287" s="3"/>
      <c r="E287" s="3"/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3"/>
      <c r="C288" s="3"/>
      <c r="D288" s="3"/>
      <c r="E288" s="3"/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3"/>
      <c r="C289" s="3"/>
      <c r="D289" s="3"/>
      <c r="E289" s="3"/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3"/>
      <c r="C290" s="3"/>
      <c r="D290" s="3"/>
      <c r="E290" s="3"/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3"/>
      <c r="C291" s="3"/>
      <c r="D291" s="3"/>
      <c r="E291" s="3"/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3"/>
      <c r="C292" s="3"/>
      <c r="D292" s="3"/>
      <c r="E292" s="3"/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3"/>
      <c r="C293" s="3"/>
      <c r="D293" s="3"/>
      <c r="E293" s="3"/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3"/>
      <c r="C294" s="3"/>
      <c r="D294" s="3"/>
      <c r="E294" s="3"/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3"/>
      <c r="C295" s="3"/>
      <c r="D295" s="3"/>
      <c r="E295" s="3"/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3"/>
      <c r="C296" s="3"/>
      <c r="D296" s="3"/>
      <c r="E296" s="3"/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3"/>
      <c r="C297" s="3"/>
      <c r="D297" s="3"/>
      <c r="E297" s="3"/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3"/>
      <c r="C298" s="3"/>
      <c r="D298" s="3"/>
      <c r="E298" s="3"/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3"/>
      <c r="C299" s="3"/>
      <c r="D299" s="3"/>
      <c r="E299" s="3"/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3"/>
      <c r="C300" s="3"/>
      <c r="D300" s="3"/>
      <c r="E300" s="3"/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3"/>
      <c r="C301" s="3"/>
      <c r="D301" s="3"/>
      <c r="E301" s="3"/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3"/>
      <c r="C302" s="3"/>
      <c r="D302" s="3"/>
      <c r="E302" s="3"/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3"/>
      <c r="C303" s="3"/>
      <c r="D303" s="3"/>
      <c r="E303" s="3"/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3"/>
      <c r="C304" s="3"/>
      <c r="D304" s="3"/>
      <c r="E304" s="3"/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3"/>
      <c r="C305" s="3"/>
      <c r="D305" s="3"/>
      <c r="E305" s="3"/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3"/>
      <c r="C306" s="3"/>
      <c r="D306" s="3"/>
      <c r="E306" s="3"/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3"/>
      <c r="C307" s="3"/>
      <c r="D307" s="3"/>
      <c r="E307" s="3"/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3"/>
      <c r="C308" s="3"/>
      <c r="D308" s="3"/>
      <c r="E308" s="3"/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3"/>
      <c r="C309" s="3"/>
      <c r="D309" s="3"/>
      <c r="E309" s="3"/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3"/>
      <c r="C310" s="3"/>
      <c r="D310" s="3"/>
      <c r="E310" s="3"/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3"/>
      <c r="C311" s="3"/>
      <c r="D311" s="3"/>
      <c r="E311" s="3"/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3"/>
      <c r="C312" s="3"/>
      <c r="D312" s="3"/>
      <c r="E312" s="3"/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3"/>
      <c r="C313" s="3"/>
      <c r="D313" s="3"/>
      <c r="E313" s="3"/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3"/>
      <c r="C314" s="3"/>
      <c r="D314" s="3"/>
      <c r="E314" s="3"/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3"/>
      <c r="C315" s="3"/>
      <c r="D315" s="3"/>
      <c r="E315" s="3"/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3"/>
      <c r="C316" s="3"/>
      <c r="D316" s="3"/>
      <c r="E316" s="3"/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3"/>
      <c r="C317" s="3"/>
      <c r="D317" s="3"/>
      <c r="E317" s="3"/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3"/>
      <c r="C318" s="3"/>
      <c r="D318" s="3"/>
      <c r="E318" s="3"/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3"/>
      <c r="C319" s="3"/>
      <c r="D319" s="3"/>
      <c r="E319" s="3"/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3"/>
      <c r="C320" s="3"/>
      <c r="D320" s="3"/>
      <c r="E320" s="3"/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3"/>
      <c r="C321" s="3"/>
      <c r="D321" s="3"/>
      <c r="E321" s="3"/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3"/>
      <c r="C322" s="3"/>
      <c r="D322" s="3"/>
      <c r="E322" s="3"/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3"/>
      <c r="C323" s="3"/>
      <c r="D323" s="3"/>
      <c r="E323" s="3"/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3"/>
      <c r="C324" s="3"/>
      <c r="D324" s="3"/>
      <c r="E324" s="3"/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3"/>
      <c r="C325" s="3"/>
      <c r="D325" s="3"/>
      <c r="E325" s="3"/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3"/>
      <c r="C326" s="3"/>
      <c r="D326" s="3"/>
      <c r="E326" s="3"/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3"/>
      <c r="C327" s="3"/>
      <c r="D327" s="3"/>
      <c r="E327" s="3"/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3"/>
      <c r="C328" s="3"/>
      <c r="D328" s="3"/>
      <c r="E328" s="3"/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3"/>
      <c r="C329" s="3"/>
      <c r="D329" s="3"/>
      <c r="E329" s="3"/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3"/>
      <c r="C330" s="3"/>
      <c r="D330" s="3"/>
      <c r="E330" s="3"/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3"/>
      <c r="C331" s="3"/>
      <c r="D331" s="3"/>
      <c r="E331" s="3"/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3"/>
      <c r="C332" s="3"/>
      <c r="D332" s="3"/>
      <c r="E332" s="3"/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3"/>
      <c r="C333" s="3"/>
      <c r="D333" s="3"/>
      <c r="E333" s="3"/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3"/>
      <c r="C334" s="3"/>
      <c r="D334" s="3"/>
      <c r="E334" s="3"/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3"/>
      <c r="C335" s="3"/>
      <c r="D335" s="3"/>
      <c r="E335" s="3"/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3"/>
      <c r="C336" s="3"/>
      <c r="D336" s="3"/>
      <c r="E336" s="3"/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3"/>
      <c r="C337" s="3"/>
      <c r="D337" s="3"/>
      <c r="E337" s="3"/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3"/>
      <c r="C338" s="3"/>
      <c r="D338" s="3"/>
      <c r="E338" s="3"/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3"/>
      <c r="C339" s="3"/>
      <c r="D339" s="3"/>
      <c r="E339" s="3"/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3"/>
      <c r="C340" s="3"/>
      <c r="D340" s="3"/>
      <c r="E340" s="3"/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3"/>
      <c r="C341" s="3"/>
      <c r="D341" s="3"/>
      <c r="E341" s="3"/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3"/>
      <c r="C342" s="3"/>
      <c r="D342" s="3"/>
      <c r="E342" s="3"/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3"/>
      <c r="C343" s="3"/>
      <c r="D343" s="3"/>
      <c r="E343" s="3"/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3"/>
      <c r="C344" s="3"/>
      <c r="D344" s="3"/>
      <c r="E344" s="3"/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3"/>
      <c r="C345" s="3"/>
      <c r="D345" s="3"/>
      <c r="E345" s="3"/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3"/>
      <c r="C346" s="3"/>
      <c r="D346" s="3"/>
      <c r="E346" s="3"/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3"/>
      <c r="C347" s="3"/>
      <c r="D347" s="3"/>
      <c r="E347" s="3"/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3"/>
      <c r="C348" s="3"/>
      <c r="D348" s="3"/>
      <c r="E348" s="3"/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3"/>
      <c r="C349" s="3"/>
      <c r="D349" s="3"/>
      <c r="E349" s="3"/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3"/>
      <c r="C350" s="3"/>
      <c r="D350" s="3"/>
      <c r="E350" s="3"/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3"/>
      <c r="C351" s="3"/>
      <c r="D351" s="3"/>
      <c r="E351" s="3"/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3"/>
      <c r="C352" s="3"/>
      <c r="D352" s="3"/>
      <c r="E352" s="3"/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3"/>
      <c r="C353" s="3"/>
      <c r="D353" s="3"/>
      <c r="E353" s="3"/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3"/>
      <c r="C354" s="3"/>
      <c r="D354" s="3"/>
      <c r="E354" s="3"/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3"/>
      <c r="C355" s="3"/>
      <c r="D355" s="3"/>
      <c r="E355" s="3"/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3"/>
      <c r="C356" s="3"/>
      <c r="D356" s="3"/>
      <c r="E356" s="3"/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3"/>
      <c r="C357" s="3"/>
      <c r="D357" s="3"/>
      <c r="E357" s="3"/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3"/>
      <c r="C358" s="3"/>
      <c r="D358" s="3"/>
      <c r="E358" s="3"/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3"/>
      <c r="C359" s="3"/>
      <c r="D359" s="3"/>
      <c r="E359" s="3"/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3"/>
      <c r="C360" s="3"/>
      <c r="D360" s="3"/>
      <c r="E360" s="3"/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3"/>
      <c r="C361" s="3"/>
      <c r="D361" s="3"/>
      <c r="E361" s="3"/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3"/>
      <c r="C362" s="3"/>
      <c r="D362" s="3"/>
      <c r="E362" s="3"/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3"/>
      <c r="C363" s="3"/>
      <c r="D363" s="3"/>
      <c r="E363" s="3"/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3"/>
      <c r="C364" s="3"/>
      <c r="D364" s="3"/>
      <c r="E364" s="3"/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3"/>
      <c r="C365" s="3"/>
      <c r="D365" s="3"/>
      <c r="E365" s="3"/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3"/>
      <c r="C366" s="3"/>
      <c r="D366" s="3"/>
      <c r="E366" s="3"/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3"/>
      <c r="C367" s="3"/>
      <c r="D367" s="3"/>
      <c r="E367" s="3"/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3"/>
      <c r="C368" s="3"/>
      <c r="D368" s="3"/>
      <c r="E368" s="3"/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3"/>
      <c r="C369" s="3"/>
      <c r="D369" s="3"/>
      <c r="E369" s="3"/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3"/>
      <c r="C370" s="3"/>
      <c r="D370" s="3"/>
      <c r="E370" s="3"/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3"/>
      <c r="C371" s="3"/>
      <c r="D371" s="3"/>
      <c r="E371" s="3"/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3"/>
      <c r="C372" s="3"/>
      <c r="D372" s="3"/>
      <c r="E372" s="3"/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3"/>
      <c r="C373" s="3"/>
      <c r="D373" s="3"/>
      <c r="E373" s="3"/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3"/>
      <c r="C374" s="3"/>
      <c r="D374" s="3"/>
      <c r="E374" s="3"/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3"/>
      <c r="C375" s="3"/>
      <c r="D375" s="3"/>
      <c r="E375" s="3"/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3"/>
      <c r="C376" s="3"/>
      <c r="D376" s="3"/>
      <c r="E376" s="3"/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3"/>
      <c r="C377" s="3"/>
      <c r="D377" s="3"/>
      <c r="E377" s="3"/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3"/>
      <c r="C378" s="3"/>
      <c r="D378" s="3"/>
      <c r="E378" s="3"/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3"/>
      <c r="C379" s="3"/>
      <c r="D379" s="3"/>
      <c r="E379" s="3"/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3"/>
      <c r="C380" s="3"/>
      <c r="D380" s="3"/>
      <c r="E380" s="3"/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3"/>
      <c r="C381" s="3"/>
      <c r="D381" s="3"/>
      <c r="E381" s="3"/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3"/>
      <c r="C382" s="3"/>
      <c r="D382" s="3"/>
      <c r="E382" s="3"/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3"/>
      <c r="C383" s="3"/>
      <c r="D383" s="3"/>
      <c r="E383" s="3"/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3"/>
      <c r="C384" s="3"/>
      <c r="D384" s="3"/>
      <c r="E384" s="3"/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3"/>
      <c r="C385" s="3"/>
      <c r="D385" s="3"/>
      <c r="E385" s="3"/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3"/>
      <c r="C386" s="3"/>
      <c r="D386" s="3"/>
      <c r="E386" s="3"/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3"/>
      <c r="C387" s="3"/>
      <c r="D387" s="3"/>
      <c r="E387" s="3"/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3"/>
      <c r="C388" s="3"/>
      <c r="D388" s="3"/>
      <c r="E388" s="3"/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3"/>
      <c r="C389" s="3"/>
      <c r="D389" s="3"/>
      <c r="E389" s="3"/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3"/>
      <c r="C390" s="3"/>
      <c r="D390" s="3"/>
      <c r="E390" s="3"/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3"/>
      <c r="C391" s="3"/>
      <c r="D391" s="3"/>
      <c r="E391" s="3"/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3"/>
      <c r="C392" s="3"/>
      <c r="D392" s="3"/>
      <c r="E392" s="3"/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3"/>
      <c r="C393" s="3"/>
      <c r="D393" s="3"/>
      <c r="E393" s="3"/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3"/>
      <c r="C394" s="3"/>
      <c r="D394" s="3"/>
      <c r="E394" s="3"/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3"/>
      <c r="C395" s="3"/>
      <c r="D395" s="3"/>
      <c r="E395" s="3"/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3"/>
      <c r="C396" s="3"/>
      <c r="D396" s="3"/>
      <c r="E396" s="3"/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3"/>
      <c r="C397" s="3"/>
      <c r="D397" s="3"/>
      <c r="E397" s="3"/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3"/>
      <c r="C398" s="3"/>
      <c r="D398" s="3"/>
      <c r="E398" s="3"/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3"/>
      <c r="C399" s="3"/>
      <c r="D399" s="3"/>
      <c r="E399" s="3"/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3"/>
      <c r="C400" s="3"/>
      <c r="D400" s="3"/>
      <c r="E400" s="3"/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3"/>
      <c r="C401" s="3"/>
      <c r="D401" s="3"/>
      <c r="E401" s="3"/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3"/>
      <c r="C402" s="3"/>
      <c r="D402" s="3"/>
      <c r="E402" s="3"/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3"/>
      <c r="C403" s="3"/>
      <c r="D403" s="3"/>
      <c r="E403" s="3"/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3"/>
      <c r="C404" s="3"/>
      <c r="D404" s="3"/>
      <c r="E404" s="3"/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3"/>
      <c r="C405" s="3"/>
      <c r="D405" s="3"/>
      <c r="E405" s="3"/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3"/>
      <c r="C406" s="3"/>
      <c r="D406" s="3"/>
      <c r="E406" s="3"/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3"/>
      <c r="C407" s="3"/>
      <c r="D407" s="3"/>
      <c r="E407" s="3"/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3"/>
      <c r="C408" s="3"/>
      <c r="D408" s="3"/>
      <c r="E408" s="3"/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3"/>
      <c r="C409" s="3"/>
      <c r="D409" s="3"/>
      <c r="E409" s="3"/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3"/>
      <c r="C410" s="3"/>
      <c r="D410" s="3"/>
      <c r="E410" s="3"/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3"/>
      <c r="C411" s="3"/>
      <c r="D411" s="3"/>
      <c r="E411" s="3"/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3"/>
      <c r="C412" s="3"/>
      <c r="D412" s="3"/>
      <c r="E412" s="3"/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3"/>
      <c r="C413" s="3"/>
      <c r="D413" s="3"/>
      <c r="E413" s="3"/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3"/>
      <c r="C414" s="3"/>
      <c r="D414" s="3"/>
      <c r="E414" s="3"/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3"/>
      <c r="C415" s="3"/>
      <c r="D415" s="3"/>
      <c r="E415" s="3"/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3"/>
      <c r="C416" s="3"/>
      <c r="D416" s="3"/>
      <c r="E416" s="3"/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3"/>
      <c r="C417" s="3"/>
      <c r="D417" s="3"/>
      <c r="E417" s="3"/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3"/>
      <c r="C418" s="3"/>
      <c r="D418" s="3"/>
      <c r="E418" s="3"/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3"/>
      <c r="C419" s="3"/>
      <c r="D419" s="3"/>
      <c r="E419" s="3"/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3"/>
      <c r="C420" s="3"/>
      <c r="D420" s="3"/>
      <c r="E420" s="3"/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3"/>
      <c r="C421" s="3"/>
      <c r="D421" s="3"/>
      <c r="E421" s="3"/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3"/>
      <c r="C422" s="3"/>
      <c r="D422" s="3"/>
      <c r="E422" s="3"/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3"/>
      <c r="C423" s="3"/>
      <c r="D423" s="3"/>
      <c r="E423" s="3"/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3"/>
      <c r="C424" s="3"/>
      <c r="D424" s="3"/>
      <c r="E424" s="3"/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3"/>
      <c r="C425" s="3"/>
      <c r="D425" s="3"/>
      <c r="E425" s="3"/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3"/>
      <c r="C426" s="3"/>
      <c r="D426" s="3"/>
      <c r="E426" s="3"/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3"/>
      <c r="C427" s="3"/>
      <c r="D427" s="3"/>
      <c r="E427" s="3"/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3"/>
      <c r="C428" s="3"/>
      <c r="D428" s="3"/>
      <c r="E428" s="3"/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3"/>
      <c r="C429" s="3"/>
      <c r="D429" s="3"/>
      <c r="E429" s="3"/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3"/>
      <c r="C430" s="3"/>
      <c r="D430" s="3"/>
      <c r="E430" s="3"/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3"/>
      <c r="C431" s="3"/>
      <c r="D431" s="3"/>
      <c r="E431" s="3"/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3"/>
      <c r="C432" s="3"/>
      <c r="D432" s="3"/>
      <c r="E432" s="3"/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3"/>
      <c r="C433" s="3"/>
      <c r="D433" s="3"/>
      <c r="E433" s="3"/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3"/>
      <c r="C434" s="3"/>
      <c r="D434" s="3"/>
      <c r="E434" s="3"/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3"/>
      <c r="C435" s="3"/>
      <c r="D435" s="3"/>
      <c r="E435" s="3"/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3"/>
      <c r="C436" s="3"/>
      <c r="D436" s="3"/>
      <c r="E436" s="3"/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3"/>
      <c r="C437" s="3"/>
      <c r="D437" s="3"/>
      <c r="E437" s="3"/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3"/>
      <c r="C438" s="3"/>
      <c r="D438" s="3"/>
      <c r="E438" s="3"/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3"/>
      <c r="C439" s="3"/>
      <c r="D439" s="3"/>
      <c r="E439" s="3"/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3"/>
      <c r="C440" s="3"/>
      <c r="D440" s="3"/>
      <c r="E440" s="3"/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3"/>
      <c r="C441" s="3"/>
      <c r="D441" s="3"/>
      <c r="E441" s="3"/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3"/>
      <c r="C442" s="3"/>
      <c r="D442" s="3"/>
      <c r="E442" s="3"/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3"/>
      <c r="C443" s="3"/>
      <c r="D443" s="3"/>
      <c r="E443" s="3"/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3"/>
      <c r="C444" s="3"/>
      <c r="D444" s="3"/>
      <c r="E444" s="3"/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3"/>
      <c r="C445" s="3"/>
      <c r="D445" s="3"/>
      <c r="E445" s="3"/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3"/>
      <c r="C446" s="3"/>
      <c r="D446" s="3"/>
      <c r="E446" s="3"/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3"/>
      <c r="C447" s="3"/>
      <c r="D447" s="3"/>
      <c r="E447" s="3"/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3"/>
      <c r="C448" s="3"/>
      <c r="D448" s="3"/>
      <c r="E448" s="3"/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3"/>
      <c r="C449" s="3"/>
      <c r="D449" s="3"/>
      <c r="E449" s="3"/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3"/>
      <c r="C450" s="3"/>
      <c r="D450" s="3"/>
      <c r="E450" s="3"/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3"/>
      <c r="C451" s="3"/>
      <c r="D451" s="3"/>
      <c r="E451" s="3"/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3"/>
      <c r="C452" s="3"/>
      <c r="D452" s="3"/>
      <c r="E452" s="3"/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3"/>
      <c r="C453" s="3"/>
      <c r="D453" s="3"/>
      <c r="E453" s="3"/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3"/>
      <c r="C454" s="3"/>
      <c r="D454" s="3"/>
      <c r="E454" s="3"/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3"/>
      <c r="C455" s="3"/>
      <c r="D455" s="3"/>
      <c r="E455" s="3"/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3"/>
      <c r="C456" s="3"/>
      <c r="D456" s="3"/>
      <c r="E456" s="3"/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3"/>
      <c r="C457" s="3"/>
      <c r="D457" s="3"/>
      <c r="E457" s="3"/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3"/>
      <c r="C458" s="3"/>
      <c r="D458" s="3"/>
      <c r="E458" s="3"/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3"/>
      <c r="C459" s="3"/>
      <c r="D459" s="3"/>
      <c r="E459" s="3"/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3"/>
      <c r="C460" s="3"/>
      <c r="D460" s="3"/>
      <c r="E460" s="3"/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3"/>
      <c r="C461" s="3"/>
      <c r="D461" s="3"/>
      <c r="E461" s="3"/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3"/>
      <c r="C462" s="3"/>
      <c r="D462" s="3"/>
      <c r="E462" s="3"/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3"/>
      <c r="C463" s="3"/>
      <c r="D463" s="3"/>
      <c r="E463" s="3"/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3"/>
      <c r="C464" s="3"/>
      <c r="D464" s="3"/>
      <c r="E464" s="3"/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3"/>
      <c r="C465" s="3"/>
      <c r="D465" s="3"/>
      <c r="E465" s="3"/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3"/>
      <c r="C466" s="3"/>
      <c r="D466" s="3"/>
      <c r="E466" s="3"/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3"/>
      <c r="C467" s="3"/>
      <c r="D467" s="3"/>
      <c r="E467" s="3"/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3"/>
      <c r="C468" s="3"/>
      <c r="D468" s="3"/>
      <c r="E468" s="3"/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3"/>
      <c r="C469" s="3"/>
      <c r="D469" s="3"/>
      <c r="E469" s="3"/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3"/>
      <c r="C470" s="3"/>
      <c r="D470" s="3"/>
      <c r="E470" s="3"/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3"/>
      <c r="C471" s="3"/>
      <c r="D471" s="3"/>
      <c r="E471" s="3"/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3"/>
      <c r="C472" s="3"/>
      <c r="D472" s="3"/>
      <c r="E472" s="3"/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3"/>
      <c r="C473" s="3"/>
      <c r="D473" s="3"/>
      <c r="E473" s="3"/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3"/>
      <c r="C474" s="3"/>
      <c r="D474" s="3"/>
      <c r="E474" s="3"/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3"/>
      <c r="C475" s="3"/>
      <c r="D475" s="3"/>
      <c r="E475" s="3"/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3"/>
      <c r="C476" s="3"/>
      <c r="D476" s="3"/>
      <c r="E476" s="3"/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3"/>
      <c r="C477" s="3"/>
      <c r="D477" s="3"/>
      <c r="E477" s="3"/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3"/>
      <c r="C478" s="3"/>
      <c r="D478" s="3"/>
      <c r="E478" s="3"/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3"/>
      <c r="C479" s="3"/>
      <c r="D479" s="3"/>
      <c r="E479" s="3"/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3"/>
      <c r="C480" s="3"/>
      <c r="D480" s="3"/>
      <c r="E480" s="3"/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3"/>
      <c r="C481" s="3"/>
      <c r="D481" s="3"/>
      <c r="E481" s="3"/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3"/>
      <c r="C482" s="3"/>
      <c r="D482" s="3"/>
      <c r="E482" s="3"/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3"/>
      <c r="C483" s="3"/>
      <c r="D483" s="3"/>
      <c r="E483" s="3"/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3"/>
      <c r="C484" s="3"/>
      <c r="D484" s="3"/>
      <c r="E484" s="3"/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3"/>
      <c r="C485" s="3"/>
      <c r="D485" s="3"/>
      <c r="E485" s="3"/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3"/>
      <c r="C486" s="3"/>
      <c r="D486" s="3"/>
      <c r="E486" s="3"/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3"/>
      <c r="C487" s="3"/>
      <c r="D487" s="3"/>
      <c r="E487" s="3"/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3"/>
      <c r="C488" s="3"/>
      <c r="D488" s="3"/>
      <c r="E488" s="3"/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3"/>
      <c r="C489" s="3"/>
      <c r="D489" s="3"/>
      <c r="E489" s="3"/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3"/>
      <c r="C490" s="3"/>
      <c r="D490" s="3"/>
      <c r="E490" s="3"/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3"/>
      <c r="C491" s="3"/>
      <c r="D491" s="3"/>
      <c r="E491" s="3"/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3"/>
      <c r="C492" s="3"/>
      <c r="D492" s="3"/>
      <c r="E492" s="3"/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3"/>
      <c r="C493" s="3"/>
      <c r="D493" s="3"/>
      <c r="E493" s="3"/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3"/>
      <c r="C494" s="3"/>
      <c r="D494" s="3"/>
      <c r="E494" s="3"/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3"/>
      <c r="C495" s="3"/>
      <c r="D495" s="3"/>
      <c r="E495" s="3"/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3"/>
      <c r="C496" s="3"/>
      <c r="D496" s="3"/>
      <c r="E496" s="3"/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3"/>
      <c r="C497" s="3"/>
      <c r="D497" s="3"/>
      <c r="E497" s="3"/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3"/>
      <c r="C498" s="3"/>
      <c r="D498" s="3"/>
      <c r="E498" s="3"/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3"/>
      <c r="C499" s="3"/>
      <c r="D499" s="3"/>
      <c r="E499" s="3"/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3"/>
      <c r="C500" s="3"/>
      <c r="D500" s="3"/>
      <c r="E500" s="3"/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3"/>
      <c r="C501" s="3"/>
      <c r="D501" s="3"/>
      <c r="E501" s="3"/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3"/>
      <c r="C502" s="3"/>
      <c r="D502" s="3"/>
      <c r="E502" s="3"/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3"/>
      <c r="C503" s="3"/>
      <c r="D503" s="3"/>
      <c r="E503" s="3"/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3"/>
      <c r="C504" s="3"/>
      <c r="D504" s="3"/>
      <c r="E504" s="3"/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3"/>
      <c r="C505" s="3"/>
      <c r="D505" s="3"/>
      <c r="E505" s="3"/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3"/>
      <c r="C506" s="3"/>
      <c r="D506" s="3"/>
      <c r="E506" s="3"/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3"/>
      <c r="C507" s="3"/>
      <c r="D507" s="3"/>
      <c r="E507" s="3"/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3"/>
      <c r="C508" s="3"/>
      <c r="D508" s="3"/>
      <c r="E508" s="3"/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3"/>
      <c r="C509" s="3"/>
      <c r="D509" s="3"/>
      <c r="E509" s="3"/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3"/>
      <c r="C510" s="3"/>
      <c r="D510" s="3"/>
      <c r="E510" s="3"/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3"/>
      <c r="C511" s="3"/>
      <c r="D511" s="3"/>
      <c r="E511" s="3"/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3"/>
      <c r="C512" s="3"/>
      <c r="D512" s="3"/>
      <c r="E512" s="3"/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3"/>
      <c r="C513" s="3"/>
      <c r="D513" s="3"/>
      <c r="E513" s="3"/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3"/>
      <c r="C514" s="3"/>
      <c r="D514" s="3"/>
      <c r="E514" s="3"/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3"/>
      <c r="C515" s="3"/>
      <c r="D515" s="3"/>
      <c r="E515" s="3"/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3"/>
      <c r="C516" s="3"/>
      <c r="D516" s="3"/>
      <c r="E516" s="3"/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3"/>
      <c r="C517" s="3"/>
      <c r="D517" s="3"/>
      <c r="E517" s="3"/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3"/>
      <c r="C518" s="3"/>
      <c r="D518" s="3"/>
      <c r="E518" s="3"/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3"/>
      <c r="C519" s="3"/>
      <c r="D519" s="3"/>
      <c r="E519" s="3"/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3"/>
      <c r="C520" s="3"/>
      <c r="D520" s="3"/>
      <c r="E520" s="3"/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3"/>
      <c r="C521" s="3"/>
      <c r="D521" s="3"/>
      <c r="E521" s="3"/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3"/>
      <c r="C522" s="3"/>
      <c r="D522" s="3"/>
      <c r="E522" s="3"/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3"/>
      <c r="C523" s="3"/>
      <c r="D523" s="3"/>
      <c r="E523" s="3"/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3"/>
      <c r="C524" s="3"/>
      <c r="D524" s="3"/>
      <c r="E524" s="3"/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3"/>
      <c r="C525" s="3"/>
      <c r="D525" s="3"/>
      <c r="E525" s="3"/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3"/>
      <c r="C526" s="3"/>
      <c r="D526" s="3"/>
      <c r="E526" s="3"/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3"/>
      <c r="C527" s="3"/>
      <c r="D527" s="3"/>
      <c r="E527" s="3"/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3"/>
      <c r="C528" s="3"/>
      <c r="D528" s="3"/>
      <c r="E528" s="3"/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3"/>
      <c r="C529" s="3"/>
      <c r="D529" s="3"/>
      <c r="E529" s="3"/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3"/>
      <c r="C530" s="3"/>
      <c r="D530" s="3"/>
      <c r="E530" s="3"/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3"/>
      <c r="C531" s="3"/>
      <c r="D531" s="3"/>
      <c r="E531" s="3"/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3"/>
      <c r="C532" s="3"/>
      <c r="D532" s="3"/>
      <c r="E532" s="3"/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3"/>
      <c r="C533" s="3"/>
      <c r="D533" s="3"/>
      <c r="E533" s="3"/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3"/>
      <c r="C534" s="3"/>
      <c r="D534" s="3"/>
      <c r="E534" s="3"/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3"/>
      <c r="C535" s="3"/>
      <c r="D535" s="3"/>
      <c r="E535" s="3"/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3"/>
      <c r="C536" s="3"/>
      <c r="D536" s="3"/>
      <c r="E536" s="3"/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3"/>
      <c r="C537" s="3"/>
      <c r="D537" s="3"/>
      <c r="E537" s="3"/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3"/>
      <c r="C538" s="3"/>
      <c r="D538" s="3"/>
      <c r="E538" s="3"/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3"/>
      <c r="C539" s="3"/>
      <c r="D539" s="3"/>
      <c r="E539" s="3"/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3"/>
      <c r="C540" s="3"/>
      <c r="D540" s="3"/>
      <c r="E540" s="3"/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3"/>
      <c r="C541" s="3"/>
      <c r="D541" s="3"/>
      <c r="E541" s="3"/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3"/>
      <c r="C542" s="3"/>
      <c r="D542" s="3"/>
      <c r="E542" s="3"/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3"/>
      <c r="C543" s="3"/>
      <c r="D543" s="3"/>
      <c r="E543" s="3"/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3"/>
      <c r="C544" s="3"/>
      <c r="D544" s="3"/>
      <c r="E544" s="3"/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3"/>
      <c r="C545" s="3"/>
      <c r="D545" s="3"/>
      <c r="E545" s="3"/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3"/>
      <c r="C546" s="3"/>
      <c r="D546" s="3"/>
      <c r="E546" s="3"/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3"/>
      <c r="C547" s="3"/>
      <c r="D547" s="3"/>
      <c r="E547" s="3"/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3"/>
      <c r="C548" s="3"/>
      <c r="D548" s="3"/>
      <c r="E548" s="3"/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3"/>
      <c r="C549" s="3"/>
      <c r="D549" s="3"/>
      <c r="E549" s="3"/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3"/>
      <c r="C550" s="3"/>
      <c r="D550" s="3"/>
      <c r="E550" s="3"/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3"/>
      <c r="C551" s="3"/>
      <c r="D551" s="3"/>
      <c r="E551" s="3"/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3"/>
      <c r="C552" s="3"/>
      <c r="D552" s="3"/>
      <c r="E552" s="3"/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3"/>
      <c r="C553" s="3"/>
      <c r="D553" s="3"/>
      <c r="E553" s="3"/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3"/>
      <c r="C554" s="3"/>
      <c r="D554" s="3"/>
      <c r="E554" s="3"/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3"/>
      <c r="C555" s="3"/>
      <c r="D555" s="3"/>
      <c r="E555" s="3"/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3"/>
      <c r="C556" s="3"/>
      <c r="D556" s="3"/>
      <c r="E556" s="3"/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3"/>
      <c r="C557" s="3"/>
      <c r="D557" s="3"/>
      <c r="E557" s="3"/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3"/>
      <c r="C558" s="3"/>
      <c r="D558" s="3"/>
      <c r="E558" s="3"/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3"/>
      <c r="C559" s="3"/>
      <c r="D559" s="3"/>
      <c r="E559" s="3"/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3"/>
      <c r="C560" s="3"/>
      <c r="D560" s="3"/>
      <c r="E560" s="3"/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3"/>
      <c r="C561" s="3"/>
      <c r="D561" s="3"/>
      <c r="E561" s="3"/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3"/>
      <c r="C562" s="3"/>
      <c r="D562" s="3"/>
      <c r="E562" s="3"/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3"/>
      <c r="C563" s="3"/>
      <c r="D563" s="3"/>
      <c r="E563" s="3"/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3"/>
      <c r="C564" s="3"/>
      <c r="D564" s="3"/>
      <c r="E564" s="3"/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3"/>
      <c r="C565" s="3"/>
      <c r="D565" s="3"/>
      <c r="E565" s="3"/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3"/>
      <c r="C566" s="3"/>
      <c r="D566" s="3"/>
      <c r="E566" s="3"/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3"/>
      <c r="C567" s="3"/>
      <c r="D567" s="3"/>
      <c r="E567" s="3"/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3"/>
      <c r="C568" s="3"/>
      <c r="D568" s="3"/>
      <c r="E568" s="3"/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3"/>
      <c r="C569" s="3"/>
      <c r="D569" s="3"/>
      <c r="E569" s="3"/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3"/>
      <c r="C570" s="3"/>
      <c r="D570" s="3"/>
      <c r="E570" s="3"/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3"/>
      <c r="C571" s="3"/>
      <c r="D571" s="3"/>
      <c r="E571" s="3"/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3"/>
      <c r="C572" s="3"/>
      <c r="D572" s="3"/>
      <c r="E572" s="3"/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3"/>
      <c r="C573" s="3"/>
      <c r="D573" s="3"/>
      <c r="E573" s="3"/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3"/>
      <c r="C574" s="3"/>
      <c r="D574" s="3"/>
      <c r="E574" s="3"/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3"/>
      <c r="C575" s="3"/>
      <c r="D575" s="3"/>
      <c r="E575" s="3"/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3"/>
      <c r="C576" s="3"/>
      <c r="D576" s="3"/>
      <c r="E576" s="3"/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3"/>
      <c r="C577" s="3"/>
      <c r="D577" s="3"/>
      <c r="E577" s="3"/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3"/>
      <c r="C578" s="3"/>
      <c r="D578" s="3"/>
      <c r="E578" s="3"/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3"/>
      <c r="C579" s="3"/>
      <c r="D579" s="3"/>
      <c r="E579" s="3"/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3"/>
      <c r="C580" s="3"/>
      <c r="D580" s="3"/>
      <c r="E580" s="3"/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3"/>
      <c r="C581" s="3"/>
      <c r="D581" s="3"/>
      <c r="E581" s="3"/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3"/>
      <c r="C582" s="3"/>
      <c r="D582" s="3"/>
      <c r="E582" s="3"/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3"/>
      <c r="C583" s="3"/>
      <c r="D583" s="3"/>
      <c r="E583" s="3"/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3"/>
      <c r="C584" s="3"/>
      <c r="D584" s="3"/>
      <c r="E584" s="3"/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3"/>
      <c r="C585" s="3"/>
      <c r="D585" s="3"/>
      <c r="E585" s="3"/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3"/>
      <c r="C586" s="3"/>
      <c r="D586" s="3"/>
      <c r="E586" s="3"/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3"/>
      <c r="C587" s="3"/>
      <c r="D587" s="3"/>
      <c r="E587" s="3"/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3"/>
      <c r="C588" s="3"/>
      <c r="D588" s="3"/>
      <c r="E588" s="3"/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3"/>
      <c r="C589" s="3"/>
      <c r="D589" s="3"/>
      <c r="E589" s="3"/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3"/>
      <c r="C590" s="3"/>
      <c r="D590" s="3"/>
      <c r="E590" s="3"/>
      <c r="F590" s="3"/>
      <c r="G590" s="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3"/>
      <c r="C591" s="3"/>
      <c r="D591" s="3"/>
      <c r="E591" s="3"/>
      <c r="F591" s="3"/>
      <c r="G591" s="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3"/>
      <c r="C592" s="3"/>
      <c r="D592" s="3"/>
      <c r="E592" s="3"/>
      <c r="F592" s="3"/>
      <c r="G592" s="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3"/>
      <c r="C593" s="3"/>
      <c r="D593" s="3"/>
      <c r="E593" s="3"/>
      <c r="F593" s="3"/>
      <c r="G593" s="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3"/>
      <c r="C594" s="3"/>
      <c r="D594" s="3"/>
      <c r="E594" s="3"/>
      <c r="F594" s="3"/>
      <c r="G594" s="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3"/>
      <c r="C595" s="3"/>
      <c r="D595" s="3"/>
      <c r="E595" s="3"/>
      <c r="F595" s="3"/>
      <c r="G595" s="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3"/>
      <c r="C596" s="3"/>
      <c r="D596" s="3"/>
      <c r="E596" s="3"/>
      <c r="F596" s="3"/>
      <c r="G596" s="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3"/>
      <c r="C597" s="3"/>
      <c r="D597" s="3"/>
      <c r="E597" s="3"/>
      <c r="F597" s="3"/>
      <c r="G597" s="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3"/>
      <c r="C598" s="3"/>
      <c r="D598" s="3"/>
      <c r="E598" s="3"/>
      <c r="F598" s="3"/>
      <c r="G598" s="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3"/>
      <c r="C599" s="3"/>
      <c r="D599" s="3"/>
      <c r="E599" s="3"/>
      <c r="F599" s="3"/>
      <c r="G599" s="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3"/>
      <c r="C600" s="3"/>
      <c r="D600" s="3"/>
      <c r="E600" s="3"/>
      <c r="F600" s="3"/>
      <c r="G600" s="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3"/>
      <c r="C601" s="3"/>
      <c r="D601" s="3"/>
      <c r="E601" s="3"/>
      <c r="F601" s="3"/>
      <c r="G601" s="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3"/>
      <c r="C602" s="3"/>
      <c r="D602" s="3"/>
      <c r="E602" s="3"/>
      <c r="F602" s="3"/>
      <c r="G602" s="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3"/>
      <c r="C603" s="3"/>
      <c r="D603" s="3"/>
      <c r="E603" s="3"/>
      <c r="F603" s="3"/>
      <c r="G603" s="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3"/>
      <c r="C604" s="3"/>
      <c r="D604" s="3"/>
      <c r="E604" s="3"/>
      <c r="F604" s="3"/>
      <c r="G604" s="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3"/>
      <c r="C605" s="3"/>
      <c r="D605" s="3"/>
      <c r="E605" s="3"/>
      <c r="F605" s="3"/>
      <c r="G605" s="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3"/>
      <c r="C606" s="3"/>
      <c r="D606" s="3"/>
      <c r="E606" s="3"/>
      <c r="F606" s="3"/>
      <c r="G606" s="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3"/>
      <c r="C607" s="3"/>
      <c r="D607" s="3"/>
      <c r="E607" s="3"/>
      <c r="F607" s="3"/>
      <c r="G607" s="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3"/>
      <c r="C608" s="3"/>
      <c r="D608" s="3"/>
      <c r="E608" s="3"/>
      <c r="F608" s="3"/>
      <c r="G608" s="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3"/>
      <c r="C609" s="3"/>
      <c r="D609" s="3"/>
      <c r="E609" s="3"/>
      <c r="F609" s="3"/>
      <c r="G609" s="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3"/>
      <c r="C610" s="3"/>
      <c r="D610" s="3"/>
      <c r="E610" s="3"/>
      <c r="F610" s="3"/>
      <c r="G610" s="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3"/>
      <c r="C611" s="3"/>
      <c r="D611" s="3"/>
      <c r="E611" s="3"/>
      <c r="F611" s="3"/>
      <c r="G611" s="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3"/>
      <c r="C612" s="3"/>
      <c r="D612" s="3"/>
      <c r="E612" s="3"/>
      <c r="F612" s="3"/>
      <c r="G612" s="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3"/>
      <c r="C613" s="3"/>
      <c r="D613" s="3"/>
      <c r="E613" s="3"/>
      <c r="F613" s="3"/>
      <c r="G613" s="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3"/>
      <c r="C614" s="3"/>
      <c r="D614" s="3"/>
      <c r="E614" s="3"/>
      <c r="F614" s="3"/>
      <c r="G614" s="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3"/>
      <c r="C615" s="3"/>
      <c r="D615" s="3"/>
      <c r="E615" s="3"/>
      <c r="F615" s="3"/>
      <c r="G615" s="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3"/>
      <c r="C616" s="3"/>
      <c r="D616" s="3"/>
      <c r="E616" s="3"/>
      <c r="F616" s="3"/>
      <c r="G616" s="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3"/>
      <c r="C617" s="3"/>
      <c r="D617" s="3"/>
      <c r="E617" s="3"/>
      <c r="F617" s="3"/>
      <c r="G617" s="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3"/>
      <c r="C618" s="3"/>
      <c r="D618" s="3"/>
      <c r="E618" s="3"/>
      <c r="F618" s="3"/>
      <c r="G618" s="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3"/>
      <c r="C619" s="3"/>
      <c r="D619" s="3"/>
      <c r="E619" s="3"/>
      <c r="F619" s="3"/>
      <c r="G619" s="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3"/>
      <c r="C620" s="3"/>
      <c r="D620" s="3"/>
      <c r="E620" s="3"/>
      <c r="F620" s="3"/>
      <c r="G620" s="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3"/>
      <c r="C621" s="3"/>
      <c r="D621" s="3"/>
      <c r="E621" s="3"/>
      <c r="F621" s="3"/>
      <c r="G621" s="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3"/>
      <c r="C622" s="3"/>
      <c r="D622" s="3"/>
      <c r="E622" s="3"/>
      <c r="F622" s="3"/>
      <c r="G622" s="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3"/>
      <c r="C623" s="3"/>
      <c r="D623" s="3"/>
      <c r="E623" s="3"/>
      <c r="F623" s="3"/>
      <c r="G623" s="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3"/>
      <c r="C624" s="3"/>
      <c r="D624" s="3"/>
      <c r="E624" s="3"/>
      <c r="F624" s="3"/>
      <c r="G624" s="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3"/>
      <c r="C625" s="3"/>
      <c r="D625" s="3"/>
      <c r="E625" s="3"/>
      <c r="F625" s="3"/>
      <c r="G625" s="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3"/>
      <c r="C626" s="3"/>
      <c r="D626" s="3"/>
      <c r="E626" s="3"/>
      <c r="F626" s="3"/>
      <c r="G626" s="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3"/>
      <c r="C627" s="3"/>
      <c r="D627" s="3"/>
      <c r="E627" s="3"/>
      <c r="F627" s="3"/>
      <c r="G627" s="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3"/>
      <c r="C628" s="3"/>
      <c r="D628" s="3"/>
      <c r="E628" s="3"/>
      <c r="F628" s="3"/>
      <c r="G628" s="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3"/>
      <c r="C629" s="3"/>
      <c r="D629" s="3"/>
      <c r="E629" s="3"/>
      <c r="F629" s="3"/>
      <c r="G629" s="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3"/>
      <c r="C630" s="3"/>
      <c r="D630" s="3"/>
      <c r="E630" s="3"/>
      <c r="F630" s="3"/>
      <c r="G630" s="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3"/>
      <c r="C631" s="3"/>
      <c r="D631" s="3"/>
      <c r="E631" s="3"/>
      <c r="F631" s="3"/>
      <c r="G631" s="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3"/>
      <c r="C632" s="3"/>
      <c r="D632" s="3"/>
      <c r="E632" s="3"/>
      <c r="F632" s="3"/>
      <c r="G632" s="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3"/>
      <c r="C633" s="3"/>
      <c r="D633" s="3"/>
      <c r="E633" s="3"/>
      <c r="F633" s="3"/>
      <c r="G633" s="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3"/>
      <c r="C634" s="3"/>
      <c r="D634" s="3"/>
      <c r="E634" s="3"/>
      <c r="F634" s="3"/>
      <c r="G634" s="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3"/>
      <c r="C635" s="3"/>
      <c r="D635" s="3"/>
      <c r="E635" s="3"/>
      <c r="F635" s="3"/>
      <c r="G635" s="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3"/>
      <c r="C636" s="3"/>
      <c r="D636" s="3"/>
      <c r="E636" s="3"/>
      <c r="F636" s="3"/>
      <c r="G636" s="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3"/>
      <c r="C637" s="3"/>
      <c r="D637" s="3"/>
      <c r="E637" s="3"/>
      <c r="F637" s="3"/>
      <c r="G637" s="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3"/>
      <c r="C638" s="3"/>
      <c r="D638" s="3"/>
      <c r="E638" s="3"/>
      <c r="F638" s="3"/>
      <c r="G638" s="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3"/>
      <c r="C639" s="3"/>
      <c r="D639" s="3"/>
      <c r="E639" s="3"/>
      <c r="F639" s="3"/>
      <c r="G639" s="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3"/>
      <c r="C640" s="3"/>
      <c r="D640" s="3"/>
      <c r="E640" s="3"/>
      <c r="F640" s="3"/>
      <c r="G640" s="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3"/>
      <c r="C641" s="3"/>
      <c r="D641" s="3"/>
      <c r="E641" s="3"/>
      <c r="F641" s="3"/>
      <c r="G641" s="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3"/>
      <c r="C642" s="3"/>
      <c r="D642" s="3"/>
      <c r="E642" s="3"/>
      <c r="F642" s="3"/>
      <c r="G642" s="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3"/>
      <c r="C643" s="3"/>
      <c r="D643" s="3"/>
      <c r="E643" s="3"/>
      <c r="F643" s="3"/>
      <c r="G643" s="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3"/>
      <c r="C644" s="3"/>
      <c r="D644" s="3"/>
      <c r="E644" s="3"/>
      <c r="F644" s="3"/>
      <c r="G644" s="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3"/>
      <c r="C645" s="3"/>
      <c r="D645" s="3"/>
      <c r="E645" s="3"/>
      <c r="F645" s="3"/>
      <c r="G645" s="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3"/>
      <c r="C646" s="3"/>
      <c r="D646" s="3"/>
      <c r="E646" s="3"/>
      <c r="F646" s="3"/>
      <c r="G646" s="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3"/>
      <c r="C647" s="3"/>
      <c r="D647" s="3"/>
      <c r="E647" s="3"/>
      <c r="F647" s="3"/>
      <c r="G647" s="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3"/>
      <c r="C648" s="3"/>
      <c r="D648" s="3"/>
      <c r="E648" s="3"/>
      <c r="F648" s="3"/>
      <c r="G648" s="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3"/>
      <c r="C649" s="3"/>
      <c r="D649" s="3"/>
      <c r="E649" s="3"/>
      <c r="F649" s="3"/>
      <c r="G649" s="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3"/>
      <c r="C650" s="3"/>
      <c r="D650" s="3"/>
      <c r="E650" s="3"/>
      <c r="F650" s="3"/>
      <c r="G650" s="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3"/>
      <c r="C651" s="3"/>
      <c r="D651" s="3"/>
      <c r="E651" s="3"/>
      <c r="F651" s="3"/>
      <c r="G651" s="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3"/>
      <c r="C652" s="3"/>
      <c r="D652" s="3"/>
      <c r="E652" s="3"/>
      <c r="F652" s="3"/>
      <c r="G652" s="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3"/>
      <c r="C653" s="3"/>
      <c r="D653" s="3"/>
      <c r="E653" s="3"/>
      <c r="F653" s="3"/>
      <c r="G653" s="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3"/>
      <c r="C654" s="3"/>
      <c r="D654" s="3"/>
      <c r="E654" s="3"/>
      <c r="F654" s="3"/>
      <c r="G654" s="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3"/>
      <c r="C655" s="3"/>
      <c r="D655" s="3"/>
      <c r="E655" s="3"/>
      <c r="F655" s="3"/>
      <c r="G655" s="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3"/>
      <c r="C656" s="3"/>
      <c r="D656" s="3"/>
      <c r="E656" s="3"/>
      <c r="F656" s="3"/>
      <c r="G656" s="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3"/>
      <c r="C657" s="3"/>
      <c r="D657" s="3"/>
      <c r="E657" s="3"/>
      <c r="F657" s="3"/>
      <c r="G657" s="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3"/>
      <c r="C658" s="3"/>
      <c r="D658" s="3"/>
      <c r="E658" s="3"/>
      <c r="F658" s="3"/>
      <c r="G658" s="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3"/>
      <c r="C659" s="3"/>
      <c r="D659" s="3"/>
      <c r="E659" s="3"/>
      <c r="F659" s="3"/>
      <c r="G659" s="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3"/>
      <c r="C660" s="3"/>
      <c r="D660" s="3"/>
      <c r="E660" s="3"/>
      <c r="F660" s="3"/>
      <c r="G660" s="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3"/>
      <c r="C661" s="3"/>
      <c r="D661" s="3"/>
      <c r="E661" s="3"/>
      <c r="F661" s="3"/>
      <c r="G661" s="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3"/>
      <c r="C662" s="3"/>
      <c r="D662" s="3"/>
      <c r="E662" s="3"/>
      <c r="F662" s="3"/>
      <c r="G662" s="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3"/>
      <c r="C663" s="3"/>
      <c r="D663" s="3"/>
      <c r="E663" s="3"/>
      <c r="F663" s="3"/>
      <c r="G663" s="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3"/>
      <c r="C664" s="3"/>
      <c r="D664" s="3"/>
      <c r="E664" s="3"/>
      <c r="F664" s="3"/>
      <c r="G664" s="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3"/>
      <c r="C665" s="3"/>
      <c r="D665" s="3"/>
      <c r="E665" s="3"/>
      <c r="F665" s="3"/>
      <c r="G665" s="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3"/>
      <c r="C666" s="3"/>
      <c r="D666" s="3"/>
      <c r="E666" s="3"/>
      <c r="F666" s="3"/>
      <c r="G666" s="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3"/>
      <c r="C667" s="3"/>
      <c r="D667" s="3"/>
      <c r="E667" s="3"/>
      <c r="F667" s="3"/>
      <c r="G667" s="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3"/>
      <c r="C668" s="3"/>
      <c r="D668" s="3"/>
      <c r="E668" s="3"/>
      <c r="F668" s="3"/>
      <c r="G668" s="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3"/>
      <c r="C669" s="3"/>
      <c r="D669" s="3"/>
      <c r="E669" s="3"/>
      <c r="F669" s="3"/>
      <c r="G669" s="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3"/>
      <c r="C670" s="3"/>
      <c r="D670" s="3"/>
      <c r="E670" s="3"/>
      <c r="F670" s="3"/>
      <c r="G670" s="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3"/>
      <c r="C671" s="3"/>
      <c r="D671" s="3"/>
      <c r="E671" s="3"/>
      <c r="F671" s="3"/>
      <c r="G671" s="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3"/>
      <c r="C672" s="3"/>
      <c r="D672" s="3"/>
      <c r="E672" s="3"/>
      <c r="F672" s="3"/>
      <c r="G672" s="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3"/>
      <c r="C673" s="3"/>
      <c r="D673" s="3"/>
      <c r="E673" s="3"/>
      <c r="F673" s="3"/>
      <c r="G673" s="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3"/>
      <c r="C674" s="3"/>
      <c r="D674" s="3"/>
      <c r="E674" s="3"/>
      <c r="F674" s="3"/>
      <c r="G674" s="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3"/>
      <c r="C675" s="3"/>
      <c r="D675" s="3"/>
      <c r="E675" s="3"/>
      <c r="F675" s="3"/>
      <c r="G675" s="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3"/>
      <c r="C676" s="3"/>
      <c r="D676" s="3"/>
      <c r="E676" s="3"/>
      <c r="F676" s="3"/>
      <c r="G676" s="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3"/>
      <c r="C677" s="3"/>
      <c r="D677" s="3"/>
      <c r="E677" s="3"/>
      <c r="F677" s="3"/>
      <c r="G677" s="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3"/>
      <c r="C678" s="3"/>
      <c r="D678" s="3"/>
      <c r="E678" s="3"/>
      <c r="F678" s="3"/>
      <c r="G678" s="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3"/>
      <c r="C679" s="3"/>
      <c r="D679" s="3"/>
      <c r="E679" s="3"/>
      <c r="F679" s="3"/>
      <c r="G679" s="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3"/>
      <c r="C680" s="3"/>
      <c r="D680" s="3"/>
      <c r="E680" s="3"/>
      <c r="F680" s="3"/>
      <c r="G680" s="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3"/>
      <c r="C681" s="3"/>
      <c r="D681" s="3"/>
      <c r="E681" s="3"/>
      <c r="F681" s="3"/>
      <c r="G681" s="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3"/>
      <c r="C682" s="3"/>
      <c r="D682" s="3"/>
      <c r="E682" s="3"/>
      <c r="F682" s="3"/>
      <c r="G682" s="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3"/>
      <c r="C683" s="3"/>
      <c r="D683" s="3"/>
      <c r="E683" s="3"/>
      <c r="F683" s="3"/>
      <c r="G683" s="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3"/>
      <c r="C684" s="3"/>
      <c r="D684" s="3"/>
      <c r="E684" s="3"/>
      <c r="F684" s="3"/>
      <c r="G684" s="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3"/>
      <c r="C685" s="3"/>
      <c r="D685" s="3"/>
      <c r="E685" s="3"/>
      <c r="F685" s="3"/>
      <c r="G685" s="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3"/>
      <c r="C686" s="3"/>
      <c r="D686" s="3"/>
      <c r="E686" s="3"/>
      <c r="F686" s="3"/>
      <c r="G686" s="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3"/>
      <c r="C687" s="3"/>
      <c r="D687" s="3"/>
      <c r="E687" s="3"/>
      <c r="F687" s="3"/>
      <c r="G687" s="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3"/>
      <c r="C688" s="3"/>
      <c r="D688" s="3"/>
      <c r="E688" s="3"/>
      <c r="F688" s="3"/>
      <c r="G688" s="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3"/>
      <c r="C689" s="3"/>
      <c r="D689" s="3"/>
      <c r="E689" s="3"/>
      <c r="F689" s="3"/>
      <c r="G689" s="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3"/>
      <c r="C690" s="3"/>
      <c r="D690" s="3"/>
      <c r="E690" s="3"/>
      <c r="F690" s="3"/>
      <c r="G690" s="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3"/>
      <c r="C691" s="3"/>
      <c r="D691" s="3"/>
      <c r="E691" s="3"/>
      <c r="F691" s="3"/>
      <c r="G691" s="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3"/>
      <c r="C692" s="3"/>
      <c r="D692" s="3"/>
      <c r="E692" s="3"/>
      <c r="F692" s="3"/>
      <c r="G692" s="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3"/>
      <c r="C693" s="3"/>
      <c r="D693" s="3"/>
      <c r="E693" s="3"/>
      <c r="F693" s="3"/>
      <c r="G693" s="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3"/>
      <c r="C694" s="3"/>
      <c r="D694" s="3"/>
      <c r="E694" s="3"/>
      <c r="F694" s="3"/>
      <c r="G694" s="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3"/>
      <c r="C695" s="3"/>
      <c r="D695" s="3"/>
      <c r="E695" s="3"/>
      <c r="F695" s="3"/>
      <c r="G695" s="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3"/>
      <c r="C696" s="3"/>
      <c r="D696" s="3"/>
      <c r="E696" s="3"/>
      <c r="F696" s="3"/>
      <c r="G696" s="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3"/>
      <c r="C697" s="3"/>
      <c r="D697" s="3"/>
      <c r="E697" s="3"/>
      <c r="F697" s="3"/>
      <c r="G697" s="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3"/>
      <c r="C698" s="3"/>
      <c r="D698" s="3"/>
      <c r="E698" s="3"/>
      <c r="F698" s="3"/>
      <c r="G698" s="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3"/>
      <c r="C699" s="3"/>
      <c r="D699" s="3"/>
      <c r="E699" s="3"/>
      <c r="F699" s="3"/>
      <c r="G699" s="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3"/>
      <c r="C700" s="3"/>
      <c r="D700" s="3"/>
      <c r="E700" s="3"/>
      <c r="F700" s="3"/>
      <c r="G700" s="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3"/>
      <c r="C701" s="3"/>
      <c r="D701" s="3"/>
      <c r="E701" s="3"/>
      <c r="F701" s="3"/>
      <c r="G701" s="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3"/>
      <c r="C702" s="3"/>
      <c r="D702" s="3"/>
      <c r="E702" s="3"/>
      <c r="F702" s="3"/>
      <c r="G702" s="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3"/>
      <c r="C703" s="3"/>
      <c r="D703" s="3"/>
      <c r="E703" s="3"/>
      <c r="F703" s="3"/>
      <c r="G703" s="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3"/>
      <c r="C704" s="3"/>
      <c r="D704" s="3"/>
      <c r="E704" s="3"/>
      <c r="F704" s="3"/>
      <c r="G704" s="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3"/>
      <c r="C705" s="3"/>
      <c r="D705" s="3"/>
      <c r="E705" s="3"/>
      <c r="F705" s="3"/>
      <c r="G705" s="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3"/>
      <c r="C706" s="3"/>
      <c r="D706" s="3"/>
      <c r="E706" s="3"/>
      <c r="F706" s="3"/>
      <c r="G706" s="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3"/>
      <c r="C707" s="3"/>
      <c r="D707" s="3"/>
      <c r="E707" s="3"/>
      <c r="F707" s="3"/>
      <c r="G707" s="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3"/>
      <c r="C708" s="3"/>
      <c r="D708" s="3"/>
      <c r="E708" s="3"/>
      <c r="F708" s="3"/>
      <c r="G708" s="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3"/>
      <c r="C709" s="3"/>
      <c r="D709" s="3"/>
      <c r="E709" s="3"/>
      <c r="F709" s="3"/>
      <c r="G709" s="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3"/>
      <c r="C710" s="3"/>
      <c r="D710" s="3"/>
      <c r="E710" s="3"/>
      <c r="F710" s="3"/>
      <c r="G710" s="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3"/>
      <c r="C711" s="3"/>
      <c r="D711" s="3"/>
      <c r="E711" s="3"/>
      <c r="F711" s="3"/>
      <c r="G711" s="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3"/>
      <c r="C712" s="3"/>
      <c r="D712" s="3"/>
      <c r="E712" s="3"/>
      <c r="F712" s="3"/>
      <c r="G712" s="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3"/>
      <c r="C713" s="3"/>
      <c r="D713" s="3"/>
      <c r="E713" s="3"/>
      <c r="F713" s="3"/>
      <c r="G713" s="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3"/>
      <c r="C714" s="3"/>
      <c r="D714" s="3"/>
      <c r="E714" s="3"/>
      <c r="F714" s="3"/>
      <c r="G714" s="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3"/>
      <c r="C715" s="3"/>
      <c r="D715" s="3"/>
      <c r="E715" s="3"/>
      <c r="F715" s="3"/>
      <c r="G715" s="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3"/>
      <c r="C716" s="3"/>
      <c r="D716" s="3"/>
      <c r="E716" s="3"/>
      <c r="F716" s="3"/>
      <c r="G716" s="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3"/>
      <c r="C717" s="3"/>
      <c r="D717" s="3"/>
      <c r="E717" s="3"/>
      <c r="F717" s="3"/>
      <c r="G717" s="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3"/>
      <c r="C718" s="3"/>
      <c r="D718" s="3"/>
      <c r="E718" s="3"/>
      <c r="F718" s="3"/>
      <c r="G718" s="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3"/>
      <c r="C719" s="3"/>
      <c r="D719" s="3"/>
      <c r="E719" s="3"/>
      <c r="F719" s="3"/>
      <c r="G719" s="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3"/>
      <c r="C720" s="3"/>
      <c r="D720" s="3"/>
      <c r="E720" s="3"/>
      <c r="F720" s="3"/>
      <c r="G720" s="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3"/>
      <c r="C721" s="3"/>
      <c r="D721" s="3"/>
      <c r="E721" s="3"/>
      <c r="F721" s="3"/>
      <c r="G721" s="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3"/>
      <c r="C722" s="3"/>
      <c r="D722" s="3"/>
      <c r="E722" s="3"/>
      <c r="F722" s="3"/>
      <c r="G722" s="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3"/>
      <c r="C723" s="3"/>
      <c r="D723" s="3"/>
      <c r="E723" s="3"/>
      <c r="F723" s="3"/>
      <c r="G723" s="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3"/>
      <c r="C724" s="3"/>
      <c r="D724" s="3"/>
      <c r="E724" s="3"/>
      <c r="F724" s="3"/>
      <c r="G724" s="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3"/>
      <c r="C725" s="3"/>
      <c r="D725" s="3"/>
      <c r="E725" s="3"/>
      <c r="F725" s="3"/>
      <c r="G725" s="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3"/>
      <c r="C726" s="3"/>
      <c r="D726" s="3"/>
      <c r="E726" s="3"/>
      <c r="F726" s="3"/>
      <c r="G726" s="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3"/>
      <c r="C727" s="3"/>
      <c r="D727" s="3"/>
      <c r="E727" s="3"/>
      <c r="F727" s="3"/>
      <c r="G727" s="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3"/>
      <c r="C728" s="3"/>
      <c r="D728" s="3"/>
      <c r="E728" s="3"/>
      <c r="F728" s="3"/>
      <c r="G728" s="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3"/>
      <c r="C729" s="3"/>
      <c r="D729" s="3"/>
      <c r="E729" s="3"/>
      <c r="F729" s="3"/>
      <c r="G729" s="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3"/>
      <c r="C730" s="3"/>
      <c r="D730" s="3"/>
      <c r="E730" s="3"/>
      <c r="F730" s="3"/>
      <c r="G730" s="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3"/>
      <c r="C731" s="3"/>
      <c r="D731" s="3"/>
      <c r="E731" s="3"/>
      <c r="F731" s="3"/>
      <c r="G731" s="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3"/>
      <c r="C732" s="3"/>
      <c r="D732" s="3"/>
      <c r="E732" s="3"/>
      <c r="F732" s="3"/>
      <c r="G732" s="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3"/>
      <c r="C733" s="3"/>
      <c r="D733" s="3"/>
      <c r="E733" s="3"/>
      <c r="F733" s="3"/>
      <c r="G733" s="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3"/>
      <c r="C734" s="3"/>
      <c r="D734" s="3"/>
      <c r="E734" s="3"/>
      <c r="F734" s="3"/>
      <c r="G734" s="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3"/>
      <c r="C735" s="3"/>
      <c r="D735" s="3"/>
      <c r="E735" s="3"/>
      <c r="F735" s="3"/>
      <c r="G735" s="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3"/>
      <c r="C736" s="3"/>
      <c r="D736" s="3"/>
      <c r="E736" s="3"/>
      <c r="F736" s="3"/>
      <c r="G736" s="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3"/>
      <c r="C737" s="3"/>
      <c r="D737" s="3"/>
      <c r="E737" s="3"/>
      <c r="F737" s="3"/>
      <c r="G737" s="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3"/>
      <c r="C738" s="3"/>
      <c r="D738" s="3"/>
      <c r="E738" s="3"/>
      <c r="F738" s="3"/>
      <c r="G738" s="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3"/>
      <c r="C739" s="3"/>
      <c r="D739" s="3"/>
      <c r="E739" s="3"/>
      <c r="F739" s="3"/>
      <c r="G739" s="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3"/>
      <c r="C740" s="3"/>
      <c r="D740" s="3"/>
      <c r="E740" s="3"/>
      <c r="F740" s="3"/>
      <c r="G740" s="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3"/>
      <c r="C741" s="3"/>
      <c r="D741" s="3"/>
      <c r="E741" s="3"/>
      <c r="F741" s="3"/>
      <c r="G741" s="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3"/>
      <c r="C742" s="3"/>
      <c r="D742" s="3"/>
      <c r="E742" s="3"/>
      <c r="F742" s="3"/>
      <c r="G742" s="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3"/>
      <c r="C743" s="3"/>
      <c r="D743" s="3"/>
      <c r="E743" s="3"/>
      <c r="F743" s="3"/>
      <c r="G743" s="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3"/>
      <c r="C744" s="3"/>
      <c r="D744" s="3"/>
      <c r="E744" s="3"/>
      <c r="F744" s="3"/>
      <c r="G744" s="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3"/>
      <c r="C745" s="3"/>
      <c r="D745" s="3"/>
      <c r="E745" s="3"/>
      <c r="F745" s="3"/>
      <c r="G745" s="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3"/>
      <c r="C746" s="3"/>
      <c r="D746" s="3"/>
      <c r="E746" s="3"/>
      <c r="F746" s="3"/>
      <c r="G746" s="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3"/>
      <c r="C747" s="3"/>
      <c r="D747" s="3"/>
      <c r="E747" s="3"/>
      <c r="F747" s="3"/>
      <c r="G747" s="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3"/>
      <c r="C748" s="3"/>
      <c r="D748" s="3"/>
      <c r="E748" s="3"/>
      <c r="F748" s="3"/>
      <c r="G748" s="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3"/>
      <c r="C749" s="3"/>
      <c r="D749" s="3"/>
      <c r="E749" s="3"/>
      <c r="F749" s="3"/>
      <c r="G749" s="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3"/>
      <c r="C750" s="3"/>
      <c r="D750" s="3"/>
      <c r="E750" s="3"/>
      <c r="F750" s="3"/>
      <c r="G750" s="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3"/>
      <c r="C751" s="3"/>
      <c r="D751" s="3"/>
      <c r="E751" s="3"/>
      <c r="F751" s="3"/>
      <c r="G751" s="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3"/>
      <c r="C752" s="3"/>
      <c r="D752" s="3"/>
      <c r="E752" s="3"/>
      <c r="F752" s="3"/>
      <c r="G752" s="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3"/>
      <c r="C753" s="3"/>
      <c r="D753" s="3"/>
      <c r="E753" s="3"/>
      <c r="F753" s="3"/>
      <c r="G753" s="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3"/>
      <c r="C754" s="3"/>
      <c r="D754" s="3"/>
      <c r="E754" s="3"/>
      <c r="F754" s="3"/>
      <c r="G754" s="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3"/>
      <c r="C755" s="3"/>
      <c r="D755" s="3"/>
      <c r="E755" s="3"/>
      <c r="F755" s="3"/>
      <c r="G755" s="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3"/>
      <c r="C756" s="3"/>
      <c r="D756" s="3"/>
      <c r="E756" s="3"/>
      <c r="F756" s="3"/>
      <c r="G756" s="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3"/>
      <c r="C757" s="3"/>
      <c r="D757" s="3"/>
      <c r="E757" s="3"/>
      <c r="F757" s="3"/>
      <c r="G757" s="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3"/>
      <c r="C758" s="3"/>
      <c r="D758" s="3"/>
      <c r="E758" s="3"/>
      <c r="F758" s="3"/>
      <c r="G758" s="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3"/>
      <c r="C759" s="3"/>
      <c r="D759" s="3"/>
      <c r="E759" s="3"/>
      <c r="F759" s="3"/>
      <c r="G759" s="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3"/>
      <c r="C760" s="3"/>
      <c r="D760" s="3"/>
      <c r="E760" s="3"/>
      <c r="F760" s="3"/>
      <c r="G760" s="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3"/>
      <c r="C761" s="3"/>
      <c r="D761" s="3"/>
      <c r="E761" s="3"/>
      <c r="F761" s="3"/>
      <c r="G761" s="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3"/>
      <c r="C762" s="3"/>
      <c r="D762" s="3"/>
      <c r="E762" s="3"/>
      <c r="F762" s="3"/>
      <c r="G762" s="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3"/>
      <c r="C763" s="3"/>
      <c r="D763" s="3"/>
      <c r="E763" s="3"/>
      <c r="F763" s="3"/>
      <c r="G763" s="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3"/>
      <c r="C764" s="3"/>
      <c r="D764" s="3"/>
      <c r="E764" s="3"/>
      <c r="F764" s="3"/>
      <c r="G764" s="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3"/>
      <c r="C765" s="3"/>
      <c r="D765" s="3"/>
      <c r="E765" s="3"/>
      <c r="F765" s="3"/>
      <c r="G765" s="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3"/>
      <c r="C766" s="3"/>
      <c r="D766" s="3"/>
      <c r="E766" s="3"/>
      <c r="F766" s="3"/>
      <c r="G766" s="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3"/>
      <c r="C767" s="3"/>
      <c r="D767" s="3"/>
      <c r="E767" s="3"/>
      <c r="F767" s="3"/>
      <c r="G767" s="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3"/>
      <c r="C768" s="3"/>
      <c r="D768" s="3"/>
      <c r="E768" s="3"/>
      <c r="F768" s="3"/>
      <c r="G768" s="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3"/>
      <c r="C769" s="3"/>
      <c r="D769" s="3"/>
      <c r="E769" s="3"/>
      <c r="F769" s="3"/>
      <c r="G769" s="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3"/>
      <c r="C770" s="3"/>
      <c r="D770" s="3"/>
      <c r="E770" s="3"/>
      <c r="F770" s="3"/>
      <c r="G770" s="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3"/>
      <c r="C771" s="3"/>
      <c r="D771" s="3"/>
      <c r="E771" s="3"/>
      <c r="F771" s="3"/>
      <c r="G771" s="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3"/>
      <c r="C772" s="3"/>
      <c r="D772" s="3"/>
      <c r="E772" s="3"/>
      <c r="F772" s="3"/>
      <c r="G772" s="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3"/>
      <c r="C773" s="3"/>
      <c r="D773" s="3"/>
      <c r="E773" s="3"/>
      <c r="F773" s="3"/>
      <c r="G773" s="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3"/>
      <c r="C774" s="3"/>
      <c r="D774" s="3"/>
      <c r="E774" s="3"/>
      <c r="F774" s="3"/>
      <c r="G774" s="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3"/>
      <c r="C775" s="3"/>
      <c r="D775" s="3"/>
      <c r="E775" s="3"/>
      <c r="F775" s="3"/>
      <c r="G775" s="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3"/>
      <c r="C776" s="3"/>
      <c r="D776" s="3"/>
      <c r="E776" s="3"/>
      <c r="F776" s="3"/>
      <c r="G776" s="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3"/>
      <c r="C777" s="3"/>
      <c r="D777" s="3"/>
      <c r="E777" s="3"/>
      <c r="F777" s="3"/>
      <c r="G777" s="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3"/>
      <c r="C778" s="3"/>
      <c r="D778" s="3"/>
      <c r="E778" s="3"/>
      <c r="F778" s="3"/>
      <c r="G778" s="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3"/>
      <c r="C779" s="3"/>
      <c r="D779" s="3"/>
      <c r="E779" s="3"/>
      <c r="F779" s="3"/>
      <c r="G779" s="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3"/>
      <c r="C780" s="3"/>
      <c r="D780" s="3"/>
      <c r="E780" s="3"/>
      <c r="F780" s="3"/>
      <c r="G780" s="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3"/>
      <c r="C781" s="3"/>
      <c r="D781" s="3"/>
      <c r="E781" s="3"/>
      <c r="F781" s="3"/>
      <c r="G781" s="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3"/>
      <c r="C782" s="3"/>
      <c r="D782" s="3"/>
      <c r="E782" s="3"/>
      <c r="F782" s="3"/>
      <c r="G782" s="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3"/>
      <c r="C783" s="3"/>
      <c r="D783" s="3"/>
      <c r="E783" s="3"/>
      <c r="F783" s="3"/>
      <c r="G783" s="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3"/>
      <c r="C784" s="3"/>
      <c r="D784" s="3"/>
      <c r="E784" s="3"/>
      <c r="F784" s="3"/>
      <c r="G784" s="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3"/>
      <c r="C785" s="3"/>
      <c r="D785" s="3"/>
      <c r="E785" s="3"/>
      <c r="F785" s="3"/>
      <c r="G785" s="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3"/>
      <c r="C786" s="3"/>
      <c r="D786" s="3"/>
      <c r="E786" s="3"/>
      <c r="F786" s="3"/>
      <c r="G786" s="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3"/>
      <c r="C787" s="3"/>
      <c r="D787" s="3"/>
      <c r="E787" s="3"/>
      <c r="F787" s="3"/>
      <c r="G787" s="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3"/>
      <c r="C788" s="3"/>
      <c r="D788" s="3"/>
      <c r="E788" s="3"/>
      <c r="F788" s="3"/>
      <c r="G788" s="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3"/>
      <c r="C789" s="3"/>
      <c r="D789" s="3"/>
      <c r="E789" s="3"/>
      <c r="F789" s="3"/>
      <c r="G789" s="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3"/>
      <c r="C790" s="3"/>
      <c r="D790" s="3"/>
      <c r="E790" s="3"/>
      <c r="F790" s="3"/>
      <c r="G790" s="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3"/>
      <c r="C791" s="3"/>
      <c r="D791" s="3"/>
      <c r="E791" s="3"/>
      <c r="F791" s="3"/>
      <c r="G791" s="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3"/>
      <c r="C792" s="3"/>
      <c r="D792" s="3"/>
      <c r="E792" s="3"/>
      <c r="F792" s="3"/>
      <c r="G792" s="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3"/>
      <c r="C793" s="3"/>
      <c r="D793" s="3"/>
      <c r="E793" s="3"/>
      <c r="F793" s="3"/>
      <c r="G793" s="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3"/>
      <c r="C794" s="3"/>
      <c r="D794" s="3"/>
      <c r="E794" s="3"/>
      <c r="F794" s="3"/>
      <c r="G794" s="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3"/>
      <c r="C795" s="3"/>
      <c r="D795" s="3"/>
      <c r="E795" s="3"/>
      <c r="F795" s="3"/>
      <c r="G795" s="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3"/>
      <c r="C796" s="3"/>
      <c r="D796" s="3"/>
      <c r="E796" s="3"/>
      <c r="F796" s="3"/>
      <c r="G796" s="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3"/>
      <c r="C797" s="3"/>
      <c r="D797" s="3"/>
      <c r="E797" s="3"/>
      <c r="F797" s="3"/>
      <c r="G797" s="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3"/>
      <c r="C798" s="3"/>
      <c r="D798" s="3"/>
      <c r="E798" s="3"/>
      <c r="F798" s="3"/>
      <c r="G798" s="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3"/>
      <c r="C799" s="3"/>
      <c r="D799" s="3"/>
      <c r="E799" s="3"/>
      <c r="F799" s="3"/>
      <c r="G799" s="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3"/>
      <c r="C800" s="3"/>
      <c r="D800" s="3"/>
      <c r="E800" s="3"/>
      <c r="F800" s="3"/>
      <c r="G800" s="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3"/>
      <c r="C801" s="3"/>
      <c r="D801" s="3"/>
      <c r="E801" s="3"/>
      <c r="F801" s="3"/>
      <c r="G801" s="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3"/>
      <c r="C802" s="3"/>
      <c r="D802" s="3"/>
      <c r="E802" s="3"/>
      <c r="F802" s="3"/>
      <c r="G802" s="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3"/>
      <c r="C803" s="3"/>
      <c r="D803" s="3"/>
      <c r="E803" s="3"/>
      <c r="F803" s="3"/>
      <c r="G803" s="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3"/>
      <c r="C804" s="3"/>
      <c r="D804" s="3"/>
      <c r="E804" s="3"/>
      <c r="F804" s="3"/>
      <c r="G804" s="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3"/>
      <c r="C805" s="3"/>
      <c r="D805" s="3"/>
      <c r="E805" s="3"/>
      <c r="F805" s="3"/>
      <c r="G805" s="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3"/>
      <c r="C806" s="3"/>
      <c r="D806" s="3"/>
      <c r="E806" s="3"/>
      <c r="F806" s="3"/>
      <c r="G806" s="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3"/>
      <c r="C807" s="3"/>
      <c r="D807" s="3"/>
      <c r="E807" s="3"/>
      <c r="F807" s="3"/>
      <c r="G807" s="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3"/>
      <c r="C808" s="3"/>
      <c r="D808" s="3"/>
      <c r="E808" s="3"/>
      <c r="F808" s="3"/>
      <c r="G808" s="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3"/>
      <c r="C809" s="3"/>
      <c r="D809" s="3"/>
      <c r="E809" s="3"/>
      <c r="F809" s="3"/>
      <c r="G809" s="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3"/>
      <c r="C810" s="3"/>
      <c r="D810" s="3"/>
      <c r="E810" s="3"/>
      <c r="F810" s="3"/>
      <c r="G810" s="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3"/>
      <c r="C811" s="3"/>
      <c r="D811" s="3"/>
      <c r="E811" s="3"/>
      <c r="F811" s="3"/>
      <c r="G811" s="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3"/>
      <c r="C812" s="3"/>
      <c r="D812" s="3"/>
      <c r="E812" s="3"/>
      <c r="F812" s="3"/>
      <c r="G812" s="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3"/>
      <c r="C813" s="3"/>
      <c r="D813" s="3"/>
      <c r="E813" s="3"/>
      <c r="F813" s="3"/>
      <c r="G813" s="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3"/>
      <c r="C814" s="3"/>
      <c r="D814" s="3"/>
      <c r="E814" s="3"/>
      <c r="F814" s="3"/>
      <c r="G814" s="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3"/>
      <c r="C815" s="3"/>
      <c r="D815" s="3"/>
      <c r="E815" s="3"/>
      <c r="F815" s="3"/>
      <c r="G815" s="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3"/>
      <c r="C816" s="3"/>
      <c r="D816" s="3"/>
      <c r="E816" s="3"/>
      <c r="F816" s="3"/>
      <c r="G816" s="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3"/>
      <c r="C817" s="3"/>
      <c r="D817" s="3"/>
      <c r="E817" s="3"/>
      <c r="F817" s="3"/>
      <c r="G817" s="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3"/>
      <c r="C818" s="3"/>
      <c r="D818" s="3"/>
      <c r="E818" s="3"/>
      <c r="F818" s="3"/>
      <c r="G818" s="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3"/>
      <c r="C819" s="3"/>
      <c r="D819" s="3"/>
      <c r="E819" s="3"/>
      <c r="F819" s="3"/>
      <c r="G819" s="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3"/>
      <c r="C820" s="3"/>
      <c r="D820" s="3"/>
      <c r="E820" s="3"/>
      <c r="F820" s="3"/>
      <c r="G820" s="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3"/>
      <c r="C821" s="3"/>
      <c r="D821" s="3"/>
      <c r="E821" s="3"/>
      <c r="F821" s="3"/>
      <c r="G821" s="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3"/>
      <c r="C822" s="3"/>
      <c r="D822" s="3"/>
      <c r="E822" s="3"/>
      <c r="F822" s="3"/>
      <c r="G822" s="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3"/>
      <c r="C823" s="3"/>
      <c r="D823" s="3"/>
      <c r="E823" s="3"/>
      <c r="F823" s="3"/>
      <c r="G823" s="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3"/>
      <c r="C824" s="3"/>
      <c r="D824" s="3"/>
      <c r="E824" s="3"/>
      <c r="F824" s="3"/>
      <c r="G824" s="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3"/>
      <c r="C825" s="3"/>
      <c r="D825" s="3"/>
      <c r="E825" s="3"/>
      <c r="F825" s="3"/>
      <c r="G825" s="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3"/>
      <c r="C826" s="3"/>
      <c r="D826" s="3"/>
      <c r="E826" s="3"/>
      <c r="F826" s="3"/>
      <c r="G826" s="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3"/>
      <c r="C827" s="3"/>
      <c r="D827" s="3"/>
      <c r="E827" s="3"/>
      <c r="F827" s="3"/>
      <c r="G827" s="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3"/>
      <c r="C828" s="3"/>
      <c r="D828" s="3"/>
      <c r="E828" s="3"/>
      <c r="F828" s="3"/>
      <c r="G828" s="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3"/>
      <c r="C829" s="3"/>
      <c r="D829" s="3"/>
      <c r="E829" s="3"/>
      <c r="F829" s="3"/>
      <c r="G829" s="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3"/>
      <c r="C830" s="3"/>
      <c r="D830" s="3"/>
      <c r="E830" s="3"/>
      <c r="F830" s="3"/>
      <c r="G830" s="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3"/>
      <c r="C831" s="3"/>
      <c r="D831" s="3"/>
      <c r="E831" s="3"/>
      <c r="F831" s="3"/>
      <c r="G831" s="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3"/>
      <c r="C832" s="3"/>
      <c r="D832" s="3"/>
      <c r="E832" s="3"/>
      <c r="F832" s="3"/>
      <c r="G832" s="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3"/>
      <c r="C833" s="3"/>
      <c r="D833" s="3"/>
      <c r="E833" s="3"/>
      <c r="F833" s="3"/>
      <c r="G833" s="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3"/>
      <c r="C834" s="3"/>
      <c r="D834" s="3"/>
      <c r="E834" s="3"/>
      <c r="F834" s="3"/>
      <c r="G834" s="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3"/>
      <c r="C835" s="3"/>
      <c r="D835" s="3"/>
      <c r="E835" s="3"/>
      <c r="F835" s="3"/>
      <c r="G835" s="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3"/>
      <c r="C836" s="3"/>
      <c r="D836" s="3"/>
      <c r="E836" s="3"/>
      <c r="F836" s="3"/>
      <c r="G836" s="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3"/>
      <c r="C837" s="3"/>
      <c r="D837" s="3"/>
      <c r="E837" s="3"/>
      <c r="F837" s="3"/>
      <c r="G837" s="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3"/>
      <c r="C838" s="3"/>
      <c r="D838" s="3"/>
      <c r="E838" s="3"/>
      <c r="F838" s="3"/>
      <c r="G838" s="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3"/>
      <c r="C839" s="3"/>
      <c r="D839" s="3"/>
      <c r="E839" s="3"/>
      <c r="F839" s="3"/>
      <c r="G839" s="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3"/>
      <c r="C840" s="3"/>
      <c r="D840" s="3"/>
      <c r="E840" s="3"/>
      <c r="F840" s="3"/>
      <c r="G840" s="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3"/>
      <c r="C841" s="3"/>
      <c r="D841" s="3"/>
      <c r="E841" s="3"/>
      <c r="F841" s="3"/>
      <c r="G841" s="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3"/>
      <c r="C842" s="3"/>
      <c r="D842" s="3"/>
      <c r="E842" s="3"/>
      <c r="F842" s="3"/>
      <c r="G842" s="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3"/>
      <c r="C843" s="3"/>
      <c r="D843" s="3"/>
      <c r="E843" s="3"/>
      <c r="F843" s="3"/>
      <c r="G843" s="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3"/>
      <c r="C844" s="3"/>
      <c r="D844" s="3"/>
      <c r="E844" s="3"/>
      <c r="F844" s="3"/>
      <c r="G844" s="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3"/>
      <c r="C845" s="3"/>
      <c r="D845" s="3"/>
      <c r="E845" s="3"/>
      <c r="F845" s="3"/>
      <c r="G845" s="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3"/>
      <c r="C846" s="3"/>
      <c r="D846" s="3"/>
      <c r="E846" s="3"/>
      <c r="F846" s="3"/>
      <c r="G846" s="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3"/>
      <c r="C847" s="3"/>
      <c r="D847" s="3"/>
      <c r="E847" s="3"/>
      <c r="F847" s="3"/>
      <c r="G847" s="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3"/>
      <c r="C848" s="3"/>
      <c r="D848" s="3"/>
      <c r="E848" s="3"/>
      <c r="F848" s="3"/>
      <c r="G848" s="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3"/>
      <c r="C849" s="3"/>
      <c r="D849" s="3"/>
      <c r="E849" s="3"/>
      <c r="F849" s="3"/>
      <c r="G849" s="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3"/>
      <c r="C850" s="3"/>
      <c r="D850" s="3"/>
      <c r="E850" s="3"/>
      <c r="F850" s="3"/>
      <c r="G850" s="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3"/>
      <c r="C851" s="3"/>
      <c r="D851" s="3"/>
      <c r="E851" s="3"/>
      <c r="F851" s="3"/>
      <c r="G851" s="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3"/>
      <c r="C852" s="3"/>
      <c r="D852" s="3"/>
      <c r="E852" s="3"/>
      <c r="F852" s="3"/>
      <c r="G852" s="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3"/>
      <c r="C853" s="3"/>
      <c r="D853" s="3"/>
      <c r="E853" s="3"/>
      <c r="F853" s="3"/>
      <c r="G853" s="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3"/>
      <c r="C854" s="3"/>
      <c r="D854" s="3"/>
      <c r="E854" s="3"/>
      <c r="F854" s="3"/>
      <c r="G854" s="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3"/>
      <c r="C855" s="3"/>
      <c r="D855" s="3"/>
      <c r="E855" s="3"/>
      <c r="F855" s="3"/>
      <c r="G855" s="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3"/>
      <c r="C856" s="3"/>
      <c r="D856" s="3"/>
      <c r="E856" s="3"/>
      <c r="F856" s="3"/>
      <c r="G856" s="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3"/>
      <c r="C857" s="3"/>
      <c r="D857" s="3"/>
      <c r="E857" s="3"/>
      <c r="F857" s="3"/>
      <c r="G857" s="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3"/>
      <c r="C858" s="3"/>
      <c r="D858" s="3"/>
      <c r="E858" s="3"/>
      <c r="F858" s="3"/>
      <c r="G858" s="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3"/>
      <c r="C859" s="3"/>
      <c r="D859" s="3"/>
      <c r="E859" s="3"/>
      <c r="F859" s="3"/>
      <c r="G859" s="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3"/>
      <c r="C860" s="3"/>
      <c r="D860" s="3"/>
      <c r="E860" s="3"/>
      <c r="F860" s="3"/>
      <c r="G860" s="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3"/>
      <c r="C861" s="3"/>
      <c r="D861" s="3"/>
      <c r="E861" s="3"/>
      <c r="F861" s="3"/>
      <c r="G861" s="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3"/>
      <c r="C862" s="3"/>
      <c r="D862" s="3"/>
      <c r="E862" s="3"/>
      <c r="F862" s="3"/>
      <c r="G862" s="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3"/>
      <c r="C863" s="3"/>
      <c r="D863" s="3"/>
      <c r="E863" s="3"/>
      <c r="F863" s="3"/>
      <c r="G863" s="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3"/>
      <c r="C864" s="3"/>
      <c r="D864" s="3"/>
      <c r="E864" s="3"/>
      <c r="F864" s="3"/>
      <c r="G864" s="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3"/>
      <c r="C865" s="3"/>
      <c r="D865" s="3"/>
      <c r="E865" s="3"/>
      <c r="F865" s="3"/>
      <c r="G865" s="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3"/>
      <c r="C866" s="3"/>
      <c r="D866" s="3"/>
      <c r="E866" s="3"/>
      <c r="F866" s="3"/>
      <c r="G866" s="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3"/>
      <c r="C867" s="3"/>
      <c r="D867" s="3"/>
      <c r="E867" s="3"/>
      <c r="F867" s="3"/>
      <c r="G867" s="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3"/>
      <c r="C868" s="3"/>
      <c r="D868" s="3"/>
      <c r="E868" s="3"/>
      <c r="F868" s="3"/>
      <c r="G868" s="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3"/>
      <c r="C869" s="3"/>
      <c r="D869" s="3"/>
      <c r="E869" s="3"/>
      <c r="F869" s="3"/>
      <c r="G869" s="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3"/>
      <c r="C870" s="3"/>
      <c r="D870" s="3"/>
      <c r="E870" s="3"/>
      <c r="F870" s="3"/>
      <c r="G870" s="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3"/>
      <c r="C871" s="3"/>
      <c r="D871" s="3"/>
      <c r="E871" s="3"/>
      <c r="F871" s="3"/>
      <c r="G871" s="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3"/>
      <c r="C872" s="3"/>
      <c r="D872" s="3"/>
      <c r="E872" s="3"/>
      <c r="F872" s="3"/>
      <c r="G872" s="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3"/>
      <c r="C873" s="3"/>
      <c r="D873" s="3"/>
      <c r="E873" s="3"/>
      <c r="F873" s="3"/>
      <c r="G873" s="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3"/>
      <c r="C874" s="3"/>
      <c r="D874" s="3"/>
      <c r="E874" s="3"/>
      <c r="F874" s="3"/>
      <c r="G874" s="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3"/>
      <c r="C875" s="3"/>
      <c r="D875" s="3"/>
      <c r="E875" s="3"/>
      <c r="F875" s="3"/>
      <c r="G875" s="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3"/>
      <c r="C876" s="3"/>
      <c r="D876" s="3"/>
      <c r="E876" s="3"/>
      <c r="F876" s="3"/>
      <c r="G876" s="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3"/>
      <c r="C877" s="3"/>
      <c r="D877" s="3"/>
      <c r="E877" s="3"/>
      <c r="F877" s="3"/>
      <c r="G877" s="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3"/>
      <c r="C878" s="3"/>
      <c r="D878" s="3"/>
      <c r="E878" s="3"/>
      <c r="F878" s="3"/>
      <c r="G878" s="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3"/>
      <c r="C879" s="3"/>
      <c r="D879" s="3"/>
      <c r="E879" s="3"/>
      <c r="F879" s="3"/>
      <c r="G879" s="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3"/>
      <c r="C880" s="3"/>
      <c r="D880" s="3"/>
      <c r="E880" s="3"/>
      <c r="F880" s="3"/>
      <c r="G880" s="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3"/>
      <c r="C881" s="3"/>
      <c r="D881" s="3"/>
      <c r="E881" s="3"/>
      <c r="F881" s="3"/>
      <c r="G881" s="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3"/>
      <c r="C882" s="3"/>
      <c r="D882" s="3"/>
      <c r="E882" s="3"/>
      <c r="F882" s="3"/>
      <c r="G882" s="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3"/>
      <c r="C883" s="3"/>
      <c r="D883" s="3"/>
      <c r="E883" s="3"/>
      <c r="F883" s="3"/>
      <c r="G883" s="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3"/>
      <c r="C884" s="3"/>
      <c r="D884" s="3"/>
      <c r="E884" s="3"/>
      <c r="F884" s="3"/>
      <c r="G884" s="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3"/>
      <c r="C885" s="3"/>
      <c r="D885" s="3"/>
      <c r="E885" s="3"/>
      <c r="F885" s="3"/>
      <c r="G885" s="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3"/>
      <c r="C886" s="3"/>
      <c r="D886" s="3"/>
      <c r="E886" s="3"/>
      <c r="F886" s="3"/>
      <c r="G886" s="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3"/>
      <c r="C887" s="3"/>
      <c r="D887" s="3"/>
      <c r="E887" s="3"/>
      <c r="F887" s="3"/>
      <c r="G887" s="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3"/>
      <c r="C888" s="3"/>
      <c r="D888" s="3"/>
      <c r="E888" s="3"/>
      <c r="F888" s="3"/>
      <c r="G888" s="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3"/>
      <c r="C889" s="3"/>
      <c r="D889" s="3"/>
      <c r="E889" s="3"/>
      <c r="F889" s="3"/>
      <c r="G889" s="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3"/>
      <c r="C890" s="3"/>
      <c r="D890" s="3"/>
      <c r="E890" s="3"/>
      <c r="F890" s="3"/>
      <c r="G890" s="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3"/>
      <c r="C891" s="3"/>
      <c r="D891" s="3"/>
      <c r="E891" s="3"/>
      <c r="F891" s="3"/>
      <c r="G891" s="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3"/>
      <c r="C892" s="3"/>
      <c r="D892" s="3"/>
      <c r="E892" s="3"/>
      <c r="F892" s="3"/>
      <c r="G892" s="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3"/>
      <c r="C893" s="3"/>
      <c r="D893" s="3"/>
      <c r="E893" s="3"/>
      <c r="F893" s="3"/>
      <c r="G893" s="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3"/>
      <c r="C894" s="3"/>
      <c r="D894" s="3"/>
      <c r="E894" s="3"/>
      <c r="F894" s="3"/>
      <c r="G894" s="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3"/>
      <c r="C895" s="3"/>
      <c r="D895" s="3"/>
      <c r="E895" s="3"/>
      <c r="F895" s="3"/>
      <c r="G895" s="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3"/>
      <c r="C896" s="3"/>
      <c r="D896" s="3"/>
      <c r="E896" s="3"/>
      <c r="F896" s="3"/>
      <c r="G896" s="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3"/>
      <c r="C897" s="3"/>
      <c r="D897" s="3"/>
      <c r="E897" s="3"/>
      <c r="F897" s="3"/>
      <c r="G897" s="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3"/>
      <c r="C898" s="3"/>
      <c r="D898" s="3"/>
      <c r="E898" s="3"/>
      <c r="F898" s="3"/>
      <c r="G898" s="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3"/>
      <c r="C899" s="3"/>
      <c r="D899" s="3"/>
      <c r="E899" s="3"/>
      <c r="F899" s="3"/>
      <c r="G899" s="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3"/>
      <c r="C900" s="3"/>
      <c r="D900" s="3"/>
      <c r="E900" s="3"/>
      <c r="F900" s="3"/>
      <c r="G900" s="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3"/>
      <c r="C901" s="3"/>
      <c r="D901" s="3"/>
      <c r="E901" s="3"/>
      <c r="F901" s="3"/>
      <c r="G901" s="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3"/>
      <c r="C902" s="3"/>
      <c r="D902" s="3"/>
      <c r="E902" s="3"/>
      <c r="F902" s="3"/>
      <c r="G902" s="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3"/>
      <c r="C903" s="3"/>
      <c r="D903" s="3"/>
      <c r="E903" s="3"/>
      <c r="F903" s="3"/>
      <c r="G903" s="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3"/>
      <c r="C904" s="3"/>
      <c r="D904" s="3"/>
      <c r="E904" s="3"/>
      <c r="F904" s="3"/>
      <c r="G904" s="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3"/>
      <c r="C905" s="3"/>
      <c r="D905" s="3"/>
      <c r="E905" s="3"/>
      <c r="F905" s="3"/>
      <c r="G905" s="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3"/>
      <c r="C906" s="3"/>
      <c r="D906" s="3"/>
      <c r="E906" s="3"/>
      <c r="F906" s="3"/>
      <c r="G906" s="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3"/>
      <c r="C907" s="3"/>
      <c r="D907" s="3"/>
      <c r="E907" s="3"/>
      <c r="F907" s="3"/>
      <c r="G907" s="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3"/>
      <c r="C908" s="3"/>
      <c r="D908" s="3"/>
      <c r="E908" s="3"/>
      <c r="F908" s="3"/>
      <c r="G908" s="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3"/>
      <c r="C909" s="3"/>
      <c r="D909" s="3"/>
      <c r="E909" s="3"/>
      <c r="F909" s="3"/>
      <c r="G909" s="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3"/>
      <c r="C910" s="3"/>
      <c r="D910" s="3"/>
      <c r="E910" s="3"/>
      <c r="F910" s="3"/>
      <c r="G910" s="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3"/>
      <c r="C911" s="3"/>
      <c r="D911" s="3"/>
      <c r="E911" s="3"/>
      <c r="F911" s="3"/>
      <c r="G911" s="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3"/>
      <c r="C912" s="3"/>
      <c r="D912" s="3"/>
      <c r="E912" s="3"/>
      <c r="F912" s="3"/>
      <c r="G912" s="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3"/>
      <c r="C913" s="3"/>
      <c r="D913" s="3"/>
      <c r="E913" s="3"/>
      <c r="F913" s="3"/>
      <c r="G913" s="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3"/>
      <c r="C914" s="3"/>
      <c r="D914" s="3"/>
      <c r="E914" s="3"/>
      <c r="F914" s="3"/>
      <c r="G914" s="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3"/>
      <c r="C915" s="3"/>
      <c r="D915" s="3"/>
      <c r="E915" s="3"/>
      <c r="F915" s="3"/>
      <c r="G915" s="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3"/>
      <c r="C916" s="3"/>
      <c r="D916" s="3"/>
      <c r="E916" s="3"/>
      <c r="F916" s="3"/>
      <c r="G916" s="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3"/>
      <c r="C917" s="3"/>
      <c r="D917" s="3"/>
      <c r="E917" s="3"/>
      <c r="F917" s="3"/>
      <c r="G917" s="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3"/>
      <c r="C918" s="3"/>
      <c r="D918" s="3"/>
      <c r="E918" s="3"/>
      <c r="F918" s="3"/>
      <c r="G918" s="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3"/>
      <c r="C919" s="3"/>
      <c r="D919" s="3"/>
      <c r="E919" s="3"/>
      <c r="F919" s="3"/>
      <c r="G919" s="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3"/>
      <c r="C920" s="3"/>
      <c r="D920" s="3"/>
      <c r="E920" s="3"/>
      <c r="F920" s="3"/>
      <c r="G920" s="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3"/>
      <c r="C921" s="3"/>
      <c r="D921" s="3"/>
      <c r="E921" s="3"/>
      <c r="F921" s="3"/>
      <c r="G921" s="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3"/>
      <c r="C922" s="3"/>
      <c r="D922" s="3"/>
      <c r="E922" s="3"/>
      <c r="F922" s="3"/>
      <c r="G922" s="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3"/>
      <c r="C923" s="3"/>
      <c r="D923" s="3"/>
      <c r="E923" s="3"/>
      <c r="F923" s="3"/>
      <c r="G923" s="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3"/>
      <c r="C924" s="3"/>
      <c r="D924" s="3"/>
      <c r="E924" s="3"/>
      <c r="F924" s="3"/>
      <c r="G924" s="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3"/>
      <c r="C925" s="3"/>
      <c r="D925" s="3"/>
      <c r="E925" s="3"/>
      <c r="F925" s="3"/>
      <c r="G925" s="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3"/>
      <c r="C926" s="3"/>
      <c r="D926" s="3"/>
      <c r="E926" s="3"/>
      <c r="F926" s="3"/>
      <c r="G926" s="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3"/>
      <c r="C927" s="3"/>
      <c r="D927" s="3"/>
      <c r="E927" s="3"/>
      <c r="F927" s="3"/>
      <c r="G927" s="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3"/>
      <c r="C928" s="3"/>
      <c r="D928" s="3"/>
      <c r="E928" s="3"/>
      <c r="F928" s="3"/>
      <c r="G928" s="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3"/>
      <c r="C929" s="3"/>
      <c r="D929" s="3"/>
      <c r="E929" s="3"/>
      <c r="F929" s="3"/>
      <c r="G929" s="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3"/>
      <c r="C930" s="3"/>
      <c r="D930" s="3"/>
      <c r="E930" s="3"/>
      <c r="F930" s="3"/>
      <c r="G930" s="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3"/>
      <c r="C931" s="3"/>
      <c r="D931" s="3"/>
      <c r="E931" s="3"/>
      <c r="F931" s="3"/>
      <c r="G931" s="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3"/>
      <c r="C932" s="3"/>
      <c r="D932" s="3"/>
      <c r="E932" s="3"/>
      <c r="F932" s="3"/>
      <c r="G932" s="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3"/>
      <c r="C933" s="3"/>
      <c r="D933" s="3"/>
      <c r="E933" s="3"/>
      <c r="F933" s="3"/>
      <c r="G933" s="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3"/>
      <c r="C934" s="3"/>
      <c r="D934" s="3"/>
      <c r="E934" s="3"/>
      <c r="F934" s="3"/>
      <c r="G934" s="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3"/>
      <c r="C935" s="3"/>
      <c r="D935" s="3"/>
      <c r="E935" s="3"/>
      <c r="F935" s="3"/>
      <c r="G935" s="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3"/>
      <c r="C936" s="3"/>
      <c r="D936" s="3"/>
      <c r="E936" s="3"/>
      <c r="F936" s="3"/>
      <c r="G936" s="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3"/>
      <c r="C937" s="3"/>
      <c r="D937" s="3"/>
      <c r="E937" s="3"/>
      <c r="F937" s="3"/>
      <c r="G937" s="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3"/>
      <c r="C938" s="3"/>
      <c r="D938" s="3"/>
      <c r="E938" s="3"/>
      <c r="F938" s="3"/>
      <c r="G938" s="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3"/>
      <c r="C939" s="3"/>
      <c r="D939" s="3"/>
      <c r="E939" s="3"/>
      <c r="F939" s="3"/>
      <c r="G939" s="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3"/>
      <c r="C940" s="3"/>
      <c r="D940" s="3"/>
      <c r="E940" s="3"/>
      <c r="F940" s="3"/>
      <c r="G940" s="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3"/>
      <c r="C941" s="3"/>
      <c r="D941" s="3"/>
      <c r="E941" s="3"/>
      <c r="F941" s="3"/>
      <c r="G941" s="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3"/>
      <c r="C942" s="3"/>
      <c r="D942" s="3"/>
      <c r="E942" s="3"/>
      <c r="F942" s="3"/>
      <c r="G942" s="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3"/>
      <c r="C943" s="3"/>
      <c r="D943" s="3"/>
      <c r="E943" s="3"/>
      <c r="F943" s="3"/>
      <c r="G943" s="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3"/>
      <c r="C944" s="3"/>
      <c r="D944" s="3"/>
      <c r="E944" s="3"/>
      <c r="F944" s="3"/>
      <c r="G944" s="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3"/>
      <c r="C945" s="3"/>
      <c r="D945" s="3"/>
      <c r="E945" s="3"/>
      <c r="F945" s="3"/>
      <c r="G945" s="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3"/>
      <c r="C946" s="3"/>
      <c r="D946" s="3"/>
      <c r="E946" s="3"/>
      <c r="F946" s="3"/>
      <c r="G946" s="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3"/>
      <c r="C947" s="3"/>
      <c r="D947" s="3"/>
      <c r="E947" s="3"/>
      <c r="F947" s="3"/>
      <c r="G947" s="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3"/>
      <c r="C948" s="3"/>
      <c r="D948" s="3"/>
      <c r="E948" s="3"/>
      <c r="F948" s="3"/>
      <c r="G948" s="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3"/>
      <c r="C949" s="3"/>
      <c r="D949" s="3"/>
      <c r="E949" s="3"/>
      <c r="F949" s="3"/>
      <c r="G949" s="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3"/>
      <c r="C950" s="3"/>
      <c r="D950" s="3"/>
      <c r="E950" s="3"/>
      <c r="F950" s="3"/>
      <c r="G950" s="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3"/>
      <c r="C951" s="3"/>
      <c r="D951" s="3"/>
      <c r="E951" s="3"/>
      <c r="F951" s="3"/>
      <c r="G951" s="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3"/>
      <c r="C952" s="3"/>
      <c r="D952" s="3"/>
      <c r="E952" s="3"/>
      <c r="F952" s="3"/>
      <c r="G952" s="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3"/>
      <c r="C953" s="3"/>
      <c r="D953" s="3"/>
      <c r="E953" s="3"/>
      <c r="F953" s="3"/>
      <c r="G953" s="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3"/>
      <c r="C954" s="3"/>
      <c r="D954" s="3"/>
      <c r="E954" s="3"/>
      <c r="F954" s="3"/>
      <c r="G954" s="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3"/>
      <c r="C955" s="3"/>
      <c r="D955" s="3"/>
      <c r="E955" s="3"/>
      <c r="F955" s="3"/>
      <c r="G955" s="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3"/>
      <c r="C956" s="3"/>
      <c r="D956" s="3"/>
      <c r="E956" s="3"/>
      <c r="F956" s="3"/>
      <c r="G956" s="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3"/>
      <c r="C957" s="3"/>
      <c r="D957" s="3"/>
      <c r="E957" s="3"/>
      <c r="F957" s="3"/>
      <c r="G957" s="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3"/>
      <c r="C958" s="3"/>
      <c r="D958" s="3"/>
      <c r="E958" s="3"/>
      <c r="F958" s="3"/>
      <c r="G958" s="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3"/>
      <c r="C959" s="3"/>
      <c r="D959" s="3"/>
      <c r="E959" s="3"/>
      <c r="F959" s="3"/>
      <c r="G959" s="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3"/>
      <c r="C960" s="3"/>
      <c r="D960" s="3"/>
      <c r="E960" s="3"/>
      <c r="F960" s="3"/>
      <c r="G960" s="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3"/>
      <c r="C961" s="3"/>
      <c r="D961" s="3"/>
      <c r="E961" s="3"/>
      <c r="F961" s="3"/>
      <c r="G961" s="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3"/>
      <c r="C962" s="3"/>
      <c r="D962" s="3"/>
      <c r="E962" s="3"/>
      <c r="F962" s="3"/>
      <c r="G962" s="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3"/>
      <c r="C963" s="3"/>
      <c r="D963" s="3"/>
      <c r="E963" s="3"/>
      <c r="F963" s="3"/>
      <c r="G963" s="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3"/>
      <c r="C964" s="3"/>
      <c r="D964" s="3"/>
      <c r="E964" s="3"/>
      <c r="F964" s="3"/>
      <c r="G964" s="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3"/>
      <c r="C965" s="3"/>
      <c r="D965" s="3"/>
      <c r="E965" s="3"/>
      <c r="F965" s="3"/>
      <c r="G965" s="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3"/>
      <c r="C966" s="3"/>
      <c r="D966" s="3"/>
      <c r="E966" s="3"/>
      <c r="F966" s="3"/>
      <c r="G966" s="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3"/>
      <c r="C967" s="3"/>
      <c r="D967" s="3"/>
      <c r="E967" s="3"/>
      <c r="F967" s="3"/>
      <c r="G967" s="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3"/>
      <c r="C968" s="3"/>
      <c r="D968" s="3"/>
      <c r="E968" s="3"/>
      <c r="F968" s="3"/>
      <c r="G968" s="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3"/>
      <c r="C969" s="3"/>
      <c r="D969" s="3"/>
      <c r="E969" s="3"/>
      <c r="F969" s="3"/>
      <c r="G969" s="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3"/>
      <c r="C970" s="3"/>
      <c r="D970" s="3"/>
      <c r="E970" s="3"/>
      <c r="F970" s="3"/>
      <c r="G970" s="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3"/>
      <c r="C971" s="3"/>
      <c r="D971" s="3"/>
      <c r="E971" s="3"/>
      <c r="F971" s="3"/>
      <c r="G971" s="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3"/>
      <c r="C972" s="3"/>
      <c r="D972" s="3"/>
      <c r="E972" s="3"/>
      <c r="F972" s="3"/>
      <c r="G972" s="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3"/>
      <c r="C973" s="3"/>
      <c r="D973" s="3"/>
      <c r="E973" s="3"/>
      <c r="F973" s="3"/>
      <c r="G973" s="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3"/>
      <c r="C974" s="3"/>
      <c r="D974" s="3"/>
      <c r="E974" s="3"/>
      <c r="F974" s="3"/>
      <c r="G974" s="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3"/>
      <c r="C975" s="3"/>
      <c r="D975" s="3"/>
      <c r="E975" s="3"/>
      <c r="F975" s="3"/>
      <c r="G975" s="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3"/>
      <c r="C976" s="3"/>
      <c r="D976" s="3"/>
      <c r="E976" s="3"/>
      <c r="F976" s="3"/>
      <c r="G976" s="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3"/>
      <c r="C977" s="3"/>
      <c r="D977" s="3"/>
      <c r="E977" s="3"/>
      <c r="F977" s="3"/>
      <c r="G977" s="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3"/>
      <c r="C978" s="3"/>
      <c r="D978" s="3"/>
      <c r="E978" s="3"/>
      <c r="F978" s="3"/>
      <c r="G978" s="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3"/>
      <c r="C979" s="3"/>
      <c r="D979" s="3"/>
      <c r="E979" s="3"/>
      <c r="F979" s="3"/>
      <c r="G979" s="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3"/>
      <c r="C980" s="3"/>
      <c r="D980" s="3"/>
      <c r="E980" s="3"/>
      <c r="F980" s="3"/>
      <c r="G980" s="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3"/>
      <c r="C981" s="3"/>
      <c r="D981" s="3"/>
      <c r="E981" s="3"/>
      <c r="F981" s="3"/>
      <c r="G981" s="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3"/>
      <c r="C982" s="3"/>
      <c r="D982" s="3"/>
      <c r="E982" s="3"/>
      <c r="F982" s="3"/>
      <c r="G982" s="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3"/>
      <c r="C983" s="3"/>
      <c r="D983" s="3"/>
      <c r="E983" s="3"/>
      <c r="F983" s="3"/>
      <c r="G983" s="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3"/>
      <c r="C984" s="3"/>
      <c r="D984" s="3"/>
      <c r="E984" s="3"/>
      <c r="F984" s="3"/>
      <c r="G984" s="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3"/>
      <c r="C985" s="3"/>
      <c r="D985" s="3"/>
      <c r="E985" s="3"/>
      <c r="F985" s="3"/>
      <c r="G985" s="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3"/>
      <c r="C986" s="3"/>
      <c r="D986" s="3"/>
      <c r="E986" s="3"/>
      <c r="F986" s="3"/>
      <c r="G986" s="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3"/>
      <c r="C987" s="3"/>
      <c r="D987" s="3"/>
      <c r="E987" s="3"/>
      <c r="F987" s="3"/>
      <c r="G987" s="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3"/>
      <c r="C988" s="3"/>
      <c r="D988" s="3"/>
      <c r="E988" s="3"/>
      <c r="F988" s="3"/>
      <c r="G988" s="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3"/>
      <c r="C989" s="3"/>
      <c r="D989" s="3"/>
      <c r="E989" s="3"/>
      <c r="F989" s="3"/>
      <c r="G989" s="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3"/>
      <c r="C990" s="3"/>
      <c r="D990" s="3"/>
      <c r="E990" s="3"/>
      <c r="F990" s="3"/>
      <c r="G990" s="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3"/>
      <c r="C991" s="3"/>
      <c r="D991" s="3"/>
      <c r="E991" s="3"/>
      <c r="F991" s="3"/>
      <c r="G991" s="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5"/>
      <c r="B992" s="3"/>
      <c r="C992" s="3"/>
      <c r="D992" s="3"/>
      <c r="E992" s="3"/>
      <c r="F992" s="3"/>
      <c r="G992" s="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5"/>
      <c r="B993" s="3"/>
      <c r="C993" s="3"/>
      <c r="D993" s="3"/>
      <c r="E993" s="3"/>
      <c r="F993" s="3"/>
      <c r="G993" s="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5"/>
      <c r="B994" s="3"/>
      <c r="C994" s="3"/>
      <c r="D994" s="3"/>
      <c r="E994" s="3"/>
      <c r="F994" s="3"/>
      <c r="G994" s="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5"/>
      <c r="B995" s="3"/>
      <c r="C995" s="3"/>
      <c r="D995" s="3"/>
      <c r="E995" s="3"/>
      <c r="F995" s="3"/>
      <c r="G995" s="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5"/>
      <c r="B996" s="3"/>
      <c r="C996" s="3"/>
      <c r="D996" s="3"/>
      <c r="E996" s="3"/>
      <c r="F996" s="3"/>
      <c r="G996" s="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5"/>
      <c r="B997" s="3"/>
      <c r="C997" s="3"/>
      <c r="D997" s="3"/>
      <c r="E997" s="3"/>
      <c r="F997" s="3"/>
      <c r="G997" s="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5"/>
      <c r="B998" s="3"/>
      <c r="C998" s="3"/>
      <c r="D998" s="3"/>
      <c r="E998" s="3"/>
      <c r="F998" s="3"/>
      <c r="G998" s="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5"/>
      <c r="B999" s="3"/>
      <c r="C999" s="3"/>
      <c r="D999" s="3"/>
      <c r="E999" s="3"/>
      <c r="F999" s="3"/>
      <c r="G999" s="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5"/>
      <c r="B1000" s="3"/>
      <c r="C1000" s="3"/>
      <c r="D1000" s="3"/>
      <c r="E1000" s="3"/>
      <c r="F1000" s="3"/>
      <c r="G1000" s="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>
      <c r="A1001" s="5"/>
      <c r="B1001" s="3"/>
      <c r="C1001" s="3"/>
      <c r="D1001" s="3"/>
      <c r="E1001" s="3"/>
      <c r="F1001" s="3"/>
      <c r="G1001" s="3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>
      <c r="A1002" s="5"/>
      <c r="B1002" s="3"/>
      <c r="C1002" s="3"/>
      <c r="D1002" s="3"/>
      <c r="E1002" s="3"/>
      <c r="F1002" s="3"/>
      <c r="G1002" s="3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>
      <c r="A1003" s="5"/>
      <c r="B1003" s="3"/>
      <c r="C1003" s="3"/>
      <c r="D1003" s="3"/>
      <c r="E1003" s="3"/>
      <c r="F1003" s="3"/>
      <c r="G1003" s="3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>
      <c r="A1004" s="5"/>
      <c r="B1004" s="3"/>
      <c r="C1004" s="3"/>
      <c r="D1004" s="3"/>
      <c r="E1004" s="3"/>
      <c r="F1004" s="3"/>
      <c r="G1004" s="3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>
      <c r="A1005" s="5"/>
      <c r="B1005" s="3"/>
      <c r="C1005" s="3"/>
      <c r="D1005" s="3"/>
      <c r="E1005" s="3"/>
      <c r="F1005" s="3"/>
      <c r="G1005" s="3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>
      <c r="A1006" s="5"/>
      <c r="B1006" s="3"/>
      <c r="C1006" s="3"/>
      <c r="D1006" s="3"/>
      <c r="E1006" s="3"/>
      <c r="F1006" s="3"/>
      <c r="G1006" s="3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>
      <c r="A1007" s="5"/>
      <c r="B1007" s="3"/>
      <c r="C1007" s="3"/>
      <c r="D1007" s="3"/>
      <c r="E1007" s="3"/>
      <c r="F1007" s="3"/>
      <c r="G1007" s="3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>
      <c r="A1008" s="5"/>
      <c r="B1008" s="3"/>
      <c r="C1008" s="3"/>
      <c r="D1008" s="3"/>
      <c r="E1008" s="3"/>
      <c r="F1008" s="3"/>
      <c r="G1008" s="3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>
      <c r="A1009" s="5"/>
      <c r="B1009" s="3"/>
      <c r="C1009" s="3"/>
      <c r="D1009" s="3"/>
      <c r="E1009" s="3"/>
      <c r="F1009" s="3"/>
      <c r="G1009" s="3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>
      <c r="A1010" s="5"/>
      <c r="B1010" s="3"/>
      <c r="C1010" s="3"/>
      <c r="D1010" s="3"/>
      <c r="E1010" s="3"/>
      <c r="F1010" s="3"/>
      <c r="G1010" s="3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>
      <c r="A1011" s="5"/>
      <c r="B1011" s="3"/>
      <c r="C1011" s="3"/>
      <c r="D1011" s="3"/>
      <c r="E1011" s="3"/>
      <c r="F1011" s="3"/>
      <c r="G1011" s="3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>
      <c r="A1012" s="5"/>
      <c r="B1012" s="3"/>
      <c r="C1012" s="3"/>
      <c r="D1012" s="3"/>
      <c r="E1012" s="3"/>
      <c r="F1012" s="3"/>
      <c r="G1012" s="3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>
      <c r="A1013" s="5"/>
      <c r="B1013" s="3"/>
      <c r="C1013" s="3"/>
      <c r="D1013" s="3"/>
      <c r="E1013" s="3"/>
      <c r="F1013" s="3"/>
      <c r="G1013" s="3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>
      <c r="A1014" s="5"/>
      <c r="B1014" s="3"/>
      <c r="C1014" s="3"/>
      <c r="D1014" s="3"/>
      <c r="E1014" s="3"/>
      <c r="F1014" s="3"/>
      <c r="G1014" s="3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>
      <c r="A1015" s="5"/>
      <c r="B1015" s="3"/>
      <c r="C1015" s="3"/>
      <c r="D1015" s="3"/>
      <c r="E1015" s="3"/>
      <c r="F1015" s="3"/>
      <c r="G1015" s="3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</row>
    <row r="1016">
      <c r="A1016" s="5"/>
      <c r="B1016" s="3"/>
      <c r="C1016" s="3"/>
      <c r="D1016" s="3"/>
      <c r="E1016" s="3"/>
      <c r="F1016" s="3"/>
      <c r="G1016" s="3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</row>
    <row r="1017">
      <c r="A1017" s="5"/>
      <c r="B1017" s="3"/>
      <c r="C1017" s="3"/>
      <c r="D1017" s="3"/>
      <c r="E1017" s="3"/>
      <c r="F1017" s="3"/>
      <c r="G1017" s="3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</row>
    <row r="1018">
      <c r="A1018" s="5"/>
      <c r="B1018" s="3"/>
      <c r="C1018" s="3"/>
      <c r="D1018" s="3"/>
      <c r="E1018" s="3"/>
      <c r="F1018" s="3"/>
      <c r="G1018" s="3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</row>
    <row r="1019">
      <c r="A1019" s="5"/>
      <c r="B1019" s="3"/>
      <c r="C1019" s="3"/>
      <c r="D1019" s="3"/>
      <c r="E1019" s="3"/>
      <c r="F1019" s="3"/>
      <c r="G1019" s="3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</row>
    <row r="1020">
      <c r="A1020" s="5"/>
      <c r="B1020" s="3"/>
      <c r="C1020" s="3"/>
      <c r="D1020" s="3"/>
      <c r="E1020" s="3"/>
      <c r="F1020" s="3"/>
      <c r="G1020" s="3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</row>
    <row r="1021">
      <c r="A1021" s="5"/>
      <c r="B1021" s="3"/>
      <c r="C1021" s="3"/>
      <c r="D1021" s="3"/>
      <c r="E1021" s="3"/>
      <c r="F1021" s="3"/>
      <c r="G1021" s="3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</row>
    <row r="1022">
      <c r="A1022" s="5"/>
      <c r="B1022" s="3"/>
      <c r="C1022" s="3"/>
      <c r="D1022" s="3"/>
      <c r="E1022" s="3"/>
      <c r="F1022" s="3"/>
      <c r="G1022" s="3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</row>
    <row r="1023">
      <c r="A1023" s="5"/>
      <c r="B1023" s="3"/>
      <c r="C1023" s="3"/>
      <c r="D1023" s="3"/>
      <c r="E1023" s="3"/>
      <c r="F1023" s="3"/>
      <c r="G1023" s="3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</row>
    <row r="1024">
      <c r="A1024" s="5"/>
      <c r="B1024" s="3"/>
      <c r="C1024" s="3"/>
      <c r="D1024" s="3"/>
      <c r="E1024" s="3"/>
      <c r="F1024" s="3"/>
      <c r="G1024" s="3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</row>
    <row r="1025">
      <c r="A1025" s="5"/>
      <c r="B1025" s="3"/>
      <c r="C1025" s="3"/>
      <c r="D1025" s="3"/>
      <c r="E1025" s="3"/>
      <c r="F1025" s="3"/>
      <c r="G1025" s="3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</row>
    <row r="1026">
      <c r="A1026" s="5"/>
      <c r="B1026" s="3"/>
      <c r="C1026" s="3"/>
      <c r="D1026" s="3"/>
      <c r="E1026" s="3"/>
      <c r="F1026" s="3"/>
      <c r="G1026" s="3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</row>
    <row r="1027">
      <c r="A1027" s="5"/>
      <c r="B1027" s="3"/>
      <c r="C1027" s="3"/>
      <c r="D1027" s="3"/>
      <c r="E1027" s="3"/>
      <c r="F1027" s="3"/>
      <c r="G1027" s="3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86"/>
    <col customWidth="1" min="2" max="2" width="24.43"/>
  </cols>
  <sheetData>
    <row r="2">
      <c r="A2" s="45"/>
      <c r="B2" s="45"/>
      <c r="C2" s="46">
        <v>2015.0</v>
      </c>
      <c r="D2" s="47">
        <f t="shared" ref="D2:H2" si="1">C2+1</f>
        <v>2016</v>
      </c>
      <c r="E2" s="47">
        <f t="shared" si="1"/>
        <v>2017</v>
      </c>
      <c r="F2" s="47">
        <f t="shared" si="1"/>
        <v>2018</v>
      </c>
      <c r="G2" s="47">
        <f t="shared" si="1"/>
        <v>2019</v>
      </c>
      <c r="H2" s="48">
        <f t="shared" si="1"/>
        <v>2020</v>
      </c>
    </row>
    <row r="3">
      <c r="A3" s="45"/>
      <c r="B3" s="45" t="s">
        <v>244</v>
      </c>
      <c r="D3" s="49"/>
      <c r="E3" s="49"/>
      <c r="F3" s="49"/>
      <c r="G3" s="49"/>
      <c r="H3" s="49"/>
    </row>
    <row r="4">
      <c r="A4" s="50"/>
      <c r="B4" s="50" t="s">
        <v>245</v>
      </c>
      <c r="D4" s="49">
        <f>('Yearly BS'!B13+'Yearly BS'!C13)/2</f>
        <v>62136.32</v>
      </c>
      <c r="E4" s="49">
        <f>('Yearly BS'!C13+'Yearly BS'!D13)/2</f>
        <v>83380.455</v>
      </c>
      <c r="F4" s="49">
        <f>('Yearly BS'!D13+'Yearly BS'!E13)/2</f>
        <v>174400.065</v>
      </c>
      <c r="G4" s="49">
        <f>('Yearly BS'!E13+'Yearly BS'!F13)/2</f>
        <v>214928.49</v>
      </c>
      <c r="H4" s="49">
        <f>('Yearly BS'!F13+'Yearly BS'!G13)/2</f>
        <v>223546.625</v>
      </c>
    </row>
    <row r="5">
      <c r="A5" s="50"/>
      <c r="B5" s="50" t="s">
        <v>246</v>
      </c>
      <c r="C5" s="51">
        <f>'Yearly IS'!B34</f>
        <v>3547255.56</v>
      </c>
      <c r="D5" s="51">
        <f>'Yearly IS'!C34</f>
        <v>4509355.59</v>
      </c>
      <c r="E5" s="51">
        <f>'Yearly IS'!D34</f>
        <v>6996734.35</v>
      </c>
      <c r="F5" s="51">
        <f>'Yearly IS'!E34</f>
        <v>9466911.53</v>
      </c>
      <c r="G5" s="51">
        <f>'Yearly IS'!F34</f>
        <v>11134981.09</v>
      </c>
      <c r="H5" s="51">
        <f>'Yearly IS'!G34</f>
        <v>12027308.49</v>
      </c>
    </row>
    <row r="6">
      <c r="A6" s="50"/>
      <c r="B6" s="50" t="s">
        <v>247</v>
      </c>
      <c r="C6" s="52"/>
      <c r="D6" s="52">
        <f t="shared" ref="D6:H6" si="2">(D4/D5)*365</f>
        <v>5.029489546</v>
      </c>
      <c r="E6" s="52">
        <f t="shared" si="2"/>
        <v>4.349724393</v>
      </c>
      <c r="F6" s="52">
        <f t="shared" si="2"/>
        <v>6.724053935</v>
      </c>
      <c r="G6" s="52">
        <f t="shared" si="2"/>
        <v>7.045265566</v>
      </c>
      <c r="H6" s="52">
        <f t="shared" si="2"/>
        <v>6.78410454</v>
      </c>
    </row>
    <row r="8">
      <c r="A8" s="45"/>
      <c r="B8" s="45" t="s">
        <v>248</v>
      </c>
    </row>
    <row r="9">
      <c r="A9" s="50"/>
      <c r="B9" s="50" t="s">
        <v>249</v>
      </c>
      <c r="D9" s="49">
        <f>('Yearly BS'!B10+'Yearly BS'!C10)/2</f>
        <v>664335.945</v>
      </c>
      <c r="E9" s="49">
        <f>('Yearly BS'!C10+'Yearly BS'!D10)/2</f>
        <v>531649.675</v>
      </c>
      <c r="F9" s="49">
        <f>('Yearly BS'!D10+'Yearly BS'!E10)/2</f>
        <v>1614067.76</v>
      </c>
      <c r="G9" s="49">
        <f>('Yearly BS'!E10+'Yearly BS'!F10)/2</f>
        <v>2431760.275</v>
      </c>
      <c r="H9" s="49">
        <f>('Yearly BS'!F10+'Yearly BS'!G10)/2</f>
        <v>2398323.135</v>
      </c>
    </row>
    <row r="10">
      <c r="A10" s="50"/>
      <c r="B10" s="50" t="s">
        <v>250</v>
      </c>
      <c r="C10" s="49">
        <f>'Yearly IS'!B15/365</f>
        <v>15013.22868</v>
      </c>
      <c r="D10" s="49">
        <f>'Yearly IS'!C15/365</f>
        <v>16777.42173</v>
      </c>
      <c r="E10" s="49">
        <f>'Yearly IS'!D15/365</f>
        <v>24726.23978</v>
      </c>
      <c r="F10" s="49">
        <f>'Yearly IS'!E15/365</f>
        <v>32924.82455</v>
      </c>
      <c r="G10" s="49">
        <f>'Yearly IS'!F15/365</f>
        <v>40631.17885</v>
      </c>
      <c r="H10" s="49">
        <f>'Yearly IS'!G15/365</f>
        <v>44600.15595</v>
      </c>
    </row>
    <row r="11">
      <c r="A11" s="50"/>
      <c r="B11" s="50" t="s">
        <v>251</v>
      </c>
      <c r="D11" s="52">
        <f t="shared" ref="D11:H11" si="3">D9/D10</f>
        <v>39.59702247</v>
      </c>
      <c r="E11" s="52">
        <f t="shared" si="3"/>
        <v>21.50143652</v>
      </c>
      <c r="F11" s="52">
        <f t="shared" si="3"/>
        <v>49.02282038</v>
      </c>
      <c r="G11" s="52">
        <f t="shared" si="3"/>
        <v>59.84961165</v>
      </c>
      <c r="H11" s="52">
        <f t="shared" si="3"/>
        <v>53.7738733</v>
      </c>
    </row>
    <row r="13">
      <c r="A13" s="45"/>
      <c r="B13" s="45" t="s">
        <v>252</v>
      </c>
    </row>
    <row r="14">
      <c r="A14" s="50"/>
      <c r="B14" s="50" t="s">
        <v>253</v>
      </c>
      <c r="C14" s="49"/>
      <c r="D14" s="49">
        <f>('Yearly BS'!B49+'Yearly BS'!C49)/2</f>
        <v>354319.17</v>
      </c>
      <c r="E14" s="49">
        <f>('Yearly BS'!C49+'Yearly BS'!D49)/2</f>
        <v>265968.27</v>
      </c>
      <c r="F14" s="49">
        <f>('Yearly BS'!D49+'Yearly BS'!E49)/2</f>
        <v>1274145.925</v>
      </c>
      <c r="G14" s="49">
        <f>('Yearly BS'!E49+'Yearly BS'!F49)/2</f>
        <v>1867033.27</v>
      </c>
      <c r="H14" s="49">
        <f>('Yearly BS'!F49+'Yearly BS'!G49)/2</f>
        <v>1122157.145</v>
      </c>
    </row>
    <row r="15">
      <c r="A15" s="50"/>
      <c r="B15" s="50" t="s">
        <v>254</v>
      </c>
      <c r="C15" s="49">
        <f>'Yearly IS'!B17/365</f>
        <v>8143.797616</v>
      </c>
      <c r="D15" s="49">
        <f>'Yearly IS'!C17/365</f>
        <v>10364.09364</v>
      </c>
      <c r="E15" s="49">
        <f>'Yearly IS'!D17/365</f>
        <v>16174.79304</v>
      </c>
      <c r="F15" s="49">
        <f>'Yearly IS'!E17/365</f>
        <v>22998.59526</v>
      </c>
      <c r="G15" s="49">
        <f>'Yearly IS'!F17/365</f>
        <v>26499.82636</v>
      </c>
      <c r="H15" s="49">
        <f>'Yearly IS'!G17/365</f>
        <v>27427.45438</v>
      </c>
    </row>
    <row r="16">
      <c r="A16" s="50"/>
      <c r="B16" s="50" t="s">
        <v>255</v>
      </c>
      <c r="D16" s="52">
        <f t="shared" ref="D16:H16" si="4">D14/D15</f>
        <v>34.18718338</v>
      </c>
      <c r="E16" s="52">
        <f t="shared" si="4"/>
        <v>16.4433801</v>
      </c>
      <c r="F16" s="52">
        <f t="shared" si="4"/>
        <v>55.40103257</v>
      </c>
      <c r="G16" s="52">
        <f t="shared" si="4"/>
        <v>70.45454732</v>
      </c>
      <c r="H16" s="52">
        <f t="shared" si="4"/>
        <v>40.91364548</v>
      </c>
    </row>
    <row r="18">
      <c r="A18" s="50"/>
      <c r="B18" s="50" t="s">
        <v>256</v>
      </c>
      <c r="D18" s="52">
        <f t="shared" ref="D18:H18" si="5">D6+D11-D16</f>
        <v>10.43932863</v>
      </c>
      <c r="E18" s="52">
        <f t="shared" si="5"/>
        <v>9.407780813</v>
      </c>
      <c r="F18" s="52">
        <f t="shared" si="5"/>
        <v>0.3458417527</v>
      </c>
      <c r="G18" s="52">
        <f t="shared" si="5"/>
        <v>-3.559670105</v>
      </c>
      <c r="H18" s="52">
        <f t="shared" si="5"/>
        <v>19.64433236</v>
      </c>
    </row>
  </sheetData>
  <drawing r:id="rId1"/>
</worksheet>
</file>