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ol-my.sharepoint.com/personal/denisew_act-ol_com/Documents/A PrivateFolder Docs/Denise/CHALK/SALES BY STATE/"/>
    </mc:Choice>
  </mc:AlternateContent>
  <xr:revisionPtr revIDLastSave="0" documentId="8_{540EA317-117A-4B67-93AB-ECD70F79C2E2}" xr6:coauthVersionLast="46" xr6:coauthVersionMax="46" xr10:uidLastSave="{00000000-0000-0000-0000-000000000000}"/>
  <bookViews>
    <workbookView xWindow="28680" yWindow="-120" windowWidth="29040" windowHeight="15840" xr2:uid="{31BF5654-6D8E-4FE2-8022-DC1F816D4021}"/>
  </bookViews>
  <sheets>
    <sheet name="2015" sheetId="8" r:id="rId1"/>
    <sheet name="2016" sheetId="10" r:id="rId2"/>
    <sheet name="2017" sheetId="4" r:id="rId3"/>
    <sheet name="2018" sheetId="5" r:id="rId4"/>
    <sheet name="2019" sheetId="6" r:id="rId5"/>
    <sheet name="202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7" l="1"/>
  <c r="B23" i="7"/>
  <c r="F15" i="7"/>
  <c r="F14" i="7"/>
  <c r="F13" i="7"/>
  <c r="F12" i="7"/>
  <c r="F11" i="7"/>
  <c r="F9" i="7"/>
  <c r="J19" i="7"/>
  <c r="H19" i="7"/>
  <c r="D19" i="7"/>
  <c r="B19" i="7"/>
  <c r="F7" i="7"/>
  <c r="F19" i="7" l="1"/>
  <c r="J19" i="10"/>
  <c r="H19" i="10"/>
  <c r="F19" i="10"/>
  <c r="D19" i="10"/>
  <c r="B19" i="10"/>
  <c r="J18" i="8"/>
  <c r="H18" i="8"/>
  <c r="F18" i="8"/>
  <c r="D18" i="8"/>
  <c r="B18" i="8"/>
  <c r="J19" i="6"/>
  <c r="H19" i="6"/>
  <c r="D19" i="6"/>
  <c r="B19" i="6"/>
  <c r="F18" i="6"/>
  <c r="F13" i="6"/>
  <c r="F12" i="6"/>
  <c r="F11" i="6"/>
  <c r="F9" i="6"/>
  <c r="F19" i="6" s="1"/>
  <c r="B4" i="6"/>
  <c r="J19" i="5" l="1"/>
  <c r="H19" i="5"/>
  <c r="F19" i="5"/>
  <c r="D19" i="5"/>
  <c r="B19" i="5"/>
  <c r="F19" i="4" l="1"/>
  <c r="D19" i="4"/>
  <c r="B19" i="4"/>
</calcChain>
</file>

<file path=xl/sharedStrings.xml><?xml version="1.0" encoding="utf-8"?>
<sst xmlns="http://schemas.openxmlformats.org/spreadsheetml/2006/main" count="136" uniqueCount="36">
  <si>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</si>
  <si>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</si>
  <si>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</si>
  <si>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</si>
  <si>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</si>
  <si>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</si>
  <si>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</si>
  <si>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</si>
  <si>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</si>
  <si>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</si>
  <si>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</si>
  <si>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Alaska</t>
  </si>
  <si>
    <t>California</t>
  </si>
  <si>
    <t>Georgia</t>
  </si>
  <si>
    <t>Nevada</t>
  </si>
  <si>
    <t>South Dakota</t>
  </si>
  <si>
    <t>Texas</t>
  </si>
  <si>
    <t>Florida</t>
  </si>
  <si>
    <t>Idaho</t>
  </si>
  <si>
    <t>North Carolina</t>
  </si>
  <si>
    <t>South Carolina</t>
  </si>
  <si>
    <t>Advanced Classroom Technologies</t>
  </si>
  <si>
    <t>2017  Out of State Sales</t>
  </si>
  <si>
    <t>Orgeon</t>
  </si>
  <si>
    <t>February</t>
  </si>
  <si>
    <t>TOTAL</t>
  </si>
  <si>
    <t>** June has $519,255 of Monroe in it</t>
  </si>
  <si>
    <t>2018 Out of State Sales</t>
  </si>
  <si>
    <t>2019 Out of State Sales</t>
  </si>
  <si>
    <t>Washinton Sales</t>
  </si>
  <si>
    <t>2020 Out of State Sales</t>
  </si>
  <si>
    <t>2015 Out of State Sales</t>
  </si>
  <si>
    <t>Lousiana</t>
  </si>
  <si>
    <t>Unusual States</t>
  </si>
  <si>
    <t>2016 Out of State Sales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</si>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</sst>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2" fillId="0" borderId="0" xfId="0" applyNumberFormat="1" applyFon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BFD47-B384-446B-9315-D79857D85173}">
  <sheetPr>
    <pageSetUpPr fitToPage="1"/>
  </sheetPr>
  <dimension ref="A1:J23"/>
  <sheetViews>
    <sheetView tabSelected="1" workbookViewId="0">
      <selection activeCell="A20" sqref="A20"/>
    </sheetView>
  </sheetViews>
  <sheetFormatPr defaultRowHeight="15" x14ac:dyDescent="0.25"/>
  <cols>
    <col min="1" max="2" width="16.5703125" customWidth="1"/>
    <col min="3" max="3" width="6.28515625" customWidth="1"/>
    <col min="4" max="4" width="17.7109375" customWidth="1"/>
    <col min="5" max="5" width="5.42578125" customWidth="1"/>
    <col min="6" max="6" width="18.85546875" customWidth="1"/>
    <col min="7" max="7" width="4.5703125" customWidth="1"/>
    <col min="8" max="8" width="16.7109375" customWidth="1"/>
    <col min="9" max="9" width="6.140625" customWidth="1"/>
    <col min="10" max="10" width="14.5703125" customWidth="1"/>
  </cols>
  <sheetData>
    <row r="1" spans="1:10" x14ac:dyDescent="0.25">
      <c r="A1" t="s">
        <v>21</v>
      </c>
    </row>
    <row r="2" spans="1:10" x14ac:dyDescent="0.25">
      <c r="A2" t="s">
        <v>31</v>
      </c>
    </row>
    <row r="5" spans="1:10" x14ac:dyDescent="0.25">
      <c r="B5" s="3" t="s">
        <v>11</v>
      </c>
      <c r="C5" s="3"/>
      <c r="D5" s="3" t="s">
        <v>12</v>
      </c>
      <c r="E5" s="3"/>
      <c r="F5" s="3" t="s">
        <v>14</v>
      </c>
      <c r="G5" s="3"/>
      <c r="H5" s="3" t="s">
        <v>23</v>
      </c>
      <c r="I5" s="3"/>
      <c r="J5" s="3" t="s">
        <v>16</v>
      </c>
    </row>
    <row r="6" spans="1:10" x14ac:dyDescent="0.25">
      <c r="A6" t="s">
        <v>0</v>
      </c>
      <c r="B6" s="7">
        <v>3928</v>
      </c>
      <c r="C6" s="7"/>
      <c r="D6" s="7">
        <v>135130</v>
      </c>
      <c r="E6" s="7"/>
      <c r="F6" s="7">
        <v>126108.42</v>
      </c>
      <c r="G6" s="7"/>
      <c r="H6" s="7">
        <v>144351.54</v>
      </c>
      <c r="I6" s="7"/>
      <c r="J6" s="7">
        <v>0</v>
      </c>
    </row>
    <row r="7" spans="1:10" x14ac:dyDescent="0.25">
      <c r="A7" t="s">
        <v>24</v>
      </c>
      <c r="B7" s="2">
        <v>45107</v>
      </c>
      <c r="C7" s="2"/>
      <c r="D7" s="2">
        <v>178588.17</v>
      </c>
      <c r="E7" s="2"/>
      <c r="F7" s="2">
        <v>56728.89</v>
      </c>
      <c r="G7" s="2"/>
      <c r="H7" s="2">
        <v>30414.41</v>
      </c>
      <c r="I7" s="2"/>
      <c r="J7" s="2">
        <v>38156</v>
      </c>
    </row>
    <row r="8" spans="1:10" x14ac:dyDescent="0.25">
      <c r="A8" t="s">
        <v>1</v>
      </c>
      <c r="B8" s="2">
        <v>28758</v>
      </c>
      <c r="C8" s="2"/>
      <c r="D8" s="2">
        <v>67946.52</v>
      </c>
      <c r="E8" s="2"/>
      <c r="F8" s="2">
        <v>78677.94</v>
      </c>
      <c r="G8" s="2"/>
      <c r="H8" s="2">
        <v>7601.87</v>
      </c>
      <c r="I8" s="2"/>
      <c r="J8" s="2">
        <v>0</v>
      </c>
    </row>
    <row r="9" spans="1:10" x14ac:dyDescent="0.25">
      <c r="A9" t="s">
        <v>2</v>
      </c>
      <c r="B9" s="2">
        <v>2966</v>
      </c>
      <c r="C9" s="2"/>
      <c r="D9" s="2">
        <v>50564.79</v>
      </c>
      <c r="E9" s="2"/>
      <c r="F9" s="2">
        <v>29503.86</v>
      </c>
      <c r="G9" s="2"/>
      <c r="H9" s="2">
        <v>4637.9799999999996</v>
      </c>
      <c r="I9" s="2"/>
      <c r="J9" s="2">
        <v>37992</v>
      </c>
    </row>
    <row r="10" spans="1:10" x14ac:dyDescent="0.25">
      <c r="A10" t="s">
        <v>3</v>
      </c>
      <c r="B10" s="2">
        <v>17875</v>
      </c>
      <c r="C10" s="2"/>
      <c r="D10" s="2">
        <v>230919.2</v>
      </c>
      <c r="E10" s="2"/>
      <c r="F10" s="2">
        <v>41208.300000000003</v>
      </c>
      <c r="G10" s="2"/>
      <c r="H10" s="2">
        <v>5252.43</v>
      </c>
      <c r="I10" s="2"/>
      <c r="J10" s="2">
        <v>87411</v>
      </c>
    </row>
    <row r="11" spans="1:10" x14ac:dyDescent="0.25">
      <c r="A11" t="s">
        <v>4</v>
      </c>
      <c r="B11" s="2">
        <v>29249.4</v>
      </c>
      <c r="C11" s="2"/>
      <c r="D11" s="2">
        <v>332151.19</v>
      </c>
      <c r="E11" s="2"/>
      <c r="F11" s="2">
        <v>76256.88</v>
      </c>
      <c r="G11" s="2"/>
      <c r="H11" s="2">
        <v>41627.03</v>
      </c>
      <c r="I11" s="2"/>
      <c r="J11" s="2">
        <v>36031</v>
      </c>
    </row>
    <row r="12" spans="1:10" x14ac:dyDescent="0.25">
      <c r="A12" t="s">
        <v>5</v>
      </c>
      <c r="B12" s="2">
        <v>59</v>
      </c>
      <c r="C12" s="2"/>
      <c r="D12" s="2">
        <v>86858.59</v>
      </c>
      <c r="E12" s="2"/>
      <c r="F12" s="2">
        <v>68152</v>
      </c>
      <c r="G12" s="2"/>
      <c r="H12" s="2">
        <v>143272.54999999999</v>
      </c>
      <c r="I12" s="2"/>
      <c r="J12" s="2">
        <v>0</v>
      </c>
    </row>
    <row r="13" spans="1:10" x14ac:dyDescent="0.25">
      <c r="A13" t="s">
        <v>6</v>
      </c>
      <c r="B13" s="2">
        <v>7290</v>
      </c>
      <c r="C13" s="2"/>
      <c r="D13" s="2">
        <v>136202.06</v>
      </c>
      <c r="E13" s="2"/>
      <c r="F13" s="2">
        <v>63571.22</v>
      </c>
      <c r="G13" s="2"/>
      <c r="H13" s="2">
        <v>39344.949999999997</v>
      </c>
      <c r="I13" s="2"/>
      <c r="J13" s="2">
        <v>49510</v>
      </c>
    </row>
    <row r="14" spans="1:10" x14ac:dyDescent="0.25">
      <c r="A14" t="s">
        <v>7</v>
      </c>
      <c r="B14" s="2">
        <v>19546</v>
      </c>
      <c r="C14" s="2"/>
      <c r="D14" s="2">
        <v>196152.23</v>
      </c>
      <c r="E14" s="2"/>
      <c r="F14" s="2">
        <v>27593</v>
      </c>
      <c r="G14" s="2"/>
      <c r="H14" s="2">
        <v>25295.73</v>
      </c>
      <c r="I14" s="2"/>
      <c r="J14" s="2">
        <v>43065</v>
      </c>
    </row>
    <row r="15" spans="1:10" x14ac:dyDescent="0.25">
      <c r="A15" t="s">
        <v>8</v>
      </c>
      <c r="B15" s="2">
        <v>31632</v>
      </c>
      <c r="C15" s="2"/>
      <c r="D15" s="2">
        <v>88511.37</v>
      </c>
      <c r="E15" s="2"/>
      <c r="F15" s="2">
        <v>43195</v>
      </c>
      <c r="G15" s="2"/>
      <c r="H15" s="2">
        <v>30216.13</v>
      </c>
      <c r="I15" s="2"/>
      <c r="J15" s="2">
        <v>25740</v>
      </c>
    </row>
    <row r="16" spans="1:10" x14ac:dyDescent="0.25">
      <c r="A16" t="s">
        <v>9</v>
      </c>
      <c r="B16" s="2">
        <v>1997</v>
      </c>
      <c r="C16" s="2"/>
      <c r="D16" s="2">
        <v>76280.479999999996</v>
      </c>
      <c r="E16" s="2"/>
      <c r="F16" s="2">
        <v>33543.5</v>
      </c>
      <c r="G16" s="2"/>
      <c r="H16" s="2">
        <v>5520.09</v>
      </c>
      <c r="I16" s="2"/>
      <c r="J16" s="2">
        <v>0</v>
      </c>
    </row>
    <row r="17" spans="1:10" x14ac:dyDescent="0.25">
      <c r="A17" t="s">
        <v>10</v>
      </c>
      <c r="B17" s="2">
        <v>0</v>
      </c>
      <c r="C17" s="2"/>
      <c r="D17" s="2">
        <v>182081.4</v>
      </c>
      <c r="E17" s="2"/>
      <c r="F17" s="2">
        <v>23268.45</v>
      </c>
      <c r="G17" s="2"/>
      <c r="H17" s="2">
        <v>6656.31</v>
      </c>
      <c r="I17" s="2"/>
      <c r="J17" s="2">
        <v>53185</v>
      </c>
    </row>
    <row r="18" spans="1:10" x14ac:dyDescent="0.25">
      <c r="A18" s="6" t="s">
        <v>25</v>
      </c>
      <c r="B18" s="1">
        <f>SUM(B6:B17)</f>
        <v>188407.4</v>
      </c>
      <c r="C18" s="1"/>
      <c r="D18" s="1">
        <f t="shared" ref="D18:J18" si="0">SUM(D6:D17)</f>
        <v>1761386</v>
      </c>
      <c r="E18" s="1"/>
      <c r="F18" s="1">
        <f t="shared" si="0"/>
        <v>667807.46</v>
      </c>
      <c r="G18" s="1"/>
      <c r="H18" s="1">
        <f t="shared" si="0"/>
        <v>484191.02</v>
      </c>
      <c r="I18" s="1"/>
      <c r="J18" s="1">
        <f t="shared" si="0"/>
        <v>371090</v>
      </c>
    </row>
    <row r="20" spans="1:10" x14ac:dyDescent="0.25">
      <c r="A20" t="s">
        <v>33</v>
      </c>
    </row>
    <row r="21" spans="1:10" x14ac:dyDescent="0.25">
      <c r="A21" t="s">
        <v>13</v>
      </c>
      <c r="B21" s="4">
        <v>915.4</v>
      </c>
    </row>
    <row r="22" spans="1:10" x14ac:dyDescent="0.25">
      <c r="A22" t="s">
        <v>32</v>
      </c>
      <c r="B22" s="4">
        <v>21018.83</v>
      </c>
    </row>
    <row r="23" spans="1:10" x14ac:dyDescent="0.25">
      <c r="A23" t="s">
        <v>15</v>
      </c>
      <c r="B23" s="4">
        <v>139</v>
      </c>
    </row>
  </sheetData>
  <pageMargins left="0.7" right="0.7" top="0.75" bottom="0.75" header="0.3" footer="0.3"/>
  <pageSetup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73A8C-F641-4825-A5A2-09E9207BACC3}">
  <sheetPr>
    <pageSetUpPr fitToPage="1"/>
  </sheetPr>
  <dimension ref="A1:J26"/>
  <sheetViews>
    <sheetView tabSelected="1" workbookViewId="0">
      <selection activeCell="A20" sqref="A20"/>
    </sheetView>
  </sheetViews>
  <sheetFormatPr defaultRowHeight="15" x14ac:dyDescent="0.25"/>
  <cols>
    <col min="1" max="1" width="15.42578125" customWidth="1"/>
    <col min="2" max="2" width="15.140625" customWidth="1"/>
    <col min="3" max="3" width="5.7109375" customWidth="1"/>
    <col min="4" max="4" width="17.42578125" customWidth="1"/>
    <col min="5" max="5" width="6.42578125" customWidth="1"/>
    <col min="6" max="6" width="19.85546875" customWidth="1"/>
    <col min="7" max="7" width="5.42578125" customWidth="1"/>
    <col min="8" max="8" width="17.85546875" customWidth="1"/>
    <col min="9" max="9" width="5.5703125" customWidth="1"/>
    <col min="10" max="10" width="17.5703125" customWidth="1"/>
  </cols>
  <sheetData>
    <row r="1" spans="1:10" x14ac:dyDescent="0.25">
      <c r="A1" t="s">
        <v>21</v>
      </c>
    </row>
    <row r="2" spans="1:10" x14ac:dyDescent="0.25">
      <c r="A2" t="s">
        <v>34</v>
      </c>
    </row>
    <row r="6" spans="1:10" x14ac:dyDescent="0.25">
      <c r="B6" s="3" t="s">
        <v>11</v>
      </c>
      <c r="C6" s="3"/>
      <c r="D6" s="3" t="s">
        <v>12</v>
      </c>
      <c r="E6" s="3"/>
      <c r="F6" s="3" t="s">
        <v>14</v>
      </c>
      <c r="G6" s="3"/>
      <c r="H6" s="3" t="s">
        <v>23</v>
      </c>
      <c r="I6" s="3"/>
      <c r="J6" s="3" t="s">
        <v>16</v>
      </c>
    </row>
    <row r="7" spans="1:10" x14ac:dyDescent="0.25">
      <c r="A7" t="s">
        <v>0</v>
      </c>
      <c r="B7" s="7">
        <v>50</v>
      </c>
      <c r="C7" s="7"/>
      <c r="D7" s="7">
        <v>108900.92</v>
      </c>
      <c r="E7" s="7"/>
      <c r="F7" s="7">
        <v>65152.19</v>
      </c>
      <c r="G7" s="7"/>
      <c r="H7" s="7">
        <v>491</v>
      </c>
      <c r="I7" s="7"/>
      <c r="J7" s="7">
        <v>108900</v>
      </c>
    </row>
    <row r="8" spans="1:10" x14ac:dyDescent="0.25">
      <c r="A8" t="s">
        <v>24</v>
      </c>
      <c r="B8" s="2">
        <v>3103</v>
      </c>
      <c r="C8" s="2"/>
      <c r="D8" s="2">
        <v>502501.61</v>
      </c>
      <c r="E8" s="2"/>
      <c r="F8" s="2">
        <v>27973.65</v>
      </c>
      <c r="G8" s="2"/>
      <c r="H8" s="2">
        <v>432.43</v>
      </c>
      <c r="I8" s="2"/>
      <c r="J8" s="2">
        <v>0</v>
      </c>
    </row>
    <row r="9" spans="1:10" x14ac:dyDescent="0.25">
      <c r="A9" t="s">
        <v>1</v>
      </c>
      <c r="B9" s="2">
        <v>0</v>
      </c>
      <c r="C9" s="2"/>
      <c r="D9" s="2">
        <v>65173.31</v>
      </c>
      <c r="E9" s="2"/>
      <c r="F9" s="2">
        <v>37898.25</v>
      </c>
      <c r="G9" s="2"/>
      <c r="H9" s="2">
        <v>567</v>
      </c>
      <c r="I9" s="2"/>
      <c r="J9" s="2">
        <v>22165</v>
      </c>
    </row>
    <row r="10" spans="1:10" x14ac:dyDescent="0.25">
      <c r="A10" t="s">
        <v>2</v>
      </c>
      <c r="B10" s="2">
        <v>0</v>
      </c>
      <c r="C10" s="2"/>
      <c r="D10" s="2">
        <v>109984.42</v>
      </c>
      <c r="E10" s="2"/>
      <c r="F10" s="2">
        <v>10057.23</v>
      </c>
      <c r="G10" s="2"/>
      <c r="H10" s="2">
        <v>8071</v>
      </c>
      <c r="I10" s="2"/>
      <c r="J10" s="2">
        <v>107465</v>
      </c>
    </row>
    <row r="11" spans="1:10" x14ac:dyDescent="0.25">
      <c r="A11" t="s">
        <v>3</v>
      </c>
      <c r="B11" s="2">
        <v>0</v>
      </c>
      <c r="C11" s="2"/>
      <c r="D11" s="2">
        <v>95092.78</v>
      </c>
      <c r="E11" s="2"/>
      <c r="F11" s="2">
        <v>71893.539999999994</v>
      </c>
      <c r="G11" s="2"/>
      <c r="H11" s="2">
        <v>560</v>
      </c>
      <c r="I11" s="2"/>
      <c r="J11" s="2">
        <v>47007</v>
      </c>
    </row>
    <row r="12" spans="1:10" x14ac:dyDescent="0.25">
      <c r="A12" t="s">
        <v>4</v>
      </c>
      <c r="B12" s="2">
        <v>925</v>
      </c>
      <c r="C12" s="2"/>
      <c r="D12" s="2">
        <v>617052.84</v>
      </c>
      <c r="E12" s="2"/>
      <c r="F12" s="2">
        <v>60061.5</v>
      </c>
      <c r="G12" s="2"/>
      <c r="H12" s="2">
        <v>10740.78</v>
      </c>
      <c r="I12" s="2"/>
      <c r="J12" s="2">
        <v>0</v>
      </c>
    </row>
    <row r="13" spans="1:10" x14ac:dyDescent="0.25">
      <c r="A13" t="s">
        <v>5</v>
      </c>
      <c r="B13" s="2">
        <v>1112</v>
      </c>
      <c r="C13" s="2"/>
      <c r="D13" s="2">
        <v>34014.22</v>
      </c>
      <c r="E13" s="2"/>
      <c r="F13" s="2">
        <v>173899.02</v>
      </c>
      <c r="G13" s="2"/>
      <c r="H13" s="2">
        <v>35626.65</v>
      </c>
      <c r="I13" s="2"/>
      <c r="J13" s="2">
        <v>40200</v>
      </c>
    </row>
    <row r="14" spans="1:10" x14ac:dyDescent="0.25">
      <c r="A14" t="s">
        <v>6</v>
      </c>
      <c r="B14" s="2">
        <v>12199</v>
      </c>
      <c r="C14" s="2"/>
      <c r="D14" s="2">
        <v>218375.11</v>
      </c>
      <c r="E14" s="2"/>
      <c r="F14" s="2">
        <v>493344.2</v>
      </c>
      <c r="G14" s="2"/>
      <c r="H14" s="2">
        <v>57057.19</v>
      </c>
      <c r="I14" s="2"/>
      <c r="J14" s="2">
        <v>79665</v>
      </c>
    </row>
    <row r="15" spans="1:10" x14ac:dyDescent="0.25">
      <c r="A15" t="s">
        <v>7</v>
      </c>
      <c r="B15" s="2">
        <v>261</v>
      </c>
      <c r="C15" s="2"/>
      <c r="D15" s="2">
        <v>107383.5</v>
      </c>
      <c r="E15" s="2"/>
      <c r="F15" s="2">
        <v>36558.9</v>
      </c>
      <c r="G15" s="2"/>
      <c r="H15" s="2">
        <v>5923.47</v>
      </c>
      <c r="I15" s="2"/>
      <c r="J15" s="2">
        <v>0</v>
      </c>
    </row>
    <row r="16" spans="1:10" x14ac:dyDescent="0.25">
      <c r="A16" t="s">
        <v>8</v>
      </c>
      <c r="B16" s="2">
        <v>1491</v>
      </c>
      <c r="C16" s="2"/>
      <c r="D16" s="2">
        <v>75212.78</v>
      </c>
      <c r="E16" s="2"/>
      <c r="F16" s="2">
        <v>36973.61</v>
      </c>
      <c r="G16" s="2"/>
      <c r="H16" s="2">
        <v>5283.02</v>
      </c>
      <c r="I16" s="2"/>
      <c r="J16" s="2">
        <v>46970</v>
      </c>
    </row>
    <row r="17" spans="1:10" x14ac:dyDescent="0.25">
      <c r="A17" t="s">
        <v>9</v>
      </c>
      <c r="B17" s="2">
        <v>1714</v>
      </c>
      <c r="C17" s="2"/>
      <c r="D17" s="2">
        <v>72849.19</v>
      </c>
      <c r="E17" s="2"/>
      <c r="F17" s="2">
        <v>10320</v>
      </c>
      <c r="G17" s="2"/>
      <c r="H17" s="2">
        <v>20329</v>
      </c>
      <c r="I17" s="2"/>
      <c r="J17" s="2">
        <v>27500</v>
      </c>
    </row>
    <row r="18" spans="1:10" x14ac:dyDescent="0.25">
      <c r="A18" t="s">
        <v>10</v>
      </c>
      <c r="B18" s="2">
        <v>0</v>
      </c>
      <c r="C18" s="2"/>
      <c r="D18" s="2">
        <v>53076.86</v>
      </c>
      <c r="E18" s="2"/>
      <c r="F18" s="2">
        <v>13239.02</v>
      </c>
      <c r="G18" s="2"/>
      <c r="H18" s="2">
        <v>6071.57</v>
      </c>
      <c r="I18" s="2"/>
      <c r="J18" s="2">
        <v>0</v>
      </c>
    </row>
    <row r="19" spans="1:10" x14ac:dyDescent="0.25">
      <c r="A19" s="6" t="s">
        <v>25</v>
      </c>
      <c r="B19" s="1">
        <f>SUM(B7:B18)</f>
        <v>20855</v>
      </c>
      <c r="C19" s="1"/>
      <c r="D19" s="1">
        <f t="shared" ref="D19:J19" si="0">SUM(D7:D18)</f>
        <v>2059617.54</v>
      </c>
      <c r="E19" s="1"/>
      <c r="F19" s="1">
        <f t="shared" si="0"/>
        <v>1037371.1100000001</v>
      </c>
      <c r="G19" s="1"/>
      <c r="H19" s="1">
        <f t="shared" si="0"/>
        <v>151153.11000000002</v>
      </c>
      <c r="I19" s="1"/>
      <c r="J19" s="1">
        <f t="shared" si="0"/>
        <v>479872</v>
      </c>
    </row>
    <row r="21" spans="1:10" x14ac:dyDescent="0.25">
      <c r="A21" t="s">
        <v>33</v>
      </c>
    </row>
    <row r="22" spans="1:10" x14ac:dyDescent="0.25">
      <c r="A22" t="s">
        <v>17</v>
      </c>
      <c r="B22" s="4">
        <v>33240</v>
      </c>
    </row>
    <row r="23" spans="1:10" x14ac:dyDescent="0.25">
      <c r="A23" t="s">
        <v>18</v>
      </c>
      <c r="B23" s="4">
        <v>29149.8</v>
      </c>
    </row>
    <row r="24" spans="1:10" x14ac:dyDescent="0.25">
      <c r="A24" t="s">
        <v>19</v>
      </c>
      <c r="B24" s="4">
        <v>4999.95</v>
      </c>
    </row>
    <row r="25" spans="1:10" x14ac:dyDescent="0.25">
      <c r="A25" t="s">
        <v>20</v>
      </c>
      <c r="B25" s="4">
        <v>823.84</v>
      </c>
    </row>
    <row r="26" spans="1:10" x14ac:dyDescent="0.25">
      <c r="A26" t="s">
        <v>15</v>
      </c>
      <c r="B26" s="4">
        <v>278</v>
      </c>
    </row>
  </sheetData>
  <pageMargins left="0.7" right="0.7" top="0.75" bottom="0.75" header="0.3" footer="0.3"/>
  <pageSetup scale="9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86298-07C5-492F-93AB-A9C5D5DD4310}">
  <sheetPr>
    <pageSetUpPr fitToPage="1"/>
  </sheetPr>
  <dimension ref="A1:F21"/>
  <sheetViews>
    <sheetView tabSelected="1" workbookViewId="0">
      <selection activeCell="A20" sqref="A20"/>
    </sheetView>
  </sheetViews>
  <sheetFormatPr defaultRowHeight="15" x14ac:dyDescent="0.25"/>
  <cols>
    <col min="1" max="1" width="24.28515625" customWidth="1"/>
    <col min="2" max="2" width="24.42578125" style="2" customWidth="1"/>
    <col min="3" max="3" width="6.42578125" style="2" customWidth="1"/>
    <col min="4" max="4" width="21.5703125" style="2" customWidth="1"/>
    <col min="5" max="5" width="5.7109375" style="2" customWidth="1"/>
    <col min="6" max="6" width="21" style="2" customWidth="1"/>
  </cols>
  <sheetData>
    <row r="1" spans="1:6" x14ac:dyDescent="0.25">
      <c r="A1" t="s">
        <v>21</v>
      </c>
    </row>
    <row r="2" spans="1:6" x14ac:dyDescent="0.25">
      <c r="A2" t="s">
        <v>22</v>
      </c>
    </row>
    <row r="6" spans="1:6" s="5" customFormat="1" x14ac:dyDescent="0.25">
      <c r="B6" s="3" t="s">
        <v>12</v>
      </c>
      <c r="C6" s="3"/>
      <c r="D6" s="3" t="s">
        <v>23</v>
      </c>
      <c r="E6" s="3"/>
      <c r="F6" s="3" t="s">
        <v>16</v>
      </c>
    </row>
    <row r="7" spans="1:6" x14ac:dyDescent="0.25">
      <c r="A7" t="s">
        <v>0</v>
      </c>
      <c r="B7" s="2">
        <v>108723.51</v>
      </c>
      <c r="D7" s="2">
        <v>4725.51</v>
      </c>
      <c r="F7" s="2">
        <v>31905</v>
      </c>
    </row>
    <row r="8" spans="1:6" x14ac:dyDescent="0.25">
      <c r="A8" t="s">
        <v>24</v>
      </c>
      <c r="B8" s="2">
        <v>127298.17</v>
      </c>
      <c r="D8" s="2">
        <v>6062.3</v>
      </c>
      <c r="F8" s="2">
        <v>41796</v>
      </c>
    </row>
    <row r="9" spans="1:6" x14ac:dyDescent="0.25">
      <c r="A9" t="s">
        <v>1</v>
      </c>
      <c r="B9" s="2">
        <v>66586.19</v>
      </c>
      <c r="D9" s="2">
        <v>128</v>
      </c>
      <c r="F9" s="2">
        <v>9900</v>
      </c>
    </row>
    <row r="10" spans="1:6" x14ac:dyDescent="0.25">
      <c r="A10" t="s">
        <v>2</v>
      </c>
      <c r="B10" s="2">
        <v>148928.22</v>
      </c>
      <c r="D10" s="2">
        <v>31900</v>
      </c>
      <c r="F10" s="2">
        <v>56375</v>
      </c>
    </row>
    <row r="11" spans="1:6" x14ac:dyDescent="0.25">
      <c r="A11" t="s">
        <v>3</v>
      </c>
      <c r="B11" s="2">
        <v>295067.87</v>
      </c>
      <c r="D11" s="2">
        <v>220</v>
      </c>
      <c r="F11" s="2">
        <v>28820</v>
      </c>
    </row>
    <row r="12" spans="1:6" x14ac:dyDescent="0.25">
      <c r="A12" t="s">
        <v>4</v>
      </c>
      <c r="B12" s="2">
        <v>299653.77</v>
      </c>
      <c r="D12" s="2">
        <v>126564.53</v>
      </c>
      <c r="F12" s="2">
        <v>543624</v>
      </c>
    </row>
    <row r="13" spans="1:6" x14ac:dyDescent="0.25">
      <c r="A13" t="s">
        <v>5</v>
      </c>
      <c r="B13" s="2">
        <v>83798.210000000006</v>
      </c>
      <c r="D13" s="2">
        <v>0</v>
      </c>
      <c r="F13" s="2">
        <v>28394</v>
      </c>
    </row>
    <row r="14" spans="1:6" x14ac:dyDescent="0.25">
      <c r="A14" t="s">
        <v>6</v>
      </c>
      <c r="B14" s="2">
        <v>489470.67</v>
      </c>
      <c r="D14" s="2">
        <v>10677.76</v>
      </c>
      <c r="F14" s="2">
        <v>32465</v>
      </c>
    </row>
    <row r="15" spans="1:6" x14ac:dyDescent="0.25">
      <c r="A15" t="s">
        <v>7</v>
      </c>
      <c r="B15" s="2">
        <v>190080.58</v>
      </c>
      <c r="D15" s="2">
        <v>20058.93</v>
      </c>
      <c r="F15" s="2">
        <v>11000</v>
      </c>
    </row>
    <row r="16" spans="1:6" x14ac:dyDescent="0.25">
      <c r="A16" t="s">
        <v>8</v>
      </c>
      <c r="B16" s="2">
        <v>251911.32</v>
      </c>
      <c r="D16" s="2">
        <v>18988.86</v>
      </c>
      <c r="F16" s="2">
        <v>18421</v>
      </c>
    </row>
    <row r="17" spans="1:6" x14ac:dyDescent="0.25">
      <c r="A17" t="s">
        <v>9</v>
      </c>
      <c r="B17" s="2">
        <v>61015.99</v>
      </c>
      <c r="D17" s="2">
        <v>21428.85</v>
      </c>
      <c r="F17" s="2">
        <v>20276</v>
      </c>
    </row>
    <row r="18" spans="1:6" x14ac:dyDescent="0.25">
      <c r="A18" t="s">
        <v>10</v>
      </c>
      <c r="B18" s="2">
        <v>379090.46</v>
      </c>
      <c r="D18" s="2">
        <v>3658.93</v>
      </c>
      <c r="F18" s="2">
        <v>19360</v>
      </c>
    </row>
    <row r="19" spans="1:6" s="6" customFormat="1" x14ac:dyDescent="0.25">
      <c r="A19" s="6" t="s">
        <v>25</v>
      </c>
      <c r="B19" s="1">
        <f>SUM(B7:B18)</f>
        <v>2501624.96</v>
      </c>
      <c r="C19" s="1"/>
      <c r="D19" s="1">
        <f>SUM(D7:D18)</f>
        <v>244413.67</v>
      </c>
      <c r="E19" s="1"/>
      <c r="F19" s="1">
        <f>SUM(F7:F18)</f>
        <v>842336</v>
      </c>
    </row>
    <row r="21" spans="1:6" x14ac:dyDescent="0.25">
      <c r="F21" s="2" t="s">
        <v>26</v>
      </c>
    </row>
  </sheetData>
  <pageMargins left="0.7" right="0.7" top="0.75" bottom="0.75" header="0.3" footer="0.3"/>
  <pageSetup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F81CD-0576-46C9-AD77-398B3A47BA29}">
  <sheetPr>
    <pageSetUpPr fitToPage="1"/>
  </sheetPr>
  <dimension ref="A1:J19"/>
  <sheetViews>
    <sheetView tabSelected="1" workbookViewId="0">
      <selection activeCell="A20" sqref="A20"/>
    </sheetView>
  </sheetViews>
  <sheetFormatPr defaultRowHeight="15" x14ac:dyDescent="0.25"/>
  <cols>
    <col min="1" max="1" width="18" customWidth="1"/>
    <col min="2" max="2" width="21" style="2" customWidth="1"/>
    <col min="3" max="3" width="2.7109375" style="2" customWidth="1"/>
    <col min="4" max="4" width="24.42578125" style="2" customWidth="1"/>
    <col min="5" max="5" width="2.42578125" style="2" customWidth="1"/>
    <col min="6" max="6" width="21.5703125" style="2" customWidth="1"/>
    <col min="7" max="7" width="3" style="2" customWidth="1"/>
    <col min="8" max="8" width="21" style="2" customWidth="1"/>
    <col min="9" max="9" width="2.5703125" style="2" customWidth="1"/>
    <col min="10" max="10" width="20.28515625" style="2" customWidth="1"/>
    <col min="11" max="11" width="5.85546875" customWidth="1"/>
  </cols>
  <sheetData>
    <row r="1" spans="1:10" x14ac:dyDescent="0.25">
      <c r="A1" t="s">
        <v>21</v>
      </c>
    </row>
    <row r="2" spans="1:10" x14ac:dyDescent="0.25">
      <c r="A2" t="s">
        <v>27</v>
      </c>
    </row>
    <row r="6" spans="1:10" s="5" customFormat="1" x14ac:dyDescent="0.25">
      <c r="B6" s="3" t="s">
        <v>11</v>
      </c>
      <c r="C6" s="3"/>
      <c r="D6" s="3" t="s">
        <v>12</v>
      </c>
      <c r="E6" s="3"/>
      <c r="F6" s="3" t="s">
        <v>14</v>
      </c>
      <c r="G6" s="3"/>
      <c r="H6" s="3" t="s">
        <v>23</v>
      </c>
      <c r="I6" s="3"/>
      <c r="J6" s="3" t="s">
        <v>16</v>
      </c>
    </row>
    <row r="7" spans="1:10" x14ac:dyDescent="0.25">
      <c r="A7" t="s">
        <v>0</v>
      </c>
      <c r="D7" s="2">
        <v>144059.07</v>
      </c>
      <c r="F7" s="2">
        <v>13918.34</v>
      </c>
      <c r="H7" s="2">
        <v>208968.44</v>
      </c>
      <c r="J7" s="2">
        <v>16060</v>
      </c>
    </row>
    <row r="8" spans="1:10" x14ac:dyDescent="0.25">
      <c r="A8" t="s">
        <v>24</v>
      </c>
      <c r="D8" s="2">
        <v>246511.68</v>
      </c>
      <c r="F8" s="2">
        <v>22470.41</v>
      </c>
      <c r="H8" s="2">
        <v>403695.24</v>
      </c>
      <c r="J8" s="2">
        <v>15180</v>
      </c>
    </row>
    <row r="9" spans="1:10" x14ac:dyDescent="0.25">
      <c r="A9" t="s">
        <v>1</v>
      </c>
      <c r="D9" s="2">
        <v>91033.01</v>
      </c>
      <c r="F9" s="2">
        <v>48970.5</v>
      </c>
      <c r="H9" s="2">
        <v>2180</v>
      </c>
      <c r="J9" s="2">
        <v>15384</v>
      </c>
    </row>
    <row r="10" spans="1:10" x14ac:dyDescent="0.25">
      <c r="A10" t="s">
        <v>2</v>
      </c>
      <c r="B10" s="2">
        <v>10354</v>
      </c>
      <c r="D10" s="2">
        <v>241964.77</v>
      </c>
      <c r="F10" s="2">
        <v>18206.919999999998</v>
      </c>
      <c r="H10" s="2">
        <v>200191.71</v>
      </c>
      <c r="J10" s="2">
        <v>12562</v>
      </c>
    </row>
    <row r="11" spans="1:10" x14ac:dyDescent="0.25">
      <c r="A11" t="s">
        <v>3</v>
      </c>
      <c r="B11" s="2">
        <v>1114</v>
      </c>
      <c r="D11" s="2">
        <v>70381</v>
      </c>
      <c r="F11" s="2">
        <v>37396</v>
      </c>
      <c r="H11" s="2">
        <v>8998.14</v>
      </c>
    </row>
    <row r="12" spans="1:10" x14ac:dyDescent="0.25">
      <c r="A12" t="s">
        <v>4</v>
      </c>
      <c r="D12" s="2">
        <v>393478.64</v>
      </c>
      <c r="F12" s="2">
        <v>16613.400000000001</v>
      </c>
      <c r="H12" s="2">
        <v>199545.12</v>
      </c>
      <c r="J12" s="2">
        <v>23859</v>
      </c>
    </row>
    <row r="13" spans="1:10" x14ac:dyDescent="0.25">
      <c r="A13" t="s">
        <v>5</v>
      </c>
      <c r="D13" s="2">
        <v>267410.23</v>
      </c>
      <c r="F13" s="2">
        <v>73109.08</v>
      </c>
      <c r="H13" s="2">
        <v>694786.09</v>
      </c>
      <c r="J13" s="2">
        <v>7035</v>
      </c>
    </row>
    <row r="14" spans="1:10" x14ac:dyDescent="0.25">
      <c r="A14" t="s">
        <v>6</v>
      </c>
      <c r="D14" s="2">
        <v>312514.64</v>
      </c>
      <c r="F14" s="2">
        <v>31154.17</v>
      </c>
      <c r="H14" s="2">
        <v>280829.55</v>
      </c>
      <c r="J14" s="2">
        <v>7214</v>
      </c>
    </row>
    <row r="15" spans="1:10" x14ac:dyDescent="0.25">
      <c r="A15" t="s">
        <v>7</v>
      </c>
      <c r="B15" s="2">
        <v>6630</v>
      </c>
      <c r="D15" s="2">
        <v>163588.44</v>
      </c>
      <c r="F15" s="2">
        <v>24318.05</v>
      </c>
      <c r="H15" s="2">
        <v>12103.22</v>
      </c>
    </row>
    <row r="16" spans="1:10" x14ac:dyDescent="0.25">
      <c r="A16" t="s">
        <v>8</v>
      </c>
      <c r="D16" s="2">
        <v>175728.22</v>
      </c>
      <c r="F16" s="2">
        <v>73725.509999999995</v>
      </c>
      <c r="H16" s="2">
        <v>2599</v>
      </c>
      <c r="J16" s="2">
        <v>39379</v>
      </c>
    </row>
    <row r="17" spans="1:10" x14ac:dyDescent="0.25">
      <c r="A17" t="s">
        <v>9</v>
      </c>
      <c r="D17" s="2">
        <v>77271.33</v>
      </c>
      <c r="F17" s="2">
        <v>18826.25</v>
      </c>
      <c r="H17" s="2">
        <v>398832.39</v>
      </c>
    </row>
    <row r="18" spans="1:10" x14ac:dyDescent="0.25">
      <c r="A18" t="s">
        <v>10</v>
      </c>
      <c r="D18" s="2">
        <v>58673.56</v>
      </c>
      <c r="F18" s="2">
        <v>115544.26</v>
      </c>
      <c r="H18" s="2">
        <v>399210.23999999999</v>
      </c>
      <c r="J18" s="2">
        <v>19872</v>
      </c>
    </row>
    <row r="19" spans="1:10" s="6" customFormat="1" x14ac:dyDescent="0.25">
      <c r="A19" s="6" t="s">
        <v>25</v>
      </c>
      <c r="B19" s="1">
        <f>SUM(B7:B18)</f>
        <v>18098</v>
      </c>
      <c r="C19" s="1"/>
      <c r="D19" s="1">
        <f>SUM(D7:D18)</f>
        <v>2242614.5900000003</v>
      </c>
      <c r="E19" s="1"/>
      <c r="F19" s="1">
        <f>SUM(F7:F18)</f>
        <v>494252.88999999996</v>
      </c>
      <c r="G19" s="1"/>
      <c r="H19" s="1">
        <f>SUM(H7:H18)</f>
        <v>2811939.1399999997</v>
      </c>
      <c r="I19" s="1"/>
      <c r="J19" s="1">
        <f>SUM(J7:J18)</f>
        <v>156545</v>
      </c>
    </row>
  </sheetData>
  <pageMargins left="0.7" right="0.7" top="0.75" bottom="0.75" header="0.3" footer="0.3"/>
  <pageSetup scale="8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8DCD-90A5-46A8-B5A5-434F8B005B90}">
  <sheetPr>
    <pageSetUpPr fitToPage="1"/>
  </sheetPr>
  <dimension ref="A1:J25"/>
  <sheetViews>
    <sheetView tabSelected="1" workbookViewId="0">
      <selection activeCell="A20" sqref="A20"/>
    </sheetView>
  </sheetViews>
  <sheetFormatPr defaultRowHeight="15" x14ac:dyDescent="0.25"/>
  <cols>
    <col min="1" max="1" width="18" customWidth="1"/>
    <col min="2" max="2" width="21" style="2" customWidth="1"/>
    <col min="3" max="3" width="2.7109375" style="2" customWidth="1"/>
    <col min="4" max="4" width="24.42578125" style="2" customWidth="1"/>
    <col min="5" max="5" width="2.42578125" style="2" customWidth="1"/>
    <col min="6" max="6" width="21.5703125" style="2" customWidth="1"/>
    <col min="7" max="7" width="3" style="2" customWidth="1"/>
    <col min="8" max="8" width="21" style="2" customWidth="1"/>
    <col min="9" max="9" width="2.5703125" style="2" customWidth="1"/>
    <col min="10" max="10" width="20.28515625" style="2" customWidth="1"/>
    <col min="11" max="11" width="5.85546875" customWidth="1"/>
  </cols>
  <sheetData>
    <row r="1" spans="1:10" x14ac:dyDescent="0.25">
      <c r="A1" t="s">
        <v>21</v>
      </c>
    </row>
    <row r="2" spans="1:10" x14ac:dyDescent="0.25">
      <c r="A2" t="s">
        <v>28</v>
      </c>
    </row>
    <row r="4" spans="1:10" x14ac:dyDescent="0.25">
      <c r="A4" t="s">
        <v>29</v>
      </c>
      <c r="B4" s="2">
        <f>14852358.23-18683-2976698.04-1846269.83-2157861.18-361610</f>
        <v>7491236.1800000016</v>
      </c>
    </row>
    <row r="6" spans="1:10" s="5" customFormat="1" x14ac:dyDescent="0.25">
      <c r="B6" s="3" t="s">
        <v>11</v>
      </c>
      <c r="C6" s="3"/>
      <c r="D6" s="3" t="s">
        <v>12</v>
      </c>
      <c r="E6" s="3"/>
      <c r="F6" s="3" t="s">
        <v>14</v>
      </c>
      <c r="G6" s="3"/>
      <c r="H6" s="3" t="s">
        <v>23</v>
      </c>
      <c r="I6" s="3"/>
      <c r="J6" s="3" t="s">
        <v>16</v>
      </c>
    </row>
    <row r="7" spans="1:10" x14ac:dyDescent="0.25">
      <c r="A7" t="s">
        <v>0</v>
      </c>
      <c r="D7" s="2">
        <v>233213.99</v>
      </c>
      <c r="F7" s="2">
        <v>1017594.29</v>
      </c>
      <c r="H7" s="2">
        <v>283781.46999999997</v>
      </c>
      <c r="J7" s="2">
        <v>62385</v>
      </c>
    </row>
    <row r="8" spans="1:10" x14ac:dyDescent="0.25">
      <c r="A8" t="s">
        <v>24</v>
      </c>
      <c r="B8" s="2">
        <v>3225</v>
      </c>
      <c r="D8" s="2">
        <v>76182.92</v>
      </c>
      <c r="F8" s="2">
        <v>70603.87</v>
      </c>
      <c r="H8" s="2">
        <v>9591</v>
      </c>
    </row>
    <row r="9" spans="1:10" x14ac:dyDescent="0.25">
      <c r="A9" t="s">
        <v>1</v>
      </c>
      <c r="D9" s="2">
        <v>60955.040000000001</v>
      </c>
      <c r="F9" s="2">
        <f>224+130902.7</f>
        <v>131126.70000000001</v>
      </c>
      <c r="H9" s="2">
        <v>1457</v>
      </c>
      <c r="J9" s="2">
        <v>20752</v>
      </c>
    </row>
    <row r="10" spans="1:10" x14ac:dyDescent="0.25">
      <c r="A10" t="s">
        <v>2</v>
      </c>
      <c r="D10" s="2">
        <v>27730.58</v>
      </c>
      <c r="F10" s="2">
        <v>13451.94</v>
      </c>
      <c r="H10" s="2">
        <v>13544.94</v>
      </c>
      <c r="J10" s="2">
        <v>32450</v>
      </c>
    </row>
    <row r="11" spans="1:10" x14ac:dyDescent="0.25">
      <c r="A11" t="s">
        <v>3</v>
      </c>
      <c r="B11" s="2">
        <v>2685</v>
      </c>
      <c r="D11" s="2">
        <v>209770.94</v>
      </c>
      <c r="F11" s="2">
        <f>3959+97549.62+6493</f>
        <v>108001.62</v>
      </c>
      <c r="J11" s="2">
        <v>33813</v>
      </c>
    </row>
    <row r="12" spans="1:10" x14ac:dyDescent="0.25">
      <c r="A12" t="s">
        <v>4</v>
      </c>
      <c r="D12" s="2">
        <v>440110.66</v>
      </c>
      <c r="F12" s="2">
        <f>5801+74332.7</f>
        <v>80133.7</v>
      </c>
      <c r="H12" s="2">
        <v>149882.46</v>
      </c>
      <c r="J12" s="2">
        <v>30275</v>
      </c>
    </row>
    <row r="13" spans="1:10" x14ac:dyDescent="0.25">
      <c r="A13" t="s">
        <v>5</v>
      </c>
      <c r="B13" s="2">
        <v>6630</v>
      </c>
      <c r="D13" s="2">
        <v>1500279.42</v>
      </c>
      <c r="F13" s="2">
        <f>29749.81+17588.7</f>
        <v>47338.51</v>
      </c>
      <c r="H13" s="2">
        <v>782775.97</v>
      </c>
      <c r="J13" s="2">
        <v>25922</v>
      </c>
    </row>
    <row r="14" spans="1:10" x14ac:dyDescent="0.25">
      <c r="A14" t="s">
        <v>6</v>
      </c>
      <c r="D14" s="2">
        <v>135282.20000000001</v>
      </c>
      <c r="F14" s="2">
        <v>196292</v>
      </c>
      <c r="H14" s="2">
        <v>733493.47</v>
      </c>
      <c r="J14" s="2">
        <v>29981</v>
      </c>
    </row>
    <row r="15" spans="1:10" x14ac:dyDescent="0.25">
      <c r="A15" t="s">
        <v>7</v>
      </c>
      <c r="D15" s="2">
        <v>133086.54</v>
      </c>
      <c r="F15" s="2">
        <v>3096.1</v>
      </c>
      <c r="H15" s="2">
        <v>156717.44</v>
      </c>
      <c r="J15" s="2">
        <v>30746</v>
      </c>
    </row>
    <row r="16" spans="1:10" x14ac:dyDescent="0.25">
      <c r="A16" t="s">
        <v>8</v>
      </c>
      <c r="D16" s="2">
        <v>305799.93</v>
      </c>
      <c r="F16" s="2">
        <v>8763.2000000000007</v>
      </c>
      <c r="H16" s="2">
        <v>16203.37</v>
      </c>
      <c r="J16" s="2">
        <v>30850</v>
      </c>
    </row>
    <row r="17" spans="1:10" x14ac:dyDescent="0.25">
      <c r="A17" t="s">
        <v>9</v>
      </c>
      <c r="D17" s="2">
        <v>74622.94</v>
      </c>
      <c r="F17" s="2">
        <v>123752.9</v>
      </c>
      <c r="H17" s="2">
        <v>10085.69</v>
      </c>
      <c r="J17" s="2">
        <v>30211</v>
      </c>
    </row>
    <row r="18" spans="1:10" x14ac:dyDescent="0.25">
      <c r="A18" t="s">
        <v>10</v>
      </c>
      <c r="B18" s="2">
        <v>6143</v>
      </c>
      <c r="D18" s="2">
        <v>175662.88</v>
      </c>
      <c r="F18" s="2">
        <f>13318+32797</f>
        <v>46115</v>
      </c>
      <c r="H18" s="2">
        <v>328.37</v>
      </c>
      <c r="J18" s="2">
        <v>34225</v>
      </c>
    </row>
    <row r="19" spans="1:10" s="6" customFormat="1" x14ac:dyDescent="0.25">
      <c r="A19" s="6" t="s">
        <v>25</v>
      </c>
      <c r="B19" s="1">
        <f>SUM(B7:B18)</f>
        <v>18683</v>
      </c>
      <c r="C19" s="1"/>
      <c r="D19" s="1">
        <f>SUM(D7:D18)</f>
        <v>3372698.04</v>
      </c>
      <c r="E19" s="1"/>
      <c r="F19" s="1">
        <f>SUM(F7:F18)</f>
        <v>1846269.8299999998</v>
      </c>
      <c r="G19" s="1"/>
      <c r="H19" s="1">
        <f>SUM(H7:H18)</f>
        <v>2157861.1800000002</v>
      </c>
      <c r="I19" s="1"/>
      <c r="J19" s="1">
        <f>SUM(J7:J18)</f>
        <v>361610</v>
      </c>
    </row>
    <row r="23" spans="1:10" x14ac:dyDescent="0.25">
      <c r="A23" t="s">
        <v>33</v>
      </c>
    </row>
    <row r="24" spans="1:10" x14ac:dyDescent="0.25">
      <c r="A24" t="s">
        <v>13</v>
      </c>
      <c r="B24" s="2">
        <v>2300</v>
      </c>
    </row>
    <row r="25" spans="1:10" x14ac:dyDescent="0.25">
      <c r="A25" t="s">
        <v>18</v>
      </c>
      <c r="B25" s="2">
        <v>824</v>
      </c>
    </row>
  </sheetData>
  <pageMargins left="0.7" right="0.7" top="0.75" bottom="0.75" header="0.3" footer="0.3"/>
  <pageSetup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4D67F-4D74-44E0-ADCD-23453C6FFDF5}">
  <sheetPr>
    <pageSetUpPr fitToPage="1"/>
  </sheetPr>
  <dimension ref="A1:J27"/>
  <sheetViews>
    <sheetView tabSelected="1" workbookViewId="0">
      <selection activeCell="A20" sqref="A20"/>
    </sheetView>
  </sheetViews>
  <sheetFormatPr defaultRowHeight="15" x14ac:dyDescent="0.25"/>
  <cols>
    <col min="1" max="1" width="14.28515625" customWidth="1"/>
    <col min="2" max="2" width="19.85546875" customWidth="1"/>
    <col min="3" max="3" width="4.85546875" customWidth="1"/>
    <col min="4" max="4" width="17" customWidth="1"/>
    <col min="5" max="5" width="5" customWidth="1"/>
    <col min="6" max="6" width="16" customWidth="1"/>
    <col min="7" max="7" width="4.7109375" customWidth="1"/>
    <col min="8" max="8" width="14.85546875" customWidth="1"/>
    <col min="9" max="9" width="5.42578125" customWidth="1"/>
    <col min="10" max="10" width="16.85546875" customWidth="1"/>
  </cols>
  <sheetData>
    <row r="1" spans="1:10" x14ac:dyDescent="0.25">
      <c r="A1" t="s">
        <v>21</v>
      </c>
    </row>
    <row r="2" spans="1:10" x14ac:dyDescent="0.25">
      <c r="A2" t="s">
        <v>30</v>
      </c>
    </row>
    <row r="6" spans="1:10" x14ac:dyDescent="0.25">
      <c r="B6" s="3" t="s">
        <v>11</v>
      </c>
      <c r="C6" s="3"/>
      <c r="D6" s="3" t="s">
        <v>12</v>
      </c>
      <c r="E6" s="3"/>
      <c r="F6" s="3" t="s">
        <v>14</v>
      </c>
      <c r="G6" s="3"/>
      <c r="H6" s="3" t="s">
        <v>23</v>
      </c>
      <c r="I6" s="3"/>
      <c r="J6" s="3" t="s">
        <v>16</v>
      </c>
    </row>
    <row r="7" spans="1:10" x14ac:dyDescent="0.25">
      <c r="A7" t="s">
        <v>0</v>
      </c>
      <c r="B7" s="7">
        <v>0</v>
      </c>
      <c r="C7" s="7"/>
      <c r="D7" s="7">
        <v>439869.03</v>
      </c>
      <c r="E7" s="7"/>
      <c r="F7" s="7">
        <f>54236.45+9268</f>
        <v>63504.45</v>
      </c>
      <c r="G7" s="7"/>
      <c r="H7" s="7">
        <v>5580.87</v>
      </c>
      <c r="I7" s="7"/>
      <c r="J7" s="7">
        <v>31398</v>
      </c>
    </row>
    <row r="8" spans="1:10" x14ac:dyDescent="0.25">
      <c r="A8" t="s">
        <v>24</v>
      </c>
      <c r="B8" s="2">
        <v>0</v>
      </c>
      <c r="C8" s="2"/>
      <c r="D8" s="2">
        <v>84107.85</v>
      </c>
      <c r="E8" s="2"/>
      <c r="F8" s="2">
        <v>23707.8</v>
      </c>
      <c r="G8" s="2"/>
      <c r="H8" s="2">
        <v>3143.58</v>
      </c>
      <c r="I8" s="2"/>
      <c r="J8" s="2">
        <v>0</v>
      </c>
    </row>
    <row r="9" spans="1:10" x14ac:dyDescent="0.25">
      <c r="A9" t="s">
        <v>1</v>
      </c>
      <c r="B9" s="2">
        <v>0</v>
      </c>
      <c r="C9" s="2"/>
      <c r="D9" s="2">
        <v>11920.41</v>
      </c>
      <c r="E9" s="2"/>
      <c r="F9" s="2">
        <f>7998+110060.98</f>
        <v>118058.98</v>
      </c>
      <c r="G9" s="2"/>
      <c r="H9" s="2">
        <v>5139.74</v>
      </c>
      <c r="I9" s="2"/>
      <c r="J9" s="2">
        <v>103184</v>
      </c>
    </row>
    <row r="10" spans="1:10" x14ac:dyDescent="0.25">
      <c r="A10" t="s">
        <v>2</v>
      </c>
      <c r="B10" s="2">
        <v>0</v>
      </c>
      <c r="C10" s="2"/>
      <c r="D10" s="2">
        <v>162254.10999999999</v>
      </c>
      <c r="E10" s="2"/>
      <c r="F10" s="2">
        <v>67685</v>
      </c>
      <c r="G10" s="2"/>
      <c r="H10" s="2">
        <v>3322.2</v>
      </c>
      <c r="I10" s="2"/>
      <c r="J10" s="2">
        <v>39535</v>
      </c>
    </row>
    <row r="11" spans="1:10" x14ac:dyDescent="0.25">
      <c r="A11" t="s">
        <v>3</v>
      </c>
      <c r="B11" s="2">
        <v>0</v>
      </c>
      <c r="C11" s="2"/>
      <c r="D11" s="2">
        <v>15088.29</v>
      </c>
      <c r="E11" s="2"/>
      <c r="F11" s="2">
        <f>18512.32+6319</f>
        <v>24831.32</v>
      </c>
      <c r="G11" s="2"/>
      <c r="H11" s="2">
        <v>0</v>
      </c>
      <c r="I11" s="2"/>
      <c r="J11" s="2">
        <v>0</v>
      </c>
    </row>
    <row r="12" spans="1:10" x14ac:dyDescent="0.25">
      <c r="A12" t="s">
        <v>4</v>
      </c>
      <c r="B12" s="2">
        <v>0</v>
      </c>
      <c r="C12" s="2"/>
      <c r="D12" s="2">
        <v>28592.080000000002</v>
      </c>
      <c r="E12" s="2"/>
      <c r="F12" s="2">
        <f>17917+11507+116635.2</f>
        <v>146059.20000000001</v>
      </c>
      <c r="G12" s="2"/>
      <c r="H12" s="2">
        <v>689.1</v>
      </c>
      <c r="I12" s="2"/>
      <c r="J12" s="2">
        <v>107176</v>
      </c>
    </row>
    <row r="13" spans="1:10" x14ac:dyDescent="0.25">
      <c r="A13" t="s">
        <v>5</v>
      </c>
      <c r="B13" s="2">
        <v>0</v>
      </c>
      <c r="C13" s="2"/>
      <c r="D13" s="2">
        <v>14138.37</v>
      </c>
      <c r="E13" s="2"/>
      <c r="F13" s="2">
        <f>12955+791780.78</f>
        <v>804735.78</v>
      </c>
      <c r="G13" s="2"/>
      <c r="H13" s="2">
        <v>3911</v>
      </c>
      <c r="I13" s="2"/>
      <c r="J13" s="2">
        <v>60398</v>
      </c>
    </row>
    <row r="14" spans="1:10" x14ac:dyDescent="0.25">
      <c r="A14" t="s">
        <v>6</v>
      </c>
      <c r="B14" s="2">
        <v>6335</v>
      </c>
      <c r="C14" s="2"/>
      <c r="D14" s="2">
        <v>27048.91</v>
      </c>
      <c r="E14" s="2"/>
      <c r="F14" s="2">
        <f>9596+138403</f>
        <v>147999</v>
      </c>
      <c r="G14" s="2"/>
      <c r="H14" s="2">
        <v>23596.28</v>
      </c>
      <c r="I14" s="2"/>
      <c r="J14" s="2">
        <v>0</v>
      </c>
    </row>
    <row r="15" spans="1:10" x14ac:dyDescent="0.25">
      <c r="A15" t="s">
        <v>7</v>
      </c>
      <c r="B15" s="2">
        <v>0</v>
      </c>
      <c r="C15" s="2"/>
      <c r="D15" s="2">
        <v>68748.960000000006</v>
      </c>
      <c r="E15" s="2"/>
      <c r="F15" s="2">
        <f>265+3220+683</f>
        <v>4168</v>
      </c>
      <c r="G15" s="2"/>
      <c r="H15" s="2">
        <v>304405.58</v>
      </c>
      <c r="I15" s="2"/>
      <c r="J15" s="2">
        <v>0</v>
      </c>
    </row>
    <row r="16" spans="1:10" x14ac:dyDescent="0.25">
      <c r="A16" t="s">
        <v>8</v>
      </c>
      <c r="B16" s="2">
        <v>0</v>
      </c>
      <c r="C16" s="2"/>
      <c r="D16" s="2">
        <v>94855.78</v>
      </c>
      <c r="E16" s="2"/>
      <c r="F16" s="2">
        <v>45684.56</v>
      </c>
      <c r="G16" s="2"/>
      <c r="H16" s="2">
        <v>231461.88</v>
      </c>
      <c r="I16" s="2"/>
      <c r="J16" s="2">
        <v>132743</v>
      </c>
    </row>
    <row r="17" spans="1:10" x14ac:dyDescent="0.25">
      <c r="A17" t="s">
        <v>9</v>
      </c>
      <c r="B17" s="2">
        <v>0</v>
      </c>
      <c r="C17" s="2"/>
      <c r="D17" s="2">
        <v>2890912.35</v>
      </c>
      <c r="E17" s="2"/>
      <c r="F17" s="2">
        <f>14019+255407.95</f>
        <v>269426.95</v>
      </c>
      <c r="G17" s="2"/>
      <c r="H17" s="2">
        <v>60655.29</v>
      </c>
      <c r="I17" s="2"/>
      <c r="J17" s="2">
        <v>0</v>
      </c>
    </row>
    <row r="18" spans="1:10" x14ac:dyDescent="0.25">
      <c r="A18" t="s">
        <v>10</v>
      </c>
      <c r="B18" s="2">
        <v>0</v>
      </c>
      <c r="C18" s="2"/>
      <c r="D18" s="2">
        <v>990130.27</v>
      </c>
      <c r="E18" s="2"/>
      <c r="F18" s="2">
        <v>685</v>
      </c>
      <c r="G18" s="2"/>
      <c r="H18" s="2">
        <v>12878.2</v>
      </c>
      <c r="I18" s="2"/>
      <c r="J18" s="2">
        <v>24430</v>
      </c>
    </row>
    <row r="19" spans="1:10" x14ac:dyDescent="0.25">
      <c r="A19" s="6" t="s">
        <v>25</v>
      </c>
      <c r="B19" s="1">
        <f>SUM(B7:B18)</f>
        <v>6335</v>
      </c>
      <c r="C19" s="1"/>
      <c r="D19" s="1">
        <f>SUM(D7:D18)</f>
        <v>4827666.41</v>
      </c>
      <c r="E19" s="1"/>
      <c r="F19" s="1">
        <f>SUM(F7:F18)</f>
        <v>1716546.04</v>
      </c>
      <c r="G19" s="1"/>
      <c r="H19" s="1">
        <f>SUM(H7:H18)</f>
        <v>654783.72</v>
      </c>
      <c r="I19" s="1"/>
      <c r="J19" s="1">
        <f>SUM(J7:J18)</f>
        <v>498864</v>
      </c>
    </row>
    <row r="22" spans="1:10" x14ac:dyDescent="0.25">
      <c r="A22" t="s">
        <v>33</v>
      </c>
    </row>
    <row r="23" spans="1:10" x14ac:dyDescent="0.25">
      <c r="A23" t="s">
        <v>18</v>
      </c>
      <c r="B23" s="4">
        <f>7530+61956.5</f>
        <v>69486.5</v>
      </c>
    </row>
    <row r="24" spans="1:10" x14ac:dyDescent="0.25">
      <c r="A24" t="s">
        <v>35</v>
      </c>
      <c r="B24" s="4">
        <v>15057.98</v>
      </c>
    </row>
    <row r="25" spans="1:10" x14ac:dyDescent="0.25">
      <c r="B25" s="4"/>
    </row>
    <row r="26" spans="1:10" x14ac:dyDescent="0.25">
      <c r="B26" s="4"/>
    </row>
    <row r="27" spans="1:10" x14ac:dyDescent="0.25">
      <c r="B27" s="4"/>
    </row>
  </sheetData>
  <pageMargins left="0.7" right="0.7" top="0.75" bottom="0.75" header="0.3" footer="0.3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2015</vt:lpstr>
      <vt:lpstr>2016</vt:lpstr>
      <vt:lpstr>2017</vt:lpstr>
      <vt:lpstr>2018</vt:lpstr>
      <vt:lpstr>2019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Denise Williamson</cp:lastModifiedBy>
  <cp:lastPrinted>2021-01-14T23:02:12Z</cp:lastPrinted>
  <dcterms:created xsi:type="dcterms:W3CDTF">2021-01-14T20:14:25Z</dcterms:created>
  <dcterms:modified xsi:type="dcterms:W3CDTF">2021-01-14T23:06:18Z</dcterms:modified>
</cp:coreProperties>
</file>