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C 43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<sst xmlns="http://schemas.openxmlformats.org/spreadsheetml/2006/main" count="77" uniqueCount="54">
  <si>
    <t xml:space="preserve">check</t>
  </si>
  <si>
    <t xml:space="preserve">Amount CF</t>
  </si>
  <si>
    <t xml:space="preserve">5048</t>
  </si>
  <si>
    <t xml:space="preserve">7163</t>
  </si>
  <si>
    <t xml:space="preserve">7189</t>
  </si>
  <si>
    <t xml:space="preserve">Amount IA</t>
  </si>
  <si>
    <t xml:space="preserve">SHF</t>
  </si>
  <si>
    <t xml:space="preserve">SLF</t>
  </si>
  <si>
    <t xml:space="preserve">Aug</t>
  </si>
  <si>
    <t xml:space="preserve">Sep</t>
  </si>
  <si>
    <t xml:space="preserve">PU 21566</t>
  </si>
  <si>
    <t xml:space="preserve">PU 21567</t>
  </si>
  <si>
    <t xml:space="preserve">PU 21678</t>
  </si>
  <si>
    <t xml:space="preserve">PU 21679</t>
  </si>
  <si>
    <t xml:space="preserve">CF subset</t>
  </si>
  <si>
    <t xml:space="preserve">as is</t>
  </si>
  <si>
    <t xml:space="preserve">IA subset</t>
  </si>
  <si>
    <t xml:space="preserve">MNS (CF/IA)</t>
  </si>
  <si>
    <t xml:space="preserve">MNS (IA/SM)</t>
  </si>
  <si>
    <t xml:space="preserve">MNS (CF/SM)</t>
  </si>
  <si>
    <t xml:space="preserve">B (CF)</t>
  </si>
  <si>
    <t xml:space="preserve">MNS (CF)</t>
  </si>
  <si>
    <t xml:space="preserve">CAA (CF/PU)</t>
  </si>
  <si>
    <t xml:space="preserve">sum</t>
  </si>
  <si>
    <t xml:space="preserve">CAA (IA/PU)</t>
  </si>
  <si>
    <t xml:space="preserve">CAA (SM/PU)</t>
  </si>
  <si>
    <t xml:space="preserve">abs CAA (CF)</t>
  </si>
  <si>
    <t xml:space="preserve">abs CAA (IA)</t>
  </si>
  <si>
    <t xml:space="preserve">abs CAA (SM)</t>
  </si>
  <si>
    <t xml:space="preserve">abs CAA (aoi)</t>
  </si>
  <si>
    <t xml:space="preserve">B (CF/IA)</t>
  </si>
  <si>
    <t xml:space="preserve">B (IA/SM)</t>
  </si>
  <si>
    <t xml:space="preserve">CAB (CF/PU)</t>
  </si>
  <si>
    <t xml:space="preserve">CAB (IA/PU)</t>
  </si>
  <si>
    <t xml:space="preserve">CAB (SM/PU)</t>
  </si>
  <si>
    <t xml:space="preserve">CAB (CF)</t>
  </si>
  <si>
    <t xml:space="preserve">CAB (IA)</t>
  </si>
  <si>
    <t xml:space="preserve">CAB (SM)</t>
  </si>
  <si>
    <t xml:space="preserve">CAP (CF) [ctable]</t>
  </si>
  <si>
    <t xml:space="preserve">CAP (IA) [plot]</t>
  </si>
  <si>
    <t xml:space="preserve">CAP (SM) [plot]</t>
  </si>
  <si>
    <t xml:space="preserve">MNS/B (CF)</t>
  </si>
  <si>
    <t xml:space="preserve">MNS/B (IA)</t>
  </si>
  <si>
    <t xml:space="preserve">MNS/B (SM)</t>
  </si>
  <si>
    <t xml:space="preserve">Cross table:</t>
  </si>
  <si>
    <t xml:space="preserve">Bar plot:</t>
  </si>
  <si>
    <t xml:space="preserve">??? CAP (aoi)</t>
  </si>
  <si>
    <t xml:space="preserve">Cover</t>
  </si>
  <si>
    <t xml:space="preserve">nPU</t>
  </si>
  <si>
    <t xml:space="preserve">MNS (IA)</t>
  </si>
  <si>
    <t xml:space="preserve">B (IA)</t>
  </si>
  <si>
    <t xml:space="preserve">MNS (aoi) [MNSR]</t>
  </si>
  <si>
    <t xml:space="preserve">MNS/B (aoi) [MNSA]</t>
  </si>
  <si>
    <t xml:space="preserve">[CAP]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</si>
</sst>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12">
    <fill>
      <patternFill patternType="none"/>
    </fill>
    <fill>
      <patternFill patternType="gray125"/>
    </fill>
    <fill>
      <patternFill patternType="solid">
        <fgColor rgb="FFEEEEEE"/>
        <bgColor rgb="FFDEE7E5"/>
      </patternFill>
    </fill>
    <fill>
      <patternFill patternType="solid">
        <fgColor rgb="FFDEE6EF"/>
        <bgColor rgb="FFDEE7E5"/>
      </patternFill>
    </fill>
    <fill>
      <patternFill patternType="solid">
        <fgColor rgb="FFFFDBB6"/>
        <bgColor rgb="FFFFD8CE"/>
      </patternFill>
    </fill>
    <fill>
      <patternFill patternType="solid">
        <fgColor rgb="FFF6F9D4"/>
        <bgColor rgb="FFFFF5CE"/>
      </patternFill>
    </fill>
    <fill>
      <patternFill patternType="solid">
        <fgColor rgb="FFFFF5CE"/>
        <bgColor rgb="FFF6F9D4"/>
      </patternFill>
    </fill>
    <fill>
      <patternFill patternType="solid">
        <fgColor rgb="FFDDE8CB"/>
        <bgColor rgb="FFDEE7E5"/>
      </patternFill>
    </fill>
    <fill>
      <patternFill patternType="solid">
        <fgColor rgb="FFDEDCE6"/>
        <bgColor rgb="FFDEE6EF"/>
      </patternFill>
    </fill>
    <fill>
      <patternFill patternType="solid">
        <fgColor rgb="FFF7D1D5"/>
        <bgColor rgb="FFFFD8CE"/>
      </patternFill>
    </fill>
    <fill>
      <patternFill patternType="solid">
        <fgColor rgb="FFFFD8CE"/>
        <bgColor rgb="FFF7D1D5"/>
      </patternFill>
    </fill>
    <fill>
      <patternFill patternType="solid">
        <fgColor rgb="FFDEE7E5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EE7E5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F5CE"/>
      <rgbColor rgb="FF99CCFF"/>
      <rgbColor rgb="FFFFD8CE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witcher" displayName="Switcher" ref="B58:B60" headerRowCount="1" totalsRowCount="0" totalsRowShown="0">
  <tableColumns count="1">
    <tableColumn id="1" name="Column1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70"/>
  <sheetViews>
    <sheetView showFormulas="false" showGridLines="true" showRowColHeaders="true" showZeros="true" rightToLeft="false" tabSelected="true" showOutlineSymbols="true" defaultGridColor="true" view="normal" topLeftCell="A20" colorId="64" zoomScale="80" zoomScaleNormal="80" zoomScalePageLayoutView="100" workbookViewId="0">
      <selection pane="topLeft" activeCell="K69" activeCellId="0" sqref="K69:O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"/>
    <col collapsed="false" customWidth="true" hidden="false" outlineLevel="0" max="5" min="5" style="1" width="6.82"/>
    <col collapsed="false" customWidth="true" hidden="false" outlineLevel="0" max="6" min="6" style="1" width="2.73"/>
    <col collapsed="false" customWidth="true" hidden="false" outlineLevel="0" max="7" min="7" style="1" width="12.1"/>
    <col collapsed="false" customWidth="true" hidden="false" outlineLevel="0" max="10" min="10" style="1" width="6.82"/>
    <col collapsed="false" customWidth="true" hidden="false" outlineLevel="0" max="11" min="11" style="1" width="3.45"/>
    <col collapsed="false" customWidth="true" hidden="false" outlineLevel="0" max="12" min="12" style="1" width="13.1"/>
    <col collapsed="false" customWidth="false" hidden="false" outlineLevel="0" max="14" min="13" style="1" width="11.53"/>
    <col collapsed="false" customWidth="true" hidden="false" outlineLevel="0" max="15" min="15" style="1" width="7"/>
    <col collapsed="false" customWidth="true" hidden="false" outlineLevel="0" max="16" min="16" style="1" width="3.45"/>
    <col collapsed="false" customWidth="false" hidden="false" outlineLevel="0" max="21" min="17" style="2" width="11.53"/>
  </cols>
  <sheetData>
    <row r="1" customFormat="false" ht="12.8" hidden="false" customHeight="false" outlineLevel="0" collapsed="false">
      <c r="R1" s="2" t="s">
        <v>0</v>
      </c>
      <c r="S1" s="2" t="s">
        <v>0</v>
      </c>
      <c r="T1" s="2" t="s">
        <v>0</v>
      </c>
    </row>
    <row r="2" customFormat="false" ht="12.8" hidden="false" customHeight="false" outlineLevel="0" collapsed="false">
      <c r="A2" s="3" t="s">
        <v>1</v>
      </c>
      <c r="B2" s="1" t="s">
        <v>2</v>
      </c>
      <c r="C2" s="1" t="s">
        <v>3</v>
      </c>
      <c r="D2" s="1" t="s">
        <v>4</v>
      </c>
      <c r="G2" s="4" t="s">
        <v>5</v>
      </c>
      <c r="H2" s="5" t="s">
        <v>6</v>
      </c>
      <c r="I2" s="5" t="s">
        <v>7</v>
      </c>
      <c r="J2" s="5"/>
      <c r="K2" s="5"/>
      <c r="L2" s="4" t="s">
        <v>5</v>
      </c>
      <c r="M2" s="5" t="s">
        <v>8</v>
      </c>
      <c r="N2" s="5" t="s">
        <v>9</v>
      </c>
      <c r="O2" s="5"/>
      <c r="P2" s="5"/>
      <c r="V2" s="1"/>
    </row>
    <row r="3" customFormat="false" ht="12.8" hidden="false" customHeight="false" outlineLevel="0" collapsed="false">
      <c r="A3" s="1" t="s">
        <v>10</v>
      </c>
      <c r="B3" s="3" t="n">
        <v>1</v>
      </c>
      <c r="C3" s="3" t="n">
        <v>0.462837</v>
      </c>
      <c r="D3" s="3" t="n">
        <v>0.01203441</v>
      </c>
      <c r="E3" s="5"/>
      <c r="F3" s="5"/>
      <c r="H3" s="4" t="n">
        <v>0.0529395</v>
      </c>
      <c r="I3" s="4" t="n">
        <v>0.041789256</v>
      </c>
      <c r="J3" s="5"/>
      <c r="K3" s="5"/>
      <c r="L3" s="5"/>
      <c r="M3" s="4" t="n">
        <v>0.044917561</v>
      </c>
      <c r="N3" s="4" t="n">
        <v>0.0498112</v>
      </c>
      <c r="O3" s="5"/>
      <c r="P3" s="5"/>
      <c r="R3" s="2" t="n">
        <f aca="false">B3*$H3</f>
        <v>0.0529395</v>
      </c>
      <c r="S3" s="2" t="n">
        <f aca="false">C3*$H3</f>
        <v>0.0245023593615</v>
      </c>
      <c r="T3" s="2" t="n">
        <f aca="false">D3*$H3</f>
        <v>0.000637095648195</v>
      </c>
    </row>
    <row r="4" customFormat="false" ht="12.8" hidden="false" customHeight="false" outlineLevel="0" collapsed="false">
      <c r="A4" s="1" t="s">
        <v>11</v>
      </c>
      <c r="B4" s="3" t="n">
        <v>1</v>
      </c>
      <c r="C4" s="3" t="n">
        <v>0.5805554</v>
      </c>
      <c r="D4" s="3" t="n">
        <v>0.14085358</v>
      </c>
      <c r="E4" s="5"/>
      <c r="F4" s="5"/>
      <c r="H4" s="4" t="n">
        <v>0.0497001</v>
      </c>
      <c r="I4" s="4" t="n">
        <v>0.034400541</v>
      </c>
      <c r="J4" s="5"/>
      <c r="K4" s="5"/>
      <c r="L4" s="5"/>
      <c r="M4" s="4" t="n">
        <v>0.041300114</v>
      </c>
      <c r="N4" s="4" t="n">
        <v>0.04280052</v>
      </c>
      <c r="O4" s="5"/>
      <c r="P4" s="5"/>
      <c r="R4" s="2" t="n">
        <f aca="false">B4*$H4</f>
        <v>0.0497001</v>
      </c>
      <c r="S4" s="2" t="n">
        <f aca="false">C4*$H4</f>
        <v>0.02885366143554</v>
      </c>
      <c r="T4" s="2" t="n">
        <f aca="false">D4*$H4</f>
        <v>0.007000437011358</v>
      </c>
    </row>
    <row r="5" customFormat="false" ht="12.8" hidden="false" customHeight="false" outlineLevel="0" collapsed="false">
      <c r="A5" s="1" t="s">
        <v>12</v>
      </c>
      <c r="B5" s="3" t="n">
        <v>1</v>
      </c>
      <c r="C5" s="3" t="n">
        <v>0.1172748</v>
      </c>
      <c r="D5" s="3" t="n">
        <v>0.2928617</v>
      </c>
      <c r="E5" s="5"/>
      <c r="F5" s="5"/>
      <c r="H5" s="4" t="n">
        <v>0</v>
      </c>
      <c r="I5" s="4" t="n">
        <v>0.009262058</v>
      </c>
      <c r="J5" s="5"/>
      <c r="K5" s="5"/>
      <c r="L5" s="5"/>
      <c r="M5" s="4" t="n">
        <v>0.009262058</v>
      </c>
      <c r="N5" s="4" t="n">
        <v>0</v>
      </c>
      <c r="O5" s="5"/>
      <c r="P5" s="5"/>
      <c r="V5" s="1"/>
    </row>
    <row r="6" customFormat="false" ht="12.8" hidden="false" customHeight="false" outlineLevel="0" collapsed="false">
      <c r="A6" s="1" t="s">
        <v>13</v>
      </c>
      <c r="B6" s="3" t="n">
        <v>1</v>
      </c>
      <c r="C6" s="3"/>
      <c r="D6" s="3" t="n">
        <v>0.0111241</v>
      </c>
      <c r="E6" s="5"/>
      <c r="F6" s="5"/>
      <c r="H6" s="4" t="n">
        <v>0</v>
      </c>
      <c r="I6" s="4" t="n">
        <v>0.024079703</v>
      </c>
      <c r="J6" s="5"/>
      <c r="K6" s="5"/>
      <c r="L6" s="5"/>
      <c r="M6" s="4" t="n">
        <v>0</v>
      </c>
      <c r="N6" s="4" t="n">
        <v>0.0240797</v>
      </c>
      <c r="O6" s="5"/>
      <c r="P6" s="5"/>
      <c r="V6" s="1"/>
    </row>
    <row r="8" customFormat="false" ht="12.8" hidden="false" customHeight="false" outlineLevel="0" collapsed="false">
      <c r="A8" s="1" t="s">
        <v>14</v>
      </c>
      <c r="B8" s="3" t="s">
        <v>15</v>
      </c>
      <c r="C8" s="3" t="s">
        <v>15</v>
      </c>
      <c r="D8" s="3" t="s">
        <v>15</v>
      </c>
      <c r="E8" s="5"/>
      <c r="F8" s="5"/>
      <c r="G8" s="1" t="s">
        <v>16</v>
      </c>
      <c r="H8" s="4" t="s">
        <v>15</v>
      </c>
      <c r="I8" s="4" t="s">
        <v>15</v>
      </c>
      <c r="J8" s="5"/>
      <c r="K8" s="5"/>
      <c r="L8" s="1" t="s">
        <v>16</v>
      </c>
      <c r="M8" s="4" t="s">
        <v>15</v>
      </c>
      <c r="N8" s="4" t="s">
        <v>15</v>
      </c>
      <c r="O8" s="5"/>
      <c r="P8" s="5"/>
      <c r="R8" s="2" t="n">
        <f aca="false">B$22*R3</f>
        <v>267.238596</v>
      </c>
      <c r="S8" s="2" t="n">
        <f aca="false">C$22*S3</f>
        <v>175.510400106425</v>
      </c>
      <c r="T8" s="2" t="n">
        <f aca="false">D$22*T3</f>
        <v>4.58008061487386</v>
      </c>
    </row>
    <row r="9" customFormat="false" ht="12.8" hidden="false" customHeight="false" outlineLevel="0" collapsed="false">
      <c r="B9" s="1" t="str">
        <f aca="false">B2</f>
        <v>5048</v>
      </c>
      <c r="C9" s="1" t="str">
        <f aca="false">C2</f>
        <v>7163</v>
      </c>
      <c r="D9" s="1" t="str">
        <f aca="false">D2</f>
        <v>7189</v>
      </c>
      <c r="H9" s="1" t="str">
        <f aca="false">H2</f>
        <v>SHF</v>
      </c>
      <c r="I9" s="1" t="str">
        <f aca="false">I2</f>
        <v>SLF</v>
      </c>
      <c r="M9" s="1" t="str">
        <f aca="false">M2</f>
        <v>Aug</v>
      </c>
      <c r="N9" s="1" t="str">
        <f aca="false">N2</f>
        <v>Sep</v>
      </c>
      <c r="R9" s="2" t="n">
        <f aca="false">B$22*R4</f>
        <v>250.8861048</v>
      </c>
      <c r="S9" s="2" t="n">
        <f aca="false">C$22*S4</f>
        <v>206.678776862773</v>
      </c>
      <c r="T9" s="2" t="n">
        <f aca="false">D$22*T4</f>
        <v>50.3261416746527</v>
      </c>
    </row>
    <row r="10" customFormat="false" ht="12.8" hidden="false" customHeight="false" outlineLevel="0" collapsed="false">
      <c r="A10" s="1" t="str">
        <f aca="false">A3</f>
        <v>PU 21566</v>
      </c>
      <c r="B10" s="1" t="n">
        <f aca="false">IF(B$8&lt;2,B$8,B3)</f>
        <v>1</v>
      </c>
      <c r="C10" s="1" t="n">
        <f aca="false">IF(C$8&lt;2,C$8,C3)</f>
        <v>0.462837</v>
      </c>
      <c r="D10" s="1" t="n">
        <f aca="false">IF(D$8&lt;2,D$8,D3)</f>
        <v>0.01203441</v>
      </c>
      <c r="E10" s="5"/>
      <c r="F10" s="5"/>
      <c r="H10" s="1" t="n">
        <f aca="false">IF(H$8&lt;2,H$8,H3)</f>
        <v>0.0529395</v>
      </c>
      <c r="I10" s="1" t="n">
        <f aca="false">IF(I$8&lt;2,I$8,I3)</f>
        <v>0.041789256</v>
      </c>
      <c r="J10" s="5"/>
      <c r="K10" s="5"/>
      <c r="M10" s="1" t="n">
        <f aca="false">IF(M$8&lt;2,M$8,M3)</f>
        <v>0.044917561</v>
      </c>
      <c r="N10" s="1" t="n">
        <f aca="false">IF(N$8&lt;2,N$8,N3)</f>
        <v>0.0498112</v>
      </c>
      <c r="O10" s="5"/>
      <c r="P10" s="5"/>
      <c r="R10" s="2" t="n">
        <f aca="false">B$22*R5</f>
        <v>0</v>
      </c>
      <c r="S10" s="2" t="n">
        <f aca="false">C$22*S5</f>
        <v>0</v>
      </c>
      <c r="T10" s="2" t="n">
        <f aca="false">D$22*T5</f>
        <v>0</v>
      </c>
    </row>
    <row r="11" customFormat="false" ht="12.8" hidden="false" customHeight="false" outlineLevel="0" collapsed="false">
      <c r="A11" s="1" t="str">
        <f aca="false">A4</f>
        <v>PU 21567</v>
      </c>
      <c r="B11" s="1" t="n">
        <f aca="false">IF(B$8&lt;2,B$8,B4)</f>
        <v>1</v>
      </c>
      <c r="C11" s="1" t="n">
        <f aca="false">IF(C$8&lt;2,C$8,C4)</f>
        <v>0.5805554</v>
      </c>
      <c r="D11" s="1" t="n">
        <f aca="false">IF(D$8&lt;2,D$8,D4)</f>
        <v>0.14085358</v>
      </c>
      <c r="E11" s="5"/>
      <c r="F11" s="5"/>
      <c r="H11" s="1" t="n">
        <f aca="false">IF(H$8&lt;2,H$8,H4)</f>
        <v>0.0497001</v>
      </c>
      <c r="I11" s="1" t="n">
        <f aca="false">IF(I$8&lt;2,I$8,I4)</f>
        <v>0.034400541</v>
      </c>
      <c r="J11" s="5"/>
      <c r="K11" s="5"/>
      <c r="M11" s="1" t="n">
        <f aca="false">IF(M$8&lt;2,M$8,M4)</f>
        <v>0.041300114</v>
      </c>
      <c r="N11" s="1" t="n">
        <f aca="false">IF(N$8&lt;2,N$8,N4)</f>
        <v>0.04280052</v>
      </c>
      <c r="O11" s="5"/>
      <c r="P11" s="5"/>
      <c r="R11" s="2" t="n">
        <f aca="false">B$22*R6</f>
        <v>0</v>
      </c>
      <c r="S11" s="2" t="n">
        <f aca="false">C$22*S6</f>
        <v>0</v>
      </c>
      <c r="T11" s="2" t="n">
        <f aca="false">D$22*T6</f>
        <v>0</v>
      </c>
    </row>
    <row r="12" customFormat="false" ht="12.8" hidden="false" customHeight="false" outlineLevel="0" collapsed="false">
      <c r="A12" s="1" t="str">
        <f aca="false">A5</f>
        <v>PU 21678</v>
      </c>
      <c r="B12" s="1" t="n">
        <f aca="false">IF(B$8&lt;2,B$8,B5)</f>
        <v>1</v>
      </c>
      <c r="C12" s="1" t="n">
        <f aca="false">IF(C$8&lt;2,C$8,C5)</f>
        <v>0.1172748</v>
      </c>
      <c r="D12" s="1" t="n">
        <f aca="false">IF(D$8&lt;2,D$8,D5)</f>
        <v>0.2928617</v>
      </c>
      <c r="E12" s="5"/>
      <c r="F12" s="5"/>
      <c r="H12" s="1" t="n">
        <f aca="false">IF(H$8&lt;2,H$8,H5)</f>
        <v>0</v>
      </c>
      <c r="I12" s="1" t="n">
        <f aca="false">IF(I$8&lt;2,I$8,I5)</f>
        <v>0.009262058</v>
      </c>
      <c r="J12" s="5"/>
      <c r="K12" s="5"/>
      <c r="M12" s="1" t="n">
        <f aca="false">IF(M$8&lt;2,M$8,M5)</f>
        <v>0.009262058</v>
      </c>
      <c r="N12" s="1" t="n">
        <f aca="false">IF(N$8&lt;2,N$8,N5)</f>
        <v>0</v>
      </c>
      <c r="O12" s="5"/>
      <c r="P12" s="5"/>
    </row>
    <row r="13" customFormat="false" ht="12.8" hidden="false" customHeight="false" outlineLevel="0" collapsed="false">
      <c r="A13" s="1" t="str">
        <f aca="false">A6</f>
        <v>PU 21679</v>
      </c>
      <c r="B13" s="1" t="n">
        <f aca="false">IF(B$8&lt;2,B$8,B6)</f>
        <v>1</v>
      </c>
      <c r="C13" s="1" t="n">
        <f aca="false">IF(C$8&lt;2,C$8,C6)</f>
        <v>0</v>
      </c>
      <c r="D13" s="1" t="n">
        <f aca="false">IF(D$8&lt;2,D$8,D6)</f>
        <v>0.0111241</v>
      </c>
      <c r="E13" s="5"/>
      <c r="F13" s="5"/>
      <c r="H13" s="1" t="n">
        <f aca="false">IF(H$8&lt;2,H$8,H6)</f>
        <v>0</v>
      </c>
      <c r="I13" s="1" t="n">
        <f aca="false">IF(I$8&lt;2,I$8,I6)</f>
        <v>0.024079703</v>
      </c>
      <c r="J13" s="5"/>
      <c r="K13" s="5"/>
      <c r="M13" s="1" t="n">
        <f aca="false">IF(M$8&lt;2,M$8,M6)</f>
        <v>0</v>
      </c>
      <c r="N13" s="1" t="n">
        <f aca="false">IF(N$8&lt;2,N$8,N6)</f>
        <v>0.0240797</v>
      </c>
      <c r="O13" s="5"/>
      <c r="P13" s="5"/>
      <c r="R13" s="2" t="n">
        <f aca="false">SUM(R8:R11)</f>
        <v>518.1247008</v>
      </c>
      <c r="S13" s="2" t="n">
        <f aca="false">SUM(S8:S11)</f>
        <v>382.189176969198</v>
      </c>
      <c r="T13" s="2" t="n">
        <f aca="false">SUM(T8:T11)</f>
        <v>54.9062222895265</v>
      </c>
    </row>
    <row r="15" customFormat="false" ht="12.8" hidden="false" customHeight="false" outlineLevel="0" collapsed="false">
      <c r="A15" s="6" t="s">
        <v>17</v>
      </c>
      <c r="B15" s="5" t="str">
        <f aca="false">B2</f>
        <v>5048</v>
      </c>
      <c r="C15" s="5" t="str">
        <f aca="false">C2</f>
        <v>7163</v>
      </c>
      <c r="D15" s="5" t="str">
        <f aca="false">D2</f>
        <v>7189</v>
      </c>
      <c r="E15" s="5"/>
      <c r="F15" s="5"/>
      <c r="G15" s="6" t="s">
        <v>18</v>
      </c>
      <c r="H15" s="5" t="str">
        <f aca="false">M2</f>
        <v>Aug</v>
      </c>
      <c r="I15" s="5" t="str">
        <f aca="false">N2</f>
        <v>Sep</v>
      </c>
      <c r="L15" s="6" t="s">
        <v>19</v>
      </c>
      <c r="M15" s="5" t="str">
        <f aca="false">M2</f>
        <v>Aug</v>
      </c>
      <c r="N15" s="5" t="str">
        <f aca="false">N2</f>
        <v>Sep</v>
      </c>
      <c r="R15" s="2" t="n">
        <f aca="false">SUM(B23:B26)</f>
        <v>4.24342316</v>
      </c>
      <c r="S15" s="2" t="n">
        <f aca="false">SUM(C23:C26)</f>
        <v>0.187510521032644</v>
      </c>
      <c r="T15" s="2" t="n">
        <f aca="false">SUM(D23:D26)</f>
        <v>0.0319324962583193</v>
      </c>
    </row>
    <row r="16" customFormat="false" ht="12.8" hidden="false" customHeight="false" outlineLevel="0" collapsed="false">
      <c r="A16" s="5" t="str">
        <f aca="false">H2</f>
        <v>SHF</v>
      </c>
      <c r="B16" s="6" t="n">
        <v>20</v>
      </c>
      <c r="C16" s="6" t="n">
        <v>2</v>
      </c>
      <c r="D16" s="6" t="n">
        <v>2</v>
      </c>
      <c r="E16" s="5"/>
      <c r="F16" s="5"/>
      <c r="G16" s="1" t="str">
        <f aca="false">H2</f>
        <v>SHF</v>
      </c>
      <c r="H16" s="6" t="n">
        <v>12</v>
      </c>
      <c r="I16" s="6" t="n">
        <v>12</v>
      </c>
      <c r="L16" s="1" t="str">
        <f aca="false">B2</f>
        <v>5048</v>
      </c>
      <c r="M16" s="6" t="n">
        <v>20</v>
      </c>
      <c r="N16" s="6" t="n">
        <v>20</v>
      </c>
    </row>
    <row r="17" customFormat="false" ht="12.8" hidden="false" customHeight="false" outlineLevel="0" collapsed="false">
      <c r="A17" s="5" t="str">
        <f aca="false">I2</f>
        <v>SLF</v>
      </c>
      <c r="B17" s="6" t="n">
        <v>20</v>
      </c>
      <c r="C17" s="6" t="n">
        <v>2</v>
      </c>
      <c r="D17" s="6" t="n">
        <v>2</v>
      </c>
      <c r="E17" s="5"/>
      <c r="F17" s="5"/>
      <c r="G17" s="1" t="str">
        <f aca="false">I2</f>
        <v>SLF</v>
      </c>
      <c r="H17" s="6" t="n">
        <v>12</v>
      </c>
      <c r="I17" s="6" t="n">
        <v>12</v>
      </c>
      <c r="L17" s="1" t="str">
        <f aca="false">C2</f>
        <v>7163</v>
      </c>
      <c r="M17" s="6" t="n">
        <v>2</v>
      </c>
      <c r="N17" s="6" t="n">
        <v>2</v>
      </c>
    </row>
    <row r="18" customFormat="false" ht="12.8" hidden="false" customHeight="false" outlineLevel="0" collapsed="false">
      <c r="L18" s="1" t="str">
        <f aca="false">D2</f>
        <v>7189</v>
      </c>
      <c r="M18" s="6" t="n">
        <v>2</v>
      </c>
      <c r="N18" s="6" t="n">
        <v>2</v>
      </c>
    </row>
    <row r="19" customFormat="false" ht="12.8" hidden="false" customHeight="false" outlineLevel="0" collapsed="false">
      <c r="B19" s="1" t="n">
        <f aca="false">IF($H8&gt;0,B16,0)</f>
        <v>20</v>
      </c>
      <c r="C19" s="1" t="n">
        <f aca="false">IF($H8&gt;0,C16,0)</f>
        <v>2</v>
      </c>
      <c r="D19" s="1" t="n">
        <f aca="false">IF($H8&gt;0,D16,0)</f>
        <v>2</v>
      </c>
      <c r="H19" s="1" t="n">
        <f aca="false">IF(H$8&gt;0,H16,0)</f>
        <v>12</v>
      </c>
      <c r="I19" s="1" t="n">
        <f aca="false">IF(I$8&gt;0,I16,0)</f>
        <v>12</v>
      </c>
      <c r="M19" s="1" t="n">
        <f aca="false">IF(M$8&gt;0,M16,0)</f>
        <v>20</v>
      </c>
      <c r="N19" s="1" t="n">
        <f aca="false">IF(N$8&gt;0,N16,0)</f>
        <v>20</v>
      </c>
      <c r="Q19" s="2" t="s">
        <v>20</v>
      </c>
      <c r="R19" s="2" t="n">
        <v>1200</v>
      </c>
      <c r="S19" s="2" t="n">
        <v>1200</v>
      </c>
      <c r="T19" s="2" t="n">
        <v>1200</v>
      </c>
    </row>
    <row r="20" customFormat="false" ht="12.8" hidden="false" customHeight="false" outlineLevel="0" collapsed="false">
      <c r="B20" s="1" t="n">
        <f aca="false">IF($I8&gt;0,B17,0)</f>
        <v>20</v>
      </c>
      <c r="C20" s="1" t="n">
        <f aca="false">IF($I8&gt;0,C17,0)</f>
        <v>2</v>
      </c>
      <c r="D20" s="1" t="n">
        <f aca="false">IF($I8&gt;0,D17,0)</f>
        <v>2</v>
      </c>
      <c r="H20" s="1" t="n">
        <f aca="false">IF(H$8&gt;0,H17,0)</f>
        <v>12</v>
      </c>
      <c r="I20" s="1" t="n">
        <f aca="false">IF(I$8&gt;0,I17,0)</f>
        <v>12</v>
      </c>
      <c r="M20" s="1" t="n">
        <f aca="false">IF(M$8&gt;0,M17,0)</f>
        <v>2</v>
      </c>
      <c r="N20" s="1" t="n">
        <f aca="false">IF(N$8&gt;0,N17,0)</f>
        <v>2</v>
      </c>
      <c r="Q20" s="2" t="s">
        <v>21</v>
      </c>
      <c r="R20" s="2" t="n">
        <v>48</v>
      </c>
      <c r="S20" s="2" t="n">
        <v>12</v>
      </c>
      <c r="T20" s="2" t="n">
        <v>12</v>
      </c>
    </row>
    <row r="21" customFormat="false" ht="12.8" hidden="false" customHeight="false" outlineLevel="0" collapsed="false">
      <c r="H21" s="1"/>
      <c r="I21" s="1"/>
      <c r="M21" s="1" t="n">
        <f aca="false">IF(M$8&gt;0,M18,0)</f>
        <v>2</v>
      </c>
      <c r="N21" s="1" t="n">
        <f aca="false">IF(N$8&gt;0,N18,0)</f>
        <v>2</v>
      </c>
    </row>
    <row r="22" customFormat="false" ht="12.8" hidden="false" customHeight="false" outlineLevel="0" collapsed="false">
      <c r="A22" s="7" t="s">
        <v>22</v>
      </c>
      <c r="B22" s="1" t="str">
        <f aca="false">B2</f>
        <v>5048</v>
      </c>
      <c r="C22" s="1" t="str">
        <f aca="false">C2</f>
        <v>7163</v>
      </c>
      <c r="D22" s="1" t="str">
        <f aca="false">D2</f>
        <v>7189</v>
      </c>
      <c r="E22" s="1" t="s">
        <v>23</v>
      </c>
      <c r="G22" s="7" t="s">
        <v>24</v>
      </c>
      <c r="H22" s="1" t="str">
        <f aca="false">H2</f>
        <v>SHF</v>
      </c>
      <c r="I22" s="1" t="str">
        <f aca="false">I2</f>
        <v>SLF</v>
      </c>
      <c r="J22" s="1" t="s">
        <v>23</v>
      </c>
      <c r="L22" s="7" t="s">
        <v>25</v>
      </c>
      <c r="M22" s="1" t="str">
        <f aca="false">M2</f>
        <v>Aug</v>
      </c>
      <c r="N22" s="1" t="str">
        <f aca="false">N2</f>
        <v>Sep</v>
      </c>
      <c r="O22" s="1" t="s">
        <v>23</v>
      </c>
    </row>
    <row r="23" customFormat="false" ht="12.8" hidden="false" customHeight="false" outlineLevel="0" collapsed="false">
      <c r="A23" s="1" t="str">
        <f aca="false">A3</f>
        <v>PU 21566</v>
      </c>
      <c r="B23" s="7" t="n">
        <f aca="false">B10*(B$19*$H10+B$20*$I10)</f>
        <v>1.89457512</v>
      </c>
      <c r="C23" s="7" t="n">
        <f aca="false">C10*(C$19*$H10+C$20*$I10)</f>
        <v>0.087687946481544</v>
      </c>
      <c r="D23" s="7" t="n">
        <f aca="false">D10*(D$19*$H10+D$20*$I10)</f>
        <v>0.00228000937698792</v>
      </c>
      <c r="E23" s="1" t="n">
        <f aca="false">SUM(B23:D23)</f>
        <v>1.98454307585853</v>
      </c>
      <c r="H23" s="7" t="n">
        <f aca="false">H10*($B10*$B$19+$C10*$C$19+$D10*$D$19)</f>
        <v>1.10906891001939</v>
      </c>
      <c r="I23" s="7" t="n">
        <f aca="false">I10*($B10*$B$20+$C10*$C$20+$D10*$D$20)</f>
        <v>0.875474165839142</v>
      </c>
      <c r="J23" s="1" t="n">
        <f aca="false">SUM(H23:I23)</f>
        <v>1.98454307585853</v>
      </c>
      <c r="M23" s="7" t="n">
        <f aca="false">M10*($B10*$M$19+$C10*$M$20+$D10*$M$21)</f>
        <v>0.941011351051662</v>
      </c>
      <c r="N23" s="7" t="n">
        <f aca="false">N10*($B10*$N$19+$C10*$N$20+$D10*$N$21)</f>
        <v>1.04353182955558</v>
      </c>
      <c r="O23" s="1" t="n">
        <f aca="false">SUM(M23:N23)</f>
        <v>1.98454318060725</v>
      </c>
    </row>
    <row r="24" customFormat="false" ht="12.8" hidden="false" customHeight="false" outlineLevel="0" collapsed="false">
      <c r="A24" s="1" t="str">
        <f aca="false">A4</f>
        <v>PU 21567</v>
      </c>
      <c r="B24" s="7" t="n">
        <f aca="false">B11*(B$19*$H11+B$20*$I11)</f>
        <v>1.68201282</v>
      </c>
      <c r="C24" s="7" t="n">
        <f aca="false">C11*(C$19*$H11+C$20*$I11)</f>
        <v>0.0976501625520228</v>
      </c>
      <c r="D24" s="7" t="n">
        <f aca="false">D11*(D$19*$H11+D$20*$I11)</f>
        <v>0.0236917527302896</v>
      </c>
      <c r="E24" s="1" t="n">
        <f aca="false">SUM(B24:D24)</f>
        <v>1.80335473528231</v>
      </c>
      <c r="H24" s="7" t="n">
        <f aca="false">H11*($B11*$B$19+$C11*$C$19+$D11*$D$19)</f>
        <v>1.0657101968938</v>
      </c>
      <c r="I24" s="7" t="n">
        <f aca="false">I11*($B11*$B$20+$C11*$C$20+$D11*$D$20)</f>
        <v>0.737644538388516</v>
      </c>
      <c r="J24" s="1" t="n">
        <f aca="false">SUM(H24:I24)</f>
        <v>1.80335473528231</v>
      </c>
      <c r="M24" s="7" t="n">
        <f aca="false">M11*($B11*$M$19+$C11*$M$20+$D11*$M$21)</f>
        <v>0.885590826229247</v>
      </c>
      <c r="N24" s="7" t="n">
        <f aca="false">N11*($B11*$N$19+$C11*$N$20+$D11*$N$21)</f>
        <v>0.917763758953339</v>
      </c>
      <c r="O24" s="1" t="n">
        <f aca="false">SUM(M24:N24)</f>
        <v>1.80335458518259</v>
      </c>
    </row>
    <row r="25" customFormat="false" ht="12.8" hidden="false" customHeight="false" outlineLevel="0" collapsed="false">
      <c r="A25" s="1" t="str">
        <f aca="false">A5</f>
        <v>PU 21678</v>
      </c>
      <c r="B25" s="7" t="n">
        <f aca="false">B12*(B$19*$H12+B$20*$I12)</f>
        <v>0.18524116</v>
      </c>
      <c r="C25" s="7" t="n">
        <f aca="false">C12*(C$19*$H12+C$20*$I12)</f>
        <v>0.0021724119990768</v>
      </c>
      <c r="D25" s="7" t="n">
        <f aca="false">D12*(D$19*$H12+D$20*$I12)</f>
        <v>0.0054250041027572</v>
      </c>
      <c r="E25" s="1" t="n">
        <f aca="false">SUM(B25:D25)</f>
        <v>0.192838576101834</v>
      </c>
      <c r="H25" s="7" t="n">
        <f aca="false">H12*($B12*$B$19+$C12*$C$19+$D12*$D$19)</f>
        <v>0</v>
      </c>
      <c r="I25" s="7" t="n">
        <f aca="false">I12*($B12*$B$20+$C12*$C$20+$D12*$D$20)</f>
        <v>0.192838576101834</v>
      </c>
      <c r="J25" s="1" t="n">
        <f aca="false">SUM(H25:I25)</f>
        <v>0.192838576101834</v>
      </c>
      <c r="M25" s="7" t="n">
        <f aca="false">M12*($B12*$M$19+$C12*$M$20+$D12*$M$21)</f>
        <v>0.192838576101834</v>
      </c>
      <c r="N25" s="7" t="n">
        <f aca="false">N12*($B12*$N$19+$C12*$N$20+$D12*$N$21)</f>
        <v>0</v>
      </c>
      <c r="O25" s="1" t="n">
        <f aca="false">SUM(M25:N25)</f>
        <v>0.192838576101834</v>
      </c>
    </row>
    <row r="26" customFormat="false" ht="12.8" hidden="false" customHeight="false" outlineLevel="0" collapsed="false">
      <c r="A26" s="1" t="str">
        <f aca="false">A6</f>
        <v>PU 21679</v>
      </c>
      <c r="B26" s="7" t="n">
        <f aca="false">B13*(B$19*$H13+B$20*$I13)</f>
        <v>0.48159406</v>
      </c>
      <c r="C26" s="7" t="n">
        <f aca="false">C13*(C$19*$H13+C$20*$I13)</f>
        <v>0</v>
      </c>
      <c r="D26" s="7" t="n">
        <f aca="false">D13*(D$19*$H13+D$20*$I13)</f>
        <v>0.0005357300482846</v>
      </c>
      <c r="E26" s="1" t="n">
        <f aca="false">SUM(B26:D26)</f>
        <v>0.482129790048285</v>
      </c>
      <c r="H26" s="7" t="n">
        <f aca="false">H13*($B13*$B$19+$C13*$C$19+$D13*$D$19)</f>
        <v>0</v>
      </c>
      <c r="I26" s="7" t="n">
        <f aca="false">I13*($B13*$B$20+$C13*$C$20+$D13*$D$20)</f>
        <v>0.482129790048285</v>
      </c>
      <c r="J26" s="1" t="n">
        <f aca="false">SUM(H26:I26)</f>
        <v>0.482129790048285</v>
      </c>
      <c r="M26" s="7" t="n">
        <f aca="false">M13*($B13*$M$19+$C13*$M$20+$D13*$M$21)</f>
        <v>0</v>
      </c>
      <c r="N26" s="7" t="n">
        <f aca="false">N13*($B13*$N$19+$C13*$N$20+$D13*$N$21)</f>
        <v>0.48212972998154</v>
      </c>
      <c r="O26" s="1" t="n">
        <f aca="false">SUM(M26:N26)</f>
        <v>0.48212972998154</v>
      </c>
    </row>
    <row r="28" customFormat="false" ht="12.8" hidden="false" customHeight="false" outlineLevel="0" collapsed="false">
      <c r="A28" s="8" t="s">
        <v>26</v>
      </c>
      <c r="B28" s="8" t="n">
        <f aca="false">SUM(B23:B26)/$J$54</f>
        <v>1.06085579</v>
      </c>
      <c r="C28" s="8" t="n">
        <f aca="false">SUM(C23:C26)/$J$54</f>
        <v>0.0468776302581609</v>
      </c>
      <c r="D28" s="8" t="n">
        <f aca="false">SUM(D23:D26)/$J$54</f>
        <v>0.00798312406457982</v>
      </c>
      <c r="G28" s="8" t="s">
        <v>27</v>
      </c>
      <c r="H28" s="8" t="n">
        <f aca="false">SUM(H23:H26)/$J$54</f>
        <v>0.543694776728297</v>
      </c>
      <c r="I28" s="8" t="n">
        <f aca="false">SUM(I23:I26)/$J$54</f>
        <v>0.572021767594444</v>
      </c>
      <c r="L28" s="8" t="s">
        <v>28</v>
      </c>
      <c r="M28" s="8" t="n">
        <f aca="false">SUM(M23:M26)/$J$54</f>
        <v>0.504860188345686</v>
      </c>
      <c r="N28" s="8" t="n">
        <f aca="false">SUM(N23:N26)/$J$54</f>
        <v>0.610856329622616</v>
      </c>
    </row>
    <row r="29" customFormat="false" ht="12.8" hidden="false" customHeight="false" outlineLevel="0" collapsed="false">
      <c r="A29" s="9" t="s">
        <v>29</v>
      </c>
      <c r="E29" s="8" t="n">
        <f aca="false">AVERAGE(E23:E26)</f>
        <v>1.11571654432274</v>
      </c>
      <c r="G29" s="9" t="s">
        <v>29</v>
      </c>
      <c r="J29" s="8" t="n">
        <f aca="false">AVERAGE(J23:J26)</f>
        <v>1.11571654432274</v>
      </c>
      <c r="L29" s="8" t="s">
        <v>29</v>
      </c>
      <c r="O29" s="8" t="n">
        <f aca="false">AVERAGE(O23:O26)</f>
        <v>1.1157165179683</v>
      </c>
    </row>
    <row r="30" customFormat="false" ht="12.8" hidden="false" customHeight="false" outlineLevel="0" collapsed="false">
      <c r="R30" s="2" t="n">
        <f aca="false">SUM(H23:I23)</f>
        <v>1.98454307585853</v>
      </c>
      <c r="S30" s="2" t="n">
        <f aca="false">SUM(B23:D23)</f>
        <v>1.98454307585853</v>
      </c>
    </row>
    <row r="31" customFormat="false" ht="12.8" hidden="false" customHeight="false" outlineLevel="0" collapsed="false">
      <c r="A31" s="6" t="s">
        <v>30</v>
      </c>
      <c r="B31" s="5" t="str">
        <f aca="false">B2</f>
        <v>5048</v>
      </c>
      <c r="C31" s="5" t="str">
        <f aca="false">C2</f>
        <v>7163</v>
      </c>
      <c r="D31" s="5" t="str">
        <f aca="false">D2</f>
        <v>7189</v>
      </c>
      <c r="E31" s="5"/>
      <c r="G31" s="6" t="s">
        <v>31</v>
      </c>
      <c r="H31" s="1" t="str">
        <f aca="false">M2</f>
        <v>Aug</v>
      </c>
      <c r="I31" s="1" t="str">
        <f aca="false">N2</f>
        <v>Sep</v>
      </c>
      <c r="L31" s="6" t="s">
        <v>31</v>
      </c>
      <c r="M31" s="5" t="str">
        <f aca="false">M2</f>
        <v>Aug</v>
      </c>
      <c r="N31" s="5" t="str">
        <f aca="false">N2</f>
        <v>Sep</v>
      </c>
      <c r="R31" s="2" t="n">
        <f aca="false">SUM(H24:I24)</f>
        <v>1.80335473528231</v>
      </c>
      <c r="S31" s="2" t="n">
        <f aca="false">SUM(B24:D24)</f>
        <v>1.80335473528231</v>
      </c>
    </row>
    <row r="32" customFormat="false" ht="12.8" hidden="false" customHeight="false" outlineLevel="0" collapsed="false">
      <c r="A32" s="5" t="str">
        <f aca="false">H2</f>
        <v>SHF</v>
      </c>
      <c r="B32" s="6" t="n">
        <v>200</v>
      </c>
      <c r="C32" s="6" t="n">
        <v>200</v>
      </c>
      <c r="D32" s="6" t="n">
        <v>200</v>
      </c>
      <c r="E32" s="5"/>
      <c r="G32" s="1" t="str">
        <f aca="false">H2</f>
        <v>SHF</v>
      </c>
      <c r="H32" s="6" t="n">
        <v>300</v>
      </c>
      <c r="I32" s="6" t="n">
        <v>300</v>
      </c>
      <c r="L32" s="1" t="str">
        <f aca="false">B2</f>
        <v>5048</v>
      </c>
      <c r="M32" s="6" t="n">
        <v>200</v>
      </c>
      <c r="N32" s="6" t="n">
        <v>200</v>
      </c>
      <c r="R32" s="2" t="n">
        <f aca="false">SUM(H25:I25)</f>
        <v>0.192838576101834</v>
      </c>
      <c r="S32" s="2" t="n">
        <f aca="false">SUM(B25:D25)</f>
        <v>0.192838576101834</v>
      </c>
    </row>
    <row r="33" customFormat="false" ht="12.8" hidden="false" customHeight="false" outlineLevel="0" collapsed="false">
      <c r="A33" s="5" t="str">
        <f aca="false">I2</f>
        <v>SLF</v>
      </c>
      <c r="B33" s="6" t="n">
        <v>200</v>
      </c>
      <c r="C33" s="6" t="n">
        <v>200</v>
      </c>
      <c r="D33" s="6" t="n">
        <v>200</v>
      </c>
      <c r="E33" s="5"/>
      <c r="G33" s="1" t="str">
        <f aca="false">I2</f>
        <v>SLF</v>
      </c>
      <c r="H33" s="6" t="n">
        <v>300</v>
      </c>
      <c r="I33" s="6" t="n">
        <v>300</v>
      </c>
      <c r="L33" s="1" t="str">
        <f aca="false">C2</f>
        <v>7163</v>
      </c>
      <c r="M33" s="6" t="n">
        <v>200</v>
      </c>
      <c r="N33" s="6" t="n">
        <v>200</v>
      </c>
      <c r="R33" s="2" t="n">
        <f aca="false">SUM(H26:I26)</f>
        <v>0.482129790048285</v>
      </c>
      <c r="S33" s="2" t="n">
        <f aca="false">SUM(B26:D26)</f>
        <v>0.482129790048285</v>
      </c>
    </row>
    <row r="34" customFormat="false" ht="12.8" hidden="false" customHeight="false" outlineLevel="0" collapsed="false">
      <c r="L34" s="1" t="str">
        <f aca="false">D2</f>
        <v>7189</v>
      </c>
      <c r="M34" s="6" t="n">
        <v>200</v>
      </c>
      <c r="N34" s="6" t="n">
        <v>200</v>
      </c>
      <c r="R34" s="2" t="n">
        <f aca="false">AVERAGE(R30:R33)</f>
        <v>1.11571654432274</v>
      </c>
    </row>
    <row r="35" customFormat="false" ht="12.8" hidden="false" customHeight="false" outlineLevel="0" collapsed="false">
      <c r="B35" s="1" t="n">
        <f aca="false">IF($H8&gt;0,B32,0)</f>
        <v>200</v>
      </c>
      <c r="C35" s="1" t="n">
        <f aca="false">IF($H8&gt;0,C32,0)</f>
        <v>200</v>
      </c>
      <c r="D35" s="1" t="n">
        <f aca="false">IF($H8&gt;0,D32,0)</f>
        <v>200</v>
      </c>
      <c r="H35" s="1" t="n">
        <f aca="false">IF(H$8&gt;0,H32,0)</f>
        <v>300</v>
      </c>
      <c r="I35" s="1" t="n">
        <f aca="false">IF(I$8&gt;0,I32,0)</f>
        <v>300</v>
      </c>
      <c r="M35" s="1" t="n">
        <f aca="false">IF(M$8&gt;0,M32,0)</f>
        <v>200</v>
      </c>
      <c r="N35" s="1" t="n">
        <f aca="false">IF(N$8&gt;0,N32,0)</f>
        <v>200</v>
      </c>
    </row>
    <row r="36" customFormat="false" ht="12.8" hidden="false" customHeight="false" outlineLevel="0" collapsed="false">
      <c r="B36" s="1" t="n">
        <f aca="false">IF($I8&gt;0,B32,0)</f>
        <v>200</v>
      </c>
      <c r="C36" s="1" t="n">
        <f aca="false">IF($I8&gt;0,C32,0)</f>
        <v>200</v>
      </c>
      <c r="D36" s="1" t="n">
        <f aca="false">IF($I8&gt;0,D32,0)</f>
        <v>200</v>
      </c>
      <c r="H36" s="1" t="n">
        <f aca="false">IF(H$8&gt;0,H33,0)</f>
        <v>300</v>
      </c>
      <c r="I36" s="1" t="n">
        <f aca="false">IF(I$8&gt;0,I33,0)</f>
        <v>300</v>
      </c>
      <c r="M36" s="1" t="n">
        <f aca="false">IF(M$8&gt;0,M33,0)</f>
        <v>200</v>
      </c>
      <c r="N36" s="1" t="n">
        <f aca="false">IF(N$8&gt;0,N33,0)</f>
        <v>200</v>
      </c>
    </row>
    <row r="37" customFormat="false" ht="12.8" hidden="false" customHeight="false" outlineLevel="0" collapsed="false">
      <c r="H37" s="1"/>
      <c r="I37" s="1"/>
      <c r="M37" s="1" t="n">
        <f aca="false">IF(M$8&gt;0,M34,0)</f>
        <v>200</v>
      </c>
      <c r="N37" s="1" t="n">
        <f aca="false">IF(N$8&gt;0,N34,0)</f>
        <v>200</v>
      </c>
    </row>
    <row r="38" customFormat="false" ht="12.8" hidden="false" customHeight="false" outlineLevel="0" collapsed="false">
      <c r="A38" s="7" t="s">
        <v>32</v>
      </c>
      <c r="B38" s="1" t="str">
        <f aca="false">B2</f>
        <v>5048</v>
      </c>
      <c r="C38" s="1" t="str">
        <f aca="false">C2</f>
        <v>7163</v>
      </c>
      <c r="D38" s="1" t="str">
        <f aca="false">D2</f>
        <v>7189</v>
      </c>
      <c r="E38" s="1" t="s">
        <v>23</v>
      </c>
      <c r="G38" s="7" t="s">
        <v>33</v>
      </c>
      <c r="H38" s="1" t="str">
        <f aca="false">H2</f>
        <v>SHF</v>
      </c>
      <c r="I38" s="1" t="str">
        <f aca="false">I2</f>
        <v>SLF</v>
      </c>
      <c r="L38" s="7" t="s">
        <v>34</v>
      </c>
      <c r="M38" s="1" t="str">
        <f aca="false">M2</f>
        <v>Aug</v>
      </c>
      <c r="N38" s="1" t="str">
        <f aca="false">N2</f>
        <v>Sep</v>
      </c>
    </row>
    <row r="39" customFormat="false" ht="12.8" hidden="false" customHeight="false" outlineLevel="0" collapsed="false">
      <c r="A39" s="1" t="str">
        <f aca="false">A3</f>
        <v>PU 21566</v>
      </c>
      <c r="B39" s="7" t="n">
        <f aca="false">B10*(B$35*$H10+B$36*$I10)</f>
        <v>18.9457512</v>
      </c>
      <c r="C39" s="7" t="n">
        <f aca="false">C10*(C$35*$H10+C$36*$I10)</f>
        <v>8.7687946481544</v>
      </c>
      <c r="D39" s="7" t="n">
        <f aca="false">D10*(D$35*$H10+D$36*$I10)</f>
        <v>0.228000937698792</v>
      </c>
      <c r="E39" s="1" t="n">
        <f aca="false">SUM(B39:D39)</f>
        <v>27.9425467858532</v>
      </c>
      <c r="G39" s="1" t="str">
        <f aca="false">A3</f>
        <v>PU 21566</v>
      </c>
      <c r="H39" s="7" t="n">
        <f aca="false">H10*($B10*$B$35+$C10*$C$35+$D10*$D$35)</f>
        <v>15.615791001939</v>
      </c>
      <c r="I39" s="7" t="n">
        <f aca="false">I10*($B10*$B$36+$C10*$C$36+$D10*$D$36)</f>
        <v>12.3267557839142</v>
      </c>
      <c r="L39" s="1" t="str">
        <f aca="false">A3</f>
        <v>PU 21566</v>
      </c>
      <c r="M39" s="7" t="n">
        <f aca="false">M10*($B10*$M$35+$C10*$M$36+$D10*$M$37)</f>
        <v>13.2495253051662</v>
      </c>
      <c r="N39" s="7" t="n">
        <f aca="false">N10*($B10*$N$35+$C10*$N$36+$D10*$N$37)</f>
        <v>14.6930229555584</v>
      </c>
      <c r="Q39" s="2" t="n">
        <f aca="false">SUM(B47:D47)</f>
        <v>0.12</v>
      </c>
      <c r="R39" s="2" t="n">
        <f aca="false">SUM(H47:I47)</f>
        <v>0.138741972169363</v>
      </c>
    </row>
    <row r="40" customFormat="false" ht="12.8" hidden="false" customHeight="false" outlineLevel="0" collapsed="false">
      <c r="A40" s="1" t="str">
        <f aca="false">A4</f>
        <v>PU 21567</v>
      </c>
      <c r="B40" s="7" t="n">
        <f aca="false">B11*(B$35*$H11+B$36*$I11)</f>
        <v>16.8201282</v>
      </c>
      <c r="C40" s="7" t="n">
        <f aca="false">C11*(C$35*$H11+C$36*$I11)</f>
        <v>9.76501625520228</v>
      </c>
      <c r="D40" s="7" t="n">
        <f aca="false">D11*(D$35*$H11+D$36*$I11)</f>
        <v>2.36917527302896</v>
      </c>
      <c r="E40" s="1" t="n">
        <f aca="false">SUM(B40:D40)</f>
        <v>28.9543197282312</v>
      </c>
      <c r="G40" s="1" t="str">
        <f aca="false">A4</f>
        <v>PU 21567</v>
      </c>
      <c r="H40" s="7" t="n">
        <f aca="false">H11*($B11*$B$35+$C11*$C$35+$D11*$D$35)</f>
        <v>17.1108396893796</v>
      </c>
      <c r="I40" s="7" t="n">
        <f aca="false">I11*($B11*$B$36+$C11*$C$36+$D11*$D$36)</f>
        <v>11.8434800388516</v>
      </c>
      <c r="L40" s="1" t="str">
        <f aca="false">A3</f>
        <v>PU 21566</v>
      </c>
      <c r="M40" s="7" t="n">
        <f aca="false">M11*($B11*$M$35+$C11*$M$36+$D11*$M$37)</f>
        <v>14.2188774229247</v>
      </c>
      <c r="N40" s="7" t="n">
        <f aca="false">N11*($B11*$N$35+$C11*$N$36+$D11*$N$37)</f>
        <v>14.7354398953339</v>
      </c>
    </row>
    <row r="41" customFormat="false" ht="12.8" hidden="false" customHeight="false" outlineLevel="0" collapsed="false">
      <c r="A41" s="1" t="str">
        <f aca="false">A5</f>
        <v>PU 21678</v>
      </c>
      <c r="B41" s="7" t="n">
        <f aca="false">B12*(B$35*$H12+B$36*$I12)</f>
        <v>1.8524116</v>
      </c>
      <c r="C41" s="7" t="n">
        <f aca="false">C12*(C$35*$H12+C$36*$I12)</f>
        <v>0.21724119990768</v>
      </c>
      <c r="D41" s="7" t="n">
        <f aca="false">D12*(D$35*$H12+D$36*$I12)</f>
        <v>0.54250041027572</v>
      </c>
      <c r="E41" s="1" t="n">
        <f aca="false">SUM(B41:D41)</f>
        <v>2.6121532101834</v>
      </c>
      <c r="G41" s="1" t="str">
        <f aca="false">A5</f>
        <v>PU 21678</v>
      </c>
      <c r="H41" s="7" t="n">
        <f aca="false">H12*($B12*$B$35+$C12*$C$35+$D12*$D$35)</f>
        <v>0</v>
      </c>
      <c r="I41" s="7" t="n">
        <f aca="false">I12*($B12*$B$36+$C12*$C$36+$D12*$D$36)</f>
        <v>2.6121532101834</v>
      </c>
      <c r="L41" s="1" t="str">
        <f aca="false">A3</f>
        <v>PU 21566</v>
      </c>
      <c r="M41" s="7" t="n">
        <f aca="false">M12*($B12*$M$35+$C12*$M$36+$D12*$M$37)</f>
        <v>2.6121532101834</v>
      </c>
      <c r="N41" s="7" t="n">
        <f aca="false">N12*($B12*$N$35+$C12*$N$36+$D12*$N$37)</f>
        <v>0</v>
      </c>
    </row>
    <row r="42" customFormat="false" ht="12.8" hidden="false" customHeight="false" outlineLevel="0" collapsed="false">
      <c r="A42" s="1" t="str">
        <f aca="false">A6</f>
        <v>PU 21679</v>
      </c>
      <c r="B42" s="7" t="n">
        <f aca="false">B13*(B$35*$H13+B$36*$I13)</f>
        <v>4.8159406</v>
      </c>
      <c r="C42" s="7" t="n">
        <f aca="false">C13*(C$35*$H13+C$36*$I13)</f>
        <v>0</v>
      </c>
      <c r="D42" s="7" t="n">
        <f aca="false">D13*(D$35*$H13+D$36*$I13)</f>
        <v>0.05357300482846</v>
      </c>
      <c r="E42" s="1" t="n">
        <f aca="false">SUM(B42:D42)</f>
        <v>4.86951360482846</v>
      </c>
      <c r="G42" s="1" t="str">
        <f aca="false">A6</f>
        <v>PU 21679</v>
      </c>
      <c r="H42" s="7" t="n">
        <f aca="false">H13*($B13*$B$35+$C13*$C$35+$D13*$D$35)</f>
        <v>0</v>
      </c>
      <c r="I42" s="7" t="n">
        <f aca="false">I13*($B13*$B$36+$C13*$C$36+$D13*$D$36)</f>
        <v>4.86951360482846</v>
      </c>
      <c r="L42" s="1" t="str">
        <f aca="false">A3</f>
        <v>PU 21566</v>
      </c>
      <c r="M42" s="7" t="n">
        <f aca="false">M13*($B13*$M$35+$C13*$M$36+$D13*$M$37)</f>
        <v>0</v>
      </c>
      <c r="N42" s="7" t="n">
        <f aca="false">N13*($B13*$N$35+$C13*$N$36+$D13*$N$37)</f>
        <v>4.869512998154</v>
      </c>
    </row>
    <row r="44" customFormat="false" ht="12.8" hidden="false" customHeight="false" outlineLevel="0" collapsed="false">
      <c r="A44" s="8" t="s">
        <v>35</v>
      </c>
      <c r="B44" s="8" t="n">
        <f aca="false">SUM(B39:B42)/$J$54</f>
        <v>10.6085579</v>
      </c>
      <c r="C44" s="8" t="n">
        <f aca="false">SUM(C39:C42)/$J$54</f>
        <v>4.68776302581609</v>
      </c>
      <c r="D44" s="8" t="n">
        <f aca="false">SUM(D39:D42)/$J$54</f>
        <v>0.798312406457982</v>
      </c>
      <c r="G44" s="8" t="s">
        <v>36</v>
      </c>
      <c r="H44" s="8" t="n">
        <f aca="false">SUM(H39:H42)/$J$54</f>
        <v>8.18165767282965</v>
      </c>
      <c r="I44" s="8" t="n">
        <f aca="false">SUM(I39:I42)/$J$54</f>
        <v>7.91297565944442</v>
      </c>
      <c r="L44" s="8" t="s">
        <v>37</v>
      </c>
      <c r="M44" s="8" t="n">
        <f aca="false">SUM(M39:M42)/$J$54</f>
        <v>7.52013898456859</v>
      </c>
      <c r="N44" s="8" t="n">
        <f aca="false">SUM(N39:N42)/$J$54</f>
        <v>8.57449396226158</v>
      </c>
    </row>
    <row r="45" customFormat="false" ht="12.8" hidden="false" customHeight="false" outlineLevel="0" collapsed="false">
      <c r="E45" s="8" t="n">
        <f aca="false">AVERAGE(E39:E42)</f>
        <v>16.0946333322741</v>
      </c>
    </row>
    <row r="46" customFormat="false" ht="12.8" hidden="false" customHeight="false" outlineLevel="0" collapsed="false">
      <c r="E46" s="0"/>
    </row>
    <row r="47" customFormat="false" ht="12.8" hidden="false" customHeight="false" outlineLevel="0" collapsed="false">
      <c r="A47" s="10" t="s">
        <v>38</v>
      </c>
      <c r="B47" s="11" t="n">
        <f aca="false">B28/B44</f>
        <v>0.1</v>
      </c>
      <c r="C47" s="11" t="n">
        <f aca="false">C28/C44</f>
        <v>0.01</v>
      </c>
      <c r="D47" s="11" t="n">
        <f aca="false">D28/D44</f>
        <v>0.01</v>
      </c>
      <c r="G47" s="10" t="s">
        <v>39</v>
      </c>
      <c r="H47" s="11" t="n">
        <f aca="false">H28/H44</f>
        <v>0.0664528874794951</v>
      </c>
      <c r="I47" s="11" t="n">
        <f aca="false">I28/I44</f>
        <v>0.0722890846898683</v>
      </c>
      <c r="L47" s="10" t="s">
        <v>40</v>
      </c>
      <c r="M47" s="11" t="n">
        <f aca="false">M28/M44</f>
        <v>0.0671344225660809</v>
      </c>
      <c r="N47" s="11" t="n">
        <f aca="false">N28/N44</f>
        <v>0.0712410939130801</v>
      </c>
    </row>
    <row r="49" customFormat="false" ht="12.8" hidden="false" customHeight="false" outlineLevel="0" collapsed="false">
      <c r="A49" s="12" t="s">
        <v>41</v>
      </c>
      <c r="B49" s="13" t="n">
        <f aca="false">SUM(B19:B20)/SUM(B35:B36)</f>
        <v>0.1</v>
      </c>
      <c r="C49" s="13" t="n">
        <f aca="false">SUM(C19:C20)/SUM(C35:C36)</f>
        <v>0.01</v>
      </c>
      <c r="D49" s="13" t="n">
        <f aca="false">SUM(D19:D20)/SUM(D35:D36)</f>
        <v>0.01</v>
      </c>
      <c r="G49" s="12" t="s">
        <v>42</v>
      </c>
      <c r="H49" s="13" t="n">
        <f aca="false">SUM(B19:D19)/SUM(B36:D36)</f>
        <v>0.04</v>
      </c>
      <c r="I49" s="13" t="n">
        <f aca="false">SUM(B17:D17)/SUM(B33:D33)</f>
        <v>0.04</v>
      </c>
      <c r="L49" s="12" t="s">
        <v>43</v>
      </c>
      <c r="M49" s="13" t="n">
        <f aca="false">SUM(M19:M21)/SUM(M32:M34)</f>
        <v>0.04</v>
      </c>
      <c r="N49" s="13" t="n">
        <f aca="false">SUM(N19:N21)/SUM(N32:N34)</f>
        <v>0.04</v>
      </c>
    </row>
    <row r="50" customFormat="false" ht="12.8" hidden="false" customHeight="false" outlineLevel="0" collapsed="false">
      <c r="A50" s="12" t="s">
        <v>44</v>
      </c>
      <c r="B50" s="13" t="n">
        <f aca="false">B49</f>
        <v>0.1</v>
      </c>
      <c r="C50" s="13" t="n">
        <f aca="false">C49</f>
        <v>0.01</v>
      </c>
      <c r="D50" s="13" t="n">
        <f aca="false">D49</f>
        <v>0.01</v>
      </c>
      <c r="G50" s="12" t="s">
        <v>45</v>
      </c>
      <c r="H50" s="12" t="n">
        <f aca="false">(B19*$B$54+C19*$C$54+D19*$D$54)/(B35*$B$54+C35*$C$54+D35*$D$54)</f>
        <v>0.0183777373056169</v>
      </c>
      <c r="I50" s="12" t="n">
        <f aca="false">(B20*$B$54+C20*$C$54+D20*$D$54)/(B36*$B$54+C36*$C$54+D36*$D$54)</f>
        <v>0.0183777373056169</v>
      </c>
      <c r="L50" s="12" t="s">
        <v>45</v>
      </c>
      <c r="M50" s="12" t="n">
        <f aca="false">(M19*$B$54+M20*$C$54+M21*$D$54)/(M32*$B$54+M33*$C$54+M34*$D$54)</f>
        <v>0.0183777373056169</v>
      </c>
      <c r="N50" s="12" t="n">
        <f aca="false">(N19*$B$54+N20*$C$54+N21*$D$54)/(N32*$B$54+N33*$C$54+N34*$D$54)</f>
        <v>0.0183777373056169</v>
      </c>
    </row>
    <row r="52" customFormat="false" ht="12.8" hidden="false" customHeight="false" outlineLevel="0" collapsed="false">
      <c r="A52" s="1" t="s">
        <v>46</v>
      </c>
      <c r="E52" s="1" t="n">
        <f aca="false">SUM(B28:D28)/SUM(B44:D44)</f>
        <v>0.0693222716721001</v>
      </c>
      <c r="G52" s="1" t="s">
        <v>46</v>
      </c>
      <c r="J52" s="1" t="n">
        <f aca="false">SUM(H28:I28)/SUM(H44:I44)</f>
        <v>0.0693222716721001</v>
      </c>
    </row>
    <row r="54" customFormat="false" ht="12.8" hidden="false" customHeight="false" outlineLevel="0" collapsed="false">
      <c r="A54" s="14" t="s">
        <v>47</v>
      </c>
      <c r="B54" s="15" t="n">
        <v>0.0104052</v>
      </c>
      <c r="C54" s="15" t="n">
        <v>0.02065715</v>
      </c>
      <c r="D54" s="15" t="n">
        <v>0.08071819</v>
      </c>
      <c r="G54" s="15" t="s">
        <v>48</v>
      </c>
      <c r="J54" s="15" t="n">
        <v>4</v>
      </c>
    </row>
    <row r="56" customFormat="false" ht="12.8" hidden="false" customHeight="false" outlineLevel="0" collapsed="false">
      <c r="A56" s="1" t="s">
        <v>17</v>
      </c>
      <c r="B56" s="1" t="str">
        <f aca="false">B15</f>
        <v>5048</v>
      </c>
      <c r="C56" s="1" t="str">
        <f aca="false">C15</f>
        <v>7163</v>
      </c>
      <c r="D56" s="1" t="str">
        <f aca="false">D15</f>
        <v>7189</v>
      </c>
      <c r="G56" s="16" t="s">
        <v>49</v>
      </c>
    </row>
    <row r="57" customFormat="false" ht="12.8" hidden="false" customHeight="false" outlineLevel="0" collapsed="false">
      <c r="A57" s="1" t="str">
        <f aca="false">A16</f>
        <v>SHF</v>
      </c>
      <c r="B57" s="1" t="n">
        <f aca="false">B16*B$54</f>
        <v>0.208104</v>
      </c>
      <c r="C57" s="1" t="n">
        <f aca="false">C16*C$54</f>
        <v>0.0413143</v>
      </c>
      <c r="D57" s="1" t="n">
        <f aca="false">D16*D$54</f>
        <v>0.16143638</v>
      </c>
      <c r="G57" s="16" t="n">
        <f aca="false">SUM(B57:D57)</f>
        <v>0.41085468</v>
      </c>
    </row>
    <row r="58" customFormat="false" ht="12.8" hidden="false" customHeight="false" outlineLevel="0" collapsed="false">
      <c r="A58" s="1" t="str">
        <f aca="false">A17</f>
        <v>SLF</v>
      </c>
      <c r="B58" s="1" t="n">
        <f aca="false">B17*B$54</f>
        <v>0.208104</v>
      </c>
      <c r="C58" s="1" t="n">
        <f aca="false">C17*C$54</f>
        <v>0.0413143</v>
      </c>
      <c r="D58" s="1" t="n">
        <f aca="false">D17*D$54</f>
        <v>0.16143638</v>
      </c>
      <c r="G58" s="16" t="n">
        <f aca="false">SUM(B58:D58)</f>
        <v>0.41085468</v>
      </c>
    </row>
    <row r="60" customFormat="false" ht="12.8" hidden="false" customHeight="false" outlineLevel="0" collapsed="false">
      <c r="A60" s="16" t="s">
        <v>21</v>
      </c>
      <c r="B60" s="16" t="n">
        <f aca="false">SUM(B57:B58)</f>
        <v>0.416208</v>
      </c>
      <c r="C60" s="16" t="n">
        <f aca="false">SUM(C57:C58)</f>
        <v>0.0826286</v>
      </c>
      <c r="D60" s="16" t="n">
        <f aca="false">SUM(D57:D58)</f>
        <v>0.32287276</v>
      </c>
    </row>
    <row r="62" customFormat="false" ht="12.8" hidden="false" customHeight="false" outlineLevel="0" collapsed="false">
      <c r="A62" s="1" t="s">
        <v>30</v>
      </c>
      <c r="B62" s="1" t="str">
        <f aca="false">B2</f>
        <v>5048</v>
      </c>
      <c r="C62" s="1" t="str">
        <f aca="false">C2</f>
        <v>7163</v>
      </c>
      <c r="D62" s="1" t="str">
        <f aca="false">D2</f>
        <v>7189</v>
      </c>
      <c r="G62" s="16" t="s">
        <v>50</v>
      </c>
    </row>
    <row r="63" customFormat="false" ht="12.8" hidden="false" customHeight="false" outlineLevel="0" collapsed="false">
      <c r="A63" s="1" t="str">
        <f aca="false">A32</f>
        <v>SHF</v>
      </c>
      <c r="B63" s="1" t="n">
        <f aca="false">B32*B$54</f>
        <v>2.08104</v>
      </c>
      <c r="C63" s="1" t="n">
        <f aca="false">C32*C$54</f>
        <v>4.13143</v>
      </c>
      <c r="D63" s="1" t="n">
        <f aca="false">D32*D$54</f>
        <v>16.143638</v>
      </c>
      <c r="G63" s="16" t="n">
        <f aca="false">SUM(B63:D63)</f>
        <v>22.356108</v>
      </c>
    </row>
    <row r="64" customFormat="false" ht="12.8" hidden="false" customHeight="false" outlineLevel="0" collapsed="false">
      <c r="A64" s="1" t="str">
        <f aca="false">A33</f>
        <v>SLF</v>
      </c>
      <c r="B64" s="1" t="n">
        <f aca="false">B33*B$54</f>
        <v>2.08104</v>
      </c>
      <c r="C64" s="1" t="n">
        <f aca="false">C33*C$54</f>
        <v>4.13143</v>
      </c>
      <c r="D64" s="1" t="n">
        <f aca="false">D33*D$54</f>
        <v>16.143638</v>
      </c>
      <c r="G64" s="16" t="n">
        <f aca="false">SUM(B64:D64)</f>
        <v>22.356108</v>
      </c>
    </row>
    <row r="66" customFormat="false" ht="12.8" hidden="false" customHeight="false" outlineLevel="0" collapsed="false">
      <c r="A66" s="16" t="s">
        <v>20</v>
      </c>
      <c r="B66" s="16" t="n">
        <f aca="false">SUM(B63:B64)</f>
        <v>4.16208</v>
      </c>
      <c r="C66" s="16" t="n">
        <f aca="false">SUM(C63:C64)</f>
        <v>8.26286</v>
      </c>
      <c r="D66" s="16" t="n">
        <f aca="false">SUM(D63:D64)</f>
        <v>32.287276</v>
      </c>
    </row>
    <row r="68" customFormat="false" ht="12.8" hidden="false" customHeight="false" outlineLevel="0" collapsed="false">
      <c r="A68" s="16" t="s">
        <v>51</v>
      </c>
      <c r="E68" s="16" t="n">
        <f aca="false">SUM(B60:D60)/$J$54</f>
        <v>0.20542734</v>
      </c>
    </row>
    <row r="69" customFormat="false" ht="12.8" hidden="false" customHeight="false" outlineLevel="0" collapsed="false">
      <c r="A69" s="16" t="s">
        <v>52</v>
      </c>
      <c r="E69" s="16" t="n">
        <f aca="false">SUM(B60:D60)/SUM(B66:D66)</f>
        <v>0.0183777373056169</v>
      </c>
      <c r="G69" s="16" t="s">
        <v>52</v>
      </c>
      <c r="J69" s="16" t="n">
        <f aca="false">SUM(G57:G58)/SUM(G63:G64)</f>
        <v>0.0183777373056169</v>
      </c>
      <c r="K69" s="0"/>
      <c r="L69" s="0"/>
      <c r="M69" s="0"/>
      <c r="N69" s="0"/>
      <c r="O69" s="0"/>
    </row>
    <row r="70" customFormat="false" ht="12.8" hidden="false" customHeight="false" outlineLevel="0" collapsed="false">
      <c r="A70" s="16" t="s">
        <v>53</v>
      </c>
      <c r="E70" s="16" t="n">
        <f aca="false">E29/E45</f>
        <v>0.0693222716721</v>
      </c>
    </row>
  </sheetData>
  <dataValidations count="1">
    <dataValidation allowBlank="true" errorStyle="stop" operator="equal" showDropDown="false" showErrorMessage="true" showInputMessage="false" sqref="B8:D8 H8:I8 M8:N8" type="list">
      <formula1>"0,1,as is"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2024-03-22T15:56:18Z</dcterms:created>
  <dc:creator>Nikita Platonov</dc:creator>
  <dc:description/>
  <dc:language>en-GB</dc:language>
  <cp:lastModifiedBy>Nikita Platonov</cp:lastModifiedBy>
  <dcterms:modified xsi:type="dcterms:W3CDTF">2024-03-31T09:39:41Z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