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\OneDrive\Документы\"/>
    </mc:Choice>
  </mc:AlternateContent>
  <xr:revisionPtr revIDLastSave="0" documentId="8_{881C7FEF-4DFE-4529-B174-072323559886}" xr6:coauthVersionLast="47" xr6:coauthVersionMax="47" xr10:uidLastSave="{00000000-0000-0000-0000-000000000000}"/>
  <bookViews>
    <workbookView xWindow="-108" yWindow="-108" windowWidth="23256" windowHeight="12456" xr2:uid="{26B79F26-5845-4EC6-A7E3-E8A098FD93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L32" i="1"/>
  <c r="L31" i="1" a="1"/>
  <c r="L31" i="1" s="1"/>
  <c r="L30" i="1"/>
  <c r="M26" i="1"/>
  <c r="M25" i="1"/>
  <c r="L27" i="1"/>
  <c r="L26" i="1"/>
  <c r="L25" i="1"/>
  <c r="D25" i="1" a="1"/>
  <c r="D25" i="1" s="1"/>
  <c r="K23" i="1"/>
  <c r="K22" i="1"/>
  <c r="K2" i="1"/>
  <c r="F22" i="1"/>
  <c r="D2" i="1"/>
  <c r="I22" i="1" l="1"/>
  <c r="P2" i="1" s="1"/>
  <c r="P11" i="1"/>
  <c r="P10" i="1"/>
  <c r="P9" i="1"/>
  <c r="P8" i="1"/>
  <c r="P7" i="1"/>
  <c r="P6" i="1"/>
  <c r="P5" i="1"/>
  <c r="P4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admir</author>
  </authors>
  <commentList>
    <comment ref="D2" authorId="0" shapeId="0" xr:uid="{CDF99804-095D-4570-BE5D-2E9C72FD77DE}">
      <text>
        <r>
          <rPr>
            <sz val="9"/>
            <color indexed="81"/>
            <rFont val="Tahoma"/>
            <charset val="1"/>
          </rPr>
          <t xml:space="preserve">Такая корреляция(r = 0.99)  показывает сильную положительную линейную связь между X и Y
</t>
        </r>
      </text>
    </comment>
    <comment ref="D3" authorId="0" shapeId="0" xr:uid="{86921D3D-F2F9-4237-8C90-8DD5AD2D3F45}">
      <text>
        <r>
          <rPr>
            <b/>
            <sz val="9"/>
            <color indexed="81"/>
            <rFont val="Tahoma"/>
            <charset val="1"/>
          </rPr>
          <t>Как мы видим из поля корреляции, у нас образуется прямая линия с положительным наклоном, что свидетельствует о сильной положительной связи.</t>
        </r>
      </text>
    </comment>
    <comment ref="D20" authorId="0" shapeId="0" xr:uid="{F434CC96-D7A8-4C18-A5C1-B9FF6A1D0CF1}">
      <text>
        <r>
          <rPr>
            <b/>
            <sz val="9"/>
            <color indexed="81"/>
            <rFont val="Tahoma"/>
            <charset val="1"/>
          </rPr>
          <t>Как мы видим из прошлых пунктов заданий, чем больше вложений, тем больше выпуск продукций, т.е объём капиталовложений фактор, а выпуск результирующий показатель</t>
        </r>
      </text>
    </comment>
    <comment ref="F22" authorId="0" shapeId="0" xr:uid="{A9502F07-973F-46DE-B5C7-D2F0DB2F39A7}">
      <text>
        <r>
          <rPr>
            <b/>
            <sz val="9"/>
            <color indexed="81"/>
            <rFont val="Tahoma"/>
            <charset val="1"/>
          </rPr>
          <t>Вычисленный коэффициент а с помощью МНК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2" authorId="0" shapeId="0" xr:uid="{14BE1EF0-4B21-4747-A128-EAC1CD416EBE}">
      <text>
        <r>
          <rPr>
            <b/>
            <sz val="9"/>
            <color indexed="81"/>
            <rFont val="Tahoma"/>
            <charset val="1"/>
          </rPr>
          <t>Вычисленый коэффициент b с помощью МНК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22" authorId="0" shapeId="0" xr:uid="{9DEB445D-188C-4B3A-8109-2C31FC2BB7E2}">
      <text>
        <r>
          <rPr>
            <b/>
            <sz val="9"/>
            <color indexed="81"/>
            <rFont val="Tahoma"/>
            <charset val="1"/>
          </rPr>
          <t>Стандартная ошибка регрессии, 
она означает, что среднее отклонение фактических значений 
Y от предсказанных моделью составляет 1.19 млн руб.</t>
        </r>
      </text>
    </comment>
    <comment ref="D23" authorId="0" shapeId="0" xr:uid="{8592895E-DDBE-4A11-AC36-4B9BA72D221E}">
      <text>
        <r>
          <rPr>
            <b/>
            <sz val="9"/>
            <color indexed="81"/>
            <rFont val="Tahoma"/>
            <charset val="1"/>
          </rPr>
          <t>Здесь коэффициент a = 0.967688 показывает что при увеличении капиталвложений на 1 млн рублей выпуск продукции увеличивается в среднем на 967.7 тысяч рублей, а свободный член показывает теоретический объём выпуска продукции которое предприятие могло иметь даже при отсутствии капиталовложений.</t>
        </r>
      </text>
    </comment>
    <comment ref="K23" authorId="0" shapeId="0" xr:uid="{221A31EC-97AB-4EBE-B08E-73D4F0BD5793}">
      <text>
        <r>
          <rPr>
            <b/>
            <sz val="9"/>
            <color indexed="81"/>
            <rFont val="Tahoma"/>
            <charset val="1"/>
          </rPr>
          <t>Коэффициент детерминации - это 
корреляция возвёденная в квадрат. Такое значение показывает что 98.81% объёма выпуска продукции Y объясняется объёмом капиталовложений Х</t>
        </r>
      </text>
    </comment>
    <comment ref="D25" authorId="0" shapeId="0" xr:uid="{8B79155B-FD86-4A20-92F2-98ABDE050241}">
      <text>
        <r>
          <rPr>
            <b/>
            <sz val="9"/>
            <color indexed="81"/>
            <rFont val="Tahoma"/>
            <charset val="1"/>
          </rPr>
          <t>Вычисленный коэффициент а с помощью функции ЛИНЕЙН excel</t>
        </r>
      </text>
    </comment>
    <comment ref="E25" authorId="0" shapeId="0" xr:uid="{2E7D13FC-6FE5-4D24-8BC2-4D2AF540CAD9}">
      <text>
        <r>
          <rPr>
            <b/>
            <sz val="9"/>
            <color indexed="81"/>
            <rFont val="Tahoma"/>
            <charset val="1"/>
          </rPr>
          <t>Вычисленный коэффициент b с помощью функции ЛИНЕЙН excel</t>
        </r>
      </text>
    </comment>
    <comment ref="K29" authorId="0" shapeId="0" xr:uid="{8F0A3DD3-90D9-4B90-8C1D-68D3054B9084}">
      <text>
        <r>
          <rPr>
            <b/>
            <sz val="9"/>
            <color indexed="81"/>
            <rFont val="Tahoma"/>
            <family val="2"/>
            <charset val="204"/>
          </rPr>
          <t xml:space="preserve">Модель хорошо объясняет данные, так как R^2 близок к единице, а F-статистика значима, также средняя ошибка аппроксимации очень мала.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<sst xmlns="http://schemas.openxmlformats.org/spreadsheetml/2006/main" count="24" uniqueCount="23">
  <si>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X</t>
  </si>
  <si>
    <t>Y</t>
  </si>
  <si>
    <t>1.1 Корреляция</t>
  </si>
  <si>
    <t>1.2 Поле корреляции</t>
  </si>
  <si>
    <t>2. Причина и следствие</t>
  </si>
  <si>
    <t>3.Уравнение лин.регрессии</t>
  </si>
  <si>
    <t>Y = ax + b</t>
  </si>
  <si>
    <t xml:space="preserve">a     = </t>
  </si>
  <si>
    <t xml:space="preserve">           b </t>
  </si>
  <si>
    <t xml:space="preserve">         =</t>
  </si>
  <si>
    <t>Y = 0.967688*x + 8.12023</t>
  </si>
  <si>
    <t>4. Прогнозируемые значения</t>
  </si>
  <si>
    <t>Ŷ</t>
  </si>
  <si>
    <t>6. Подсчёт с помощью ЛИНЕЙН</t>
  </si>
  <si>
    <t>5. Ошибка и детерминация</t>
  </si>
  <si>
    <t>7. Проверка значимости а и b</t>
  </si>
  <si>
    <t>Для b t-статистика</t>
  </si>
  <si>
    <t>Для а t-статистика</t>
  </si>
  <si>
    <t>Найдём критическое знач</t>
  </si>
  <si>
    <t>8 Проверка значимости F</t>
  </si>
  <si>
    <t>Для F-статистики</t>
  </si>
  <si>
    <t>Средняя ошибка</t>
  </si>
  <si>
    <t>Коэффициент детерминации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</si>
</sst>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FFFF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21</c:v>
                </c:pt>
                <c:pt idx="1">
                  <c:v>10</c:v>
                </c:pt>
                <c:pt idx="2">
                  <c:v>26</c:v>
                </c:pt>
                <c:pt idx="3">
                  <c:v>33</c:v>
                </c:pt>
                <c:pt idx="4">
                  <c:v>34</c:v>
                </c:pt>
                <c:pt idx="5">
                  <c:v>37</c:v>
                </c:pt>
                <c:pt idx="6">
                  <c:v>9</c:v>
                </c:pt>
                <c:pt idx="7">
                  <c:v>21</c:v>
                </c:pt>
                <c:pt idx="8">
                  <c:v>32</c:v>
                </c:pt>
                <c:pt idx="9">
                  <c:v>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CD0-40A7-9C09-9B26EF53D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15119"/>
        <c:axId val="1540114159"/>
      </c:scatterChart>
      <c:valAx>
        <c:axId val="154011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4159"/>
        <c:crosses val="autoZero"/>
        <c:crossBetween val="midCat"/>
      </c:valAx>
      <c:valAx>
        <c:axId val="15401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11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 прогнозируемое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Лист1!$P$1</c:f>
              <c:strCache>
                <c:ptCount val="1"/>
                <c:pt idx="0">
                  <c:v>Ŷ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Лист1!$O$2:$O$11</c:f>
              <c:numCache>
                <c:formatCode>General</c:formatCode>
                <c:ptCount val="10"/>
                <c:pt idx="0">
                  <c:v>12</c:v>
                </c:pt>
                <c:pt idx="1">
                  <c:v>4</c:v>
                </c:pt>
                <c:pt idx="2">
                  <c:v>18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  <c:pt idx="6">
                  <c:v>1</c:v>
                </c:pt>
                <c:pt idx="7">
                  <c:v>13</c:v>
                </c:pt>
                <c:pt idx="8">
                  <c:v>26</c:v>
                </c:pt>
                <c:pt idx="9">
                  <c:v>5</c:v>
                </c:pt>
              </c:numCache>
            </c:numRef>
          </c:xVal>
          <c:yVal>
            <c:numRef>
              <c:f>Лист1!$P$2:$P$11</c:f>
              <c:numCache>
                <c:formatCode>General</c:formatCode>
                <c:ptCount val="10"/>
                <c:pt idx="0">
                  <c:v>19.732480919813661</c:v>
                </c:pt>
                <c:pt idx="1">
                  <c:v>11.990980275547628</c:v>
                </c:pt>
                <c:pt idx="2">
                  <c:v>25.538606403013183</c:v>
                </c:pt>
                <c:pt idx="3">
                  <c:v>34.247794627812468</c:v>
                </c:pt>
                <c:pt idx="4">
                  <c:v>33.280107047279216</c:v>
                </c:pt>
                <c:pt idx="5">
                  <c:v>36.183169788878978</c:v>
                </c:pt>
                <c:pt idx="6">
                  <c:v>9.0879175339478646</c:v>
                </c:pt>
                <c:pt idx="7">
                  <c:v>20.700168500346912</c:v>
                </c:pt>
                <c:pt idx="8">
                  <c:v>33.280107047279216</c:v>
                </c:pt>
                <c:pt idx="9">
                  <c:v>12.958667856080881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6-497C-8C70-DDF8A14B4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48143"/>
        <c:axId val="1840448623"/>
      </c:scatterChart>
      <c:valAx>
        <c:axId val="184044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448623"/>
        <c:crosses val="autoZero"/>
        <c:crossBetween val="midCat"/>
      </c:valAx>
      <c:valAx>
        <c:axId val="18404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44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43961</xdr:colOff>
      <xdr:row>2</xdr:row>
      <xdr:rowOff>160117</xdr:rowOff>
    </xdr:from>
    <xdr:to>
      <xdr:col>8</xdr:col>
      <xdr:colOff>215314</xdr:colOff>
      <xdr:row>18</xdr:row>
      <xdr:rowOff>123092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311179F-314D-D21F-412A-47E693012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</xdr:row>
      <xdr:rowOff>148590</xdr:rowOff>
    </xdr:from>
    <xdr:to>
      <xdr:col>13</xdr:col>
      <xdr:colOff>595923</xdr:colOff>
      <xdr:row>19</xdr:row>
      <xdr:rowOff>78154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356971-362F-CCFB-D24D-C514B7E0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BD89-3133-4AE9-9426-E5DAE409E151}">
  <dimension ref="A1:P32"/>
  <sheetViews>
    <sheetView tabSelected="1" zoomScale="64" workbookViewId="0">
      <selection activeCell="K35" sqref="K35"/>
    </sheetView>
  </sheetViews>
  <sheetFormatPr defaultRowHeight="14.4" x14ac:dyDescent="0.3"/>
  <cols>
    <col min="4" max="4" width="27.21875" customWidth="1"/>
    <col min="11" max="11" width="25.77734375" customWidth="1"/>
  </cols>
  <sheetData>
    <row r="1" spans="1:16" x14ac:dyDescent="0.3">
      <c r="A1" t="s">
        <v>0</v>
      </c>
      <c r="B1" t="s">
        <v>1</v>
      </c>
      <c r="D1" s="1" t="s">
        <v>2</v>
      </c>
      <c r="K1" t="s">
        <v>11</v>
      </c>
      <c r="O1" t="s">
        <v>0</v>
      </c>
      <c r="P1" t="s">
        <v>12</v>
      </c>
    </row>
    <row r="2" spans="1:16" x14ac:dyDescent="0.3">
      <c r="A2">
        <v>12</v>
      </c>
      <c r="B2">
        <v>21</v>
      </c>
      <c r="D2">
        <f>CORREL(A2:A11,B2:B11)</f>
        <v>0.9940484883081111</v>
      </c>
      <c r="K2" s="2">
        <f>A2</f>
        <v>12</v>
      </c>
      <c r="O2">
        <v>12</v>
      </c>
      <c r="P2">
        <f>$F$22*O2+$I$22</f>
        <v>19.732480919813661</v>
      </c>
    </row>
    <row r="3" spans="1:16" x14ac:dyDescent="0.3">
      <c r="A3">
        <v>4</v>
      </c>
      <c r="B3">
        <v>10</v>
      </c>
      <c r="D3" t="s">
        <v>3</v>
      </c>
      <c r="O3">
        <v>4</v>
      </c>
      <c r="P3">
        <f>$F$22*O3+$I$22</f>
        <v>11.990980275547628</v>
      </c>
    </row>
    <row r="4" spans="1:16" x14ac:dyDescent="0.3">
      <c r="A4">
        <v>18</v>
      </c>
      <c r="B4">
        <v>26</v>
      </c>
      <c r="O4">
        <v>18</v>
      </c>
      <c r="P4">
        <f>$F$22*O4+$I$22</f>
        <v>25.538606403013183</v>
      </c>
    </row>
    <row r="5" spans="1:16" x14ac:dyDescent="0.3">
      <c r="A5">
        <v>27</v>
      </c>
      <c r="B5">
        <v>33</v>
      </c>
      <c r="O5">
        <v>27</v>
      </c>
      <c r="P5">
        <f>$F$22*O5+$I$22</f>
        <v>34.247794627812468</v>
      </c>
    </row>
    <row r="6" spans="1:16" x14ac:dyDescent="0.3">
      <c r="A6">
        <v>26</v>
      </c>
      <c r="B6">
        <v>34</v>
      </c>
      <c r="O6">
        <v>26</v>
      </c>
      <c r="P6">
        <f>$F$22*O6+$I$22</f>
        <v>33.280107047279216</v>
      </c>
    </row>
    <row r="7" spans="1:16" x14ac:dyDescent="0.3">
      <c r="A7">
        <v>29</v>
      </c>
      <c r="B7">
        <v>37</v>
      </c>
      <c r="O7">
        <v>29</v>
      </c>
      <c r="P7">
        <f>$F$22*O7+$I$22</f>
        <v>36.183169788878978</v>
      </c>
    </row>
    <row r="8" spans="1:16" x14ac:dyDescent="0.3">
      <c r="A8">
        <v>1</v>
      </c>
      <c r="B8">
        <v>9</v>
      </c>
      <c r="O8">
        <v>1</v>
      </c>
      <c r="P8">
        <f>$F$22*O8+$I$22</f>
        <v>9.0879175339478646</v>
      </c>
    </row>
    <row r="9" spans="1:16" x14ac:dyDescent="0.3">
      <c r="A9">
        <v>13</v>
      </c>
      <c r="B9">
        <v>21</v>
      </c>
      <c r="O9">
        <v>13</v>
      </c>
      <c r="P9">
        <f>$F$22*O9+$I$22</f>
        <v>20.700168500346912</v>
      </c>
    </row>
    <row r="10" spans="1:16" x14ac:dyDescent="0.3">
      <c r="A10">
        <v>26</v>
      </c>
      <c r="B10">
        <v>32</v>
      </c>
      <c r="O10">
        <v>26</v>
      </c>
      <c r="P10">
        <f>$F$22*O10+$I$22</f>
        <v>33.280107047279216</v>
      </c>
    </row>
    <row r="11" spans="1:16" x14ac:dyDescent="0.3">
      <c r="A11">
        <v>5</v>
      </c>
      <c r="B11">
        <v>14</v>
      </c>
      <c r="O11">
        <v>5</v>
      </c>
      <c r="P11">
        <f>$F$22*O11+$I$22</f>
        <v>12.958667856080881</v>
      </c>
    </row>
    <row r="20" spans="4:13" x14ac:dyDescent="0.3">
      <c r="D20" t="s">
        <v>4</v>
      </c>
    </row>
    <row r="21" spans="4:13" x14ac:dyDescent="0.3">
      <c r="D21" t="s">
        <v>5</v>
      </c>
      <c r="K21" t="s">
        <v>14</v>
      </c>
    </row>
    <row r="22" spans="4:13" x14ac:dyDescent="0.3">
      <c r="D22" t="s">
        <v>6</v>
      </c>
      <c r="E22" t="s">
        <v>7</v>
      </c>
      <c r="F22">
        <f>(10*SUMPRODUCT(A2:A11,B2:B11)-SUM(A2:A11)*SUM(B2:B11))/(10*SUMPRODUCT(A2:A11,A2:A11)-SUM(A2:A11)^2)</f>
        <v>0.96768758053325399</v>
      </c>
      <c r="G22" t="s">
        <v>8</v>
      </c>
      <c r="H22" t="s">
        <v>9</v>
      </c>
      <c r="I22">
        <f>(SUM(B2:B11) - (F22 * SUM(A2:A11))) / 10</f>
        <v>8.1202299534146114</v>
      </c>
      <c r="K22">
        <f>STEYX(B2:B11,A2:A11)</f>
        <v>1.190935300792209</v>
      </c>
    </row>
    <row r="23" spans="4:13" x14ac:dyDescent="0.3">
      <c r="D23" t="s">
        <v>10</v>
      </c>
      <c r="K23">
        <f>D2^2</f>
        <v>0.98813239710764089</v>
      </c>
    </row>
    <row r="24" spans="4:13" x14ac:dyDescent="0.3">
      <c r="D24" t="s">
        <v>13</v>
      </c>
      <c r="K24" t="s">
        <v>15</v>
      </c>
    </row>
    <row r="25" spans="4:13" x14ac:dyDescent="0.3">
      <c r="D25" cm="1">
        <f t="array" ref="D25:E29">LINEST(B2:B11,A2:A11,TRUE,TRUE)</f>
        <v>0.96768758053325421</v>
      </c>
      <c r="E25">
        <v>8.1202299534146043</v>
      </c>
      <c r="K25" t="s">
        <v>17</v>
      </c>
      <c r="L25">
        <f>D25/D26</f>
        <v>25.80899299935577</v>
      </c>
      <c r="M25" t="str">
        <f>IF(ABS(L25) &gt; $L$27, "Значим", "Незначим")</f>
        <v>Значим</v>
      </c>
    </row>
    <row r="26" spans="4:13" x14ac:dyDescent="0.3">
      <c r="D26">
        <v>3.7494201364516977E-2</v>
      </c>
      <c r="E26">
        <v>0.71150125120076713</v>
      </c>
      <c r="K26" t="s">
        <v>16</v>
      </c>
      <c r="L26">
        <f>E25/E26</f>
        <v>11.412811909621347</v>
      </c>
      <c r="M26" t="str">
        <f>IF(ABS(L26) &gt; $L$27, "Значим", "Незначим")</f>
        <v>Значим</v>
      </c>
    </row>
    <row r="27" spans="4:13" x14ac:dyDescent="0.3">
      <c r="D27">
        <v>0.98813239710764134</v>
      </c>
      <c r="E27">
        <v>1.1909353007922039</v>
      </c>
      <c r="K27" t="s">
        <v>18</v>
      </c>
      <c r="L27">
        <f>TINV(0.05,10-2)</f>
        <v>2.3060041352041671</v>
      </c>
    </row>
    <row r="28" spans="4:13" x14ac:dyDescent="0.3">
      <c r="D28">
        <v>666.10411964079469</v>
      </c>
      <c r="E28">
        <v>8</v>
      </c>
    </row>
    <row r="29" spans="4:13" x14ac:dyDescent="0.3">
      <c r="D29">
        <v>944.75338487461579</v>
      </c>
      <c r="E29">
        <v>11.346615125384137</v>
      </c>
      <c r="K29" t="s">
        <v>19</v>
      </c>
    </row>
    <row r="30" spans="4:13" x14ac:dyDescent="0.3">
      <c r="K30" t="s">
        <v>20</v>
      </c>
      <c r="L30">
        <f>FINV(0.05,1,8)</f>
        <v>5.3176550715787174</v>
      </c>
      <c r="M30" t="str">
        <f>IF(ABS(D28) &gt; L30, "Значим", "Незначим")</f>
        <v>Значим</v>
      </c>
    </row>
    <row r="31" spans="4:13" x14ac:dyDescent="0.3">
      <c r="K31" t="s">
        <v>21</v>
      </c>
      <c r="L31" cm="1">
        <f t="array" ref="L31">AVERAGE(ABS((B2:B11 - P2:P11) / B2:B11)) * 100%</f>
        <v>4.9669427731152641E-2</v>
      </c>
    </row>
    <row r="32" spans="4:13" x14ac:dyDescent="0.3">
      <c r="K32" t="s">
        <v>22</v>
      </c>
      <c r="L32">
        <f>D27</f>
        <v>0.98813239710764134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e6512f-615b-4290-9fb7-19bed735b7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53EC1F82DDD34F98DE771826E1F5F5" ma:contentTypeVersion="9" ma:contentTypeDescription="Создание документа." ma:contentTypeScope="" ma:versionID="982d4be08cee06cde5b8d44682a805a1">
  <xsd:schema xmlns:xsd="http://www.w3.org/2001/XMLSchema" xmlns:xs="http://www.w3.org/2001/XMLSchema" xmlns:p="http://schemas.microsoft.com/office/2006/metadata/properties" xmlns:ns3="51e6512f-615b-4290-9fb7-19bed735b778" xmlns:ns4="9903af55-9d19-4320-835b-7c15e397fdc0" targetNamespace="http://schemas.microsoft.com/office/2006/metadata/properties" ma:root="true" ma:fieldsID="bfc89d1e62f67e1f0b037fb3b705df68" ns3:_="" ns4:_="">
    <xsd:import namespace="51e6512f-615b-4290-9fb7-19bed735b778"/>
    <xsd:import namespace="9903af55-9d19-4320-835b-7c15e397f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512f-615b-4290-9fb7-19bed73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3af55-9d19-4320-835b-7c15e397f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A15322-36AD-41FB-B89D-503DD61222CC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9903af55-9d19-4320-835b-7c15e397fdc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51e6512f-615b-4290-9fb7-19bed735b77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909195-CB82-4A09-9987-233AF2B29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A1928-6D17-4798-9DC1-107E768D4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6512f-615b-4290-9fb7-19bed735b778"/>
    <ds:schemaRef ds:uri="9903af55-9d19-4320-835b-7c15e397f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Сергеевич</dc:creator>
  <cp:lastModifiedBy>Дмитриев Денис Сергеевич</cp:lastModifiedBy>
  <dcterms:created xsi:type="dcterms:W3CDTF">2025-03-05T03:20:57Z</dcterms:created>
  <dcterms:modified xsi:type="dcterms:W3CDTF">2025-03-05T05:19:12Z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0x010100F453EC1F82DDD34F98DE771826E1F5F5</vt:lpwstr>
  </property>
</Properties>
</file>