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\OneDrive\Документы\"/>
    </mc:Choice>
  </mc:AlternateContent>
  <xr:revisionPtr revIDLastSave="0" documentId="8_{BD83708A-5A30-4BD7-A58A-CCB8E351B3D2}" xr6:coauthVersionLast="47" xr6:coauthVersionMax="47" xr10:uidLastSave="{00000000-0000-0000-0000-000000000000}"/>
  <bookViews>
    <workbookView xWindow="-108" yWindow="-108" windowWidth="23256" windowHeight="12456" xr2:uid="{8C939E1E-8518-4F84-BA73-D2198FADEA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1" l="1"/>
  <c r="Q22" i="1"/>
  <c r="Q20" i="1"/>
  <c r="Q19" i="1"/>
  <c r="S20" i="1"/>
  <c r="S19" i="1"/>
  <c r="O20" i="1"/>
  <c r="O19" i="1"/>
  <c r="O17" i="1"/>
  <c r="P17" i="1" s="1"/>
  <c r="P16" i="1"/>
  <c r="P15" i="1"/>
  <c r="P13" i="1"/>
  <c r="P12" i="1"/>
  <c r="P11" i="1"/>
  <c r="P9" i="1"/>
  <c r="P8" i="1"/>
  <c r="P7" i="1"/>
  <c r="P5" i="1"/>
  <c r="O16" i="1"/>
  <c r="O15" i="1"/>
  <c r="O13" i="1"/>
  <c r="O12" i="1"/>
  <c r="O11" i="1"/>
  <c r="O9" i="1"/>
  <c r="O8" i="1"/>
  <c r="O7" i="1"/>
  <c r="O5" i="1"/>
  <c r="K5" i="1"/>
  <c r="K4" i="1"/>
  <c r="K3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N18" i="1"/>
  <c r="R18" i="1" s="1"/>
  <c r="K6" i="1" s="1"/>
  <c r="O18" i="1" s="1"/>
  <c r="P18" i="1" s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Y10" i="1"/>
  <c r="Y9" i="1"/>
  <c r="Y8" i="1"/>
  <c r="Y7" i="1"/>
  <c r="Y6" i="1"/>
  <c r="Y5" i="1"/>
  <c r="Y4" i="1"/>
  <c r="Y3" i="1"/>
  <c r="O10" i="1" l="1"/>
  <c r="P10" i="1" s="1"/>
  <c r="O14" i="1"/>
  <c r="P14" i="1" s="1"/>
  <c r="O6" i="1"/>
  <c r="P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admir</author>
  </authors>
  <commentList>
    <comment ref="A6" authorId="0" shapeId="0" xr:uid="{D68A02F7-ED52-42AD-806F-C442B83C5CDF}">
      <text>
        <r>
          <rPr>
            <b/>
            <sz val="9"/>
            <color indexed="81"/>
            <rFont val="Tahoma"/>
            <family val="2"/>
            <charset val="204"/>
          </rPr>
          <t xml:space="preserve">Порядковое условие является необходимым, согласно нему Количество исключенных экзогенных переменных в уравнении должно быть не меньше количества эндогенных переменных в уравнении минус 1
</t>
        </r>
      </text>
    </comment>
    <comment ref="D6" authorId="0" shapeId="0" xr:uid="{0E60619C-D965-44CE-9055-89ED44568CB5}">
      <text>
        <r>
          <rPr>
            <b/>
            <sz val="9"/>
            <color indexed="81"/>
            <rFont val="Tahoma"/>
            <family val="2"/>
            <charset val="204"/>
          </rPr>
          <t>Верное неравенство
Условие выполнено</t>
        </r>
      </text>
    </comment>
    <comment ref="A7" authorId="0" shapeId="0" xr:uid="{E214E614-39A2-4921-BC57-7E0FAF16BB28}">
      <text>
        <r>
          <rPr>
            <b/>
            <sz val="9"/>
            <color indexed="81"/>
            <rFont val="Tahoma"/>
            <family val="2"/>
            <charset val="204"/>
          </rPr>
          <t xml:space="preserve">Ранговое условие является достаточным. Согласно нему матрица коэффициентов при исключенных переменных в других уравнениях должна иметь ранг не меньше G - 1, где G - число эндогенных переменных.
</t>
        </r>
      </text>
    </comment>
    <comment ref="Y11" authorId="0" shapeId="0" xr:uid="{82730D2A-14F3-492B-9AE8-E7AFF9BB8870}">
      <text>
        <r>
          <rPr>
            <b/>
            <sz val="9"/>
            <color indexed="81"/>
            <rFont val="Tahoma"/>
            <family val="2"/>
            <charset val="204"/>
          </rPr>
          <t xml:space="preserve">Это указывает на сезонные колебания с периодом 4 квартала.
 </t>
        </r>
      </text>
    </comment>
    <comment ref="Y12" authorId="0" shapeId="0" xr:uid="{970EAA6F-C9F4-4A39-92BD-786297016AB7}">
      <text>
        <r>
          <rPr>
            <b/>
            <sz val="9"/>
            <color indexed="81"/>
            <rFont val="Tahoma"/>
            <family val="2"/>
            <charset val="204"/>
          </rPr>
          <t xml:space="preserve">хоть это и есть, оно не такое сильное, как значимые пики, поэтому основной вывод - наличие сезонности
</t>
        </r>
      </text>
    </comment>
    <comment ref="A13" authorId="0" shapeId="0" xr:uid="{FC390EBF-FE2E-4366-9CB3-D068F5BBE9E7}">
      <text>
        <r>
          <rPr>
            <b/>
            <sz val="9"/>
            <color indexed="81"/>
            <rFont val="Tahoma"/>
            <charset val="1"/>
          </rPr>
          <t xml:space="preserve">Из этого следует что достаточное условие выполнено.
Так как два условия выполнены, то уравнение точно идентифицируемо.
</t>
        </r>
      </text>
    </comment>
    <comment ref="A18" authorId="0" shapeId="0" xr:uid="{EB38F46B-E441-45B8-B194-029F0A8BED74}">
      <text>
        <r>
          <rPr>
            <b/>
            <sz val="9"/>
            <color indexed="81"/>
            <rFont val="Tahoma"/>
            <family val="2"/>
            <charset val="204"/>
          </rPr>
          <t xml:space="preserve">Порядковое условие является необходимым, согласно нему Количество исключенных экзогенных переменных в уравнении должно быть не меньше количества эндогенных переменных в уравнении минус 1
</t>
        </r>
      </text>
    </comment>
    <comment ref="D18" authorId="0" shapeId="0" xr:uid="{0BE814E9-FC45-4108-A4D5-63FE2E8E20E9}">
      <text>
        <r>
          <rPr>
            <b/>
            <sz val="9"/>
            <color indexed="81"/>
            <rFont val="Tahoma"/>
            <family val="2"/>
            <charset val="204"/>
          </rPr>
          <t>Верное неравенство
Условие выполнено</t>
        </r>
      </text>
    </comment>
    <comment ref="A19" authorId="0" shapeId="0" xr:uid="{F35D0281-0A99-4838-BDAF-B78F992C3431}">
      <text>
        <r>
          <rPr>
            <b/>
            <sz val="9"/>
            <color indexed="81"/>
            <rFont val="Tahoma"/>
            <family val="2"/>
            <charset val="204"/>
          </rPr>
          <t xml:space="preserve">Ранговое условие является достаточным. Согласно нему матрица коэффициентов при исключенных переменных в других уравнениях должна иметь ранг не меньше G - 1, где G - число эндогенных переменных.
</t>
        </r>
      </text>
    </comment>
    <comment ref="A23" authorId="0" shapeId="0" xr:uid="{C13BED83-B088-4536-B9EA-82C92C27C1DC}">
      <text>
        <r>
          <rPr>
            <b/>
            <sz val="9"/>
            <color indexed="81"/>
            <rFont val="Tahoma"/>
            <family val="2"/>
            <charset val="204"/>
          </rPr>
          <t xml:space="preserve">Следовательно уравнение идентифицируемо
</t>
        </r>
      </text>
    </comment>
    <comment ref="A28" authorId="0" shapeId="0" xr:uid="{6AE755EF-3DA2-485F-AE97-615731F94BCA}">
      <text>
        <r>
          <rPr>
            <b/>
            <sz val="9"/>
            <color indexed="81"/>
            <rFont val="Tahoma"/>
            <family val="2"/>
            <charset val="204"/>
          </rPr>
          <t xml:space="preserve">Порядковое условие является необходимым, согласно нему Количество исключенных экзогенных переменных в уравнении должно быть не меньше количества эндогенных переменных в уравнении минус 1
</t>
        </r>
      </text>
    </comment>
    <comment ref="D28" authorId="0" shapeId="0" xr:uid="{19E12208-73D6-4796-99B1-7C38DB114A4F}">
      <text>
        <r>
          <rPr>
            <b/>
            <sz val="9"/>
            <color indexed="81"/>
            <rFont val="Tahoma"/>
            <family val="2"/>
            <charset val="204"/>
          </rPr>
          <t>Верное неравенство
Условие выполнено</t>
        </r>
      </text>
    </comment>
    <comment ref="A29" authorId="0" shapeId="0" xr:uid="{C11CB9D1-F5E5-42C7-9D74-C50F2BF5F51C}">
      <text>
        <r>
          <rPr>
            <b/>
            <sz val="9"/>
            <color indexed="81"/>
            <rFont val="Tahoma"/>
            <family val="2"/>
            <charset val="204"/>
          </rPr>
          <t xml:space="preserve">Ранговое условие является достаточным. Согласно нему матрица коэффициентов при исключенных переменных в других уравнениях должна иметь ранг не меньше G - 1, где G - число эндогенных переменных.
</t>
        </r>
      </text>
    </comment>
    <comment ref="A33" authorId="0" shapeId="0" xr:uid="{A079095E-9C09-48FD-ABBD-DC05F470A515}">
      <text>
        <r>
          <rPr>
            <b/>
            <sz val="9"/>
            <color indexed="81"/>
            <rFont val="Tahoma"/>
            <family val="2"/>
            <charset val="204"/>
          </rPr>
          <t xml:space="preserve">Уравнение является сверхидентифицируемом из-за того что в порядковом условии строгое неравенство
</t>
        </r>
      </text>
    </comment>
  </commentList>
</comments>
</file>

<file path=xl/sharedStrings.xml><?xml version="1.0" encoding="utf-8"?>
<sst xmlns="http://schemas.openxmlformats.org/spreadsheetml/2006/main" count="76" uniqueCount="60">
  <si>
    <t>1. Необходимое и достаточно условие идентификации</t>
  </si>
  <si>
    <t>Уравнение 1: Rt=a1+b11Mt+b12Yt+ε1</t>
  </si>
  <si>
    <t>Эндогенные переменные:</t>
  </si>
  <si>
    <t>Экзогенные переменные:</t>
  </si>
  <si>
    <t>Rt,Yt</t>
  </si>
  <si>
    <t>Mt,It</t>
  </si>
  <si>
    <t>Исключенные экзогенные:</t>
  </si>
  <si>
    <t>It</t>
  </si>
  <si>
    <t>Проверка порядкого условия:</t>
  </si>
  <si>
    <t>1 &gt;= 2 - 1</t>
  </si>
  <si>
    <t>Проверка рангового условия:</t>
  </si>
  <si>
    <t>Составим матрицу коэффициентов для исключенной переменной It в других уравнения:</t>
  </si>
  <si>
    <t>В уравнении Yt =  a2 + b21Rt + b22It + ε2</t>
  </si>
  <si>
    <t>Коэффициент при It  - b22</t>
  </si>
  <si>
    <t>В уравнении It =  a3 + b33Rt + ε3</t>
  </si>
  <si>
    <t>It является зависимой переменной, поэтому коэффициент не учитывается</t>
  </si>
  <si>
    <t>Матрица [b22], её ранг 1, что равно G - 1 = 1. Условие выполнено.</t>
  </si>
  <si>
    <t>Уравнение 2: Yt =  a2 + b21Rt + b22It + ε2</t>
  </si>
  <si>
    <t>Yt, Rt</t>
  </si>
  <si>
    <t>Mt</t>
  </si>
  <si>
    <t>В уравнении Rt = a1 + b11Mt  + …  коэффициент b11</t>
  </si>
  <si>
    <t>В уравнении It =  a3 + b33Rt + ε3 отсутствует</t>
  </si>
  <si>
    <t>Матрица [b11], условие выполнено</t>
  </si>
  <si>
    <t>Уравнение 3:  It =  a3 + b33Rt + ε3</t>
  </si>
  <si>
    <t>It, Rt</t>
  </si>
  <si>
    <t>Mt,Yt</t>
  </si>
  <si>
    <t>Mt, Yt</t>
  </si>
  <si>
    <t>2 &gt;= 2 - 1</t>
  </si>
  <si>
    <t>Составим матрицу коэффициентов для исключенной переменной Mt в других уравнения:</t>
  </si>
  <si>
    <t>Составим матрицу коэффициентов для исключенных Mt,Yt в других уравнения:</t>
  </si>
  <si>
    <t>В уравнении Rt = a1  + b11Mt  + b12Yt + …  b11 к Mt, а b12 к Yt</t>
  </si>
  <si>
    <t>В уравнении Yt = a2 + … + b22It b22 к It, Yt - зависимая переменная</t>
  </si>
  <si>
    <t>Матрица [b11,b12] ранг 1 если коэффициенты линейно независимы. Условие выполнено</t>
  </si>
  <si>
    <t>2 Метод оценки параметров модели</t>
  </si>
  <si>
    <t>Точно идентифицируемые Rt, Yt - оцениваем через КМНК</t>
  </si>
  <si>
    <t>Сверхидентифицируемое It оцениваем через  2МНК</t>
  </si>
  <si>
    <t>3. Запись в общем виде</t>
  </si>
  <si>
    <t>Для того чтобы записать в общем виде нужно выразить эндогенные через экзогенные переменные</t>
  </si>
  <si>
    <t>Вот запись в общем виде</t>
  </si>
  <si>
    <t xml:space="preserve">Временные ряды </t>
  </si>
  <si>
    <t>t</t>
  </si>
  <si>
    <t>yt</t>
  </si>
  <si>
    <t>Лаги</t>
  </si>
  <si>
    <t>Значимые пики на 4 и 8 лагах (коэффициенты близки к 1)</t>
  </si>
  <si>
    <t>2 и 6 могут связаны с антикорреляцией</t>
  </si>
  <si>
    <t>Задание 1</t>
  </si>
  <si>
    <t>Построение аддитивной модели</t>
  </si>
  <si>
    <t>Yt = Tt + St + It - аддитивной модели</t>
  </si>
  <si>
    <t>Скользящее ср Tt</t>
  </si>
  <si>
    <t>-</t>
  </si>
  <si>
    <t>Отклонение</t>
  </si>
  <si>
    <t>Кварталы</t>
  </si>
  <si>
    <t>St</t>
  </si>
  <si>
    <t>St ср откл</t>
  </si>
  <si>
    <t>It = yt - Tt - St</t>
  </si>
  <si>
    <t>null</t>
  </si>
  <si>
    <t>Прогноз</t>
  </si>
  <si>
    <t>Наклон</t>
  </si>
  <si>
    <t>Интерсепт</t>
  </si>
  <si>
    <t>С сезонностью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</si>
</sst>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автокорреляции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Лист1!$X$3:$X$10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Лист1!$Y$3:$Y$10</c:f>
              <c:numCache>
                <c:formatCode>General</c:formatCode>
                <c:ptCount val="8"/>
                <c:pt idx="0">
                  <c:v>0.19461432726174951</c:v>
                </c:pt>
                <c:pt idx="1">
                  <c:v>-0.53649237071793332</c:v>
                </c:pt>
                <c:pt idx="2">
                  <c:v>0.14271020919957328</c:v>
                </c:pt>
                <c:pt idx="3">
                  <c:v>0.97719714035156868</c:v>
                </c:pt>
                <c:pt idx="4">
                  <c:v>0.14048805228471081</c:v>
                </c:pt>
                <c:pt idx="5">
                  <c:v>-0.68234099762931444</c:v>
                </c:pt>
                <c:pt idx="6">
                  <c:v>3.1136705156965781E-2</c:v>
                </c:pt>
                <c:pt idx="7">
                  <c:v>0.95191675107222573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D-4587-ADEB-68980AD0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143391"/>
        <c:axId val="300119871"/>
      </c:scatterChart>
      <c:valAx>
        <c:axId val="30014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лага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119871"/>
        <c:crosses val="autoZero"/>
        <c:crossBetween val="midCat"/>
      </c:valAx>
      <c:valAx>
        <c:axId val="3001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</a:t>
                </a:r>
                <a:r>
                  <a:rPr lang="en-US" baseline="0"/>
                  <a:t> ACF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14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22860</xdr:rowOff>
    </xdr:from>
    <xdr:to>
      <xdr:col>5</xdr:col>
      <xdr:colOff>400531</xdr:colOff>
      <xdr:row>43</xdr:row>
      <xdr:rowOff>146830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EFA0B2A-A7CE-0002-D88A-19EE4BC3D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72300"/>
          <a:ext cx="3448531" cy="1038370"/>
        </a:xfrm>
        <a:prstGeom prst="rect">
          <a:avLst/>
        </a:prstGeom>
      </xdr:spPr>
    </xdr:pic>
    <xdr:clientData/>
  </xdr:twoCellAnchor>
  <xdr:twoCellAnchor>
    <xdr:from>
      <xdr:col>20</xdr:col>
      <xdr:colOff>320040</xdr:colOff>
      <xdr:row>20</xdr:row>
      <xdr:rowOff>19050</xdr:rowOff>
    </xdr:from>
    <xdr:to>
      <xdr:col>28</xdr:col>
      <xdr:colOff>15240</xdr:colOff>
      <xdr:row>35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45D751-5C2B-E52C-7E6A-233655F7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37B7-6097-4366-B085-BB954255A73B}">
  <dimension ref="A1:Z45"/>
  <sheetViews>
    <sheetView tabSelected="1" topLeftCell="I1" workbookViewId="0">
      <selection activeCell="S22" sqref="S22"/>
    </sheetView>
  </sheetViews>
  <sheetFormatPr defaultRowHeight="14.4" x14ac:dyDescent="0.3"/>
  <sheetData>
    <row r="1" spans="1:26" x14ac:dyDescent="0.3">
      <c r="A1" s="1" t="s">
        <v>0</v>
      </c>
      <c r="B1" s="1"/>
      <c r="C1" s="1"/>
      <c r="D1" s="1"/>
      <c r="E1" s="1"/>
      <c r="F1" s="1"/>
      <c r="L1" t="s">
        <v>39</v>
      </c>
      <c r="X1" t="s">
        <v>45</v>
      </c>
    </row>
    <row r="2" spans="1:26" x14ac:dyDescent="0.3">
      <c r="A2" s="1" t="s">
        <v>1</v>
      </c>
      <c r="B2" s="1"/>
      <c r="C2" s="1"/>
      <c r="D2" s="1"/>
      <c r="J2" t="s">
        <v>51</v>
      </c>
      <c r="K2" t="s">
        <v>53</v>
      </c>
      <c r="L2" t="s">
        <v>40</v>
      </c>
      <c r="M2" t="s">
        <v>41</v>
      </c>
      <c r="N2" t="s">
        <v>48</v>
      </c>
      <c r="X2" t="s">
        <v>42</v>
      </c>
    </row>
    <row r="3" spans="1:26" x14ac:dyDescent="0.3">
      <c r="A3" s="1" t="s">
        <v>2</v>
      </c>
      <c r="B3" s="1"/>
      <c r="C3" s="1"/>
      <c r="D3" t="s">
        <v>4</v>
      </c>
      <c r="J3">
        <v>1</v>
      </c>
      <c r="K3">
        <f>AVERAGE(R7,R11,R15)</f>
        <v>0.73333333333333306</v>
      </c>
      <c r="L3">
        <v>1</v>
      </c>
      <c r="M3">
        <v>5.5</v>
      </c>
      <c r="N3" t="s">
        <v>49</v>
      </c>
      <c r="X3">
        <v>1</v>
      </c>
      <c r="Y3">
        <f>CORREL(M4:M$18,M$3:M17)</f>
        <v>0.19461432726174951</v>
      </c>
    </row>
    <row r="4" spans="1:26" x14ac:dyDescent="0.3">
      <c r="A4" s="1" t="s">
        <v>3</v>
      </c>
      <c r="B4" s="1"/>
      <c r="C4" s="1"/>
      <c r="D4" t="s">
        <v>5</v>
      </c>
      <c r="J4">
        <v>2</v>
      </c>
      <c r="K4">
        <f>AVERAGE(R8,R12,R16)</f>
        <v>-1.9666666666666668</v>
      </c>
      <c r="L4">
        <v>2</v>
      </c>
      <c r="M4">
        <v>4.8</v>
      </c>
      <c r="N4" t="s">
        <v>49</v>
      </c>
      <c r="O4" t="s">
        <v>52</v>
      </c>
      <c r="P4" t="s">
        <v>54</v>
      </c>
      <c r="R4" t="s">
        <v>50</v>
      </c>
      <c r="X4">
        <v>2</v>
      </c>
      <c r="Y4">
        <f>CORREL(M5:M$18,M$3:M16)</f>
        <v>-0.53649237071793332</v>
      </c>
    </row>
    <row r="5" spans="1:26" x14ac:dyDescent="0.3">
      <c r="A5" s="1" t="s">
        <v>6</v>
      </c>
      <c r="B5" s="1"/>
      <c r="C5" s="1"/>
      <c r="D5" t="s">
        <v>7</v>
      </c>
      <c r="J5">
        <v>3</v>
      </c>
      <c r="K5">
        <f>AVERAGE(R5,R9,R13,R17)</f>
        <v>-1.0874999999999999</v>
      </c>
      <c r="L5">
        <v>3</v>
      </c>
      <c r="M5">
        <v>5.0999999999999996</v>
      </c>
      <c r="N5">
        <f>AVERAGE(M3:M6)</f>
        <v>6.1</v>
      </c>
      <c r="O5">
        <f>K$5</f>
        <v>-1.0874999999999999</v>
      </c>
      <c r="P5">
        <f>M5-N5-O5</f>
        <v>8.7499999999999911E-2</v>
      </c>
      <c r="R5">
        <f>M5-N5</f>
        <v>-1</v>
      </c>
      <c r="X5">
        <v>3</v>
      </c>
      <c r="Y5">
        <f>CORREL(M6:M$18,M$3:M15)</f>
        <v>0.14271020919957328</v>
      </c>
    </row>
    <row r="6" spans="1:26" x14ac:dyDescent="0.3">
      <c r="A6" s="1" t="s">
        <v>8</v>
      </c>
      <c r="B6" s="1"/>
      <c r="C6" s="1"/>
      <c r="D6" t="s">
        <v>9</v>
      </c>
      <c r="J6">
        <v>4</v>
      </c>
      <c r="K6">
        <f>AVERAGE(R6,R10,R14,R18)</f>
        <v>2.7291666666666665</v>
      </c>
      <c r="L6">
        <v>4</v>
      </c>
      <c r="M6">
        <v>9</v>
      </c>
      <c r="N6">
        <f t="shared" ref="N6:N18" si="0">AVERAGE(M4:M7)</f>
        <v>6.5</v>
      </c>
      <c r="O6">
        <f>K$6</f>
        <v>2.7291666666666665</v>
      </c>
      <c r="P6">
        <f t="shared" ref="P6:P18" si="1">M6-N6-O6</f>
        <v>-0.22916666666666652</v>
      </c>
      <c r="R6">
        <f>M6-N6</f>
        <v>2.5</v>
      </c>
      <c r="X6">
        <v>4</v>
      </c>
      <c r="Y6">
        <f>CORREL(M7:M$18,M$3:M14)</f>
        <v>0.97719714035156868</v>
      </c>
    </row>
    <row r="7" spans="1:26" x14ac:dyDescent="0.3">
      <c r="A7" s="1" t="s">
        <v>10</v>
      </c>
      <c r="B7" s="1"/>
      <c r="C7" s="1"/>
      <c r="L7">
        <v>5</v>
      </c>
      <c r="M7">
        <v>7.1</v>
      </c>
      <c r="N7">
        <f t="shared" si="0"/>
        <v>6.5250000000000004</v>
      </c>
      <c r="O7">
        <f>K$3</f>
        <v>0.73333333333333306</v>
      </c>
      <c r="P7">
        <f t="shared" si="1"/>
        <v>-0.15833333333333377</v>
      </c>
      <c r="R7">
        <f>M7-N7</f>
        <v>0.57499999999999929</v>
      </c>
      <c r="X7">
        <v>5</v>
      </c>
      <c r="Y7">
        <f>CORREL(M8:M$18,M$3:M13)</f>
        <v>0.14048805228471081</v>
      </c>
    </row>
    <row r="8" spans="1:26" x14ac:dyDescent="0.3">
      <c r="A8" t="s">
        <v>11</v>
      </c>
      <c r="L8">
        <v>6</v>
      </c>
      <c r="M8">
        <v>4.9000000000000004</v>
      </c>
      <c r="N8">
        <f t="shared" si="0"/>
        <v>6.7750000000000004</v>
      </c>
      <c r="O8">
        <f>K$4</f>
        <v>-1.9666666666666668</v>
      </c>
      <c r="P8">
        <f t="shared" si="1"/>
        <v>9.1666666666666785E-2</v>
      </c>
      <c r="R8">
        <f>M8-N8</f>
        <v>-1.875</v>
      </c>
      <c r="X8">
        <v>6</v>
      </c>
      <c r="Y8">
        <f>CORREL(M9:M$18,M$3:M12)</f>
        <v>-0.68234099762931444</v>
      </c>
    </row>
    <row r="9" spans="1:26" x14ac:dyDescent="0.3">
      <c r="A9" s="1" t="s">
        <v>12</v>
      </c>
      <c r="B9" s="1"/>
      <c r="C9" s="1"/>
      <c r="D9" s="1"/>
      <c r="L9">
        <v>7</v>
      </c>
      <c r="M9">
        <v>6.1</v>
      </c>
      <c r="N9">
        <f t="shared" si="0"/>
        <v>7.0250000000000004</v>
      </c>
      <c r="O9">
        <f>K$5</f>
        <v>-1.0874999999999999</v>
      </c>
      <c r="P9">
        <f t="shared" si="1"/>
        <v>0.1624999999999992</v>
      </c>
      <c r="R9">
        <f>M9-N9</f>
        <v>-0.92500000000000071</v>
      </c>
      <c r="X9">
        <v>7</v>
      </c>
      <c r="Y9">
        <f>CORREL(M10:M$18,M$3:M11)</f>
        <v>3.1136705156965781E-2</v>
      </c>
    </row>
    <row r="10" spans="1:26" x14ac:dyDescent="0.3">
      <c r="A10" s="1" t="s">
        <v>13</v>
      </c>
      <c r="B10" s="1"/>
      <c r="C10" s="1"/>
      <c r="L10">
        <v>8</v>
      </c>
      <c r="M10">
        <v>10</v>
      </c>
      <c r="N10">
        <f t="shared" si="0"/>
        <v>7.3250000000000002</v>
      </c>
      <c r="O10">
        <f>K$6</f>
        <v>2.7291666666666665</v>
      </c>
      <c r="P10">
        <f t="shared" si="1"/>
        <v>-5.4166666666666696E-2</v>
      </c>
      <c r="R10">
        <f>M10-N10</f>
        <v>2.6749999999999998</v>
      </c>
      <c r="X10">
        <v>8</v>
      </c>
      <c r="Y10">
        <f>CORREL(M11:M$18,M$3:M10)</f>
        <v>0.95191675107222573</v>
      </c>
    </row>
    <row r="11" spans="1:26" x14ac:dyDescent="0.3">
      <c r="A11" s="1" t="s">
        <v>14</v>
      </c>
      <c r="B11" s="1"/>
      <c r="C11" s="1"/>
      <c r="L11">
        <v>9</v>
      </c>
      <c r="M11">
        <v>8.3000000000000007</v>
      </c>
      <c r="N11">
        <f t="shared" si="0"/>
        <v>7.4500000000000011</v>
      </c>
      <c r="O11">
        <f>K$3</f>
        <v>0.73333333333333306</v>
      </c>
      <c r="P11">
        <f t="shared" si="1"/>
        <v>0.11666666666666659</v>
      </c>
      <c r="R11">
        <f>M11-N11</f>
        <v>0.84999999999999964</v>
      </c>
      <c r="Y11" t="s">
        <v>43</v>
      </c>
    </row>
    <row r="12" spans="1:26" x14ac:dyDescent="0.3">
      <c r="A12" s="1" t="s">
        <v>15</v>
      </c>
      <c r="B12" s="1"/>
      <c r="C12" s="1"/>
      <c r="D12" s="1"/>
      <c r="E12" s="1"/>
      <c r="F12" s="1"/>
      <c r="G12" s="1"/>
      <c r="L12">
        <v>10</v>
      </c>
      <c r="M12">
        <v>5.4</v>
      </c>
      <c r="N12">
        <f t="shared" si="0"/>
        <v>7.5250000000000004</v>
      </c>
      <c r="O12">
        <f>K$4</f>
        <v>-1.9666666666666668</v>
      </c>
      <c r="P12">
        <f t="shared" si="1"/>
        <v>-0.15833333333333321</v>
      </c>
      <c r="R12">
        <f>M12-N12</f>
        <v>-2.125</v>
      </c>
      <c r="Y12" t="s">
        <v>44</v>
      </c>
    </row>
    <row r="13" spans="1:26" x14ac:dyDescent="0.3">
      <c r="A13" s="1" t="s">
        <v>16</v>
      </c>
      <c r="B13" s="1"/>
      <c r="C13" s="1"/>
      <c r="D13" s="1"/>
      <c r="E13" s="1"/>
      <c r="F13" s="1"/>
      <c r="L13">
        <v>11</v>
      </c>
      <c r="M13">
        <v>6.4</v>
      </c>
      <c r="N13">
        <f t="shared" si="0"/>
        <v>7.75</v>
      </c>
      <c r="O13">
        <f>K$5</f>
        <v>-1.0874999999999999</v>
      </c>
      <c r="P13">
        <f t="shared" si="1"/>
        <v>-0.26249999999999973</v>
      </c>
      <c r="R13">
        <f>M13-N13</f>
        <v>-1.3499999999999996</v>
      </c>
      <c r="X13" t="s">
        <v>46</v>
      </c>
    </row>
    <row r="14" spans="1:26" x14ac:dyDescent="0.3">
      <c r="A14" t="s">
        <v>17</v>
      </c>
      <c r="L14">
        <v>12</v>
      </c>
      <c r="M14">
        <v>10.9</v>
      </c>
      <c r="N14">
        <f t="shared" si="0"/>
        <v>7.9250000000000007</v>
      </c>
      <c r="O14">
        <f>K$6</f>
        <v>2.7291666666666665</v>
      </c>
      <c r="P14">
        <f t="shared" si="1"/>
        <v>0.24583333333333313</v>
      </c>
      <c r="R14">
        <f>M14-N14</f>
        <v>2.9749999999999996</v>
      </c>
      <c r="X14" s="2" t="s">
        <v>47</v>
      </c>
      <c r="Y14" s="2"/>
      <c r="Z14" s="2"/>
    </row>
    <row r="15" spans="1:26" x14ac:dyDescent="0.3">
      <c r="A15" s="1" t="s">
        <v>2</v>
      </c>
      <c r="B15" s="1"/>
      <c r="C15" s="1"/>
      <c r="D15" t="s">
        <v>18</v>
      </c>
      <c r="L15">
        <v>13</v>
      </c>
      <c r="M15">
        <v>9</v>
      </c>
      <c r="N15">
        <f t="shared" si="0"/>
        <v>8.2249999999999996</v>
      </c>
      <c r="O15">
        <f>K$3</f>
        <v>0.73333333333333306</v>
      </c>
      <c r="P15">
        <f t="shared" si="1"/>
        <v>4.1666666666667296E-2</v>
      </c>
      <c r="R15">
        <f>M15-N15</f>
        <v>0.77500000000000036</v>
      </c>
    </row>
    <row r="16" spans="1:26" x14ac:dyDescent="0.3">
      <c r="A16" s="1" t="s">
        <v>3</v>
      </c>
      <c r="B16" s="1"/>
      <c r="C16" s="1"/>
      <c r="D16" t="s">
        <v>5</v>
      </c>
      <c r="L16">
        <v>14</v>
      </c>
      <c r="M16">
        <v>6.6</v>
      </c>
      <c r="N16">
        <f t="shared" si="0"/>
        <v>8.5</v>
      </c>
      <c r="O16">
        <f>K$4</f>
        <v>-1.9666666666666668</v>
      </c>
      <c r="P16">
        <f t="shared" si="1"/>
        <v>6.666666666666643E-2</v>
      </c>
      <c r="R16">
        <f>M16-N16</f>
        <v>-1.9000000000000004</v>
      </c>
    </row>
    <row r="17" spans="1:19" x14ac:dyDescent="0.3">
      <c r="A17" s="1" t="s">
        <v>6</v>
      </c>
      <c r="B17" s="1"/>
      <c r="C17" s="1"/>
      <c r="D17" t="s">
        <v>19</v>
      </c>
      <c r="L17">
        <v>15</v>
      </c>
      <c r="M17">
        <v>7.5</v>
      </c>
      <c r="N17">
        <f t="shared" si="0"/>
        <v>8.5749999999999993</v>
      </c>
      <c r="O17">
        <f>K$5</f>
        <v>-1.0874999999999999</v>
      </c>
      <c r="P17">
        <f t="shared" si="1"/>
        <v>1.2500000000000622E-2</v>
      </c>
      <c r="R17">
        <f>M17-N17</f>
        <v>-1.0749999999999993</v>
      </c>
    </row>
    <row r="18" spans="1:19" x14ac:dyDescent="0.3">
      <c r="A18" s="1" t="s">
        <v>8</v>
      </c>
      <c r="B18" s="1"/>
      <c r="C18" s="1"/>
      <c r="D18" t="s">
        <v>9</v>
      </c>
      <c r="L18">
        <v>16</v>
      </c>
      <c r="M18">
        <v>11.2</v>
      </c>
      <c r="N18">
        <f t="shared" si="0"/>
        <v>8.4333333333333318</v>
      </c>
      <c r="O18">
        <f>K$6</f>
        <v>2.7291666666666665</v>
      </c>
      <c r="P18">
        <f t="shared" si="1"/>
        <v>3.7500000000000977E-2</v>
      </c>
      <c r="Q18" t="s">
        <v>56</v>
      </c>
      <c r="R18">
        <f>M18-N18</f>
        <v>2.7666666666666675</v>
      </c>
    </row>
    <row r="19" spans="1:19" x14ac:dyDescent="0.3">
      <c r="A19" s="1" t="s">
        <v>10</v>
      </c>
      <c r="B19" s="1"/>
      <c r="C19" s="1"/>
      <c r="L19">
        <v>17</v>
      </c>
      <c r="M19" t="s">
        <v>55</v>
      </c>
      <c r="O19">
        <f>K$3</f>
        <v>0.73333333333333306</v>
      </c>
      <c r="P19" t="s">
        <v>55</v>
      </c>
      <c r="Q19">
        <f>S19*17+S20</f>
        <v>8.9067765567765562</v>
      </c>
      <c r="R19" t="s">
        <v>57</v>
      </c>
      <c r="S19">
        <f>SLOPE(N5:N18,L5:L18)</f>
        <v>0.191062271062271</v>
      </c>
    </row>
    <row r="20" spans="1:19" x14ac:dyDescent="0.3">
      <c r="A20" t="s">
        <v>28</v>
      </c>
      <c r="L20">
        <v>18</v>
      </c>
      <c r="M20" t="s">
        <v>55</v>
      </c>
      <c r="O20">
        <f>K$4</f>
        <v>-1.9666666666666668</v>
      </c>
      <c r="P20" t="s">
        <v>55</v>
      </c>
      <c r="Q20">
        <f>S19*18+S20</f>
        <v>9.097838827838828</v>
      </c>
      <c r="R20" t="s">
        <v>58</v>
      </c>
      <c r="S20">
        <f>INTERCEPT(N5:N18,L5:L18)</f>
        <v>5.6587179487179498</v>
      </c>
    </row>
    <row r="21" spans="1:19" x14ac:dyDescent="0.3">
      <c r="A21" s="2" t="s">
        <v>20</v>
      </c>
      <c r="B21" s="2"/>
      <c r="C21" s="2"/>
      <c r="D21" s="2"/>
      <c r="Q21" t="s">
        <v>59</v>
      </c>
    </row>
    <row r="22" spans="1:19" x14ac:dyDescent="0.3">
      <c r="A22" s="2" t="s">
        <v>21</v>
      </c>
      <c r="B22" s="2"/>
      <c r="C22" s="2"/>
      <c r="Q22">
        <f>Q19+O19</f>
        <v>9.6401098901098887</v>
      </c>
    </row>
    <row r="23" spans="1:19" x14ac:dyDescent="0.3">
      <c r="A23" s="2" t="s">
        <v>22</v>
      </c>
      <c r="Q23">
        <f>Q20+O20</f>
        <v>7.1311721611721612</v>
      </c>
    </row>
    <row r="24" spans="1:19" x14ac:dyDescent="0.3">
      <c r="A24" t="s">
        <v>23</v>
      </c>
    </row>
    <row r="25" spans="1:19" x14ac:dyDescent="0.3">
      <c r="A25" s="1" t="s">
        <v>2</v>
      </c>
      <c r="B25" s="1"/>
      <c r="C25" s="1"/>
      <c r="D25" t="s">
        <v>24</v>
      </c>
    </row>
    <row r="26" spans="1:19" x14ac:dyDescent="0.3">
      <c r="A26" s="1" t="s">
        <v>3</v>
      </c>
      <c r="B26" s="1"/>
      <c r="C26" s="1"/>
      <c r="D26" t="s">
        <v>25</v>
      </c>
    </row>
    <row r="27" spans="1:19" x14ac:dyDescent="0.3">
      <c r="A27" s="1" t="s">
        <v>6</v>
      </c>
      <c r="B27" s="1"/>
      <c r="C27" s="1"/>
      <c r="D27" t="s">
        <v>26</v>
      </c>
    </row>
    <row r="28" spans="1:19" x14ac:dyDescent="0.3">
      <c r="A28" s="1" t="s">
        <v>8</v>
      </c>
      <c r="B28" s="1"/>
      <c r="C28" s="1"/>
      <c r="D28" t="s">
        <v>27</v>
      </c>
    </row>
    <row r="29" spans="1:19" x14ac:dyDescent="0.3">
      <c r="A29" s="1" t="s">
        <v>10</v>
      </c>
      <c r="B29" s="1"/>
      <c r="C29" s="1"/>
    </row>
    <row r="30" spans="1:19" x14ac:dyDescent="0.3">
      <c r="A30" t="s">
        <v>29</v>
      </c>
    </row>
    <row r="31" spans="1:19" x14ac:dyDescent="0.3">
      <c r="A31" s="1" t="s">
        <v>30</v>
      </c>
      <c r="B31" s="1"/>
      <c r="C31" s="1"/>
      <c r="D31" s="1"/>
      <c r="E31" s="1"/>
      <c r="F31" s="1"/>
    </row>
    <row r="32" spans="1:19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45" spans="1:1" x14ac:dyDescent="0.3">
      <c r="A45" t="s">
        <v>38</v>
      </c>
    </row>
  </sheetData>
  <mergeCells count="23">
    <mergeCell ref="A29:C29"/>
    <mergeCell ref="A31:F31"/>
    <mergeCell ref="A25:C25"/>
    <mergeCell ref="A26:C26"/>
    <mergeCell ref="A27:C27"/>
    <mergeCell ref="A28:C28"/>
    <mergeCell ref="A15:C15"/>
    <mergeCell ref="A16:C16"/>
    <mergeCell ref="A17:C17"/>
    <mergeCell ref="A18:C18"/>
    <mergeCell ref="A19:C19"/>
    <mergeCell ref="A7:C7"/>
    <mergeCell ref="A2:D2"/>
    <mergeCell ref="A9:D9"/>
    <mergeCell ref="A13:F13"/>
    <mergeCell ref="A10:C10"/>
    <mergeCell ref="A11:C11"/>
    <mergeCell ref="A12:G12"/>
    <mergeCell ref="A1:F1"/>
    <mergeCell ref="A3:C3"/>
    <mergeCell ref="A4:C4"/>
    <mergeCell ref="A5:C5"/>
    <mergeCell ref="A6:C6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53EC1F82DDD34F98DE771826E1F5F5" ma:contentTypeVersion="9" ma:contentTypeDescription="Создание документа." ma:contentTypeScope="" ma:versionID="982d4be08cee06cde5b8d44682a805a1">
  <xsd:schema xmlns:xsd="http://www.w3.org/2001/XMLSchema" xmlns:xs="http://www.w3.org/2001/XMLSchema" xmlns:p="http://schemas.microsoft.com/office/2006/metadata/properties" xmlns:ns3="51e6512f-615b-4290-9fb7-19bed735b778" xmlns:ns4="9903af55-9d19-4320-835b-7c15e397fdc0" targetNamespace="http://schemas.microsoft.com/office/2006/metadata/properties" ma:root="true" ma:fieldsID="bfc89d1e62f67e1f0b037fb3b705df68" ns3:_="" ns4:_="">
    <xsd:import namespace="51e6512f-615b-4290-9fb7-19bed735b778"/>
    <xsd:import namespace="9903af55-9d19-4320-835b-7c15e397f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512f-615b-4290-9fb7-19bed73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3af55-9d19-4320-835b-7c15e397f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e6512f-615b-4290-9fb7-19bed735b778" xsi:nil="true"/>
  </documentManagement>
</p:properties>
</file>

<file path=customXml/itemProps1.xml><?xml version="1.0" encoding="utf-8"?>
<ds:datastoreItem xmlns:ds="http://schemas.openxmlformats.org/officeDocument/2006/customXml" ds:itemID="{199CA51E-CE85-4726-9E00-183F12F95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6512f-615b-4290-9fb7-19bed735b778"/>
    <ds:schemaRef ds:uri="9903af55-9d19-4320-835b-7c15e397f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0BD38-AA84-4F31-86C2-2797FB4C4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4CDCB-B8FE-4715-BC38-C8B2FF5964CA}">
  <ds:schemaRefs>
    <ds:schemaRef ds:uri="http://purl.org/dc/dcmitype/"/>
    <ds:schemaRef ds:uri="9903af55-9d19-4320-835b-7c15e397fdc0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1e6512f-615b-4290-9fb7-19bed735b7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Сергеевич</dc:creator>
  <cp:lastModifiedBy>Дмитриев Денис Сергеевич</cp:lastModifiedBy>
  <dcterms:created xsi:type="dcterms:W3CDTF">2025-03-19T16:15:14Z</dcterms:created>
  <dcterms:modified xsi:type="dcterms:W3CDTF">2025-03-20T00:28:58Z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0x010100F453EC1F82DDD34F98DE771826E1F5F5</vt:lpwstr>
  </property>
</Properties>
</file>