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tnsfs\tnsfs\部门各成员文件夹\焦静\TO MR\HM报告\查报告\五大联赛\"/>
    </mc:Choice>
  </mc:AlternateContent>
  <xr:revisionPtr revIDLastSave="0" documentId="8_{44206B4F-1DBC-496C-A94A-DB02ABBFD1DF}" xr6:coauthVersionLast="47" xr6:coauthVersionMax="47" xr10:uidLastSave="{00000000-0000-0000-0000-000000000000}"/>
  <bookViews>
    <workbookView xWindow="-120" yWindow="-120" windowWidth="29040" windowHeight="15840" xr2:uid="{3310F42C-E5E0-47B3-9194-248ED6C4749A}"/>
  </bookViews>
  <sheets>
    <sheet name="节目单处理" sheetId="1" r:id="rId1"/>
    <sheet name="infosys" sheetId="3" r:id="rId2"/>
    <sheet name="help" sheetId="2" r:id="rId3"/>
  </sheets>
  <definedNames>
    <definedName name="_xlnm._FilterDatabase" localSheetId="0" hidden="1">节目单处理!$A$2:$Q$1341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" i="3" l="1"/>
  <c r="A26" i="3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I1255" i="1"/>
  <c r="C1195" i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D1195" i="1"/>
  <c r="G1195" i="1" a="1"/>
  <c r="G1195" i="1" s="1"/>
  <c r="I1195" i="1"/>
  <c r="J1195" i="1"/>
  <c r="D1196" i="1"/>
  <c r="G1196" i="1" a="1"/>
  <c r="G1196" i="1" s="1"/>
  <c r="I1196" i="1"/>
  <c r="J1196" i="1"/>
  <c r="D1197" i="1"/>
  <c r="G1197" i="1" a="1"/>
  <c r="G1197" i="1" s="1"/>
  <c r="I1197" i="1"/>
  <c r="J1197" i="1"/>
  <c r="D1198" i="1"/>
  <c r="G1198" i="1" a="1"/>
  <c r="G1198" i="1" s="1"/>
  <c r="I1198" i="1"/>
  <c r="J1198" i="1"/>
  <c r="D1199" i="1"/>
  <c r="G1199" i="1" a="1"/>
  <c r="G1199" i="1" s="1"/>
  <c r="I1199" i="1"/>
  <c r="J1199" i="1"/>
  <c r="D1200" i="1"/>
  <c r="G1200" i="1" a="1"/>
  <c r="G1200" i="1" s="1"/>
  <c r="I1200" i="1"/>
  <c r="J1200" i="1"/>
  <c r="D1201" i="1"/>
  <c r="G1201" i="1" a="1"/>
  <c r="G1201" i="1" s="1"/>
  <c r="I1201" i="1"/>
  <c r="J1201" i="1"/>
  <c r="D1202" i="1"/>
  <c r="G1202" i="1" a="1"/>
  <c r="G1202" i="1" s="1"/>
  <c r="I1202" i="1"/>
  <c r="J1202" i="1"/>
  <c r="D1203" i="1"/>
  <c r="G1203" i="1" a="1"/>
  <c r="G1203" i="1" s="1"/>
  <c r="I1203" i="1"/>
  <c r="J1203" i="1"/>
  <c r="D1204" i="1"/>
  <c r="G1204" i="1" a="1"/>
  <c r="G1204" i="1" s="1"/>
  <c r="I1204" i="1"/>
  <c r="J1204" i="1"/>
  <c r="D1205" i="1"/>
  <c r="G1205" i="1" a="1"/>
  <c r="G1205" i="1" s="1"/>
  <c r="I1205" i="1"/>
  <c r="J1205" i="1"/>
  <c r="D1206" i="1"/>
  <c r="G1206" i="1" a="1"/>
  <c r="G1206" i="1" s="1"/>
  <c r="I1206" i="1"/>
  <c r="J1206" i="1"/>
  <c r="D1207" i="1"/>
  <c r="G1207" i="1" a="1"/>
  <c r="G1207" i="1" s="1"/>
  <c r="I1207" i="1"/>
  <c r="J1207" i="1"/>
  <c r="D1208" i="1"/>
  <c r="G1208" i="1" a="1"/>
  <c r="G1208" i="1" s="1"/>
  <c r="I1208" i="1"/>
  <c r="J1208" i="1"/>
  <c r="D1209" i="1"/>
  <c r="G1209" i="1" a="1"/>
  <c r="G1209" i="1" s="1"/>
  <c r="I1209" i="1"/>
  <c r="J1209" i="1"/>
  <c r="D1210" i="1"/>
  <c r="G1210" i="1" a="1"/>
  <c r="G1210" i="1" s="1"/>
  <c r="I1210" i="1"/>
  <c r="J1210" i="1"/>
  <c r="D1211" i="1"/>
  <c r="G1211" i="1" a="1"/>
  <c r="G1211" i="1" s="1"/>
  <c r="I1211" i="1"/>
  <c r="J1211" i="1"/>
  <c r="D1212" i="1"/>
  <c r="G1212" i="1" a="1"/>
  <c r="G1212" i="1" s="1"/>
  <c r="I1212" i="1"/>
  <c r="J1212" i="1"/>
  <c r="D1213" i="1"/>
  <c r="G1213" i="1" a="1"/>
  <c r="G1213" i="1" s="1"/>
  <c r="I1213" i="1"/>
  <c r="J1213" i="1"/>
  <c r="D1214" i="1"/>
  <c r="G1214" i="1" a="1"/>
  <c r="G1214" i="1" s="1"/>
  <c r="I1214" i="1"/>
  <c r="J1214" i="1"/>
  <c r="D1215" i="1"/>
  <c r="G1215" i="1" a="1"/>
  <c r="G1215" i="1" s="1"/>
  <c r="I1215" i="1"/>
  <c r="J1215" i="1"/>
  <c r="C1216" i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D1216" i="1"/>
  <c r="G1216" i="1" a="1"/>
  <c r="G1216" i="1" s="1"/>
  <c r="N1216" i="1" s="1"/>
  <c r="I1216" i="1"/>
  <c r="J1216" i="1"/>
  <c r="D1217" i="1"/>
  <c r="G1217" i="1" a="1"/>
  <c r="G1217" i="1" s="1"/>
  <c r="I1217" i="1"/>
  <c r="J1217" i="1"/>
  <c r="D1218" i="1"/>
  <c r="G1218" i="1" a="1"/>
  <c r="G1218" i="1" s="1"/>
  <c r="I1218" i="1"/>
  <c r="J1218" i="1"/>
  <c r="D1219" i="1"/>
  <c r="G1219" i="1" a="1"/>
  <c r="G1219" i="1" s="1"/>
  <c r="I1219" i="1"/>
  <c r="J1219" i="1"/>
  <c r="D1220" i="1"/>
  <c r="G1220" i="1" a="1"/>
  <c r="G1220" i="1" s="1"/>
  <c r="I1220" i="1"/>
  <c r="J1220" i="1"/>
  <c r="D1221" i="1"/>
  <c r="G1221" i="1" a="1"/>
  <c r="G1221" i="1" s="1"/>
  <c r="I1221" i="1"/>
  <c r="J1221" i="1"/>
  <c r="D1222" i="1"/>
  <c r="G1222" i="1" a="1"/>
  <c r="G1222" i="1" s="1"/>
  <c r="I1222" i="1"/>
  <c r="J1222" i="1"/>
  <c r="D1223" i="1"/>
  <c r="G1223" i="1" a="1"/>
  <c r="G1223" i="1" s="1"/>
  <c r="I1223" i="1"/>
  <c r="J1223" i="1"/>
  <c r="D1224" i="1"/>
  <c r="G1224" i="1" a="1"/>
  <c r="G1224" i="1" s="1"/>
  <c r="N1224" i="1" s="1"/>
  <c r="I1224" i="1"/>
  <c r="J1224" i="1"/>
  <c r="D1225" i="1"/>
  <c r="G1225" i="1" a="1"/>
  <c r="G1225" i="1" s="1"/>
  <c r="I1225" i="1"/>
  <c r="J1225" i="1"/>
  <c r="D1226" i="1"/>
  <c r="G1226" i="1" a="1"/>
  <c r="G1226" i="1" s="1"/>
  <c r="N1226" i="1" s="1"/>
  <c r="Q1226" i="1" s="1"/>
  <c r="I1226" i="1"/>
  <c r="J1226" i="1"/>
  <c r="D1227" i="1"/>
  <c r="G1227" i="1" a="1"/>
  <c r="G1227" i="1" s="1"/>
  <c r="I1227" i="1"/>
  <c r="J1227" i="1"/>
  <c r="D1228" i="1"/>
  <c r="G1228" i="1" a="1"/>
  <c r="G1228" i="1" s="1"/>
  <c r="I1228" i="1"/>
  <c r="J1228" i="1"/>
  <c r="D1229" i="1"/>
  <c r="G1229" i="1" a="1"/>
  <c r="G1229" i="1" s="1"/>
  <c r="I1229" i="1"/>
  <c r="J1229" i="1"/>
  <c r="D1230" i="1"/>
  <c r="G1230" i="1" a="1"/>
  <c r="G1230" i="1" s="1"/>
  <c r="I1230" i="1"/>
  <c r="J1230" i="1"/>
  <c r="D1231" i="1"/>
  <c r="G1231" i="1" a="1"/>
  <c r="G1231" i="1" s="1"/>
  <c r="I1231" i="1"/>
  <c r="J1231" i="1"/>
  <c r="D1232" i="1"/>
  <c r="G1232" i="1" a="1"/>
  <c r="G1232" i="1" s="1"/>
  <c r="N1232" i="1" s="1"/>
  <c r="I1232" i="1"/>
  <c r="J1232" i="1"/>
  <c r="D1233" i="1"/>
  <c r="G1233" i="1" a="1"/>
  <c r="G1233" i="1" s="1"/>
  <c r="I1233" i="1"/>
  <c r="J1233" i="1"/>
  <c r="D1234" i="1"/>
  <c r="G1234" i="1" a="1"/>
  <c r="G1234" i="1" s="1"/>
  <c r="I1234" i="1"/>
  <c r="J1234" i="1"/>
  <c r="D1235" i="1"/>
  <c r="G1235" i="1" a="1"/>
  <c r="G1235" i="1" s="1"/>
  <c r="I1235" i="1"/>
  <c r="J1235" i="1"/>
  <c r="D1236" i="1"/>
  <c r="G1236" i="1" a="1"/>
  <c r="G1236" i="1" s="1"/>
  <c r="I1236" i="1"/>
  <c r="J1236" i="1"/>
  <c r="C1237" i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D1237" i="1"/>
  <c r="G1237" i="1" a="1"/>
  <c r="G1237" i="1" s="1"/>
  <c r="H1237" i="1" s="1" a="1"/>
  <c r="H1237" i="1" s="1"/>
  <c r="I1237" i="1"/>
  <c r="J1237" i="1"/>
  <c r="D1238" i="1"/>
  <c r="G1238" i="1" a="1"/>
  <c r="G1238" i="1" s="1"/>
  <c r="N1238" i="1" s="1"/>
  <c r="I1238" i="1"/>
  <c r="J1238" i="1"/>
  <c r="D1239" i="1"/>
  <c r="G1239" i="1" a="1"/>
  <c r="G1239" i="1" s="1"/>
  <c r="H1239" i="1" s="1" a="1"/>
  <c r="H1239" i="1" s="1"/>
  <c r="I1239" i="1"/>
  <c r="J1239" i="1"/>
  <c r="D1240" i="1"/>
  <c r="G1240" i="1" a="1"/>
  <c r="G1240" i="1" s="1"/>
  <c r="I1240" i="1"/>
  <c r="J1240" i="1"/>
  <c r="D1241" i="1"/>
  <c r="G1241" i="1" a="1"/>
  <c r="G1241" i="1" s="1"/>
  <c r="H1241" i="1" s="1" a="1"/>
  <c r="H1241" i="1" s="1"/>
  <c r="I1241" i="1"/>
  <c r="J1241" i="1"/>
  <c r="D1242" i="1"/>
  <c r="G1242" i="1" a="1"/>
  <c r="G1242" i="1" s="1"/>
  <c r="I1242" i="1"/>
  <c r="J1242" i="1"/>
  <c r="D1243" i="1"/>
  <c r="G1243" i="1" a="1"/>
  <c r="G1243" i="1" s="1"/>
  <c r="H1243" i="1" s="1" a="1"/>
  <c r="H1243" i="1" s="1"/>
  <c r="I1243" i="1"/>
  <c r="J1243" i="1"/>
  <c r="D1244" i="1"/>
  <c r="G1244" i="1" a="1"/>
  <c r="G1244" i="1" s="1"/>
  <c r="I1244" i="1"/>
  <c r="J1244" i="1"/>
  <c r="D1245" i="1"/>
  <c r="G1245" i="1" a="1"/>
  <c r="G1245" i="1" s="1"/>
  <c r="I1245" i="1"/>
  <c r="J1245" i="1"/>
  <c r="D1246" i="1"/>
  <c r="G1246" i="1" a="1"/>
  <c r="G1246" i="1" s="1"/>
  <c r="I1246" i="1"/>
  <c r="J1246" i="1"/>
  <c r="D1247" i="1"/>
  <c r="G1247" i="1" a="1"/>
  <c r="G1247" i="1" s="1"/>
  <c r="H1247" i="1" s="1" a="1"/>
  <c r="H1247" i="1" s="1"/>
  <c r="I1247" i="1"/>
  <c r="J1247" i="1"/>
  <c r="D1248" i="1"/>
  <c r="G1248" i="1" a="1"/>
  <c r="G1248" i="1" s="1"/>
  <c r="P1248" i="1" s="1"/>
  <c r="I1248" i="1"/>
  <c r="J1248" i="1"/>
  <c r="D1249" i="1"/>
  <c r="G1249" i="1" a="1"/>
  <c r="G1249" i="1" s="1"/>
  <c r="I1249" i="1"/>
  <c r="J1249" i="1"/>
  <c r="D1250" i="1"/>
  <c r="G1250" i="1" a="1"/>
  <c r="G1250" i="1" s="1"/>
  <c r="I1250" i="1"/>
  <c r="J1250" i="1"/>
  <c r="D1251" i="1"/>
  <c r="G1251" i="1" a="1"/>
  <c r="G1251" i="1" s="1"/>
  <c r="H1251" i="1" s="1" a="1"/>
  <c r="H1251" i="1" s="1"/>
  <c r="I1251" i="1"/>
  <c r="J1251" i="1"/>
  <c r="D1252" i="1"/>
  <c r="G1252" i="1" a="1"/>
  <c r="G1252" i="1" s="1"/>
  <c r="I1252" i="1"/>
  <c r="J1252" i="1"/>
  <c r="D1253" i="1"/>
  <c r="G1253" i="1" a="1"/>
  <c r="G1253" i="1" s="1"/>
  <c r="H1253" i="1" s="1" a="1"/>
  <c r="H1253" i="1" s="1"/>
  <c r="I1253" i="1"/>
  <c r="J1253" i="1"/>
  <c r="D1254" i="1"/>
  <c r="G1254" i="1" a="1"/>
  <c r="G1254" i="1" s="1"/>
  <c r="P1254" i="1" s="1"/>
  <c r="I1254" i="1"/>
  <c r="J1254" i="1"/>
  <c r="D1255" i="1"/>
  <c r="G1255" i="1" a="1"/>
  <c r="G1255" i="1" s="1"/>
  <c r="J1255" i="1"/>
  <c r="D1256" i="1"/>
  <c r="G1256" i="1" a="1"/>
  <c r="G1256" i="1" s="1"/>
  <c r="I1256" i="1"/>
  <c r="J1256" i="1"/>
  <c r="D1257" i="1"/>
  <c r="G1257" i="1" a="1"/>
  <c r="G1257" i="1" s="1"/>
  <c r="H1257" i="1" s="1" a="1"/>
  <c r="H1257" i="1" s="1"/>
  <c r="I1257" i="1"/>
  <c r="J1257" i="1"/>
  <c r="D1258" i="1"/>
  <c r="G1258" i="1" a="1"/>
  <c r="G1258" i="1" s="1"/>
  <c r="I1258" i="1"/>
  <c r="J1258" i="1"/>
  <c r="C1259" i="1"/>
  <c r="C1260" i="1" s="1"/>
  <c r="C1261" i="1" s="1"/>
  <c r="C1262" i="1" s="1"/>
  <c r="C1263" i="1" s="1"/>
  <c r="D1259" i="1"/>
  <c r="G1259" i="1" a="1"/>
  <c r="G1259" i="1" s="1"/>
  <c r="H1259" i="1" s="1" a="1"/>
  <c r="H1259" i="1" s="1"/>
  <c r="I1259" i="1"/>
  <c r="J1259" i="1"/>
  <c r="D1260" i="1"/>
  <c r="G1260" i="1" a="1"/>
  <c r="G1260" i="1" s="1"/>
  <c r="I1260" i="1"/>
  <c r="J1260" i="1"/>
  <c r="D1261" i="1"/>
  <c r="E1260" i="1" s="1"/>
  <c r="G1261" i="1" a="1"/>
  <c r="G1261" i="1" s="1"/>
  <c r="I1261" i="1"/>
  <c r="J1261" i="1"/>
  <c r="D1262" i="1"/>
  <c r="E1261" i="1" s="1"/>
  <c r="G1262" i="1" a="1"/>
  <c r="G1262" i="1" s="1"/>
  <c r="H1262" i="1" s="1" a="1"/>
  <c r="H1262" i="1" s="1"/>
  <c r="I1262" i="1"/>
  <c r="J1262" i="1"/>
  <c r="D1263" i="1"/>
  <c r="E1262" i="1" s="1"/>
  <c r="G1263" i="1" a="1"/>
  <c r="G1263" i="1" s="1"/>
  <c r="H1263" i="1" s="1" a="1"/>
  <c r="H1263" i="1" s="1"/>
  <c r="I1263" i="1"/>
  <c r="J1263" i="1"/>
  <c r="D1264" i="1"/>
  <c r="G1264" i="1" a="1"/>
  <c r="G1264" i="1" s="1"/>
  <c r="H1264" i="1" s="1" a="1"/>
  <c r="H1264" i="1" s="1"/>
  <c r="I1264" i="1"/>
  <c r="J1264" i="1"/>
  <c r="D1265" i="1"/>
  <c r="G1265" i="1" a="1"/>
  <c r="G1265" i="1" s="1"/>
  <c r="H1265" i="1" s="1" a="1"/>
  <c r="H1265" i="1" s="1"/>
  <c r="I1265" i="1"/>
  <c r="J1265" i="1"/>
  <c r="D1266" i="1"/>
  <c r="G1266" i="1" a="1"/>
  <c r="G1266" i="1" s="1"/>
  <c r="H1266" i="1" s="1" a="1"/>
  <c r="H1266" i="1" s="1"/>
  <c r="I1266" i="1"/>
  <c r="J1266" i="1"/>
  <c r="D1267" i="1"/>
  <c r="G1267" i="1" a="1"/>
  <c r="G1267" i="1" s="1"/>
  <c r="N1267" i="1" s="1"/>
  <c r="O1267" i="1" s="1"/>
  <c r="I1267" i="1"/>
  <c r="J1267" i="1"/>
  <c r="D1268" i="1"/>
  <c r="G1268" i="1" a="1"/>
  <c r="G1268" i="1" s="1"/>
  <c r="H1268" i="1" s="1" a="1"/>
  <c r="H1268" i="1" s="1"/>
  <c r="I1268" i="1"/>
  <c r="J1268" i="1"/>
  <c r="D1269" i="1"/>
  <c r="G1269" i="1" a="1"/>
  <c r="G1269" i="1" s="1"/>
  <c r="N1269" i="1" s="1"/>
  <c r="O1269" i="1" s="1"/>
  <c r="I1269" i="1"/>
  <c r="J1269" i="1"/>
  <c r="D1270" i="1"/>
  <c r="G1270" i="1" a="1"/>
  <c r="G1270" i="1" s="1"/>
  <c r="H1270" i="1" s="1" a="1"/>
  <c r="H1270" i="1" s="1"/>
  <c r="I1270" i="1"/>
  <c r="J1270" i="1"/>
  <c r="D1271" i="1"/>
  <c r="G1271" i="1" a="1"/>
  <c r="G1271" i="1" s="1"/>
  <c r="I1271" i="1"/>
  <c r="J1271" i="1"/>
  <c r="D1272" i="1"/>
  <c r="G1272" i="1" a="1"/>
  <c r="G1272" i="1" s="1"/>
  <c r="H1272" i="1" s="1" a="1"/>
  <c r="H1272" i="1" s="1"/>
  <c r="I1272" i="1"/>
  <c r="J1272" i="1"/>
  <c r="D1273" i="1"/>
  <c r="G1273" i="1" a="1"/>
  <c r="G1273" i="1" s="1"/>
  <c r="I1273" i="1"/>
  <c r="J1273" i="1"/>
  <c r="D1274" i="1"/>
  <c r="G1274" i="1" a="1"/>
  <c r="G1274" i="1" s="1"/>
  <c r="H1274" i="1" s="1" a="1"/>
  <c r="H1274" i="1" s="1"/>
  <c r="I1274" i="1"/>
  <c r="J1274" i="1"/>
  <c r="D1275" i="1"/>
  <c r="G1275" i="1" a="1"/>
  <c r="G1275" i="1" s="1"/>
  <c r="I1275" i="1"/>
  <c r="J1275" i="1"/>
  <c r="D1276" i="1"/>
  <c r="G1276" i="1" a="1"/>
  <c r="G1276" i="1" s="1"/>
  <c r="I1276" i="1"/>
  <c r="J1276" i="1"/>
  <c r="D1277" i="1"/>
  <c r="G1277" i="1" a="1"/>
  <c r="G1277" i="1" s="1"/>
  <c r="N1277" i="1" s="1"/>
  <c r="O1277" i="1" s="1"/>
  <c r="I1277" i="1"/>
  <c r="J1277" i="1"/>
  <c r="D1278" i="1"/>
  <c r="G1278" i="1" a="1"/>
  <c r="G1278" i="1" s="1"/>
  <c r="P1278" i="1" s="1"/>
  <c r="I1278" i="1"/>
  <c r="J1278" i="1"/>
  <c r="C1279" i="1"/>
  <c r="C1280" i="1" s="1"/>
  <c r="C1281" i="1" s="1"/>
  <c r="D1279" i="1"/>
  <c r="G1279" i="1" a="1"/>
  <c r="G1279" i="1" s="1"/>
  <c r="N1279" i="1" s="1"/>
  <c r="O1279" i="1" s="1"/>
  <c r="I1279" i="1"/>
  <c r="J1279" i="1"/>
  <c r="D1280" i="1"/>
  <c r="G1280" i="1" a="1"/>
  <c r="G1280" i="1" s="1"/>
  <c r="H1280" i="1" s="1" a="1"/>
  <c r="H1280" i="1" s="1"/>
  <c r="I1280" i="1"/>
  <c r="J1280" i="1"/>
  <c r="D1281" i="1"/>
  <c r="E1280" i="1" s="1"/>
  <c r="G1281" i="1" a="1"/>
  <c r="G1281" i="1" s="1"/>
  <c r="I1281" i="1"/>
  <c r="J1281" i="1"/>
  <c r="D1282" i="1"/>
  <c r="E1281" i="1" s="1"/>
  <c r="G1282" i="1" a="1"/>
  <c r="G1282" i="1" s="1"/>
  <c r="I1282" i="1"/>
  <c r="J1282" i="1"/>
  <c r="D1283" i="1"/>
  <c r="G1283" i="1" a="1"/>
  <c r="G1283" i="1" s="1"/>
  <c r="H1283" i="1" s="1" a="1"/>
  <c r="H1283" i="1" s="1"/>
  <c r="I1283" i="1"/>
  <c r="J1283" i="1"/>
  <c r="D1284" i="1"/>
  <c r="E1283" i="1" s="1"/>
  <c r="G1284" i="1" a="1"/>
  <c r="G1284" i="1" s="1"/>
  <c r="I1284" i="1"/>
  <c r="J1284" i="1"/>
  <c r="D1285" i="1"/>
  <c r="E1284" i="1" s="1"/>
  <c r="G1285" i="1" a="1"/>
  <c r="G1285" i="1" s="1"/>
  <c r="I1285" i="1"/>
  <c r="J1285" i="1"/>
  <c r="D1286" i="1"/>
  <c r="G1286" i="1" a="1"/>
  <c r="G1286" i="1" s="1"/>
  <c r="H1286" i="1" s="1" a="1"/>
  <c r="H1286" i="1" s="1"/>
  <c r="I1286" i="1"/>
  <c r="J1286" i="1"/>
  <c r="D1287" i="1"/>
  <c r="E1286" i="1" s="1"/>
  <c r="G1287" i="1" a="1"/>
  <c r="G1287" i="1" s="1"/>
  <c r="H1287" i="1" s="1" a="1"/>
  <c r="H1287" i="1" s="1"/>
  <c r="I1287" i="1"/>
  <c r="J1287" i="1"/>
  <c r="D1288" i="1"/>
  <c r="E1287" i="1" s="1"/>
  <c r="G1288" i="1" a="1"/>
  <c r="G1288" i="1" s="1"/>
  <c r="P1288" i="1" s="1"/>
  <c r="I1288" i="1"/>
  <c r="J1288" i="1"/>
  <c r="D1289" i="1"/>
  <c r="E1288" i="1" s="1"/>
  <c r="G1289" i="1" a="1"/>
  <c r="G1289" i="1" s="1"/>
  <c r="P1289" i="1" s="1"/>
  <c r="I1289" i="1"/>
  <c r="J1289" i="1"/>
  <c r="D1290" i="1"/>
  <c r="G1290" i="1" a="1"/>
  <c r="G1290" i="1" s="1"/>
  <c r="I1290" i="1"/>
  <c r="J1290" i="1"/>
  <c r="D1291" i="1"/>
  <c r="E1290" i="1" s="1"/>
  <c r="G1291" i="1" a="1"/>
  <c r="G1291" i="1" s="1"/>
  <c r="H1291" i="1" s="1" a="1"/>
  <c r="H1291" i="1" s="1"/>
  <c r="I1291" i="1"/>
  <c r="J1291" i="1"/>
  <c r="D1292" i="1"/>
  <c r="G1292" i="1" a="1"/>
  <c r="G1292" i="1" s="1"/>
  <c r="H1292" i="1" s="1" a="1"/>
  <c r="H1292" i="1" s="1"/>
  <c r="I1292" i="1"/>
  <c r="J1292" i="1"/>
  <c r="D1293" i="1"/>
  <c r="E1292" i="1" s="1"/>
  <c r="G1293" i="1" a="1"/>
  <c r="G1293" i="1" s="1"/>
  <c r="H1293" i="1" s="1" a="1"/>
  <c r="H1293" i="1" s="1"/>
  <c r="I1293" i="1"/>
  <c r="J1293" i="1"/>
  <c r="D1294" i="1"/>
  <c r="E1293" i="1" s="1"/>
  <c r="G1294" i="1" a="1"/>
  <c r="G1294" i="1" s="1"/>
  <c r="H1294" i="1" s="1" a="1"/>
  <c r="H1294" i="1" s="1"/>
  <c r="I1294" i="1"/>
  <c r="J1294" i="1"/>
  <c r="D1295" i="1"/>
  <c r="E1294" i="1" s="1"/>
  <c r="G1295" i="1" a="1"/>
  <c r="G1295" i="1" s="1"/>
  <c r="N1295" i="1" s="1"/>
  <c r="I1295" i="1"/>
  <c r="J1295" i="1"/>
  <c r="D1296" i="1"/>
  <c r="E1295" i="1" s="1"/>
  <c r="G1296" i="1" a="1"/>
  <c r="G1296" i="1" s="1"/>
  <c r="H1296" i="1" s="1" a="1"/>
  <c r="H1296" i="1" s="1"/>
  <c r="I1296" i="1"/>
  <c r="J1296" i="1"/>
  <c r="D1297" i="1"/>
  <c r="E1296" i="1" s="1"/>
  <c r="G1297" i="1" a="1"/>
  <c r="G1297" i="1" s="1"/>
  <c r="H1297" i="1" s="1" a="1"/>
  <c r="H1297" i="1" s="1"/>
  <c r="I1297" i="1"/>
  <c r="J1297" i="1"/>
  <c r="D1298" i="1"/>
  <c r="G1298" i="1" a="1"/>
  <c r="G1298" i="1" s="1"/>
  <c r="I1298" i="1"/>
  <c r="J1298" i="1"/>
  <c r="D1299" i="1"/>
  <c r="G1299" i="1" a="1"/>
  <c r="G1299" i="1" s="1"/>
  <c r="N1299" i="1" s="1"/>
  <c r="I1299" i="1"/>
  <c r="J1299" i="1"/>
  <c r="D1300" i="1"/>
  <c r="E1299" i="1" s="1"/>
  <c r="G1300" i="1" a="1"/>
  <c r="G1300" i="1" s="1"/>
  <c r="H1300" i="1" s="1" a="1"/>
  <c r="H1300" i="1" s="1"/>
  <c r="I1300" i="1"/>
  <c r="J1300" i="1"/>
  <c r="C1301" i="1"/>
  <c r="D1301" i="1"/>
  <c r="E1300" i="1" s="1"/>
  <c r="G1301" i="1" a="1"/>
  <c r="G1301" i="1" s="1"/>
  <c r="H1301" i="1" s="1" a="1"/>
  <c r="H1301" i="1" s="1"/>
  <c r="I1301" i="1"/>
  <c r="J1301" i="1"/>
  <c r="D1302" i="1"/>
  <c r="E1301" i="1" s="1"/>
  <c r="G1302" i="1" a="1"/>
  <c r="G1302" i="1" s="1"/>
  <c r="I1302" i="1"/>
  <c r="J1302" i="1"/>
  <c r="D1303" i="1"/>
  <c r="G1303" i="1" a="1"/>
  <c r="G1303" i="1" s="1"/>
  <c r="I1303" i="1"/>
  <c r="J1303" i="1"/>
  <c r="D1304" i="1"/>
  <c r="E1303" i="1" s="1"/>
  <c r="G1304" i="1" a="1"/>
  <c r="G1304" i="1" s="1"/>
  <c r="I1304" i="1"/>
  <c r="J1304" i="1"/>
  <c r="D1305" i="1"/>
  <c r="E1304" i="1" s="1"/>
  <c r="G1305" i="1" a="1"/>
  <c r="G1305" i="1" s="1"/>
  <c r="I1305" i="1"/>
  <c r="J1305" i="1"/>
  <c r="D1306" i="1"/>
  <c r="G1306" i="1" a="1"/>
  <c r="G1306" i="1" s="1"/>
  <c r="I1306" i="1"/>
  <c r="J1306" i="1"/>
  <c r="D1307" i="1"/>
  <c r="E1306" i="1" s="1"/>
  <c r="G1307" i="1" a="1"/>
  <c r="G1307" i="1" s="1"/>
  <c r="I1307" i="1"/>
  <c r="J1307" i="1"/>
  <c r="D1308" i="1"/>
  <c r="E1307" i="1" s="1"/>
  <c r="G1308" i="1" a="1"/>
  <c r="G1308" i="1" s="1"/>
  <c r="P1308" i="1" s="1"/>
  <c r="I1308" i="1"/>
  <c r="J1308" i="1"/>
  <c r="D1309" i="1"/>
  <c r="E1308" i="1" s="1"/>
  <c r="G1309" i="1" a="1"/>
  <c r="G1309" i="1" s="1"/>
  <c r="H1309" i="1" s="1" a="1"/>
  <c r="H1309" i="1" s="1"/>
  <c r="I1309" i="1"/>
  <c r="J1309" i="1"/>
  <c r="D1310" i="1"/>
  <c r="E1309" i="1" s="1"/>
  <c r="G1310" i="1" a="1"/>
  <c r="G1310" i="1" s="1"/>
  <c r="N1310" i="1" s="1"/>
  <c r="O1310" i="1" s="1"/>
  <c r="I1310" i="1"/>
  <c r="J1310" i="1"/>
  <c r="D1311" i="1"/>
  <c r="E1310" i="1" s="1"/>
  <c r="G1311" i="1" a="1"/>
  <c r="G1311" i="1" s="1"/>
  <c r="H1311" i="1" s="1" a="1"/>
  <c r="H1311" i="1" s="1"/>
  <c r="I1311" i="1"/>
  <c r="J1311" i="1"/>
  <c r="D1312" i="1"/>
  <c r="E1311" i="1" s="1"/>
  <c r="G1312" i="1" a="1"/>
  <c r="G1312" i="1" s="1"/>
  <c r="H1312" i="1" s="1" a="1"/>
  <c r="H1312" i="1" s="1"/>
  <c r="I1312" i="1"/>
  <c r="J1312" i="1"/>
  <c r="D1313" i="1"/>
  <c r="E1312" i="1" s="1"/>
  <c r="G1313" i="1" a="1"/>
  <c r="G1313" i="1" s="1"/>
  <c r="I1313" i="1"/>
  <c r="J1313" i="1"/>
  <c r="D1314" i="1"/>
  <c r="E1313" i="1" s="1"/>
  <c r="G1314" i="1" a="1"/>
  <c r="G1314" i="1" s="1"/>
  <c r="I1314" i="1"/>
  <c r="J1314" i="1"/>
  <c r="D1315" i="1"/>
  <c r="E1314" i="1" s="1"/>
  <c r="G1315" i="1" a="1"/>
  <c r="G1315" i="1" s="1"/>
  <c r="H1315" i="1" s="1" a="1"/>
  <c r="H1315" i="1" s="1"/>
  <c r="I1315" i="1"/>
  <c r="J1315" i="1"/>
  <c r="D1316" i="1"/>
  <c r="E1315" i="1" s="1"/>
  <c r="G1316" i="1" a="1"/>
  <c r="G1316" i="1" s="1"/>
  <c r="H1316" i="1" s="1" a="1"/>
  <c r="H1316" i="1" s="1"/>
  <c r="I1316" i="1"/>
  <c r="J1316" i="1"/>
  <c r="D1317" i="1"/>
  <c r="E1316" i="1" s="1"/>
  <c r="G1317" i="1" a="1"/>
  <c r="G1317" i="1" s="1"/>
  <c r="N1317" i="1" s="1"/>
  <c r="O1317" i="1" s="1"/>
  <c r="I1317" i="1"/>
  <c r="J1317" i="1"/>
  <c r="D1318" i="1"/>
  <c r="E1317" i="1" s="1"/>
  <c r="G1318" i="1" a="1"/>
  <c r="G1318" i="1" s="1"/>
  <c r="I1318" i="1"/>
  <c r="J1318" i="1"/>
  <c r="D1319" i="1"/>
  <c r="E1318" i="1" s="1"/>
  <c r="G1319" i="1" a="1"/>
  <c r="G1319" i="1" s="1"/>
  <c r="H1319" i="1" s="1" a="1"/>
  <c r="H1319" i="1" s="1"/>
  <c r="I1319" i="1"/>
  <c r="J1319" i="1"/>
  <c r="D1320" i="1"/>
  <c r="E1319" i="1" s="1"/>
  <c r="G1320" i="1" a="1"/>
  <c r="G1320" i="1" s="1"/>
  <c r="H1320" i="1" s="1" a="1"/>
  <c r="H1320" i="1" s="1"/>
  <c r="I1320" i="1"/>
  <c r="J1320" i="1"/>
  <c r="D1321" i="1"/>
  <c r="E1320" i="1" s="1"/>
  <c r="G1321" i="1" a="1"/>
  <c r="G1321" i="1" s="1"/>
  <c r="N1321" i="1" s="1"/>
  <c r="O1321" i="1" s="1"/>
  <c r="I1321" i="1"/>
  <c r="J1321" i="1"/>
  <c r="C1322" i="1"/>
  <c r="C1323" i="1" s="1"/>
  <c r="C1324" i="1" s="1"/>
  <c r="D1322" i="1"/>
  <c r="G1322" i="1" a="1"/>
  <c r="G1322" i="1" s="1"/>
  <c r="P1322" i="1" s="1"/>
  <c r="I1322" i="1"/>
  <c r="J1322" i="1"/>
  <c r="D1323" i="1"/>
  <c r="E1322" i="1" s="1"/>
  <c r="G1323" i="1" a="1"/>
  <c r="G1323" i="1" s="1"/>
  <c r="H1323" i="1" s="1" a="1"/>
  <c r="H1323" i="1" s="1"/>
  <c r="I1323" i="1"/>
  <c r="J1323" i="1"/>
  <c r="D1324" i="1"/>
  <c r="E1323" i="1" s="1"/>
  <c r="G1324" i="1" a="1"/>
  <c r="G1324" i="1" s="1"/>
  <c r="H1324" i="1" s="1" a="1"/>
  <c r="H1324" i="1" s="1"/>
  <c r="I1324" i="1"/>
  <c r="J1324" i="1"/>
  <c r="D1325" i="1"/>
  <c r="E1324" i="1" s="1"/>
  <c r="G1325" i="1" a="1"/>
  <c r="G1325" i="1" s="1"/>
  <c r="I1325" i="1"/>
  <c r="J1325" i="1"/>
  <c r="D1326" i="1"/>
  <c r="E1325" i="1" s="1"/>
  <c r="G1326" i="1" a="1"/>
  <c r="G1326" i="1" s="1"/>
  <c r="I1326" i="1"/>
  <c r="J1326" i="1"/>
  <c r="D1327" i="1"/>
  <c r="G1327" i="1" a="1"/>
  <c r="G1327" i="1" s="1"/>
  <c r="I1327" i="1"/>
  <c r="J1327" i="1"/>
  <c r="D1328" i="1"/>
  <c r="E1327" i="1" s="1"/>
  <c r="G1328" i="1" a="1"/>
  <c r="G1328" i="1" s="1"/>
  <c r="I1328" i="1"/>
  <c r="J1328" i="1"/>
  <c r="D1329" i="1"/>
  <c r="E1328" i="1" s="1"/>
  <c r="G1329" i="1" a="1"/>
  <c r="G1329" i="1" s="1"/>
  <c r="I1329" i="1"/>
  <c r="J1329" i="1"/>
  <c r="D1330" i="1"/>
  <c r="E1329" i="1" s="1"/>
  <c r="G1330" i="1" a="1"/>
  <c r="G1330" i="1" s="1"/>
  <c r="N1330" i="1" s="1"/>
  <c r="I1330" i="1"/>
  <c r="J1330" i="1"/>
  <c r="D1331" i="1"/>
  <c r="E1330" i="1" s="1"/>
  <c r="G1331" i="1" a="1"/>
  <c r="G1331" i="1" s="1"/>
  <c r="N1331" i="1" s="1"/>
  <c r="O1331" i="1" s="1"/>
  <c r="I1331" i="1"/>
  <c r="J1331" i="1"/>
  <c r="D1332" i="1"/>
  <c r="E1331" i="1" s="1"/>
  <c r="G1332" i="1" a="1"/>
  <c r="G1332" i="1" s="1"/>
  <c r="N1332" i="1" s="1"/>
  <c r="O1332" i="1" s="1"/>
  <c r="I1332" i="1"/>
  <c r="J1332" i="1"/>
  <c r="D1333" i="1"/>
  <c r="E1332" i="1" s="1"/>
  <c r="G1333" i="1" a="1"/>
  <c r="G1333" i="1" s="1"/>
  <c r="I1333" i="1"/>
  <c r="J1333" i="1"/>
  <c r="D1334" i="1"/>
  <c r="E1333" i="1" s="1"/>
  <c r="G1334" i="1" a="1"/>
  <c r="G1334" i="1" s="1"/>
  <c r="I1334" i="1"/>
  <c r="J1334" i="1"/>
  <c r="D1335" i="1"/>
  <c r="G1335" i="1" a="1"/>
  <c r="G1335" i="1" s="1"/>
  <c r="I1335" i="1"/>
  <c r="J1335" i="1"/>
  <c r="D1336" i="1"/>
  <c r="E1335" i="1" s="1"/>
  <c r="G1336" i="1" a="1"/>
  <c r="G1336" i="1" s="1"/>
  <c r="I1336" i="1"/>
  <c r="J1336" i="1"/>
  <c r="D1337" i="1"/>
  <c r="E1336" i="1" s="1"/>
  <c r="G1337" i="1" a="1"/>
  <c r="G1337" i="1" s="1"/>
  <c r="I1337" i="1"/>
  <c r="J1337" i="1"/>
  <c r="D1338" i="1"/>
  <c r="E1337" i="1" s="1"/>
  <c r="G1338" i="1" a="1"/>
  <c r="G1338" i="1" s="1"/>
  <c r="I1338" i="1"/>
  <c r="J1338" i="1"/>
  <c r="D1339" i="1"/>
  <c r="E1338" i="1" s="1"/>
  <c r="G1339" i="1" a="1"/>
  <c r="G1339" i="1" s="1"/>
  <c r="I1339" i="1"/>
  <c r="J1339" i="1"/>
  <c r="D1340" i="1"/>
  <c r="E1339" i="1" s="1"/>
  <c r="G1340" i="1" a="1"/>
  <c r="G1340" i="1" s="1"/>
  <c r="I1340" i="1"/>
  <c r="J1340" i="1"/>
  <c r="D1341" i="1"/>
  <c r="E1340" i="1" s="1"/>
  <c r="E1341" i="1"/>
  <c r="G1341" i="1" a="1"/>
  <c r="G1341" i="1" s="1"/>
  <c r="N1341" i="1" s="1"/>
  <c r="I1341" i="1"/>
  <c r="J1341" i="1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A12" i="3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N1308" i="1" l="1"/>
  <c r="O1308" i="1" s="1"/>
  <c r="F1311" i="1"/>
  <c r="L1195" i="1"/>
  <c r="F1331" i="1"/>
  <c r="F1312" i="1"/>
  <c r="H1308" i="1" a="1"/>
  <c r="H1308" i="1" s="1"/>
  <c r="P1268" i="1"/>
  <c r="F1339" i="1"/>
  <c r="N1336" i="1"/>
  <c r="F1341" i="1"/>
  <c r="N1273" i="1"/>
  <c r="H1269" i="1" a="1"/>
  <c r="H1269" i="1" s="1"/>
  <c r="N1326" i="1"/>
  <c r="H1279" i="1" a="1"/>
  <c r="H1279" i="1" s="1"/>
  <c r="F1317" i="1"/>
  <c r="L1301" i="1"/>
  <c r="F1284" i="1"/>
  <c r="Q1267" i="1"/>
  <c r="F1336" i="1"/>
  <c r="O1336" i="1" s="1"/>
  <c r="Q1336" i="1" s="1"/>
  <c r="F1328" i="1"/>
  <c r="N1304" i="1"/>
  <c r="N1259" i="1"/>
  <c r="O1259" i="1" s="1"/>
  <c r="F1301" i="1"/>
  <c r="N1240" i="1"/>
  <c r="N1339" i="1"/>
  <c r="F1308" i="1"/>
  <c r="N1276" i="1"/>
  <c r="N1200" i="1"/>
  <c r="F1316" i="1"/>
  <c r="F1280" i="1"/>
  <c r="P1316" i="1"/>
  <c r="P1280" i="1"/>
  <c r="N1266" i="1"/>
  <c r="Q1266" i="1" s="1"/>
  <c r="F1262" i="1"/>
  <c r="F1260" i="1"/>
  <c r="N1316" i="1"/>
  <c r="O1316" i="1" s="1"/>
  <c r="P1309" i="1"/>
  <c r="F1306" i="1"/>
  <c r="N1280" i="1"/>
  <c r="O1280" i="1" s="1"/>
  <c r="P1253" i="1"/>
  <c r="N1325" i="1"/>
  <c r="N1309" i="1"/>
  <c r="O1309" i="1" s="1"/>
  <c r="N1282" i="1"/>
  <c r="F1337" i="1"/>
  <c r="F1310" i="1"/>
  <c r="H1304" i="1" a="1"/>
  <c r="H1304" i="1" s="1"/>
  <c r="N1274" i="1"/>
  <c r="O1274" i="1" s="1"/>
  <c r="H1337" i="1" a="1"/>
  <c r="H1337" i="1" s="1"/>
  <c r="P1337" i="1"/>
  <c r="N1338" i="1"/>
  <c r="H1338" i="1" a="1"/>
  <c r="H1338" i="1" s="1"/>
  <c r="F1335" i="1"/>
  <c r="N1334" i="1"/>
  <c r="F1324" i="1"/>
  <c r="F1318" i="1"/>
  <c r="F1309" i="1"/>
  <c r="P1296" i="1"/>
  <c r="F1329" i="1"/>
  <c r="F1304" i="1"/>
  <c r="N1301" i="1"/>
  <c r="O1301" i="1" s="1"/>
  <c r="Q1301" i="1" s="1"/>
  <c r="N1300" i="1"/>
  <c r="O1300" i="1" s="1"/>
  <c r="F1281" i="1"/>
  <c r="N1263" i="1"/>
  <c r="N1218" i="1"/>
  <c r="P1300" i="1"/>
  <c r="F1340" i="1"/>
  <c r="F1320" i="1"/>
  <c r="F1338" i="1"/>
  <c r="F1327" i="1"/>
  <c r="F1325" i="1"/>
  <c r="N1319" i="1"/>
  <c r="Q1310" i="1"/>
  <c r="N1303" i="1"/>
  <c r="F1295" i="1"/>
  <c r="L1281" i="1"/>
  <c r="P1266" i="1"/>
  <c r="F1323" i="1"/>
  <c r="F1293" i="1"/>
  <c r="N1285" i="1"/>
  <c r="F1332" i="1"/>
  <c r="L1322" i="1"/>
  <c r="F1313" i="1"/>
  <c r="F1286" i="1"/>
  <c r="Q1279" i="1"/>
  <c r="H1273" i="1" a="1"/>
  <c r="H1273" i="1" s="1"/>
  <c r="P1259" i="1"/>
  <c r="N1208" i="1"/>
  <c r="H1235" i="1" a="1"/>
  <c r="H1235" i="1" s="1"/>
  <c r="P1235" i="1"/>
  <c r="N1235" i="1"/>
  <c r="O1235" i="1" s="1"/>
  <c r="L1263" i="1"/>
  <c r="C1264" i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L1278" i="1" s="1"/>
  <c r="N1340" i="1"/>
  <c r="Q1340" i="1" s="1"/>
  <c r="H1340" i="1" a="1"/>
  <c r="H1340" i="1" s="1"/>
  <c r="P1340" i="1"/>
  <c r="Q1232" i="1"/>
  <c r="O1232" i="1"/>
  <c r="H1339" i="1" a="1"/>
  <c r="H1339" i="1" s="1"/>
  <c r="E1321" i="1"/>
  <c r="F1321" i="1" s="1"/>
  <c r="N1312" i="1"/>
  <c r="P1310" i="1"/>
  <c r="F1307" i="1"/>
  <c r="F1299" i="1"/>
  <c r="N1293" i="1"/>
  <c r="F1283" i="1"/>
  <c r="H1282" i="1" a="1"/>
  <c r="H1282" i="1" s="1"/>
  <c r="N1265" i="1"/>
  <c r="N1297" i="1"/>
  <c r="P1341" i="1"/>
  <c r="N1335" i="1"/>
  <c r="N1323" i="1"/>
  <c r="P1287" i="1"/>
  <c r="P1277" i="1"/>
  <c r="N1268" i="1"/>
  <c r="O1268" i="1" s="1"/>
  <c r="F1261" i="1"/>
  <c r="P1238" i="1"/>
  <c r="N1328" i="1"/>
  <c r="H1310" i="1" a="1"/>
  <c r="H1310" i="1" s="1"/>
  <c r="N1287" i="1"/>
  <c r="O1287" i="1" s="1"/>
  <c r="N1271" i="1"/>
  <c r="P1269" i="1"/>
  <c r="H1267" i="1" a="1"/>
  <c r="H1267" i="1" s="1"/>
  <c r="N1255" i="1"/>
  <c r="P1321" i="1"/>
  <c r="F1333" i="1"/>
  <c r="F1330" i="1"/>
  <c r="N1313" i="1"/>
  <c r="N1291" i="1"/>
  <c r="F1322" i="1"/>
  <c r="Q1321" i="1"/>
  <c r="F1287" i="1"/>
  <c r="H1341" i="1" a="1"/>
  <c r="H1341" i="1" s="1"/>
  <c r="N1327" i="1"/>
  <c r="H1325" i="1" a="1"/>
  <c r="H1325" i="1" s="1"/>
  <c r="N1324" i="1"/>
  <c r="H1321" i="1" a="1"/>
  <c r="H1321" i="1" s="1"/>
  <c r="H1317" i="1" a="1"/>
  <c r="H1317" i="1" s="1"/>
  <c r="F1314" i="1"/>
  <c r="H1305" i="1" a="1"/>
  <c r="H1305" i="1" s="1"/>
  <c r="C1302" i="1"/>
  <c r="C1303" i="1" s="1"/>
  <c r="C1304" i="1" s="1"/>
  <c r="L1304" i="1" s="1"/>
  <c r="N1292" i="1"/>
  <c r="N1284" i="1"/>
  <c r="N1262" i="1"/>
  <c r="L1261" i="1"/>
  <c r="Q1330" i="1"/>
  <c r="O1330" i="1"/>
  <c r="L1324" i="1"/>
  <c r="C1325" i="1"/>
  <c r="Q1341" i="1"/>
  <c r="O1341" i="1"/>
  <c r="H1333" i="1" a="1"/>
  <c r="H1333" i="1" s="1"/>
  <c r="O1299" i="1"/>
  <c r="Q1299" i="1"/>
  <c r="E1285" i="1"/>
  <c r="F1285" i="1" s="1"/>
  <c r="N1258" i="1"/>
  <c r="H1258" i="1" a="1"/>
  <c r="H1258" i="1" s="1"/>
  <c r="L1323" i="1"/>
  <c r="N1320" i="1"/>
  <c r="N1311" i="1"/>
  <c r="E1305" i="1"/>
  <c r="F1305" i="1" s="1"/>
  <c r="N1256" i="1"/>
  <c r="H1256" i="1" a="1"/>
  <c r="H1256" i="1" s="1"/>
  <c r="H1329" i="1" a="1"/>
  <c r="H1329" i="1" s="1"/>
  <c r="P1329" i="1"/>
  <c r="E1298" i="1"/>
  <c r="F1298" i="1" s="1"/>
  <c r="O1238" i="1"/>
  <c r="Q1238" i="1"/>
  <c r="E1297" i="1"/>
  <c r="F1297" i="1" s="1"/>
  <c r="H1335" i="1" a="1"/>
  <c r="H1335" i="1" s="1"/>
  <c r="Q1331" i="1"/>
  <c r="H1331" i="1" a="1"/>
  <c r="H1331" i="1" s="1"/>
  <c r="P1331" i="1"/>
  <c r="H1327" i="1" a="1"/>
  <c r="H1327" i="1" s="1"/>
  <c r="E1326" i="1"/>
  <c r="F1326" i="1" s="1"/>
  <c r="Q1317" i="1"/>
  <c r="F1315" i="1"/>
  <c r="Q1308" i="1"/>
  <c r="F1292" i="1"/>
  <c r="N1290" i="1"/>
  <c r="P1290" i="1"/>
  <c r="H1290" i="1" a="1"/>
  <c r="H1290" i="1" s="1"/>
  <c r="H1289" i="1" a="1"/>
  <c r="H1289" i="1" s="1"/>
  <c r="N1289" i="1"/>
  <c r="O1295" i="1"/>
  <c r="Q1295" i="1"/>
  <c r="N1337" i="1"/>
  <c r="H1334" i="1" a="1"/>
  <c r="H1334" i="1" s="1"/>
  <c r="N1333" i="1"/>
  <c r="H1330" i="1" a="1"/>
  <c r="H1330" i="1" s="1"/>
  <c r="P1330" i="1"/>
  <c r="N1329" i="1"/>
  <c r="H1326" i="1" a="1"/>
  <c r="H1326" i="1" s="1"/>
  <c r="N1322" i="1"/>
  <c r="H1322" i="1" a="1"/>
  <c r="H1322" i="1" s="1"/>
  <c r="P1320" i="1"/>
  <c r="P1311" i="1"/>
  <c r="N1283" i="1"/>
  <c r="E1282" i="1"/>
  <c r="F1282" i="1" s="1"/>
  <c r="C1282" i="1"/>
  <c r="N1275" i="1"/>
  <c r="E1334" i="1"/>
  <c r="F1334" i="1" s="1"/>
  <c r="P1317" i="1"/>
  <c r="N1315" i="1"/>
  <c r="N1305" i="1"/>
  <c r="F1296" i="1"/>
  <c r="E1273" i="1"/>
  <c r="F1273" i="1" s="1"/>
  <c r="H1249" i="1" a="1"/>
  <c r="H1249" i="1" s="1"/>
  <c r="N1249" i="1"/>
  <c r="H1336" i="1" a="1"/>
  <c r="H1336" i="1" s="1"/>
  <c r="Q1332" i="1"/>
  <c r="H1332" i="1" a="1"/>
  <c r="H1332" i="1" s="1"/>
  <c r="P1332" i="1"/>
  <c r="H1328" i="1" a="1"/>
  <c r="H1328" i="1" s="1"/>
  <c r="H1307" i="1" a="1"/>
  <c r="H1307" i="1" s="1"/>
  <c r="N1307" i="1"/>
  <c r="H1303" i="1" a="1"/>
  <c r="H1303" i="1" s="1"/>
  <c r="F1300" i="1"/>
  <c r="H1295" i="1" a="1"/>
  <c r="H1295" i="1" s="1"/>
  <c r="P1295" i="1"/>
  <c r="E1291" i="1"/>
  <c r="F1291" i="1" s="1"/>
  <c r="E1289" i="1"/>
  <c r="F1289" i="1" s="1"/>
  <c r="N1288" i="1"/>
  <c r="H1288" i="1" a="1"/>
  <c r="H1288" i="1" s="1"/>
  <c r="H1278" i="1" a="1"/>
  <c r="H1278" i="1" s="1"/>
  <c r="N1278" i="1"/>
  <c r="E1275" i="1"/>
  <c r="F1275" i="1" s="1"/>
  <c r="F1319" i="1"/>
  <c r="N1314" i="1"/>
  <c r="H1314" i="1" a="1"/>
  <c r="H1314" i="1" s="1"/>
  <c r="F1303" i="1"/>
  <c r="O1303" i="1" s="1"/>
  <c r="Q1303" i="1" s="1"/>
  <c r="N1302" i="1"/>
  <c r="H1302" i="1" a="1"/>
  <c r="H1302" i="1" s="1"/>
  <c r="H1299" i="1" a="1"/>
  <c r="H1299" i="1" s="1"/>
  <c r="P1299" i="1"/>
  <c r="N1296" i="1"/>
  <c r="F1288" i="1"/>
  <c r="E1265" i="1"/>
  <c r="F1265" i="1" s="1"/>
  <c r="P1258" i="1"/>
  <c r="N1318" i="1"/>
  <c r="H1318" i="1" a="1"/>
  <c r="H1318" i="1" s="1"/>
  <c r="H1313" i="1" a="1"/>
  <c r="H1313" i="1" s="1"/>
  <c r="N1306" i="1"/>
  <c r="H1306" i="1" a="1"/>
  <c r="H1306" i="1" s="1"/>
  <c r="E1302" i="1"/>
  <c r="F1302" i="1" s="1"/>
  <c r="N1298" i="1"/>
  <c r="F1294" i="1"/>
  <c r="N1294" i="1"/>
  <c r="H1284" i="1" a="1"/>
  <c r="H1284" i="1" s="1"/>
  <c r="N1281" i="1"/>
  <c r="H1281" i="1" a="1"/>
  <c r="H1281" i="1" s="1"/>
  <c r="N1252" i="1"/>
  <c r="H1252" i="1" a="1"/>
  <c r="H1252" i="1" s="1"/>
  <c r="H1285" i="1" a="1"/>
  <c r="H1285" i="1" s="1"/>
  <c r="P1279" i="1"/>
  <c r="H1277" i="1" a="1"/>
  <c r="H1277" i="1" s="1"/>
  <c r="P1274" i="1"/>
  <c r="H1271" i="1" a="1"/>
  <c r="H1271" i="1" s="1"/>
  <c r="P1267" i="1"/>
  <c r="L1262" i="1"/>
  <c r="E1277" i="1"/>
  <c r="F1277" i="1" s="1"/>
  <c r="E1271" i="1"/>
  <c r="F1271" i="1" s="1"/>
  <c r="O1266" i="1"/>
  <c r="E1263" i="1"/>
  <c r="F1263" i="1" s="1"/>
  <c r="N1257" i="1"/>
  <c r="P1257" i="1"/>
  <c r="N1245" i="1"/>
  <c r="P1245" i="1"/>
  <c r="H1245" i="1" a="1"/>
  <c r="H1245" i="1" s="1"/>
  <c r="E1233" i="1"/>
  <c r="F1233" i="1" s="1"/>
  <c r="L1234" i="1"/>
  <c r="H1230" i="1" a="1"/>
  <c r="H1230" i="1" s="1"/>
  <c r="N1230" i="1"/>
  <c r="F1290" i="1"/>
  <c r="Q1277" i="1"/>
  <c r="N1272" i="1"/>
  <c r="E1269" i="1"/>
  <c r="F1269" i="1" s="1"/>
  <c r="N1264" i="1"/>
  <c r="E1252" i="1"/>
  <c r="F1252" i="1" s="1"/>
  <c r="L1253" i="1"/>
  <c r="H1261" i="1" a="1"/>
  <c r="H1261" i="1" s="1"/>
  <c r="N1261" i="1"/>
  <c r="E1258" i="1"/>
  <c r="F1258" i="1" s="1"/>
  <c r="L1259" i="1"/>
  <c r="N1236" i="1"/>
  <c r="P1236" i="1"/>
  <c r="H1236" i="1" a="1"/>
  <c r="H1236" i="1" s="1"/>
  <c r="N1286" i="1"/>
  <c r="E1279" i="1"/>
  <c r="F1279" i="1" s="1"/>
  <c r="L1280" i="1"/>
  <c r="N1270" i="1"/>
  <c r="Q1269" i="1"/>
  <c r="E1267" i="1"/>
  <c r="F1267" i="1" s="1"/>
  <c r="N1251" i="1"/>
  <c r="E1250" i="1"/>
  <c r="F1250" i="1" s="1"/>
  <c r="L1251" i="1"/>
  <c r="N1246" i="1"/>
  <c r="H1246" i="1" a="1"/>
  <c r="H1246" i="1" s="1"/>
  <c r="P1246" i="1"/>
  <c r="E1278" i="1"/>
  <c r="F1278" i="1" s="1"/>
  <c r="L1279" i="1"/>
  <c r="E1276" i="1"/>
  <c r="F1276" i="1" s="1"/>
  <c r="E1274" i="1"/>
  <c r="F1274" i="1" s="1"/>
  <c r="E1272" i="1"/>
  <c r="F1272" i="1" s="1"/>
  <c r="E1270" i="1"/>
  <c r="F1270" i="1" s="1"/>
  <c r="E1268" i="1"/>
  <c r="F1268" i="1" s="1"/>
  <c r="E1266" i="1"/>
  <c r="F1266" i="1" s="1"/>
  <c r="E1264" i="1"/>
  <c r="F1264" i="1" s="1"/>
  <c r="N1260" i="1"/>
  <c r="H1260" i="1" a="1"/>
  <c r="H1260" i="1" s="1"/>
  <c r="E1256" i="1"/>
  <c r="F1256" i="1" s="1"/>
  <c r="L1257" i="1"/>
  <c r="N1253" i="1"/>
  <c r="N1237" i="1"/>
  <c r="P1237" i="1"/>
  <c r="N1239" i="1"/>
  <c r="H1231" i="1" a="1"/>
  <c r="H1231" i="1" s="1"/>
  <c r="N1231" i="1"/>
  <c r="O1226" i="1"/>
  <c r="H1215" i="1" a="1"/>
  <c r="H1215" i="1" s="1"/>
  <c r="P1215" i="1"/>
  <c r="N1215" i="1"/>
  <c r="E1196" i="1"/>
  <c r="F1196" i="1" s="1"/>
  <c r="L1197" i="1"/>
  <c r="N1254" i="1"/>
  <c r="H1254" i="1" a="1"/>
  <c r="H1254" i="1" s="1"/>
  <c r="Q1235" i="1"/>
  <c r="H1228" i="1" a="1"/>
  <c r="H1228" i="1" s="1"/>
  <c r="N1228" i="1"/>
  <c r="H1198" i="1" a="1"/>
  <c r="H1198" i="1" s="1"/>
  <c r="N1198" i="1"/>
  <c r="E1254" i="1"/>
  <c r="F1254" i="1" s="1"/>
  <c r="L1255" i="1"/>
  <c r="N1242" i="1"/>
  <c r="H1242" i="1" a="1"/>
  <c r="H1242" i="1" s="1"/>
  <c r="N1241" i="1"/>
  <c r="H1233" i="1" a="1"/>
  <c r="H1233" i="1" s="1"/>
  <c r="N1233" i="1"/>
  <c r="H1210" i="1" a="1"/>
  <c r="H1210" i="1" s="1"/>
  <c r="P1210" i="1"/>
  <c r="N1210" i="1"/>
  <c r="H1199" i="1" a="1"/>
  <c r="H1199" i="1" s="1"/>
  <c r="N1199" i="1"/>
  <c r="N1244" i="1"/>
  <c r="H1244" i="1" a="1"/>
  <c r="H1244" i="1" s="1"/>
  <c r="N1243" i="1"/>
  <c r="H1201" i="1" a="1"/>
  <c r="H1201" i="1" s="1"/>
  <c r="N1201" i="1"/>
  <c r="E1228" i="1"/>
  <c r="F1228" i="1" s="1"/>
  <c r="L1229" i="1"/>
  <c r="N1229" i="1"/>
  <c r="H1221" i="1" a="1"/>
  <c r="H1221" i="1" s="1"/>
  <c r="N1221" i="1"/>
  <c r="N1250" i="1"/>
  <c r="H1250" i="1" a="1"/>
  <c r="H1250" i="1" s="1"/>
  <c r="N1248" i="1"/>
  <c r="H1248" i="1" a="1"/>
  <c r="H1248" i="1" s="1"/>
  <c r="N1247" i="1"/>
  <c r="P1247" i="1"/>
  <c r="H1234" i="1" a="1"/>
  <c r="H1234" i="1" s="1"/>
  <c r="N1234" i="1"/>
  <c r="E1236" i="1"/>
  <c r="F1236" i="1" s="1"/>
  <c r="L1237" i="1"/>
  <c r="E1220" i="1"/>
  <c r="F1220" i="1" s="1"/>
  <c r="L1221" i="1"/>
  <c r="H1217" i="1" a="1"/>
  <c r="H1217" i="1" s="1"/>
  <c r="N1217" i="1"/>
  <c r="H1211" i="1" a="1"/>
  <c r="H1211" i="1" s="1"/>
  <c r="P1211" i="1"/>
  <c r="N1211" i="1"/>
  <c r="E1248" i="1"/>
  <c r="F1248" i="1" s="1"/>
  <c r="L1249" i="1"/>
  <c r="E1246" i="1"/>
  <c r="F1246" i="1" s="1"/>
  <c r="L1247" i="1"/>
  <c r="E1244" i="1"/>
  <c r="F1244" i="1" s="1"/>
  <c r="L1245" i="1"/>
  <c r="E1242" i="1"/>
  <c r="F1242" i="1" s="1"/>
  <c r="L1243" i="1"/>
  <c r="E1240" i="1"/>
  <c r="F1240" i="1" s="1"/>
  <c r="L1241" i="1"/>
  <c r="E1238" i="1"/>
  <c r="F1238" i="1" s="1"/>
  <c r="L1239" i="1"/>
  <c r="E1230" i="1"/>
  <c r="F1230" i="1" s="1"/>
  <c r="L1231" i="1"/>
  <c r="H1222" i="1" a="1"/>
  <c r="H1222" i="1" s="1"/>
  <c r="N1222" i="1"/>
  <c r="E1214" i="1"/>
  <c r="F1214" i="1" s="1"/>
  <c r="L1215" i="1"/>
  <c r="H1203" i="1" a="1"/>
  <c r="H1203" i="1" s="1"/>
  <c r="N1203" i="1"/>
  <c r="H1202" i="1" a="1"/>
  <c r="H1202" i="1" s="1"/>
  <c r="E1198" i="1"/>
  <c r="F1198" i="1" s="1"/>
  <c r="L1199" i="1"/>
  <c r="H1240" i="1" a="1"/>
  <c r="H1240" i="1" s="1"/>
  <c r="H1238" i="1" a="1"/>
  <c r="H1238" i="1" s="1"/>
  <c r="H1225" i="1" a="1"/>
  <c r="H1225" i="1" s="1"/>
  <c r="N1225" i="1"/>
  <c r="H1223" i="1" a="1"/>
  <c r="H1223" i="1" s="1"/>
  <c r="N1223" i="1"/>
  <c r="H1218" i="1" a="1"/>
  <c r="H1218" i="1" s="1"/>
  <c r="H1227" i="1" a="1"/>
  <c r="H1227" i="1" s="1"/>
  <c r="N1227" i="1"/>
  <c r="H1226" i="1" a="1"/>
  <c r="H1226" i="1" s="1"/>
  <c r="P1226" i="1"/>
  <c r="H1219" i="1" a="1"/>
  <c r="H1219" i="1" s="1"/>
  <c r="N1219" i="1"/>
  <c r="O1216" i="1"/>
  <c r="Q1216" i="1"/>
  <c r="H1212" i="1" a="1"/>
  <c r="H1212" i="1" s="1"/>
  <c r="N1212" i="1"/>
  <c r="H1205" i="1" a="1"/>
  <c r="H1205" i="1" s="1"/>
  <c r="P1205" i="1"/>
  <c r="N1205" i="1"/>
  <c r="H1204" i="1" a="1"/>
  <c r="H1204" i="1" s="1"/>
  <c r="P1204" i="1"/>
  <c r="N1204" i="1"/>
  <c r="E1235" i="1"/>
  <c r="F1235" i="1" s="1"/>
  <c r="L1236" i="1"/>
  <c r="E1225" i="1"/>
  <c r="F1225" i="1" s="1"/>
  <c r="L1226" i="1"/>
  <c r="E1222" i="1"/>
  <c r="F1222" i="1" s="1"/>
  <c r="L1223" i="1"/>
  <c r="H1213" i="1" a="1"/>
  <c r="H1213" i="1" s="1"/>
  <c r="N1213" i="1"/>
  <c r="H1207" i="1" a="1"/>
  <c r="H1207" i="1" s="1"/>
  <c r="N1207" i="1"/>
  <c r="H1206" i="1" a="1"/>
  <c r="H1206" i="1" s="1"/>
  <c r="N1206" i="1"/>
  <c r="E1204" i="1"/>
  <c r="F1204" i="1" s="1"/>
  <c r="L1205" i="1"/>
  <c r="H1195" i="1" a="1"/>
  <c r="H1195" i="1" s="1"/>
  <c r="P1195" i="1"/>
  <c r="N1195" i="1"/>
  <c r="E1259" i="1"/>
  <c r="F1259" i="1" s="1"/>
  <c r="L1260" i="1"/>
  <c r="E1257" i="1"/>
  <c r="F1257" i="1" s="1"/>
  <c r="L1258" i="1"/>
  <c r="E1255" i="1"/>
  <c r="F1255" i="1" s="1"/>
  <c r="L1256" i="1"/>
  <c r="E1253" i="1"/>
  <c r="F1253" i="1" s="1"/>
  <c r="L1254" i="1"/>
  <c r="E1251" i="1"/>
  <c r="F1251" i="1" s="1"/>
  <c r="L1252" i="1"/>
  <c r="E1249" i="1"/>
  <c r="F1249" i="1" s="1"/>
  <c r="L1250" i="1"/>
  <c r="E1247" i="1"/>
  <c r="F1247" i="1" s="1"/>
  <c r="L1248" i="1"/>
  <c r="E1245" i="1"/>
  <c r="F1245" i="1" s="1"/>
  <c r="L1246" i="1"/>
  <c r="E1243" i="1"/>
  <c r="F1243" i="1" s="1"/>
  <c r="L1244" i="1"/>
  <c r="E1241" i="1"/>
  <c r="F1241" i="1" s="1"/>
  <c r="L1242" i="1"/>
  <c r="E1239" i="1"/>
  <c r="F1239" i="1" s="1"/>
  <c r="L1240" i="1"/>
  <c r="E1237" i="1"/>
  <c r="F1237" i="1" s="1"/>
  <c r="L1238" i="1"/>
  <c r="H1229" i="1" a="1"/>
  <c r="H1229" i="1" s="1"/>
  <c r="O1224" i="1"/>
  <c r="Q1224" i="1"/>
  <c r="E1212" i="1"/>
  <c r="F1212" i="1" s="1"/>
  <c r="L1213" i="1"/>
  <c r="H1209" i="1" a="1"/>
  <c r="H1209" i="1" s="1"/>
  <c r="N1209" i="1"/>
  <c r="N1202" i="1"/>
  <c r="H1220" i="1" a="1"/>
  <c r="H1220" i="1" s="1"/>
  <c r="N1220" i="1"/>
  <c r="H1214" i="1" a="1"/>
  <c r="H1214" i="1" s="1"/>
  <c r="P1214" i="1"/>
  <c r="N1214" i="1"/>
  <c r="E1206" i="1"/>
  <c r="F1206" i="1" s="1"/>
  <c r="L1207" i="1"/>
  <c r="H1197" i="1" a="1"/>
  <c r="H1197" i="1" s="1"/>
  <c r="N1197" i="1"/>
  <c r="H1196" i="1" a="1"/>
  <c r="H1196" i="1" s="1"/>
  <c r="N1196" i="1"/>
  <c r="E1217" i="1"/>
  <c r="F1217" i="1" s="1"/>
  <c r="L1218" i="1"/>
  <c r="E1209" i="1"/>
  <c r="F1209" i="1" s="1"/>
  <c r="L1210" i="1"/>
  <c r="E1201" i="1"/>
  <c r="F1201" i="1" s="1"/>
  <c r="L1202" i="1"/>
  <c r="E1227" i="1"/>
  <c r="F1227" i="1" s="1"/>
  <c r="L1228" i="1"/>
  <c r="E1219" i="1"/>
  <c r="F1219" i="1" s="1"/>
  <c r="L1220" i="1"/>
  <c r="E1211" i="1"/>
  <c r="F1211" i="1" s="1"/>
  <c r="L1212" i="1"/>
  <c r="E1203" i="1"/>
  <c r="F1203" i="1" s="1"/>
  <c r="L1204" i="1"/>
  <c r="E1195" i="1"/>
  <c r="F1195" i="1" s="1"/>
  <c r="L1196" i="1"/>
  <c r="E1232" i="1"/>
  <c r="F1232" i="1" s="1"/>
  <c r="L1233" i="1"/>
  <c r="E1224" i="1"/>
  <c r="F1224" i="1" s="1"/>
  <c r="L1225" i="1"/>
  <c r="E1216" i="1"/>
  <c r="F1216" i="1" s="1"/>
  <c r="L1217" i="1"/>
  <c r="E1208" i="1"/>
  <c r="F1208" i="1" s="1"/>
  <c r="L1209" i="1"/>
  <c r="E1200" i="1"/>
  <c r="F1200" i="1" s="1"/>
  <c r="L1201" i="1"/>
  <c r="H1232" i="1" a="1"/>
  <c r="H1232" i="1" s="1"/>
  <c r="P1232" i="1"/>
  <c r="E1229" i="1"/>
  <c r="F1229" i="1" s="1"/>
  <c r="L1230" i="1"/>
  <c r="H1224" i="1" a="1"/>
  <c r="H1224" i="1" s="1"/>
  <c r="P1224" i="1"/>
  <c r="E1221" i="1"/>
  <c r="F1221" i="1" s="1"/>
  <c r="L1222" i="1"/>
  <c r="H1216" i="1" a="1"/>
  <c r="H1216" i="1" s="1"/>
  <c r="P1216" i="1"/>
  <c r="E1213" i="1"/>
  <c r="F1213" i="1" s="1"/>
  <c r="L1214" i="1"/>
  <c r="H1208" i="1" a="1"/>
  <c r="H1208" i="1" s="1"/>
  <c r="E1205" i="1"/>
  <c r="F1205" i="1" s="1"/>
  <c r="L1206" i="1"/>
  <c r="H1200" i="1" a="1"/>
  <c r="H1200" i="1" s="1"/>
  <c r="E1197" i="1"/>
  <c r="F1197" i="1" s="1"/>
  <c r="L1198" i="1"/>
  <c r="E1234" i="1"/>
  <c r="F1234" i="1" s="1"/>
  <c r="L1235" i="1"/>
  <c r="E1226" i="1"/>
  <c r="F1226" i="1" s="1"/>
  <c r="L1227" i="1"/>
  <c r="E1218" i="1"/>
  <c r="F1218" i="1" s="1"/>
  <c r="L1219" i="1"/>
  <c r="E1210" i="1"/>
  <c r="F1210" i="1" s="1"/>
  <c r="L1211" i="1"/>
  <c r="E1202" i="1"/>
  <c r="F1202" i="1" s="1"/>
  <c r="L1203" i="1"/>
  <c r="E1231" i="1"/>
  <c r="F1231" i="1" s="1"/>
  <c r="L1232" i="1"/>
  <c r="E1223" i="1"/>
  <c r="F1223" i="1" s="1"/>
  <c r="L1224" i="1"/>
  <c r="E1215" i="1"/>
  <c r="F1215" i="1" s="1"/>
  <c r="L1216" i="1"/>
  <c r="E1207" i="1"/>
  <c r="F1207" i="1" s="1"/>
  <c r="L1208" i="1"/>
  <c r="E1199" i="1"/>
  <c r="F1199" i="1" s="1"/>
  <c r="L1200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048" i="1"/>
  <c r="D1047" i="1"/>
  <c r="E1046" i="1" s="1"/>
  <c r="G1047" i="1" a="1"/>
  <c r="G1047" i="1" s="1"/>
  <c r="I1047" i="1"/>
  <c r="J1047" i="1"/>
  <c r="C1048" i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D1048" i="1"/>
  <c r="G1048" i="1" a="1"/>
  <c r="G1048" i="1" s="1"/>
  <c r="J1048" i="1"/>
  <c r="D1049" i="1"/>
  <c r="G1049" i="1" a="1"/>
  <c r="G1049" i="1" s="1"/>
  <c r="J1049" i="1"/>
  <c r="D1050" i="1"/>
  <c r="G1050" i="1" a="1"/>
  <c r="G1050" i="1" s="1"/>
  <c r="J1050" i="1"/>
  <c r="D1051" i="1"/>
  <c r="G1051" i="1" a="1"/>
  <c r="G1051" i="1" s="1"/>
  <c r="J1051" i="1"/>
  <c r="D1052" i="1"/>
  <c r="G1052" i="1" a="1"/>
  <c r="G1052" i="1" s="1"/>
  <c r="J1052" i="1"/>
  <c r="D1053" i="1"/>
  <c r="G1053" i="1" a="1"/>
  <c r="G1053" i="1" s="1"/>
  <c r="J1053" i="1"/>
  <c r="D1054" i="1"/>
  <c r="G1054" i="1" a="1"/>
  <c r="G1054" i="1" s="1"/>
  <c r="J1054" i="1"/>
  <c r="D1055" i="1"/>
  <c r="G1055" i="1" a="1"/>
  <c r="G1055" i="1" s="1"/>
  <c r="N1055" i="1" s="1"/>
  <c r="J1055" i="1"/>
  <c r="D1056" i="1"/>
  <c r="G1056" i="1" a="1"/>
  <c r="G1056" i="1" s="1"/>
  <c r="J1056" i="1"/>
  <c r="D1057" i="1"/>
  <c r="G1057" i="1" a="1"/>
  <c r="G1057" i="1" s="1"/>
  <c r="N1057" i="1" s="1"/>
  <c r="O1057" i="1" s="1"/>
  <c r="J1057" i="1"/>
  <c r="D1058" i="1"/>
  <c r="G1058" i="1" a="1"/>
  <c r="G1058" i="1" s="1"/>
  <c r="J1058" i="1"/>
  <c r="D1059" i="1"/>
  <c r="G1059" i="1" a="1"/>
  <c r="G1059" i="1" s="1"/>
  <c r="J1059" i="1"/>
  <c r="D1060" i="1"/>
  <c r="G1060" i="1" a="1"/>
  <c r="G1060" i="1" s="1"/>
  <c r="J1060" i="1"/>
  <c r="D1061" i="1"/>
  <c r="G1061" i="1" a="1"/>
  <c r="G1061" i="1" s="1"/>
  <c r="J1061" i="1"/>
  <c r="D1062" i="1"/>
  <c r="G1062" i="1" a="1"/>
  <c r="G1062" i="1" s="1"/>
  <c r="J1062" i="1"/>
  <c r="D1063" i="1"/>
  <c r="G1063" i="1" a="1"/>
  <c r="G1063" i="1" s="1"/>
  <c r="N1063" i="1" s="1"/>
  <c r="J1063" i="1"/>
  <c r="D1064" i="1"/>
  <c r="E1063" i="1" s="1"/>
  <c r="G1064" i="1" a="1"/>
  <c r="G1064" i="1" s="1"/>
  <c r="N1064" i="1" s="1"/>
  <c r="O1064" i="1" s="1"/>
  <c r="J1064" i="1"/>
  <c r="D1065" i="1"/>
  <c r="E1064" i="1" s="1"/>
  <c r="G1065" i="1" a="1"/>
  <c r="G1065" i="1" s="1"/>
  <c r="J1065" i="1"/>
  <c r="D1066" i="1"/>
  <c r="G1066" i="1" a="1"/>
  <c r="G1066" i="1" s="1"/>
  <c r="J1066" i="1"/>
  <c r="D1067" i="1"/>
  <c r="E1066" i="1" s="1"/>
  <c r="G1067" i="1" a="1"/>
  <c r="G1067" i="1" s="1"/>
  <c r="J1067" i="1"/>
  <c r="D1068" i="1"/>
  <c r="E1067" i="1" s="1"/>
  <c r="G1068" i="1" a="1"/>
  <c r="G1068" i="1" s="1"/>
  <c r="J1068" i="1"/>
  <c r="C1069" i="1"/>
  <c r="D1069" i="1"/>
  <c r="E1068" i="1" s="1"/>
  <c r="G1069" i="1" a="1"/>
  <c r="G1069" i="1" s="1"/>
  <c r="J1069" i="1"/>
  <c r="D1070" i="1"/>
  <c r="E1069" i="1" s="1"/>
  <c r="G1070" i="1" a="1"/>
  <c r="G1070" i="1" s="1"/>
  <c r="J1070" i="1"/>
  <c r="D1071" i="1"/>
  <c r="E1070" i="1" s="1"/>
  <c r="G1071" i="1" a="1"/>
  <c r="G1071" i="1" s="1"/>
  <c r="J1071" i="1"/>
  <c r="D1072" i="1"/>
  <c r="E1071" i="1" s="1"/>
  <c r="G1072" i="1" a="1"/>
  <c r="G1072" i="1" s="1"/>
  <c r="J1072" i="1"/>
  <c r="D1073" i="1"/>
  <c r="E1072" i="1" s="1"/>
  <c r="G1073" i="1" a="1"/>
  <c r="G1073" i="1" s="1"/>
  <c r="J1073" i="1"/>
  <c r="D1074" i="1"/>
  <c r="G1074" i="1" a="1"/>
  <c r="G1074" i="1" s="1"/>
  <c r="J1074" i="1"/>
  <c r="D1075" i="1"/>
  <c r="E1074" i="1" s="1"/>
  <c r="G1075" i="1" a="1"/>
  <c r="G1075" i="1" s="1"/>
  <c r="J1075" i="1"/>
  <c r="D1076" i="1"/>
  <c r="E1075" i="1" s="1"/>
  <c r="G1076" i="1" a="1"/>
  <c r="G1076" i="1" s="1"/>
  <c r="N1076" i="1" s="1"/>
  <c r="J1076" i="1"/>
  <c r="D1077" i="1"/>
  <c r="E1076" i="1" s="1"/>
  <c r="G1077" i="1" a="1"/>
  <c r="G1077" i="1" s="1"/>
  <c r="J1077" i="1"/>
  <c r="D1078" i="1"/>
  <c r="E1077" i="1" s="1"/>
  <c r="G1078" i="1" a="1"/>
  <c r="G1078" i="1" s="1"/>
  <c r="J1078" i="1"/>
  <c r="D1079" i="1"/>
  <c r="E1078" i="1" s="1"/>
  <c r="G1079" i="1" a="1"/>
  <c r="G1079" i="1" s="1"/>
  <c r="N1079" i="1" s="1"/>
  <c r="J1079" i="1"/>
  <c r="D1080" i="1"/>
  <c r="G1080" i="1" a="1"/>
  <c r="G1080" i="1" s="1"/>
  <c r="J1080" i="1"/>
  <c r="D1081" i="1"/>
  <c r="G1081" i="1" a="1"/>
  <c r="G1081" i="1" s="1"/>
  <c r="N1081" i="1" s="1"/>
  <c r="J1081" i="1"/>
  <c r="D1082" i="1"/>
  <c r="G1082" i="1" a="1"/>
  <c r="G1082" i="1" s="1"/>
  <c r="J1082" i="1"/>
  <c r="D1083" i="1"/>
  <c r="E1082" i="1" s="1"/>
  <c r="G1083" i="1" a="1"/>
  <c r="G1083" i="1" s="1"/>
  <c r="J1083" i="1"/>
  <c r="D1084" i="1"/>
  <c r="G1084" i="1" a="1"/>
  <c r="G1084" i="1" s="1"/>
  <c r="J1084" i="1"/>
  <c r="D1085" i="1"/>
  <c r="E1084" i="1" s="1"/>
  <c r="G1085" i="1" a="1"/>
  <c r="G1085" i="1" s="1"/>
  <c r="H1085" i="1" s="1" a="1"/>
  <c r="H1085" i="1" s="1"/>
  <c r="J1085" i="1"/>
  <c r="D1086" i="1"/>
  <c r="E1085" i="1" s="1"/>
  <c r="G1086" i="1" a="1"/>
  <c r="G1086" i="1" s="1"/>
  <c r="N1086" i="1" s="1"/>
  <c r="J1086" i="1"/>
  <c r="D1087" i="1"/>
  <c r="E1086" i="1" s="1"/>
  <c r="G1087" i="1" a="1"/>
  <c r="G1087" i="1" s="1"/>
  <c r="N1087" i="1" s="1"/>
  <c r="O1087" i="1" s="1"/>
  <c r="J1087" i="1"/>
  <c r="D1088" i="1"/>
  <c r="E1087" i="1" s="1"/>
  <c r="G1088" i="1" a="1"/>
  <c r="G1088" i="1" s="1"/>
  <c r="J1088" i="1"/>
  <c r="D1089" i="1"/>
  <c r="E1088" i="1" s="1"/>
  <c r="G1089" i="1" a="1"/>
  <c r="G1089" i="1" s="1"/>
  <c r="J1089" i="1"/>
  <c r="C1090" i="1"/>
  <c r="C1091" i="1" s="1"/>
  <c r="C1092" i="1" s="1"/>
  <c r="D1090" i="1"/>
  <c r="E1089" i="1" s="1"/>
  <c r="G1090" i="1" a="1"/>
  <c r="G1090" i="1" s="1"/>
  <c r="J1090" i="1"/>
  <c r="D1091" i="1"/>
  <c r="E1090" i="1" s="1"/>
  <c r="G1091" i="1" a="1"/>
  <c r="G1091" i="1" s="1"/>
  <c r="J1091" i="1"/>
  <c r="D1092" i="1"/>
  <c r="E1091" i="1" s="1"/>
  <c r="G1092" i="1" a="1"/>
  <c r="G1092" i="1" s="1"/>
  <c r="J1092" i="1"/>
  <c r="D1093" i="1"/>
  <c r="E1092" i="1" s="1"/>
  <c r="G1093" i="1" a="1"/>
  <c r="G1093" i="1" s="1"/>
  <c r="J1093" i="1"/>
  <c r="D1094" i="1"/>
  <c r="G1094" i="1" a="1"/>
  <c r="G1094" i="1" s="1"/>
  <c r="J1094" i="1"/>
  <c r="D1095" i="1"/>
  <c r="E1094" i="1" s="1"/>
  <c r="G1095" i="1" a="1"/>
  <c r="G1095" i="1" s="1"/>
  <c r="J1095" i="1"/>
  <c r="D1096" i="1"/>
  <c r="E1095" i="1" s="1"/>
  <c r="G1096" i="1" a="1"/>
  <c r="G1096" i="1" s="1"/>
  <c r="J1096" i="1"/>
  <c r="D1097" i="1"/>
  <c r="E1096" i="1" s="1"/>
  <c r="G1097" i="1" a="1"/>
  <c r="G1097" i="1" s="1"/>
  <c r="J1097" i="1"/>
  <c r="D1098" i="1"/>
  <c r="E1097" i="1" s="1"/>
  <c r="G1098" i="1" a="1"/>
  <c r="G1098" i="1" s="1"/>
  <c r="J1098" i="1"/>
  <c r="D1099" i="1"/>
  <c r="E1098" i="1" s="1"/>
  <c r="G1099" i="1" a="1"/>
  <c r="G1099" i="1" s="1"/>
  <c r="J1099" i="1"/>
  <c r="D1100" i="1"/>
  <c r="E1099" i="1" s="1"/>
  <c r="G1100" i="1" a="1"/>
  <c r="G1100" i="1" s="1"/>
  <c r="N1100" i="1" s="1"/>
  <c r="O1100" i="1" s="1"/>
  <c r="J1100" i="1"/>
  <c r="D1101" i="1"/>
  <c r="E1100" i="1" s="1"/>
  <c r="G1101" i="1" a="1"/>
  <c r="G1101" i="1" s="1"/>
  <c r="J1101" i="1"/>
  <c r="D1102" i="1"/>
  <c r="G1102" i="1" a="1"/>
  <c r="G1102" i="1" s="1"/>
  <c r="J1102" i="1"/>
  <c r="D1103" i="1"/>
  <c r="E1102" i="1" s="1"/>
  <c r="G1103" i="1" a="1"/>
  <c r="G1103" i="1" s="1"/>
  <c r="J1103" i="1"/>
  <c r="D1104" i="1"/>
  <c r="E1103" i="1" s="1"/>
  <c r="G1104" i="1" a="1"/>
  <c r="G1104" i="1" s="1"/>
  <c r="J1104" i="1"/>
  <c r="D1105" i="1"/>
  <c r="E1104" i="1" s="1"/>
  <c r="G1105" i="1" a="1"/>
  <c r="G1105" i="1" s="1"/>
  <c r="J1105" i="1"/>
  <c r="D1106" i="1"/>
  <c r="E1105" i="1" s="1"/>
  <c r="G1106" i="1" a="1"/>
  <c r="G1106" i="1" s="1"/>
  <c r="J1106" i="1"/>
  <c r="D1107" i="1"/>
  <c r="E1106" i="1" s="1"/>
  <c r="G1107" i="1" a="1"/>
  <c r="G1107" i="1" s="1"/>
  <c r="N1107" i="1" s="1"/>
  <c r="Q1107" i="1" s="1"/>
  <c r="J1107" i="1"/>
  <c r="D1108" i="1"/>
  <c r="E1107" i="1" s="1"/>
  <c r="G1108" i="1" a="1"/>
  <c r="G1108" i="1" s="1"/>
  <c r="N1108" i="1" s="1"/>
  <c r="O1108" i="1" s="1"/>
  <c r="J1108" i="1"/>
  <c r="D1109" i="1"/>
  <c r="E1108" i="1" s="1"/>
  <c r="G1109" i="1" a="1"/>
  <c r="G1109" i="1" s="1"/>
  <c r="J1109" i="1"/>
  <c r="D1110" i="1"/>
  <c r="E1109" i="1" s="1"/>
  <c r="G1110" i="1" a="1"/>
  <c r="G1110" i="1" s="1"/>
  <c r="J1110" i="1"/>
  <c r="D1111" i="1"/>
  <c r="G1111" i="1" a="1"/>
  <c r="G1111" i="1" s="1"/>
  <c r="J1111" i="1"/>
  <c r="C1112" i="1"/>
  <c r="D1112" i="1"/>
  <c r="E1111" i="1" s="1"/>
  <c r="G1112" i="1" a="1"/>
  <c r="G1112" i="1" s="1"/>
  <c r="J1112" i="1"/>
  <c r="D1113" i="1"/>
  <c r="E1112" i="1" s="1"/>
  <c r="G1113" i="1" a="1"/>
  <c r="G1113" i="1" s="1"/>
  <c r="J1113" i="1"/>
  <c r="D1114" i="1"/>
  <c r="E1113" i="1" s="1"/>
  <c r="G1114" i="1" a="1"/>
  <c r="G1114" i="1" s="1"/>
  <c r="J1114" i="1"/>
  <c r="D1115" i="1"/>
  <c r="E1114" i="1" s="1"/>
  <c r="G1115" i="1" a="1"/>
  <c r="G1115" i="1" s="1"/>
  <c r="J1115" i="1"/>
  <c r="D1116" i="1"/>
  <c r="E1115" i="1" s="1"/>
  <c r="G1116" i="1" a="1"/>
  <c r="G1116" i="1" s="1"/>
  <c r="J1116" i="1"/>
  <c r="D1117" i="1"/>
  <c r="E1116" i="1" s="1"/>
  <c r="G1117" i="1" a="1"/>
  <c r="G1117" i="1" s="1"/>
  <c r="J1117" i="1"/>
  <c r="D1118" i="1"/>
  <c r="E1117" i="1" s="1"/>
  <c r="G1118" i="1" a="1"/>
  <c r="G1118" i="1" s="1"/>
  <c r="J1118" i="1"/>
  <c r="D1119" i="1"/>
  <c r="E1118" i="1" s="1"/>
  <c r="G1119" i="1" a="1"/>
  <c r="G1119" i="1" s="1"/>
  <c r="J1119" i="1"/>
  <c r="D1120" i="1"/>
  <c r="E1119" i="1" s="1"/>
  <c r="G1120" i="1" a="1"/>
  <c r="G1120" i="1" s="1"/>
  <c r="J1120" i="1"/>
  <c r="D1121" i="1"/>
  <c r="E1120" i="1" s="1"/>
  <c r="G1121" i="1" a="1"/>
  <c r="G1121" i="1" s="1"/>
  <c r="J1121" i="1"/>
  <c r="D1122" i="1"/>
  <c r="E1121" i="1" s="1"/>
  <c r="G1122" i="1" a="1"/>
  <c r="G1122" i="1" s="1"/>
  <c r="J1122" i="1"/>
  <c r="D1123" i="1"/>
  <c r="E1122" i="1" s="1"/>
  <c r="G1123" i="1" a="1"/>
  <c r="G1123" i="1" s="1"/>
  <c r="J1123" i="1"/>
  <c r="D1124" i="1"/>
  <c r="E1123" i="1" s="1"/>
  <c r="G1124" i="1" a="1"/>
  <c r="G1124" i="1" s="1"/>
  <c r="J1124" i="1"/>
  <c r="D1125" i="1"/>
  <c r="E1124" i="1" s="1"/>
  <c r="G1125" i="1" a="1"/>
  <c r="G1125" i="1" s="1"/>
  <c r="J1125" i="1"/>
  <c r="D1126" i="1"/>
  <c r="E1125" i="1" s="1"/>
  <c r="G1126" i="1" a="1"/>
  <c r="G1126" i="1" s="1"/>
  <c r="J1126" i="1"/>
  <c r="D1127" i="1"/>
  <c r="E1126" i="1" s="1"/>
  <c r="G1127" i="1" a="1"/>
  <c r="G1127" i="1" s="1"/>
  <c r="P1127" i="1" s="1"/>
  <c r="J1127" i="1"/>
  <c r="D1128" i="1"/>
  <c r="E1127" i="1" s="1"/>
  <c r="G1128" i="1" a="1"/>
  <c r="G1128" i="1" s="1"/>
  <c r="J1128" i="1"/>
  <c r="D1129" i="1"/>
  <c r="E1128" i="1" s="1"/>
  <c r="G1129" i="1" a="1"/>
  <c r="G1129" i="1" s="1"/>
  <c r="J1129" i="1"/>
  <c r="D1130" i="1"/>
  <c r="E1129" i="1" s="1"/>
  <c r="G1130" i="1" a="1"/>
  <c r="G1130" i="1" s="1"/>
  <c r="J1130" i="1"/>
  <c r="D1131" i="1"/>
  <c r="E1130" i="1" s="1"/>
  <c r="G1131" i="1" a="1"/>
  <c r="G1131" i="1" s="1"/>
  <c r="H1131" i="1" s="1" a="1"/>
  <c r="H1131" i="1" s="1"/>
  <c r="J1131" i="1"/>
  <c r="C1132" i="1"/>
  <c r="D1132" i="1"/>
  <c r="E1131" i="1" s="1"/>
  <c r="G1132" i="1" a="1"/>
  <c r="G1132" i="1" s="1"/>
  <c r="J1132" i="1"/>
  <c r="D1133" i="1"/>
  <c r="E1132" i="1" s="1"/>
  <c r="G1133" i="1" a="1"/>
  <c r="G1133" i="1" s="1"/>
  <c r="J1133" i="1"/>
  <c r="D1134" i="1"/>
  <c r="E1133" i="1" s="1"/>
  <c r="G1134" i="1" a="1"/>
  <c r="G1134" i="1" s="1"/>
  <c r="J1134" i="1"/>
  <c r="D1135" i="1"/>
  <c r="E1134" i="1" s="1"/>
  <c r="G1135" i="1" a="1"/>
  <c r="G1135" i="1" s="1"/>
  <c r="H1135" i="1" s="1" a="1"/>
  <c r="H1135" i="1" s="1"/>
  <c r="J1135" i="1"/>
  <c r="D1136" i="1"/>
  <c r="E1135" i="1" s="1"/>
  <c r="G1136" i="1" a="1"/>
  <c r="G1136" i="1" s="1"/>
  <c r="J1136" i="1"/>
  <c r="D1137" i="1"/>
  <c r="G1137" i="1" a="1"/>
  <c r="G1137" i="1" s="1"/>
  <c r="J1137" i="1"/>
  <c r="D1138" i="1"/>
  <c r="G1138" i="1" a="1"/>
  <c r="G1138" i="1" s="1"/>
  <c r="H1138" i="1" s="1" a="1"/>
  <c r="H1138" i="1" s="1"/>
  <c r="J1138" i="1"/>
  <c r="D1139" i="1"/>
  <c r="G1139" i="1" a="1"/>
  <c r="G1139" i="1" s="1"/>
  <c r="H1139" i="1" s="1" a="1"/>
  <c r="H1139" i="1" s="1"/>
  <c r="J1139" i="1"/>
  <c r="D1140" i="1"/>
  <c r="G1140" i="1" a="1"/>
  <c r="G1140" i="1" s="1"/>
  <c r="H1140" i="1" s="1" a="1"/>
  <c r="H1140" i="1" s="1"/>
  <c r="J1140" i="1"/>
  <c r="D1141" i="1"/>
  <c r="G1141" i="1" a="1"/>
  <c r="G1141" i="1" s="1"/>
  <c r="N1141" i="1" s="1"/>
  <c r="O1141" i="1" s="1"/>
  <c r="J1141" i="1"/>
  <c r="D1142" i="1"/>
  <c r="G1142" i="1" a="1"/>
  <c r="G1142" i="1" s="1"/>
  <c r="N1142" i="1" s="1"/>
  <c r="O1142" i="1" s="1"/>
  <c r="J1142" i="1"/>
  <c r="D1143" i="1"/>
  <c r="G1143" i="1" a="1"/>
  <c r="G1143" i="1" s="1"/>
  <c r="J1143" i="1"/>
  <c r="D1144" i="1"/>
  <c r="G1144" i="1" a="1"/>
  <c r="G1144" i="1" s="1"/>
  <c r="J1144" i="1"/>
  <c r="D1145" i="1"/>
  <c r="G1145" i="1" a="1"/>
  <c r="G1145" i="1" s="1"/>
  <c r="H1145" i="1" s="1" a="1"/>
  <c r="H1145" i="1" s="1"/>
  <c r="J1145" i="1"/>
  <c r="D1146" i="1"/>
  <c r="G1146" i="1" a="1"/>
  <c r="G1146" i="1" s="1"/>
  <c r="J1146" i="1"/>
  <c r="D1147" i="1"/>
  <c r="G1147" i="1" a="1"/>
  <c r="G1147" i="1" s="1"/>
  <c r="N1147" i="1" s="1"/>
  <c r="J1147" i="1"/>
  <c r="D1148" i="1"/>
  <c r="G1148" i="1" a="1"/>
  <c r="G1148" i="1" s="1"/>
  <c r="H1148" i="1" s="1" a="1"/>
  <c r="H1148" i="1" s="1"/>
  <c r="J1148" i="1"/>
  <c r="D1149" i="1"/>
  <c r="G1149" i="1" a="1"/>
  <c r="G1149" i="1" s="1"/>
  <c r="H1149" i="1" s="1" a="1"/>
  <c r="H1149" i="1" s="1"/>
  <c r="J1149" i="1"/>
  <c r="D1150" i="1"/>
  <c r="G1150" i="1" a="1"/>
  <c r="G1150" i="1" s="1"/>
  <c r="H1150" i="1" s="1" a="1"/>
  <c r="H1150" i="1" s="1"/>
  <c r="J1150" i="1"/>
  <c r="C1151" i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D1151" i="1"/>
  <c r="G1151" i="1" a="1"/>
  <c r="G1151" i="1" s="1"/>
  <c r="J1151" i="1"/>
  <c r="D1152" i="1"/>
  <c r="G1152" i="1" a="1"/>
  <c r="G1152" i="1" s="1"/>
  <c r="N1152" i="1" s="1"/>
  <c r="J1152" i="1"/>
  <c r="D1153" i="1"/>
  <c r="G1153" i="1" a="1"/>
  <c r="G1153" i="1" s="1"/>
  <c r="N1153" i="1" s="1"/>
  <c r="J1153" i="1"/>
  <c r="D1154" i="1"/>
  <c r="G1154" i="1" a="1"/>
  <c r="G1154" i="1" s="1"/>
  <c r="H1154" i="1" s="1" a="1"/>
  <c r="H1154" i="1" s="1"/>
  <c r="J1154" i="1"/>
  <c r="D1155" i="1"/>
  <c r="G1155" i="1" a="1"/>
  <c r="G1155" i="1" s="1"/>
  <c r="J1155" i="1"/>
  <c r="D1156" i="1"/>
  <c r="G1156" i="1" a="1"/>
  <c r="G1156" i="1" s="1"/>
  <c r="J1156" i="1"/>
  <c r="D1157" i="1"/>
  <c r="G1157" i="1" a="1"/>
  <c r="G1157" i="1" s="1"/>
  <c r="J1157" i="1"/>
  <c r="D1158" i="1"/>
  <c r="G1158" i="1" a="1"/>
  <c r="G1158" i="1" s="1"/>
  <c r="H1158" i="1" s="1" a="1"/>
  <c r="H1158" i="1" s="1"/>
  <c r="J1158" i="1"/>
  <c r="D1159" i="1"/>
  <c r="G1159" i="1" a="1"/>
  <c r="G1159" i="1" s="1"/>
  <c r="J1159" i="1"/>
  <c r="D1160" i="1"/>
  <c r="G1160" i="1" a="1"/>
  <c r="G1160" i="1" s="1"/>
  <c r="J1160" i="1"/>
  <c r="D1161" i="1"/>
  <c r="E1160" i="1" s="1"/>
  <c r="G1161" i="1" a="1"/>
  <c r="G1161" i="1" s="1"/>
  <c r="H1161" i="1" s="1" a="1"/>
  <c r="H1161" i="1" s="1"/>
  <c r="J1161" i="1"/>
  <c r="D1162" i="1"/>
  <c r="E1161" i="1" s="1"/>
  <c r="G1162" i="1" a="1"/>
  <c r="G1162" i="1" s="1"/>
  <c r="N1162" i="1" s="1"/>
  <c r="O1162" i="1" s="1"/>
  <c r="J1162" i="1"/>
  <c r="D1163" i="1"/>
  <c r="E1162" i="1" s="1"/>
  <c r="G1163" i="1" a="1"/>
  <c r="G1163" i="1" s="1"/>
  <c r="H1163" i="1" s="1" a="1"/>
  <c r="H1163" i="1" s="1"/>
  <c r="J1163" i="1"/>
  <c r="D1164" i="1"/>
  <c r="E1163" i="1" s="1"/>
  <c r="G1164" i="1" a="1"/>
  <c r="G1164" i="1" s="1"/>
  <c r="H1164" i="1" s="1" a="1"/>
  <c r="H1164" i="1" s="1"/>
  <c r="J1164" i="1"/>
  <c r="D1165" i="1"/>
  <c r="E1164" i="1" s="1"/>
  <c r="G1165" i="1" a="1"/>
  <c r="G1165" i="1" s="1"/>
  <c r="H1165" i="1" s="1" a="1"/>
  <c r="H1165" i="1" s="1"/>
  <c r="J1165" i="1"/>
  <c r="D1166" i="1"/>
  <c r="E1165" i="1" s="1"/>
  <c r="G1166" i="1" a="1"/>
  <c r="G1166" i="1" s="1"/>
  <c r="H1166" i="1" s="1" a="1"/>
  <c r="H1166" i="1" s="1"/>
  <c r="J1166" i="1"/>
  <c r="D1167" i="1"/>
  <c r="E1166" i="1" s="1"/>
  <c r="G1167" i="1" a="1"/>
  <c r="G1167" i="1" s="1"/>
  <c r="H1167" i="1" s="1" a="1"/>
  <c r="H1167" i="1" s="1"/>
  <c r="J1167" i="1"/>
  <c r="D1168" i="1"/>
  <c r="E1167" i="1" s="1"/>
  <c r="G1168" i="1" a="1"/>
  <c r="G1168" i="1" s="1"/>
  <c r="N1168" i="1" s="1"/>
  <c r="O1168" i="1" s="1"/>
  <c r="J1168" i="1"/>
  <c r="D1169" i="1"/>
  <c r="E1168" i="1" s="1"/>
  <c r="G1169" i="1" a="1"/>
  <c r="G1169" i="1" s="1"/>
  <c r="H1169" i="1" s="1" a="1"/>
  <c r="H1169" i="1" s="1"/>
  <c r="J1169" i="1"/>
  <c r="D1170" i="1"/>
  <c r="E1169" i="1" s="1"/>
  <c r="G1170" i="1" a="1"/>
  <c r="G1170" i="1" s="1"/>
  <c r="H1170" i="1" s="1" a="1"/>
  <c r="H1170" i="1" s="1"/>
  <c r="J1170" i="1"/>
  <c r="D1171" i="1"/>
  <c r="E1170" i="1" s="1"/>
  <c r="O1170" i="1" s="1"/>
  <c r="G1171" i="1" a="1"/>
  <c r="G1171" i="1" s="1"/>
  <c r="H1171" i="1" s="1" a="1"/>
  <c r="H1171" i="1" s="1"/>
  <c r="J1171" i="1"/>
  <c r="C1172" i="1"/>
  <c r="C1173" i="1" s="1"/>
  <c r="C1174" i="1" s="1"/>
  <c r="C1175" i="1" s="1"/>
  <c r="D1172" i="1"/>
  <c r="G1172" i="1" a="1"/>
  <c r="G1172" i="1" s="1"/>
  <c r="N1172" i="1" s="1"/>
  <c r="O1172" i="1" s="1"/>
  <c r="J1172" i="1"/>
  <c r="D1173" i="1"/>
  <c r="G1173" i="1" a="1"/>
  <c r="G1173" i="1" s="1"/>
  <c r="H1173" i="1" s="1" a="1"/>
  <c r="H1173" i="1" s="1"/>
  <c r="J1173" i="1"/>
  <c r="D1174" i="1"/>
  <c r="E1173" i="1" s="1"/>
  <c r="G1174" i="1" a="1"/>
  <c r="G1174" i="1" s="1"/>
  <c r="N1174" i="1" s="1"/>
  <c r="O1174" i="1" s="1"/>
  <c r="J1174" i="1"/>
  <c r="D1175" i="1"/>
  <c r="E1174" i="1" s="1"/>
  <c r="G1175" i="1" a="1"/>
  <c r="G1175" i="1" s="1"/>
  <c r="H1175" i="1" s="1" a="1"/>
  <c r="H1175" i="1" s="1"/>
  <c r="J1175" i="1"/>
  <c r="D1176" i="1"/>
  <c r="E1175" i="1" s="1"/>
  <c r="G1176" i="1" a="1"/>
  <c r="G1176" i="1" s="1"/>
  <c r="H1176" i="1" s="1" a="1"/>
  <c r="H1176" i="1" s="1"/>
  <c r="J1176" i="1"/>
  <c r="D1177" i="1"/>
  <c r="E1176" i="1" s="1"/>
  <c r="G1177" i="1" a="1"/>
  <c r="G1177" i="1" s="1"/>
  <c r="H1177" i="1" s="1" a="1"/>
  <c r="H1177" i="1" s="1"/>
  <c r="J1177" i="1"/>
  <c r="D1178" i="1"/>
  <c r="E1177" i="1" s="1"/>
  <c r="G1178" i="1" a="1"/>
  <c r="G1178" i="1" s="1"/>
  <c r="H1178" i="1" s="1" a="1"/>
  <c r="H1178" i="1" s="1"/>
  <c r="J1178" i="1"/>
  <c r="D1179" i="1"/>
  <c r="E1178" i="1" s="1"/>
  <c r="G1179" i="1" a="1"/>
  <c r="G1179" i="1" s="1"/>
  <c r="H1179" i="1" s="1" a="1"/>
  <c r="H1179" i="1" s="1"/>
  <c r="J1179" i="1"/>
  <c r="D1180" i="1"/>
  <c r="E1179" i="1" s="1"/>
  <c r="G1180" i="1" a="1"/>
  <c r="G1180" i="1" s="1"/>
  <c r="H1180" i="1" s="1" a="1"/>
  <c r="H1180" i="1" s="1"/>
  <c r="J1180" i="1"/>
  <c r="D1181" i="1"/>
  <c r="E1180" i="1" s="1"/>
  <c r="G1181" i="1" a="1"/>
  <c r="G1181" i="1" s="1"/>
  <c r="H1181" i="1" s="1" a="1"/>
  <c r="H1181" i="1" s="1"/>
  <c r="J1181" i="1"/>
  <c r="D1182" i="1"/>
  <c r="E1181" i="1" s="1"/>
  <c r="G1182" i="1" a="1"/>
  <c r="G1182" i="1" s="1"/>
  <c r="P1182" i="1" s="1"/>
  <c r="J1182" i="1"/>
  <c r="D1183" i="1"/>
  <c r="E1182" i="1" s="1"/>
  <c r="G1183" i="1" a="1"/>
  <c r="G1183" i="1" s="1"/>
  <c r="H1183" i="1" s="1" a="1"/>
  <c r="H1183" i="1" s="1"/>
  <c r="J1183" i="1"/>
  <c r="D1184" i="1"/>
  <c r="E1183" i="1" s="1"/>
  <c r="G1184" i="1" a="1"/>
  <c r="G1184" i="1" s="1"/>
  <c r="N1184" i="1" s="1"/>
  <c r="O1184" i="1" s="1"/>
  <c r="J1184" i="1"/>
  <c r="D1185" i="1"/>
  <c r="E1184" i="1" s="1"/>
  <c r="G1185" i="1" a="1"/>
  <c r="G1185" i="1" s="1"/>
  <c r="H1185" i="1" s="1" a="1"/>
  <c r="H1185" i="1" s="1"/>
  <c r="J1185" i="1"/>
  <c r="D1186" i="1"/>
  <c r="E1185" i="1" s="1"/>
  <c r="G1186" i="1" a="1"/>
  <c r="G1186" i="1" s="1"/>
  <c r="J1186" i="1"/>
  <c r="D1187" i="1"/>
  <c r="E1186" i="1" s="1"/>
  <c r="G1187" i="1" a="1"/>
  <c r="G1187" i="1" s="1"/>
  <c r="H1187" i="1" s="1" a="1"/>
  <c r="H1187" i="1" s="1"/>
  <c r="J1187" i="1"/>
  <c r="D1188" i="1"/>
  <c r="E1187" i="1" s="1"/>
  <c r="G1188" i="1" a="1"/>
  <c r="G1188" i="1" s="1"/>
  <c r="H1188" i="1" s="1" a="1"/>
  <c r="H1188" i="1" s="1"/>
  <c r="J1188" i="1"/>
  <c r="D1189" i="1"/>
  <c r="E1188" i="1" s="1"/>
  <c r="G1189" i="1" a="1"/>
  <c r="G1189" i="1" s="1"/>
  <c r="H1189" i="1" s="1" a="1"/>
  <c r="H1189" i="1" s="1"/>
  <c r="J1189" i="1"/>
  <c r="D1190" i="1"/>
  <c r="E1189" i="1" s="1"/>
  <c r="G1190" i="1" a="1"/>
  <c r="G1190" i="1" s="1"/>
  <c r="N1190" i="1" s="1"/>
  <c r="O1190" i="1" s="1"/>
  <c r="J1190" i="1"/>
  <c r="D1191" i="1"/>
  <c r="E1190" i="1" s="1"/>
  <c r="G1191" i="1" a="1"/>
  <c r="G1191" i="1" s="1"/>
  <c r="H1191" i="1" s="1" a="1"/>
  <c r="H1191" i="1" s="1"/>
  <c r="J1191" i="1"/>
  <c r="D1192" i="1"/>
  <c r="E1191" i="1" s="1"/>
  <c r="G1192" i="1" a="1"/>
  <c r="G1192" i="1" s="1"/>
  <c r="J1192" i="1"/>
  <c r="D1193" i="1"/>
  <c r="E1192" i="1" s="1"/>
  <c r="G1193" i="1" a="1"/>
  <c r="G1193" i="1" s="1"/>
  <c r="H1193" i="1" s="1" a="1"/>
  <c r="H1193" i="1" s="1"/>
  <c r="J1193" i="1"/>
  <c r="D1194" i="1"/>
  <c r="E1193" i="1" s="1"/>
  <c r="E1194" i="1"/>
  <c r="G1194" i="1" a="1"/>
  <c r="G1194" i="1" s="1"/>
  <c r="H1194" i="1" s="1" a="1"/>
  <c r="H1194" i="1" s="1"/>
  <c r="J1194" i="1"/>
  <c r="I8" i="3"/>
  <c r="I9" i="3"/>
  <c r="I10" i="3"/>
  <c r="I11" i="3"/>
  <c r="F8" i="3"/>
  <c r="F9" i="3"/>
  <c r="F10" i="3"/>
  <c r="F11" i="3"/>
  <c r="A8" i="3"/>
  <c r="A9" i="3" s="1"/>
  <c r="A10" i="3" s="1"/>
  <c r="A11" i="3" s="1"/>
  <c r="C1027" i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D1027" i="1"/>
  <c r="G1027" i="1" a="1"/>
  <c r="G1027" i="1" s="1"/>
  <c r="I1027" i="1"/>
  <c r="J1027" i="1"/>
  <c r="D1028" i="1"/>
  <c r="E1027" i="1" s="1"/>
  <c r="G1028" i="1" a="1"/>
  <c r="G1028" i="1" s="1"/>
  <c r="I1028" i="1"/>
  <c r="J1028" i="1"/>
  <c r="D1029" i="1"/>
  <c r="E1028" i="1" s="1"/>
  <c r="G1029" i="1" a="1"/>
  <c r="G1029" i="1" s="1"/>
  <c r="I1029" i="1"/>
  <c r="J1029" i="1"/>
  <c r="D1030" i="1"/>
  <c r="E1029" i="1" s="1"/>
  <c r="G1030" i="1" a="1"/>
  <c r="G1030" i="1" s="1"/>
  <c r="I1030" i="1"/>
  <c r="J1030" i="1"/>
  <c r="D1031" i="1"/>
  <c r="E1030" i="1" s="1"/>
  <c r="G1031" i="1" a="1"/>
  <c r="G1031" i="1" s="1"/>
  <c r="I1031" i="1"/>
  <c r="J1031" i="1"/>
  <c r="D1032" i="1"/>
  <c r="E1031" i="1" s="1"/>
  <c r="G1032" i="1" a="1"/>
  <c r="G1032" i="1" s="1"/>
  <c r="H1032" i="1" s="1" a="1"/>
  <c r="H1032" i="1" s="1"/>
  <c r="I1032" i="1"/>
  <c r="J1032" i="1"/>
  <c r="D1033" i="1"/>
  <c r="E1032" i="1" s="1"/>
  <c r="G1033" i="1" a="1"/>
  <c r="G1033" i="1" s="1"/>
  <c r="H1033" i="1" s="1" a="1"/>
  <c r="H1033" i="1" s="1"/>
  <c r="I1033" i="1"/>
  <c r="J1033" i="1"/>
  <c r="D1034" i="1"/>
  <c r="E1033" i="1" s="1"/>
  <c r="G1034" i="1" a="1"/>
  <c r="G1034" i="1" s="1"/>
  <c r="H1034" i="1" s="1" a="1"/>
  <c r="H1034" i="1" s="1"/>
  <c r="I1034" i="1"/>
  <c r="J1034" i="1"/>
  <c r="D1035" i="1"/>
  <c r="E1034" i="1" s="1"/>
  <c r="G1035" i="1" a="1"/>
  <c r="G1035" i="1" s="1"/>
  <c r="H1035" i="1" s="1" a="1"/>
  <c r="H1035" i="1" s="1"/>
  <c r="I1035" i="1"/>
  <c r="J1035" i="1"/>
  <c r="D1036" i="1"/>
  <c r="E1035" i="1" s="1"/>
  <c r="G1036" i="1" a="1"/>
  <c r="G1036" i="1" s="1"/>
  <c r="H1036" i="1" s="1" a="1"/>
  <c r="H1036" i="1" s="1"/>
  <c r="I1036" i="1"/>
  <c r="J1036" i="1"/>
  <c r="D1037" i="1"/>
  <c r="E1036" i="1" s="1"/>
  <c r="G1037" i="1" a="1"/>
  <c r="G1037" i="1" s="1"/>
  <c r="H1037" i="1" s="1" a="1"/>
  <c r="H1037" i="1" s="1"/>
  <c r="I1037" i="1"/>
  <c r="J1037" i="1"/>
  <c r="D1038" i="1"/>
  <c r="E1037" i="1" s="1"/>
  <c r="G1038" i="1" a="1"/>
  <c r="G1038" i="1" s="1"/>
  <c r="H1038" i="1" s="1" a="1"/>
  <c r="H1038" i="1" s="1"/>
  <c r="I1038" i="1"/>
  <c r="J1038" i="1"/>
  <c r="D1039" i="1"/>
  <c r="E1038" i="1" s="1"/>
  <c r="G1039" i="1" a="1"/>
  <c r="G1039" i="1" s="1"/>
  <c r="H1039" i="1" s="1" a="1"/>
  <c r="H1039" i="1" s="1"/>
  <c r="I1039" i="1"/>
  <c r="J1039" i="1"/>
  <c r="D1040" i="1"/>
  <c r="E1039" i="1" s="1"/>
  <c r="G1040" i="1" a="1"/>
  <c r="G1040" i="1" s="1"/>
  <c r="H1040" i="1" s="1" a="1"/>
  <c r="H1040" i="1" s="1"/>
  <c r="I1040" i="1"/>
  <c r="J1040" i="1"/>
  <c r="D1041" i="1"/>
  <c r="E1040" i="1" s="1"/>
  <c r="G1041" i="1" a="1"/>
  <c r="G1041" i="1" s="1"/>
  <c r="H1041" i="1" s="1" a="1"/>
  <c r="H1041" i="1" s="1"/>
  <c r="I1041" i="1"/>
  <c r="J1041" i="1"/>
  <c r="D1042" i="1"/>
  <c r="E1041" i="1" s="1"/>
  <c r="G1042" i="1" a="1"/>
  <c r="G1042" i="1" s="1"/>
  <c r="H1042" i="1" s="1" a="1"/>
  <c r="H1042" i="1" s="1"/>
  <c r="I1042" i="1"/>
  <c r="J1042" i="1"/>
  <c r="D1043" i="1"/>
  <c r="E1042" i="1" s="1"/>
  <c r="G1043" i="1" a="1"/>
  <c r="G1043" i="1" s="1"/>
  <c r="H1043" i="1" s="1" a="1"/>
  <c r="H1043" i="1" s="1"/>
  <c r="I1043" i="1"/>
  <c r="J1043" i="1"/>
  <c r="D1044" i="1"/>
  <c r="E1043" i="1" s="1"/>
  <c r="G1044" i="1" a="1"/>
  <c r="G1044" i="1" s="1"/>
  <c r="H1044" i="1" s="1" a="1"/>
  <c r="H1044" i="1" s="1"/>
  <c r="I1044" i="1"/>
  <c r="J1044" i="1"/>
  <c r="D1045" i="1"/>
  <c r="E1044" i="1" s="1"/>
  <c r="G1045" i="1" a="1"/>
  <c r="G1045" i="1" s="1"/>
  <c r="H1045" i="1" s="1" a="1"/>
  <c r="H1045" i="1" s="1"/>
  <c r="I1045" i="1"/>
  <c r="J1045" i="1"/>
  <c r="D1046" i="1"/>
  <c r="E1045" i="1" s="1"/>
  <c r="G1046" i="1" a="1"/>
  <c r="G1046" i="1" s="1"/>
  <c r="H1046" i="1" s="1" a="1"/>
  <c r="H1046" i="1" s="1"/>
  <c r="I1046" i="1"/>
  <c r="J1046" i="1"/>
  <c r="G1026" i="1" a="1"/>
  <c r="G1026" i="1" s="1"/>
  <c r="H1026" i="1" s="1" a="1"/>
  <c r="H1026" i="1" s="1"/>
  <c r="G1025" i="1" a="1"/>
  <c r="G1025" i="1" s="1"/>
  <c r="H1025" i="1" s="1" a="1"/>
  <c r="H1025" i="1" s="1"/>
  <c r="G1024" i="1" a="1"/>
  <c r="G1024" i="1" s="1"/>
  <c r="H1024" i="1" s="1" a="1"/>
  <c r="H1024" i="1" s="1"/>
  <c r="G1023" i="1" a="1"/>
  <c r="G1023" i="1" s="1"/>
  <c r="H1023" i="1" s="1" a="1"/>
  <c r="H1023" i="1" s="1"/>
  <c r="G1022" i="1" a="1"/>
  <c r="G1022" i="1" s="1"/>
  <c r="H1022" i="1" s="1" a="1"/>
  <c r="H1022" i="1" s="1"/>
  <c r="G1021" i="1" a="1"/>
  <c r="G1021" i="1" s="1"/>
  <c r="H1021" i="1" s="1" a="1"/>
  <c r="H1021" i="1" s="1"/>
  <c r="G1020" i="1" a="1"/>
  <c r="G1020" i="1" s="1"/>
  <c r="H1020" i="1" s="1" a="1"/>
  <c r="H1020" i="1" s="1"/>
  <c r="G1019" i="1" a="1"/>
  <c r="G1019" i="1" s="1"/>
  <c r="H1019" i="1" s="1" a="1"/>
  <c r="H1019" i="1" s="1"/>
  <c r="G1018" i="1" a="1"/>
  <c r="G1018" i="1" s="1"/>
  <c r="H1018" i="1" s="1" a="1"/>
  <c r="H1018" i="1" s="1"/>
  <c r="G1017" i="1" a="1"/>
  <c r="G1017" i="1" s="1"/>
  <c r="H1017" i="1" s="1" a="1"/>
  <c r="H1017" i="1" s="1"/>
  <c r="G1016" i="1" a="1"/>
  <c r="G1016" i="1" s="1"/>
  <c r="H1016" i="1" s="1" a="1"/>
  <c r="H1016" i="1" s="1"/>
  <c r="G1015" i="1" a="1"/>
  <c r="G1015" i="1" s="1"/>
  <c r="H1015" i="1" s="1" a="1"/>
  <c r="H1015" i="1" s="1"/>
  <c r="G1014" i="1" a="1"/>
  <c r="G1014" i="1" s="1"/>
  <c r="H1014" i="1" s="1" a="1"/>
  <c r="H1014" i="1" s="1"/>
  <c r="G1013" i="1" a="1"/>
  <c r="G1013" i="1" s="1"/>
  <c r="H1013" i="1" s="1" a="1"/>
  <c r="H1013" i="1" s="1"/>
  <c r="G1012" i="1" a="1"/>
  <c r="G1012" i="1" s="1"/>
  <c r="H1012" i="1" s="1" a="1"/>
  <c r="H1012" i="1" s="1"/>
  <c r="G1011" i="1" a="1"/>
  <c r="G1011" i="1" s="1"/>
  <c r="H1011" i="1" s="1" a="1"/>
  <c r="H1011" i="1" s="1"/>
  <c r="G1010" i="1" a="1"/>
  <c r="G1010" i="1" s="1"/>
  <c r="H1010" i="1" s="1" a="1"/>
  <c r="H1010" i="1" s="1"/>
  <c r="G1009" i="1" a="1"/>
  <c r="G1009" i="1" s="1"/>
  <c r="H1009" i="1" s="1" a="1"/>
  <c r="H1009" i="1" s="1"/>
  <c r="G1008" i="1" a="1"/>
  <c r="G1008" i="1" s="1"/>
  <c r="H1008" i="1" s="1" a="1"/>
  <c r="H1008" i="1" s="1"/>
  <c r="G1007" i="1" a="1"/>
  <c r="G1007" i="1" s="1"/>
  <c r="H1007" i="1" s="1" a="1"/>
  <c r="H1007" i="1" s="1"/>
  <c r="G1006" i="1" a="1"/>
  <c r="G1006" i="1" s="1"/>
  <c r="H1006" i="1" s="1" a="1"/>
  <c r="H1006" i="1" s="1"/>
  <c r="G1005" i="1" a="1"/>
  <c r="G1005" i="1" s="1"/>
  <c r="H1005" i="1" s="1" a="1"/>
  <c r="H1005" i="1" s="1"/>
  <c r="G1004" i="1" a="1"/>
  <c r="G1004" i="1" s="1"/>
  <c r="H1004" i="1" s="1" a="1"/>
  <c r="H1004" i="1" s="1"/>
  <c r="G1003" i="1" a="1"/>
  <c r="G1003" i="1" s="1"/>
  <c r="H1003" i="1" s="1" a="1"/>
  <c r="H1003" i="1" s="1"/>
  <c r="G1002" i="1" a="1"/>
  <c r="G1002" i="1" s="1"/>
  <c r="H1002" i="1" s="1" a="1"/>
  <c r="H1002" i="1" s="1"/>
  <c r="G1001" i="1" a="1"/>
  <c r="G1001" i="1" s="1"/>
  <c r="H1001" i="1" s="1" a="1"/>
  <c r="H1001" i="1" s="1"/>
  <c r="G1000" i="1" a="1"/>
  <c r="G1000" i="1" s="1"/>
  <c r="H1000" i="1" s="1" a="1"/>
  <c r="H1000" i="1" s="1"/>
  <c r="G999" i="1" a="1"/>
  <c r="G999" i="1" s="1"/>
  <c r="H999" i="1" s="1" a="1"/>
  <c r="H999" i="1" s="1"/>
  <c r="G998" i="1" a="1"/>
  <c r="G998" i="1" s="1"/>
  <c r="H998" i="1" s="1" a="1"/>
  <c r="H998" i="1" s="1"/>
  <c r="G997" i="1" a="1"/>
  <c r="G997" i="1" s="1"/>
  <c r="H997" i="1" s="1" a="1"/>
  <c r="H997" i="1" s="1"/>
  <c r="G996" i="1" a="1"/>
  <c r="G996" i="1" s="1"/>
  <c r="H996" i="1" s="1" a="1"/>
  <c r="H996" i="1" s="1"/>
  <c r="G995" i="1" a="1"/>
  <c r="G995" i="1" s="1"/>
  <c r="H995" i="1" s="1" a="1"/>
  <c r="H995" i="1" s="1"/>
  <c r="G994" i="1" a="1"/>
  <c r="G994" i="1" s="1"/>
  <c r="H994" i="1" s="1" a="1"/>
  <c r="H994" i="1" s="1"/>
  <c r="G993" i="1" a="1"/>
  <c r="G993" i="1" s="1"/>
  <c r="H993" i="1" s="1" a="1"/>
  <c r="H993" i="1" s="1"/>
  <c r="G992" i="1" a="1"/>
  <c r="G992" i="1" s="1"/>
  <c r="H992" i="1" s="1" a="1"/>
  <c r="H992" i="1" s="1"/>
  <c r="G991" i="1" a="1"/>
  <c r="G991" i="1" s="1"/>
  <c r="H991" i="1" s="1" a="1"/>
  <c r="H991" i="1" s="1"/>
  <c r="G990" i="1" a="1"/>
  <c r="G990" i="1" s="1"/>
  <c r="H990" i="1" s="1" a="1"/>
  <c r="H990" i="1" s="1"/>
  <c r="G989" i="1" a="1"/>
  <c r="G989" i="1" s="1"/>
  <c r="H989" i="1" s="1" a="1"/>
  <c r="H989" i="1" s="1"/>
  <c r="G988" i="1" a="1"/>
  <c r="G988" i="1" s="1"/>
  <c r="H988" i="1" s="1" a="1"/>
  <c r="H988" i="1" s="1"/>
  <c r="G987" i="1" a="1"/>
  <c r="G987" i="1" s="1"/>
  <c r="H987" i="1" s="1" a="1"/>
  <c r="H987" i="1" s="1"/>
  <c r="G986" i="1" a="1"/>
  <c r="G986" i="1" s="1"/>
  <c r="H986" i="1" s="1" a="1"/>
  <c r="H986" i="1" s="1"/>
  <c r="G985" i="1" a="1"/>
  <c r="G985" i="1" s="1"/>
  <c r="H985" i="1" s="1" a="1"/>
  <c r="H985" i="1" s="1"/>
  <c r="G984" i="1" a="1"/>
  <c r="G984" i="1" s="1"/>
  <c r="H984" i="1" s="1" a="1"/>
  <c r="H984" i="1" s="1"/>
  <c r="G983" i="1" a="1"/>
  <c r="G983" i="1" s="1"/>
  <c r="H983" i="1" s="1" a="1"/>
  <c r="H983" i="1" s="1"/>
  <c r="G982" i="1" a="1"/>
  <c r="G982" i="1" s="1"/>
  <c r="H982" i="1" s="1" a="1"/>
  <c r="H982" i="1" s="1"/>
  <c r="G981" i="1" a="1"/>
  <c r="G981" i="1" s="1"/>
  <c r="H981" i="1" s="1" a="1"/>
  <c r="H981" i="1" s="1"/>
  <c r="G980" i="1" a="1"/>
  <c r="G980" i="1" s="1"/>
  <c r="H980" i="1" s="1" a="1"/>
  <c r="H980" i="1" s="1"/>
  <c r="G979" i="1" a="1"/>
  <c r="G979" i="1" s="1"/>
  <c r="H979" i="1" s="1" a="1"/>
  <c r="H979" i="1" s="1"/>
  <c r="G978" i="1" a="1"/>
  <c r="G978" i="1" s="1"/>
  <c r="H978" i="1" s="1" a="1"/>
  <c r="H978" i="1" s="1"/>
  <c r="G977" i="1" a="1"/>
  <c r="G977" i="1" s="1"/>
  <c r="H977" i="1" s="1" a="1"/>
  <c r="H977" i="1" s="1"/>
  <c r="G976" i="1" a="1"/>
  <c r="G976" i="1" s="1"/>
  <c r="H976" i="1" s="1" a="1"/>
  <c r="H976" i="1" s="1"/>
  <c r="G975" i="1" a="1"/>
  <c r="G975" i="1" s="1"/>
  <c r="H975" i="1" s="1" a="1"/>
  <c r="H975" i="1" s="1"/>
  <c r="G974" i="1" a="1"/>
  <c r="G974" i="1" s="1"/>
  <c r="H974" i="1" s="1" a="1"/>
  <c r="H974" i="1" s="1"/>
  <c r="G973" i="1" a="1"/>
  <c r="G973" i="1" s="1"/>
  <c r="H973" i="1" s="1" a="1"/>
  <c r="H973" i="1" s="1"/>
  <c r="G972" i="1" a="1"/>
  <c r="G972" i="1" s="1"/>
  <c r="H972" i="1" s="1" a="1"/>
  <c r="H972" i="1" s="1"/>
  <c r="G971" i="1" a="1"/>
  <c r="G971" i="1" s="1"/>
  <c r="H971" i="1" s="1" a="1"/>
  <c r="H971" i="1" s="1"/>
  <c r="G970" i="1" a="1"/>
  <c r="G970" i="1" s="1"/>
  <c r="H970" i="1" s="1" a="1"/>
  <c r="H970" i="1" s="1"/>
  <c r="G969" i="1" a="1"/>
  <c r="G969" i="1" s="1"/>
  <c r="H969" i="1" s="1" a="1"/>
  <c r="H969" i="1" s="1"/>
  <c r="G968" i="1" a="1"/>
  <c r="G968" i="1" s="1"/>
  <c r="H968" i="1" s="1" a="1"/>
  <c r="H968" i="1" s="1"/>
  <c r="G967" i="1" a="1"/>
  <c r="G967" i="1" s="1"/>
  <c r="H967" i="1" s="1" a="1"/>
  <c r="H967" i="1" s="1"/>
  <c r="G966" i="1" a="1"/>
  <c r="G966" i="1" s="1"/>
  <c r="H966" i="1" s="1" a="1"/>
  <c r="H966" i="1" s="1"/>
  <c r="G965" i="1" a="1"/>
  <c r="G965" i="1" s="1"/>
  <c r="H965" i="1" s="1" a="1"/>
  <c r="H965" i="1" s="1"/>
  <c r="G964" i="1" a="1"/>
  <c r="G964" i="1" s="1"/>
  <c r="H964" i="1" s="1" a="1"/>
  <c r="H964" i="1" s="1"/>
  <c r="G963" i="1" a="1"/>
  <c r="G963" i="1" s="1"/>
  <c r="H963" i="1" s="1" a="1"/>
  <c r="H963" i="1" s="1"/>
  <c r="G962" i="1" a="1"/>
  <c r="G962" i="1" s="1"/>
  <c r="H962" i="1" s="1" a="1"/>
  <c r="H962" i="1" s="1"/>
  <c r="G961" i="1" a="1"/>
  <c r="G961" i="1" s="1"/>
  <c r="H961" i="1" s="1" a="1"/>
  <c r="H961" i="1" s="1"/>
  <c r="G960" i="1" a="1"/>
  <c r="G960" i="1" s="1"/>
  <c r="H960" i="1" s="1" a="1"/>
  <c r="H960" i="1" s="1"/>
  <c r="G959" i="1" a="1"/>
  <c r="G959" i="1" s="1"/>
  <c r="H959" i="1" s="1" a="1"/>
  <c r="H959" i="1" s="1"/>
  <c r="G958" i="1" a="1"/>
  <c r="G958" i="1" s="1"/>
  <c r="H958" i="1" s="1" a="1"/>
  <c r="H958" i="1" s="1"/>
  <c r="G957" i="1" a="1"/>
  <c r="G957" i="1" s="1"/>
  <c r="H957" i="1" s="1" a="1"/>
  <c r="H957" i="1" s="1"/>
  <c r="G956" i="1" a="1"/>
  <c r="G956" i="1" s="1"/>
  <c r="H956" i="1" s="1" a="1"/>
  <c r="H956" i="1" s="1"/>
  <c r="G955" i="1" a="1"/>
  <c r="G955" i="1" s="1"/>
  <c r="H955" i="1" s="1" a="1"/>
  <c r="H955" i="1" s="1"/>
  <c r="G954" i="1" a="1"/>
  <c r="G954" i="1" s="1"/>
  <c r="H954" i="1" s="1" a="1"/>
  <c r="H954" i="1" s="1"/>
  <c r="G953" i="1" a="1"/>
  <c r="G953" i="1" s="1"/>
  <c r="H953" i="1" s="1" a="1"/>
  <c r="H953" i="1" s="1"/>
  <c r="G952" i="1" a="1"/>
  <c r="G952" i="1" s="1"/>
  <c r="H952" i="1" s="1" a="1"/>
  <c r="H952" i="1" s="1"/>
  <c r="G951" i="1" a="1"/>
  <c r="G951" i="1" s="1"/>
  <c r="H951" i="1" s="1" a="1"/>
  <c r="H951" i="1" s="1"/>
  <c r="G950" i="1" a="1"/>
  <c r="G950" i="1" s="1"/>
  <c r="H950" i="1" s="1" a="1"/>
  <c r="H950" i="1" s="1"/>
  <c r="G949" i="1" a="1"/>
  <c r="G949" i="1" s="1"/>
  <c r="H949" i="1" s="1" a="1"/>
  <c r="H949" i="1" s="1"/>
  <c r="G948" i="1" a="1"/>
  <c r="G948" i="1" s="1"/>
  <c r="H948" i="1" s="1" a="1"/>
  <c r="H948" i="1" s="1"/>
  <c r="G947" i="1" a="1"/>
  <c r="G947" i="1" s="1"/>
  <c r="H947" i="1" s="1" a="1"/>
  <c r="H947" i="1" s="1"/>
  <c r="G946" i="1" a="1"/>
  <c r="G946" i="1" s="1"/>
  <c r="H946" i="1" s="1" a="1"/>
  <c r="H946" i="1" s="1"/>
  <c r="G945" i="1" a="1"/>
  <c r="G945" i="1" s="1"/>
  <c r="H945" i="1" s="1" a="1"/>
  <c r="H945" i="1" s="1"/>
  <c r="G944" i="1" a="1"/>
  <c r="G944" i="1" s="1"/>
  <c r="H944" i="1" s="1" a="1"/>
  <c r="H944" i="1" s="1"/>
  <c r="G943" i="1" a="1"/>
  <c r="G943" i="1" s="1"/>
  <c r="H943" i="1" s="1" a="1"/>
  <c r="H943" i="1" s="1"/>
  <c r="G942" i="1" a="1"/>
  <c r="G942" i="1" s="1"/>
  <c r="H942" i="1" s="1" a="1"/>
  <c r="H942" i="1" s="1"/>
  <c r="G941" i="1" a="1"/>
  <c r="G941" i="1" s="1"/>
  <c r="H941" i="1" s="1" a="1"/>
  <c r="H941" i="1" s="1"/>
  <c r="G940" i="1" a="1"/>
  <c r="G940" i="1" s="1"/>
  <c r="H940" i="1" s="1" a="1"/>
  <c r="H940" i="1" s="1"/>
  <c r="G939" i="1" a="1"/>
  <c r="G939" i="1" s="1"/>
  <c r="H939" i="1" s="1" a="1"/>
  <c r="H939" i="1" s="1"/>
  <c r="G938" i="1" a="1"/>
  <c r="G938" i="1" s="1"/>
  <c r="H938" i="1" s="1" a="1"/>
  <c r="H938" i="1" s="1"/>
  <c r="G937" i="1" a="1"/>
  <c r="G937" i="1" s="1"/>
  <c r="H937" i="1" s="1" a="1"/>
  <c r="H937" i="1" s="1"/>
  <c r="G936" i="1" a="1"/>
  <c r="G936" i="1" s="1"/>
  <c r="H936" i="1" s="1" a="1"/>
  <c r="H936" i="1" s="1"/>
  <c r="G935" i="1" a="1"/>
  <c r="G935" i="1" s="1"/>
  <c r="H935" i="1" s="1" a="1"/>
  <c r="H935" i="1" s="1"/>
  <c r="G934" i="1" a="1"/>
  <c r="G934" i="1" s="1"/>
  <c r="H934" i="1" s="1" a="1"/>
  <c r="H934" i="1" s="1"/>
  <c r="G933" i="1" a="1"/>
  <c r="G933" i="1" s="1"/>
  <c r="H933" i="1" s="1" a="1"/>
  <c r="H933" i="1" s="1"/>
  <c r="G932" i="1" a="1"/>
  <c r="G932" i="1" s="1"/>
  <c r="H932" i="1" s="1" a="1"/>
  <c r="H932" i="1" s="1"/>
  <c r="G931" i="1" a="1"/>
  <c r="G931" i="1" s="1"/>
  <c r="H931" i="1" s="1" a="1"/>
  <c r="H931" i="1" s="1"/>
  <c r="G930" i="1" a="1"/>
  <c r="G930" i="1" s="1"/>
  <c r="H930" i="1" s="1" a="1"/>
  <c r="H930" i="1" s="1"/>
  <c r="G929" i="1" a="1"/>
  <c r="G929" i="1" s="1"/>
  <c r="H929" i="1" s="1" a="1"/>
  <c r="H929" i="1" s="1"/>
  <c r="G928" i="1" a="1"/>
  <c r="G928" i="1" s="1"/>
  <c r="H928" i="1" s="1" a="1"/>
  <c r="H928" i="1" s="1"/>
  <c r="G927" i="1" a="1"/>
  <c r="G927" i="1" s="1"/>
  <c r="H927" i="1" s="1" a="1"/>
  <c r="H927" i="1" s="1"/>
  <c r="G926" i="1" a="1"/>
  <c r="G926" i="1" s="1"/>
  <c r="H926" i="1" s="1" a="1"/>
  <c r="H926" i="1" s="1"/>
  <c r="G925" i="1" a="1"/>
  <c r="G925" i="1" s="1"/>
  <c r="H925" i="1" s="1" a="1"/>
  <c r="H925" i="1" s="1"/>
  <c r="G924" i="1" a="1"/>
  <c r="G924" i="1" s="1"/>
  <c r="H924" i="1" s="1" a="1"/>
  <c r="H924" i="1" s="1"/>
  <c r="G923" i="1" a="1"/>
  <c r="G923" i="1" s="1"/>
  <c r="H923" i="1" s="1" a="1"/>
  <c r="H923" i="1" s="1"/>
  <c r="G922" i="1" a="1"/>
  <c r="G922" i="1" s="1"/>
  <c r="H922" i="1" s="1" a="1"/>
  <c r="H922" i="1" s="1"/>
  <c r="G921" i="1" a="1"/>
  <c r="G921" i="1" s="1"/>
  <c r="H921" i="1" s="1" a="1"/>
  <c r="H921" i="1" s="1"/>
  <c r="G920" i="1" a="1"/>
  <c r="G920" i="1" s="1"/>
  <c r="H920" i="1" s="1" a="1"/>
  <c r="H920" i="1" s="1"/>
  <c r="G919" i="1" a="1"/>
  <c r="G919" i="1" s="1"/>
  <c r="H919" i="1" s="1" a="1"/>
  <c r="H919" i="1" s="1"/>
  <c r="G918" i="1" a="1"/>
  <c r="G918" i="1" s="1"/>
  <c r="H918" i="1" s="1" a="1"/>
  <c r="H918" i="1" s="1"/>
  <c r="G917" i="1" a="1"/>
  <c r="G917" i="1" s="1"/>
  <c r="H917" i="1" s="1" a="1"/>
  <c r="H917" i="1" s="1"/>
  <c r="G916" i="1" a="1"/>
  <c r="G916" i="1" s="1"/>
  <c r="H916" i="1" s="1" a="1"/>
  <c r="H916" i="1" s="1"/>
  <c r="G915" i="1" a="1"/>
  <c r="G915" i="1" s="1"/>
  <c r="H915" i="1" s="1" a="1"/>
  <c r="H915" i="1" s="1"/>
  <c r="G914" i="1" a="1"/>
  <c r="G914" i="1" s="1"/>
  <c r="H914" i="1" s="1" a="1"/>
  <c r="H914" i="1" s="1"/>
  <c r="G913" i="1" a="1"/>
  <c r="G913" i="1" s="1"/>
  <c r="H913" i="1" s="1" a="1"/>
  <c r="H913" i="1" s="1"/>
  <c r="G912" i="1" a="1"/>
  <c r="G912" i="1" s="1"/>
  <c r="H912" i="1" s="1" a="1"/>
  <c r="H912" i="1" s="1"/>
  <c r="G911" i="1" a="1"/>
  <c r="G911" i="1" s="1"/>
  <c r="H911" i="1" s="1" a="1"/>
  <c r="H911" i="1" s="1"/>
  <c r="G910" i="1" a="1"/>
  <c r="G910" i="1" s="1"/>
  <c r="H910" i="1" s="1" a="1"/>
  <c r="H910" i="1" s="1"/>
  <c r="G909" i="1" a="1"/>
  <c r="G909" i="1" s="1"/>
  <c r="H909" i="1" s="1" a="1"/>
  <c r="H909" i="1" s="1"/>
  <c r="G908" i="1" a="1"/>
  <c r="G908" i="1" s="1"/>
  <c r="H908" i="1" s="1" a="1"/>
  <c r="H908" i="1" s="1"/>
  <c r="G907" i="1" a="1"/>
  <c r="G907" i="1" s="1"/>
  <c r="H907" i="1" s="1" a="1"/>
  <c r="H907" i="1" s="1"/>
  <c r="G906" i="1" a="1"/>
  <c r="G906" i="1" s="1"/>
  <c r="H906" i="1" s="1" a="1"/>
  <c r="H906" i="1" s="1"/>
  <c r="G905" i="1" a="1"/>
  <c r="G905" i="1" s="1"/>
  <c r="H905" i="1" s="1" a="1"/>
  <c r="H905" i="1" s="1"/>
  <c r="G904" i="1" a="1"/>
  <c r="G904" i="1" s="1"/>
  <c r="H904" i="1" s="1" a="1"/>
  <c r="H904" i="1" s="1"/>
  <c r="G903" i="1" a="1"/>
  <c r="G903" i="1" s="1"/>
  <c r="H903" i="1" s="1" a="1"/>
  <c r="H903" i="1" s="1"/>
  <c r="G902" i="1" a="1"/>
  <c r="G902" i="1" s="1"/>
  <c r="H902" i="1" s="1" a="1"/>
  <c r="H902" i="1" s="1"/>
  <c r="G901" i="1" a="1"/>
  <c r="G901" i="1" s="1"/>
  <c r="H901" i="1" s="1" a="1"/>
  <c r="H901" i="1" s="1"/>
  <c r="G900" i="1" a="1"/>
  <c r="G900" i="1" s="1"/>
  <c r="H900" i="1" s="1" a="1"/>
  <c r="H900" i="1" s="1"/>
  <c r="G899" i="1" a="1"/>
  <c r="G899" i="1" s="1"/>
  <c r="H899" i="1" s="1" a="1"/>
  <c r="H899" i="1" s="1"/>
  <c r="G898" i="1" a="1"/>
  <c r="G898" i="1" s="1"/>
  <c r="H898" i="1" s="1" a="1"/>
  <c r="H898" i="1" s="1"/>
  <c r="G897" i="1" a="1"/>
  <c r="G897" i="1" s="1"/>
  <c r="H897" i="1" s="1" a="1"/>
  <c r="H897" i="1" s="1"/>
  <c r="G896" i="1" a="1"/>
  <c r="G896" i="1" s="1"/>
  <c r="H896" i="1" s="1" a="1"/>
  <c r="H896" i="1" s="1"/>
  <c r="G895" i="1" a="1"/>
  <c r="G895" i="1" s="1"/>
  <c r="H895" i="1" s="1" a="1"/>
  <c r="H895" i="1" s="1"/>
  <c r="G894" i="1" a="1"/>
  <c r="G894" i="1" s="1"/>
  <c r="H894" i="1" s="1" a="1"/>
  <c r="H894" i="1" s="1"/>
  <c r="G893" i="1" a="1"/>
  <c r="G893" i="1" s="1"/>
  <c r="H893" i="1" s="1" a="1"/>
  <c r="H893" i="1" s="1"/>
  <c r="G892" i="1" a="1"/>
  <c r="G892" i="1" s="1"/>
  <c r="H892" i="1" s="1" a="1"/>
  <c r="H892" i="1" s="1"/>
  <c r="G891" i="1" a="1"/>
  <c r="G891" i="1" s="1"/>
  <c r="H891" i="1" s="1" a="1"/>
  <c r="H891" i="1" s="1"/>
  <c r="G890" i="1" a="1"/>
  <c r="G890" i="1" s="1"/>
  <c r="H890" i="1" s="1" a="1"/>
  <c r="H890" i="1" s="1"/>
  <c r="G889" i="1" a="1"/>
  <c r="G889" i="1" s="1"/>
  <c r="H889" i="1" s="1" a="1"/>
  <c r="H889" i="1" s="1"/>
  <c r="G888" i="1" a="1"/>
  <c r="G888" i="1" s="1"/>
  <c r="H888" i="1" s="1" a="1"/>
  <c r="H888" i="1" s="1"/>
  <c r="G887" i="1" a="1"/>
  <c r="G887" i="1" s="1"/>
  <c r="H887" i="1" s="1" a="1"/>
  <c r="H887" i="1" s="1"/>
  <c r="G886" i="1" a="1"/>
  <c r="G886" i="1" s="1"/>
  <c r="H886" i="1" s="1" a="1"/>
  <c r="H886" i="1" s="1"/>
  <c r="G885" i="1" a="1"/>
  <c r="G885" i="1" s="1"/>
  <c r="H885" i="1" s="1" a="1"/>
  <c r="H885" i="1" s="1"/>
  <c r="G884" i="1" a="1"/>
  <c r="G884" i="1" s="1"/>
  <c r="H884" i="1" s="1" a="1"/>
  <c r="H884" i="1" s="1"/>
  <c r="G883" i="1" a="1"/>
  <c r="G883" i="1" s="1"/>
  <c r="H883" i="1" s="1" a="1"/>
  <c r="H883" i="1" s="1"/>
  <c r="G882" i="1" a="1"/>
  <c r="G882" i="1" s="1"/>
  <c r="H882" i="1" s="1" a="1"/>
  <c r="H882" i="1" s="1"/>
  <c r="G881" i="1" a="1"/>
  <c r="G881" i="1" s="1"/>
  <c r="H881" i="1" s="1" a="1"/>
  <c r="H881" i="1" s="1"/>
  <c r="G880" i="1" a="1"/>
  <c r="G880" i="1" s="1"/>
  <c r="H880" i="1" s="1" a="1"/>
  <c r="H880" i="1" s="1"/>
  <c r="G879" i="1" a="1"/>
  <c r="G879" i="1" s="1"/>
  <c r="H879" i="1" s="1" a="1"/>
  <c r="H879" i="1" s="1"/>
  <c r="G878" i="1" a="1"/>
  <c r="G878" i="1" s="1"/>
  <c r="H878" i="1" s="1" a="1"/>
  <c r="H878" i="1" s="1"/>
  <c r="G877" i="1" a="1"/>
  <c r="G877" i="1" s="1"/>
  <c r="H877" i="1" s="1" a="1"/>
  <c r="H877" i="1" s="1"/>
  <c r="G876" i="1" a="1"/>
  <c r="G876" i="1" s="1"/>
  <c r="H876" i="1" s="1" a="1"/>
  <c r="H876" i="1" s="1"/>
  <c r="G875" i="1" a="1"/>
  <c r="G875" i="1" s="1"/>
  <c r="H875" i="1" s="1" a="1"/>
  <c r="H875" i="1" s="1"/>
  <c r="G874" i="1" a="1"/>
  <c r="G874" i="1" s="1"/>
  <c r="H874" i="1" s="1" a="1"/>
  <c r="H874" i="1" s="1"/>
  <c r="G873" i="1" a="1"/>
  <c r="G873" i="1" s="1"/>
  <c r="H873" i="1" s="1" a="1"/>
  <c r="H873" i="1" s="1"/>
  <c r="G872" i="1" a="1"/>
  <c r="G872" i="1" s="1"/>
  <c r="H872" i="1" s="1" a="1"/>
  <c r="H872" i="1" s="1"/>
  <c r="G871" i="1" a="1"/>
  <c r="G871" i="1" s="1"/>
  <c r="H871" i="1" s="1" a="1"/>
  <c r="H871" i="1" s="1"/>
  <c r="G870" i="1" a="1"/>
  <c r="G870" i="1" s="1"/>
  <c r="H870" i="1" s="1" a="1"/>
  <c r="H870" i="1" s="1"/>
  <c r="G869" i="1" a="1"/>
  <c r="G869" i="1" s="1"/>
  <c r="H869" i="1" s="1" a="1"/>
  <c r="H869" i="1" s="1"/>
  <c r="G868" i="1" a="1"/>
  <c r="G868" i="1" s="1"/>
  <c r="H868" i="1" s="1" a="1"/>
  <c r="H868" i="1" s="1"/>
  <c r="G867" i="1" a="1"/>
  <c r="G867" i="1" s="1"/>
  <c r="H867" i="1" s="1" a="1"/>
  <c r="H867" i="1" s="1"/>
  <c r="G866" i="1" a="1"/>
  <c r="G866" i="1" s="1"/>
  <c r="H866" i="1" s="1" a="1"/>
  <c r="H866" i="1" s="1"/>
  <c r="G865" i="1" a="1"/>
  <c r="G865" i="1" s="1"/>
  <c r="H865" i="1" s="1" a="1"/>
  <c r="H865" i="1" s="1"/>
  <c r="G864" i="1" a="1"/>
  <c r="G864" i="1" s="1"/>
  <c r="H864" i="1" s="1" a="1"/>
  <c r="H864" i="1" s="1"/>
  <c r="G863" i="1" a="1"/>
  <c r="G863" i="1" s="1"/>
  <c r="H863" i="1" s="1" a="1"/>
  <c r="H863" i="1" s="1"/>
  <c r="G862" i="1" a="1"/>
  <c r="G862" i="1" s="1"/>
  <c r="H862" i="1" s="1" a="1"/>
  <c r="H862" i="1" s="1"/>
  <c r="G861" i="1" a="1"/>
  <c r="G861" i="1" s="1"/>
  <c r="H861" i="1" s="1" a="1"/>
  <c r="H861" i="1" s="1"/>
  <c r="G860" i="1" a="1"/>
  <c r="G860" i="1" s="1"/>
  <c r="H860" i="1" s="1" a="1"/>
  <c r="H860" i="1" s="1"/>
  <c r="G859" i="1" a="1"/>
  <c r="G859" i="1" s="1"/>
  <c r="H859" i="1" s="1" a="1"/>
  <c r="H859" i="1" s="1"/>
  <c r="G858" i="1" a="1"/>
  <c r="G858" i="1" s="1"/>
  <c r="H858" i="1" s="1" a="1"/>
  <c r="H858" i="1" s="1"/>
  <c r="G857" i="1" a="1"/>
  <c r="G857" i="1" s="1"/>
  <c r="H857" i="1" s="1" a="1"/>
  <c r="H857" i="1" s="1"/>
  <c r="G856" i="1" a="1"/>
  <c r="G856" i="1" s="1"/>
  <c r="H856" i="1" s="1" a="1"/>
  <c r="H856" i="1" s="1"/>
  <c r="G855" i="1" a="1"/>
  <c r="G855" i="1" s="1"/>
  <c r="H855" i="1" s="1" a="1"/>
  <c r="H855" i="1" s="1"/>
  <c r="G854" i="1" a="1"/>
  <c r="G854" i="1" s="1"/>
  <c r="H854" i="1" s="1" a="1"/>
  <c r="H854" i="1" s="1"/>
  <c r="G853" i="1" a="1"/>
  <c r="G853" i="1" s="1"/>
  <c r="H853" i="1" s="1" a="1"/>
  <c r="H853" i="1" s="1"/>
  <c r="G852" i="1" a="1"/>
  <c r="G852" i="1" s="1"/>
  <c r="H852" i="1" s="1" a="1"/>
  <c r="H852" i="1" s="1"/>
  <c r="G851" i="1" a="1"/>
  <c r="G851" i="1" s="1"/>
  <c r="H851" i="1" s="1" a="1"/>
  <c r="H851" i="1" s="1"/>
  <c r="G850" i="1" a="1"/>
  <c r="G850" i="1" s="1"/>
  <c r="H850" i="1" s="1" a="1"/>
  <c r="H850" i="1" s="1"/>
  <c r="G849" i="1" a="1"/>
  <c r="G849" i="1" s="1"/>
  <c r="H849" i="1" s="1" a="1"/>
  <c r="H849" i="1" s="1"/>
  <c r="G848" i="1" a="1"/>
  <c r="G848" i="1" s="1"/>
  <c r="H848" i="1" s="1" a="1"/>
  <c r="H848" i="1" s="1"/>
  <c r="G847" i="1" a="1"/>
  <c r="G847" i="1" s="1"/>
  <c r="H847" i="1" s="1" a="1"/>
  <c r="H847" i="1" s="1"/>
  <c r="G846" i="1" a="1"/>
  <c r="G846" i="1" s="1"/>
  <c r="H846" i="1" s="1" a="1"/>
  <c r="H846" i="1" s="1"/>
  <c r="G845" i="1" a="1"/>
  <c r="G845" i="1" s="1"/>
  <c r="H845" i="1" s="1" a="1"/>
  <c r="H845" i="1" s="1"/>
  <c r="G844" i="1" a="1"/>
  <c r="G844" i="1" s="1"/>
  <c r="H844" i="1" s="1" a="1"/>
  <c r="H844" i="1" s="1"/>
  <c r="G843" i="1" a="1"/>
  <c r="G843" i="1" s="1"/>
  <c r="H843" i="1" s="1" a="1"/>
  <c r="H843" i="1" s="1"/>
  <c r="G842" i="1" a="1"/>
  <c r="G842" i="1" s="1"/>
  <c r="H842" i="1" s="1" a="1"/>
  <c r="H842" i="1" s="1"/>
  <c r="G841" i="1" a="1"/>
  <c r="G841" i="1" s="1"/>
  <c r="H841" i="1" s="1" a="1"/>
  <c r="H841" i="1" s="1"/>
  <c r="G840" i="1" a="1"/>
  <c r="G840" i="1" s="1"/>
  <c r="H840" i="1" s="1" a="1"/>
  <c r="H840" i="1" s="1"/>
  <c r="G839" i="1" a="1"/>
  <c r="G839" i="1" s="1"/>
  <c r="H839" i="1" s="1" a="1"/>
  <c r="H839" i="1" s="1"/>
  <c r="G838" i="1" a="1"/>
  <c r="G838" i="1" s="1"/>
  <c r="H838" i="1" s="1" a="1"/>
  <c r="H838" i="1" s="1"/>
  <c r="G837" i="1" a="1"/>
  <c r="G837" i="1" s="1"/>
  <c r="H837" i="1" s="1" a="1"/>
  <c r="H837" i="1" s="1"/>
  <c r="G836" i="1" a="1"/>
  <c r="G836" i="1" s="1"/>
  <c r="H836" i="1" s="1" a="1"/>
  <c r="H836" i="1" s="1"/>
  <c r="G835" i="1" a="1"/>
  <c r="G835" i="1" s="1"/>
  <c r="H835" i="1" s="1" a="1"/>
  <c r="H835" i="1" s="1"/>
  <c r="G834" i="1" a="1"/>
  <c r="G834" i="1" s="1"/>
  <c r="H834" i="1" s="1" a="1"/>
  <c r="H834" i="1" s="1"/>
  <c r="G833" i="1" a="1"/>
  <c r="G833" i="1" s="1"/>
  <c r="H833" i="1" s="1" a="1"/>
  <c r="H833" i="1" s="1"/>
  <c r="G832" i="1" a="1"/>
  <c r="G832" i="1" s="1"/>
  <c r="H832" i="1" s="1" a="1"/>
  <c r="H832" i="1" s="1"/>
  <c r="G831" i="1" a="1"/>
  <c r="G831" i="1" s="1"/>
  <c r="H831" i="1" s="1" a="1"/>
  <c r="H831" i="1" s="1"/>
  <c r="G830" i="1" a="1"/>
  <c r="G830" i="1" s="1"/>
  <c r="H830" i="1" s="1" a="1"/>
  <c r="H830" i="1" s="1"/>
  <c r="G829" i="1" a="1"/>
  <c r="G829" i="1" s="1"/>
  <c r="H829" i="1" s="1" a="1"/>
  <c r="H829" i="1" s="1"/>
  <c r="G828" i="1" a="1"/>
  <c r="G828" i="1" s="1"/>
  <c r="H828" i="1" s="1" a="1"/>
  <c r="H828" i="1" s="1"/>
  <c r="G827" i="1" a="1"/>
  <c r="G827" i="1" s="1"/>
  <c r="H827" i="1" s="1" a="1"/>
  <c r="H827" i="1" s="1"/>
  <c r="G826" i="1" a="1"/>
  <c r="G826" i="1" s="1"/>
  <c r="H826" i="1" s="1" a="1"/>
  <c r="H826" i="1" s="1"/>
  <c r="G825" i="1" a="1"/>
  <c r="G825" i="1" s="1"/>
  <c r="H825" i="1" s="1" a="1"/>
  <c r="H825" i="1" s="1"/>
  <c r="G824" i="1" a="1"/>
  <c r="G824" i="1" s="1"/>
  <c r="H824" i="1" s="1" a="1"/>
  <c r="H824" i="1" s="1"/>
  <c r="G823" i="1" a="1"/>
  <c r="G823" i="1" s="1"/>
  <c r="H823" i="1" s="1" a="1"/>
  <c r="H823" i="1" s="1"/>
  <c r="G822" i="1" a="1"/>
  <c r="G822" i="1" s="1"/>
  <c r="H822" i="1" s="1" a="1"/>
  <c r="H822" i="1" s="1"/>
  <c r="G821" i="1" a="1"/>
  <c r="G821" i="1" s="1"/>
  <c r="H821" i="1" s="1" a="1"/>
  <c r="H821" i="1" s="1"/>
  <c r="G820" i="1" a="1"/>
  <c r="G820" i="1" s="1"/>
  <c r="H820" i="1" s="1" a="1"/>
  <c r="H820" i="1" s="1"/>
  <c r="G819" i="1" a="1"/>
  <c r="G819" i="1" s="1"/>
  <c r="H819" i="1" s="1" a="1"/>
  <c r="H819" i="1" s="1"/>
  <c r="G818" i="1" a="1"/>
  <c r="G818" i="1" s="1"/>
  <c r="H818" i="1" s="1" a="1"/>
  <c r="H818" i="1" s="1"/>
  <c r="G817" i="1" a="1"/>
  <c r="G817" i="1" s="1"/>
  <c r="H817" i="1" s="1" a="1"/>
  <c r="H817" i="1" s="1"/>
  <c r="G816" i="1" a="1"/>
  <c r="G816" i="1" s="1"/>
  <c r="H816" i="1" s="1" a="1"/>
  <c r="H816" i="1" s="1"/>
  <c r="G815" i="1" a="1"/>
  <c r="G815" i="1" s="1"/>
  <c r="H815" i="1" s="1" a="1"/>
  <c r="H815" i="1" s="1"/>
  <c r="G814" i="1" a="1"/>
  <c r="G814" i="1" s="1"/>
  <c r="H814" i="1" s="1" a="1"/>
  <c r="H814" i="1" s="1"/>
  <c r="G813" i="1" a="1"/>
  <c r="G813" i="1" s="1"/>
  <c r="H813" i="1" s="1" a="1"/>
  <c r="H813" i="1" s="1"/>
  <c r="G812" i="1" a="1"/>
  <c r="G812" i="1" s="1"/>
  <c r="H812" i="1" s="1" a="1"/>
  <c r="H812" i="1" s="1"/>
  <c r="G811" i="1" a="1"/>
  <c r="G811" i="1" s="1"/>
  <c r="H811" i="1" s="1" a="1"/>
  <c r="H811" i="1" s="1"/>
  <c r="G810" i="1" a="1"/>
  <c r="G810" i="1" s="1"/>
  <c r="H810" i="1" s="1" a="1"/>
  <c r="H810" i="1" s="1"/>
  <c r="G809" i="1" a="1"/>
  <c r="G809" i="1" s="1"/>
  <c r="H809" i="1" s="1" a="1"/>
  <c r="H809" i="1" s="1"/>
  <c r="G808" i="1" a="1"/>
  <c r="G808" i="1" s="1"/>
  <c r="H808" i="1" s="1" a="1"/>
  <c r="H808" i="1" s="1"/>
  <c r="G807" i="1" a="1"/>
  <c r="G807" i="1" s="1"/>
  <c r="H807" i="1" s="1" a="1"/>
  <c r="H807" i="1" s="1"/>
  <c r="G806" i="1" a="1"/>
  <c r="G806" i="1" s="1"/>
  <c r="H806" i="1" s="1" a="1"/>
  <c r="H806" i="1" s="1"/>
  <c r="G805" i="1" a="1"/>
  <c r="G805" i="1" s="1"/>
  <c r="H805" i="1" s="1" a="1"/>
  <c r="H805" i="1" s="1"/>
  <c r="G804" i="1" a="1"/>
  <c r="G804" i="1" s="1"/>
  <c r="H804" i="1" s="1" a="1"/>
  <c r="H804" i="1" s="1"/>
  <c r="G803" i="1" a="1"/>
  <c r="G803" i="1" s="1"/>
  <c r="H803" i="1" s="1" a="1"/>
  <c r="H803" i="1" s="1"/>
  <c r="G802" i="1" a="1"/>
  <c r="G802" i="1" s="1"/>
  <c r="H802" i="1" s="1" a="1"/>
  <c r="H802" i="1" s="1"/>
  <c r="G801" i="1" a="1"/>
  <c r="G801" i="1" s="1"/>
  <c r="H801" i="1" s="1" a="1"/>
  <c r="H801" i="1" s="1"/>
  <c r="G800" i="1" a="1"/>
  <c r="G800" i="1" s="1"/>
  <c r="H800" i="1" s="1" a="1"/>
  <c r="H800" i="1" s="1"/>
  <c r="G799" i="1" a="1"/>
  <c r="G799" i="1" s="1"/>
  <c r="H799" i="1" s="1" a="1"/>
  <c r="H799" i="1" s="1"/>
  <c r="G798" i="1" a="1"/>
  <c r="G798" i="1" s="1"/>
  <c r="H798" i="1" s="1" a="1"/>
  <c r="H798" i="1" s="1"/>
  <c r="G797" i="1" a="1"/>
  <c r="G797" i="1" s="1"/>
  <c r="H797" i="1" s="1" a="1"/>
  <c r="H797" i="1" s="1"/>
  <c r="G796" i="1" a="1"/>
  <c r="G796" i="1" s="1"/>
  <c r="H796" i="1" s="1" a="1"/>
  <c r="H796" i="1" s="1"/>
  <c r="G795" i="1" a="1"/>
  <c r="G795" i="1" s="1"/>
  <c r="H795" i="1" s="1" a="1"/>
  <c r="H795" i="1" s="1"/>
  <c r="G794" i="1" a="1"/>
  <c r="G794" i="1" s="1"/>
  <c r="H794" i="1" s="1" a="1"/>
  <c r="H794" i="1" s="1"/>
  <c r="G793" i="1" a="1"/>
  <c r="G793" i="1" s="1"/>
  <c r="H793" i="1" s="1" a="1"/>
  <c r="H793" i="1" s="1"/>
  <c r="G792" i="1" a="1"/>
  <c r="G792" i="1" s="1"/>
  <c r="H792" i="1" s="1" a="1"/>
  <c r="H792" i="1" s="1"/>
  <c r="G791" i="1" a="1"/>
  <c r="G791" i="1" s="1"/>
  <c r="H791" i="1" s="1" a="1"/>
  <c r="H791" i="1" s="1"/>
  <c r="G790" i="1" a="1"/>
  <c r="G790" i="1" s="1"/>
  <c r="H790" i="1" s="1" a="1"/>
  <c r="H790" i="1" s="1"/>
  <c r="G789" i="1" a="1"/>
  <c r="G789" i="1" s="1"/>
  <c r="H789" i="1" s="1" a="1"/>
  <c r="H789" i="1" s="1"/>
  <c r="G788" i="1" a="1"/>
  <c r="G788" i="1" s="1"/>
  <c r="H788" i="1" s="1" a="1"/>
  <c r="H788" i="1" s="1"/>
  <c r="G787" i="1" a="1"/>
  <c r="G787" i="1" s="1"/>
  <c r="H787" i="1" s="1" a="1"/>
  <c r="H787" i="1" s="1"/>
  <c r="G786" i="1" a="1"/>
  <c r="G786" i="1" s="1"/>
  <c r="H786" i="1" s="1" a="1"/>
  <c r="H786" i="1" s="1"/>
  <c r="G785" i="1" a="1"/>
  <c r="G785" i="1" s="1"/>
  <c r="H785" i="1" s="1" a="1"/>
  <c r="H785" i="1" s="1"/>
  <c r="G784" i="1" a="1"/>
  <c r="G784" i="1" s="1"/>
  <c r="H784" i="1" s="1" a="1"/>
  <c r="H784" i="1" s="1"/>
  <c r="G783" i="1" a="1"/>
  <c r="G783" i="1" s="1"/>
  <c r="H783" i="1" s="1" a="1"/>
  <c r="H783" i="1" s="1"/>
  <c r="G782" i="1" a="1"/>
  <c r="G782" i="1" s="1"/>
  <c r="H782" i="1" s="1" a="1"/>
  <c r="H782" i="1" s="1"/>
  <c r="G781" i="1" a="1"/>
  <c r="G781" i="1" s="1"/>
  <c r="H781" i="1" s="1" a="1"/>
  <c r="H781" i="1" s="1"/>
  <c r="G780" i="1" a="1"/>
  <c r="G780" i="1" s="1"/>
  <c r="H780" i="1" s="1" a="1"/>
  <c r="H780" i="1" s="1"/>
  <c r="G779" i="1" a="1"/>
  <c r="G779" i="1" s="1"/>
  <c r="H779" i="1" s="1" a="1"/>
  <c r="H779" i="1" s="1"/>
  <c r="G778" i="1" a="1"/>
  <c r="G778" i="1" s="1"/>
  <c r="H778" i="1" s="1" a="1"/>
  <c r="H778" i="1" s="1"/>
  <c r="G777" i="1" a="1"/>
  <c r="G777" i="1" s="1"/>
  <c r="H777" i="1" s="1" a="1"/>
  <c r="H777" i="1" s="1"/>
  <c r="G776" i="1" a="1"/>
  <c r="G776" i="1" s="1"/>
  <c r="H776" i="1" s="1" a="1"/>
  <c r="H776" i="1" s="1"/>
  <c r="G775" i="1" a="1"/>
  <c r="G775" i="1" s="1"/>
  <c r="H775" i="1" s="1" a="1"/>
  <c r="H775" i="1" s="1"/>
  <c r="G774" i="1" a="1"/>
  <c r="G774" i="1" s="1"/>
  <c r="H774" i="1" s="1" a="1"/>
  <c r="H774" i="1" s="1"/>
  <c r="G773" i="1" a="1"/>
  <c r="G773" i="1" s="1"/>
  <c r="H773" i="1" s="1" a="1"/>
  <c r="H773" i="1" s="1"/>
  <c r="G772" i="1" a="1"/>
  <c r="G772" i="1" s="1"/>
  <c r="H772" i="1" s="1" a="1"/>
  <c r="H772" i="1" s="1"/>
  <c r="G771" i="1" a="1"/>
  <c r="G771" i="1" s="1"/>
  <c r="H771" i="1" s="1" a="1"/>
  <c r="H771" i="1" s="1"/>
  <c r="G770" i="1" a="1"/>
  <c r="G770" i="1" s="1"/>
  <c r="H770" i="1" s="1" a="1"/>
  <c r="H770" i="1" s="1"/>
  <c r="G769" i="1" a="1"/>
  <c r="G769" i="1" s="1"/>
  <c r="H769" i="1" s="1" a="1"/>
  <c r="H769" i="1" s="1"/>
  <c r="G768" i="1" a="1"/>
  <c r="G768" i="1" s="1"/>
  <c r="H768" i="1" s="1" a="1"/>
  <c r="H768" i="1" s="1"/>
  <c r="G767" i="1" a="1"/>
  <c r="G767" i="1" s="1"/>
  <c r="H767" i="1" s="1" a="1"/>
  <c r="H767" i="1" s="1"/>
  <c r="G766" i="1" a="1"/>
  <c r="G766" i="1" s="1"/>
  <c r="H766" i="1" s="1" a="1"/>
  <c r="H766" i="1" s="1"/>
  <c r="G765" i="1" a="1"/>
  <c r="G765" i="1" s="1"/>
  <c r="H765" i="1" s="1" a="1"/>
  <c r="H765" i="1" s="1"/>
  <c r="G764" i="1" a="1"/>
  <c r="G764" i="1" s="1"/>
  <c r="H764" i="1" s="1" a="1"/>
  <c r="H764" i="1" s="1"/>
  <c r="G763" i="1" a="1"/>
  <c r="G763" i="1" s="1"/>
  <c r="H763" i="1" s="1" a="1"/>
  <c r="H763" i="1" s="1"/>
  <c r="G762" i="1" a="1"/>
  <c r="G762" i="1" s="1"/>
  <c r="H762" i="1" s="1" a="1"/>
  <c r="H762" i="1" s="1"/>
  <c r="G761" i="1" a="1"/>
  <c r="G761" i="1" s="1"/>
  <c r="H761" i="1" s="1" a="1"/>
  <c r="H761" i="1" s="1"/>
  <c r="G760" i="1" a="1"/>
  <c r="G760" i="1" s="1"/>
  <c r="H760" i="1" s="1" a="1"/>
  <c r="H760" i="1" s="1"/>
  <c r="G759" i="1" a="1"/>
  <c r="G759" i="1" s="1"/>
  <c r="H759" i="1" s="1" a="1"/>
  <c r="H759" i="1" s="1"/>
  <c r="G758" i="1" a="1"/>
  <c r="G758" i="1" s="1"/>
  <c r="H758" i="1" s="1" a="1"/>
  <c r="H758" i="1" s="1"/>
  <c r="G757" i="1" a="1"/>
  <c r="G757" i="1" s="1"/>
  <c r="H757" i="1" s="1" a="1"/>
  <c r="H757" i="1" s="1"/>
  <c r="G756" i="1" a="1"/>
  <c r="G756" i="1" s="1"/>
  <c r="H756" i="1" s="1" a="1"/>
  <c r="H756" i="1" s="1"/>
  <c r="G755" i="1" a="1"/>
  <c r="G755" i="1" s="1"/>
  <c r="H755" i="1" s="1" a="1"/>
  <c r="H755" i="1" s="1"/>
  <c r="G754" i="1" a="1"/>
  <c r="G754" i="1" s="1"/>
  <c r="H754" i="1" s="1" a="1"/>
  <c r="H754" i="1" s="1"/>
  <c r="G753" i="1" a="1"/>
  <c r="G753" i="1" s="1"/>
  <c r="H753" i="1" s="1" a="1"/>
  <c r="H753" i="1" s="1"/>
  <c r="G752" i="1" a="1"/>
  <c r="G752" i="1" s="1"/>
  <c r="H752" i="1" s="1" a="1"/>
  <c r="H752" i="1" s="1"/>
  <c r="G751" i="1" a="1"/>
  <c r="G751" i="1" s="1"/>
  <c r="H751" i="1" s="1" a="1"/>
  <c r="H751" i="1" s="1"/>
  <c r="G750" i="1" a="1"/>
  <c r="G750" i="1" s="1"/>
  <c r="H750" i="1" s="1" a="1"/>
  <c r="H750" i="1" s="1"/>
  <c r="G749" i="1" a="1"/>
  <c r="G749" i="1" s="1"/>
  <c r="H749" i="1" s="1" a="1"/>
  <c r="H749" i="1" s="1"/>
  <c r="G748" i="1" a="1"/>
  <c r="G748" i="1" s="1"/>
  <c r="H748" i="1" s="1" a="1"/>
  <c r="H748" i="1" s="1"/>
  <c r="G747" i="1" a="1"/>
  <c r="G747" i="1" s="1"/>
  <c r="H747" i="1" s="1" a="1"/>
  <c r="H747" i="1" s="1"/>
  <c r="G746" i="1" a="1"/>
  <c r="G746" i="1" s="1"/>
  <c r="H746" i="1" s="1" a="1"/>
  <c r="H746" i="1" s="1"/>
  <c r="G745" i="1" a="1"/>
  <c r="G745" i="1" s="1"/>
  <c r="H745" i="1" s="1" a="1"/>
  <c r="H745" i="1" s="1"/>
  <c r="G744" i="1" a="1"/>
  <c r="G744" i="1" s="1"/>
  <c r="H744" i="1" s="1" a="1"/>
  <c r="H744" i="1" s="1"/>
  <c r="G743" i="1" a="1"/>
  <c r="G743" i="1" s="1"/>
  <c r="H743" i="1" s="1" a="1"/>
  <c r="H743" i="1" s="1"/>
  <c r="G742" i="1" a="1"/>
  <c r="G742" i="1" s="1"/>
  <c r="H742" i="1" s="1" a="1"/>
  <c r="H742" i="1" s="1"/>
  <c r="G741" i="1" a="1"/>
  <c r="G741" i="1" s="1"/>
  <c r="H741" i="1" s="1" a="1"/>
  <c r="H741" i="1" s="1"/>
  <c r="G740" i="1" a="1"/>
  <c r="G740" i="1" s="1"/>
  <c r="H740" i="1" s="1" a="1"/>
  <c r="H740" i="1" s="1"/>
  <c r="G739" i="1" a="1"/>
  <c r="G739" i="1" s="1"/>
  <c r="H739" i="1" s="1" a="1"/>
  <c r="H739" i="1" s="1"/>
  <c r="G738" i="1" a="1"/>
  <c r="G738" i="1" s="1"/>
  <c r="H738" i="1" s="1" a="1"/>
  <c r="H738" i="1" s="1"/>
  <c r="G737" i="1" a="1"/>
  <c r="G737" i="1" s="1"/>
  <c r="H737" i="1" s="1" a="1"/>
  <c r="H737" i="1" s="1"/>
  <c r="G736" i="1" a="1"/>
  <c r="G736" i="1" s="1"/>
  <c r="H736" i="1" s="1" a="1"/>
  <c r="H736" i="1" s="1"/>
  <c r="G735" i="1" a="1"/>
  <c r="G735" i="1" s="1"/>
  <c r="H735" i="1" s="1" a="1"/>
  <c r="H735" i="1" s="1"/>
  <c r="G734" i="1" a="1"/>
  <c r="G734" i="1" s="1"/>
  <c r="H734" i="1" s="1" a="1"/>
  <c r="H734" i="1" s="1"/>
  <c r="G733" i="1" a="1"/>
  <c r="G733" i="1" s="1"/>
  <c r="H733" i="1" s="1" a="1"/>
  <c r="H733" i="1" s="1"/>
  <c r="G732" i="1" a="1"/>
  <c r="G732" i="1" s="1"/>
  <c r="H732" i="1" s="1" a="1"/>
  <c r="H732" i="1" s="1"/>
  <c r="G731" i="1" a="1"/>
  <c r="G731" i="1" s="1"/>
  <c r="H731" i="1" s="1" a="1"/>
  <c r="H731" i="1" s="1"/>
  <c r="G730" i="1" a="1"/>
  <c r="G730" i="1" s="1"/>
  <c r="H730" i="1" s="1" a="1"/>
  <c r="H730" i="1" s="1"/>
  <c r="G729" i="1" a="1"/>
  <c r="G729" i="1" s="1"/>
  <c r="H729" i="1" s="1" a="1"/>
  <c r="H729" i="1" s="1"/>
  <c r="G728" i="1" a="1"/>
  <c r="G728" i="1" s="1"/>
  <c r="H728" i="1" s="1" a="1"/>
  <c r="H728" i="1" s="1"/>
  <c r="G727" i="1" a="1"/>
  <c r="G727" i="1" s="1"/>
  <c r="H727" i="1" s="1" a="1"/>
  <c r="H727" i="1" s="1"/>
  <c r="G726" i="1" a="1"/>
  <c r="G726" i="1" s="1"/>
  <c r="H726" i="1" s="1" a="1"/>
  <c r="H726" i="1" s="1"/>
  <c r="G725" i="1" a="1"/>
  <c r="G725" i="1" s="1"/>
  <c r="H725" i="1" s="1" a="1"/>
  <c r="H725" i="1" s="1"/>
  <c r="G724" i="1" a="1"/>
  <c r="G724" i="1" s="1"/>
  <c r="H724" i="1" s="1" a="1"/>
  <c r="H724" i="1" s="1"/>
  <c r="G723" i="1" a="1"/>
  <c r="G723" i="1" s="1"/>
  <c r="H723" i="1" s="1" a="1"/>
  <c r="H723" i="1" s="1"/>
  <c r="G722" i="1" a="1"/>
  <c r="G722" i="1" s="1"/>
  <c r="H722" i="1" s="1" a="1"/>
  <c r="H722" i="1" s="1"/>
  <c r="G721" i="1" a="1"/>
  <c r="G721" i="1" s="1"/>
  <c r="H721" i="1" s="1" a="1"/>
  <c r="H721" i="1" s="1"/>
  <c r="G720" i="1" a="1"/>
  <c r="G720" i="1" s="1"/>
  <c r="H720" i="1" s="1" a="1"/>
  <c r="H720" i="1" s="1"/>
  <c r="G719" i="1" a="1"/>
  <c r="G719" i="1" s="1"/>
  <c r="H719" i="1" s="1" a="1"/>
  <c r="H719" i="1" s="1"/>
  <c r="G718" i="1" a="1"/>
  <c r="G718" i="1" s="1"/>
  <c r="H718" i="1" s="1" a="1"/>
  <c r="H718" i="1" s="1"/>
  <c r="G717" i="1" a="1"/>
  <c r="G717" i="1" s="1"/>
  <c r="H717" i="1" s="1" a="1"/>
  <c r="H717" i="1" s="1"/>
  <c r="G716" i="1" a="1"/>
  <c r="G716" i="1" s="1"/>
  <c r="H716" i="1" s="1" a="1"/>
  <c r="H716" i="1" s="1"/>
  <c r="G715" i="1" a="1"/>
  <c r="G715" i="1" s="1"/>
  <c r="H715" i="1" s="1" a="1"/>
  <c r="H715" i="1" s="1"/>
  <c r="G714" i="1" a="1"/>
  <c r="G714" i="1" s="1"/>
  <c r="H714" i="1" s="1" a="1"/>
  <c r="H714" i="1" s="1"/>
  <c r="G713" i="1" a="1"/>
  <c r="G713" i="1" s="1"/>
  <c r="H713" i="1" s="1" a="1"/>
  <c r="H713" i="1" s="1"/>
  <c r="G712" i="1" a="1"/>
  <c r="G712" i="1" s="1"/>
  <c r="H712" i="1" s="1" a="1"/>
  <c r="H712" i="1" s="1"/>
  <c r="G711" i="1" a="1"/>
  <c r="G711" i="1" s="1"/>
  <c r="H711" i="1" s="1" a="1"/>
  <c r="H711" i="1" s="1"/>
  <c r="G710" i="1" a="1"/>
  <c r="G710" i="1" s="1"/>
  <c r="H710" i="1" s="1" a="1"/>
  <c r="H710" i="1" s="1"/>
  <c r="G709" i="1" a="1"/>
  <c r="G709" i="1" s="1"/>
  <c r="H709" i="1" s="1" a="1"/>
  <c r="H709" i="1" s="1"/>
  <c r="G708" i="1" a="1"/>
  <c r="G708" i="1" s="1"/>
  <c r="H708" i="1" s="1" a="1"/>
  <c r="H708" i="1" s="1"/>
  <c r="G707" i="1" a="1"/>
  <c r="G707" i="1" s="1"/>
  <c r="H707" i="1" s="1" a="1"/>
  <c r="H707" i="1" s="1"/>
  <c r="G706" i="1" a="1"/>
  <c r="G706" i="1" s="1"/>
  <c r="H706" i="1" s="1" a="1"/>
  <c r="H706" i="1" s="1"/>
  <c r="G705" i="1" a="1"/>
  <c r="G705" i="1" s="1"/>
  <c r="H705" i="1" s="1" a="1"/>
  <c r="H705" i="1" s="1"/>
  <c r="G704" i="1" a="1"/>
  <c r="G704" i="1" s="1"/>
  <c r="H704" i="1" s="1" a="1"/>
  <c r="H704" i="1" s="1"/>
  <c r="G703" i="1" a="1"/>
  <c r="G703" i="1" s="1"/>
  <c r="H703" i="1" s="1" a="1"/>
  <c r="H703" i="1" s="1"/>
  <c r="G702" i="1" a="1"/>
  <c r="G702" i="1" s="1"/>
  <c r="H702" i="1" s="1" a="1"/>
  <c r="H702" i="1" s="1"/>
  <c r="G701" i="1" a="1"/>
  <c r="G701" i="1" s="1"/>
  <c r="H701" i="1" s="1" a="1"/>
  <c r="H701" i="1" s="1"/>
  <c r="G700" i="1" a="1"/>
  <c r="G700" i="1" s="1"/>
  <c r="H700" i="1" s="1" a="1"/>
  <c r="H700" i="1" s="1"/>
  <c r="G699" i="1" a="1"/>
  <c r="G699" i="1" s="1"/>
  <c r="H699" i="1" s="1" a="1"/>
  <c r="H699" i="1" s="1"/>
  <c r="G698" i="1" a="1"/>
  <c r="G698" i="1" s="1"/>
  <c r="H698" i="1" s="1" a="1"/>
  <c r="H698" i="1" s="1"/>
  <c r="G697" i="1" a="1"/>
  <c r="G697" i="1" s="1"/>
  <c r="H697" i="1" s="1" a="1"/>
  <c r="H697" i="1" s="1"/>
  <c r="G696" i="1" a="1"/>
  <c r="G696" i="1" s="1"/>
  <c r="H696" i="1" s="1" a="1"/>
  <c r="H696" i="1" s="1"/>
  <c r="G695" i="1" a="1"/>
  <c r="G695" i="1" s="1"/>
  <c r="H695" i="1" s="1" a="1"/>
  <c r="H695" i="1" s="1"/>
  <c r="G694" i="1" a="1"/>
  <c r="G694" i="1" s="1"/>
  <c r="H694" i="1" s="1" a="1"/>
  <c r="H694" i="1" s="1"/>
  <c r="G693" i="1" a="1"/>
  <c r="G693" i="1" s="1"/>
  <c r="H693" i="1" s="1" a="1"/>
  <c r="H693" i="1" s="1"/>
  <c r="G692" i="1" a="1"/>
  <c r="G692" i="1" s="1"/>
  <c r="H692" i="1" s="1" a="1"/>
  <c r="H692" i="1" s="1"/>
  <c r="G691" i="1" a="1"/>
  <c r="G691" i="1" s="1"/>
  <c r="H691" i="1" s="1" a="1"/>
  <c r="H691" i="1" s="1"/>
  <c r="G690" i="1" a="1"/>
  <c r="G690" i="1" s="1"/>
  <c r="H690" i="1" s="1" a="1"/>
  <c r="H690" i="1" s="1"/>
  <c r="G689" i="1" a="1"/>
  <c r="G689" i="1" s="1"/>
  <c r="H689" i="1" s="1" a="1"/>
  <c r="H689" i="1" s="1"/>
  <c r="G688" i="1" a="1"/>
  <c r="G688" i="1" s="1"/>
  <c r="H688" i="1" s="1" a="1"/>
  <c r="H688" i="1" s="1"/>
  <c r="G687" i="1" a="1"/>
  <c r="G687" i="1" s="1"/>
  <c r="H687" i="1" s="1" a="1"/>
  <c r="H687" i="1" s="1"/>
  <c r="G686" i="1" a="1"/>
  <c r="G686" i="1" s="1"/>
  <c r="H686" i="1" s="1" a="1"/>
  <c r="H686" i="1" s="1"/>
  <c r="G685" i="1" a="1"/>
  <c r="G685" i="1" s="1"/>
  <c r="H685" i="1" s="1" a="1"/>
  <c r="H685" i="1" s="1"/>
  <c r="G684" i="1" a="1"/>
  <c r="G684" i="1" s="1"/>
  <c r="H684" i="1" s="1" a="1"/>
  <c r="H684" i="1" s="1"/>
  <c r="G683" i="1" a="1"/>
  <c r="G683" i="1" s="1"/>
  <c r="H683" i="1" s="1" a="1"/>
  <c r="H683" i="1" s="1"/>
  <c r="G682" i="1" a="1"/>
  <c r="G682" i="1" s="1"/>
  <c r="H682" i="1" s="1" a="1"/>
  <c r="H682" i="1" s="1"/>
  <c r="G681" i="1" a="1"/>
  <c r="G681" i="1" s="1"/>
  <c r="H681" i="1" s="1" a="1"/>
  <c r="H681" i="1" s="1"/>
  <c r="G680" i="1" a="1"/>
  <c r="G680" i="1" s="1"/>
  <c r="H680" i="1" s="1" a="1"/>
  <c r="H680" i="1" s="1"/>
  <c r="G679" i="1" a="1"/>
  <c r="G679" i="1" s="1"/>
  <c r="H679" i="1" s="1" a="1"/>
  <c r="H679" i="1" s="1"/>
  <c r="G678" i="1" a="1"/>
  <c r="G678" i="1" s="1"/>
  <c r="H678" i="1" s="1" a="1"/>
  <c r="H678" i="1" s="1"/>
  <c r="G677" i="1" a="1"/>
  <c r="G677" i="1" s="1"/>
  <c r="H677" i="1" s="1" a="1"/>
  <c r="H677" i="1" s="1"/>
  <c r="G676" i="1" a="1"/>
  <c r="G676" i="1" s="1"/>
  <c r="H676" i="1" s="1" a="1"/>
  <c r="H676" i="1" s="1"/>
  <c r="G675" i="1" a="1"/>
  <c r="G675" i="1" s="1"/>
  <c r="H675" i="1" s="1" a="1"/>
  <c r="H675" i="1" s="1"/>
  <c r="G674" i="1" a="1"/>
  <c r="G674" i="1" s="1"/>
  <c r="H674" i="1" s="1" a="1"/>
  <c r="H674" i="1" s="1"/>
  <c r="G673" i="1" a="1"/>
  <c r="G673" i="1" s="1"/>
  <c r="H673" i="1" s="1" a="1"/>
  <c r="H673" i="1" s="1"/>
  <c r="G672" i="1" a="1"/>
  <c r="G672" i="1" s="1"/>
  <c r="H672" i="1" s="1" a="1"/>
  <c r="H672" i="1" s="1"/>
  <c r="G671" i="1" a="1"/>
  <c r="G671" i="1" s="1"/>
  <c r="H671" i="1" s="1" a="1"/>
  <c r="H671" i="1" s="1"/>
  <c r="G670" i="1" a="1"/>
  <c r="G670" i="1" s="1"/>
  <c r="H670" i="1" s="1" a="1"/>
  <c r="H670" i="1" s="1"/>
  <c r="G669" i="1" a="1"/>
  <c r="G669" i="1" s="1"/>
  <c r="H669" i="1" s="1" a="1"/>
  <c r="H669" i="1" s="1"/>
  <c r="G668" i="1" a="1"/>
  <c r="G668" i="1" s="1"/>
  <c r="H668" i="1" s="1" a="1"/>
  <c r="H668" i="1" s="1"/>
  <c r="G667" i="1" a="1"/>
  <c r="G667" i="1" s="1"/>
  <c r="H667" i="1" s="1" a="1"/>
  <c r="H667" i="1" s="1"/>
  <c r="G666" i="1" a="1"/>
  <c r="G666" i="1" s="1"/>
  <c r="H666" i="1" s="1" a="1"/>
  <c r="H666" i="1" s="1"/>
  <c r="G665" i="1" a="1"/>
  <c r="G665" i="1" s="1"/>
  <c r="H665" i="1" s="1" a="1"/>
  <c r="H665" i="1" s="1"/>
  <c r="G664" i="1" a="1"/>
  <c r="G664" i="1" s="1"/>
  <c r="H664" i="1" s="1" a="1"/>
  <c r="H664" i="1" s="1"/>
  <c r="G663" i="1" a="1"/>
  <c r="G663" i="1" s="1"/>
  <c r="H663" i="1" s="1" a="1"/>
  <c r="H663" i="1" s="1"/>
  <c r="G662" i="1" a="1"/>
  <c r="G662" i="1" s="1"/>
  <c r="H662" i="1" s="1" a="1"/>
  <c r="H662" i="1" s="1"/>
  <c r="G661" i="1" a="1"/>
  <c r="G661" i="1" s="1"/>
  <c r="H661" i="1" s="1" a="1"/>
  <c r="H661" i="1" s="1"/>
  <c r="G660" i="1" a="1"/>
  <c r="G660" i="1" s="1"/>
  <c r="H660" i="1" s="1" a="1"/>
  <c r="H660" i="1" s="1"/>
  <c r="G659" i="1" a="1"/>
  <c r="G659" i="1" s="1"/>
  <c r="H659" i="1" s="1" a="1"/>
  <c r="H659" i="1" s="1"/>
  <c r="G658" i="1" a="1"/>
  <c r="G658" i="1" s="1"/>
  <c r="H658" i="1" s="1" a="1"/>
  <c r="H658" i="1" s="1"/>
  <c r="G657" i="1" a="1"/>
  <c r="G657" i="1" s="1"/>
  <c r="H657" i="1" s="1" a="1"/>
  <c r="H657" i="1" s="1"/>
  <c r="G656" i="1" a="1"/>
  <c r="G656" i="1" s="1"/>
  <c r="H656" i="1" s="1" a="1"/>
  <c r="H656" i="1" s="1"/>
  <c r="G655" i="1" a="1"/>
  <c r="G655" i="1" s="1"/>
  <c r="H655" i="1" s="1" a="1"/>
  <c r="H655" i="1" s="1"/>
  <c r="G654" i="1" a="1"/>
  <c r="G654" i="1" s="1"/>
  <c r="H654" i="1" s="1" a="1"/>
  <c r="H654" i="1" s="1"/>
  <c r="G653" i="1" a="1"/>
  <c r="G653" i="1" s="1"/>
  <c r="H653" i="1" s="1" a="1"/>
  <c r="H653" i="1" s="1"/>
  <c r="G652" i="1" a="1"/>
  <c r="G652" i="1" s="1"/>
  <c r="H652" i="1" s="1" a="1"/>
  <c r="H652" i="1" s="1"/>
  <c r="G651" i="1" a="1"/>
  <c r="G651" i="1" s="1"/>
  <c r="H651" i="1" s="1" a="1"/>
  <c r="H651" i="1" s="1"/>
  <c r="G650" i="1" a="1"/>
  <c r="G650" i="1" s="1"/>
  <c r="H650" i="1" s="1" a="1"/>
  <c r="H650" i="1" s="1"/>
  <c r="G649" i="1" a="1"/>
  <c r="G649" i="1" s="1"/>
  <c r="H649" i="1" s="1" a="1"/>
  <c r="H649" i="1" s="1"/>
  <c r="G648" i="1" a="1"/>
  <c r="G648" i="1" s="1"/>
  <c r="H648" i="1" s="1" a="1"/>
  <c r="H648" i="1" s="1"/>
  <c r="G647" i="1" a="1"/>
  <c r="G647" i="1" s="1"/>
  <c r="H647" i="1" s="1" a="1"/>
  <c r="H647" i="1" s="1"/>
  <c r="G646" i="1" a="1"/>
  <c r="G646" i="1" s="1"/>
  <c r="H646" i="1" s="1" a="1"/>
  <c r="H646" i="1" s="1"/>
  <c r="G645" i="1" a="1"/>
  <c r="G645" i="1" s="1"/>
  <c r="H645" i="1" s="1" a="1"/>
  <c r="H645" i="1" s="1"/>
  <c r="G644" i="1" a="1"/>
  <c r="G644" i="1" s="1"/>
  <c r="H644" i="1" s="1" a="1"/>
  <c r="H644" i="1" s="1"/>
  <c r="G643" i="1" a="1"/>
  <c r="G643" i="1" s="1"/>
  <c r="H643" i="1" s="1" a="1"/>
  <c r="H643" i="1" s="1"/>
  <c r="G642" i="1" a="1"/>
  <c r="G642" i="1" s="1"/>
  <c r="H642" i="1" s="1" a="1"/>
  <c r="H642" i="1" s="1"/>
  <c r="G641" i="1" a="1"/>
  <c r="G641" i="1" s="1"/>
  <c r="H641" i="1" s="1" a="1"/>
  <c r="H641" i="1" s="1"/>
  <c r="G640" i="1" a="1"/>
  <c r="G640" i="1" s="1"/>
  <c r="H640" i="1" s="1" a="1"/>
  <c r="H640" i="1" s="1"/>
  <c r="G639" i="1" a="1"/>
  <c r="G639" i="1" s="1"/>
  <c r="H639" i="1" s="1" a="1"/>
  <c r="H639" i="1" s="1"/>
  <c r="G638" i="1" a="1"/>
  <c r="G638" i="1" s="1"/>
  <c r="H638" i="1" s="1" a="1"/>
  <c r="H638" i="1" s="1"/>
  <c r="G637" i="1" a="1"/>
  <c r="G637" i="1" s="1"/>
  <c r="H637" i="1" s="1" a="1"/>
  <c r="H637" i="1" s="1"/>
  <c r="G636" i="1" a="1"/>
  <c r="G636" i="1" s="1"/>
  <c r="H636" i="1" s="1" a="1"/>
  <c r="H636" i="1" s="1"/>
  <c r="G635" i="1" a="1"/>
  <c r="G635" i="1" s="1"/>
  <c r="H635" i="1" s="1" a="1"/>
  <c r="H635" i="1" s="1"/>
  <c r="G634" i="1" a="1"/>
  <c r="G634" i="1" s="1"/>
  <c r="H634" i="1" s="1" a="1"/>
  <c r="H634" i="1" s="1"/>
  <c r="G633" i="1" a="1"/>
  <c r="G633" i="1" s="1"/>
  <c r="H633" i="1" s="1" a="1"/>
  <c r="H633" i="1" s="1"/>
  <c r="G632" i="1" a="1"/>
  <c r="G632" i="1" s="1"/>
  <c r="H632" i="1" s="1" a="1"/>
  <c r="H632" i="1" s="1"/>
  <c r="G631" i="1" a="1"/>
  <c r="G631" i="1" s="1"/>
  <c r="H631" i="1" s="1" a="1"/>
  <c r="H631" i="1" s="1"/>
  <c r="G630" i="1" a="1"/>
  <c r="G630" i="1" s="1"/>
  <c r="H630" i="1" s="1" a="1"/>
  <c r="H630" i="1" s="1"/>
  <c r="G629" i="1" a="1"/>
  <c r="G629" i="1" s="1"/>
  <c r="H629" i="1" s="1" a="1"/>
  <c r="H629" i="1" s="1"/>
  <c r="G628" i="1" a="1"/>
  <c r="G628" i="1" s="1"/>
  <c r="H628" i="1" s="1" a="1"/>
  <c r="H628" i="1" s="1"/>
  <c r="G627" i="1" a="1"/>
  <c r="G627" i="1" s="1"/>
  <c r="H627" i="1" s="1" a="1"/>
  <c r="H627" i="1" s="1"/>
  <c r="G626" i="1" a="1"/>
  <c r="G626" i="1" s="1"/>
  <c r="H626" i="1" s="1" a="1"/>
  <c r="H626" i="1" s="1"/>
  <c r="G625" i="1" a="1"/>
  <c r="G625" i="1" s="1"/>
  <c r="H625" i="1" s="1" a="1"/>
  <c r="H625" i="1" s="1"/>
  <c r="G624" i="1" a="1"/>
  <c r="G624" i="1" s="1"/>
  <c r="H624" i="1" s="1" a="1"/>
  <c r="H624" i="1" s="1"/>
  <c r="G623" i="1" a="1"/>
  <c r="G623" i="1" s="1"/>
  <c r="H623" i="1" s="1" a="1"/>
  <c r="H623" i="1" s="1"/>
  <c r="G622" i="1" a="1"/>
  <c r="G622" i="1" s="1"/>
  <c r="H622" i="1" s="1" a="1"/>
  <c r="H622" i="1" s="1"/>
  <c r="G621" i="1" a="1"/>
  <c r="G621" i="1" s="1"/>
  <c r="H621" i="1" s="1" a="1"/>
  <c r="H621" i="1" s="1"/>
  <c r="G620" i="1" a="1"/>
  <c r="G620" i="1" s="1"/>
  <c r="H620" i="1" s="1" a="1"/>
  <c r="H620" i="1" s="1"/>
  <c r="G619" i="1" a="1"/>
  <c r="G619" i="1" s="1"/>
  <c r="H619" i="1" s="1" a="1"/>
  <c r="H619" i="1" s="1"/>
  <c r="G618" i="1" a="1"/>
  <c r="G618" i="1" s="1"/>
  <c r="H618" i="1" s="1" a="1"/>
  <c r="H618" i="1" s="1"/>
  <c r="G617" i="1" a="1"/>
  <c r="G617" i="1" s="1"/>
  <c r="H617" i="1" s="1" a="1"/>
  <c r="H617" i="1" s="1"/>
  <c r="G616" i="1" a="1"/>
  <c r="G616" i="1" s="1"/>
  <c r="H616" i="1" s="1" a="1"/>
  <c r="H616" i="1" s="1"/>
  <c r="G615" i="1" a="1"/>
  <c r="G615" i="1" s="1"/>
  <c r="H615" i="1" s="1" a="1"/>
  <c r="H615" i="1" s="1"/>
  <c r="G614" i="1" a="1"/>
  <c r="G614" i="1" s="1"/>
  <c r="H614" i="1" s="1" a="1"/>
  <c r="H614" i="1" s="1"/>
  <c r="G613" i="1" a="1"/>
  <c r="G613" i="1" s="1"/>
  <c r="H613" i="1" s="1" a="1"/>
  <c r="H613" i="1" s="1"/>
  <c r="G612" i="1" a="1"/>
  <c r="G612" i="1" s="1"/>
  <c r="H612" i="1" s="1" a="1"/>
  <c r="H612" i="1" s="1"/>
  <c r="G611" i="1" a="1"/>
  <c r="G611" i="1" s="1"/>
  <c r="H611" i="1" s="1" a="1"/>
  <c r="H611" i="1" s="1"/>
  <c r="G610" i="1" a="1"/>
  <c r="G610" i="1" s="1"/>
  <c r="H610" i="1" s="1" a="1"/>
  <c r="H610" i="1" s="1"/>
  <c r="G609" i="1" a="1"/>
  <c r="G609" i="1" s="1"/>
  <c r="H609" i="1" s="1" a="1"/>
  <c r="H609" i="1" s="1"/>
  <c r="G608" i="1" a="1"/>
  <c r="G608" i="1" s="1"/>
  <c r="H608" i="1" s="1" a="1"/>
  <c r="H608" i="1" s="1"/>
  <c r="G607" i="1" a="1"/>
  <c r="G607" i="1" s="1"/>
  <c r="H607" i="1" s="1" a="1"/>
  <c r="H607" i="1" s="1"/>
  <c r="G606" i="1" a="1"/>
  <c r="G606" i="1" s="1"/>
  <c r="H606" i="1" s="1" a="1"/>
  <c r="H606" i="1" s="1"/>
  <c r="G605" i="1" a="1"/>
  <c r="G605" i="1" s="1"/>
  <c r="H605" i="1" s="1" a="1"/>
  <c r="H605" i="1" s="1"/>
  <c r="G604" i="1" a="1"/>
  <c r="G604" i="1" s="1"/>
  <c r="H604" i="1" s="1" a="1"/>
  <c r="H604" i="1" s="1"/>
  <c r="G603" i="1" a="1"/>
  <c r="G603" i="1" s="1"/>
  <c r="H603" i="1" s="1" a="1"/>
  <c r="H603" i="1" s="1"/>
  <c r="G602" i="1" a="1"/>
  <c r="G602" i="1" s="1"/>
  <c r="H602" i="1" s="1" a="1"/>
  <c r="H602" i="1" s="1"/>
  <c r="G601" i="1" a="1"/>
  <c r="G601" i="1" s="1"/>
  <c r="H601" i="1" s="1" a="1"/>
  <c r="H601" i="1" s="1"/>
  <c r="G600" i="1" a="1"/>
  <c r="G600" i="1" s="1"/>
  <c r="H600" i="1" s="1" a="1"/>
  <c r="H600" i="1" s="1"/>
  <c r="G599" i="1" a="1"/>
  <c r="G599" i="1" s="1"/>
  <c r="H599" i="1" s="1" a="1"/>
  <c r="H599" i="1" s="1"/>
  <c r="G598" i="1" a="1"/>
  <c r="G598" i="1" s="1"/>
  <c r="H598" i="1" s="1" a="1"/>
  <c r="H598" i="1" s="1"/>
  <c r="G597" i="1" a="1"/>
  <c r="G597" i="1" s="1"/>
  <c r="H597" i="1" s="1" a="1"/>
  <c r="H597" i="1" s="1"/>
  <c r="G596" i="1" a="1"/>
  <c r="G596" i="1" s="1"/>
  <c r="H596" i="1" s="1" a="1"/>
  <c r="H596" i="1" s="1"/>
  <c r="G595" i="1" a="1"/>
  <c r="G595" i="1" s="1"/>
  <c r="H595" i="1" s="1" a="1"/>
  <c r="H595" i="1" s="1"/>
  <c r="G594" i="1" a="1"/>
  <c r="G594" i="1" s="1"/>
  <c r="H594" i="1" s="1" a="1"/>
  <c r="H594" i="1" s="1"/>
  <c r="G593" i="1" a="1"/>
  <c r="G593" i="1" s="1"/>
  <c r="H593" i="1" s="1" a="1"/>
  <c r="H593" i="1" s="1"/>
  <c r="G592" i="1" a="1"/>
  <c r="G592" i="1" s="1"/>
  <c r="H592" i="1" s="1" a="1"/>
  <c r="H592" i="1" s="1"/>
  <c r="G591" i="1" a="1"/>
  <c r="G591" i="1" s="1"/>
  <c r="H591" i="1" s="1" a="1"/>
  <c r="H591" i="1" s="1"/>
  <c r="G590" i="1" a="1"/>
  <c r="G590" i="1" s="1"/>
  <c r="H590" i="1" s="1" a="1"/>
  <c r="H590" i="1" s="1"/>
  <c r="G589" i="1" a="1"/>
  <c r="G589" i="1" s="1"/>
  <c r="H589" i="1" s="1" a="1"/>
  <c r="H589" i="1" s="1"/>
  <c r="G588" i="1" a="1"/>
  <c r="G588" i="1" s="1"/>
  <c r="H588" i="1" s="1" a="1"/>
  <c r="H588" i="1" s="1"/>
  <c r="G587" i="1" a="1"/>
  <c r="G587" i="1" s="1"/>
  <c r="H587" i="1" s="1" a="1"/>
  <c r="H587" i="1" s="1"/>
  <c r="G586" i="1" a="1"/>
  <c r="G586" i="1" s="1"/>
  <c r="H586" i="1" s="1" a="1"/>
  <c r="H586" i="1" s="1"/>
  <c r="G585" i="1" a="1"/>
  <c r="G585" i="1" s="1"/>
  <c r="H585" i="1" s="1" a="1"/>
  <c r="H585" i="1" s="1"/>
  <c r="G584" i="1" a="1"/>
  <c r="G584" i="1" s="1"/>
  <c r="H584" i="1" s="1" a="1"/>
  <c r="H584" i="1" s="1"/>
  <c r="G583" i="1" a="1"/>
  <c r="G583" i="1" s="1"/>
  <c r="H583" i="1" s="1" a="1"/>
  <c r="H583" i="1" s="1"/>
  <c r="G582" i="1" a="1"/>
  <c r="G582" i="1" s="1"/>
  <c r="H582" i="1" s="1" a="1"/>
  <c r="H582" i="1" s="1"/>
  <c r="G581" i="1" a="1"/>
  <c r="G581" i="1" s="1"/>
  <c r="H581" i="1" s="1" a="1"/>
  <c r="H581" i="1" s="1"/>
  <c r="G580" i="1" a="1"/>
  <c r="G580" i="1" s="1"/>
  <c r="H580" i="1" s="1" a="1"/>
  <c r="H580" i="1" s="1"/>
  <c r="G579" i="1" a="1"/>
  <c r="G579" i="1" s="1"/>
  <c r="H579" i="1" s="1" a="1"/>
  <c r="H579" i="1" s="1"/>
  <c r="G578" i="1" a="1"/>
  <c r="G578" i="1" s="1"/>
  <c r="H578" i="1" s="1" a="1"/>
  <c r="H578" i="1" s="1"/>
  <c r="G577" i="1" a="1"/>
  <c r="G577" i="1" s="1"/>
  <c r="H577" i="1" s="1" a="1"/>
  <c r="H577" i="1" s="1"/>
  <c r="G576" i="1" a="1"/>
  <c r="G576" i="1" s="1"/>
  <c r="H576" i="1" s="1" a="1"/>
  <c r="H576" i="1" s="1"/>
  <c r="G575" i="1" a="1"/>
  <c r="G575" i="1" s="1"/>
  <c r="H575" i="1" s="1" a="1"/>
  <c r="H575" i="1" s="1"/>
  <c r="G574" i="1" a="1"/>
  <c r="G574" i="1" s="1"/>
  <c r="H574" i="1" s="1" a="1"/>
  <c r="H574" i="1" s="1"/>
  <c r="G573" i="1" a="1"/>
  <c r="G573" i="1" s="1"/>
  <c r="H573" i="1" s="1" a="1"/>
  <c r="H573" i="1" s="1"/>
  <c r="G572" i="1" a="1"/>
  <c r="G572" i="1" s="1"/>
  <c r="H572" i="1" s="1" a="1"/>
  <c r="H572" i="1" s="1"/>
  <c r="G571" i="1" a="1"/>
  <c r="G571" i="1" s="1"/>
  <c r="H571" i="1" s="1" a="1"/>
  <c r="H571" i="1" s="1"/>
  <c r="G570" i="1" a="1"/>
  <c r="G570" i="1" s="1"/>
  <c r="H570" i="1" s="1" a="1"/>
  <c r="H570" i="1" s="1"/>
  <c r="G569" i="1" a="1"/>
  <c r="G569" i="1" s="1"/>
  <c r="H569" i="1" s="1" a="1"/>
  <c r="H569" i="1" s="1"/>
  <c r="G568" i="1" a="1"/>
  <c r="G568" i="1" s="1"/>
  <c r="H568" i="1" s="1" a="1"/>
  <c r="H568" i="1" s="1"/>
  <c r="G567" i="1" a="1"/>
  <c r="G567" i="1" s="1"/>
  <c r="H567" i="1" s="1" a="1"/>
  <c r="H567" i="1" s="1"/>
  <c r="G566" i="1" a="1"/>
  <c r="G566" i="1" s="1"/>
  <c r="H566" i="1" s="1" a="1"/>
  <c r="H566" i="1" s="1"/>
  <c r="G565" i="1" a="1"/>
  <c r="G565" i="1" s="1"/>
  <c r="H565" i="1" s="1" a="1"/>
  <c r="H565" i="1" s="1"/>
  <c r="G564" i="1" a="1"/>
  <c r="G564" i="1" s="1"/>
  <c r="H564" i="1" s="1" a="1"/>
  <c r="H564" i="1" s="1"/>
  <c r="G563" i="1" a="1"/>
  <c r="G563" i="1" s="1"/>
  <c r="H563" i="1" s="1" a="1"/>
  <c r="H563" i="1" s="1"/>
  <c r="G562" i="1" a="1"/>
  <c r="G562" i="1" s="1"/>
  <c r="H562" i="1" s="1" a="1"/>
  <c r="H562" i="1" s="1"/>
  <c r="G561" i="1" a="1"/>
  <c r="G561" i="1" s="1"/>
  <c r="H561" i="1" s="1" a="1"/>
  <c r="H561" i="1" s="1"/>
  <c r="G560" i="1" a="1"/>
  <c r="G560" i="1" s="1"/>
  <c r="H560" i="1" s="1" a="1"/>
  <c r="H560" i="1" s="1"/>
  <c r="G559" i="1" a="1"/>
  <c r="G559" i="1" s="1"/>
  <c r="H559" i="1" s="1" a="1"/>
  <c r="H559" i="1" s="1"/>
  <c r="G558" i="1" a="1"/>
  <c r="G558" i="1" s="1"/>
  <c r="H558" i="1" s="1" a="1"/>
  <c r="H558" i="1" s="1"/>
  <c r="G557" i="1" a="1"/>
  <c r="G557" i="1" s="1"/>
  <c r="H557" i="1" s="1" a="1"/>
  <c r="H557" i="1" s="1"/>
  <c r="G556" i="1" a="1"/>
  <c r="G556" i="1" s="1"/>
  <c r="H556" i="1" s="1" a="1"/>
  <c r="H556" i="1" s="1"/>
  <c r="G555" i="1" a="1"/>
  <c r="G555" i="1" s="1"/>
  <c r="H555" i="1" s="1" a="1"/>
  <c r="H555" i="1" s="1"/>
  <c r="G554" i="1" a="1"/>
  <c r="G554" i="1" s="1"/>
  <c r="H554" i="1" s="1" a="1"/>
  <c r="H554" i="1" s="1"/>
  <c r="G553" i="1" a="1"/>
  <c r="G553" i="1" s="1"/>
  <c r="H553" i="1" s="1" a="1"/>
  <c r="H553" i="1" s="1"/>
  <c r="G552" i="1" a="1"/>
  <c r="G552" i="1" s="1"/>
  <c r="H552" i="1" s="1" a="1"/>
  <c r="H552" i="1" s="1"/>
  <c r="G551" i="1" a="1"/>
  <c r="G551" i="1" s="1"/>
  <c r="H551" i="1" s="1" a="1"/>
  <c r="H551" i="1" s="1"/>
  <c r="G550" i="1" a="1"/>
  <c r="G550" i="1" s="1"/>
  <c r="H550" i="1" s="1" a="1"/>
  <c r="H550" i="1" s="1"/>
  <c r="G549" i="1" a="1"/>
  <c r="G549" i="1" s="1"/>
  <c r="H549" i="1" s="1" a="1"/>
  <c r="H549" i="1" s="1"/>
  <c r="G548" i="1" a="1"/>
  <c r="G548" i="1" s="1"/>
  <c r="H548" i="1" s="1" a="1"/>
  <c r="H548" i="1" s="1"/>
  <c r="G547" i="1" a="1"/>
  <c r="G547" i="1" s="1"/>
  <c r="H547" i="1" s="1" a="1"/>
  <c r="H547" i="1" s="1"/>
  <c r="G546" i="1" a="1"/>
  <c r="G546" i="1" s="1"/>
  <c r="H546" i="1" s="1" a="1"/>
  <c r="H546" i="1" s="1"/>
  <c r="G545" i="1" a="1"/>
  <c r="G545" i="1" s="1"/>
  <c r="H545" i="1" s="1" a="1"/>
  <c r="H545" i="1" s="1"/>
  <c r="G544" i="1" a="1"/>
  <c r="G544" i="1" s="1"/>
  <c r="H544" i="1" s="1" a="1"/>
  <c r="H544" i="1" s="1"/>
  <c r="G543" i="1" a="1"/>
  <c r="G543" i="1" s="1"/>
  <c r="H543" i="1" s="1" a="1"/>
  <c r="H543" i="1" s="1"/>
  <c r="G542" i="1" a="1"/>
  <c r="G542" i="1" s="1"/>
  <c r="H542" i="1" s="1" a="1"/>
  <c r="H542" i="1" s="1"/>
  <c r="G541" i="1" a="1"/>
  <c r="G541" i="1" s="1"/>
  <c r="H541" i="1" s="1" a="1"/>
  <c r="H541" i="1" s="1"/>
  <c r="G540" i="1" a="1"/>
  <c r="G540" i="1" s="1"/>
  <c r="H540" i="1" s="1" a="1"/>
  <c r="H540" i="1" s="1"/>
  <c r="G539" i="1" a="1"/>
  <c r="G539" i="1" s="1"/>
  <c r="H539" i="1" s="1" a="1"/>
  <c r="H539" i="1" s="1"/>
  <c r="G538" i="1" a="1"/>
  <c r="G538" i="1" s="1"/>
  <c r="H538" i="1" s="1" a="1"/>
  <c r="H538" i="1" s="1"/>
  <c r="G537" i="1" a="1"/>
  <c r="G537" i="1" s="1"/>
  <c r="H537" i="1" s="1" a="1"/>
  <c r="H537" i="1" s="1"/>
  <c r="G536" i="1" a="1"/>
  <c r="G536" i="1" s="1"/>
  <c r="H536" i="1" s="1" a="1"/>
  <c r="H536" i="1" s="1"/>
  <c r="G535" i="1" a="1"/>
  <c r="G535" i="1" s="1"/>
  <c r="H535" i="1" s="1" a="1"/>
  <c r="H535" i="1" s="1"/>
  <c r="G534" i="1" a="1"/>
  <c r="G534" i="1" s="1"/>
  <c r="H534" i="1" s="1" a="1"/>
  <c r="H534" i="1" s="1"/>
  <c r="G533" i="1" a="1"/>
  <c r="G533" i="1" s="1"/>
  <c r="H533" i="1" s="1" a="1"/>
  <c r="H533" i="1" s="1"/>
  <c r="G532" i="1" a="1"/>
  <c r="G532" i="1" s="1"/>
  <c r="H532" i="1" s="1" a="1"/>
  <c r="H532" i="1" s="1"/>
  <c r="G531" i="1" a="1"/>
  <c r="G531" i="1" s="1"/>
  <c r="H531" i="1" s="1" a="1"/>
  <c r="H531" i="1" s="1"/>
  <c r="G530" i="1" a="1"/>
  <c r="G530" i="1" s="1"/>
  <c r="H530" i="1" s="1" a="1"/>
  <c r="H530" i="1" s="1"/>
  <c r="G529" i="1" a="1"/>
  <c r="G529" i="1" s="1"/>
  <c r="H529" i="1" s="1" a="1"/>
  <c r="H529" i="1" s="1"/>
  <c r="G528" i="1" a="1"/>
  <c r="G528" i="1" s="1"/>
  <c r="H528" i="1" s="1" a="1"/>
  <c r="H528" i="1" s="1"/>
  <c r="G527" i="1" a="1"/>
  <c r="G527" i="1" s="1"/>
  <c r="H527" i="1" s="1" a="1"/>
  <c r="H527" i="1" s="1"/>
  <c r="G526" i="1" a="1"/>
  <c r="G526" i="1" s="1"/>
  <c r="H526" i="1" s="1" a="1"/>
  <c r="H526" i="1" s="1"/>
  <c r="G525" i="1" a="1"/>
  <c r="G525" i="1" s="1"/>
  <c r="H525" i="1" s="1" a="1"/>
  <c r="H525" i="1" s="1"/>
  <c r="G524" i="1" a="1"/>
  <c r="G524" i="1" s="1"/>
  <c r="H524" i="1" s="1" a="1"/>
  <c r="H524" i="1" s="1"/>
  <c r="G523" i="1" a="1"/>
  <c r="G523" i="1" s="1"/>
  <c r="H523" i="1" s="1" a="1"/>
  <c r="H523" i="1" s="1"/>
  <c r="G522" i="1" a="1"/>
  <c r="G522" i="1" s="1"/>
  <c r="H522" i="1" s="1" a="1"/>
  <c r="H522" i="1" s="1"/>
  <c r="G521" i="1" a="1"/>
  <c r="G521" i="1" s="1"/>
  <c r="H521" i="1" s="1" a="1"/>
  <c r="H521" i="1" s="1"/>
  <c r="G520" i="1" a="1"/>
  <c r="G520" i="1" s="1"/>
  <c r="H520" i="1" s="1" a="1"/>
  <c r="H520" i="1" s="1"/>
  <c r="G519" i="1" a="1"/>
  <c r="G519" i="1" s="1"/>
  <c r="H519" i="1" s="1" a="1"/>
  <c r="H519" i="1" s="1"/>
  <c r="G518" i="1" a="1"/>
  <c r="G518" i="1" s="1"/>
  <c r="H518" i="1" s="1" a="1"/>
  <c r="H518" i="1" s="1"/>
  <c r="G517" i="1" a="1"/>
  <c r="G517" i="1" s="1"/>
  <c r="H517" i="1" s="1" a="1"/>
  <c r="H517" i="1" s="1"/>
  <c r="G516" i="1" a="1"/>
  <c r="G516" i="1" s="1"/>
  <c r="H516" i="1" s="1" a="1"/>
  <c r="H516" i="1" s="1"/>
  <c r="G515" i="1" a="1"/>
  <c r="G515" i="1" s="1"/>
  <c r="H515" i="1" s="1" a="1"/>
  <c r="H515" i="1" s="1"/>
  <c r="G514" i="1" a="1"/>
  <c r="G514" i="1" s="1"/>
  <c r="H514" i="1" s="1" a="1"/>
  <c r="H514" i="1" s="1"/>
  <c r="G513" i="1" a="1"/>
  <c r="G513" i="1" s="1"/>
  <c r="H513" i="1" s="1" a="1"/>
  <c r="H513" i="1" s="1"/>
  <c r="G512" i="1" a="1"/>
  <c r="G512" i="1" s="1"/>
  <c r="H512" i="1" s="1" a="1"/>
  <c r="H512" i="1" s="1"/>
  <c r="G511" i="1" a="1"/>
  <c r="G511" i="1" s="1"/>
  <c r="H511" i="1" s="1" a="1"/>
  <c r="H511" i="1" s="1"/>
  <c r="G510" i="1" a="1"/>
  <c r="G510" i="1" s="1"/>
  <c r="H510" i="1" s="1" a="1"/>
  <c r="H510" i="1" s="1"/>
  <c r="G509" i="1" a="1"/>
  <c r="G509" i="1" s="1"/>
  <c r="H509" i="1" s="1" a="1"/>
  <c r="H509" i="1" s="1"/>
  <c r="G508" i="1" a="1"/>
  <c r="G508" i="1" s="1"/>
  <c r="H508" i="1" s="1" a="1"/>
  <c r="H508" i="1" s="1"/>
  <c r="G507" i="1" a="1"/>
  <c r="G507" i="1" s="1"/>
  <c r="H507" i="1" s="1" a="1"/>
  <c r="H507" i="1" s="1"/>
  <c r="G506" i="1" a="1"/>
  <c r="G506" i="1" s="1"/>
  <c r="H506" i="1" s="1" a="1"/>
  <c r="H506" i="1" s="1"/>
  <c r="G505" i="1" a="1"/>
  <c r="G505" i="1" s="1"/>
  <c r="H505" i="1" s="1" a="1"/>
  <c r="H505" i="1" s="1"/>
  <c r="G504" i="1" a="1"/>
  <c r="G504" i="1" s="1"/>
  <c r="H504" i="1" s="1" a="1"/>
  <c r="H504" i="1" s="1"/>
  <c r="G503" i="1" a="1"/>
  <c r="G503" i="1" s="1"/>
  <c r="H503" i="1" s="1" a="1"/>
  <c r="H503" i="1" s="1"/>
  <c r="G502" i="1" a="1"/>
  <c r="G502" i="1" s="1"/>
  <c r="H502" i="1" s="1" a="1"/>
  <c r="H502" i="1" s="1"/>
  <c r="G501" i="1" a="1"/>
  <c r="G501" i="1" s="1"/>
  <c r="H501" i="1" s="1" a="1"/>
  <c r="H501" i="1" s="1"/>
  <c r="G500" i="1" a="1"/>
  <c r="G500" i="1" s="1"/>
  <c r="H500" i="1" s="1" a="1"/>
  <c r="H500" i="1" s="1"/>
  <c r="G499" i="1" a="1"/>
  <c r="G499" i="1" s="1"/>
  <c r="H499" i="1" s="1" a="1"/>
  <c r="H499" i="1" s="1"/>
  <c r="G498" i="1" a="1"/>
  <c r="G498" i="1" s="1"/>
  <c r="H498" i="1" s="1" a="1"/>
  <c r="H498" i="1" s="1"/>
  <c r="G497" i="1" a="1"/>
  <c r="G497" i="1" s="1"/>
  <c r="H497" i="1" s="1" a="1"/>
  <c r="H497" i="1" s="1"/>
  <c r="G496" i="1" a="1"/>
  <c r="G496" i="1" s="1"/>
  <c r="H496" i="1" s="1" a="1"/>
  <c r="H496" i="1" s="1"/>
  <c r="G495" i="1" a="1"/>
  <c r="G495" i="1" s="1"/>
  <c r="H495" i="1" s="1" a="1"/>
  <c r="H495" i="1" s="1"/>
  <c r="G494" i="1" a="1"/>
  <c r="G494" i="1" s="1"/>
  <c r="H494" i="1" s="1" a="1"/>
  <c r="H494" i="1" s="1"/>
  <c r="G493" i="1" a="1"/>
  <c r="G493" i="1" s="1"/>
  <c r="H493" i="1" s="1" a="1"/>
  <c r="H493" i="1" s="1"/>
  <c r="G492" i="1" a="1"/>
  <c r="G492" i="1" s="1"/>
  <c r="H492" i="1" s="1" a="1"/>
  <c r="H492" i="1" s="1"/>
  <c r="G491" i="1" a="1"/>
  <c r="G491" i="1" s="1"/>
  <c r="H491" i="1" s="1" a="1"/>
  <c r="H491" i="1" s="1"/>
  <c r="G490" i="1" a="1"/>
  <c r="G490" i="1" s="1"/>
  <c r="H490" i="1" s="1" a="1"/>
  <c r="H490" i="1" s="1"/>
  <c r="G489" i="1" a="1"/>
  <c r="G489" i="1" s="1"/>
  <c r="H489" i="1" s="1" a="1"/>
  <c r="H489" i="1" s="1"/>
  <c r="G488" i="1" a="1"/>
  <c r="G488" i="1" s="1"/>
  <c r="H488" i="1" s="1" a="1"/>
  <c r="H488" i="1" s="1"/>
  <c r="G487" i="1" a="1"/>
  <c r="G487" i="1" s="1"/>
  <c r="H487" i="1" s="1" a="1"/>
  <c r="H487" i="1" s="1"/>
  <c r="G486" i="1" a="1"/>
  <c r="G486" i="1" s="1"/>
  <c r="H486" i="1" s="1" a="1"/>
  <c r="H486" i="1" s="1"/>
  <c r="G485" i="1" a="1"/>
  <c r="G485" i="1" s="1"/>
  <c r="H485" i="1" s="1" a="1"/>
  <c r="H485" i="1" s="1"/>
  <c r="G484" i="1" a="1"/>
  <c r="G484" i="1" s="1"/>
  <c r="H484" i="1" s="1" a="1"/>
  <c r="H484" i="1" s="1"/>
  <c r="G483" i="1" a="1"/>
  <c r="G483" i="1" s="1"/>
  <c r="H483" i="1" s="1" a="1"/>
  <c r="H483" i="1" s="1"/>
  <c r="G482" i="1" a="1"/>
  <c r="G482" i="1" s="1"/>
  <c r="H482" i="1" s="1" a="1"/>
  <c r="H482" i="1" s="1"/>
  <c r="G481" i="1" a="1"/>
  <c r="G481" i="1" s="1"/>
  <c r="H481" i="1" s="1" a="1"/>
  <c r="H481" i="1" s="1"/>
  <c r="G480" i="1" a="1"/>
  <c r="G480" i="1" s="1"/>
  <c r="H480" i="1" s="1" a="1"/>
  <c r="H480" i="1" s="1"/>
  <c r="G479" i="1" a="1"/>
  <c r="G479" i="1" s="1"/>
  <c r="H479" i="1" s="1" a="1"/>
  <c r="H479" i="1" s="1"/>
  <c r="G478" i="1" a="1"/>
  <c r="G478" i="1" s="1"/>
  <c r="H478" i="1" s="1" a="1"/>
  <c r="H478" i="1" s="1"/>
  <c r="G477" i="1" a="1"/>
  <c r="G477" i="1" s="1"/>
  <c r="H477" i="1" s="1" a="1"/>
  <c r="H477" i="1" s="1"/>
  <c r="G476" i="1" a="1"/>
  <c r="G476" i="1" s="1"/>
  <c r="H476" i="1" s="1" a="1"/>
  <c r="H476" i="1" s="1"/>
  <c r="G475" i="1" a="1"/>
  <c r="G475" i="1" s="1"/>
  <c r="H475" i="1" s="1" a="1"/>
  <c r="H475" i="1" s="1"/>
  <c r="G474" i="1" a="1"/>
  <c r="G474" i="1" s="1"/>
  <c r="H474" i="1" s="1" a="1"/>
  <c r="H474" i="1" s="1"/>
  <c r="G473" i="1" a="1"/>
  <c r="G473" i="1" s="1"/>
  <c r="H473" i="1" s="1" a="1"/>
  <c r="H473" i="1" s="1"/>
  <c r="G472" i="1" a="1"/>
  <c r="G472" i="1" s="1"/>
  <c r="H472" i="1" s="1" a="1"/>
  <c r="H472" i="1" s="1"/>
  <c r="G471" i="1" a="1"/>
  <c r="G471" i="1" s="1"/>
  <c r="H471" i="1" s="1" a="1"/>
  <c r="H471" i="1" s="1"/>
  <c r="G470" i="1" a="1"/>
  <c r="G470" i="1" s="1"/>
  <c r="H470" i="1" s="1" a="1"/>
  <c r="H470" i="1" s="1"/>
  <c r="G469" i="1" a="1"/>
  <c r="G469" i="1" s="1"/>
  <c r="H469" i="1" s="1" a="1"/>
  <c r="H469" i="1" s="1"/>
  <c r="G468" i="1" a="1"/>
  <c r="G468" i="1" s="1"/>
  <c r="H468" i="1" s="1" a="1"/>
  <c r="H468" i="1" s="1"/>
  <c r="G467" i="1" a="1"/>
  <c r="G467" i="1" s="1"/>
  <c r="H467" i="1" s="1" a="1"/>
  <c r="H467" i="1" s="1"/>
  <c r="G466" i="1" a="1"/>
  <c r="G466" i="1" s="1"/>
  <c r="H466" i="1" s="1" a="1"/>
  <c r="H466" i="1" s="1"/>
  <c r="G465" i="1" a="1"/>
  <c r="G465" i="1" s="1"/>
  <c r="H465" i="1" s="1" a="1"/>
  <c r="H465" i="1" s="1"/>
  <c r="G464" i="1" a="1"/>
  <c r="G464" i="1" s="1"/>
  <c r="H464" i="1" s="1" a="1"/>
  <c r="H464" i="1" s="1"/>
  <c r="G463" i="1" a="1"/>
  <c r="G463" i="1" s="1"/>
  <c r="H463" i="1" s="1" a="1"/>
  <c r="H463" i="1" s="1"/>
  <c r="G462" i="1" a="1"/>
  <c r="G462" i="1" s="1"/>
  <c r="H462" i="1" s="1" a="1"/>
  <c r="H462" i="1" s="1"/>
  <c r="G461" i="1" a="1"/>
  <c r="G461" i="1" s="1"/>
  <c r="H461" i="1" s="1" a="1"/>
  <c r="H461" i="1" s="1"/>
  <c r="G460" i="1" a="1"/>
  <c r="G460" i="1" s="1"/>
  <c r="H460" i="1" s="1" a="1"/>
  <c r="H460" i="1" s="1"/>
  <c r="G459" i="1" a="1"/>
  <c r="G459" i="1" s="1"/>
  <c r="H459" i="1" s="1" a="1"/>
  <c r="H459" i="1" s="1"/>
  <c r="G458" i="1" a="1"/>
  <c r="G458" i="1" s="1"/>
  <c r="H458" i="1" s="1" a="1"/>
  <c r="H458" i="1" s="1"/>
  <c r="G457" i="1" a="1"/>
  <c r="G457" i="1" s="1"/>
  <c r="H457" i="1" s="1" a="1"/>
  <c r="H457" i="1" s="1"/>
  <c r="G456" i="1" a="1"/>
  <c r="G456" i="1" s="1"/>
  <c r="H456" i="1" s="1" a="1"/>
  <c r="H456" i="1" s="1"/>
  <c r="G455" i="1" a="1"/>
  <c r="G455" i="1" s="1"/>
  <c r="H455" i="1" s="1" a="1"/>
  <c r="H455" i="1" s="1"/>
  <c r="G454" i="1" a="1"/>
  <c r="G454" i="1" s="1"/>
  <c r="H454" i="1" s="1" a="1"/>
  <c r="H454" i="1" s="1"/>
  <c r="G453" i="1" a="1"/>
  <c r="G453" i="1" s="1"/>
  <c r="H453" i="1" s="1" a="1"/>
  <c r="H453" i="1" s="1"/>
  <c r="G452" i="1" a="1"/>
  <c r="G452" i="1" s="1"/>
  <c r="H452" i="1" s="1" a="1"/>
  <c r="H452" i="1" s="1"/>
  <c r="G451" i="1" a="1"/>
  <c r="G451" i="1" s="1"/>
  <c r="H451" i="1" s="1" a="1"/>
  <c r="H451" i="1" s="1"/>
  <c r="G450" i="1" a="1"/>
  <c r="G450" i="1" s="1"/>
  <c r="H450" i="1" s="1" a="1"/>
  <c r="H450" i="1" s="1"/>
  <c r="G449" i="1" a="1"/>
  <c r="G449" i="1" s="1"/>
  <c r="H449" i="1" s="1" a="1"/>
  <c r="H449" i="1" s="1"/>
  <c r="G448" i="1" a="1"/>
  <c r="G448" i="1" s="1"/>
  <c r="H448" i="1" s="1" a="1"/>
  <c r="H448" i="1" s="1"/>
  <c r="G447" i="1" a="1"/>
  <c r="G447" i="1" s="1"/>
  <c r="H447" i="1" s="1" a="1"/>
  <c r="H447" i="1" s="1"/>
  <c r="G446" i="1" a="1"/>
  <c r="G446" i="1" s="1"/>
  <c r="H446" i="1" s="1" a="1"/>
  <c r="H446" i="1" s="1"/>
  <c r="G445" i="1" a="1"/>
  <c r="G445" i="1" s="1"/>
  <c r="H445" i="1" s="1" a="1"/>
  <c r="H445" i="1" s="1"/>
  <c r="G444" i="1" a="1"/>
  <c r="G444" i="1" s="1"/>
  <c r="H444" i="1" s="1" a="1"/>
  <c r="H444" i="1" s="1"/>
  <c r="G443" i="1" a="1"/>
  <c r="G443" i="1" s="1"/>
  <c r="H443" i="1" s="1" a="1"/>
  <c r="H443" i="1" s="1"/>
  <c r="G442" i="1" a="1"/>
  <c r="G442" i="1" s="1"/>
  <c r="H442" i="1" s="1" a="1"/>
  <c r="H442" i="1" s="1"/>
  <c r="G441" i="1" a="1"/>
  <c r="G441" i="1" s="1"/>
  <c r="H441" i="1" s="1" a="1"/>
  <c r="H441" i="1" s="1"/>
  <c r="G440" i="1" a="1"/>
  <c r="G440" i="1" s="1"/>
  <c r="H440" i="1" s="1" a="1"/>
  <c r="H440" i="1" s="1"/>
  <c r="G439" i="1" a="1"/>
  <c r="G439" i="1" s="1"/>
  <c r="H439" i="1" s="1" a="1"/>
  <c r="H439" i="1" s="1"/>
  <c r="G438" i="1" a="1"/>
  <c r="G438" i="1" s="1"/>
  <c r="H438" i="1" s="1" a="1"/>
  <c r="H438" i="1" s="1"/>
  <c r="G437" i="1" a="1"/>
  <c r="G437" i="1" s="1"/>
  <c r="H437" i="1" s="1" a="1"/>
  <c r="H437" i="1" s="1"/>
  <c r="G436" i="1" a="1"/>
  <c r="G436" i="1" s="1"/>
  <c r="H436" i="1" s="1" a="1"/>
  <c r="H436" i="1" s="1"/>
  <c r="G435" i="1" a="1"/>
  <c r="G435" i="1" s="1"/>
  <c r="H435" i="1" s="1" a="1"/>
  <c r="H435" i="1" s="1"/>
  <c r="G434" i="1" a="1"/>
  <c r="G434" i="1" s="1"/>
  <c r="H434" i="1" s="1" a="1"/>
  <c r="H434" i="1" s="1"/>
  <c r="G433" i="1" a="1"/>
  <c r="G433" i="1" s="1"/>
  <c r="H433" i="1" s="1" a="1"/>
  <c r="H433" i="1" s="1"/>
  <c r="G432" i="1" a="1"/>
  <c r="G432" i="1" s="1"/>
  <c r="H432" i="1" s="1" a="1"/>
  <c r="H432" i="1" s="1"/>
  <c r="G431" i="1" a="1"/>
  <c r="G431" i="1" s="1"/>
  <c r="H431" i="1" s="1" a="1"/>
  <c r="H431" i="1" s="1"/>
  <c r="G430" i="1" a="1"/>
  <c r="G430" i="1" s="1"/>
  <c r="H430" i="1" s="1" a="1"/>
  <c r="H430" i="1" s="1"/>
  <c r="G429" i="1" a="1"/>
  <c r="G429" i="1" s="1"/>
  <c r="H429" i="1" s="1" a="1"/>
  <c r="H429" i="1" s="1"/>
  <c r="G428" i="1" a="1"/>
  <c r="G428" i="1" s="1"/>
  <c r="H428" i="1" s="1" a="1"/>
  <c r="H428" i="1" s="1"/>
  <c r="G427" i="1" a="1"/>
  <c r="G427" i="1" s="1"/>
  <c r="H427" i="1" s="1" a="1"/>
  <c r="H427" i="1" s="1"/>
  <c r="G426" i="1" a="1"/>
  <c r="G426" i="1" s="1"/>
  <c r="H426" i="1" s="1" a="1"/>
  <c r="H426" i="1" s="1"/>
  <c r="G425" i="1" a="1"/>
  <c r="G425" i="1" s="1"/>
  <c r="H425" i="1" s="1" a="1"/>
  <c r="H425" i="1" s="1"/>
  <c r="G424" i="1" a="1"/>
  <c r="G424" i="1" s="1"/>
  <c r="H424" i="1" s="1" a="1"/>
  <c r="H424" i="1" s="1"/>
  <c r="G423" i="1" a="1"/>
  <c r="G423" i="1" s="1"/>
  <c r="H423" i="1" s="1" a="1"/>
  <c r="H423" i="1" s="1"/>
  <c r="G422" i="1" a="1"/>
  <c r="G422" i="1" s="1"/>
  <c r="H422" i="1" s="1" a="1"/>
  <c r="H422" i="1" s="1"/>
  <c r="G421" i="1" a="1"/>
  <c r="G421" i="1" s="1"/>
  <c r="H421" i="1" s="1" a="1"/>
  <c r="H421" i="1" s="1"/>
  <c r="G420" i="1" a="1"/>
  <c r="G420" i="1" s="1"/>
  <c r="H420" i="1" s="1" a="1"/>
  <c r="H420" i="1" s="1"/>
  <c r="G419" i="1" a="1"/>
  <c r="G419" i="1" s="1"/>
  <c r="H419" i="1" s="1" a="1"/>
  <c r="H419" i="1" s="1"/>
  <c r="G418" i="1" a="1"/>
  <c r="G418" i="1" s="1"/>
  <c r="H418" i="1" s="1" a="1"/>
  <c r="H418" i="1" s="1"/>
  <c r="G417" i="1" a="1"/>
  <c r="G417" i="1" s="1"/>
  <c r="H417" i="1" s="1" a="1"/>
  <c r="H417" i="1" s="1"/>
  <c r="G416" i="1" a="1"/>
  <c r="G416" i="1" s="1"/>
  <c r="H416" i="1" s="1" a="1"/>
  <c r="H416" i="1" s="1"/>
  <c r="G415" i="1" a="1"/>
  <c r="G415" i="1" s="1"/>
  <c r="H415" i="1" s="1" a="1"/>
  <c r="H415" i="1" s="1"/>
  <c r="G414" i="1" a="1"/>
  <c r="G414" i="1" s="1"/>
  <c r="H414" i="1" s="1" a="1"/>
  <c r="H414" i="1" s="1"/>
  <c r="G413" i="1" a="1"/>
  <c r="G413" i="1" s="1"/>
  <c r="H413" i="1" s="1" a="1"/>
  <c r="H413" i="1" s="1"/>
  <c r="G412" i="1" a="1"/>
  <c r="G412" i="1" s="1"/>
  <c r="H412" i="1" s="1" a="1"/>
  <c r="H412" i="1" s="1"/>
  <c r="G411" i="1" a="1"/>
  <c r="G411" i="1" s="1"/>
  <c r="H411" i="1" s="1" a="1"/>
  <c r="H411" i="1" s="1"/>
  <c r="G410" i="1" a="1"/>
  <c r="G410" i="1" s="1"/>
  <c r="H410" i="1" s="1" a="1"/>
  <c r="H410" i="1" s="1"/>
  <c r="G409" i="1" a="1"/>
  <c r="G409" i="1" s="1"/>
  <c r="H409" i="1" s="1" a="1"/>
  <c r="H409" i="1" s="1"/>
  <c r="G408" i="1" a="1"/>
  <c r="G408" i="1" s="1"/>
  <c r="H408" i="1" s="1" a="1"/>
  <c r="H408" i="1" s="1"/>
  <c r="G407" i="1" a="1"/>
  <c r="G407" i="1" s="1"/>
  <c r="H407" i="1" s="1" a="1"/>
  <c r="H407" i="1" s="1"/>
  <c r="G406" i="1" a="1"/>
  <c r="G406" i="1" s="1"/>
  <c r="H406" i="1" s="1" a="1"/>
  <c r="H406" i="1" s="1"/>
  <c r="G405" i="1" a="1"/>
  <c r="G405" i="1" s="1"/>
  <c r="H405" i="1" s="1" a="1"/>
  <c r="H405" i="1" s="1"/>
  <c r="G404" i="1" a="1"/>
  <c r="G404" i="1" s="1"/>
  <c r="H404" i="1" s="1" a="1"/>
  <c r="H404" i="1" s="1"/>
  <c r="G403" i="1" a="1"/>
  <c r="G403" i="1" s="1"/>
  <c r="H403" i="1" s="1" a="1"/>
  <c r="H403" i="1" s="1"/>
  <c r="G402" i="1" a="1"/>
  <c r="G402" i="1" s="1"/>
  <c r="H402" i="1" s="1" a="1"/>
  <c r="H402" i="1" s="1"/>
  <c r="G401" i="1" a="1"/>
  <c r="G401" i="1" s="1"/>
  <c r="H401" i="1" s="1" a="1"/>
  <c r="H401" i="1" s="1"/>
  <c r="G400" i="1" a="1"/>
  <c r="G400" i="1" s="1"/>
  <c r="H400" i="1" s="1" a="1"/>
  <c r="H400" i="1" s="1"/>
  <c r="G399" i="1" a="1"/>
  <c r="G399" i="1" s="1"/>
  <c r="H399" i="1" s="1" a="1"/>
  <c r="H399" i="1" s="1"/>
  <c r="G398" i="1" a="1"/>
  <c r="G398" i="1" s="1"/>
  <c r="H398" i="1" s="1" a="1"/>
  <c r="H398" i="1" s="1"/>
  <c r="G397" i="1" a="1"/>
  <c r="G397" i="1" s="1"/>
  <c r="H397" i="1" s="1" a="1"/>
  <c r="H397" i="1" s="1"/>
  <c r="G396" i="1" a="1"/>
  <c r="G396" i="1" s="1"/>
  <c r="H396" i="1" s="1" a="1"/>
  <c r="H396" i="1" s="1"/>
  <c r="G395" i="1" a="1"/>
  <c r="G395" i="1" s="1"/>
  <c r="H395" i="1" s="1" a="1"/>
  <c r="H395" i="1" s="1"/>
  <c r="G394" i="1" a="1"/>
  <c r="G394" i="1" s="1"/>
  <c r="H394" i="1" s="1" a="1"/>
  <c r="H394" i="1" s="1"/>
  <c r="G393" i="1" a="1"/>
  <c r="G393" i="1" s="1"/>
  <c r="H393" i="1" s="1" a="1"/>
  <c r="H393" i="1" s="1"/>
  <c r="G392" i="1" a="1"/>
  <c r="G392" i="1" s="1"/>
  <c r="H392" i="1" s="1" a="1"/>
  <c r="H392" i="1" s="1"/>
  <c r="G391" i="1" a="1"/>
  <c r="G391" i="1" s="1"/>
  <c r="H391" i="1" s="1" a="1"/>
  <c r="H391" i="1" s="1"/>
  <c r="G390" i="1" a="1"/>
  <c r="G390" i="1" s="1"/>
  <c r="H390" i="1" s="1" a="1"/>
  <c r="H390" i="1" s="1"/>
  <c r="G389" i="1" a="1"/>
  <c r="G389" i="1" s="1"/>
  <c r="H389" i="1" s="1" a="1"/>
  <c r="H389" i="1" s="1"/>
  <c r="G388" i="1" a="1"/>
  <c r="G388" i="1" s="1"/>
  <c r="H388" i="1" s="1" a="1"/>
  <c r="H388" i="1" s="1"/>
  <c r="G387" i="1" a="1"/>
  <c r="G387" i="1" s="1"/>
  <c r="H387" i="1" s="1" a="1"/>
  <c r="H387" i="1" s="1"/>
  <c r="G386" i="1" a="1"/>
  <c r="G386" i="1" s="1"/>
  <c r="H386" i="1" s="1" a="1"/>
  <c r="H386" i="1" s="1"/>
  <c r="G385" i="1" a="1"/>
  <c r="G385" i="1" s="1"/>
  <c r="H385" i="1" s="1" a="1"/>
  <c r="H385" i="1" s="1"/>
  <c r="G384" i="1" a="1"/>
  <c r="G384" i="1" s="1"/>
  <c r="H384" i="1" s="1" a="1"/>
  <c r="H384" i="1" s="1"/>
  <c r="G383" i="1" a="1"/>
  <c r="G383" i="1" s="1"/>
  <c r="H383" i="1" s="1" a="1"/>
  <c r="H383" i="1" s="1"/>
  <c r="G382" i="1" a="1"/>
  <c r="G382" i="1" s="1"/>
  <c r="H382" i="1" s="1" a="1"/>
  <c r="H382" i="1" s="1"/>
  <c r="G381" i="1" a="1"/>
  <c r="G381" i="1" s="1"/>
  <c r="H381" i="1" s="1" a="1"/>
  <c r="H381" i="1" s="1"/>
  <c r="G380" i="1" a="1"/>
  <c r="G380" i="1" s="1"/>
  <c r="H380" i="1" s="1" a="1"/>
  <c r="H380" i="1" s="1"/>
  <c r="G379" i="1" a="1"/>
  <c r="G379" i="1" s="1"/>
  <c r="H379" i="1" s="1" a="1"/>
  <c r="H379" i="1" s="1"/>
  <c r="G378" i="1" a="1"/>
  <c r="G378" i="1" s="1"/>
  <c r="H378" i="1" s="1" a="1"/>
  <c r="H378" i="1" s="1"/>
  <c r="G377" i="1" a="1"/>
  <c r="G377" i="1" s="1"/>
  <c r="H377" i="1" s="1" a="1"/>
  <c r="H377" i="1" s="1"/>
  <c r="G376" i="1" a="1"/>
  <c r="G376" i="1" s="1"/>
  <c r="H376" i="1" s="1" a="1"/>
  <c r="H376" i="1" s="1"/>
  <c r="G375" i="1" a="1"/>
  <c r="G375" i="1" s="1"/>
  <c r="H375" i="1" s="1" a="1"/>
  <c r="H375" i="1" s="1"/>
  <c r="G374" i="1" a="1"/>
  <c r="G374" i="1" s="1"/>
  <c r="H374" i="1" s="1" a="1"/>
  <c r="H374" i="1" s="1"/>
  <c r="G373" i="1" a="1"/>
  <c r="G373" i="1" s="1"/>
  <c r="H373" i="1" s="1" a="1"/>
  <c r="H373" i="1" s="1"/>
  <c r="G372" i="1" a="1"/>
  <c r="G372" i="1" s="1"/>
  <c r="H372" i="1" s="1" a="1"/>
  <c r="H372" i="1" s="1"/>
  <c r="G371" i="1" a="1"/>
  <c r="G371" i="1" s="1"/>
  <c r="H371" i="1" s="1" a="1"/>
  <c r="H371" i="1" s="1"/>
  <c r="G370" i="1" a="1"/>
  <c r="G370" i="1" s="1"/>
  <c r="H370" i="1" s="1" a="1"/>
  <c r="H370" i="1" s="1"/>
  <c r="G369" i="1" a="1"/>
  <c r="G369" i="1" s="1"/>
  <c r="H369" i="1" s="1" a="1"/>
  <c r="H369" i="1" s="1"/>
  <c r="G368" i="1" a="1"/>
  <c r="G368" i="1" s="1"/>
  <c r="H368" i="1" s="1" a="1"/>
  <c r="H368" i="1" s="1"/>
  <c r="G367" i="1" a="1"/>
  <c r="G367" i="1" s="1"/>
  <c r="H367" i="1" s="1" a="1"/>
  <c r="H367" i="1" s="1"/>
  <c r="G366" i="1" a="1"/>
  <c r="G366" i="1" s="1"/>
  <c r="H366" i="1" s="1" a="1"/>
  <c r="H366" i="1" s="1"/>
  <c r="G365" i="1" a="1"/>
  <c r="G365" i="1" s="1"/>
  <c r="H365" i="1" s="1" a="1"/>
  <c r="H365" i="1" s="1"/>
  <c r="G364" i="1" a="1"/>
  <c r="G364" i="1" s="1"/>
  <c r="H364" i="1" s="1" a="1"/>
  <c r="H364" i="1" s="1"/>
  <c r="G363" i="1" a="1"/>
  <c r="G363" i="1" s="1"/>
  <c r="H363" i="1" s="1" a="1"/>
  <c r="H363" i="1" s="1"/>
  <c r="G362" i="1" a="1"/>
  <c r="G362" i="1" s="1"/>
  <c r="H362" i="1" s="1" a="1"/>
  <c r="H362" i="1" s="1"/>
  <c r="G361" i="1" a="1"/>
  <c r="G361" i="1" s="1"/>
  <c r="H361" i="1" s="1" a="1"/>
  <c r="H361" i="1" s="1"/>
  <c r="G360" i="1" a="1"/>
  <c r="G360" i="1" s="1"/>
  <c r="H360" i="1" s="1" a="1"/>
  <c r="H360" i="1" s="1"/>
  <c r="G359" i="1" a="1"/>
  <c r="G359" i="1" s="1"/>
  <c r="H359" i="1" s="1" a="1"/>
  <c r="H359" i="1" s="1"/>
  <c r="G358" i="1" a="1"/>
  <c r="G358" i="1" s="1"/>
  <c r="H358" i="1" s="1" a="1"/>
  <c r="H358" i="1" s="1"/>
  <c r="G357" i="1" a="1"/>
  <c r="G357" i="1" s="1"/>
  <c r="H357" i="1" s="1" a="1"/>
  <c r="H357" i="1" s="1"/>
  <c r="G356" i="1" a="1"/>
  <c r="G356" i="1" s="1"/>
  <c r="H356" i="1" s="1" a="1"/>
  <c r="H356" i="1" s="1"/>
  <c r="G355" i="1" a="1"/>
  <c r="G355" i="1" s="1"/>
  <c r="H355" i="1" s="1" a="1"/>
  <c r="H355" i="1" s="1"/>
  <c r="G354" i="1" a="1"/>
  <c r="G354" i="1" s="1"/>
  <c r="H354" i="1" s="1" a="1"/>
  <c r="H354" i="1" s="1"/>
  <c r="G353" i="1" a="1"/>
  <c r="G353" i="1" s="1"/>
  <c r="H353" i="1" s="1" a="1"/>
  <c r="H353" i="1" s="1"/>
  <c r="G352" i="1" a="1"/>
  <c r="G352" i="1" s="1"/>
  <c r="H352" i="1" s="1" a="1"/>
  <c r="H352" i="1" s="1"/>
  <c r="G351" i="1" a="1"/>
  <c r="G351" i="1" s="1"/>
  <c r="H351" i="1" s="1" a="1"/>
  <c r="H351" i="1" s="1"/>
  <c r="G350" i="1" a="1"/>
  <c r="G350" i="1" s="1"/>
  <c r="H350" i="1" s="1" a="1"/>
  <c r="H350" i="1" s="1"/>
  <c r="G349" i="1" a="1"/>
  <c r="G349" i="1" s="1"/>
  <c r="H349" i="1" s="1" a="1"/>
  <c r="H349" i="1" s="1"/>
  <c r="G348" i="1" a="1"/>
  <c r="G348" i="1" s="1"/>
  <c r="H348" i="1" s="1" a="1"/>
  <c r="H348" i="1" s="1"/>
  <c r="G347" i="1" a="1"/>
  <c r="G347" i="1" s="1"/>
  <c r="H347" i="1" s="1" a="1"/>
  <c r="H347" i="1" s="1"/>
  <c r="G346" i="1" a="1"/>
  <c r="G346" i="1" s="1"/>
  <c r="H346" i="1" s="1" a="1"/>
  <c r="H346" i="1" s="1"/>
  <c r="G345" i="1" a="1"/>
  <c r="G345" i="1" s="1"/>
  <c r="H345" i="1" s="1" a="1"/>
  <c r="H345" i="1" s="1"/>
  <c r="G344" i="1" a="1"/>
  <c r="G344" i="1" s="1"/>
  <c r="H344" i="1" s="1" a="1"/>
  <c r="H344" i="1" s="1"/>
  <c r="G343" i="1" a="1"/>
  <c r="G343" i="1" s="1"/>
  <c r="H343" i="1" s="1" a="1"/>
  <c r="H343" i="1" s="1"/>
  <c r="G342" i="1" a="1"/>
  <c r="G342" i="1" s="1"/>
  <c r="H342" i="1" s="1" a="1"/>
  <c r="H342" i="1" s="1"/>
  <c r="G341" i="1" a="1"/>
  <c r="G341" i="1" s="1"/>
  <c r="H341" i="1" s="1" a="1"/>
  <c r="H341" i="1" s="1"/>
  <c r="G340" i="1" a="1"/>
  <c r="G340" i="1" s="1"/>
  <c r="H340" i="1" s="1" a="1"/>
  <c r="H340" i="1" s="1"/>
  <c r="G339" i="1" a="1"/>
  <c r="G339" i="1" s="1"/>
  <c r="H339" i="1" s="1" a="1"/>
  <c r="H339" i="1" s="1"/>
  <c r="G338" i="1" a="1"/>
  <c r="G338" i="1" s="1"/>
  <c r="H338" i="1" s="1" a="1"/>
  <c r="H338" i="1" s="1"/>
  <c r="G337" i="1" a="1"/>
  <c r="G337" i="1" s="1"/>
  <c r="H337" i="1" s="1" a="1"/>
  <c r="H337" i="1" s="1"/>
  <c r="G336" i="1" a="1"/>
  <c r="G336" i="1" s="1"/>
  <c r="H336" i="1" s="1" a="1"/>
  <c r="H336" i="1" s="1"/>
  <c r="G335" i="1" a="1"/>
  <c r="G335" i="1" s="1"/>
  <c r="H335" i="1" s="1" a="1"/>
  <c r="H335" i="1" s="1"/>
  <c r="G334" i="1" a="1"/>
  <c r="G334" i="1" s="1"/>
  <c r="H334" i="1" s="1" a="1"/>
  <c r="H334" i="1" s="1"/>
  <c r="G333" i="1" a="1"/>
  <c r="G333" i="1" s="1"/>
  <c r="H333" i="1" s="1" a="1"/>
  <c r="H333" i="1" s="1"/>
  <c r="G332" i="1" a="1"/>
  <c r="G332" i="1" s="1"/>
  <c r="H332" i="1" s="1" a="1"/>
  <c r="H332" i="1" s="1"/>
  <c r="G331" i="1" a="1"/>
  <c r="G331" i="1" s="1"/>
  <c r="H331" i="1" s="1" a="1"/>
  <c r="H331" i="1" s="1"/>
  <c r="G330" i="1" a="1"/>
  <c r="G330" i="1" s="1"/>
  <c r="H330" i="1" s="1" a="1"/>
  <c r="H330" i="1" s="1"/>
  <c r="G329" i="1" a="1"/>
  <c r="G329" i="1" s="1"/>
  <c r="H329" i="1" s="1" a="1"/>
  <c r="H329" i="1" s="1"/>
  <c r="G328" i="1" a="1"/>
  <c r="G328" i="1" s="1"/>
  <c r="H328" i="1" s="1" a="1"/>
  <c r="H328" i="1" s="1"/>
  <c r="G327" i="1" a="1"/>
  <c r="G327" i="1" s="1"/>
  <c r="H327" i="1" s="1" a="1"/>
  <c r="H327" i="1" s="1"/>
  <c r="G326" i="1" a="1"/>
  <c r="G326" i="1" s="1"/>
  <c r="H326" i="1" s="1" a="1"/>
  <c r="H326" i="1" s="1"/>
  <c r="G325" i="1" a="1"/>
  <c r="G325" i="1" s="1"/>
  <c r="H325" i="1" s="1" a="1"/>
  <c r="H325" i="1" s="1"/>
  <c r="G324" i="1" a="1"/>
  <c r="G324" i="1" s="1"/>
  <c r="H324" i="1" s="1" a="1"/>
  <c r="H324" i="1" s="1"/>
  <c r="G323" i="1" a="1"/>
  <c r="G323" i="1" s="1"/>
  <c r="H323" i="1" s="1" a="1"/>
  <c r="H323" i="1" s="1"/>
  <c r="G322" i="1" a="1"/>
  <c r="G322" i="1" s="1"/>
  <c r="H322" i="1" s="1" a="1"/>
  <c r="H322" i="1" s="1"/>
  <c r="G321" i="1" a="1"/>
  <c r="G321" i="1" s="1"/>
  <c r="H321" i="1" s="1" a="1"/>
  <c r="H321" i="1" s="1"/>
  <c r="G320" i="1" a="1"/>
  <c r="G320" i="1" s="1"/>
  <c r="H320" i="1" s="1" a="1"/>
  <c r="H320" i="1" s="1"/>
  <c r="G319" i="1" a="1"/>
  <c r="G319" i="1" s="1"/>
  <c r="H319" i="1" s="1" a="1"/>
  <c r="H319" i="1" s="1"/>
  <c r="G318" i="1" a="1"/>
  <c r="G318" i="1" s="1"/>
  <c r="H318" i="1" s="1" a="1"/>
  <c r="H318" i="1" s="1"/>
  <c r="G317" i="1" a="1"/>
  <c r="G317" i="1" s="1"/>
  <c r="H317" i="1" s="1" a="1"/>
  <c r="H317" i="1" s="1"/>
  <c r="G316" i="1" a="1"/>
  <c r="G316" i="1" s="1"/>
  <c r="H316" i="1" s="1" a="1"/>
  <c r="H316" i="1" s="1"/>
  <c r="G315" i="1" a="1"/>
  <c r="G315" i="1" s="1"/>
  <c r="H315" i="1" s="1" a="1"/>
  <c r="H315" i="1" s="1"/>
  <c r="G314" i="1" a="1"/>
  <c r="G314" i="1" s="1"/>
  <c r="H314" i="1" s="1" a="1"/>
  <c r="H314" i="1" s="1"/>
  <c r="G313" i="1" a="1"/>
  <c r="G313" i="1" s="1"/>
  <c r="H313" i="1" s="1" a="1"/>
  <c r="H313" i="1" s="1"/>
  <c r="G312" i="1" a="1"/>
  <c r="G312" i="1" s="1"/>
  <c r="H312" i="1" s="1" a="1"/>
  <c r="H312" i="1" s="1"/>
  <c r="G311" i="1" a="1"/>
  <c r="G311" i="1" s="1"/>
  <c r="H311" i="1" s="1" a="1"/>
  <c r="H311" i="1" s="1"/>
  <c r="G310" i="1" a="1"/>
  <c r="G310" i="1" s="1"/>
  <c r="H310" i="1" s="1" a="1"/>
  <c r="H310" i="1" s="1"/>
  <c r="G309" i="1" a="1"/>
  <c r="G309" i="1" s="1"/>
  <c r="H309" i="1" s="1" a="1"/>
  <c r="H309" i="1" s="1"/>
  <c r="G308" i="1" a="1"/>
  <c r="G308" i="1" s="1"/>
  <c r="H308" i="1" s="1" a="1"/>
  <c r="H308" i="1" s="1"/>
  <c r="G307" i="1" a="1"/>
  <c r="G307" i="1" s="1"/>
  <c r="H307" i="1" s="1" a="1"/>
  <c r="H307" i="1" s="1"/>
  <c r="G306" i="1" a="1"/>
  <c r="G306" i="1" s="1"/>
  <c r="H306" i="1" s="1" a="1"/>
  <c r="H306" i="1" s="1"/>
  <c r="G305" i="1" a="1"/>
  <c r="G305" i="1" s="1"/>
  <c r="H305" i="1" s="1" a="1"/>
  <c r="H305" i="1" s="1"/>
  <c r="G304" i="1" a="1"/>
  <c r="G304" i="1" s="1"/>
  <c r="H304" i="1" s="1" a="1"/>
  <c r="H304" i="1" s="1"/>
  <c r="G303" i="1" a="1"/>
  <c r="G303" i="1" s="1"/>
  <c r="H303" i="1" s="1" a="1"/>
  <c r="H303" i="1" s="1"/>
  <c r="G302" i="1" a="1"/>
  <c r="G302" i="1" s="1"/>
  <c r="H302" i="1" s="1" a="1"/>
  <c r="H302" i="1" s="1"/>
  <c r="G301" i="1" a="1"/>
  <c r="G301" i="1" s="1"/>
  <c r="H301" i="1" s="1" a="1"/>
  <c r="H301" i="1" s="1"/>
  <c r="G300" i="1" a="1"/>
  <c r="G300" i="1" s="1"/>
  <c r="H300" i="1" s="1" a="1"/>
  <c r="H300" i="1" s="1"/>
  <c r="G299" i="1" a="1"/>
  <c r="G299" i="1" s="1"/>
  <c r="H299" i="1" s="1" a="1"/>
  <c r="H299" i="1" s="1"/>
  <c r="G298" i="1" a="1"/>
  <c r="G298" i="1" s="1"/>
  <c r="H298" i="1" s="1" a="1"/>
  <c r="H298" i="1" s="1"/>
  <c r="G297" i="1" a="1"/>
  <c r="G297" i="1" s="1"/>
  <c r="H297" i="1" s="1" a="1"/>
  <c r="H297" i="1" s="1"/>
  <c r="G296" i="1" a="1"/>
  <c r="G296" i="1" s="1"/>
  <c r="H296" i="1" s="1" a="1"/>
  <c r="H296" i="1" s="1"/>
  <c r="G295" i="1" a="1"/>
  <c r="G295" i="1" s="1"/>
  <c r="H295" i="1" s="1" a="1"/>
  <c r="H295" i="1" s="1"/>
  <c r="G294" i="1" a="1"/>
  <c r="G294" i="1" s="1"/>
  <c r="H294" i="1" s="1" a="1"/>
  <c r="H294" i="1" s="1"/>
  <c r="G293" i="1" a="1"/>
  <c r="G293" i="1" s="1"/>
  <c r="H293" i="1" s="1" a="1"/>
  <c r="H293" i="1" s="1"/>
  <c r="G292" i="1" a="1"/>
  <c r="G292" i="1" s="1"/>
  <c r="H292" i="1" s="1" a="1"/>
  <c r="H292" i="1" s="1"/>
  <c r="G291" i="1" a="1"/>
  <c r="G291" i="1" s="1"/>
  <c r="H291" i="1" s="1" a="1"/>
  <c r="H291" i="1" s="1"/>
  <c r="G290" i="1" a="1"/>
  <c r="G290" i="1" s="1"/>
  <c r="H290" i="1" s="1" a="1"/>
  <c r="H290" i="1" s="1"/>
  <c r="G289" i="1" a="1"/>
  <c r="G289" i="1" s="1"/>
  <c r="H289" i="1" s="1" a="1"/>
  <c r="H289" i="1" s="1"/>
  <c r="G288" i="1" a="1"/>
  <c r="G288" i="1" s="1"/>
  <c r="H288" i="1" s="1" a="1"/>
  <c r="H288" i="1" s="1"/>
  <c r="G287" i="1" a="1"/>
  <c r="G287" i="1" s="1"/>
  <c r="H287" i="1" s="1" a="1"/>
  <c r="H287" i="1" s="1"/>
  <c r="G286" i="1" a="1"/>
  <c r="G286" i="1" s="1"/>
  <c r="H286" i="1" s="1" a="1"/>
  <c r="H286" i="1" s="1"/>
  <c r="G285" i="1" a="1"/>
  <c r="G285" i="1" s="1"/>
  <c r="H285" i="1" s="1" a="1"/>
  <c r="H285" i="1" s="1"/>
  <c r="G284" i="1" a="1"/>
  <c r="G284" i="1" s="1"/>
  <c r="H284" i="1" s="1" a="1"/>
  <c r="H284" i="1" s="1"/>
  <c r="G283" i="1" a="1"/>
  <c r="G283" i="1" s="1"/>
  <c r="H283" i="1" s="1" a="1"/>
  <c r="H283" i="1" s="1"/>
  <c r="G282" i="1" a="1"/>
  <c r="G282" i="1" s="1"/>
  <c r="H282" i="1" s="1" a="1"/>
  <c r="H282" i="1" s="1"/>
  <c r="G281" i="1" a="1"/>
  <c r="G281" i="1" s="1"/>
  <c r="H281" i="1" s="1" a="1"/>
  <c r="H281" i="1" s="1"/>
  <c r="G280" i="1" a="1"/>
  <c r="G280" i="1" s="1"/>
  <c r="H280" i="1" s="1" a="1"/>
  <c r="H280" i="1" s="1"/>
  <c r="G279" i="1" a="1"/>
  <c r="G279" i="1" s="1"/>
  <c r="H279" i="1" s="1" a="1"/>
  <c r="H279" i="1" s="1"/>
  <c r="G278" i="1" a="1"/>
  <c r="G278" i="1" s="1"/>
  <c r="H278" i="1" s="1" a="1"/>
  <c r="H278" i="1" s="1"/>
  <c r="G277" i="1" a="1"/>
  <c r="G277" i="1" s="1"/>
  <c r="H277" i="1" s="1" a="1"/>
  <c r="H277" i="1" s="1"/>
  <c r="G276" i="1" a="1"/>
  <c r="G276" i="1" s="1"/>
  <c r="H276" i="1" s="1" a="1"/>
  <c r="H276" i="1" s="1"/>
  <c r="G275" i="1" a="1"/>
  <c r="G275" i="1" s="1"/>
  <c r="H275" i="1" s="1" a="1"/>
  <c r="H275" i="1" s="1"/>
  <c r="G274" i="1" a="1"/>
  <c r="G274" i="1" s="1"/>
  <c r="H274" i="1" s="1" a="1"/>
  <c r="H274" i="1" s="1"/>
  <c r="G273" i="1" a="1"/>
  <c r="G273" i="1" s="1"/>
  <c r="H273" i="1" s="1" a="1"/>
  <c r="H273" i="1" s="1"/>
  <c r="G272" i="1" a="1"/>
  <c r="G272" i="1" s="1"/>
  <c r="H272" i="1" s="1" a="1"/>
  <c r="H272" i="1" s="1"/>
  <c r="G271" i="1" a="1"/>
  <c r="G271" i="1" s="1"/>
  <c r="H271" i="1" s="1" a="1"/>
  <c r="H271" i="1" s="1"/>
  <c r="G270" i="1" a="1"/>
  <c r="G270" i="1" s="1"/>
  <c r="H270" i="1" s="1" a="1"/>
  <c r="H270" i="1" s="1"/>
  <c r="G269" i="1" a="1"/>
  <c r="G269" i="1" s="1"/>
  <c r="H269" i="1" s="1" a="1"/>
  <c r="H269" i="1" s="1"/>
  <c r="G268" i="1" a="1"/>
  <c r="G268" i="1" s="1"/>
  <c r="H268" i="1" s="1" a="1"/>
  <c r="H268" i="1" s="1"/>
  <c r="G267" i="1" a="1"/>
  <c r="G267" i="1" s="1"/>
  <c r="H267" i="1" s="1" a="1"/>
  <c r="H267" i="1" s="1"/>
  <c r="G266" i="1" a="1"/>
  <c r="G266" i="1" s="1"/>
  <c r="H266" i="1" s="1" a="1"/>
  <c r="H266" i="1" s="1"/>
  <c r="G265" i="1" a="1"/>
  <c r="G265" i="1" s="1"/>
  <c r="H265" i="1" s="1" a="1"/>
  <c r="H265" i="1" s="1"/>
  <c r="G264" i="1" a="1"/>
  <c r="G264" i="1" s="1"/>
  <c r="H264" i="1" s="1" a="1"/>
  <c r="H264" i="1" s="1"/>
  <c r="G263" i="1" a="1"/>
  <c r="G263" i="1" s="1"/>
  <c r="H263" i="1" s="1" a="1"/>
  <c r="H263" i="1" s="1"/>
  <c r="G262" i="1" a="1"/>
  <c r="G262" i="1" s="1"/>
  <c r="H262" i="1" s="1" a="1"/>
  <c r="H262" i="1" s="1"/>
  <c r="G261" i="1" a="1"/>
  <c r="G261" i="1" s="1"/>
  <c r="H261" i="1" s="1" a="1"/>
  <c r="H261" i="1" s="1"/>
  <c r="G260" i="1" a="1"/>
  <c r="G260" i="1" s="1"/>
  <c r="H260" i="1" s="1" a="1"/>
  <c r="H260" i="1" s="1"/>
  <c r="G259" i="1" a="1"/>
  <c r="G259" i="1" s="1"/>
  <c r="H259" i="1" s="1" a="1"/>
  <c r="H259" i="1" s="1"/>
  <c r="G258" i="1" a="1"/>
  <c r="G258" i="1" s="1"/>
  <c r="H258" i="1" s="1" a="1"/>
  <c r="H258" i="1" s="1"/>
  <c r="G257" i="1" a="1"/>
  <c r="G257" i="1" s="1"/>
  <c r="H257" i="1" s="1" a="1"/>
  <c r="H257" i="1" s="1"/>
  <c r="G256" i="1" a="1"/>
  <c r="G256" i="1" s="1"/>
  <c r="H256" i="1" s="1" a="1"/>
  <c r="H256" i="1" s="1"/>
  <c r="G255" i="1" a="1"/>
  <c r="G255" i="1" s="1"/>
  <c r="H255" i="1" s="1" a="1"/>
  <c r="H255" i="1" s="1"/>
  <c r="G254" i="1" a="1"/>
  <c r="G254" i="1" s="1"/>
  <c r="H254" i="1" s="1" a="1"/>
  <c r="H254" i="1" s="1"/>
  <c r="G253" i="1" a="1"/>
  <c r="G253" i="1" s="1"/>
  <c r="H253" i="1" s="1" a="1"/>
  <c r="H253" i="1" s="1"/>
  <c r="G252" i="1" a="1"/>
  <c r="G252" i="1" s="1"/>
  <c r="H252" i="1" s="1" a="1"/>
  <c r="H252" i="1" s="1"/>
  <c r="G251" i="1" a="1"/>
  <c r="G251" i="1" s="1"/>
  <c r="H251" i="1" s="1" a="1"/>
  <c r="H251" i="1" s="1"/>
  <c r="G250" i="1" a="1"/>
  <c r="G250" i="1" s="1"/>
  <c r="H250" i="1" s="1" a="1"/>
  <c r="H250" i="1" s="1"/>
  <c r="G249" i="1" a="1"/>
  <c r="G249" i="1" s="1"/>
  <c r="H249" i="1" s="1" a="1"/>
  <c r="H249" i="1" s="1"/>
  <c r="G248" i="1" a="1"/>
  <c r="G248" i="1" s="1"/>
  <c r="H248" i="1" s="1" a="1"/>
  <c r="H248" i="1" s="1"/>
  <c r="G247" i="1" a="1"/>
  <c r="G247" i="1" s="1"/>
  <c r="H247" i="1" s="1" a="1"/>
  <c r="H247" i="1" s="1"/>
  <c r="G246" i="1" a="1"/>
  <c r="G246" i="1" s="1"/>
  <c r="H246" i="1" s="1" a="1"/>
  <c r="H246" i="1" s="1"/>
  <c r="G245" i="1" a="1"/>
  <c r="G245" i="1" s="1"/>
  <c r="H245" i="1" s="1" a="1"/>
  <c r="H245" i="1" s="1"/>
  <c r="G244" i="1" a="1"/>
  <c r="G244" i="1" s="1"/>
  <c r="H244" i="1" s="1" a="1"/>
  <c r="H244" i="1" s="1"/>
  <c r="G243" i="1" a="1"/>
  <c r="G243" i="1" s="1"/>
  <c r="H243" i="1" s="1" a="1"/>
  <c r="H243" i="1" s="1"/>
  <c r="G242" i="1" a="1"/>
  <c r="G242" i="1" s="1"/>
  <c r="H242" i="1" s="1" a="1"/>
  <c r="H242" i="1" s="1"/>
  <c r="G241" i="1" a="1"/>
  <c r="G241" i="1" s="1"/>
  <c r="H241" i="1" s="1" a="1"/>
  <c r="H241" i="1" s="1"/>
  <c r="G240" i="1" a="1"/>
  <c r="G240" i="1" s="1"/>
  <c r="H240" i="1" s="1" a="1"/>
  <c r="H240" i="1" s="1"/>
  <c r="G239" i="1" a="1"/>
  <c r="G239" i="1" s="1"/>
  <c r="H239" i="1" s="1" a="1"/>
  <c r="H239" i="1" s="1"/>
  <c r="G238" i="1" a="1"/>
  <c r="G238" i="1" s="1"/>
  <c r="H238" i="1" s="1" a="1"/>
  <c r="H238" i="1" s="1"/>
  <c r="G237" i="1" a="1"/>
  <c r="G237" i="1" s="1"/>
  <c r="H237" i="1" s="1" a="1"/>
  <c r="H237" i="1" s="1"/>
  <c r="G236" i="1" a="1"/>
  <c r="G236" i="1" s="1"/>
  <c r="H236" i="1" s="1" a="1"/>
  <c r="H236" i="1" s="1"/>
  <c r="G235" i="1" a="1"/>
  <c r="G235" i="1" s="1"/>
  <c r="H235" i="1" s="1" a="1"/>
  <c r="H235" i="1" s="1"/>
  <c r="G234" i="1" a="1"/>
  <c r="G234" i="1" s="1"/>
  <c r="H234" i="1" s="1" a="1"/>
  <c r="H234" i="1" s="1"/>
  <c r="G233" i="1" a="1"/>
  <c r="G233" i="1" s="1"/>
  <c r="H233" i="1" s="1" a="1"/>
  <c r="H233" i="1" s="1"/>
  <c r="G232" i="1" a="1"/>
  <c r="G232" i="1" s="1"/>
  <c r="H232" i="1" s="1" a="1"/>
  <c r="H232" i="1" s="1"/>
  <c r="G231" i="1" a="1"/>
  <c r="G231" i="1" s="1"/>
  <c r="H231" i="1" s="1" a="1"/>
  <c r="H231" i="1" s="1"/>
  <c r="G230" i="1" a="1"/>
  <c r="G230" i="1" s="1"/>
  <c r="H230" i="1" s="1" a="1"/>
  <c r="H230" i="1" s="1"/>
  <c r="G229" i="1" a="1"/>
  <c r="G229" i="1" s="1"/>
  <c r="H229" i="1" s="1" a="1"/>
  <c r="H229" i="1" s="1"/>
  <c r="G228" i="1" a="1"/>
  <c r="G228" i="1" s="1"/>
  <c r="H228" i="1" s="1" a="1"/>
  <c r="H228" i="1" s="1"/>
  <c r="G227" i="1" a="1"/>
  <c r="G227" i="1" s="1"/>
  <c r="H227" i="1" s="1" a="1"/>
  <c r="H227" i="1" s="1"/>
  <c r="G226" i="1" a="1"/>
  <c r="G226" i="1" s="1"/>
  <c r="H226" i="1" s="1" a="1"/>
  <c r="H226" i="1" s="1"/>
  <c r="G225" i="1" a="1"/>
  <c r="G225" i="1" s="1"/>
  <c r="H225" i="1" s="1" a="1"/>
  <c r="H225" i="1" s="1"/>
  <c r="G224" i="1" a="1"/>
  <c r="G224" i="1" s="1"/>
  <c r="H224" i="1" s="1" a="1"/>
  <c r="H224" i="1" s="1"/>
  <c r="G223" i="1" a="1"/>
  <c r="G223" i="1" s="1"/>
  <c r="H223" i="1" s="1" a="1"/>
  <c r="H223" i="1" s="1"/>
  <c r="G222" i="1" a="1"/>
  <c r="G222" i="1" s="1"/>
  <c r="H222" i="1" s="1" a="1"/>
  <c r="H222" i="1" s="1"/>
  <c r="G221" i="1" a="1"/>
  <c r="G221" i="1" s="1"/>
  <c r="H221" i="1" s="1" a="1"/>
  <c r="H221" i="1" s="1"/>
  <c r="G220" i="1" a="1"/>
  <c r="G220" i="1" s="1"/>
  <c r="H220" i="1" s="1" a="1"/>
  <c r="H220" i="1" s="1"/>
  <c r="G219" i="1" a="1"/>
  <c r="G219" i="1" s="1"/>
  <c r="H219" i="1" s="1" a="1"/>
  <c r="H219" i="1" s="1"/>
  <c r="G218" i="1" a="1"/>
  <c r="G218" i="1" s="1"/>
  <c r="H218" i="1" s="1" a="1"/>
  <c r="H218" i="1" s="1"/>
  <c r="G217" i="1" a="1"/>
  <c r="G217" i="1" s="1"/>
  <c r="H217" i="1" s="1" a="1"/>
  <c r="H217" i="1" s="1"/>
  <c r="G216" i="1" a="1"/>
  <c r="G216" i="1" s="1"/>
  <c r="H216" i="1" s="1" a="1"/>
  <c r="H216" i="1" s="1"/>
  <c r="G215" i="1" a="1"/>
  <c r="G215" i="1" s="1"/>
  <c r="H215" i="1" s="1" a="1"/>
  <c r="H215" i="1" s="1"/>
  <c r="G214" i="1" a="1"/>
  <c r="G214" i="1" s="1"/>
  <c r="H214" i="1" s="1" a="1"/>
  <c r="H214" i="1" s="1"/>
  <c r="G213" i="1" a="1"/>
  <c r="G213" i="1" s="1"/>
  <c r="H213" i="1" s="1" a="1"/>
  <c r="H213" i="1" s="1"/>
  <c r="G212" i="1" a="1"/>
  <c r="G212" i="1" s="1"/>
  <c r="H212" i="1" s="1" a="1"/>
  <c r="H212" i="1" s="1"/>
  <c r="G211" i="1" a="1"/>
  <c r="G211" i="1" s="1"/>
  <c r="H211" i="1" s="1" a="1"/>
  <c r="H211" i="1" s="1"/>
  <c r="G210" i="1" a="1"/>
  <c r="G210" i="1" s="1"/>
  <c r="H210" i="1" s="1" a="1"/>
  <c r="H210" i="1" s="1"/>
  <c r="G209" i="1" a="1"/>
  <c r="G209" i="1" s="1"/>
  <c r="H209" i="1" s="1" a="1"/>
  <c r="H209" i="1" s="1"/>
  <c r="G208" i="1" a="1"/>
  <c r="G208" i="1" s="1"/>
  <c r="H208" i="1" s="1" a="1"/>
  <c r="H208" i="1" s="1"/>
  <c r="G207" i="1" a="1"/>
  <c r="G207" i="1" s="1"/>
  <c r="H207" i="1" s="1" a="1"/>
  <c r="H207" i="1" s="1"/>
  <c r="G206" i="1" a="1"/>
  <c r="G206" i="1" s="1"/>
  <c r="H206" i="1" s="1" a="1"/>
  <c r="H206" i="1" s="1"/>
  <c r="G205" i="1" a="1"/>
  <c r="G205" i="1" s="1"/>
  <c r="H205" i="1" s="1" a="1"/>
  <c r="H205" i="1" s="1"/>
  <c r="G204" i="1" a="1"/>
  <c r="G204" i="1" s="1"/>
  <c r="H204" i="1" s="1" a="1"/>
  <c r="H204" i="1" s="1"/>
  <c r="G203" i="1" a="1"/>
  <c r="G203" i="1" s="1"/>
  <c r="H203" i="1" s="1" a="1"/>
  <c r="H203" i="1" s="1"/>
  <c r="G202" i="1" a="1"/>
  <c r="G202" i="1" s="1"/>
  <c r="H202" i="1" s="1" a="1"/>
  <c r="H202" i="1" s="1"/>
  <c r="G201" i="1" a="1"/>
  <c r="G201" i="1" s="1"/>
  <c r="H201" i="1" s="1" a="1"/>
  <c r="H201" i="1" s="1"/>
  <c r="G200" i="1" a="1"/>
  <c r="G200" i="1" s="1"/>
  <c r="H200" i="1" s="1" a="1"/>
  <c r="H200" i="1" s="1"/>
  <c r="G199" i="1" a="1"/>
  <c r="G199" i="1" s="1"/>
  <c r="H199" i="1" s="1" a="1"/>
  <c r="H199" i="1" s="1"/>
  <c r="G198" i="1" a="1"/>
  <c r="G198" i="1" s="1"/>
  <c r="H198" i="1" s="1" a="1"/>
  <c r="H198" i="1" s="1"/>
  <c r="G197" i="1" a="1"/>
  <c r="G197" i="1" s="1"/>
  <c r="H197" i="1" s="1" a="1"/>
  <c r="H197" i="1" s="1"/>
  <c r="G196" i="1" a="1"/>
  <c r="G196" i="1" s="1"/>
  <c r="H196" i="1" s="1" a="1"/>
  <c r="H196" i="1" s="1"/>
  <c r="G195" i="1" a="1"/>
  <c r="G195" i="1" s="1"/>
  <c r="H195" i="1" s="1" a="1"/>
  <c r="H195" i="1" s="1"/>
  <c r="G194" i="1" a="1"/>
  <c r="G194" i="1" s="1"/>
  <c r="H194" i="1" s="1" a="1"/>
  <c r="H194" i="1" s="1"/>
  <c r="G193" i="1" a="1"/>
  <c r="G193" i="1" s="1"/>
  <c r="H193" i="1" s="1" a="1"/>
  <c r="H193" i="1" s="1"/>
  <c r="G192" i="1" a="1"/>
  <c r="G192" i="1" s="1"/>
  <c r="H192" i="1" s="1" a="1"/>
  <c r="H192" i="1" s="1"/>
  <c r="G191" i="1" a="1"/>
  <c r="G191" i="1" s="1"/>
  <c r="H191" i="1" s="1" a="1"/>
  <c r="H191" i="1" s="1"/>
  <c r="G190" i="1" a="1"/>
  <c r="G190" i="1" s="1"/>
  <c r="H190" i="1" s="1" a="1"/>
  <c r="H190" i="1" s="1"/>
  <c r="G189" i="1" a="1"/>
  <c r="G189" i="1" s="1"/>
  <c r="H189" i="1" s="1" a="1"/>
  <c r="H189" i="1" s="1"/>
  <c r="G188" i="1" a="1"/>
  <c r="G188" i="1" s="1"/>
  <c r="H188" i="1" s="1" a="1"/>
  <c r="H188" i="1" s="1"/>
  <c r="G187" i="1" a="1"/>
  <c r="G187" i="1" s="1"/>
  <c r="H187" i="1" s="1" a="1"/>
  <c r="H187" i="1" s="1"/>
  <c r="G186" i="1" a="1"/>
  <c r="G186" i="1" s="1"/>
  <c r="H186" i="1" s="1" a="1"/>
  <c r="H186" i="1" s="1"/>
  <c r="G185" i="1" a="1"/>
  <c r="G185" i="1" s="1"/>
  <c r="H185" i="1" s="1" a="1"/>
  <c r="H185" i="1" s="1"/>
  <c r="G184" i="1" a="1"/>
  <c r="G184" i="1" s="1"/>
  <c r="H184" i="1" s="1" a="1"/>
  <c r="H184" i="1" s="1"/>
  <c r="G183" i="1" a="1"/>
  <c r="G183" i="1" s="1"/>
  <c r="H183" i="1" s="1" a="1"/>
  <c r="H183" i="1" s="1"/>
  <c r="G182" i="1" a="1"/>
  <c r="G182" i="1" s="1"/>
  <c r="H182" i="1" s="1" a="1"/>
  <c r="H182" i="1" s="1"/>
  <c r="G181" i="1" a="1"/>
  <c r="G181" i="1" s="1"/>
  <c r="H181" i="1" s="1" a="1"/>
  <c r="H181" i="1" s="1"/>
  <c r="G180" i="1" a="1"/>
  <c r="G180" i="1" s="1"/>
  <c r="H180" i="1" s="1" a="1"/>
  <c r="H180" i="1" s="1"/>
  <c r="G179" i="1" a="1"/>
  <c r="G179" i="1" s="1"/>
  <c r="H179" i="1" s="1" a="1"/>
  <c r="H179" i="1" s="1"/>
  <c r="G178" i="1" a="1"/>
  <c r="G178" i="1" s="1"/>
  <c r="H178" i="1" s="1" a="1"/>
  <c r="H178" i="1" s="1"/>
  <c r="G177" i="1" a="1"/>
  <c r="G177" i="1" s="1"/>
  <c r="H177" i="1" s="1" a="1"/>
  <c r="H177" i="1" s="1"/>
  <c r="G176" i="1" a="1"/>
  <c r="G176" i="1" s="1"/>
  <c r="H176" i="1" s="1" a="1"/>
  <c r="H176" i="1" s="1"/>
  <c r="G175" i="1" a="1"/>
  <c r="G175" i="1" s="1"/>
  <c r="H175" i="1" s="1" a="1"/>
  <c r="H175" i="1" s="1"/>
  <c r="G174" i="1" a="1"/>
  <c r="G174" i="1" s="1"/>
  <c r="H174" i="1" s="1" a="1"/>
  <c r="H174" i="1" s="1"/>
  <c r="G173" i="1" a="1"/>
  <c r="G173" i="1" s="1"/>
  <c r="H173" i="1" s="1" a="1"/>
  <c r="H173" i="1" s="1"/>
  <c r="G172" i="1" a="1"/>
  <c r="G172" i="1" s="1"/>
  <c r="H172" i="1" s="1" a="1"/>
  <c r="H172" i="1" s="1"/>
  <c r="G171" i="1" a="1"/>
  <c r="G171" i="1" s="1"/>
  <c r="H171" i="1" s="1" a="1"/>
  <c r="H171" i="1" s="1"/>
  <c r="G170" i="1" a="1"/>
  <c r="G170" i="1" s="1"/>
  <c r="H170" i="1" s="1" a="1"/>
  <c r="H170" i="1" s="1"/>
  <c r="G169" i="1" a="1"/>
  <c r="G169" i="1" s="1"/>
  <c r="H169" i="1" s="1" a="1"/>
  <c r="H169" i="1" s="1"/>
  <c r="G168" i="1" a="1"/>
  <c r="G168" i="1" s="1"/>
  <c r="H168" i="1" s="1" a="1"/>
  <c r="H168" i="1" s="1"/>
  <c r="G167" i="1" a="1"/>
  <c r="G167" i="1" s="1"/>
  <c r="H167" i="1" s="1" a="1"/>
  <c r="H167" i="1" s="1"/>
  <c r="G166" i="1" a="1"/>
  <c r="G166" i="1" s="1"/>
  <c r="H166" i="1" s="1" a="1"/>
  <c r="H166" i="1" s="1"/>
  <c r="G165" i="1" a="1"/>
  <c r="G165" i="1" s="1"/>
  <c r="H165" i="1" s="1" a="1"/>
  <c r="H165" i="1" s="1"/>
  <c r="G164" i="1" a="1"/>
  <c r="G164" i="1" s="1"/>
  <c r="H164" i="1" s="1" a="1"/>
  <c r="H164" i="1" s="1"/>
  <c r="G163" i="1" a="1"/>
  <c r="G163" i="1" s="1"/>
  <c r="H163" i="1" s="1" a="1"/>
  <c r="H163" i="1" s="1"/>
  <c r="G162" i="1" a="1"/>
  <c r="G162" i="1" s="1"/>
  <c r="H162" i="1" s="1" a="1"/>
  <c r="H162" i="1" s="1"/>
  <c r="G161" i="1" a="1"/>
  <c r="G161" i="1" s="1"/>
  <c r="H161" i="1" s="1" a="1"/>
  <c r="H161" i="1" s="1"/>
  <c r="G160" i="1" a="1"/>
  <c r="G160" i="1" s="1"/>
  <c r="H160" i="1" s="1" a="1"/>
  <c r="H160" i="1" s="1"/>
  <c r="G159" i="1" a="1"/>
  <c r="G159" i="1" s="1"/>
  <c r="H159" i="1" s="1" a="1"/>
  <c r="H159" i="1" s="1"/>
  <c r="G158" i="1" a="1"/>
  <c r="G158" i="1" s="1"/>
  <c r="H158" i="1" s="1" a="1"/>
  <c r="H158" i="1" s="1"/>
  <c r="G157" i="1" a="1"/>
  <c r="G157" i="1" s="1"/>
  <c r="H157" i="1" s="1" a="1"/>
  <c r="H157" i="1" s="1"/>
  <c r="G156" i="1" a="1"/>
  <c r="G156" i="1" s="1"/>
  <c r="H156" i="1" s="1" a="1"/>
  <c r="H156" i="1" s="1"/>
  <c r="G155" i="1" a="1"/>
  <c r="G155" i="1" s="1"/>
  <c r="H155" i="1" s="1" a="1"/>
  <c r="H155" i="1" s="1"/>
  <c r="G154" i="1" a="1"/>
  <c r="G154" i="1" s="1"/>
  <c r="H154" i="1" s="1" a="1"/>
  <c r="H154" i="1" s="1"/>
  <c r="G153" i="1" a="1"/>
  <c r="G153" i="1" s="1"/>
  <c r="H153" i="1" s="1" a="1"/>
  <c r="H153" i="1" s="1"/>
  <c r="G152" i="1" a="1"/>
  <c r="G152" i="1" s="1"/>
  <c r="H152" i="1" s="1" a="1"/>
  <c r="H152" i="1" s="1"/>
  <c r="G151" i="1" a="1"/>
  <c r="G151" i="1" s="1"/>
  <c r="H151" i="1" s="1" a="1"/>
  <c r="H151" i="1" s="1"/>
  <c r="G150" i="1" a="1"/>
  <c r="G150" i="1" s="1"/>
  <c r="H150" i="1" s="1" a="1"/>
  <c r="H150" i="1" s="1"/>
  <c r="G149" i="1" a="1"/>
  <c r="G149" i="1" s="1"/>
  <c r="H149" i="1" s="1" a="1"/>
  <c r="H149" i="1" s="1"/>
  <c r="G148" i="1" a="1"/>
  <c r="G148" i="1" s="1"/>
  <c r="H148" i="1" s="1" a="1"/>
  <c r="H148" i="1" s="1"/>
  <c r="G147" i="1" a="1"/>
  <c r="G147" i="1" s="1"/>
  <c r="H147" i="1" s="1" a="1"/>
  <c r="H147" i="1" s="1"/>
  <c r="G146" i="1" a="1"/>
  <c r="G146" i="1" s="1"/>
  <c r="H146" i="1" s="1" a="1"/>
  <c r="H146" i="1" s="1"/>
  <c r="G145" i="1" a="1"/>
  <c r="G145" i="1" s="1"/>
  <c r="H145" i="1" s="1" a="1"/>
  <c r="H145" i="1" s="1"/>
  <c r="G144" i="1" a="1"/>
  <c r="G144" i="1" s="1"/>
  <c r="H144" i="1" s="1" a="1"/>
  <c r="H144" i="1" s="1"/>
  <c r="G143" i="1" a="1"/>
  <c r="G143" i="1" s="1"/>
  <c r="H143" i="1" s="1" a="1"/>
  <c r="H143" i="1" s="1"/>
  <c r="G142" i="1" a="1"/>
  <c r="G142" i="1" s="1"/>
  <c r="H142" i="1" s="1" a="1"/>
  <c r="H142" i="1" s="1"/>
  <c r="G141" i="1" a="1"/>
  <c r="G141" i="1" s="1"/>
  <c r="H141" i="1" s="1" a="1"/>
  <c r="H141" i="1" s="1"/>
  <c r="G140" i="1" a="1"/>
  <c r="G140" i="1" s="1"/>
  <c r="H140" i="1" s="1" a="1"/>
  <c r="H140" i="1" s="1"/>
  <c r="G139" i="1" a="1"/>
  <c r="G139" i="1" s="1"/>
  <c r="H139" i="1" s="1" a="1"/>
  <c r="H139" i="1" s="1"/>
  <c r="G138" i="1" a="1"/>
  <c r="G138" i="1" s="1"/>
  <c r="H138" i="1" s="1" a="1"/>
  <c r="H138" i="1" s="1"/>
  <c r="G137" i="1" a="1"/>
  <c r="G137" i="1" s="1"/>
  <c r="H137" i="1" s="1" a="1"/>
  <c r="H137" i="1" s="1"/>
  <c r="G136" i="1" a="1"/>
  <c r="G136" i="1" s="1"/>
  <c r="H136" i="1" s="1" a="1"/>
  <c r="H136" i="1" s="1"/>
  <c r="G135" i="1" a="1"/>
  <c r="G135" i="1" s="1"/>
  <c r="H135" i="1" s="1" a="1"/>
  <c r="H135" i="1" s="1"/>
  <c r="G134" i="1" a="1"/>
  <c r="G134" i="1" s="1"/>
  <c r="H134" i="1" s="1" a="1"/>
  <c r="H134" i="1" s="1"/>
  <c r="G133" i="1" a="1"/>
  <c r="G133" i="1" s="1"/>
  <c r="H133" i="1" s="1" a="1"/>
  <c r="H133" i="1" s="1"/>
  <c r="G132" i="1" a="1"/>
  <c r="G132" i="1" s="1"/>
  <c r="H132" i="1" s="1" a="1"/>
  <c r="H132" i="1" s="1"/>
  <c r="G131" i="1" a="1"/>
  <c r="G131" i="1" s="1"/>
  <c r="H131" i="1" s="1" a="1"/>
  <c r="H131" i="1" s="1"/>
  <c r="G130" i="1" a="1"/>
  <c r="G130" i="1" s="1"/>
  <c r="H130" i="1" s="1" a="1"/>
  <c r="H130" i="1" s="1"/>
  <c r="G129" i="1" a="1"/>
  <c r="G129" i="1" s="1"/>
  <c r="H129" i="1" s="1" a="1"/>
  <c r="H129" i="1" s="1"/>
  <c r="G128" i="1" a="1"/>
  <c r="G128" i="1" s="1"/>
  <c r="H128" i="1" s="1" a="1"/>
  <c r="H128" i="1" s="1"/>
  <c r="G127" i="1" a="1"/>
  <c r="G127" i="1" s="1"/>
  <c r="H127" i="1" s="1" a="1"/>
  <c r="H127" i="1" s="1"/>
  <c r="G126" i="1" a="1"/>
  <c r="G126" i="1" s="1"/>
  <c r="H126" i="1" s="1" a="1"/>
  <c r="H126" i="1" s="1"/>
  <c r="G125" i="1" a="1"/>
  <c r="G125" i="1" s="1"/>
  <c r="H125" i="1" s="1" a="1"/>
  <c r="H125" i="1" s="1"/>
  <c r="G124" i="1" a="1"/>
  <c r="G124" i="1" s="1"/>
  <c r="H124" i="1" s="1" a="1"/>
  <c r="H124" i="1" s="1"/>
  <c r="G123" i="1" a="1"/>
  <c r="G123" i="1" s="1"/>
  <c r="H123" i="1" s="1" a="1"/>
  <c r="H123" i="1" s="1"/>
  <c r="G122" i="1" a="1"/>
  <c r="G122" i="1" s="1"/>
  <c r="H122" i="1" s="1" a="1"/>
  <c r="H122" i="1" s="1"/>
  <c r="G121" i="1" a="1"/>
  <c r="G121" i="1" s="1"/>
  <c r="H121" i="1" s="1" a="1"/>
  <c r="H121" i="1" s="1"/>
  <c r="G120" i="1" a="1"/>
  <c r="G120" i="1" s="1"/>
  <c r="H120" i="1" s="1" a="1"/>
  <c r="H120" i="1" s="1"/>
  <c r="G119" i="1" a="1"/>
  <c r="G119" i="1" s="1"/>
  <c r="H119" i="1" s="1" a="1"/>
  <c r="H119" i="1" s="1"/>
  <c r="G118" i="1" a="1"/>
  <c r="G118" i="1" s="1"/>
  <c r="H118" i="1" s="1" a="1"/>
  <c r="H118" i="1" s="1"/>
  <c r="G117" i="1" a="1"/>
  <c r="G117" i="1" s="1"/>
  <c r="H117" i="1" s="1" a="1"/>
  <c r="H117" i="1" s="1"/>
  <c r="G116" i="1" a="1"/>
  <c r="G116" i="1" s="1"/>
  <c r="H116" i="1" s="1" a="1"/>
  <c r="H116" i="1" s="1"/>
  <c r="G115" i="1" a="1"/>
  <c r="G115" i="1" s="1"/>
  <c r="H115" i="1" s="1" a="1"/>
  <c r="H115" i="1" s="1"/>
  <c r="G114" i="1" a="1"/>
  <c r="G114" i="1" s="1"/>
  <c r="H114" i="1" s="1" a="1"/>
  <c r="H114" i="1" s="1"/>
  <c r="G113" i="1" a="1"/>
  <c r="G113" i="1" s="1"/>
  <c r="H113" i="1" s="1" a="1"/>
  <c r="H113" i="1" s="1"/>
  <c r="G112" i="1" a="1"/>
  <c r="G112" i="1" s="1"/>
  <c r="H112" i="1" s="1" a="1"/>
  <c r="H112" i="1" s="1"/>
  <c r="G111" i="1" a="1"/>
  <c r="G111" i="1" s="1"/>
  <c r="H111" i="1" s="1" a="1"/>
  <c r="H111" i="1" s="1"/>
  <c r="G110" i="1" a="1"/>
  <c r="G110" i="1" s="1"/>
  <c r="H110" i="1" s="1" a="1"/>
  <c r="H110" i="1" s="1"/>
  <c r="G109" i="1" a="1"/>
  <c r="G109" i="1" s="1"/>
  <c r="H109" i="1" s="1" a="1"/>
  <c r="H109" i="1" s="1"/>
  <c r="G108" i="1" a="1"/>
  <c r="G108" i="1" s="1"/>
  <c r="H108" i="1" s="1" a="1"/>
  <c r="H108" i="1" s="1"/>
  <c r="G107" i="1" a="1"/>
  <c r="G107" i="1" s="1"/>
  <c r="H107" i="1" s="1" a="1"/>
  <c r="H107" i="1" s="1"/>
  <c r="G106" i="1" a="1"/>
  <c r="G106" i="1" s="1"/>
  <c r="H106" i="1" s="1" a="1"/>
  <c r="H106" i="1" s="1"/>
  <c r="G105" i="1" a="1"/>
  <c r="G105" i="1" s="1"/>
  <c r="H105" i="1" s="1" a="1"/>
  <c r="H105" i="1" s="1"/>
  <c r="G104" i="1" a="1"/>
  <c r="G104" i="1" s="1"/>
  <c r="H104" i="1" s="1" a="1"/>
  <c r="H104" i="1" s="1"/>
  <c r="G103" i="1" a="1"/>
  <c r="G103" i="1" s="1"/>
  <c r="H103" i="1" s="1" a="1"/>
  <c r="H103" i="1" s="1"/>
  <c r="G102" i="1" a="1"/>
  <c r="G102" i="1" s="1"/>
  <c r="H102" i="1" s="1" a="1"/>
  <c r="H102" i="1" s="1"/>
  <c r="G101" i="1" a="1"/>
  <c r="G101" i="1" s="1"/>
  <c r="H101" i="1" s="1" a="1"/>
  <c r="H101" i="1" s="1"/>
  <c r="G100" i="1" a="1"/>
  <c r="G100" i="1" s="1"/>
  <c r="H100" i="1" s="1" a="1"/>
  <c r="H100" i="1" s="1"/>
  <c r="G99" i="1" a="1"/>
  <c r="G99" i="1" s="1"/>
  <c r="H99" i="1" s="1" a="1"/>
  <c r="H99" i="1" s="1"/>
  <c r="G98" i="1" a="1"/>
  <c r="G98" i="1" s="1"/>
  <c r="H98" i="1" s="1" a="1"/>
  <c r="H98" i="1" s="1"/>
  <c r="G97" i="1" a="1"/>
  <c r="G97" i="1" s="1"/>
  <c r="H97" i="1" s="1" a="1"/>
  <c r="H97" i="1" s="1"/>
  <c r="G96" i="1" a="1"/>
  <c r="G96" i="1" s="1"/>
  <c r="H96" i="1" s="1" a="1"/>
  <c r="H96" i="1" s="1"/>
  <c r="G95" i="1" a="1"/>
  <c r="G95" i="1" s="1"/>
  <c r="H95" i="1" s="1" a="1"/>
  <c r="H95" i="1" s="1"/>
  <c r="G94" i="1" a="1"/>
  <c r="G94" i="1" s="1"/>
  <c r="H94" i="1" s="1" a="1"/>
  <c r="H94" i="1" s="1"/>
  <c r="G93" i="1" a="1"/>
  <c r="G93" i="1" s="1"/>
  <c r="H93" i="1" s="1" a="1"/>
  <c r="H93" i="1" s="1"/>
  <c r="G92" i="1" a="1"/>
  <c r="G92" i="1" s="1"/>
  <c r="H92" i="1" s="1" a="1"/>
  <c r="H92" i="1" s="1"/>
  <c r="G91" i="1" a="1"/>
  <c r="G91" i="1" s="1"/>
  <c r="H91" i="1" s="1" a="1"/>
  <c r="H91" i="1" s="1"/>
  <c r="G90" i="1" a="1"/>
  <c r="G90" i="1" s="1"/>
  <c r="H90" i="1" s="1" a="1"/>
  <c r="H90" i="1" s="1"/>
  <c r="G89" i="1" a="1"/>
  <c r="G89" i="1" s="1"/>
  <c r="H89" i="1" s="1" a="1"/>
  <c r="H89" i="1" s="1"/>
  <c r="G88" i="1" a="1"/>
  <c r="G88" i="1" s="1"/>
  <c r="H88" i="1" s="1" a="1"/>
  <c r="H88" i="1" s="1"/>
  <c r="G87" i="1" a="1"/>
  <c r="G87" i="1" s="1"/>
  <c r="H87" i="1" s="1" a="1"/>
  <c r="H87" i="1" s="1"/>
  <c r="G86" i="1" a="1"/>
  <c r="G86" i="1" s="1"/>
  <c r="H86" i="1" s="1" a="1"/>
  <c r="H86" i="1" s="1"/>
  <c r="G85" i="1" a="1"/>
  <c r="G85" i="1" s="1"/>
  <c r="H85" i="1" s="1" a="1"/>
  <c r="H85" i="1" s="1"/>
  <c r="G84" i="1" a="1"/>
  <c r="G84" i="1" s="1"/>
  <c r="H84" i="1" s="1" a="1"/>
  <c r="H84" i="1" s="1"/>
  <c r="G83" i="1" a="1"/>
  <c r="G83" i="1" s="1"/>
  <c r="H83" i="1" s="1" a="1"/>
  <c r="H83" i="1" s="1"/>
  <c r="G82" i="1" a="1"/>
  <c r="G82" i="1" s="1"/>
  <c r="H82" i="1" s="1" a="1"/>
  <c r="H82" i="1" s="1"/>
  <c r="G81" i="1" a="1"/>
  <c r="G81" i="1" s="1"/>
  <c r="H81" i="1" s="1" a="1"/>
  <c r="H81" i="1" s="1"/>
  <c r="G80" i="1" a="1"/>
  <c r="G80" i="1" s="1"/>
  <c r="H80" i="1" s="1" a="1"/>
  <c r="H80" i="1" s="1"/>
  <c r="G79" i="1" a="1"/>
  <c r="G79" i="1" s="1"/>
  <c r="H79" i="1" s="1" a="1"/>
  <c r="H79" i="1" s="1"/>
  <c r="G78" i="1" a="1"/>
  <c r="G78" i="1" s="1"/>
  <c r="H78" i="1" s="1" a="1"/>
  <c r="H78" i="1" s="1"/>
  <c r="G77" i="1" a="1"/>
  <c r="G77" i="1" s="1"/>
  <c r="H77" i="1" s="1" a="1"/>
  <c r="H77" i="1" s="1"/>
  <c r="G76" i="1" a="1"/>
  <c r="G76" i="1" s="1"/>
  <c r="H76" i="1" s="1" a="1"/>
  <c r="H76" i="1" s="1"/>
  <c r="G75" i="1" a="1"/>
  <c r="G75" i="1" s="1"/>
  <c r="H75" i="1" s="1" a="1"/>
  <c r="H75" i="1" s="1"/>
  <c r="G74" i="1" a="1"/>
  <c r="G74" i="1" s="1"/>
  <c r="H74" i="1" s="1" a="1"/>
  <c r="H74" i="1" s="1"/>
  <c r="G73" i="1" a="1"/>
  <c r="G73" i="1" s="1"/>
  <c r="H73" i="1" s="1" a="1"/>
  <c r="H73" i="1" s="1"/>
  <c r="G72" i="1" a="1"/>
  <c r="G72" i="1" s="1"/>
  <c r="H72" i="1" s="1" a="1"/>
  <c r="H72" i="1" s="1"/>
  <c r="G71" i="1" a="1"/>
  <c r="G71" i="1" s="1"/>
  <c r="H71" i="1" s="1" a="1"/>
  <c r="H71" i="1" s="1"/>
  <c r="G70" i="1" a="1"/>
  <c r="G70" i="1" s="1"/>
  <c r="H70" i="1" s="1" a="1"/>
  <c r="H70" i="1" s="1"/>
  <c r="G69" i="1" a="1"/>
  <c r="G69" i="1" s="1"/>
  <c r="H69" i="1" s="1" a="1"/>
  <c r="H69" i="1" s="1"/>
  <c r="G68" i="1" a="1"/>
  <c r="G68" i="1" s="1"/>
  <c r="H68" i="1" s="1" a="1"/>
  <c r="H68" i="1" s="1"/>
  <c r="G67" i="1" a="1"/>
  <c r="G67" i="1" s="1"/>
  <c r="H67" i="1" s="1" a="1"/>
  <c r="H67" i="1" s="1"/>
  <c r="G66" i="1" a="1"/>
  <c r="G66" i="1" s="1"/>
  <c r="H66" i="1" s="1" a="1"/>
  <c r="H66" i="1" s="1"/>
  <c r="G65" i="1" a="1"/>
  <c r="G65" i="1" s="1"/>
  <c r="H65" i="1" s="1" a="1"/>
  <c r="H65" i="1" s="1"/>
  <c r="G64" i="1" a="1"/>
  <c r="G64" i="1" s="1"/>
  <c r="H64" i="1" s="1" a="1"/>
  <c r="H64" i="1" s="1"/>
  <c r="G63" i="1" a="1"/>
  <c r="G63" i="1" s="1"/>
  <c r="H63" i="1" s="1" a="1"/>
  <c r="H63" i="1" s="1"/>
  <c r="G62" i="1" a="1"/>
  <c r="G62" i="1" s="1"/>
  <c r="H62" i="1" s="1" a="1"/>
  <c r="H62" i="1" s="1"/>
  <c r="G61" i="1" a="1"/>
  <c r="G61" i="1" s="1"/>
  <c r="H61" i="1" s="1" a="1"/>
  <c r="H61" i="1" s="1"/>
  <c r="G60" i="1" a="1"/>
  <c r="G60" i="1" s="1"/>
  <c r="H60" i="1" s="1" a="1"/>
  <c r="H60" i="1" s="1"/>
  <c r="G59" i="1" a="1"/>
  <c r="G59" i="1" s="1"/>
  <c r="H59" i="1" s="1" a="1"/>
  <c r="H59" i="1" s="1"/>
  <c r="G58" i="1" a="1"/>
  <c r="G58" i="1" s="1"/>
  <c r="H58" i="1" s="1" a="1"/>
  <c r="H58" i="1" s="1"/>
  <c r="G57" i="1" a="1"/>
  <c r="G57" i="1" s="1"/>
  <c r="H57" i="1" s="1" a="1"/>
  <c r="H57" i="1" s="1"/>
  <c r="G56" i="1" a="1"/>
  <c r="G56" i="1" s="1"/>
  <c r="H56" i="1" s="1" a="1"/>
  <c r="H56" i="1" s="1"/>
  <c r="G55" i="1" a="1"/>
  <c r="G55" i="1" s="1"/>
  <c r="H55" i="1" s="1" a="1"/>
  <c r="H55" i="1" s="1"/>
  <c r="G54" i="1" a="1"/>
  <c r="G54" i="1" s="1"/>
  <c r="H54" i="1" s="1" a="1"/>
  <c r="H54" i="1" s="1"/>
  <c r="G53" i="1" a="1"/>
  <c r="G53" i="1" s="1"/>
  <c r="H53" i="1" s="1" a="1"/>
  <c r="H53" i="1" s="1"/>
  <c r="G52" i="1" a="1"/>
  <c r="G52" i="1" s="1"/>
  <c r="H52" i="1" s="1" a="1"/>
  <c r="H52" i="1" s="1"/>
  <c r="G51" i="1" a="1"/>
  <c r="G51" i="1" s="1"/>
  <c r="H51" i="1" s="1" a="1"/>
  <c r="H51" i="1" s="1"/>
  <c r="G50" i="1" a="1"/>
  <c r="G50" i="1" s="1"/>
  <c r="H50" i="1" s="1" a="1"/>
  <c r="H50" i="1" s="1"/>
  <c r="G49" i="1" a="1"/>
  <c r="G49" i="1" s="1"/>
  <c r="H49" i="1" s="1" a="1"/>
  <c r="H49" i="1" s="1"/>
  <c r="G48" i="1" a="1"/>
  <c r="G48" i="1" s="1"/>
  <c r="H48" i="1" s="1" a="1"/>
  <c r="H48" i="1" s="1"/>
  <c r="G47" i="1" a="1"/>
  <c r="G47" i="1" s="1"/>
  <c r="H47" i="1" s="1" a="1"/>
  <c r="H47" i="1" s="1"/>
  <c r="G46" i="1" a="1"/>
  <c r="G46" i="1" s="1"/>
  <c r="H46" i="1" s="1" a="1"/>
  <c r="H46" i="1" s="1"/>
  <c r="G45" i="1" a="1"/>
  <c r="G45" i="1" s="1"/>
  <c r="H45" i="1" s="1" a="1"/>
  <c r="H45" i="1" s="1"/>
  <c r="G44" i="1" a="1"/>
  <c r="G44" i="1" s="1"/>
  <c r="H44" i="1" s="1" a="1"/>
  <c r="H44" i="1" s="1"/>
  <c r="G43" i="1" a="1"/>
  <c r="G43" i="1" s="1"/>
  <c r="H43" i="1" s="1" a="1"/>
  <c r="H43" i="1" s="1"/>
  <c r="G42" i="1" a="1"/>
  <c r="G42" i="1" s="1"/>
  <c r="H42" i="1" s="1" a="1"/>
  <c r="H42" i="1" s="1"/>
  <c r="G41" i="1" a="1"/>
  <c r="G41" i="1" s="1"/>
  <c r="H41" i="1" s="1" a="1"/>
  <c r="H41" i="1" s="1"/>
  <c r="G40" i="1" a="1"/>
  <c r="G40" i="1" s="1"/>
  <c r="H40" i="1" s="1" a="1"/>
  <c r="H40" i="1" s="1"/>
  <c r="G39" i="1" a="1"/>
  <c r="G39" i="1" s="1"/>
  <c r="H39" i="1" s="1" a="1"/>
  <c r="H39" i="1" s="1"/>
  <c r="G38" i="1" a="1"/>
  <c r="G38" i="1" s="1"/>
  <c r="H38" i="1" s="1" a="1"/>
  <c r="H38" i="1" s="1"/>
  <c r="G37" i="1" a="1"/>
  <c r="G37" i="1" s="1"/>
  <c r="H37" i="1" s="1" a="1"/>
  <c r="H37" i="1" s="1"/>
  <c r="G36" i="1" a="1"/>
  <c r="G36" i="1" s="1"/>
  <c r="H36" i="1" s="1" a="1"/>
  <c r="H36" i="1" s="1"/>
  <c r="G35" i="1" a="1"/>
  <c r="G35" i="1" s="1"/>
  <c r="H35" i="1" s="1" a="1"/>
  <c r="H35" i="1" s="1"/>
  <c r="G34" i="1" a="1"/>
  <c r="G34" i="1" s="1"/>
  <c r="H34" i="1" s="1" a="1"/>
  <c r="H34" i="1" s="1"/>
  <c r="G33" i="1" a="1"/>
  <c r="G33" i="1" s="1"/>
  <c r="H33" i="1" s="1" a="1"/>
  <c r="H33" i="1" s="1"/>
  <c r="G32" i="1" a="1"/>
  <c r="G32" i="1" s="1"/>
  <c r="H32" i="1" s="1" a="1"/>
  <c r="H32" i="1" s="1"/>
  <c r="G31" i="1" a="1"/>
  <c r="G31" i="1" s="1"/>
  <c r="H31" i="1" s="1" a="1"/>
  <c r="H31" i="1" s="1"/>
  <c r="G30" i="1" a="1"/>
  <c r="G30" i="1" s="1"/>
  <c r="H30" i="1" s="1" a="1"/>
  <c r="H30" i="1" s="1"/>
  <c r="G29" i="1" a="1"/>
  <c r="G29" i="1" s="1"/>
  <c r="H29" i="1" s="1" a="1"/>
  <c r="H29" i="1" s="1"/>
  <c r="G28" i="1" a="1"/>
  <c r="G28" i="1" s="1"/>
  <c r="H28" i="1" s="1" a="1"/>
  <c r="H28" i="1" s="1"/>
  <c r="G27" i="1" a="1"/>
  <c r="G27" i="1" s="1"/>
  <c r="H27" i="1" s="1" a="1"/>
  <c r="H27" i="1" s="1"/>
  <c r="G26" i="1" a="1"/>
  <c r="G26" i="1" s="1"/>
  <c r="H26" i="1" s="1" a="1"/>
  <c r="H26" i="1" s="1"/>
  <c r="G25" i="1" a="1"/>
  <c r="G25" i="1" s="1"/>
  <c r="H25" i="1" s="1" a="1"/>
  <c r="H25" i="1" s="1"/>
  <c r="G24" i="1" a="1"/>
  <c r="G24" i="1" s="1"/>
  <c r="H24" i="1" s="1" a="1"/>
  <c r="H24" i="1" s="1"/>
  <c r="G23" i="1" a="1"/>
  <c r="G23" i="1" s="1"/>
  <c r="H23" i="1" s="1" a="1"/>
  <c r="H23" i="1" s="1"/>
  <c r="G22" i="1" a="1"/>
  <c r="G22" i="1" s="1"/>
  <c r="H22" i="1" s="1" a="1"/>
  <c r="H22" i="1" s="1"/>
  <c r="G21" i="1" a="1"/>
  <c r="G21" i="1" s="1"/>
  <c r="H21" i="1" s="1" a="1"/>
  <c r="H21" i="1" s="1"/>
  <c r="G20" i="1" a="1"/>
  <c r="G20" i="1" s="1"/>
  <c r="H20" i="1" s="1" a="1"/>
  <c r="H20" i="1" s="1"/>
  <c r="G19" i="1" a="1"/>
  <c r="G19" i="1" s="1"/>
  <c r="H19" i="1" s="1" a="1"/>
  <c r="H19" i="1" s="1"/>
  <c r="G18" i="1" a="1"/>
  <c r="G18" i="1" s="1"/>
  <c r="H18" i="1" s="1" a="1"/>
  <c r="H18" i="1" s="1"/>
  <c r="G17" i="1" a="1"/>
  <c r="G17" i="1" s="1"/>
  <c r="H17" i="1" s="1" a="1"/>
  <c r="H17" i="1" s="1"/>
  <c r="G16" i="1" a="1"/>
  <c r="G16" i="1" s="1"/>
  <c r="H16" i="1" s="1" a="1"/>
  <c r="H16" i="1" s="1"/>
  <c r="G15" i="1" a="1"/>
  <c r="G15" i="1" s="1"/>
  <c r="H15" i="1" s="1" a="1"/>
  <c r="H15" i="1" s="1"/>
  <c r="G14" i="1" a="1"/>
  <c r="G14" i="1" s="1"/>
  <c r="H14" i="1" s="1" a="1"/>
  <c r="H14" i="1" s="1"/>
  <c r="G13" i="1" a="1"/>
  <c r="G13" i="1" s="1"/>
  <c r="H13" i="1" s="1" a="1"/>
  <c r="H13" i="1" s="1"/>
  <c r="G12" i="1" a="1"/>
  <c r="G12" i="1" s="1"/>
  <c r="H12" i="1" s="1" a="1"/>
  <c r="H12" i="1" s="1"/>
  <c r="G11" i="1" a="1"/>
  <c r="G11" i="1" s="1"/>
  <c r="H11" i="1" s="1" a="1"/>
  <c r="H11" i="1" s="1"/>
  <c r="G10" i="1" a="1"/>
  <c r="G10" i="1" s="1"/>
  <c r="H10" i="1" s="1" a="1"/>
  <c r="H10" i="1" s="1"/>
  <c r="G9" i="1" a="1"/>
  <c r="G9" i="1" s="1"/>
  <c r="H9" i="1" s="1" a="1"/>
  <c r="H9" i="1" s="1"/>
  <c r="G8" i="1" a="1"/>
  <c r="G8" i="1" s="1"/>
  <c r="H8" i="1" s="1" a="1"/>
  <c r="H8" i="1" s="1"/>
  <c r="G7" i="1" a="1"/>
  <c r="G7" i="1" s="1"/>
  <c r="H7" i="1" s="1" a="1"/>
  <c r="H7" i="1" s="1"/>
  <c r="G6" i="1" a="1"/>
  <c r="G6" i="1" s="1"/>
  <c r="H6" i="1" s="1" a="1"/>
  <c r="H6" i="1" s="1"/>
  <c r="G5" i="1" a="1"/>
  <c r="G5" i="1" s="1"/>
  <c r="H5" i="1" s="1" a="1"/>
  <c r="H5" i="1" s="1"/>
  <c r="G4" i="1" a="1"/>
  <c r="G4" i="1" s="1"/>
  <c r="H4" i="1" s="1" a="1"/>
  <c r="H4" i="1" s="1"/>
  <c r="G3" i="1" a="1"/>
  <c r="G3" i="1" s="1"/>
  <c r="A5" i="3"/>
  <c r="A6" i="3" s="1"/>
  <c r="A7" i="3" s="1"/>
  <c r="I4" i="3"/>
  <c r="I5" i="3"/>
  <c r="I6" i="3"/>
  <c r="I7" i="3"/>
  <c r="I3" i="3"/>
  <c r="F4" i="3"/>
  <c r="F5" i="3"/>
  <c r="F6" i="3"/>
  <c r="F7" i="3"/>
  <c r="F3" i="3"/>
  <c r="O1208" i="1" l="1"/>
  <c r="Q1208" i="1" s="1"/>
  <c r="Q1280" i="1"/>
  <c r="O1240" i="1"/>
  <c r="Q1240" i="1" s="1"/>
  <c r="Q1259" i="1"/>
  <c r="O1312" i="1"/>
  <c r="Q1312" i="1" s="1"/>
  <c r="O1339" i="1"/>
  <c r="Q1339" i="1" s="1"/>
  <c r="O1273" i="1"/>
  <c r="Q1273" i="1" s="1"/>
  <c r="O1271" i="1"/>
  <c r="Q1271" i="1" s="1"/>
  <c r="O1284" i="1"/>
  <c r="O1325" i="1"/>
  <c r="Q1325" i="1" s="1"/>
  <c r="O1304" i="1"/>
  <c r="Q1304" i="1" s="1"/>
  <c r="O1326" i="1"/>
  <c r="Q1326" i="1" s="1"/>
  <c r="O1262" i="1"/>
  <c r="Q1268" i="1"/>
  <c r="O1292" i="1"/>
  <c r="Q1292" i="1" s="1"/>
  <c r="O1338" i="1"/>
  <c r="Q1338" i="1" s="1"/>
  <c r="Q1316" i="1"/>
  <c r="O1335" i="1"/>
  <c r="Q1335" i="1" s="1"/>
  <c r="O1328" i="1"/>
  <c r="O1291" i="1"/>
  <c r="Q1291" i="1" s="1"/>
  <c r="O1200" i="1"/>
  <c r="Q1200" i="1" s="1"/>
  <c r="O1276" i="1"/>
  <c r="Q1276" i="1" s="1"/>
  <c r="O1282" i="1"/>
  <c r="Q1282" i="1" s="1"/>
  <c r="Q1309" i="1"/>
  <c r="L1272" i="1"/>
  <c r="C1305" i="1"/>
  <c r="C1306" i="1" s="1"/>
  <c r="O1263" i="1"/>
  <c r="Q1263" i="1" s="1"/>
  <c r="Q1274" i="1"/>
  <c r="O1327" i="1"/>
  <c r="Q1327" i="1" s="1"/>
  <c r="L1303" i="1"/>
  <c r="O1218" i="1"/>
  <c r="Q1218" i="1" s="1"/>
  <c r="L1267" i="1"/>
  <c r="L1275" i="1"/>
  <c r="O1255" i="1"/>
  <c r="Q1255" i="1" s="1"/>
  <c r="L1269" i="1"/>
  <c r="L1277" i="1"/>
  <c r="O1319" i="1"/>
  <c r="Q1319" i="1" s="1"/>
  <c r="L1274" i="1"/>
  <c r="O1297" i="1"/>
  <c r="Q1297" i="1" s="1"/>
  <c r="L1302" i="1"/>
  <c r="P1325" i="1"/>
  <c r="L1266" i="1"/>
  <c r="L1276" i="1"/>
  <c r="O1334" i="1"/>
  <c r="Q1334" i="1" s="1"/>
  <c r="O1285" i="1"/>
  <c r="Q1285" i="1" s="1"/>
  <c r="O1324" i="1"/>
  <c r="Q1324" i="1" s="1"/>
  <c r="O1313" i="1"/>
  <c r="Q1313" i="1" s="1"/>
  <c r="O1323" i="1"/>
  <c r="Q1323" i="1" s="1"/>
  <c r="L1271" i="1"/>
  <c r="L1268" i="1"/>
  <c r="L1264" i="1"/>
  <c r="O1265" i="1"/>
  <c r="Q1265" i="1" s="1"/>
  <c r="O1293" i="1"/>
  <c r="Q1293" i="1" s="1"/>
  <c r="L1270" i="1"/>
  <c r="L1265" i="1"/>
  <c r="L1273" i="1"/>
  <c r="Q1300" i="1"/>
  <c r="P1207" i="1"/>
  <c r="P1240" i="1"/>
  <c r="P1275" i="1"/>
  <c r="P1291" i="1"/>
  <c r="P1273" i="1"/>
  <c r="P1336" i="1"/>
  <c r="P1334" i="1"/>
  <c r="P1244" i="1"/>
  <c r="P1339" i="1"/>
  <c r="P1318" i="1"/>
  <c r="P1223" i="1"/>
  <c r="P1250" i="1"/>
  <c r="P1314" i="1"/>
  <c r="P1312" i="1"/>
  <c r="P1315" i="1"/>
  <c r="P1297" i="1"/>
  <c r="P1256" i="1"/>
  <c r="H3" i="1" a="1"/>
  <c r="H3" i="1" s="1"/>
  <c r="P1271" i="1"/>
  <c r="P1302" i="1"/>
  <c r="P1264" i="1"/>
  <c r="P1307" i="1"/>
  <c r="P1242" i="1"/>
  <c r="P1200" i="1"/>
  <c r="P1197" i="1"/>
  <c r="P1212" i="1"/>
  <c r="P1202" i="1"/>
  <c r="P1222" i="1"/>
  <c r="P1233" i="1"/>
  <c r="P1230" i="1"/>
  <c r="P1298" i="1"/>
  <c r="P1328" i="1"/>
  <c r="P1249" i="1"/>
  <c r="P1326" i="1"/>
  <c r="P1335" i="1"/>
  <c r="P1313" i="1"/>
  <c r="P1270" i="1"/>
  <c r="P1323" i="1"/>
  <c r="P1220" i="1"/>
  <c r="P1213" i="1"/>
  <c r="P1198" i="1"/>
  <c r="P1231" i="1"/>
  <c r="P1301" i="1"/>
  <c r="P1283" i="1"/>
  <c r="P1324" i="1"/>
  <c r="Q1287" i="1"/>
  <c r="P1281" i="1"/>
  <c r="P1305" i="1"/>
  <c r="P1306" i="1"/>
  <c r="L1132" i="1"/>
  <c r="P1227" i="1"/>
  <c r="P1225" i="1"/>
  <c r="P1199" i="1"/>
  <c r="P1241" i="1"/>
  <c r="P1252" i="1"/>
  <c r="Q1328" i="1"/>
  <c r="P1304" i="1"/>
  <c r="P1293" i="1"/>
  <c r="Q1262" i="1"/>
  <c r="P1229" i="1"/>
  <c r="P1206" i="1"/>
  <c r="P1203" i="1"/>
  <c r="P1234" i="1"/>
  <c r="P1251" i="1"/>
  <c r="P1201" i="1"/>
  <c r="P1239" i="1"/>
  <c r="P1282" i="1"/>
  <c r="P1303" i="1"/>
  <c r="P1292" i="1"/>
  <c r="P1276" i="1"/>
  <c r="P1284" i="1"/>
  <c r="P1327" i="1"/>
  <c r="O1340" i="1"/>
  <c r="P1338" i="1"/>
  <c r="P1208" i="1"/>
  <c r="P1218" i="1"/>
  <c r="P1217" i="1"/>
  <c r="P1228" i="1"/>
  <c r="P1260" i="1"/>
  <c r="P1294" i="1"/>
  <c r="P1319" i="1"/>
  <c r="P1263" i="1"/>
  <c r="Q1284" i="1"/>
  <c r="P1286" i="1"/>
  <c r="N1078" i="1"/>
  <c r="O1078" i="1" s="1"/>
  <c r="Q1078" i="1" s="1"/>
  <c r="N1065" i="1"/>
  <c r="P1196" i="1"/>
  <c r="P1209" i="1"/>
  <c r="P1219" i="1"/>
  <c r="P1221" i="1"/>
  <c r="P1243" i="1"/>
  <c r="P1255" i="1"/>
  <c r="P1265" i="1"/>
  <c r="P1262" i="1"/>
  <c r="P1285" i="1"/>
  <c r="P1333" i="1"/>
  <c r="P1272" i="1"/>
  <c r="P1261" i="1"/>
  <c r="Q1205" i="1"/>
  <c r="O1205" i="1"/>
  <c r="O1219" i="1"/>
  <c r="Q1219" i="1" s="1"/>
  <c r="O1234" i="1"/>
  <c r="Q1234" i="1" s="1"/>
  <c r="O1250" i="1"/>
  <c r="Q1250" i="1" s="1"/>
  <c r="O1201" i="1"/>
  <c r="Q1201" i="1" s="1"/>
  <c r="O1253" i="1"/>
  <c r="Q1253" i="1"/>
  <c r="O1246" i="1"/>
  <c r="Q1246" i="1"/>
  <c r="O1230" i="1"/>
  <c r="Q1230" i="1" s="1"/>
  <c r="O1318" i="1"/>
  <c r="Q1318" i="1" s="1"/>
  <c r="O1307" i="1"/>
  <c r="Q1307" i="1" s="1"/>
  <c r="O1195" i="1"/>
  <c r="Q1195" i="1"/>
  <c r="O1199" i="1"/>
  <c r="Q1199" i="1" s="1"/>
  <c r="O1290" i="1"/>
  <c r="Q1290" i="1"/>
  <c r="O1197" i="1"/>
  <c r="Q1197" i="1" s="1"/>
  <c r="O1217" i="1"/>
  <c r="Q1217" i="1" s="1"/>
  <c r="O1241" i="1"/>
  <c r="Q1241" i="1" s="1"/>
  <c r="O1228" i="1"/>
  <c r="Q1228" i="1" s="1"/>
  <c r="O1261" i="1"/>
  <c r="Q1261" i="1" s="1"/>
  <c r="O1272" i="1"/>
  <c r="Q1272" i="1" s="1"/>
  <c r="O1249" i="1"/>
  <c r="Q1249" i="1" s="1"/>
  <c r="O1275" i="1"/>
  <c r="Q1275" i="1" s="1"/>
  <c r="O1333" i="1"/>
  <c r="Q1333" i="1" s="1"/>
  <c r="O1258" i="1"/>
  <c r="Q1258" i="1"/>
  <c r="C1326" i="1"/>
  <c r="L1325" i="1"/>
  <c r="O1209" i="1"/>
  <c r="Q1209" i="1" s="1"/>
  <c r="O1245" i="1"/>
  <c r="Q1245" i="1"/>
  <c r="O1252" i="1"/>
  <c r="Q1252" i="1" s="1"/>
  <c r="O1298" i="1"/>
  <c r="Q1298" i="1" s="1"/>
  <c r="O1220" i="1"/>
  <c r="Q1220" i="1" s="1"/>
  <c r="O1213" i="1"/>
  <c r="Q1213" i="1" s="1"/>
  <c r="O1223" i="1"/>
  <c r="Q1223" i="1" s="1"/>
  <c r="O1221" i="1"/>
  <c r="Q1221" i="1" s="1"/>
  <c r="O1210" i="1"/>
  <c r="Q1210" i="1"/>
  <c r="Q1215" i="1"/>
  <c r="O1215" i="1"/>
  <c r="O1286" i="1"/>
  <c r="Q1286" i="1" s="1"/>
  <c r="O1302" i="1"/>
  <c r="Q1302" i="1" s="1"/>
  <c r="O1314" i="1"/>
  <c r="Q1314" i="1" s="1"/>
  <c r="O1278" i="1"/>
  <c r="Q1278" i="1"/>
  <c r="L1282" i="1"/>
  <c r="C1283" i="1"/>
  <c r="O1207" i="1"/>
  <c r="Q1207" i="1" s="1"/>
  <c r="O1212" i="1"/>
  <c r="Q1212" i="1" s="1"/>
  <c r="O1222" i="1"/>
  <c r="Q1222" i="1" s="1"/>
  <c r="O1242" i="1"/>
  <c r="Q1242" i="1" s="1"/>
  <c r="O1239" i="1"/>
  <c r="Q1239" i="1" s="1"/>
  <c r="O1251" i="1"/>
  <c r="Q1251" i="1" s="1"/>
  <c r="O1294" i="1"/>
  <c r="Q1294" i="1" s="1"/>
  <c r="O1306" i="1"/>
  <c r="Q1306" i="1" s="1"/>
  <c r="L1305" i="1"/>
  <c r="O1322" i="1"/>
  <c r="Q1322" i="1"/>
  <c r="O1289" i="1"/>
  <c r="Q1289" i="1"/>
  <c r="O1196" i="1"/>
  <c r="Q1196" i="1" s="1"/>
  <c r="O1214" i="1"/>
  <c r="Q1214" i="1"/>
  <c r="O1206" i="1"/>
  <c r="Q1206" i="1" s="1"/>
  <c r="O1247" i="1"/>
  <c r="Q1247" i="1"/>
  <c r="O1243" i="1"/>
  <c r="Q1243" i="1" s="1"/>
  <c r="O1260" i="1"/>
  <c r="Q1260" i="1" s="1"/>
  <c r="O1257" i="1"/>
  <c r="Q1257" i="1"/>
  <c r="O1281" i="1"/>
  <c r="Q1281" i="1" s="1"/>
  <c r="O1305" i="1"/>
  <c r="Q1305" i="1" s="1"/>
  <c r="O1283" i="1"/>
  <c r="Q1283" i="1" s="1"/>
  <c r="Q1337" i="1"/>
  <c r="O1337" i="1"/>
  <c r="O1311" i="1"/>
  <c r="Q1311" i="1"/>
  <c r="O1254" i="1"/>
  <c r="Q1254" i="1"/>
  <c r="O1231" i="1"/>
  <c r="Q1231" i="1" s="1"/>
  <c r="O1237" i="1"/>
  <c r="Q1237" i="1"/>
  <c r="O1270" i="1"/>
  <c r="Q1270" i="1" s="1"/>
  <c r="O1202" i="1"/>
  <c r="Q1202" i="1" s="1"/>
  <c r="O1204" i="1"/>
  <c r="Q1204" i="1"/>
  <c r="O1227" i="1"/>
  <c r="Q1227" i="1" s="1"/>
  <c r="O1225" i="1"/>
  <c r="Q1225" i="1" s="1"/>
  <c r="O1229" i="1"/>
  <c r="Q1229" i="1" s="1"/>
  <c r="O1233" i="1"/>
  <c r="Q1233" i="1" s="1"/>
  <c r="O1264" i="1"/>
  <c r="Q1264" i="1" s="1"/>
  <c r="O1288" i="1"/>
  <c r="Q1288" i="1"/>
  <c r="O1315" i="1"/>
  <c r="Q1315" i="1" s="1"/>
  <c r="O1203" i="1"/>
  <c r="Q1203" i="1" s="1"/>
  <c r="O1211" i="1"/>
  <c r="Q1211" i="1"/>
  <c r="O1248" i="1"/>
  <c r="Q1248" i="1"/>
  <c r="O1244" i="1"/>
  <c r="Q1244" i="1" s="1"/>
  <c r="O1198" i="1"/>
  <c r="Q1198" i="1" s="1"/>
  <c r="Q1236" i="1"/>
  <c r="O1236" i="1"/>
  <c r="O1296" i="1"/>
  <c r="Q1296" i="1"/>
  <c r="O1329" i="1"/>
  <c r="Q1329" i="1"/>
  <c r="O1256" i="1"/>
  <c r="Q1256" i="1" s="1"/>
  <c r="O1320" i="1"/>
  <c r="Q1320" i="1"/>
  <c r="F1071" i="1"/>
  <c r="F1174" i="1"/>
  <c r="F1091" i="1"/>
  <c r="N1073" i="1"/>
  <c r="F1119" i="1"/>
  <c r="F1181" i="1"/>
  <c r="F1177" i="1"/>
  <c r="F1175" i="1"/>
  <c r="F1129" i="1"/>
  <c r="F1189" i="1"/>
  <c r="F1184" i="1"/>
  <c r="N1157" i="1"/>
  <c r="N1155" i="1"/>
  <c r="F1173" i="1"/>
  <c r="N1114" i="1"/>
  <c r="N1103" i="1"/>
  <c r="F1128" i="1"/>
  <c r="F1084" i="1"/>
  <c r="F1082" i="1"/>
  <c r="F1193" i="1"/>
  <c r="H1147" i="1" a="1"/>
  <c r="H1147" i="1" s="1"/>
  <c r="F1132" i="1"/>
  <c r="F1077" i="1"/>
  <c r="N1182" i="1"/>
  <c r="O1182" i="1" s="1"/>
  <c r="F1086" i="1"/>
  <c r="F1167" i="1"/>
  <c r="F1163" i="1"/>
  <c r="N1124" i="1"/>
  <c r="F1107" i="1"/>
  <c r="F1092" i="1"/>
  <c r="F1131" i="1"/>
  <c r="F1185" i="1"/>
  <c r="F1120" i="1"/>
  <c r="F1190" i="1"/>
  <c r="H1184" i="1" a="1"/>
  <c r="H1184" i="1" s="1"/>
  <c r="H1162" i="1" a="1"/>
  <c r="H1162" i="1" s="1"/>
  <c r="N1144" i="1"/>
  <c r="N1132" i="1"/>
  <c r="O1132" i="1" s="1"/>
  <c r="Q1132" i="1" s="1"/>
  <c r="F1069" i="1"/>
  <c r="P1194" i="1"/>
  <c r="H1168" i="1" a="1"/>
  <c r="H1168" i="1" s="1"/>
  <c r="F1191" i="1"/>
  <c r="F1124" i="1"/>
  <c r="F1122" i="1"/>
  <c r="F1104" i="1"/>
  <c r="F1102" i="1"/>
  <c r="F1186" i="1"/>
  <c r="F1182" i="1"/>
  <c r="F1162" i="1"/>
  <c r="N1159" i="1"/>
  <c r="H1142" i="1" a="1"/>
  <c r="H1142" i="1" s="1"/>
  <c r="F1108" i="1"/>
  <c r="F1099" i="1"/>
  <c r="F1097" i="1"/>
  <c r="F1095" i="1"/>
  <c r="F1089" i="1"/>
  <c r="N1049" i="1"/>
  <c r="F1180" i="1"/>
  <c r="F1117" i="1"/>
  <c r="F1115" i="1"/>
  <c r="F1087" i="1"/>
  <c r="O1081" i="1"/>
  <c r="Q1081" i="1"/>
  <c r="C1093" i="1"/>
  <c r="L1093" i="1" s="1"/>
  <c r="L1092" i="1"/>
  <c r="N1066" i="1"/>
  <c r="N1062" i="1"/>
  <c r="P1192" i="1"/>
  <c r="F1045" i="1"/>
  <c r="F1043" i="1"/>
  <c r="F1037" i="1"/>
  <c r="F1035" i="1"/>
  <c r="F1033" i="1"/>
  <c r="F1031" i="1"/>
  <c r="F1027" i="1"/>
  <c r="N1194" i="1"/>
  <c r="O1194" i="1" s="1"/>
  <c r="N1143" i="1"/>
  <c r="F1100" i="1"/>
  <c r="F1090" i="1"/>
  <c r="F1085" i="1"/>
  <c r="F1178" i="1"/>
  <c r="F1166" i="1"/>
  <c r="F1161" i="1"/>
  <c r="P1154" i="1"/>
  <c r="N1136" i="1"/>
  <c r="N1127" i="1"/>
  <c r="Q1127" i="1" s="1"/>
  <c r="N1120" i="1"/>
  <c r="P1085" i="1"/>
  <c r="N1071" i="1"/>
  <c r="O1071" i="1" s="1"/>
  <c r="Q1071" i="1" s="1"/>
  <c r="F1192" i="1"/>
  <c r="N1186" i="1"/>
  <c r="P1184" i="1"/>
  <c r="H1182" i="1" a="1"/>
  <c r="H1182" i="1" s="1"/>
  <c r="F1176" i="1"/>
  <c r="L1172" i="1"/>
  <c r="F1164" i="1"/>
  <c r="N1158" i="1"/>
  <c r="N1156" i="1"/>
  <c r="N1154" i="1"/>
  <c r="O1154" i="1" s="1"/>
  <c r="H1153" i="1" a="1"/>
  <c r="H1153" i="1" s="1"/>
  <c r="Q1142" i="1"/>
  <c r="F1125" i="1"/>
  <c r="F1121" i="1"/>
  <c r="F1098" i="1"/>
  <c r="N1095" i="1"/>
  <c r="F1072" i="1"/>
  <c r="F1187" i="1"/>
  <c r="N1164" i="1"/>
  <c r="P1142" i="1"/>
  <c r="F1133" i="1"/>
  <c r="F1112" i="1"/>
  <c r="F1105" i="1"/>
  <c r="F1096" i="1"/>
  <c r="F1094" i="1"/>
  <c r="F1169" i="1"/>
  <c r="P1162" i="1"/>
  <c r="H1127" i="1" a="1"/>
  <c r="H1127" i="1" s="1"/>
  <c r="F1103" i="1"/>
  <c r="F1064" i="1"/>
  <c r="N1047" i="1"/>
  <c r="F1194" i="1"/>
  <c r="H1192" i="1" a="1"/>
  <c r="H1192" i="1" s="1"/>
  <c r="F1179" i="1"/>
  <c r="H1174" i="1" a="1"/>
  <c r="H1174" i="1" s="1"/>
  <c r="L1173" i="1"/>
  <c r="H1157" i="1" a="1"/>
  <c r="H1157" i="1" s="1"/>
  <c r="F1114" i="1"/>
  <c r="O1114" i="1" s="1"/>
  <c r="Q1114" i="1" s="1"/>
  <c r="F1109" i="1"/>
  <c r="N1072" i="1"/>
  <c r="N1128" i="1"/>
  <c r="Q1128" i="1" s="1"/>
  <c r="P1128" i="1"/>
  <c r="O1079" i="1"/>
  <c r="Q1079" i="1"/>
  <c r="N1116" i="1"/>
  <c r="H1116" i="1" a="1"/>
  <c r="H1116" i="1" s="1"/>
  <c r="C1094" i="1"/>
  <c r="C1095" i="1" s="1"/>
  <c r="C1096" i="1" s="1"/>
  <c r="C1162" i="1"/>
  <c r="C1163" i="1" s="1"/>
  <c r="C1164" i="1" s="1"/>
  <c r="C1165" i="1" s="1"/>
  <c r="C1166" i="1" s="1"/>
  <c r="C1167" i="1" s="1"/>
  <c r="C1168" i="1" s="1"/>
  <c r="C1169" i="1" s="1"/>
  <c r="C1170" i="1" s="1"/>
  <c r="C1171" i="1" s="1"/>
  <c r="L1171" i="1" s="1"/>
  <c r="L1161" i="1"/>
  <c r="N1137" i="1"/>
  <c r="H1137" i="1" a="1"/>
  <c r="H1137" i="1" s="1"/>
  <c r="L1027" i="1"/>
  <c r="H1190" i="1" a="1"/>
  <c r="H1190" i="1" s="1"/>
  <c r="H1186" i="1" a="1"/>
  <c r="H1186" i="1" s="1"/>
  <c r="H1172" i="1" a="1"/>
  <c r="H1172" i="1" s="1"/>
  <c r="E1171" i="1"/>
  <c r="F1171" i="1" s="1"/>
  <c r="N1160" i="1"/>
  <c r="N1146" i="1"/>
  <c r="H1143" i="1" a="1"/>
  <c r="H1143" i="1" s="1"/>
  <c r="F1106" i="1"/>
  <c r="L1091" i="1"/>
  <c r="N1188" i="1"/>
  <c r="F1170" i="1"/>
  <c r="F1127" i="1"/>
  <c r="P1123" i="1"/>
  <c r="L1090" i="1"/>
  <c r="E1172" i="1"/>
  <c r="F1172" i="1" s="1"/>
  <c r="N1170" i="1"/>
  <c r="P1144" i="1"/>
  <c r="Q1141" i="1"/>
  <c r="L1112" i="1"/>
  <c r="O1107" i="1"/>
  <c r="P1087" i="1"/>
  <c r="F1111" i="1"/>
  <c r="N1180" i="1"/>
  <c r="N1166" i="1"/>
  <c r="P1141" i="1"/>
  <c r="E1110" i="1"/>
  <c r="F1110" i="1" s="1"/>
  <c r="N1083" i="1"/>
  <c r="P1151" i="1"/>
  <c r="P1190" i="1"/>
  <c r="F1183" i="1"/>
  <c r="P1172" i="1"/>
  <c r="F1168" i="1"/>
  <c r="F1160" i="1"/>
  <c r="N1151" i="1"/>
  <c r="P1143" i="1"/>
  <c r="N1099" i="1"/>
  <c r="F1075" i="1"/>
  <c r="F1067" i="1"/>
  <c r="P1174" i="1"/>
  <c r="P1168" i="1"/>
  <c r="P1155" i="1"/>
  <c r="F1135" i="1"/>
  <c r="L1094" i="1"/>
  <c r="F1088" i="1"/>
  <c r="H1087" i="1" a="1"/>
  <c r="H1087" i="1" s="1"/>
  <c r="L1047" i="1"/>
  <c r="F1188" i="1"/>
  <c r="F1165" i="1"/>
  <c r="P1159" i="1"/>
  <c r="N1150" i="1"/>
  <c r="N1148" i="1"/>
  <c r="H1141" i="1" a="1"/>
  <c r="H1141" i="1" s="1"/>
  <c r="F1123" i="1"/>
  <c r="F1116" i="1"/>
  <c r="F1113" i="1"/>
  <c r="N1054" i="1"/>
  <c r="O1152" i="1"/>
  <c r="Q1152" i="1"/>
  <c r="C1176" i="1"/>
  <c r="C1177" i="1" s="1"/>
  <c r="L1175" i="1"/>
  <c r="L1174" i="1"/>
  <c r="O1153" i="1"/>
  <c r="Q1153" i="1"/>
  <c r="O1147" i="1"/>
  <c r="Q1147" i="1"/>
  <c r="E1138" i="1"/>
  <c r="F1138" i="1" s="1"/>
  <c r="P1140" i="1"/>
  <c r="P1135" i="1"/>
  <c r="N1134" i="1"/>
  <c r="P1134" i="1"/>
  <c r="H1134" i="1" a="1"/>
  <c r="H1134" i="1" s="1"/>
  <c r="P1131" i="1"/>
  <c r="N1130" i="1"/>
  <c r="P1130" i="1"/>
  <c r="H1130" i="1" a="1"/>
  <c r="H1130" i="1" s="1"/>
  <c r="N1126" i="1"/>
  <c r="P1126" i="1"/>
  <c r="H1126" i="1" a="1"/>
  <c r="H1126" i="1" s="1"/>
  <c r="N1118" i="1"/>
  <c r="P1118" i="1"/>
  <c r="H1118" i="1" a="1"/>
  <c r="H1118" i="1" s="1"/>
  <c r="H1105" i="1" a="1"/>
  <c r="H1105" i="1" s="1"/>
  <c r="P1105" i="1"/>
  <c r="N1105" i="1"/>
  <c r="H1097" i="1" a="1"/>
  <c r="H1097" i="1" s="1"/>
  <c r="P1097" i="1"/>
  <c r="N1097" i="1"/>
  <c r="P1116" i="1"/>
  <c r="C1065" i="1"/>
  <c r="C1066" i="1" s="1"/>
  <c r="C1067" i="1" s="1"/>
  <c r="C1068" i="1" s="1"/>
  <c r="L1068" i="1" s="1"/>
  <c r="L1064" i="1"/>
  <c r="P1193" i="1"/>
  <c r="P1191" i="1"/>
  <c r="P1189" i="1"/>
  <c r="P1187" i="1"/>
  <c r="P1185" i="1"/>
  <c r="P1183" i="1"/>
  <c r="P1181" i="1"/>
  <c r="P1179" i="1"/>
  <c r="P1177" i="1"/>
  <c r="P1175" i="1"/>
  <c r="P1173" i="1"/>
  <c r="P1171" i="1"/>
  <c r="P1169" i="1"/>
  <c r="P1167" i="1"/>
  <c r="P1165" i="1"/>
  <c r="P1163" i="1"/>
  <c r="P1161" i="1"/>
  <c r="P1139" i="1"/>
  <c r="E1137" i="1"/>
  <c r="F1137" i="1" s="1"/>
  <c r="N1193" i="1"/>
  <c r="N1191" i="1"/>
  <c r="N1189" i="1"/>
  <c r="N1187" i="1"/>
  <c r="N1185" i="1"/>
  <c r="N1183" i="1"/>
  <c r="N1181" i="1"/>
  <c r="N1179" i="1"/>
  <c r="N1177" i="1"/>
  <c r="N1175" i="1"/>
  <c r="N1173" i="1"/>
  <c r="N1171" i="1"/>
  <c r="N1169" i="1"/>
  <c r="N1167" i="1"/>
  <c r="N1165" i="1"/>
  <c r="N1163" i="1"/>
  <c r="N1161" i="1"/>
  <c r="H1160" i="1" a="1"/>
  <c r="H1160" i="1" s="1"/>
  <c r="E1156" i="1"/>
  <c r="F1156" i="1" s="1"/>
  <c r="L1157" i="1"/>
  <c r="H1156" i="1" a="1"/>
  <c r="H1156" i="1" s="1"/>
  <c r="E1152" i="1"/>
  <c r="F1152" i="1" s="1"/>
  <c r="L1153" i="1"/>
  <c r="H1152" i="1" a="1"/>
  <c r="H1152" i="1" s="1"/>
  <c r="P1149" i="1"/>
  <c r="E1147" i="1"/>
  <c r="F1147" i="1" s="1"/>
  <c r="H1146" i="1" a="1"/>
  <c r="H1146" i="1" s="1"/>
  <c r="P1138" i="1"/>
  <c r="E1136" i="1"/>
  <c r="F1136" i="1" s="1"/>
  <c r="F1134" i="1"/>
  <c r="C1133" i="1"/>
  <c r="F1130" i="1"/>
  <c r="F1126" i="1"/>
  <c r="H1120" i="1" a="1"/>
  <c r="H1120" i="1" s="1"/>
  <c r="P1119" i="1"/>
  <c r="H1119" i="1" a="1"/>
  <c r="H1119" i="1" s="1"/>
  <c r="F1118" i="1"/>
  <c r="P1115" i="1"/>
  <c r="H1115" i="1" a="1"/>
  <c r="H1115" i="1" s="1"/>
  <c r="N1115" i="1"/>
  <c r="H1098" i="1" a="1"/>
  <c r="H1098" i="1" s="1"/>
  <c r="P1098" i="1"/>
  <c r="N1098" i="1"/>
  <c r="E1157" i="1"/>
  <c r="F1157" i="1" s="1"/>
  <c r="L1158" i="1"/>
  <c r="E1153" i="1"/>
  <c r="F1153" i="1" s="1"/>
  <c r="L1154" i="1"/>
  <c r="P1150" i="1"/>
  <c r="E1148" i="1"/>
  <c r="F1148" i="1" s="1"/>
  <c r="P1157" i="1"/>
  <c r="N1149" i="1"/>
  <c r="P1148" i="1"/>
  <c r="P1132" i="1"/>
  <c r="P1124" i="1"/>
  <c r="H1101" i="1" a="1"/>
  <c r="H1101" i="1" s="1"/>
  <c r="P1101" i="1"/>
  <c r="N1101" i="1"/>
  <c r="E1149" i="1"/>
  <c r="F1149" i="1" s="1"/>
  <c r="P1158" i="1"/>
  <c r="P1153" i="1"/>
  <c r="E1146" i="1"/>
  <c r="F1146" i="1" s="1"/>
  <c r="P1137" i="1"/>
  <c r="Q1190" i="1"/>
  <c r="Q1184" i="1"/>
  <c r="Q1174" i="1"/>
  <c r="Q1172" i="1"/>
  <c r="Q1168" i="1"/>
  <c r="Q1162" i="1"/>
  <c r="E1159" i="1"/>
  <c r="F1159" i="1" s="1"/>
  <c r="L1160" i="1"/>
  <c r="H1159" i="1" a="1"/>
  <c r="H1159" i="1" s="1"/>
  <c r="E1155" i="1"/>
  <c r="F1155" i="1" s="1"/>
  <c r="L1156" i="1"/>
  <c r="H1155" i="1" a="1"/>
  <c r="H1155" i="1" s="1"/>
  <c r="E1151" i="1"/>
  <c r="F1151" i="1" s="1"/>
  <c r="L1152" i="1"/>
  <c r="H1151" i="1" a="1"/>
  <c r="H1151" i="1" s="1"/>
  <c r="P1147" i="1"/>
  <c r="E1145" i="1"/>
  <c r="F1145" i="1" s="1"/>
  <c r="H1144" i="1" a="1"/>
  <c r="H1144" i="1" s="1"/>
  <c r="P1136" i="1"/>
  <c r="N1123" i="1"/>
  <c r="N1121" i="1"/>
  <c r="P1121" i="1"/>
  <c r="H1121" i="1" a="1"/>
  <c r="H1121" i="1" s="1"/>
  <c r="H1112" i="1" a="1"/>
  <c r="H1112" i="1" s="1"/>
  <c r="P1112" i="1"/>
  <c r="N1112" i="1"/>
  <c r="P1188" i="1"/>
  <c r="P1178" i="1"/>
  <c r="P1166" i="1"/>
  <c r="P1164" i="1"/>
  <c r="P1160" i="1"/>
  <c r="P1156" i="1"/>
  <c r="P1152" i="1"/>
  <c r="P1146" i="1"/>
  <c r="E1144" i="1"/>
  <c r="F1144" i="1" s="1"/>
  <c r="N1135" i="1"/>
  <c r="N1131" i="1"/>
  <c r="P1180" i="1"/>
  <c r="P1170" i="1"/>
  <c r="N1192" i="1"/>
  <c r="N1176" i="1"/>
  <c r="P1145" i="1"/>
  <c r="E1143" i="1"/>
  <c r="F1143" i="1" s="1"/>
  <c r="N1140" i="1"/>
  <c r="N1139" i="1"/>
  <c r="H1132" i="1" a="1"/>
  <c r="H1132" i="1" s="1"/>
  <c r="H1128" i="1" a="1"/>
  <c r="H1128" i="1" s="1"/>
  <c r="H1124" i="1" a="1"/>
  <c r="H1124" i="1" s="1"/>
  <c r="N1117" i="1"/>
  <c r="P1117" i="1"/>
  <c r="H1117" i="1" a="1"/>
  <c r="H1117" i="1" s="1"/>
  <c r="H1113" i="1" a="1"/>
  <c r="H1113" i="1" s="1"/>
  <c r="P1113" i="1"/>
  <c r="N1113" i="1"/>
  <c r="P1186" i="1"/>
  <c r="P1176" i="1"/>
  <c r="N1178" i="1"/>
  <c r="E1158" i="1"/>
  <c r="F1158" i="1" s="1"/>
  <c r="L1159" i="1"/>
  <c r="E1154" i="1"/>
  <c r="F1154" i="1" s="1"/>
  <c r="L1155" i="1"/>
  <c r="E1150" i="1"/>
  <c r="L1151" i="1"/>
  <c r="N1145" i="1"/>
  <c r="E1142" i="1"/>
  <c r="F1142" i="1" s="1"/>
  <c r="E1141" i="1"/>
  <c r="F1141" i="1" s="1"/>
  <c r="E1140" i="1"/>
  <c r="F1140" i="1" s="1"/>
  <c r="E1139" i="1"/>
  <c r="F1139" i="1" s="1"/>
  <c r="N1138" i="1"/>
  <c r="H1136" i="1" a="1"/>
  <c r="H1136" i="1" s="1"/>
  <c r="N1133" i="1"/>
  <c r="P1133" i="1"/>
  <c r="H1133" i="1" a="1"/>
  <c r="H1133" i="1" s="1"/>
  <c r="N1129" i="1"/>
  <c r="P1129" i="1"/>
  <c r="H1129" i="1" a="1"/>
  <c r="H1129" i="1" s="1"/>
  <c r="N1125" i="1"/>
  <c r="P1125" i="1"/>
  <c r="H1125" i="1" a="1"/>
  <c r="H1125" i="1" s="1"/>
  <c r="H1123" i="1" a="1"/>
  <c r="H1123" i="1" s="1"/>
  <c r="N1122" i="1"/>
  <c r="P1122" i="1"/>
  <c r="H1122" i="1" a="1"/>
  <c r="H1122" i="1" s="1"/>
  <c r="P1120" i="1"/>
  <c r="N1119" i="1"/>
  <c r="H1104" i="1" a="1"/>
  <c r="H1104" i="1" s="1"/>
  <c r="P1104" i="1"/>
  <c r="N1104" i="1"/>
  <c r="H1111" i="1" a="1"/>
  <c r="H1111" i="1" s="1"/>
  <c r="P1111" i="1"/>
  <c r="E1101" i="1"/>
  <c r="F1101" i="1" s="1"/>
  <c r="H1096" i="1" a="1"/>
  <c r="H1096" i="1" s="1"/>
  <c r="P1096" i="1"/>
  <c r="N1096" i="1"/>
  <c r="E1093" i="1"/>
  <c r="F1093" i="1" s="1"/>
  <c r="H1092" i="1" a="1"/>
  <c r="H1092" i="1" s="1"/>
  <c r="P1092" i="1"/>
  <c r="N1092" i="1"/>
  <c r="O1076" i="1"/>
  <c r="Q1076" i="1"/>
  <c r="H1052" i="1" a="1"/>
  <c r="H1052" i="1" s="1"/>
  <c r="P1052" i="1"/>
  <c r="N1052" i="1"/>
  <c r="H1108" i="1" a="1"/>
  <c r="H1108" i="1" s="1"/>
  <c r="P1108" i="1"/>
  <c r="H1106" i="1" a="1"/>
  <c r="H1106" i="1" s="1"/>
  <c r="P1106" i="1"/>
  <c r="N1106" i="1"/>
  <c r="H1100" i="1" a="1"/>
  <c r="H1100" i="1" s="1"/>
  <c r="P1100" i="1"/>
  <c r="N1111" i="1"/>
  <c r="Q1108" i="1"/>
  <c r="N1088" i="1"/>
  <c r="H1088" i="1" a="1"/>
  <c r="H1088" i="1" s="1"/>
  <c r="P1088" i="1"/>
  <c r="H1114" i="1" a="1"/>
  <c r="H1114" i="1" s="1"/>
  <c r="P1114" i="1"/>
  <c r="C1113" i="1"/>
  <c r="H1110" i="1" a="1"/>
  <c r="H1110" i="1" s="1"/>
  <c r="P1110" i="1"/>
  <c r="N1110" i="1"/>
  <c r="H1103" i="1" a="1"/>
  <c r="H1103" i="1" s="1"/>
  <c r="P1103" i="1"/>
  <c r="Q1100" i="1"/>
  <c r="H1091" i="1" a="1"/>
  <c r="H1091" i="1" s="1"/>
  <c r="P1091" i="1"/>
  <c r="N1091" i="1"/>
  <c r="O1086" i="1"/>
  <c r="Q1086" i="1"/>
  <c r="H1095" i="1" a="1"/>
  <c r="H1095" i="1" s="1"/>
  <c r="P1095" i="1"/>
  <c r="H1109" i="1" a="1"/>
  <c r="H1109" i="1" s="1"/>
  <c r="P1109" i="1"/>
  <c r="N1109" i="1"/>
  <c r="H1099" i="1" a="1"/>
  <c r="H1099" i="1" s="1"/>
  <c r="P1099" i="1"/>
  <c r="H1089" i="1" a="1"/>
  <c r="H1089" i="1" s="1"/>
  <c r="P1089" i="1"/>
  <c r="N1089" i="1"/>
  <c r="H1107" i="1" a="1"/>
  <c r="H1107" i="1" s="1"/>
  <c r="P1107" i="1"/>
  <c r="H1102" i="1" a="1"/>
  <c r="H1102" i="1" s="1"/>
  <c r="P1102" i="1"/>
  <c r="N1102" i="1"/>
  <c r="H1094" i="1" a="1"/>
  <c r="H1094" i="1" s="1"/>
  <c r="P1094" i="1"/>
  <c r="N1094" i="1"/>
  <c r="H1086" i="1" a="1"/>
  <c r="H1086" i="1" s="1"/>
  <c r="P1086" i="1"/>
  <c r="H1084" i="1" a="1"/>
  <c r="H1084" i="1" s="1"/>
  <c r="P1084" i="1"/>
  <c r="N1084" i="1"/>
  <c r="F1066" i="1"/>
  <c r="H1093" i="1" a="1"/>
  <c r="H1093" i="1" s="1"/>
  <c r="P1093" i="1"/>
  <c r="H1090" i="1" a="1"/>
  <c r="H1090" i="1" s="1"/>
  <c r="P1090" i="1"/>
  <c r="N1090" i="1"/>
  <c r="H1074" i="1" a="1"/>
  <c r="H1074" i="1" s="1"/>
  <c r="P1074" i="1"/>
  <c r="H1068" i="1" a="1"/>
  <c r="H1068" i="1" s="1"/>
  <c r="P1068" i="1"/>
  <c r="N1068" i="1"/>
  <c r="E1083" i="1"/>
  <c r="F1083" i="1" s="1"/>
  <c r="H1082" i="1" a="1"/>
  <c r="H1082" i="1" s="1"/>
  <c r="P1082" i="1"/>
  <c r="N1082" i="1"/>
  <c r="E1073" i="1"/>
  <c r="F1073" i="1" s="1"/>
  <c r="O1073" i="1" s="1"/>
  <c r="Q1073" i="1" s="1"/>
  <c r="H1060" i="1" a="1"/>
  <c r="H1060" i="1" s="1"/>
  <c r="P1060" i="1"/>
  <c r="N1060" i="1"/>
  <c r="O1055" i="1"/>
  <c r="Q1055" i="1"/>
  <c r="N1093" i="1"/>
  <c r="Q1087" i="1"/>
  <c r="F1074" i="1"/>
  <c r="E1052" i="1"/>
  <c r="F1052" i="1" s="1"/>
  <c r="L1053" i="1"/>
  <c r="N1053" i="1"/>
  <c r="E1081" i="1"/>
  <c r="F1081" i="1" s="1"/>
  <c r="H1076" i="1" a="1"/>
  <c r="H1076" i="1" s="1"/>
  <c r="P1076" i="1"/>
  <c r="E1080" i="1"/>
  <c r="F1080" i="1" s="1"/>
  <c r="E1079" i="1"/>
  <c r="F1079" i="1" s="1"/>
  <c r="H1078" i="1" a="1"/>
  <c r="H1078" i="1" s="1"/>
  <c r="P1078" i="1"/>
  <c r="N1074" i="1"/>
  <c r="C1070" i="1"/>
  <c r="L1069" i="1"/>
  <c r="O1063" i="1"/>
  <c r="Q1063" i="1"/>
  <c r="E1065" i="1"/>
  <c r="F1065" i="1" s="1"/>
  <c r="O1065" i="1" s="1"/>
  <c r="Q1065" i="1" s="1"/>
  <c r="E1060" i="1"/>
  <c r="F1060" i="1" s="1"/>
  <c r="L1061" i="1"/>
  <c r="N1061" i="1"/>
  <c r="N1085" i="1"/>
  <c r="F1076" i="1"/>
  <c r="H1073" i="1" a="1"/>
  <c r="H1073" i="1" s="1"/>
  <c r="P1073" i="1"/>
  <c r="F1068" i="1"/>
  <c r="H1065" i="1" a="1"/>
  <c r="H1065" i="1" s="1"/>
  <c r="P1065" i="1"/>
  <c r="E1059" i="1"/>
  <c r="F1059" i="1" s="1"/>
  <c r="L1060" i="1"/>
  <c r="H1059" i="1" a="1"/>
  <c r="H1059" i="1" s="1"/>
  <c r="P1059" i="1"/>
  <c r="E1051" i="1"/>
  <c r="F1051" i="1" s="1"/>
  <c r="L1052" i="1"/>
  <c r="H1051" i="1" a="1"/>
  <c r="H1051" i="1" s="1"/>
  <c r="P1051" i="1"/>
  <c r="H1070" i="1" a="1"/>
  <c r="H1070" i="1" s="1"/>
  <c r="P1070" i="1"/>
  <c r="E1058" i="1"/>
  <c r="F1058" i="1" s="1"/>
  <c r="L1059" i="1"/>
  <c r="H1058" i="1" a="1"/>
  <c r="H1058" i="1" s="1"/>
  <c r="P1058" i="1"/>
  <c r="E1050" i="1"/>
  <c r="F1050" i="1" s="1"/>
  <c r="L1051" i="1"/>
  <c r="H1050" i="1" a="1"/>
  <c r="H1050" i="1" s="1"/>
  <c r="P1050" i="1"/>
  <c r="H1080" i="1" a="1"/>
  <c r="H1080" i="1" s="1"/>
  <c r="P1080" i="1"/>
  <c r="F1078" i="1"/>
  <c r="H1075" i="1" a="1"/>
  <c r="H1075" i="1" s="1"/>
  <c r="P1075" i="1"/>
  <c r="F1070" i="1"/>
  <c r="H1067" i="1" a="1"/>
  <c r="H1067" i="1" s="1"/>
  <c r="P1067" i="1"/>
  <c r="E1057" i="1"/>
  <c r="F1057" i="1" s="1"/>
  <c r="L1058" i="1"/>
  <c r="H1057" i="1" a="1"/>
  <c r="H1057" i="1" s="1"/>
  <c r="P1057" i="1"/>
  <c r="E1049" i="1"/>
  <c r="F1049" i="1" s="1"/>
  <c r="L1050" i="1"/>
  <c r="H1049" i="1" a="1"/>
  <c r="H1049" i="1" s="1"/>
  <c r="P1049" i="1"/>
  <c r="H1072" i="1" a="1"/>
  <c r="H1072" i="1" s="1"/>
  <c r="P1072" i="1"/>
  <c r="N1070" i="1"/>
  <c r="H1064" i="1" a="1"/>
  <c r="H1064" i="1" s="1"/>
  <c r="P1064" i="1"/>
  <c r="N1059" i="1"/>
  <c r="E1056" i="1"/>
  <c r="F1056" i="1" s="1"/>
  <c r="L1057" i="1"/>
  <c r="H1056" i="1" a="1"/>
  <c r="H1056" i="1" s="1"/>
  <c r="P1056" i="1"/>
  <c r="N1051" i="1"/>
  <c r="E1048" i="1"/>
  <c r="F1048" i="1" s="1"/>
  <c r="L1049" i="1"/>
  <c r="H1048" i="1" a="1"/>
  <c r="H1048" i="1" s="1"/>
  <c r="P1048" i="1"/>
  <c r="N1080" i="1"/>
  <c r="H1077" i="1" a="1"/>
  <c r="H1077" i="1" s="1"/>
  <c r="P1077" i="1"/>
  <c r="N1075" i="1"/>
  <c r="H1069" i="1" a="1"/>
  <c r="H1069" i="1" s="1"/>
  <c r="P1069" i="1"/>
  <c r="N1067" i="1"/>
  <c r="Q1064" i="1"/>
  <c r="F1063" i="1"/>
  <c r="H1063" i="1" a="1"/>
  <c r="H1063" i="1" s="1"/>
  <c r="P1063" i="1"/>
  <c r="N1058" i="1"/>
  <c r="Q1057" i="1"/>
  <c r="E1055" i="1"/>
  <c r="F1055" i="1" s="1"/>
  <c r="L1056" i="1"/>
  <c r="H1055" i="1" a="1"/>
  <c r="H1055" i="1" s="1"/>
  <c r="P1055" i="1"/>
  <c r="N1050" i="1"/>
  <c r="E1047" i="1"/>
  <c r="F1047" i="1" s="1"/>
  <c r="L1048" i="1"/>
  <c r="H1047" i="1" a="1"/>
  <c r="H1047" i="1" s="1"/>
  <c r="P1047" i="1"/>
  <c r="H1066" i="1" a="1"/>
  <c r="H1066" i="1" s="1"/>
  <c r="P1066" i="1"/>
  <c r="E1062" i="1"/>
  <c r="F1062" i="1" s="1"/>
  <c r="L1063" i="1"/>
  <c r="H1062" i="1" a="1"/>
  <c r="H1062" i="1" s="1"/>
  <c r="P1062" i="1"/>
  <c r="E1054" i="1"/>
  <c r="F1054" i="1" s="1"/>
  <c r="L1055" i="1"/>
  <c r="H1054" i="1" a="1"/>
  <c r="H1054" i="1" s="1"/>
  <c r="P1054" i="1"/>
  <c r="H1083" i="1" a="1"/>
  <c r="H1083" i="1" s="1"/>
  <c r="P1083" i="1"/>
  <c r="H1081" i="1" a="1"/>
  <c r="H1081" i="1" s="1"/>
  <c r="P1081" i="1"/>
  <c r="H1079" i="1" a="1"/>
  <c r="H1079" i="1" s="1"/>
  <c r="P1079" i="1"/>
  <c r="N1077" i="1"/>
  <c r="H1071" i="1" a="1"/>
  <c r="H1071" i="1" s="1"/>
  <c r="P1071" i="1"/>
  <c r="N1069" i="1"/>
  <c r="E1061" i="1"/>
  <c r="F1061" i="1" s="1"/>
  <c r="L1062" i="1"/>
  <c r="H1061" i="1" a="1"/>
  <c r="H1061" i="1" s="1"/>
  <c r="P1061" i="1"/>
  <c r="N1056" i="1"/>
  <c r="E1053" i="1"/>
  <c r="F1053" i="1" s="1"/>
  <c r="L1054" i="1"/>
  <c r="H1053" i="1" a="1"/>
  <c r="H1053" i="1" s="1"/>
  <c r="P1053" i="1"/>
  <c r="N1048" i="1"/>
  <c r="F1042" i="1"/>
  <c r="F1040" i="1"/>
  <c r="F1030" i="1"/>
  <c r="F1028" i="1"/>
  <c r="F1036" i="1"/>
  <c r="F1041" i="1"/>
  <c r="N1030" i="1"/>
  <c r="H1030" i="1" a="1"/>
  <c r="H1030" i="1" s="1"/>
  <c r="F1029" i="1"/>
  <c r="F1044" i="1"/>
  <c r="N1027" i="1"/>
  <c r="O1027" i="1" s="1"/>
  <c r="H1027" i="1" a="1"/>
  <c r="H1027" i="1" s="1"/>
  <c r="N1031" i="1"/>
  <c r="H1031" i="1" a="1"/>
  <c r="H1031" i="1" s="1"/>
  <c r="N1028" i="1"/>
  <c r="H1028" i="1" a="1"/>
  <c r="H1028" i="1" s="1"/>
  <c r="F1046" i="1"/>
  <c r="F1038" i="1"/>
  <c r="F1032" i="1"/>
  <c r="F1039" i="1"/>
  <c r="N1029" i="1"/>
  <c r="H1029" i="1" a="1"/>
  <c r="H1029" i="1" s="1"/>
  <c r="F1034" i="1"/>
  <c r="N1046" i="1"/>
  <c r="P1046" i="1"/>
  <c r="N1045" i="1"/>
  <c r="P1045" i="1"/>
  <c r="N1044" i="1"/>
  <c r="P1044" i="1"/>
  <c r="N1043" i="1"/>
  <c r="P1043" i="1"/>
  <c r="N1042" i="1"/>
  <c r="P1042" i="1"/>
  <c r="N1041" i="1"/>
  <c r="P1041" i="1"/>
  <c r="N1040" i="1"/>
  <c r="P1040" i="1"/>
  <c r="N1039" i="1"/>
  <c r="P1039" i="1"/>
  <c r="N1038" i="1"/>
  <c r="P1038" i="1"/>
  <c r="N1037" i="1"/>
  <c r="P1037" i="1"/>
  <c r="N1036" i="1"/>
  <c r="P1036" i="1"/>
  <c r="N1035" i="1"/>
  <c r="P1035" i="1"/>
  <c r="N1034" i="1"/>
  <c r="P1034" i="1"/>
  <c r="N1033" i="1"/>
  <c r="P1033" i="1"/>
  <c r="N1032" i="1"/>
  <c r="P1032" i="1"/>
  <c r="P1031" i="1"/>
  <c r="P1030" i="1"/>
  <c r="P1029" i="1"/>
  <c r="P1028" i="1"/>
  <c r="P102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A4" i="3"/>
  <c r="C919" i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D919" i="1"/>
  <c r="E918" i="1" s="1"/>
  <c r="I919" i="1"/>
  <c r="J919" i="1"/>
  <c r="D920" i="1"/>
  <c r="I920" i="1"/>
  <c r="J920" i="1"/>
  <c r="D921" i="1"/>
  <c r="I921" i="1"/>
  <c r="J921" i="1"/>
  <c r="D922" i="1"/>
  <c r="I922" i="1"/>
  <c r="J922" i="1"/>
  <c r="D923" i="1"/>
  <c r="I923" i="1"/>
  <c r="J923" i="1"/>
  <c r="D924" i="1"/>
  <c r="I924" i="1"/>
  <c r="J924" i="1"/>
  <c r="D925" i="1"/>
  <c r="I925" i="1"/>
  <c r="J925" i="1"/>
  <c r="D926" i="1"/>
  <c r="I926" i="1"/>
  <c r="J926" i="1"/>
  <c r="D927" i="1"/>
  <c r="I927" i="1"/>
  <c r="J927" i="1"/>
  <c r="D928" i="1"/>
  <c r="I928" i="1"/>
  <c r="J928" i="1"/>
  <c r="D929" i="1"/>
  <c r="I929" i="1"/>
  <c r="J929" i="1"/>
  <c r="D930" i="1"/>
  <c r="I930" i="1"/>
  <c r="J930" i="1"/>
  <c r="D931" i="1"/>
  <c r="I931" i="1"/>
  <c r="J931" i="1"/>
  <c r="D932" i="1"/>
  <c r="I932" i="1"/>
  <c r="J932" i="1"/>
  <c r="D933" i="1"/>
  <c r="I933" i="1"/>
  <c r="J933" i="1"/>
  <c r="D934" i="1"/>
  <c r="I934" i="1"/>
  <c r="J934" i="1"/>
  <c r="D935" i="1"/>
  <c r="I935" i="1"/>
  <c r="J935" i="1"/>
  <c r="D936" i="1"/>
  <c r="P936" i="1"/>
  <c r="I936" i="1"/>
  <c r="J936" i="1"/>
  <c r="D937" i="1"/>
  <c r="I937" i="1"/>
  <c r="J937" i="1"/>
  <c r="D938" i="1"/>
  <c r="I938" i="1"/>
  <c r="J938" i="1"/>
  <c r="D939" i="1"/>
  <c r="I939" i="1"/>
  <c r="J939" i="1"/>
  <c r="C940" i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D940" i="1"/>
  <c r="I940" i="1"/>
  <c r="J940" i="1"/>
  <c r="D941" i="1"/>
  <c r="I941" i="1"/>
  <c r="J941" i="1"/>
  <c r="D942" i="1"/>
  <c r="I942" i="1"/>
  <c r="J942" i="1"/>
  <c r="D943" i="1"/>
  <c r="I943" i="1"/>
  <c r="J943" i="1"/>
  <c r="D944" i="1"/>
  <c r="I944" i="1"/>
  <c r="J944" i="1"/>
  <c r="D945" i="1"/>
  <c r="I945" i="1"/>
  <c r="J945" i="1"/>
  <c r="D946" i="1"/>
  <c r="I946" i="1"/>
  <c r="J946" i="1"/>
  <c r="D947" i="1"/>
  <c r="I947" i="1"/>
  <c r="J947" i="1"/>
  <c r="D948" i="1"/>
  <c r="I948" i="1"/>
  <c r="J948" i="1"/>
  <c r="D949" i="1"/>
  <c r="I949" i="1"/>
  <c r="J949" i="1"/>
  <c r="D950" i="1"/>
  <c r="P950" i="1"/>
  <c r="I950" i="1"/>
  <c r="J950" i="1"/>
  <c r="D951" i="1"/>
  <c r="I951" i="1"/>
  <c r="J951" i="1"/>
  <c r="D952" i="1"/>
  <c r="I952" i="1"/>
  <c r="J952" i="1"/>
  <c r="D953" i="1"/>
  <c r="I953" i="1"/>
  <c r="J953" i="1"/>
  <c r="D954" i="1"/>
  <c r="I954" i="1"/>
  <c r="J954" i="1"/>
  <c r="D955" i="1"/>
  <c r="I955" i="1"/>
  <c r="J955" i="1"/>
  <c r="D956" i="1"/>
  <c r="I956" i="1"/>
  <c r="J956" i="1"/>
  <c r="D957" i="1"/>
  <c r="I957" i="1"/>
  <c r="J957" i="1"/>
  <c r="D958" i="1"/>
  <c r="I958" i="1"/>
  <c r="J958" i="1"/>
  <c r="D959" i="1"/>
  <c r="I959" i="1"/>
  <c r="J959" i="1"/>
  <c r="D960" i="1"/>
  <c r="I960" i="1"/>
  <c r="J960" i="1"/>
  <c r="D961" i="1"/>
  <c r="E960" i="1" s="1"/>
  <c r="I961" i="1"/>
  <c r="J961" i="1"/>
  <c r="C962" i="1"/>
  <c r="C963" i="1" s="1"/>
  <c r="D962" i="1"/>
  <c r="E961" i="1" s="1"/>
  <c r="P962" i="1"/>
  <c r="I962" i="1"/>
  <c r="J962" i="1"/>
  <c r="D963" i="1"/>
  <c r="E962" i="1" s="1"/>
  <c r="P963" i="1"/>
  <c r="I963" i="1"/>
  <c r="J963" i="1"/>
  <c r="D964" i="1"/>
  <c r="E963" i="1" s="1"/>
  <c r="I964" i="1"/>
  <c r="J964" i="1"/>
  <c r="D965" i="1"/>
  <c r="I965" i="1"/>
  <c r="J965" i="1"/>
  <c r="D966" i="1"/>
  <c r="E965" i="1" s="1"/>
  <c r="I966" i="1"/>
  <c r="J966" i="1"/>
  <c r="D967" i="1"/>
  <c r="E966" i="1" s="1"/>
  <c r="I967" i="1"/>
  <c r="J967" i="1"/>
  <c r="D968" i="1"/>
  <c r="E967" i="1" s="1"/>
  <c r="I968" i="1"/>
  <c r="J968" i="1"/>
  <c r="D969" i="1"/>
  <c r="E968" i="1" s="1"/>
  <c r="P969" i="1"/>
  <c r="I969" i="1"/>
  <c r="J969" i="1"/>
  <c r="D970" i="1"/>
  <c r="E969" i="1" s="1"/>
  <c r="P970" i="1"/>
  <c r="I970" i="1"/>
  <c r="J970" i="1"/>
  <c r="D971" i="1"/>
  <c r="E970" i="1" s="1"/>
  <c r="P971" i="1"/>
  <c r="I971" i="1"/>
  <c r="J971" i="1"/>
  <c r="D972" i="1"/>
  <c r="P972" i="1"/>
  <c r="I972" i="1"/>
  <c r="J972" i="1"/>
  <c r="D973" i="1"/>
  <c r="P973" i="1"/>
  <c r="I973" i="1"/>
  <c r="J973" i="1"/>
  <c r="D974" i="1"/>
  <c r="E973" i="1" s="1"/>
  <c r="P974" i="1"/>
  <c r="I974" i="1"/>
  <c r="J974" i="1"/>
  <c r="D975" i="1"/>
  <c r="E974" i="1" s="1"/>
  <c r="P975" i="1"/>
  <c r="I975" i="1"/>
  <c r="J975" i="1"/>
  <c r="D976" i="1"/>
  <c r="I976" i="1"/>
  <c r="J976" i="1"/>
  <c r="D977" i="1"/>
  <c r="E976" i="1" s="1"/>
  <c r="I977" i="1"/>
  <c r="J977" i="1"/>
  <c r="D978" i="1"/>
  <c r="E977" i="1" s="1"/>
  <c r="P978" i="1"/>
  <c r="I978" i="1"/>
  <c r="J978" i="1"/>
  <c r="D979" i="1"/>
  <c r="E978" i="1" s="1"/>
  <c r="P979" i="1"/>
  <c r="I979" i="1"/>
  <c r="J979" i="1"/>
  <c r="D980" i="1"/>
  <c r="E979" i="1" s="1"/>
  <c r="I980" i="1"/>
  <c r="J980" i="1"/>
  <c r="D981" i="1"/>
  <c r="E980" i="1" s="1"/>
  <c r="I981" i="1"/>
  <c r="J981" i="1"/>
  <c r="D982" i="1"/>
  <c r="E981" i="1" s="1"/>
  <c r="I982" i="1"/>
  <c r="J982" i="1"/>
  <c r="D983" i="1"/>
  <c r="I983" i="1"/>
  <c r="J983" i="1"/>
  <c r="C984" i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D984" i="1"/>
  <c r="P984" i="1"/>
  <c r="I984" i="1"/>
  <c r="J984" i="1"/>
  <c r="D985" i="1"/>
  <c r="P985" i="1"/>
  <c r="I985" i="1"/>
  <c r="J985" i="1"/>
  <c r="D986" i="1"/>
  <c r="I986" i="1"/>
  <c r="J986" i="1"/>
  <c r="D987" i="1"/>
  <c r="I987" i="1"/>
  <c r="J987" i="1"/>
  <c r="D988" i="1"/>
  <c r="E987" i="1" s="1"/>
  <c r="I988" i="1"/>
  <c r="J988" i="1"/>
  <c r="D989" i="1"/>
  <c r="I989" i="1"/>
  <c r="J989" i="1"/>
  <c r="D990" i="1"/>
  <c r="I990" i="1"/>
  <c r="J990" i="1"/>
  <c r="D991" i="1"/>
  <c r="I991" i="1"/>
  <c r="J991" i="1"/>
  <c r="D992" i="1"/>
  <c r="I992" i="1"/>
  <c r="J992" i="1"/>
  <c r="D993" i="1"/>
  <c r="I993" i="1"/>
  <c r="J993" i="1"/>
  <c r="D994" i="1"/>
  <c r="P994" i="1"/>
  <c r="I994" i="1"/>
  <c r="J994" i="1"/>
  <c r="D995" i="1"/>
  <c r="P995" i="1"/>
  <c r="I995" i="1"/>
  <c r="J995" i="1"/>
  <c r="D996" i="1"/>
  <c r="I996" i="1"/>
  <c r="J996" i="1"/>
  <c r="D997" i="1"/>
  <c r="I997" i="1"/>
  <c r="J997" i="1"/>
  <c r="D998" i="1"/>
  <c r="I998" i="1"/>
  <c r="J998" i="1"/>
  <c r="D999" i="1"/>
  <c r="I999" i="1"/>
  <c r="J999" i="1"/>
  <c r="D1000" i="1"/>
  <c r="P1000" i="1"/>
  <c r="I1000" i="1"/>
  <c r="J1000" i="1"/>
  <c r="D1001" i="1"/>
  <c r="P1001" i="1"/>
  <c r="I1001" i="1"/>
  <c r="J1001" i="1"/>
  <c r="D1002" i="1"/>
  <c r="I1002" i="1"/>
  <c r="J1002" i="1"/>
  <c r="D1003" i="1"/>
  <c r="I1003" i="1"/>
  <c r="J1003" i="1"/>
  <c r="D1004" i="1"/>
  <c r="I1004" i="1"/>
  <c r="J1004" i="1"/>
  <c r="D1005" i="1"/>
  <c r="I1005" i="1"/>
  <c r="J1005" i="1"/>
  <c r="C1006" i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D1006" i="1"/>
  <c r="I1006" i="1"/>
  <c r="J1006" i="1"/>
  <c r="D1007" i="1"/>
  <c r="I1007" i="1"/>
  <c r="J1007" i="1"/>
  <c r="D1008" i="1"/>
  <c r="I1008" i="1"/>
  <c r="J1008" i="1"/>
  <c r="D1009" i="1"/>
  <c r="I1009" i="1"/>
  <c r="J1009" i="1"/>
  <c r="D1010" i="1"/>
  <c r="I1010" i="1"/>
  <c r="J1010" i="1"/>
  <c r="D1011" i="1"/>
  <c r="I1011" i="1"/>
  <c r="J1011" i="1"/>
  <c r="D1012" i="1"/>
  <c r="I1012" i="1"/>
  <c r="J1012" i="1"/>
  <c r="D1013" i="1"/>
  <c r="I1013" i="1"/>
  <c r="J1013" i="1"/>
  <c r="D1014" i="1"/>
  <c r="I1014" i="1"/>
  <c r="J1014" i="1"/>
  <c r="D1015" i="1"/>
  <c r="I1015" i="1"/>
  <c r="J1015" i="1"/>
  <c r="D1016" i="1"/>
  <c r="I1016" i="1"/>
  <c r="J1016" i="1"/>
  <c r="D1017" i="1"/>
  <c r="I1017" i="1"/>
  <c r="J1017" i="1"/>
  <c r="D1018" i="1"/>
  <c r="E1017" i="1" s="1"/>
  <c r="I1018" i="1"/>
  <c r="J1018" i="1"/>
  <c r="D1019" i="1"/>
  <c r="E1018" i="1" s="1"/>
  <c r="I1019" i="1"/>
  <c r="J1019" i="1"/>
  <c r="D1020" i="1"/>
  <c r="E1019" i="1" s="1"/>
  <c r="I1020" i="1"/>
  <c r="J1020" i="1"/>
  <c r="D1021" i="1"/>
  <c r="E1020" i="1" s="1"/>
  <c r="P1021" i="1"/>
  <c r="I1021" i="1"/>
  <c r="J1021" i="1"/>
  <c r="D1022" i="1"/>
  <c r="E1021" i="1" s="1"/>
  <c r="P1022" i="1"/>
  <c r="I1022" i="1"/>
  <c r="J1022" i="1"/>
  <c r="D1023" i="1"/>
  <c r="E1022" i="1" s="1"/>
  <c r="I1023" i="1"/>
  <c r="J1023" i="1"/>
  <c r="D1024" i="1"/>
  <c r="E1023" i="1" s="1"/>
  <c r="I1024" i="1"/>
  <c r="J1024" i="1"/>
  <c r="D1025" i="1"/>
  <c r="E1024" i="1" s="1"/>
  <c r="I1025" i="1"/>
  <c r="J1025" i="1"/>
  <c r="D1026" i="1"/>
  <c r="E1025" i="1" s="1"/>
  <c r="E1026" i="1"/>
  <c r="I1026" i="1"/>
  <c r="J1026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897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D897" i="1"/>
  <c r="E896" i="1" s="1"/>
  <c r="C898" i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D898" i="1"/>
  <c r="D899" i="1"/>
  <c r="E898" i="1" s="1"/>
  <c r="D900" i="1"/>
  <c r="E899" i="1" s="1"/>
  <c r="D901" i="1"/>
  <c r="E900" i="1" s="1"/>
  <c r="D902" i="1"/>
  <c r="D903" i="1"/>
  <c r="E902" i="1" s="1"/>
  <c r="D904" i="1"/>
  <c r="E903" i="1" s="1"/>
  <c r="D905" i="1"/>
  <c r="E904" i="1" s="1"/>
  <c r="D906" i="1"/>
  <c r="D907" i="1"/>
  <c r="E906" i="1" s="1"/>
  <c r="D908" i="1"/>
  <c r="E907" i="1" s="1"/>
  <c r="D909" i="1"/>
  <c r="E908" i="1" s="1"/>
  <c r="D910" i="1"/>
  <c r="D911" i="1"/>
  <c r="E910" i="1" s="1"/>
  <c r="D912" i="1"/>
  <c r="E911" i="1" s="1"/>
  <c r="D913" i="1"/>
  <c r="E912" i="1" s="1"/>
  <c r="D914" i="1"/>
  <c r="D915" i="1"/>
  <c r="E914" i="1" s="1"/>
  <c r="D916" i="1"/>
  <c r="E915" i="1" s="1"/>
  <c r="D917" i="1"/>
  <c r="E916" i="1" s="1"/>
  <c r="D918" i="1"/>
  <c r="D896" i="1"/>
  <c r="E895" i="1" s="1"/>
  <c r="D63" i="1"/>
  <c r="D64" i="1"/>
  <c r="E63" i="1" s="1"/>
  <c r="C65" i="1"/>
  <c r="D65" i="1"/>
  <c r="E64" i="1" s="1"/>
  <c r="D66" i="1"/>
  <c r="D67" i="1"/>
  <c r="E66" i="1" s="1"/>
  <c r="D68" i="1"/>
  <c r="E67" i="1" s="1"/>
  <c r="D69" i="1"/>
  <c r="E68" i="1" s="1"/>
  <c r="D70" i="1"/>
  <c r="D71" i="1"/>
  <c r="E70" i="1" s="1"/>
  <c r="D72" i="1"/>
  <c r="D73" i="1"/>
  <c r="E72" i="1" s="1"/>
  <c r="D74" i="1"/>
  <c r="E73" i="1" s="1"/>
  <c r="D75" i="1"/>
  <c r="E74" i="1" s="1"/>
  <c r="D76" i="1"/>
  <c r="E75" i="1" s="1"/>
  <c r="D77" i="1"/>
  <c r="E76" i="1" s="1"/>
  <c r="D78" i="1"/>
  <c r="D79" i="1"/>
  <c r="D80" i="1"/>
  <c r="D81" i="1"/>
  <c r="E80" i="1" s="1"/>
  <c r="D82" i="1"/>
  <c r="E81" i="1" s="1"/>
  <c r="D83" i="1"/>
  <c r="E82" i="1" s="1"/>
  <c r="D84" i="1"/>
  <c r="E83" i="1" s="1"/>
  <c r="C85" i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D85" i="1"/>
  <c r="D86" i="1"/>
  <c r="E85" i="1" s="1"/>
  <c r="D87" i="1"/>
  <c r="D88" i="1"/>
  <c r="E87" i="1" s="1"/>
  <c r="D89" i="1"/>
  <c r="E88" i="1" s="1"/>
  <c r="D90" i="1"/>
  <c r="E89" i="1" s="1"/>
  <c r="D91" i="1"/>
  <c r="E90" i="1" s="1"/>
  <c r="D92" i="1"/>
  <c r="D93" i="1"/>
  <c r="D94" i="1"/>
  <c r="E93" i="1" s="1"/>
  <c r="D95" i="1"/>
  <c r="D96" i="1"/>
  <c r="E95" i="1" s="1"/>
  <c r="D97" i="1"/>
  <c r="E96" i="1" s="1"/>
  <c r="D98" i="1"/>
  <c r="D99" i="1"/>
  <c r="E98" i="1" s="1"/>
  <c r="D100" i="1"/>
  <c r="E99" i="1" s="1"/>
  <c r="D101" i="1"/>
  <c r="D102" i="1"/>
  <c r="E101" i="1" s="1"/>
  <c r="D103" i="1"/>
  <c r="E102" i="1" s="1"/>
  <c r="D104" i="1"/>
  <c r="E103" i="1" s="1"/>
  <c r="D105" i="1"/>
  <c r="C106" i="1"/>
  <c r="C107" i="1" s="1"/>
  <c r="C108" i="1" s="1"/>
  <c r="D106" i="1"/>
  <c r="E105" i="1" s="1"/>
  <c r="D107" i="1"/>
  <c r="D108" i="1"/>
  <c r="E107" i="1" s="1"/>
  <c r="D109" i="1"/>
  <c r="E108" i="1" s="1"/>
  <c r="D110" i="1"/>
  <c r="D111" i="1"/>
  <c r="E110" i="1" s="1"/>
  <c r="D112" i="1"/>
  <c r="E111" i="1" s="1"/>
  <c r="D113" i="1"/>
  <c r="E112" i="1" s="1"/>
  <c r="D114" i="1"/>
  <c r="E113" i="1" s="1"/>
  <c r="D115" i="1"/>
  <c r="D116" i="1"/>
  <c r="E115" i="1" s="1"/>
  <c r="D117" i="1"/>
  <c r="E116" i="1" s="1"/>
  <c r="D118" i="1"/>
  <c r="D119" i="1"/>
  <c r="E118" i="1" s="1"/>
  <c r="D120" i="1"/>
  <c r="E119" i="1" s="1"/>
  <c r="D121" i="1"/>
  <c r="E120" i="1" s="1"/>
  <c r="D122" i="1"/>
  <c r="D123" i="1"/>
  <c r="E122" i="1" s="1"/>
  <c r="D124" i="1"/>
  <c r="E123" i="1" s="1"/>
  <c r="D125" i="1"/>
  <c r="E124" i="1" s="1"/>
  <c r="C126" i="1"/>
  <c r="D126" i="1"/>
  <c r="E125" i="1" s="1"/>
  <c r="D127" i="1"/>
  <c r="E126" i="1" s="1"/>
  <c r="D128" i="1"/>
  <c r="D129" i="1"/>
  <c r="E128" i="1" s="1"/>
  <c r="D130" i="1"/>
  <c r="E129" i="1" s="1"/>
  <c r="D131" i="1"/>
  <c r="E130" i="1" s="1"/>
  <c r="D132" i="1"/>
  <c r="E131" i="1" s="1"/>
  <c r="D133" i="1"/>
  <c r="E132" i="1" s="1"/>
  <c r="D134" i="1"/>
  <c r="D135" i="1"/>
  <c r="E134" i="1" s="1"/>
  <c r="D136" i="1"/>
  <c r="E135" i="1" s="1"/>
  <c r="D137" i="1"/>
  <c r="E136" i="1" s="1"/>
  <c r="D138" i="1"/>
  <c r="E137" i="1" s="1"/>
  <c r="D139" i="1"/>
  <c r="D140" i="1"/>
  <c r="E139" i="1" s="1"/>
  <c r="D141" i="1"/>
  <c r="D142" i="1"/>
  <c r="E141" i="1" s="1"/>
  <c r="D143" i="1"/>
  <c r="E142" i="1" s="1"/>
  <c r="D144" i="1"/>
  <c r="E143" i="1" s="1"/>
  <c r="D145" i="1"/>
  <c r="E144" i="1" s="1"/>
  <c r="C146" i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D146" i="1"/>
  <c r="D147" i="1"/>
  <c r="D148" i="1"/>
  <c r="D149" i="1"/>
  <c r="E148" i="1" s="1"/>
  <c r="D150" i="1"/>
  <c r="E149" i="1" s="1"/>
  <c r="D151" i="1"/>
  <c r="E150" i="1" s="1"/>
  <c r="D152" i="1"/>
  <c r="E151" i="1" s="1"/>
  <c r="D153" i="1"/>
  <c r="E152" i="1" s="1"/>
  <c r="D154" i="1"/>
  <c r="D155" i="1"/>
  <c r="D156" i="1"/>
  <c r="E155" i="1" s="1"/>
  <c r="D157" i="1"/>
  <c r="E156" i="1" s="1"/>
  <c r="D158" i="1"/>
  <c r="E157" i="1" s="1"/>
  <c r="D159" i="1"/>
  <c r="E158" i="1" s="1"/>
  <c r="D160" i="1"/>
  <c r="E159" i="1" s="1"/>
  <c r="D161" i="1"/>
  <c r="E160" i="1" s="1"/>
  <c r="D162" i="1"/>
  <c r="D163" i="1"/>
  <c r="D164" i="1"/>
  <c r="E163" i="1" s="1"/>
  <c r="D165" i="1"/>
  <c r="E164" i="1" s="1"/>
  <c r="D166" i="1"/>
  <c r="E165" i="1" s="1"/>
  <c r="C167" i="1"/>
  <c r="C168" i="1" s="1"/>
  <c r="D167" i="1"/>
  <c r="E166" i="1" s="1"/>
  <c r="D168" i="1"/>
  <c r="E167" i="1" s="1"/>
  <c r="D169" i="1"/>
  <c r="E168" i="1" s="1"/>
  <c r="D170" i="1"/>
  <c r="E169" i="1" s="1"/>
  <c r="D171" i="1"/>
  <c r="E170" i="1" s="1"/>
  <c r="D172" i="1"/>
  <c r="E171" i="1" s="1"/>
  <c r="D173" i="1"/>
  <c r="E172" i="1" s="1"/>
  <c r="D174" i="1"/>
  <c r="E173" i="1" s="1"/>
  <c r="D175" i="1"/>
  <c r="E174" i="1" s="1"/>
  <c r="D176" i="1"/>
  <c r="E175" i="1" s="1"/>
  <c r="D177" i="1"/>
  <c r="E176" i="1" s="1"/>
  <c r="D178" i="1"/>
  <c r="E177" i="1" s="1"/>
  <c r="D179" i="1"/>
  <c r="E178" i="1" s="1"/>
  <c r="D180" i="1"/>
  <c r="E179" i="1" s="1"/>
  <c r="D181" i="1"/>
  <c r="E180" i="1" s="1"/>
  <c r="D182" i="1"/>
  <c r="E181" i="1" s="1"/>
  <c r="D183" i="1"/>
  <c r="E182" i="1" s="1"/>
  <c r="D184" i="1"/>
  <c r="E183" i="1" s="1"/>
  <c r="D185" i="1"/>
  <c r="E184" i="1" s="1"/>
  <c r="D186" i="1"/>
  <c r="E185" i="1" s="1"/>
  <c r="D187" i="1"/>
  <c r="E186" i="1" s="1"/>
  <c r="C188" i="1"/>
  <c r="C189" i="1" s="1"/>
  <c r="C190" i="1" s="1"/>
  <c r="C191" i="1" s="1"/>
  <c r="D188" i="1"/>
  <c r="D189" i="1"/>
  <c r="E188" i="1" s="1"/>
  <c r="D190" i="1"/>
  <c r="E189" i="1" s="1"/>
  <c r="D191" i="1"/>
  <c r="E190" i="1" s="1"/>
  <c r="D192" i="1"/>
  <c r="E191" i="1" s="1"/>
  <c r="D193" i="1"/>
  <c r="E192" i="1" s="1"/>
  <c r="D194" i="1"/>
  <c r="E193" i="1" s="1"/>
  <c r="D195" i="1"/>
  <c r="E194" i="1" s="1"/>
  <c r="D196" i="1"/>
  <c r="E195" i="1" s="1"/>
  <c r="D197" i="1"/>
  <c r="E196" i="1" s="1"/>
  <c r="D198" i="1"/>
  <c r="E197" i="1" s="1"/>
  <c r="D199" i="1"/>
  <c r="E198" i="1" s="1"/>
  <c r="D200" i="1"/>
  <c r="E199" i="1" s="1"/>
  <c r="D201" i="1"/>
  <c r="E200" i="1" s="1"/>
  <c r="D202" i="1"/>
  <c r="E201" i="1" s="1"/>
  <c r="D203" i="1"/>
  <c r="E202" i="1" s="1"/>
  <c r="D204" i="1"/>
  <c r="E203" i="1" s="1"/>
  <c r="D205" i="1"/>
  <c r="E204" i="1" s="1"/>
  <c r="D206" i="1"/>
  <c r="E205" i="1" s="1"/>
  <c r="D207" i="1"/>
  <c r="E206" i="1" s="1"/>
  <c r="C208" i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D208" i="1"/>
  <c r="E207" i="1" s="1"/>
  <c r="D209" i="1"/>
  <c r="E208" i="1" s="1"/>
  <c r="D210" i="1"/>
  <c r="E209" i="1" s="1"/>
  <c r="D211" i="1"/>
  <c r="E210" i="1" s="1"/>
  <c r="D212" i="1"/>
  <c r="D213" i="1"/>
  <c r="D214" i="1"/>
  <c r="E213" i="1" s="1"/>
  <c r="D215" i="1"/>
  <c r="D216" i="1"/>
  <c r="E215" i="1" s="1"/>
  <c r="D217" i="1"/>
  <c r="E216" i="1" s="1"/>
  <c r="D218" i="1"/>
  <c r="E217" i="1" s="1"/>
  <c r="D219" i="1"/>
  <c r="E218" i="1" s="1"/>
  <c r="D220" i="1"/>
  <c r="D221" i="1"/>
  <c r="D222" i="1"/>
  <c r="E221" i="1" s="1"/>
  <c r="D223" i="1"/>
  <c r="E222" i="1" s="1"/>
  <c r="D224" i="1"/>
  <c r="E223" i="1" s="1"/>
  <c r="D225" i="1"/>
  <c r="E224" i="1" s="1"/>
  <c r="D226" i="1"/>
  <c r="D227" i="1"/>
  <c r="E226" i="1" s="1"/>
  <c r="C228" i="1"/>
  <c r="C229" i="1" s="1"/>
  <c r="D228" i="1"/>
  <c r="D229" i="1"/>
  <c r="E228" i="1" s="1"/>
  <c r="D230" i="1"/>
  <c r="E229" i="1" s="1"/>
  <c r="D231" i="1"/>
  <c r="E230" i="1" s="1"/>
  <c r="D232" i="1"/>
  <c r="E231" i="1" s="1"/>
  <c r="D233" i="1"/>
  <c r="E232" i="1" s="1"/>
  <c r="D234" i="1"/>
  <c r="D235" i="1"/>
  <c r="E234" i="1" s="1"/>
  <c r="D236" i="1"/>
  <c r="E235" i="1" s="1"/>
  <c r="D237" i="1"/>
  <c r="E236" i="1" s="1"/>
  <c r="D238" i="1"/>
  <c r="E237" i="1" s="1"/>
  <c r="D239" i="1"/>
  <c r="E238" i="1" s="1"/>
  <c r="D240" i="1"/>
  <c r="E239" i="1" s="1"/>
  <c r="D241" i="1"/>
  <c r="E240" i="1" s="1"/>
  <c r="D242" i="1"/>
  <c r="D243" i="1"/>
  <c r="E242" i="1" s="1"/>
  <c r="D244" i="1"/>
  <c r="E243" i="1" s="1"/>
  <c r="D245" i="1"/>
  <c r="E244" i="1" s="1"/>
  <c r="D246" i="1"/>
  <c r="E245" i="1" s="1"/>
  <c r="D247" i="1"/>
  <c r="E246" i="1" s="1"/>
  <c r="D248" i="1"/>
  <c r="E247" i="1" s="1"/>
  <c r="C249" i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D249" i="1"/>
  <c r="D250" i="1"/>
  <c r="E249" i="1" s="1"/>
  <c r="D251" i="1"/>
  <c r="E250" i="1" s="1"/>
  <c r="D252" i="1"/>
  <c r="E251" i="1" s="1"/>
  <c r="D253" i="1"/>
  <c r="E252" i="1" s="1"/>
  <c r="D254" i="1"/>
  <c r="E253" i="1" s="1"/>
  <c r="D255" i="1"/>
  <c r="E254" i="1" s="1"/>
  <c r="D256" i="1"/>
  <c r="E255" i="1" s="1"/>
  <c r="D257" i="1"/>
  <c r="E256" i="1" s="1"/>
  <c r="D258" i="1"/>
  <c r="E257" i="1" s="1"/>
  <c r="D259" i="1"/>
  <c r="E258" i="1" s="1"/>
  <c r="D260" i="1"/>
  <c r="E259" i="1" s="1"/>
  <c r="D261" i="1"/>
  <c r="E260" i="1" s="1"/>
  <c r="D262" i="1"/>
  <c r="E261" i="1" s="1"/>
  <c r="D263" i="1"/>
  <c r="E262" i="1" s="1"/>
  <c r="D264" i="1"/>
  <c r="E263" i="1" s="1"/>
  <c r="D265" i="1"/>
  <c r="E264" i="1" s="1"/>
  <c r="D266" i="1"/>
  <c r="E265" i="1" s="1"/>
  <c r="D267" i="1"/>
  <c r="E266" i="1" s="1"/>
  <c r="D268" i="1"/>
  <c r="E267" i="1" s="1"/>
  <c r="C269" i="1"/>
  <c r="C270" i="1" s="1"/>
  <c r="D269" i="1"/>
  <c r="E268" i="1" s="1"/>
  <c r="D270" i="1"/>
  <c r="E269" i="1" s="1"/>
  <c r="D271" i="1"/>
  <c r="E270" i="1" s="1"/>
  <c r="D272" i="1"/>
  <c r="E271" i="1" s="1"/>
  <c r="D273" i="1"/>
  <c r="E272" i="1" s="1"/>
  <c r="D274" i="1"/>
  <c r="E273" i="1" s="1"/>
  <c r="D275" i="1"/>
  <c r="E274" i="1" s="1"/>
  <c r="D276" i="1"/>
  <c r="E275" i="1" s="1"/>
  <c r="D277" i="1"/>
  <c r="E276" i="1" s="1"/>
  <c r="D278" i="1"/>
  <c r="E277" i="1" s="1"/>
  <c r="D279" i="1"/>
  <c r="E278" i="1" s="1"/>
  <c r="D280" i="1"/>
  <c r="E279" i="1" s="1"/>
  <c r="D281" i="1"/>
  <c r="E280" i="1" s="1"/>
  <c r="D282" i="1"/>
  <c r="E281" i="1" s="1"/>
  <c r="D283" i="1"/>
  <c r="E282" i="1" s="1"/>
  <c r="D284" i="1"/>
  <c r="E283" i="1" s="1"/>
  <c r="D285" i="1"/>
  <c r="E284" i="1" s="1"/>
  <c r="D286" i="1"/>
  <c r="E285" i="1" s="1"/>
  <c r="D287" i="1"/>
  <c r="E286" i="1" s="1"/>
  <c r="D288" i="1"/>
  <c r="E287" i="1" s="1"/>
  <c r="C289" i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D289" i="1"/>
  <c r="E288" i="1" s="1"/>
  <c r="D290" i="1"/>
  <c r="E289" i="1" s="1"/>
  <c r="D291" i="1"/>
  <c r="D292" i="1"/>
  <c r="D293" i="1"/>
  <c r="E292" i="1" s="1"/>
  <c r="D294" i="1"/>
  <c r="E293" i="1" s="1"/>
  <c r="D295" i="1"/>
  <c r="E294" i="1" s="1"/>
  <c r="D296" i="1"/>
  <c r="E295" i="1" s="1"/>
  <c r="D297" i="1"/>
  <c r="E296" i="1" s="1"/>
  <c r="D298" i="1"/>
  <c r="E297" i="1" s="1"/>
  <c r="D299" i="1"/>
  <c r="D300" i="1"/>
  <c r="E299" i="1" s="1"/>
  <c r="D301" i="1"/>
  <c r="E300" i="1" s="1"/>
  <c r="D302" i="1"/>
  <c r="E301" i="1" s="1"/>
  <c r="D303" i="1"/>
  <c r="E302" i="1" s="1"/>
  <c r="D304" i="1"/>
  <c r="E303" i="1" s="1"/>
  <c r="D305" i="1"/>
  <c r="E304" i="1" s="1"/>
  <c r="D306" i="1"/>
  <c r="D307" i="1"/>
  <c r="E306" i="1" s="1"/>
  <c r="D308" i="1"/>
  <c r="E307" i="1" s="1"/>
  <c r="D309" i="1"/>
  <c r="E308" i="1" s="1"/>
  <c r="C310" i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D310" i="1"/>
  <c r="E309" i="1" s="1"/>
  <c r="D311" i="1"/>
  <c r="E310" i="1" s="1"/>
  <c r="D312" i="1"/>
  <c r="D313" i="1"/>
  <c r="E312" i="1" s="1"/>
  <c r="D314" i="1"/>
  <c r="E313" i="1" s="1"/>
  <c r="D315" i="1"/>
  <c r="E314" i="1" s="1"/>
  <c r="D316" i="1"/>
  <c r="E315" i="1" s="1"/>
  <c r="D317" i="1"/>
  <c r="E316" i="1" s="1"/>
  <c r="D318" i="1"/>
  <c r="E317" i="1" s="1"/>
  <c r="D319" i="1"/>
  <c r="D320" i="1"/>
  <c r="D321" i="1"/>
  <c r="E320" i="1" s="1"/>
  <c r="D322" i="1"/>
  <c r="E321" i="1" s="1"/>
  <c r="D323" i="1"/>
  <c r="E322" i="1" s="1"/>
  <c r="D324" i="1"/>
  <c r="E323" i="1" s="1"/>
  <c r="D325" i="1"/>
  <c r="E324" i="1" s="1"/>
  <c r="D326" i="1"/>
  <c r="E325" i="1" s="1"/>
  <c r="D327" i="1"/>
  <c r="D328" i="1"/>
  <c r="E327" i="1" s="1"/>
  <c r="D329" i="1"/>
  <c r="E328" i="1" s="1"/>
  <c r="D330" i="1"/>
  <c r="E329" i="1" s="1"/>
  <c r="C331" i="1"/>
  <c r="C332" i="1" s="1"/>
  <c r="C333" i="1" s="1"/>
  <c r="C334" i="1" s="1"/>
  <c r="C335" i="1" s="1"/>
  <c r="D331" i="1"/>
  <c r="E330" i="1" s="1"/>
  <c r="D332" i="1"/>
  <c r="E331" i="1" s="1"/>
  <c r="D333" i="1"/>
  <c r="E332" i="1" s="1"/>
  <c r="D334" i="1"/>
  <c r="E333" i="1" s="1"/>
  <c r="D335" i="1"/>
  <c r="E334" i="1" s="1"/>
  <c r="D336" i="1"/>
  <c r="E335" i="1" s="1"/>
  <c r="D337" i="1"/>
  <c r="E336" i="1" s="1"/>
  <c r="D338" i="1"/>
  <c r="E337" i="1" s="1"/>
  <c r="D339" i="1"/>
  <c r="E338" i="1" s="1"/>
  <c r="D340" i="1"/>
  <c r="E339" i="1" s="1"/>
  <c r="D341" i="1"/>
  <c r="E340" i="1" s="1"/>
  <c r="D342" i="1"/>
  <c r="E341" i="1" s="1"/>
  <c r="D343" i="1"/>
  <c r="E342" i="1" s="1"/>
  <c r="D344" i="1"/>
  <c r="E343" i="1" s="1"/>
  <c r="D345" i="1"/>
  <c r="E344" i="1" s="1"/>
  <c r="D346" i="1"/>
  <c r="E345" i="1" s="1"/>
  <c r="D347" i="1"/>
  <c r="E346" i="1" s="1"/>
  <c r="D348" i="1"/>
  <c r="E347" i="1" s="1"/>
  <c r="D349" i="1"/>
  <c r="E348" i="1" s="1"/>
  <c r="D350" i="1"/>
  <c r="E349" i="1" s="1"/>
  <c r="C351" i="1"/>
  <c r="C352" i="1" s="1"/>
  <c r="C353" i="1" s="1"/>
  <c r="C354" i="1" s="1"/>
  <c r="C355" i="1" s="1"/>
  <c r="C356" i="1" s="1"/>
  <c r="D351" i="1"/>
  <c r="E350" i="1" s="1"/>
  <c r="D352" i="1"/>
  <c r="E351" i="1" s="1"/>
  <c r="D353" i="1"/>
  <c r="D354" i="1"/>
  <c r="D355" i="1"/>
  <c r="E354" i="1" s="1"/>
  <c r="D356" i="1"/>
  <c r="E355" i="1" s="1"/>
  <c r="D357" i="1"/>
  <c r="E356" i="1" s="1"/>
  <c r="D358" i="1"/>
  <c r="E357" i="1" s="1"/>
  <c r="D359" i="1"/>
  <c r="E358" i="1" s="1"/>
  <c r="D360" i="1"/>
  <c r="D361" i="1"/>
  <c r="E360" i="1" s="1"/>
  <c r="D362" i="1"/>
  <c r="E361" i="1" s="1"/>
  <c r="D363" i="1"/>
  <c r="E362" i="1" s="1"/>
  <c r="D364" i="1"/>
  <c r="E363" i="1" s="1"/>
  <c r="D365" i="1"/>
  <c r="E364" i="1" s="1"/>
  <c r="D366" i="1"/>
  <c r="E365" i="1" s="1"/>
  <c r="D367" i="1"/>
  <c r="E366" i="1" s="1"/>
  <c r="D368" i="1"/>
  <c r="D369" i="1"/>
  <c r="E368" i="1" s="1"/>
  <c r="D370" i="1"/>
  <c r="E369" i="1" s="1"/>
  <c r="D371" i="1"/>
  <c r="E370" i="1" s="1"/>
  <c r="C372" i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D372" i="1"/>
  <c r="E371" i="1" s="1"/>
  <c r="D373" i="1"/>
  <c r="E372" i="1" s="1"/>
  <c r="D374" i="1"/>
  <c r="E373" i="1" s="1"/>
  <c r="D375" i="1"/>
  <c r="E374" i="1" s="1"/>
  <c r="D376" i="1"/>
  <c r="E375" i="1" s="1"/>
  <c r="D377" i="1"/>
  <c r="E376" i="1" s="1"/>
  <c r="D378" i="1"/>
  <c r="E377" i="1" s="1"/>
  <c r="D379" i="1"/>
  <c r="E378" i="1" s="1"/>
  <c r="D380" i="1"/>
  <c r="E379" i="1" s="1"/>
  <c r="D381" i="1"/>
  <c r="E380" i="1" s="1"/>
  <c r="D382" i="1"/>
  <c r="E381" i="1" s="1"/>
  <c r="D383" i="1"/>
  <c r="E382" i="1" s="1"/>
  <c r="D384" i="1"/>
  <c r="E383" i="1" s="1"/>
  <c r="D385" i="1"/>
  <c r="D386" i="1"/>
  <c r="E385" i="1" s="1"/>
  <c r="D387" i="1"/>
  <c r="E386" i="1" s="1"/>
  <c r="D388" i="1"/>
  <c r="E387" i="1" s="1"/>
  <c r="D389" i="1"/>
  <c r="E388" i="1" s="1"/>
  <c r="D390" i="1"/>
  <c r="E389" i="1" s="1"/>
  <c r="D391" i="1"/>
  <c r="E390" i="1" s="1"/>
  <c r="C392" i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D392" i="1"/>
  <c r="D393" i="1"/>
  <c r="E392" i="1" s="1"/>
  <c r="D394" i="1"/>
  <c r="E393" i="1" s="1"/>
  <c r="D395" i="1"/>
  <c r="E394" i="1" s="1"/>
  <c r="D396" i="1"/>
  <c r="E395" i="1" s="1"/>
  <c r="D397" i="1"/>
  <c r="E396" i="1" s="1"/>
  <c r="D398" i="1"/>
  <c r="E397" i="1" s="1"/>
  <c r="D399" i="1"/>
  <c r="E398" i="1" s="1"/>
  <c r="D400" i="1"/>
  <c r="D401" i="1"/>
  <c r="E400" i="1" s="1"/>
  <c r="D402" i="1"/>
  <c r="E401" i="1" s="1"/>
  <c r="D403" i="1"/>
  <c r="E402" i="1" s="1"/>
  <c r="D404" i="1"/>
  <c r="E403" i="1" s="1"/>
  <c r="D405" i="1"/>
  <c r="E404" i="1" s="1"/>
  <c r="D406" i="1"/>
  <c r="E405" i="1" s="1"/>
  <c r="D407" i="1"/>
  <c r="E406" i="1" s="1"/>
  <c r="D408" i="1"/>
  <c r="D409" i="1"/>
  <c r="E408" i="1" s="1"/>
  <c r="D410" i="1"/>
  <c r="E409" i="1" s="1"/>
  <c r="D411" i="1"/>
  <c r="E410" i="1" s="1"/>
  <c r="D412" i="1"/>
  <c r="E411" i="1" s="1"/>
  <c r="D413" i="1"/>
  <c r="E412" i="1" s="1"/>
  <c r="C414" i="1"/>
  <c r="C415" i="1" s="1"/>
  <c r="C416" i="1" s="1"/>
  <c r="C417" i="1" s="1"/>
  <c r="D414" i="1"/>
  <c r="E413" i="1" s="1"/>
  <c r="D415" i="1"/>
  <c r="E414" i="1" s="1"/>
  <c r="D416" i="1"/>
  <c r="E415" i="1" s="1"/>
  <c r="D417" i="1"/>
  <c r="E416" i="1" s="1"/>
  <c r="D418" i="1"/>
  <c r="E417" i="1" s="1"/>
  <c r="D419" i="1"/>
  <c r="D420" i="1"/>
  <c r="E419" i="1" s="1"/>
  <c r="D421" i="1"/>
  <c r="E420" i="1" s="1"/>
  <c r="D422" i="1"/>
  <c r="E421" i="1" s="1"/>
  <c r="D423" i="1"/>
  <c r="E422" i="1" s="1"/>
  <c r="D424" i="1"/>
  <c r="E423" i="1" s="1"/>
  <c r="D425" i="1"/>
  <c r="E424" i="1" s="1"/>
  <c r="D426" i="1"/>
  <c r="E425" i="1" s="1"/>
  <c r="D427" i="1"/>
  <c r="D428" i="1"/>
  <c r="E427" i="1" s="1"/>
  <c r="D429" i="1"/>
  <c r="D430" i="1"/>
  <c r="E429" i="1" s="1"/>
  <c r="D431" i="1"/>
  <c r="E430" i="1" s="1"/>
  <c r="D432" i="1"/>
  <c r="E431" i="1" s="1"/>
  <c r="D433" i="1"/>
  <c r="E432" i="1" s="1"/>
  <c r="D434" i="1"/>
  <c r="E433" i="1" s="1"/>
  <c r="C435" i="1"/>
  <c r="D435" i="1"/>
  <c r="E434" i="1" s="1"/>
  <c r="D436" i="1"/>
  <c r="E435" i="1" s="1"/>
  <c r="D437" i="1"/>
  <c r="E436" i="1" s="1"/>
  <c r="D438" i="1"/>
  <c r="E437" i="1" s="1"/>
  <c r="D439" i="1"/>
  <c r="E438" i="1" s="1"/>
  <c r="D440" i="1"/>
  <c r="E439" i="1" s="1"/>
  <c r="D441" i="1"/>
  <c r="E440" i="1" s="1"/>
  <c r="D442" i="1"/>
  <c r="E441" i="1" s="1"/>
  <c r="D443" i="1"/>
  <c r="E442" i="1" s="1"/>
  <c r="D444" i="1"/>
  <c r="E443" i="1" s="1"/>
  <c r="D445" i="1"/>
  <c r="E444" i="1" s="1"/>
  <c r="D446" i="1"/>
  <c r="E445" i="1" s="1"/>
  <c r="D447" i="1"/>
  <c r="E446" i="1" s="1"/>
  <c r="D448" i="1"/>
  <c r="E447" i="1" s="1"/>
  <c r="D449" i="1"/>
  <c r="E448" i="1" s="1"/>
  <c r="D450" i="1"/>
  <c r="E449" i="1" s="1"/>
  <c r="D451" i="1"/>
  <c r="E450" i="1" s="1"/>
  <c r="D452" i="1"/>
  <c r="E451" i="1" s="1"/>
  <c r="D453" i="1"/>
  <c r="E452" i="1" s="1"/>
  <c r="D454" i="1"/>
  <c r="E453" i="1" s="1"/>
  <c r="D455" i="1"/>
  <c r="E454" i="1" s="1"/>
  <c r="C456" i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D456" i="1"/>
  <c r="E455" i="1" s="1"/>
  <c r="D457" i="1"/>
  <c r="E456" i="1" s="1"/>
  <c r="D458" i="1"/>
  <c r="E457" i="1" s="1"/>
  <c r="D459" i="1"/>
  <c r="E458" i="1" s="1"/>
  <c r="D460" i="1"/>
  <c r="E459" i="1" s="1"/>
  <c r="D461" i="1"/>
  <c r="D462" i="1"/>
  <c r="E461" i="1" s="1"/>
  <c r="D463" i="1"/>
  <c r="E462" i="1" s="1"/>
  <c r="D464" i="1"/>
  <c r="E463" i="1" s="1"/>
  <c r="D465" i="1"/>
  <c r="E464" i="1" s="1"/>
  <c r="D466" i="1"/>
  <c r="E465" i="1" s="1"/>
  <c r="D467" i="1"/>
  <c r="E466" i="1" s="1"/>
  <c r="D468" i="1"/>
  <c r="E467" i="1" s="1"/>
  <c r="D469" i="1"/>
  <c r="D470" i="1"/>
  <c r="E469" i="1" s="1"/>
  <c r="D471" i="1"/>
  <c r="E470" i="1" s="1"/>
  <c r="D472" i="1"/>
  <c r="D473" i="1"/>
  <c r="E472" i="1" s="1"/>
  <c r="D474" i="1"/>
  <c r="E473" i="1" s="1"/>
  <c r="D475" i="1"/>
  <c r="D476" i="1"/>
  <c r="E475" i="1" s="1"/>
  <c r="C477" i="1"/>
  <c r="D477" i="1"/>
  <c r="E476" i="1" s="1"/>
  <c r="D478" i="1"/>
  <c r="E477" i="1" s="1"/>
  <c r="D479" i="1"/>
  <c r="E478" i="1" s="1"/>
  <c r="D480" i="1"/>
  <c r="E479" i="1" s="1"/>
  <c r="D481" i="1"/>
  <c r="D482" i="1"/>
  <c r="E481" i="1" s="1"/>
  <c r="D483" i="1"/>
  <c r="D484" i="1"/>
  <c r="E483" i="1" s="1"/>
  <c r="D485" i="1"/>
  <c r="E484" i="1" s="1"/>
  <c r="D486" i="1"/>
  <c r="E485" i="1" s="1"/>
  <c r="D487" i="1"/>
  <c r="E486" i="1" s="1"/>
  <c r="D488" i="1"/>
  <c r="E487" i="1" s="1"/>
  <c r="D489" i="1"/>
  <c r="E488" i="1" s="1"/>
  <c r="D490" i="1"/>
  <c r="E489" i="1" s="1"/>
  <c r="D491" i="1"/>
  <c r="D492" i="1"/>
  <c r="E491" i="1" s="1"/>
  <c r="D493" i="1"/>
  <c r="E492" i="1" s="1"/>
  <c r="D494" i="1"/>
  <c r="E493" i="1" s="1"/>
  <c r="D495" i="1"/>
  <c r="E494" i="1" s="1"/>
  <c r="D496" i="1"/>
  <c r="E495" i="1" s="1"/>
  <c r="C497" i="1"/>
  <c r="C498" i="1" s="1"/>
  <c r="C499" i="1" s="1"/>
  <c r="D497" i="1"/>
  <c r="E496" i="1" s="1"/>
  <c r="D498" i="1"/>
  <c r="E497" i="1" s="1"/>
  <c r="D499" i="1"/>
  <c r="E498" i="1" s="1"/>
  <c r="D500" i="1"/>
  <c r="E499" i="1" s="1"/>
  <c r="D501" i="1"/>
  <c r="E500" i="1" s="1"/>
  <c r="D502" i="1"/>
  <c r="E501" i="1" s="1"/>
  <c r="D503" i="1"/>
  <c r="E502" i="1" s="1"/>
  <c r="D504" i="1"/>
  <c r="E503" i="1" s="1"/>
  <c r="D505" i="1"/>
  <c r="E504" i="1" s="1"/>
  <c r="D506" i="1"/>
  <c r="E505" i="1" s="1"/>
  <c r="D507" i="1"/>
  <c r="D508" i="1"/>
  <c r="E507" i="1" s="1"/>
  <c r="D509" i="1"/>
  <c r="E508" i="1" s="1"/>
  <c r="D510" i="1"/>
  <c r="D511" i="1"/>
  <c r="E510" i="1" s="1"/>
  <c r="D512" i="1"/>
  <c r="E511" i="1" s="1"/>
  <c r="D513" i="1"/>
  <c r="E512" i="1" s="1"/>
  <c r="D514" i="1"/>
  <c r="E513" i="1" s="1"/>
  <c r="D515" i="1"/>
  <c r="D516" i="1"/>
  <c r="E515" i="1" s="1"/>
  <c r="D517" i="1"/>
  <c r="E516" i="1" s="1"/>
  <c r="C518" i="1"/>
  <c r="C519" i="1" s="1"/>
  <c r="C520" i="1" s="1"/>
  <c r="C521" i="1" s="1"/>
  <c r="D518" i="1"/>
  <c r="D519" i="1"/>
  <c r="E518" i="1" s="1"/>
  <c r="D520" i="1"/>
  <c r="E519" i="1" s="1"/>
  <c r="D521" i="1"/>
  <c r="E520" i="1" s="1"/>
  <c r="D522" i="1"/>
  <c r="E521" i="1" s="1"/>
  <c r="D523" i="1"/>
  <c r="E522" i="1" s="1"/>
  <c r="D524" i="1"/>
  <c r="E523" i="1" s="1"/>
  <c r="D525" i="1"/>
  <c r="E524" i="1" s="1"/>
  <c r="D526" i="1"/>
  <c r="E525" i="1" s="1"/>
  <c r="D527" i="1"/>
  <c r="E526" i="1" s="1"/>
  <c r="D528" i="1"/>
  <c r="E527" i="1" s="1"/>
  <c r="D529" i="1"/>
  <c r="E528" i="1" s="1"/>
  <c r="D530" i="1"/>
  <c r="E529" i="1" s="1"/>
  <c r="D531" i="1"/>
  <c r="E530" i="1" s="1"/>
  <c r="D532" i="1"/>
  <c r="E531" i="1" s="1"/>
  <c r="D533" i="1"/>
  <c r="E532" i="1" s="1"/>
  <c r="D534" i="1"/>
  <c r="E533" i="1" s="1"/>
  <c r="D535" i="1"/>
  <c r="E534" i="1" s="1"/>
  <c r="D536" i="1"/>
  <c r="E535" i="1" s="1"/>
  <c r="D537" i="1"/>
  <c r="E536" i="1" s="1"/>
  <c r="C538" i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D538" i="1"/>
  <c r="E537" i="1" s="1"/>
  <c r="D539" i="1"/>
  <c r="E538" i="1" s="1"/>
  <c r="D540" i="1"/>
  <c r="E539" i="1" s="1"/>
  <c r="D541" i="1"/>
  <c r="D542" i="1"/>
  <c r="E541" i="1" s="1"/>
  <c r="D543" i="1"/>
  <c r="E542" i="1" s="1"/>
  <c r="D544" i="1"/>
  <c r="E543" i="1" s="1"/>
  <c r="D545" i="1"/>
  <c r="E544" i="1" s="1"/>
  <c r="D546" i="1"/>
  <c r="E545" i="1" s="1"/>
  <c r="D547" i="1"/>
  <c r="E546" i="1" s="1"/>
  <c r="D548" i="1"/>
  <c r="D549" i="1"/>
  <c r="D550" i="1"/>
  <c r="E549" i="1" s="1"/>
  <c r="D551" i="1"/>
  <c r="E550" i="1" s="1"/>
  <c r="D552" i="1"/>
  <c r="E551" i="1" s="1"/>
  <c r="D553" i="1"/>
  <c r="E552" i="1" s="1"/>
  <c r="D554" i="1"/>
  <c r="E553" i="1" s="1"/>
  <c r="D555" i="1"/>
  <c r="E554" i="1" s="1"/>
  <c r="D556" i="1"/>
  <c r="E555" i="1" s="1"/>
  <c r="D557" i="1"/>
  <c r="D558" i="1"/>
  <c r="E557" i="1" s="1"/>
  <c r="D559" i="1"/>
  <c r="E558" i="1" s="1"/>
  <c r="C560" i="1"/>
  <c r="C561" i="1" s="1"/>
  <c r="C562" i="1" s="1"/>
  <c r="D560" i="1"/>
  <c r="E559" i="1" s="1"/>
  <c r="D561" i="1"/>
  <c r="E560" i="1" s="1"/>
  <c r="D562" i="1"/>
  <c r="E561" i="1" s="1"/>
  <c r="D563" i="1"/>
  <c r="E562" i="1" s="1"/>
  <c r="D564" i="1"/>
  <c r="E563" i="1" s="1"/>
  <c r="D565" i="1"/>
  <c r="E564" i="1" s="1"/>
  <c r="D566" i="1"/>
  <c r="E565" i="1" s="1"/>
  <c r="D567" i="1"/>
  <c r="E566" i="1" s="1"/>
  <c r="D568" i="1"/>
  <c r="D569" i="1"/>
  <c r="E568" i="1" s="1"/>
  <c r="D570" i="1"/>
  <c r="D571" i="1"/>
  <c r="E570" i="1" s="1"/>
  <c r="D572" i="1"/>
  <c r="E571" i="1" s="1"/>
  <c r="D573" i="1"/>
  <c r="E572" i="1" s="1"/>
  <c r="D574" i="1"/>
  <c r="D575" i="1"/>
  <c r="E574" i="1" s="1"/>
  <c r="D576" i="1"/>
  <c r="D577" i="1"/>
  <c r="E576" i="1" s="1"/>
  <c r="D578" i="1"/>
  <c r="D579" i="1"/>
  <c r="E578" i="1" s="1"/>
  <c r="D580" i="1"/>
  <c r="E579" i="1" s="1"/>
  <c r="C581" i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D581" i="1"/>
  <c r="E580" i="1" s="1"/>
  <c r="D582" i="1"/>
  <c r="D583" i="1"/>
  <c r="E582" i="1" s="1"/>
  <c r="D584" i="1"/>
  <c r="E583" i="1" s="1"/>
  <c r="D585" i="1"/>
  <c r="E584" i="1" s="1"/>
  <c r="D586" i="1"/>
  <c r="E585" i="1" s="1"/>
  <c r="D587" i="1"/>
  <c r="E586" i="1" s="1"/>
  <c r="D588" i="1"/>
  <c r="D589" i="1"/>
  <c r="E588" i="1" s="1"/>
  <c r="D590" i="1"/>
  <c r="E589" i="1" s="1"/>
  <c r="D591" i="1"/>
  <c r="E590" i="1" s="1"/>
  <c r="D592" i="1"/>
  <c r="E591" i="1" s="1"/>
  <c r="D593" i="1"/>
  <c r="D594" i="1"/>
  <c r="E593" i="1" s="1"/>
  <c r="D595" i="1"/>
  <c r="E594" i="1" s="1"/>
  <c r="D596" i="1"/>
  <c r="D597" i="1"/>
  <c r="E596" i="1" s="1"/>
  <c r="D598" i="1"/>
  <c r="E597" i="1" s="1"/>
  <c r="D599" i="1"/>
  <c r="E598" i="1" s="1"/>
  <c r="D600" i="1"/>
  <c r="D601" i="1"/>
  <c r="E600" i="1" s="1"/>
  <c r="C602" i="1"/>
  <c r="C603" i="1" s="1"/>
  <c r="C604" i="1" s="1"/>
  <c r="C605" i="1" s="1"/>
  <c r="C606" i="1" s="1"/>
  <c r="C607" i="1" s="1"/>
  <c r="C608" i="1" s="1"/>
  <c r="C609" i="1" s="1"/>
  <c r="D602" i="1"/>
  <c r="E601" i="1" s="1"/>
  <c r="D603" i="1"/>
  <c r="D604" i="1"/>
  <c r="E603" i="1" s="1"/>
  <c r="D605" i="1"/>
  <c r="E604" i="1" s="1"/>
  <c r="D606" i="1"/>
  <c r="D607" i="1"/>
  <c r="E606" i="1" s="1"/>
  <c r="D608" i="1"/>
  <c r="E607" i="1" s="1"/>
  <c r="D609" i="1"/>
  <c r="E608" i="1" s="1"/>
  <c r="D610" i="1"/>
  <c r="E609" i="1" s="1"/>
  <c r="D611" i="1"/>
  <c r="E610" i="1" s="1"/>
  <c r="D612" i="1"/>
  <c r="D613" i="1"/>
  <c r="D614" i="1"/>
  <c r="E613" i="1" s="1"/>
  <c r="D615" i="1"/>
  <c r="D616" i="1"/>
  <c r="D617" i="1"/>
  <c r="E616" i="1" s="1"/>
  <c r="D618" i="1"/>
  <c r="E617" i="1" s="1"/>
  <c r="D619" i="1"/>
  <c r="E618" i="1" s="1"/>
  <c r="D620" i="1"/>
  <c r="E619" i="1" s="1"/>
  <c r="D621" i="1"/>
  <c r="E620" i="1" s="1"/>
  <c r="D622" i="1"/>
  <c r="E621" i="1" s="1"/>
  <c r="C623" i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D623" i="1"/>
  <c r="E622" i="1" s="1"/>
  <c r="D624" i="1"/>
  <c r="D625" i="1"/>
  <c r="E624" i="1" s="1"/>
  <c r="D626" i="1"/>
  <c r="D627" i="1"/>
  <c r="E626" i="1" s="1"/>
  <c r="D628" i="1"/>
  <c r="E627" i="1" s="1"/>
  <c r="D629" i="1"/>
  <c r="E628" i="1" s="1"/>
  <c r="D630" i="1"/>
  <c r="E629" i="1" s="1"/>
  <c r="D631" i="1"/>
  <c r="E630" i="1" s="1"/>
  <c r="D632" i="1"/>
  <c r="D633" i="1"/>
  <c r="E632" i="1" s="1"/>
  <c r="D634" i="1"/>
  <c r="D635" i="1"/>
  <c r="E634" i="1" s="1"/>
  <c r="D636" i="1"/>
  <c r="D637" i="1"/>
  <c r="E636" i="1" s="1"/>
  <c r="D638" i="1"/>
  <c r="D639" i="1"/>
  <c r="E638" i="1" s="1"/>
  <c r="D640" i="1"/>
  <c r="D641" i="1"/>
  <c r="E640" i="1" s="1"/>
  <c r="D642" i="1"/>
  <c r="E641" i="1" s="1"/>
  <c r="D643" i="1"/>
  <c r="E642" i="1" s="1"/>
  <c r="C644" i="1"/>
  <c r="C645" i="1" s="1"/>
  <c r="C646" i="1" s="1"/>
  <c r="C647" i="1" s="1"/>
  <c r="D644" i="1"/>
  <c r="E643" i="1" s="1"/>
  <c r="D645" i="1"/>
  <c r="E644" i="1" s="1"/>
  <c r="D646" i="1"/>
  <c r="E645" i="1" s="1"/>
  <c r="D647" i="1"/>
  <c r="E646" i="1" s="1"/>
  <c r="D648" i="1"/>
  <c r="D649" i="1"/>
  <c r="E648" i="1" s="1"/>
  <c r="D650" i="1"/>
  <c r="E649" i="1" s="1"/>
  <c r="D651" i="1"/>
  <c r="E650" i="1" s="1"/>
  <c r="D652" i="1"/>
  <c r="E651" i="1" s="1"/>
  <c r="D653" i="1"/>
  <c r="E652" i="1" s="1"/>
  <c r="D654" i="1"/>
  <c r="E653" i="1" s="1"/>
  <c r="D655" i="1"/>
  <c r="E654" i="1" s="1"/>
  <c r="D656" i="1"/>
  <c r="E655" i="1" s="1"/>
  <c r="D657" i="1"/>
  <c r="E656" i="1" s="1"/>
  <c r="D658" i="1"/>
  <c r="E657" i="1" s="1"/>
  <c r="D659" i="1"/>
  <c r="E658" i="1" s="1"/>
  <c r="D660" i="1"/>
  <c r="E659" i="1" s="1"/>
  <c r="D661" i="1"/>
  <c r="E660" i="1" s="1"/>
  <c r="D662" i="1"/>
  <c r="E661" i="1" s="1"/>
  <c r="D663" i="1"/>
  <c r="E662" i="1" s="1"/>
  <c r="D664" i="1"/>
  <c r="E663" i="1" s="1"/>
  <c r="D665" i="1"/>
  <c r="E664" i="1" s="1"/>
  <c r="C666" i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D666" i="1"/>
  <c r="E665" i="1" s="1"/>
  <c r="D667" i="1"/>
  <c r="E666" i="1" s="1"/>
  <c r="D668" i="1"/>
  <c r="D669" i="1"/>
  <c r="E668" i="1" s="1"/>
  <c r="D670" i="1"/>
  <c r="E669" i="1" s="1"/>
  <c r="D671" i="1"/>
  <c r="E670" i="1" s="1"/>
  <c r="D672" i="1"/>
  <c r="E671" i="1" s="1"/>
  <c r="D673" i="1"/>
  <c r="E672" i="1" s="1"/>
  <c r="D674" i="1"/>
  <c r="E673" i="1" s="1"/>
  <c r="D675" i="1"/>
  <c r="D676" i="1"/>
  <c r="E675" i="1" s="1"/>
  <c r="D677" i="1"/>
  <c r="D678" i="1"/>
  <c r="E677" i="1" s="1"/>
  <c r="D679" i="1"/>
  <c r="E678" i="1" s="1"/>
  <c r="D680" i="1"/>
  <c r="E679" i="1" s="1"/>
  <c r="D681" i="1"/>
  <c r="E680" i="1" s="1"/>
  <c r="D682" i="1"/>
  <c r="E681" i="1" s="1"/>
  <c r="D683" i="1"/>
  <c r="D684" i="1"/>
  <c r="E683" i="1" s="1"/>
  <c r="D685" i="1"/>
  <c r="E684" i="1" s="1"/>
  <c r="C686" i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D686" i="1"/>
  <c r="E685" i="1" s="1"/>
  <c r="D687" i="1"/>
  <c r="E686" i="1" s="1"/>
  <c r="D688" i="1"/>
  <c r="E687" i="1" s="1"/>
  <c r="D689" i="1"/>
  <c r="E688" i="1" s="1"/>
  <c r="D690" i="1"/>
  <c r="E689" i="1" s="1"/>
  <c r="D691" i="1"/>
  <c r="E690" i="1" s="1"/>
  <c r="D692" i="1"/>
  <c r="E691" i="1" s="1"/>
  <c r="D693" i="1"/>
  <c r="E692" i="1" s="1"/>
  <c r="D694" i="1"/>
  <c r="E693" i="1" s="1"/>
  <c r="D695" i="1"/>
  <c r="E694" i="1" s="1"/>
  <c r="D696" i="1"/>
  <c r="E695" i="1" s="1"/>
  <c r="D697" i="1"/>
  <c r="D698" i="1"/>
  <c r="E697" i="1" s="1"/>
  <c r="D699" i="1"/>
  <c r="E698" i="1" s="1"/>
  <c r="D700" i="1"/>
  <c r="E699" i="1" s="1"/>
  <c r="D701" i="1"/>
  <c r="E700" i="1" s="1"/>
  <c r="D702" i="1"/>
  <c r="E701" i="1" s="1"/>
  <c r="D703" i="1"/>
  <c r="E702" i="1" s="1"/>
  <c r="D704" i="1"/>
  <c r="E703" i="1" s="1"/>
  <c r="D705" i="1"/>
  <c r="D706" i="1"/>
  <c r="E705" i="1" s="1"/>
  <c r="D707" i="1"/>
  <c r="E706" i="1" s="1"/>
  <c r="C708" i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D708" i="1"/>
  <c r="E707" i="1" s="1"/>
  <c r="D709" i="1"/>
  <c r="E708" i="1" s="1"/>
  <c r="D710" i="1"/>
  <c r="E709" i="1" s="1"/>
  <c r="D711" i="1"/>
  <c r="E710" i="1" s="1"/>
  <c r="D712" i="1"/>
  <c r="D713" i="1"/>
  <c r="E712" i="1" s="1"/>
  <c r="D714" i="1"/>
  <c r="E713" i="1" s="1"/>
  <c r="D715" i="1"/>
  <c r="E714" i="1" s="1"/>
  <c r="D716" i="1"/>
  <c r="E715" i="1" s="1"/>
  <c r="D717" i="1"/>
  <c r="D718" i="1"/>
  <c r="E717" i="1" s="1"/>
  <c r="D719" i="1"/>
  <c r="E718" i="1" s="1"/>
  <c r="D720" i="1"/>
  <c r="D721" i="1"/>
  <c r="E720" i="1" s="1"/>
  <c r="D722" i="1"/>
  <c r="E721" i="1" s="1"/>
  <c r="D723" i="1"/>
  <c r="E722" i="1" s="1"/>
  <c r="D724" i="1"/>
  <c r="E723" i="1" s="1"/>
  <c r="D725" i="1"/>
  <c r="E724" i="1" s="1"/>
  <c r="D726" i="1"/>
  <c r="E725" i="1" s="1"/>
  <c r="D727" i="1"/>
  <c r="E726" i="1" s="1"/>
  <c r="D728" i="1"/>
  <c r="C729" i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D729" i="1"/>
  <c r="E728" i="1" s="1"/>
  <c r="D730" i="1"/>
  <c r="E729" i="1" s="1"/>
  <c r="D731" i="1"/>
  <c r="D732" i="1"/>
  <c r="E731" i="1" s="1"/>
  <c r="D733" i="1"/>
  <c r="E732" i="1" s="1"/>
  <c r="D734" i="1"/>
  <c r="E733" i="1" s="1"/>
  <c r="D735" i="1"/>
  <c r="D736" i="1"/>
  <c r="E735" i="1" s="1"/>
  <c r="D737" i="1"/>
  <c r="E736" i="1" s="1"/>
  <c r="D738" i="1"/>
  <c r="E737" i="1" s="1"/>
  <c r="D739" i="1"/>
  <c r="E738" i="1" s="1"/>
  <c r="D740" i="1"/>
  <c r="E739" i="1" s="1"/>
  <c r="D741" i="1"/>
  <c r="E740" i="1" s="1"/>
  <c r="D742" i="1"/>
  <c r="E741" i="1" s="1"/>
  <c r="D743" i="1"/>
  <c r="D744" i="1"/>
  <c r="E743" i="1" s="1"/>
  <c r="D745" i="1"/>
  <c r="E744" i="1" s="1"/>
  <c r="D746" i="1"/>
  <c r="E745" i="1" s="1"/>
  <c r="D747" i="1"/>
  <c r="E746" i="1" s="1"/>
  <c r="D748" i="1"/>
  <c r="E747" i="1" s="1"/>
  <c r="D749" i="1"/>
  <c r="E748" i="1" s="1"/>
  <c r="C750" i="1"/>
  <c r="C751" i="1" s="1"/>
  <c r="C752" i="1" s="1"/>
  <c r="D750" i="1"/>
  <c r="E749" i="1" s="1"/>
  <c r="D751" i="1"/>
  <c r="D752" i="1"/>
  <c r="E751" i="1" s="1"/>
  <c r="D753" i="1"/>
  <c r="E752" i="1" s="1"/>
  <c r="D754" i="1"/>
  <c r="E753" i="1" s="1"/>
  <c r="D755" i="1"/>
  <c r="E754" i="1" s="1"/>
  <c r="D756" i="1"/>
  <c r="E755" i="1" s="1"/>
  <c r="D757" i="1"/>
  <c r="D758" i="1"/>
  <c r="E757" i="1" s="1"/>
  <c r="D759" i="1"/>
  <c r="E758" i="1" s="1"/>
  <c r="D760" i="1"/>
  <c r="E759" i="1" s="1"/>
  <c r="D761" i="1"/>
  <c r="E760" i="1" s="1"/>
  <c r="D762" i="1"/>
  <c r="E761" i="1" s="1"/>
  <c r="D763" i="1"/>
  <c r="E762" i="1" s="1"/>
  <c r="D764" i="1"/>
  <c r="E763" i="1" s="1"/>
  <c r="D765" i="1"/>
  <c r="D766" i="1"/>
  <c r="E765" i="1" s="1"/>
  <c r="D767" i="1"/>
  <c r="E766" i="1" s="1"/>
  <c r="D768" i="1"/>
  <c r="E767" i="1" s="1"/>
  <c r="D769" i="1"/>
  <c r="E768" i="1" s="1"/>
  <c r="D770" i="1"/>
  <c r="E769" i="1" s="1"/>
  <c r="C771" i="1"/>
  <c r="C772" i="1" s="1"/>
  <c r="C773" i="1" s="1"/>
  <c r="D771" i="1"/>
  <c r="E770" i="1" s="1"/>
  <c r="D772" i="1"/>
  <c r="E771" i="1" s="1"/>
  <c r="D773" i="1"/>
  <c r="D774" i="1"/>
  <c r="E773" i="1" s="1"/>
  <c r="D775" i="1"/>
  <c r="E774" i="1" s="1"/>
  <c r="D776" i="1"/>
  <c r="E775" i="1" s="1"/>
  <c r="D777" i="1"/>
  <c r="E776" i="1" s="1"/>
  <c r="D778" i="1"/>
  <c r="E777" i="1" s="1"/>
  <c r="D779" i="1"/>
  <c r="D780" i="1"/>
  <c r="E779" i="1" s="1"/>
  <c r="D781" i="1"/>
  <c r="E780" i="1" s="1"/>
  <c r="D782" i="1"/>
  <c r="E781" i="1" s="1"/>
  <c r="D783" i="1"/>
  <c r="E782" i="1" s="1"/>
  <c r="D784" i="1"/>
  <c r="E783" i="1" s="1"/>
  <c r="D785" i="1"/>
  <c r="E784" i="1" s="1"/>
  <c r="D786" i="1"/>
  <c r="E785" i="1" s="1"/>
  <c r="D787" i="1"/>
  <c r="D788" i="1"/>
  <c r="E787" i="1" s="1"/>
  <c r="D789" i="1"/>
  <c r="E788" i="1" s="1"/>
  <c r="D790" i="1"/>
  <c r="E789" i="1" s="1"/>
  <c r="D791" i="1"/>
  <c r="E790" i="1" s="1"/>
  <c r="C792" i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D792" i="1"/>
  <c r="E791" i="1" s="1"/>
  <c r="D793" i="1"/>
  <c r="E792" i="1" s="1"/>
  <c r="D794" i="1"/>
  <c r="E793" i="1" s="1"/>
  <c r="D795" i="1"/>
  <c r="E794" i="1" s="1"/>
  <c r="D796" i="1"/>
  <c r="E795" i="1" s="1"/>
  <c r="D797" i="1"/>
  <c r="E796" i="1" s="1"/>
  <c r="D798" i="1"/>
  <c r="E797" i="1" s="1"/>
  <c r="D799" i="1"/>
  <c r="E798" i="1" s="1"/>
  <c r="D800" i="1"/>
  <c r="E799" i="1" s="1"/>
  <c r="D801" i="1"/>
  <c r="D802" i="1"/>
  <c r="E801" i="1" s="1"/>
  <c r="D803" i="1"/>
  <c r="E802" i="1" s="1"/>
  <c r="D804" i="1"/>
  <c r="E803" i="1" s="1"/>
  <c r="D805" i="1"/>
  <c r="E804" i="1" s="1"/>
  <c r="D806" i="1"/>
  <c r="E805" i="1" s="1"/>
  <c r="D807" i="1"/>
  <c r="E806" i="1" s="1"/>
  <c r="D808" i="1"/>
  <c r="E807" i="1" s="1"/>
  <c r="D809" i="1"/>
  <c r="D810" i="1"/>
  <c r="E809" i="1" s="1"/>
  <c r="D811" i="1"/>
  <c r="E810" i="1" s="1"/>
  <c r="D812" i="1"/>
  <c r="E811" i="1" s="1"/>
  <c r="D813" i="1"/>
  <c r="E812" i="1" s="1"/>
  <c r="C814" i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D814" i="1"/>
  <c r="E813" i="1" s="1"/>
  <c r="D815" i="1"/>
  <c r="E814" i="1" s="1"/>
  <c r="D816" i="1"/>
  <c r="D817" i="1"/>
  <c r="E816" i="1" s="1"/>
  <c r="D818" i="1"/>
  <c r="E817" i="1" s="1"/>
  <c r="D819" i="1"/>
  <c r="E818" i="1" s="1"/>
  <c r="D820" i="1"/>
  <c r="E819" i="1" s="1"/>
  <c r="D821" i="1"/>
  <c r="E820" i="1" s="1"/>
  <c r="D822" i="1"/>
  <c r="E821" i="1" s="1"/>
  <c r="D823" i="1"/>
  <c r="E822" i="1" s="1"/>
  <c r="D824" i="1"/>
  <c r="D825" i="1"/>
  <c r="E824" i="1" s="1"/>
  <c r="D826" i="1"/>
  <c r="E825" i="1" s="1"/>
  <c r="D827" i="1"/>
  <c r="E826" i="1" s="1"/>
  <c r="D828" i="1"/>
  <c r="E827" i="1" s="1"/>
  <c r="D829" i="1"/>
  <c r="E828" i="1" s="1"/>
  <c r="D830" i="1"/>
  <c r="E829" i="1" s="1"/>
  <c r="D831" i="1"/>
  <c r="E830" i="1" s="1"/>
  <c r="D832" i="1"/>
  <c r="D833" i="1"/>
  <c r="E832" i="1" s="1"/>
  <c r="C834" i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D834" i="1"/>
  <c r="E833" i="1" s="1"/>
  <c r="D835" i="1"/>
  <c r="E834" i="1" s="1"/>
  <c r="D836" i="1"/>
  <c r="E835" i="1" s="1"/>
  <c r="D837" i="1"/>
  <c r="E836" i="1" s="1"/>
  <c r="D838" i="1"/>
  <c r="E837" i="1" s="1"/>
  <c r="D839" i="1"/>
  <c r="E838" i="1" s="1"/>
  <c r="D840" i="1"/>
  <c r="E839" i="1" s="1"/>
  <c r="D841" i="1"/>
  <c r="E840" i="1" s="1"/>
  <c r="D842" i="1"/>
  <c r="E841" i="1" s="1"/>
  <c r="D843" i="1"/>
  <c r="E842" i="1" s="1"/>
  <c r="D844" i="1"/>
  <c r="E843" i="1" s="1"/>
  <c r="D845" i="1"/>
  <c r="E844" i="1" s="1"/>
  <c r="D846" i="1"/>
  <c r="E845" i="1" s="1"/>
  <c r="D847" i="1"/>
  <c r="E846" i="1" s="1"/>
  <c r="D848" i="1"/>
  <c r="E847" i="1" s="1"/>
  <c r="D849" i="1"/>
  <c r="E848" i="1" s="1"/>
  <c r="D850" i="1"/>
  <c r="E849" i="1" s="1"/>
  <c r="D851" i="1"/>
  <c r="E850" i="1" s="1"/>
  <c r="D852" i="1"/>
  <c r="E851" i="1" s="1"/>
  <c r="D853" i="1"/>
  <c r="E852" i="1" s="1"/>
  <c r="D854" i="1"/>
  <c r="E853" i="1" s="1"/>
  <c r="D855" i="1"/>
  <c r="E854" i="1" s="1"/>
  <c r="C856" i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D856" i="1"/>
  <c r="E855" i="1" s="1"/>
  <c r="D857" i="1"/>
  <c r="E856" i="1" s="1"/>
  <c r="D858" i="1"/>
  <c r="E857" i="1" s="1"/>
  <c r="D859" i="1"/>
  <c r="E858" i="1" s="1"/>
  <c r="D860" i="1"/>
  <c r="E859" i="1" s="1"/>
  <c r="D861" i="1"/>
  <c r="E860" i="1" s="1"/>
  <c r="D862" i="1"/>
  <c r="D863" i="1"/>
  <c r="E862" i="1" s="1"/>
  <c r="D864" i="1"/>
  <c r="E863" i="1" s="1"/>
  <c r="D865" i="1"/>
  <c r="E864" i="1" s="1"/>
  <c r="D866" i="1"/>
  <c r="E865" i="1" s="1"/>
  <c r="D867" i="1"/>
  <c r="E866" i="1" s="1"/>
  <c r="D868" i="1"/>
  <c r="E867" i="1" s="1"/>
  <c r="D869" i="1"/>
  <c r="E868" i="1" s="1"/>
  <c r="D870" i="1"/>
  <c r="D871" i="1"/>
  <c r="E870" i="1" s="1"/>
  <c r="D872" i="1"/>
  <c r="E871" i="1" s="1"/>
  <c r="D873" i="1"/>
  <c r="E872" i="1" s="1"/>
  <c r="D874" i="1"/>
  <c r="E873" i="1" s="1"/>
  <c r="D875" i="1"/>
  <c r="E874" i="1" s="1"/>
  <c r="D876" i="1"/>
  <c r="E875" i="1" s="1"/>
  <c r="C877" i="1"/>
  <c r="C878" i="1" s="1"/>
  <c r="D877" i="1"/>
  <c r="D878" i="1"/>
  <c r="E877" i="1" s="1"/>
  <c r="D879" i="1"/>
  <c r="E878" i="1" s="1"/>
  <c r="D880" i="1"/>
  <c r="E879" i="1" s="1"/>
  <c r="D881" i="1"/>
  <c r="E880" i="1" s="1"/>
  <c r="D882" i="1"/>
  <c r="E881" i="1" s="1"/>
  <c r="D883" i="1"/>
  <c r="E882" i="1" s="1"/>
  <c r="D884" i="1"/>
  <c r="D885" i="1"/>
  <c r="E884" i="1" s="1"/>
  <c r="D886" i="1"/>
  <c r="E885" i="1" s="1"/>
  <c r="D887" i="1"/>
  <c r="E886" i="1" s="1"/>
  <c r="D888" i="1"/>
  <c r="E887" i="1" s="1"/>
  <c r="D889" i="1"/>
  <c r="E888" i="1" s="1"/>
  <c r="D890" i="1"/>
  <c r="E889" i="1" s="1"/>
  <c r="D891" i="1"/>
  <c r="E890" i="1" s="1"/>
  <c r="D892" i="1"/>
  <c r="E891" i="1" s="1"/>
  <c r="D893" i="1"/>
  <c r="E892" i="1" s="1"/>
  <c r="D894" i="1"/>
  <c r="E893" i="1" s="1"/>
  <c r="D895" i="1"/>
  <c r="E894" i="1" s="1"/>
  <c r="P893" i="1"/>
  <c r="P892" i="1"/>
  <c r="P887" i="1"/>
  <c r="P886" i="1"/>
  <c r="P877" i="1"/>
  <c r="P872" i="1"/>
  <c r="P871" i="1"/>
  <c r="P866" i="1"/>
  <c r="P865" i="1"/>
  <c r="P851" i="1"/>
  <c r="P850" i="1"/>
  <c r="P834" i="1"/>
  <c r="P829" i="1"/>
  <c r="P824" i="1"/>
  <c r="P823" i="1"/>
  <c r="P814" i="1"/>
  <c r="P809" i="1"/>
  <c r="P808" i="1"/>
  <c r="P803" i="1"/>
  <c r="P802" i="1"/>
  <c r="P792" i="1"/>
  <c r="P787" i="1"/>
  <c r="P781" i="1"/>
  <c r="P765" i="1"/>
  <c r="P760" i="1"/>
  <c r="P750" i="1"/>
  <c r="P745" i="1"/>
  <c r="P739" i="1"/>
  <c r="P738" i="1"/>
  <c r="P729" i="1"/>
  <c r="P723" i="1"/>
  <c r="P718" i="1"/>
  <c r="P717" i="1"/>
  <c r="P696" i="1"/>
  <c r="P666" i="1"/>
  <c r="P655" i="1"/>
  <c r="P602" i="1"/>
  <c r="P576" i="1"/>
  <c r="P549" i="1"/>
  <c r="P528" i="1"/>
  <c r="P381" i="1"/>
  <c r="D62" i="1"/>
  <c r="D61" i="1"/>
  <c r="P60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P45" i="1"/>
  <c r="D45" i="1"/>
  <c r="C45" i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D44" i="1"/>
  <c r="D43" i="1"/>
  <c r="D42" i="1"/>
  <c r="D41" i="1"/>
  <c r="P40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C24" i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D23" i="1"/>
  <c r="D22" i="1"/>
  <c r="D21" i="1"/>
  <c r="D20" i="1"/>
  <c r="D19" i="1"/>
  <c r="P18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M4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D4" i="1"/>
  <c r="E3" i="1" s="1"/>
  <c r="D3" i="1"/>
  <c r="C3" i="1"/>
  <c r="O1054" i="1" l="1"/>
  <c r="Q1054" i="1" s="1"/>
  <c r="C1307" i="1"/>
  <c r="L1306" i="1"/>
  <c r="L1326" i="1"/>
  <c r="C1327" i="1"/>
  <c r="C1284" i="1"/>
  <c r="L1283" i="1"/>
  <c r="O1127" i="1"/>
  <c r="Q1182" i="1"/>
  <c r="O1148" i="1"/>
  <c r="Q1148" i="1" s="1"/>
  <c r="O1047" i="1"/>
  <c r="Q1047" i="1" s="1"/>
  <c r="F1150" i="1"/>
  <c r="O1150" i="1"/>
  <c r="Q1150" i="1" s="1"/>
  <c r="O1120" i="1"/>
  <c r="Q1120" i="1" s="1"/>
  <c r="O1149" i="1"/>
  <c r="Q1149" i="1" s="1"/>
  <c r="O1031" i="1"/>
  <c r="Q1031" i="1" s="1"/>
  <c r="O1066" i="1"/>
  <c r="Q1066" i="1" s="1"/>
  <c r="Q1170" i="1"/>
  <c r="O1116" i="1"/>
  <c r="Q1116" i="1" s="1"/>
  <c r="O1160" i="1"/>
  <c r="Q1160" i="1" s="1"/>
  <c r="O1062" i="1"/>
  <c r="Q1062" i="1" s="1"/>
  <c r="O1146" i="1"/>
  <c r="Q1146" i="1" s="1"/>
  <c r="O1124" i="1"/>
  <c r="Q1124" i="1" s="1"/>
  <c r="O1156" i="1"/>
  <c r="Q1156" i="1" s="1"/>
  <c r="L1164" i="1"/>
  <c r="L1167" i="1"/>
  <c r="O1128" i="1"/>
  <c r="O1166" i="1"/>
  <c r="Q1166" i="1" s="1"/>
  <c r="L1165" i="1"/>
  <c r="O1159" i="1"/>
  <c r="Q1159" i="1" s="1"/>
  <c r="L1169" i="1"/>
  <c r="O1180" i="1"/>
  <c r="Q1180" i="1" s="1"/>
  <c r="O1157" i="1"/>
  <c r="Q1157" i="1" s="1"/>
  <c r="O1099" i="1"/>
  <c r="Q1099" i="1" s="1"/>
  <c r="O1136" i="1"/>
  <c r="Q1136" i="1" s="1"/>
  <c r="O1143" i="1"/>
  <c r="Q1143" i="1" s="1"/>
  <c r="O1144" i="1"/>
  <c r="Q1144" i="1" s="1"/>
  <c r="O1155" i="1"/>
  <c r="Q1155" i="1" s="1"/>
  <c r="O1137" i="1"/>
  <c r="Q1137" i="1" s="1"/>
  <c r="O1072" i="1"/>
  <c r="Q1072" i="1" s="1"/>
  <c r="O1095" i="1"/>
  <c r="Q1095" i="1" s="1"/>
  <c r="O1186" i="1"/>
  <c r="Q1186" i="1" s="1"/>
  <c r="L1168" i="1"/>
  <c r="O1103" i="1"/>
  <c r="Q1103" i="1" s="1"/>
  <c r="L1163" i="1"/>
  <c r="O1049" i="1"/>
  <c r="Q1049" i="1" s="1"/>
  <c r="O1158" i="1"/>
  <c r="Q1158" i="1" s="1"/>
  <c r="L1095" i="1"/>
  <c r="O1030" i="1"/>
  <c r="Q1030" i="1" s="1"/>
  <c r="O1164" i="1"/>
  <c r="Q1164" i="1" s="1"/>
  <c r="L1166" i="1"/>
  <c r="O1029" i="1"/>
  <c r="Q1029" i="1" s="1"/>
  <c r="O1188" i="1"/>
  <c r="Q1188" i="1" s="1"/>
  <c r="Q1194" i="1"/>
  <c r="O1028" i="1"/>
  <c r="Q1028" i="1" s="1"/>
  <c r="O1083" i="1"/>
  <c r="Q1083" i="1" s="1"/>
  <c r="Q1154" i="1"/>
  <c r="L1162" i="1"/>
  <c r="L1067" i="1"/>
  <c r="C1097" i="1"/>
  <c r="L1096" i="1"/>
  <c r="L304" i="1"/>
  <c r="L1066" i="1"/>
  <c r="L1065" i="1"/>
  <c r="O1151" i="1"/>
  <c r="Q1151" i="1" s="1"/>
  <c r="L1113" i="1"/>
  <c r="C1114" i="1"/>
  <c r="O1125" i="1"/>
  <c r="Q1125" i="1" s="1"/>
  <c r="O1177" i="1"/>
  <c r="Q1177" i="1" s="1"/>
  <c r="O1193" i="1"/>
  <c r="Q1193" i="1"/>
  <c r="O1113" i="1"/>
  <c r="Q1113" i="1" s="1"/>
  <c r="O1176" i="1"/>
  <c r="Q1176" i="1" s="1"/>
  <c r="O1163" i="1"/>
  <c r="Q1163" i="1"/>
  <c r="O1179" i="1"/>
  <c r="Q1179" i="1" s="1"/>
  <c r="O1161" i="1"/>
  <c r="Q1161" i="1" s="1"/>
  <c r="O1097" i="1"/>
  <c r="Q1097" i="1" s="1"/>
  <c r="O1118" i="1"/>
  <c r="Q1118" i="1" s="1"/>
  <c r="C1178" i="1"/>
  <c r="L1177" i="1"/>
  <c r="O1053" i="1"/>
  <c r="Q1053" i="1" s="1"/>
  <c r="O1056" i="1"/>
  <c r="Q1056" i="1" s="1"/>
  <c r="O1050" i="1"/>
  <c r="Q1050" i="1" s="1"/>
  <c r="O1075" i="1"/>
  <c r="Q1075" i="1" s="1"/>
  <c r="O1051" i="1"/>
  <c r="Q1051" i="1" s="1"/>
  <c r="O1085" i="1"/>
  <c r="Q1085" i="1"/>
  <c r="O1082" i="1"/>
  <c r="Q1082" i="1" s="1"/>
  <c r="O1111" i="1"/>
  <c r="Q1111" i="1" s="1"/>
  <c r="O1052" i="1"/>
  <c r="Q1052" i="1" s="1"/>
  <c r="Q1122" i="1"/>
  <c r="O1122" i="1"/>
  <c r="O1133" i="1"/>
  <c r="Q1133" i="1" s="1"/>
  <c r="O1098" i="1"/>
  <c r="Q1098" i="1" s="1"/>
  <c r="O1165" i="1"/>
  <c r="Q1165" i="1" s="1"/>
  <c r="O1181" i="1"/>
  <c r="Q1181" i="1" s="1"/>
  <c r="O1134" i="1"/>
  <c r="Q1134" i="1" s="1"/>
  <c r="O1096" i="1"/>
  <c r="Q1096" i="1" s="1"/>
  <c r="O1104" i="1"/>
  <c r="Q1104" i="1" s="1"/>
  <c r="O1178" i="1"/>
  <c r="Q1178" i="1" s="1"/>
  <c r="O1139" i="1"/>
  <c r="Q1139" i="1" s="1"/>
  <c r="O1112" i="1"/>
  <c r="Q1112" i="1"/>
  <c r="Q1121" i="1"/>
  <c r="O1121" i="1"/>
  <c r="O1167" i="1"/>
  <c r="Q1167" i="1" s="1"/>
  <c r="O1183" i="1"/>
  <c r="Q1183" i="1"/>
  <c r="O1105" i="1"/>
  <c r="Q1105" i="1" s="1"/>
  <c r="O1126" i="1"/>
  <c r="Q1126" i="1" s="1"/>
  <c r="L1170" i="1"/>
  <c r="O1058" i="1"/>
  <c r="Q1058" i="1"/>
  <c r="O1135" i="1"/>
  <c r="Q1135" i="1" s="1"/>
  <c r="O1070" i="1"/>
  <c r="Q1070" i="1" s="1"/>
  <c r="O1138" i="1"/>
  <c r="Q1138" i="1" s="1"/>
  <c r="O1140" i="1"/>
  <c r="Q1140" i="1" s="1"/>
  <c r="O1192" i="1"/>
  <c r="Q1192" i="1" s="1"/>
  <c r="O1169" i="1"/>
  <c r="Q1169" i="1" s="1"/>
  <c r="O1185" i="1"/>
  <c r="Q1185" i="1" s="1"/>
  <c r="L1176" i="1"/>
  <c r="O1059" i="1"/>
  <c r="Q1059" i="1" s="1"/>
  <c r="O1094" i="1"/>
  <c r="Q1094" i="1" s="1"/>
  <c r="O1109" i="1"/>
  <c r="Q1109" i="1"/>
  <c r="O1077" i="1"/>
  <c r="Q1077" i="1"/>
  <c r="O1074" i="1"/>
  <c r="Q1074" i="1" s="1"/>
  <c r="O1048" i="1"/>
  <c r="Q1048" i="1"/>
  <c r="O1080" i="1"/>
  <c r="Q1080" i="1"/>
  <c r="O1090" i="1"/>
  <c r="Q1090" i="1"/>
  <c r="O1084" i="1"/>
  <c r="Q1084" i="1" s="1"/>
  <c r="O1110" i="1"/>
  <c r="Q1110" i="1" s="1"/>
  <c r="O1088" i="1"/>
  <c r="Q1088" i="1" s="1"/>
  <c r="Q1106" i="1"/>
  <c r="O1106" i="1"/>
  <c r="Q1129" i="1"/>
  <c r="O1129" i="1"/>
  <c r="O1123" i="1"/>
  <c r="Q1123" i="1" s="1"/>
  <c r="O1171" i="1"/>
  <c r="Q1171" i="1" s="1"/>
  <c r="O1187" i="1"/>
  <c r="Q1187" i="1" s="1"/>
  <c r="O1069" i="1"/>
  <c r="Q1069" i="1"/>
  <c r="O1093" i="1"/>
  <c r="Q1093" i="1" s="1"/>
  <c r="O1061" i="1"/>
  <c r="Q1061" i="1" s="1"/>
  <c r="L1070" i="1"/>
  <c r="C1071" i="1"/>
  <c r="O1060" i="1"/>
  <c r="Q1060" i="1"/>
  <c r="O1067" i="1"/>
  <c r="Q1067" i="1" s="1"/>
  <c r="O1102" i="1"/>
  <c r="Q1102" i="1" s="1"/>
  <c r="O1089" i="1"/>
  <c r="Q1089" i="1" s="1"/>
  <c r="O1119" i="1"/>
  <c r="Q1119" i="1" s="1"/>
  <c r="O1145" i="1"/>
  <c r="Q1145" i="1" s="1"/>
  <c r="O1117" i="1"/>
  <c r="Q1117" i="1" s="1"/>
  <c r="O1115" i="1"/>
  <c r="Q1115" i="1" s="1"/>
  <c r="O1173" i="1"/>
  <c r="Q1173" i="1"/>
  <c r="O1189" i="1"/>
  <c r="Q1189" i="1"/>
  <c r="O1130" i="1"/>
  <c r="Q1130" i="1" s="1"/>
  <c r="O1068" i="1"/>
  <c r="Q1068" i="1" s="1"/>
  <c r="Q1091" i="1"/>
  <c r="O1091" i="1"/>
  <c r="O1092" i="1"/>
  <c r="Q1092" i="1" s="1"/>
  <c r="O1131" i="1"/>
  <c r="Q1131" i="1" s="1"/>
  <c r="O1101" i="1"/>
  <c r="Q1101" i="1"/>
  <c r="L1133" i="1"/>
  <c r="C1134" i="1"/>
  <c r="O1175" i="1"/>
  <c r="Q1175" i="1" s="1"/>
  <c r="O1191" i="1"/>
  <c r="Q1191" i="1" s="1"/>
  <c r="F968" i="1"/>
  <c r="L297" i="1"/>
  <c r="F974" i="1"/>
  <c r="F970" i="1"/>
  <c r="L106" i="1"/>
  <c r="Q1027" i="1"/>
  <c r="O1033" i="1"/>
  <c r="Q1033" i="1" s="1"/>
  <c r="O1041" i="1"/>
  <c r="Q1041" i="1" s="1"/>
  <c r="Q1036" i="1"/>
  <c r="O1036" i="1"/>
  <c r="O1044" i="1"/>
  <c r="Q1044" i="1" s="1"/>
  <c r="O1039" i="1"/>
  <c r="Q1039" i="1" s="1"/>
  <c r="O1034" i="1"/>
  <c r="Q1034" i="1" s="1"/>
  <c r="Q1042" i="1"/>
  <c r="O1042" i="1"/>
  <c r="Q1037" i="1"/>
  <c r="O1037" i="1"/>
  <c r="O1045" i="1"/>
  <c r="Q1045" i="1" s="1"/>
  <c r="O1032" i="1"/>
  <c r="Q1032" i="1" s="1"/>
  <c r="O1040" i="1"/>
  <c r="Q1040" i="1" s="1"/>
  <c r="O1035" i="1"/>
  <c r="Q1035" i="1" s="1"/>
  <c r="Q1043" i="1"/>
  <c r="O1043" i="1"/>
  <c r="O1038" i="1"/>
  <c r="Q1038" i="1" s="1"/>
  <c r="O1046" i="1"/>
  <c r="Q1046" i="1" s="1"/>
  <c r="L596" i="1"/>
  <c r="F978" i="1"/>
  <c r="L595" i="1"/>
  <c r="L351" i="1"/>
  <c r="L296" i="1"/>
  <c r="L586" i="1"/>
  <c r="L587" i="1"/>
  <c r="P21" i="1"/>
  <c r="P98" i="1"/>
  <c r="P154" i="1"/>
  <c r="P202" i="1"/>
  <c r="P250" i="1"/>
  <c r="P298" i="1"/>
  <c r="P394" i="1"/>
  <c r="P442" i="1"/>
  <c r="P466" i="1"/>
  <c r="P522" i="1"/>
  <c r="P562" i="1"/>
  <c r="P674" i="1"/>
  <c r="P698" i="1"/>
  <c r="P818" i="1"/>
  <c r="P882" i="1"/>
  <c r="P1005" i="1"/>
  <c r="P993" i="1"/>
  <c r="P83" i="1"/>
  <c r="P131" i="1"/>
  <c r="P179" i="1"/>
  <c r="P227" i="1"/>
  <c r="P275" i="1"/>
  <c r="P371" i="1"/>
  <c r="P403" i="1"/>
  <c r="P427" i="1"/>
  <c r="P459" i="1"/>
  <c r="P491" i="1"/>
  <c r="P531" i="1"/>
  <c r="P563" i="1"/>
  <c r="P603" i="1"/>
  <c r="P643" i="1"/>
  <c r="P683" i="1"/>
  <c r="P707" i="1"/>
  <c r="P731" i="1"/>
  <c r="P811" i="1"/>
  <c r="P883" i="1"/>
  <c r="P891" i="1"/>
  <c r="P917" i="1"/>
  <c r="P913" i="1"/>
  <c r="P909" i="1"/>
  <c r="P905" i="1"/>
  <c r="P901" i="1"/>
  <c r="P983" i="1"/>
  <c r="P981" i="1"/>
  <c r="P977" i="1"/>
  <c r="P967" i="1"/>
  <c r="P965" i="1"/>
  <c r="P13" i="1"/>
  <c r="P56" i="1"/>
  <c r="P114" i="1"/>
  <c r="P170" i="1"/>
  <c r="P218" i="1"/>
  <c r="P282" i="1"/>
  <c r="P330" i="1"/>
  <c r="P362" i="1"/>
  <c r="P402" i="1"/>
  <c r="P490" i="1"/>
  <c r="P570" i="1"/>
  <c r="P626" i="1"/>
  <c r="P770" i="1"/>
  <c r="P858" i="1"/>
  <c r="P987" i="1"/>
  <c r="P29" i="1"/>
  <c r="P99" i="1"/>
  <c r="P155" i="1"/>
  <c r="P203" i="1"/>
  <c r="P259" i="1"/>
  <c r="P315" i="1"/>
  <c r="P347" i="1"/>
  <c r="P395" i="1"/>
  <c r="P443" i="1"/>
  <c r="P579" i="1"/>
  <c r="P627" i="1"/>
  <c r="P667" i="1"/>
  <c r="P699" i="1"/>
  <c r="P819" i="1"/>
  <c r="P859" i="1"/>
  <c r="P57" i="1"/>
  <c r="P92" i="1"/>
  <c r="P132" i="1"/>
  <c r="P172" i="1"/>
  <c r="P220" i="1"/>
  <c r="P252" i="1"/>
  <c r="P292" i="1"/>
  <c r="P332" i="1"/>
  <c r="P372" i="1"/>
  <c r="P412" i="1"/>
  <c r="P452" i="1"/>
  <c r="P500" i="1"/>
  <c r="P540" i="1"/>
  <c r="P580" i="1"/>
  <c r="P628" i="1"/>
  <c r="P660" i="1"/>
  <c r="P708" i="1"/>
  <c r="P836" i="1"/>
  <c r="P844" i="1"/>
  <c r="P961" i="1"/>
  <c r="P957" i="1"/>
  <c r="P947" i="1"/>
  <c r="P42" i="1"/>
  <c r="P109" i="1"/>
  <c r="P149" i="1"/>
  <c r="P189" i="1"/>
  <c r="P221" i="1"/>
  <c r="P261" i="1"/>
  <c r="P293" i="1"/>
  <c r="P325" i="1"/>
  <c r="P373" i="1"/>
  <c r="P413" i="1"/>
  <c r="P453" i="1"/>
  <c r="P493" i="1"/>
  <c r="P533" i="1"/>
  <c r="P573" i="1"/>
  <c r="P613" i="1"/>
  <c r="P645" i="1"/>
  <c r="P677" i="1"/>
  <c r="P773" i="1"/>
  <c r="P813" i="1"/>
  <c r="P845" i="1"/>
  <c r="P861" i="1"/>
  <c r="P925" i="1"/>
  <c r="P9" i="1"/>
  <c r="P82" i="1"/>
  <c r="P130" i="1"/>
  <c r="P186" i="1"/>
  <c r="P226" i="1"/>
  <c r="P274" i="1"/>
  <c r="P322" i="1"/>
  <c r="P370" i="1"/>
  <c r="P426" i="1"/>
  <c r="P474" i="1"/>
  <c r="P514" i="1"/>
  <c r="P546" i="1"/>
  <c r="P578" i="1"/>
  <c r="P618" i="1"/>
  <c r="P650" i="1"/>
  <c r="P658" i="1"/>
  <c r="P682" i="1"/>
  <c r="P714" i="1"/>
  <c r="P746" i="1"/>
  <c r="P762" i="1"/>
  <c r="P786" i="1"/>
  <c r="P842" i="1"/>
  <c r="P991" i="1"/>
  <c r="P41" i="1"/>
  <c r="P67" i="1"/>
  <c r="P139" i="1"/>
  <c r="P163" i="1"/>
  <c r="P219" i="1"/>
  <c r="P267" i="1"/>
  <c r="P299" i="1"/>
  <c r="P339" i="1"/>
  <c r="P387" i="1"/>
  <c r="P475" i="1"/>
  <c r="P507" i="1"/>
  <c r="P547" i="1"/>
  <c r="P587" i="1"/>
  <c r="P619" i="1"/>
  <c r="P659" i="1"/>
  <c r="P747" i="1"/>
  <c r="P763" i="1"/>
  <c r="P779" i="1"/>
  <c r="P835" i="1"/>
  <c r="P875" i="1"/>
  <c r="P10" i="1"/>
  <c r="P49" i="1"/>
  <c r="P76" i="1"/>
  <c r="P108" i="1"/>
  <c r="P148" i="1"/>
  <c r="P188" i="1"/>
  <c r="P228" i="1"/>
  <c r="P268" i="1"/>
  <c r="P308" i="1"/>
  <c r="P340" i="1"/>
  <c r="P380" i="1"/>
  <c r="P420" i="1"/>
  <c r="P468" i="1"/>
  <c r="P508" i="1"/>
  <c r="P548" i="1"/>
  <c r="P596" i="1"/>
  <c r="P636" i="1"/>
  <c r="P668" i="1"/>
  <c r="P692" i="1"/>
  <c r="P716" i="1"/>
  <c r="P740" i="1"/>
  <c r="P788" i="1"/>
  <c r="P820" i="1"/>
  <c r="P876" i="1"/>
  <c r="P953" i="1"/>
  <c r="P945" i="1"/>
  <c r="P3" i="1"/>
  <c r="P38" i="1"/>
  <c r="P93" i="1"/>
  <c r="P133" i="1"/>
  <c r="P173" i="1"/>
  <c r="P245" i="1"/>
  <c r="P285" i="1"/>
  <c r="P309" i="1"/>
  <c r="P341" i="1"/>
  <c r="P421" i="1"/>
  <c r="P461" i="1"/>
  <c r="P501" i="1"/>
  <c r="P541" i="1"/>
  <c r="P581" i="1"/>
  <c r="P597" i="1"/>
  <c r="P637" i="1"/>
  <c r="P669" i="1"/>
  <c r="P701" i="1"/>
  <c r="P741" i="1"/>
  <c r="P797" i="1"/>
  <c r="P885" i="1"/>
  <c r="P916" i="1"/>
  <c r="P904" i="1"/>
  <c r="P1024" i="1"/>
  <c r="P1018" i="1"/>
  <c r="P1014" i="1"/>
  <c r="P1010" i="1"/>
  <c r="P1006" i="1"/>
  <c r="P937" i="1"/>
  <c r="P931" i="1"/>
  <c r="P919" i="1"/>
  <c r="P7" i="1"/>
  <c r="P11" i="1"/>
  <c r="P15" i="1"/>
  <c r="P19" i="1"/>
  <c r="P23" i="1"/>
  <c r="P46" i="1"/>
  <c r="P50" i="1"/>
  <c r="P54" i="1"/>
  <c r="P58" i="1"/>
  <c r="P62" i="1"/>
  <c r="P70" i="1"/>
  <c r="P78" i="1"/>
  <c r="P86" i="1"/>
  <c r="P94" i="1"/>
  <c r="P102" i="1"/>
  <c r="P110" i="1"/>
  <c r="P118" i="1"/>
  <c r="P126" i="1"/>
  <c r="P134" i="1"/>
  <c r="P142" i="1"/>
  <c r="P150" i="1"/>
  <c r="P158" i="1"/>
  <c r="P166" i="1"/>
  <c r="P174" i="1"/>
  <c r="P182" i="1"/>
  <c r="P190" i="1"/>
  <c r="P198" i="1"/>
  <c r="P206" i="1"/>
  <c r="P214" i="1"/>
  <c r="P222" i="1"/>
  <c r="P230" i="1"/>
  <c r="P238" i="1"/>
  <c r="P246" i="1"/>
  <c r="P254" i="1"/>
  <c r="P262" i="1"/>
  <c r="P270" i="1"/>
  <c r="P278" i="1"/>
  <c r="P286" i="1"/>
  <c r="P294" i="1"/>
  <c r="P302" i="1"/>
  <c r="P310" i="1"/>
  <c r="P318" i="1"/>
  <c r="P326" i="1"/>
  <c r="P334" i="1"/>
  <c r="P342" i="1"/>
  <c r="P350" i="1"/>
  <c r="P358" i="1"/>
  <c r="P366" i="1"/>
  <c r="P374" i="1"/>
  <c r="P382" i="1"/>
  <c r="P390" i="1"/>
  <c r="P398" i="1"/>
  <c r="P406" i="1"/>
  <c r="P414" i="1"/>
  <c r="P422" i="1"/>
  <c r="P430" i="1"/>
  <c r="P438" i="1"/>
  <c r="P446" i="1"/>
  <c r="P454" i="1"/>
  <c r="P462" i="1"/>
  <c r="P470" i="1"/>
  <c r="P478" i="1"/>
  <c r="P486" i="1"/>
  <c r="P494" i="1"/>
  <c r="P502" i="1"/>
  <c r="P510" i="1"/>
  <c r="P518" i="1"/>
  <c r="P526" i="1"/>
  <c r="P534" i="1"/>
  <c r="P542" i="1"/>
  <c r="P550" i="1"/>
  <c r="P558" i="1"/>
  <c r="P566" i="1"/>
  <c r="P574" i="1"/>
  <c r="P582" i="1"/>
  <c r="P590" i="1"/>
  <c r="P598" i="1"/>
  <c r="P606" i="1"/>
  <c r="P614" i="1"/>
  <c r="P622" i="1"/>
  <c r="P630" i="1"/>
  <c r="P638" i="1"/>
  <c r="P646" i="1"/>
  <c r="P654" i="1"/>
  <c r="P662" i="1"/>
  <c r="P670" i="1"/>
  <c r="P678" i="1"/>
  <c r="P686" i="1"/>
  <c r="P694" i="1"/>
  <c r="P702" i="1"/>
  <c r="P710" i="1"/>
  <c r="P726" i="1"/>
  <c r="P734" i="1"/>
  <c r="P742" i="1"/>
  <c r="P758" i="1"/>
  <c r="P766" i="1"/>
  <c r="P774" i="1"/>
  <c r="P782" i="1"/>
  <c r="P790" i="1"/>
  <c r="P798" i="1"/>
  <c r="P806" i="1"/>
  <c r="P822" i="1"/>
  <c r="P830" i="1"/>
  <c r="P838" i="1"/>
  <c r="P846" i="1"/>
  <c r="P854" i="1"/>
  <c r="P862" i="1"/>
  <c r="P870" i="1"/>
  <c r="P878" i="1"/>
  <c r="P894" i="1"/>
  <c r="L308" i="1"/>
  <c r="P896" i="1"/>
  <c r="P1004" i="1"/>
  <c r="P1002" i="1"/>
  <c r="P998" i="1"/>
  <c r="P996" i="1"/>
  <c r="P992" i="1"/>
  <c r="P990" i="1"/>
  <c r="P988" i="1"/>
  <c r="P986" i="1"/>
  <c r="P17" i="1"/>
  <c r="P66" i="1"/>
  <c r="P106" i="1"/>
  <c r="P146" i="1"/>
  <c r="P194" i="1"/>
  <c r="P242" i="1"/>
  <c r="P258" i="1"/>
  <c r="P306" i="1"/>
  <c r="P346" i="1"/>
  <c r="P386" i="1"/>
  <c r="P434" i="1"/>
  <c r="P482" i="1"/>
  <c r="P554" i="1"/>
  <c r="P594" i="1"/>
  <c r="P706" i="1"/>
  <c r="P730" i="1"/>
  <c r="P810" i="1"/>
  <c r="P890" i="1"/>
  <c r="P999" i="1"/>
  <c r="P25" i="1"/>
  <c r="P91" i="1"/>
  <c r="P171" i="1"/>
  <c r="P211" i="1"/>
  <c r="P243" i="1"/>
  <c r="P307" i="1"/>
  <c r="P363" i="1"/>
  <c r="P523" i="1"/>
  <c r="P53" i="1"/>
  <c r="P84" i="1"/>
  <c r="P116" i="1"/>
  <c r="P164" i="1"/>
  <c r="P204" i="1"/>
  <c r="P244" i="1"/>
  <c r="P284" i="1"/>
  <c r="P324" i="1"/>
  <c r="P364" i="1"/>
  <c r="P404" i="1"/>
  <c r="P444" i="1"/>
  <c r="P484" i="1"/>
  <c r="P524" i="1"/>
  <c r="P572" i="1"/>
  <c r="P620" i="1"/>
  <c r="P732" i="1"/>
  <c r="P756" i="1"/>
  <c r="P772" i="1"/>
  <c r="P804" i="1"/>
  <c r="P860" i="1"/>
  <c r="P955" i="1"/>
  <c r="P943" i="1"/>
  <c r="P34" i="1"/>
  <c r="P77" i="1"/>
  <c r="P117" i="1"/>
  <c r="P157" i="1"/>
  <c r="P197" i="1"/>
  <c r="P229" i="1"/>
  <c r="P269" i="1"/>
  <c r="P301" i="1"/>
  <c r="P333" i="1"/>
  <c r="P365" i="1"/>
  <c r="P405" i="1"/>
  <c r="P445" i="1"/>
  <c r="P477" i="1"/>
  <c r="P517" i="1"/>
  <c r="P557" i="1"/>
  <c r="P605" i="1"/>
  <c r="P709" i="1"/>
  <c r="P749" i="1"/>
  <c r="P789" i="1"/>
  <c r="P821" i="1"/>
  <c r="P837" i="1"/>
  <c r="P853" i="1"/>
  <c r="P869" i="1"/>
  <c r="P908" i="1"/>
  <c r="P933" i="1"/>
  <c r="P929" i="1"/>
  <c r="P921" i="1"/>
  <c r="P27" i="1"/>
  <c r="P31" i="1"/>
  <c r="P35" i="1"/>
  <c r="P39" i="1"/>
  <c r="P43" i="1"/>
  <c r="P63" i="1"/>
  <c r="P71" i="1"/>
  <c r="P79" i="1"/>
  <c r="P87" i="1"/>
  <c r="P95" i="1"/>
  <c r="P103" i="1"/>
  <c r="P111" i="1"/>
  <c r="P119" i="1"/>
  <c r="P127" i="1"/>
  <c r="P135" i="1"/>
  <c r="P143" i="1"/>
  <c r="P151" i="1"/>
  <c r="P159" i="1"/>
  <c r="P167" i="1"/>
  <c r="P175" i="1"/>
  <c r="P183" i="1"/>
  <c r="P191" i="1"/>
  <c r="P199" i="1"/>
  <c r="P207" i="1"/>
  <c r="P215" i="1"/>
  <c r="P223" i="1"/>
  <c r="P231" i="1"/>
  <c r="P239" i="1"/>
  <c r="P247" i="1"/>
  <c r="P255" i="1"/>
  <c r="P263" i="1"/>
  <c r="P271" i="1"/>
  <c r="P279" i="1"/>
  <c r="P287" i="1"/>
  <c r="P295" i="1"/>
  <c r="P303" i="1"/>
  <c r="P311" i="1"/>
  <c r="P319" i="1"/>
  <c r="P327" i="1"/>
  <c r="P335" i="1"/>
  <c r="P343" i="1"/>
  <c r="P351" i="1"/>
  <c r="P359" i="1"/>
  <c r="P367" i="1"/>
  <c r="P375" i="1"/>
  <c r="P383" i="1"/>
  <c r="P391" i="1"/>
  <c r="P399" i="1"/>
  <c r="P407" i="1"/>
  <c r="P415" i="1"/>
  <c r="P423" i="1"/>
  <c r="P431" i="1"/>
  <c r="P439" i="1"/>
  <c r="P447" i="1"/>
  <c r="P455" i="1"/>
  <c r="P463" i="1"/>
  <c r="P471" i="1"/>
  <c r="P479" i="1"/>
  <c r="P487" i="1"/>
  <c r="P495" i="1"/>
  <c r="P503" i="1"/>
  <c r="P511" i="1"/>
  <c r="P519" i="1"/>
  <c r="P527" i="1"/>
  <c r="P535" i="1"/>
  <c r="P543" i="1"/>
  <c r="P551" i="1"/>
  <c r="P559" i="1"/>
  <c r="P567" i="1"/>
  <c r="P575" i="1"/>
  <c r="P583" i="1"/>
  <c r="P591" i="1"/>
  <c r="P599" i="1"/>
  <c r="P607" i="1"/>
  <c r="P615" i="1"/>
  <c r="P623" i="1"/>
  <c r="P631" i="1"/>
  <c r="P639" i="1"/>
  <c r="P647" i="1"/>
  <c r="P663" i="1"/>
  <c r="P671" i="1"/>
  <c r="P679" i="1"/>
  <c r="P687" i="1"/>
  <c r="P695" i="1"/>
  <c r="P703" i="1"/>
  <c r="P711" i="1"/>
  <c r="P719" i="1"/>
  <c r="P727" i="1"/>
  <c r="P735" i="1"/>
  <c r="P743" i="1"/>
  <c r="P751" i="1"/>
  <c r="P759" i="1"/>
  <c r="P767" i="1"/>
  <c r="P775" i="1"/>
  <c r="P783" i="1"/>
  <c r="P791" i="1"/>
  <c r="P799" i="1"/>
  <c r="P807" i="1"/>
  <c r="P815" i="1"/>
  <c r="P831" i="1"/>
  <c r="P839" i="1"/>
  <c r="P847" i="1"/>
  <c r="P855" i="1"/>
  <c r="P863" i="1"/>
  <c r="P879" i="1"/>
  <c r="P895" i="1"/>
  <c r="L307" i="1"/>
  <c r="P915" i="1"/>
  <c r="P911" i="1"/>
  <c r="P907" i="1"/>
  <c r="P903" i="1"/>
  <c r="P899" i="1"/>
  <c r="P982" i="1"/>
  <c r="P980" i="1"/>
  <c r="P976" i="1"/>
  <c r="P968" i="1"/>
  <c r="P966" i="1"/>
  <c r="P964" i="1"/>
  <c r="P5" i="1"/>
  <c r="P52" i="1"/>
  <c r="P90" i="1"/>
  <c r="P138" i="1"/>
  <c r="P178" i="1"/>
  <c r="P234" i="1"/>
  <c r="P266" i="1"/>
  <c r="P314" i="1"/>
  <c r="P354" i="1"/>
  <c r="P410" i="1"/>
  <c r="P458" i="1"/>
  <c r="P506" i="1"/>
  <c r="P530" i="1"/>
  <c r="P610" i="1"/>
  <c r="P642" i="1"/>
  <c r="P690" i="1"/>
  <c r="P722" i="1"/>
  <c r="P794" i="1"/>
  <c r="P826" i="1"/>
  <c r="P1003" i="1"/>
  <c r="P989" i="1"/>
  <c r="N33" i="1"/>
  <c r="Q33" i="1" s="1"/>
  <c r="P33" i="1"/>
  <c r="P75" i="1"/>
  <c r="P123" i="1"/>
  <c r="P187" i="1"/>
  <c r="P235" i="1"/>
  <c r="P283" i="1"/>
  <c r="P323" i="1"/>
  <c r="P355" i="1"/>
  <c r="P411" i="1"/>
  <c r="P435" i="1"/>
  <c r="P467" i="1"/>
  <c r="P499" i="1"/>
  <c r="P539" i="1"/>
  <c r="P571" i="1"/>
  <c r="P611" i="1"/>
  <c r="P651" i="1"/>
  <c r="P691" i="1"/>
  <c r="P715" i="1"/>
  <c r="P795" i="1"/>
  <c r="P827" i="1"/>
  <c r="P867" i="1"/>
  <c r="P14" i="1"/>
  <c r="P61" i="1"/>
  <c r="P100" i="1"/>
  <c r="P140" i="1"/>
  <c r="P180" i="1"/>
  <c r="P212" i="1"/>
  <c r="P260" i="1"/>
  <c r="P300" i="1"/>
  <c r="P348" i="1"/>
  <c r="P388" i="1"/>
  <c r="P428" i="1"/>
  <c r="P460" i="1"/>
  <c r="P492" i="1"/>
  <c r="P532" i="1"/>
  <c r="P564" i="1"/>
  <c r="P604" i="1"/>
  <c r="P652" i="1"/>
  <c r="P676" i="1"/>
  <c r="P700" i="1"/>
  <c r="P724" i="1"/>
  <c r="P780" i="1"/>
  <c r="P796" i="1"/>
  <c r="P828" i="1"/>
  <c r="P868" i="1"/>
  <c r="P1026" i="1"/>
  <c r="P959" i="1"/>
  <c r="P951" i="1"/>
  <c r="P941" i="1"/>
  <c r="P30" i="1"/>
  <c r="P85" i="1"/>
  <c r="P125" i="1"/>
  <c r="P165" i="1"/>
  <c r="P205" i="1"/>
  <c r="P237" i="1"/>
  <c r="P277" i="1"/>
  <c r="P317" i="1"/>
  <c r="P349" i="1"/>
  <c r="P389" i="1"/>
  <c r="P429" i="1"/>
  <c r="P469" i="1"/>
  <c r="P509" i="1"/>
  <c r="P589" i="1"/>
  <c r="P629" i="1"/>
  <c r="P661" i="1"/>
  <c r="P693" i="1"/>
  <c r="P733" i="1"/>
  <c r="P805" i="1"/>
  <c r="P8" i="1"/>
  <c r="P12" i="1"/>
  <c r="P16" i="1"/>
  <c r="P20" i="1"/>
  <c r="P47" i="1"/>
  <c r="P51" i="1"/>
  <c r="P55" i="1"/>
  <c r="P59" i="1"/>
  <c r="P64" i="1"/>
  <c r="P72" i="1"/>
  <c r="P80" i="1"/>
  <c r="P88" i="1"/>
  <c r="P96" i="1"/>
  <c r="P104" i="1"/>
  <c r="P112" i="1"/>
  <c r="P120" i="1"/>
  <c r="P128" i="1"/>
  <c r="P136" i="1"/>
  <c r="P144" i="1"/>
  <c r="P152" i="1"/>
  <c r="P160" i="1"/>
  <c r="P168" i="1"/>
  <c r="P176" i="1"/>
  <c r="P184" i="1"/>
  <c r="P192" i="1"/>
  <c r="P200" i="1"/>
  <c r="P208" i="1"/>
  <c r="P216" i="1"/>
  <c r="P224" i="1"/>
  <c r="P232" i="1"/>
  <c r="P240" i="1"/>
  <c r="P248" i="1"/>
  <c r="P256" i="1"/>
  <c r="P264" i="1"/>
  <c r="P272" i="1"/>
  <c r="P280" i="1"/>
  <c r="P288" i="1"/>
  <c r="P296" i="1"/>
  <c r="P304" i="1"/>
  <c r="P312" i="1"/>
  <c r="P320" i="1"/>
  <c r="P328" i="1"/>
  <c r="P336" i="1"/>
  <c r="P344" i="1"/>
  <c r="P352" i="1"/>
  <c r="P360" i="1"/>
  <c r="P368" i="1"/>
  <c r="P376" i="1"/>
  <c r="P384" i="1"/>
  <c r="P392" i="1"/>
  <c r="P400" i="1"/>
  <c r="P408" i="1"/>
  <c r="P416" i="1"/>
  <c r="P424" i="1"/>
  <c r="P432" i="1"/>
  <c r="P440" i="1"/>
  <c r="P448" i="1"/>
  <c r="P456" i="1"/>
  <c r="P464" i="1"/>
  <c r="P472" i="1"/>
  <c r="P480" i="1"/>
  <c r="P488" i="1"/>
  <c r="P496" i="1"/>
  <c r="P504" i="1"/>
  <c r="P512" i="1"/>
  <c r="P520" i="1"/>
  <c r="P536" i="1"/>
  <c r="P544" i="1"/>
  <c r="P552" i="1"/>
  <c r="P560" i="1"/>
  <c r="P568" i="1"/>
  <c r="P584" i="1"/>
  <c r="P592" i="1"/>
  <c r="P600" i="1"/>
  <c r="P608" i="1"/>
  <c r="P616" i="1"/>
  <c r="P624" i="1"/>
  <c r="P632" i="1"/>
  <c r="P640" i="1"/>
  <c r="P648" i="1"/>
  <c r="P656" i="1"/>
  <c r="P664" i="1"/>
  <c r="P672" i="1"/>
  <c r="P680" i="1"/>
  <c r="P688" i="1"/>
  <c r="P704" i="1"/>
  <c r="P712" i="1"/>
  <c r="P720" i="1"/>
  <c r="P728" i="1"/>
  <c r="P736" i="1"/>
  <c r="P744" i="1"/>
  <c r="P752" i="1"/>
  <c r="P768" i="1"/>
  <c r="P776" i="1"/>
  <c r="P784" i="1"/>
  <c r="P800" i="1"/>
  <c r="P816" i="1"/>
  <c r="P832" i="1"/>
  <c r="P840" i="1"/>
  <c r="P848" i="1"/>
  <c r="P856" i="1"/>
  <c r="P864" i="1"/>
  <c r="P880" i="1"/>
  <c r="P888" i="1"/>
  <c r="L740" i="1"/>
  <c r="P918" i="1"/>
  <c r="P960" i="1"/>
  <c r="P958" i="1"/>
  <c r="P956" i="1"/>
  <c r="P954" i="1"/>
  <c r="P952" i="1"/>
  <c r="P948" i="1"/>
  <c r="P946" i="1"/>
  <c r="P944" i="1"/>
  <c r="P942" i="1"/>
  <c r="P940" i="1"/>
  <c r="P48" i="1"/>
  <c r="P74" i="1"/>
  <c r="P122" i="1"/>
  <c r="P162" i="1"/>
  <c r="P210" i="1"/>
  <c r="P290" i="1"/>
  <c r="P338" i="1"/>
  <c r="P378" i="1"/>
  <c r="P418" i="1"/>
  <c r="P450" i="1"/>
  <c r="P498" i="1"/>
  <c r="P538" i="1"/>
  <c r="P586" i="1"/>
  <c r="P634" i="1"/>
  <c r="P754" i="1"/>
  <c r="P778" i="1"/>
  <c r="P874" i="1"/>
  <c r="P997" i="1"/>
  <c r="P37" i="1"/>
  <c r="P107" i="1"/>
  <c r="P115" i="1"/>
  <c r="P147" i="1"/>
  <c r="P195" i="1"/>
  <c r="P251" i="1"/>
  <c r="P291" i="1"/>
  <c r="P331" i="1"/>
  <c r="P379" i="1"/>
  <c r="P419" i="1"/>
  <c r="P451" i="1"/>
  <c r="P483" i="1"/>
  <c r="P515" i="1"/>
  <c r="P555" i="1"/>
  <c r="P595" i="1"/>
  <c r="P635" i="1"/>
  <c r="P675" i="1"/>
  <c r="P755" i="1"/>
  <c r="P771" i="1"/>
  <c r="P843" i="1"/>
  <c r="P6" i="1"/>
  <c r="P22" i="1"/>
  <c r="P68" i="1"/>
  <c r="P124" i="1"/>
  <c r="P156" i="1"/>
  <c r="P196" i="1"/>
  <c r="P236" i="1"/>
  <c r="P276" i="1"/>
  <c r="P316" i="1"/>
  <c r="P356" i="1"/>
  <c r="P396" i="1"/>
  <c r="P436" i="1"/>
  <c r="P476" i="1"/>
  <c r="P516" i="1"/>
  <c r="P556" i="1"/>
  <c r="P588" i="1"/>
  <c r="P612" i="1"/>
  <c r="P644" i="1"/>
  <c r="P684" i="1"/>
  <c r="P748" i="1"/>
  <c r="P764" i="1"/>
  <c r="P812" i="1"/>
  <c r="P852" i="1"/>
  <c r="P884" i="1"/>
  <c r="P897" i="1"/>
  <c r="P949" i="1"/>
  <c r="P26" i="1"/>
  <c r="P69" i="1"/>
  <c r="P101" i="1"/>
  <c r="P141" i="1"/>
  <c r="P181" i="1"/>
  <c r="P213" i="1"/>
  <c r="P253" i="1"/>
  <c r="P357" i="1"/>
  <c r="P397" i="1"/>
  <c r="P437" i="1"/>
  <c r="P485" i="1"/>
  <c r="P525" i="1"/>
  <c r="P565" i="1"/>
  <c r="P621" i="1"/>
  <c r="P653" i="1"/>
  <c r="P685" i="1"/>
  <c r="P725" i="1"/>
  <c r="P757" i="1"/>
  <c r="P912" i="1"/>
  <c r="P900" i="1"/>
  <c r="P1020" i="1"/>
  <c r="P1016" i="1"/>
  <c r="P1012" i="1"/>
  <c r="P1008" i="1"/>
  <c r="P939" i="1"/>
  <c r="P935" i="1"/>
  <c r="P927" i="1"/>
  <c r="P923" i="1"/>
  <c r="P4" i="1"/>
  <c r="P24" i="1"/>
  <c r="P28" i="1"/>
  <c r="P32" i="1"/>
  <c r="P36" i="1"/>
  <c r="P44" i="1"/>
  <c r="P65" i="1"/>
  <c r="P73" i="1"/>
  <c r="P81" i="1"/>
  <c r="P89" i="1"/>
  <c r="P97" i="1"/>
  <c r="P105" i="1"/>
  <c r="P113" i="1"/>
  <c r="P121" i="1"/>
  <c r="P129" i="1"/>
  <c r="P137" i="1"/>
  <c r="P145" i="1"/>
  <c r="P153" i="1"/>
  <c r="P161" i="1"/>
  <c r="P169" i="1"/>
  <c r="P177" i="1"/>
  <c r="P185" i="1"/>
  <c r="P193" i="1"/>
  <c r="P201" i="1"/>
  <c r="P209" i="1"/>
  <c r="P217" i="1"/>
  <c r="P225" i="1"/>
  <c r="P233" i="1"/>
  <c r="P241" i="1"/>
  <c r="P249" i="1"/>
  <c r="P257" i="1"/>
  <c r="P265" i="1"/>
  <c r="P273" i="1"/>
  <c r="P281" i="1"/>
  <c r="P289" i="1"/>
  <c r="P297" i="1"/>
  <c r="P305" i="1"/>
  <c r="P313" i="1"/>
  <c r="P321" i="1"/>
  <c r="P329" i="1"/>
  <c r="P337" i="1"/>
  <c r="P345" i="1"/>
  <c r="P353" i="1"/>
  <c r="P361" i="1"/>
  <c r="P369" i="1"/>
  <c r="P377" i="1"/>
  <c r="P385" i="1"/>
  <c r="P393" i="1"/>
  <c r="P401" i="1"/>
  <c r="P409" i="1"/>
  <c r="P417" i="1"/>
  <c r="P425" i="1"/>
  <c r="P433" i="1"/>
  <c r="P441" i="1"/>
  <c r="P449" i="1"/>
  <c r="P457" i="1"/>
  <c r="P465" i="1"/>
  <c r="P473" i="1"/>
  <c r="P481" i="1"/>
  <c r="P489" i="1"/>
  <c r="P497" i="1"/>
  <c r="P505" i="1"/>
  <c r="P513" i="1"/>
  <c r="P521" i="1"/>
  <c r="P529" i="1"/>
  <c r="P537" i="1"/>
  <c r="P545" i="1"/>
  <c r="P553" i="1"/>
  <c r="P561" i="1"/>
  <c r="P569" i="1"/>
  <c r="P577" i="1"/>
  <c r="P585" i="1"/>
  <c r="P593" i="1"/>
  <c r="P601" i="1"/>
  <c r="P609" i="1"/>
  <c r="P617" i="1"/>
  <c r="P625" i="1"/>
  <c r="P633" i="1"/>
  <c r="P641" i="1"/>
  <c r="P649" i="1"/>
  <c r="P657" i="1"/>
  <c r="P665" i="1"/>
  <c r="P673" i="1"/>
  <c r="P681" i="1"/>
  <c r="P689" i="1"/>
  <c r="P697" i="1"/>
  <c r="P705" i="1"/>
  <c r="P713" i="1"/>
  <c r="P721" i="1"/>
  <c r="P737" i="1"/>
  <c r="P753" i="1"/>
  <c r="P761" i="1"/>
  <c r="P769" i="1"/>
  <c r="P777" i="1"/>
  <c r="P785" i="1"/>
  <c r="P793" i="1"/>
  <c r="P801" i="1"/>
  <c r="P817" i="1"/>
  <c r="P825" i="1"/>
  <c r="P833" i="1"/>
  <c r="P841" i="1"/>
  <c r="P849" i="1"/>
  <c r="P857" i="1"/>
  <c r="P873" i="1"/>
  <c r="P881" i="1"/>
  <c r="P889" i="1"/>
  <c r="P914" i="1"/>
  <c r="P910" i="1"/>
  <c r="P906" i="1"/>
  <c r="P902" i="1"/>
  <c r="P898" i="1"/>
  <c r="P1025" i="1"/>
  <c r="P1023" i="1"/>
  <c r="P1019" i="1"/>
  <c r="P1017" i="1"/>
  <c r="P1015" i="1"/>
  <c r="P1013" i="1"/>
  <c r="P1011" i="1"/>
  <c r="P1009" i="1"/>
  <c r="P1007" i="1"/>
  <c r="P938" i="1"/>
  <c r="P934" i="1"/>
  <c r="P932" i="1"/>
  <c r="P930" i="1"/>
  <c r="P928" i="1"/>
  <c r="P926" i="1"/>
  <c r="P924" i="1"/>
  <c r="P922" i="1"/>
  <c r="P920" i="1"/>
  <c r="L413" i="1"/>
  <c r="L709" i="1"/>
  <c r="L325" i="1"/>
  <c r="L849" i="1"/>
  <c r="L405" i="1"/>
  <c r="L302" i="1"/>
  <c r="L404" i="1"/>
  <c r="L300" i="1"/>
  <c r="L396" i="1"/>
  <c r="L323" i="1"/>
  <c r="L699" i="1"/>
  <c r="L321" i="1"/>
  <c r="L632" i="1"/>
  <c r="L317" i="1"/>
  <c r="L227" i="1"/>
  <c r="L630" i="1"/>
  <c r="L315" i="1"/>
  <c r="L294" i="1"/>
  <c r="L262" i="1"/>
  <c r="L748" i="1"/>
  <c r="L332" i="1"/>
  <c r="L190" i="1"/>
  <c r="L744" i="1"/>
  <c r="L329" i="1"/>
  <c r="L188" i="1"/>
  <c r="F325" i="1"/>
  <c r="F287" i="1"/>
  <c r="F271" i="1"/>
  <c r="L747" i="1"/>
  <c r="L855" i="1"/>
  <c r="L629" i="1"/>
  <c r="L293" i="1"/>
  <c r="L736" i="1"/>
  <c r="L732" i="1"/>
  <c r="L865" i="1"/>
  <c r="L322" i="1"/>
  <c r="L263" i="1"/>
  <c r="N842" i="1"/>
  <c r="L301" i="1"/>
  <c r="L255" i="1"/>
  <c r="L689" i="1"/>
  <c r="L331" i="1"/>
  <c r="L316" i="1"/>
  <c r="L211" i="1"/>
  <c r="L644" i="1"/>
  <c r="L550" i="1"/>
  <c r="L624" i="1"/>
  <c r="L741" i="1"/>
  <c r="L309" i="1"/>
  <c r="L476" i="1"/>
  <c r="F963" i="1"/>
  <c r="L324" i="1"/>
  <c r="F1024" i="1"/>
  <c r="L863" i="1"/>
  <c r="L581" i="1"/>
  <c r="L210" i="1"/>
  <c r="L857" i="1"/>
  <c r="L208" i="1"/>
  <c r="F166" i="1"/>
  <c r="N863" i="1"/>
  <c r="L733" i="1"/>
  <c r="L330" i="1"/>
  <c r="L874" i="1"/>
  <c r="L749" i="1"/>
  <c r="L873" i="1"/>
  <c r="L314" i="1"/>
  <c r="L223" i="1"/>
  <c r="F857" i="1"/>
  <c r="F789" i="1"/>
  <c r="F781" i="1"/>
  <c r="F666" i="1"/>
  <c r="L871" i="1"/>
  <c r="L589" i="1"/>
  <c r="L219" i="1"/>
  <c r="L866" i="1"/>
  <c r="L352" i="1"/>
  <c r="L218" i="1"/>
  <c r="L835" i="1"/>
  <c r="L623" i="1"/>
  <c r="L326" i="1"/>
  <c r="L303" i="1"/>
  <c r="L90" i="1"/>
  <c r="L867" i="1"/>
  <c r="L829" i="1"/>
  <c r="L737" i="1"/>
  <c r="L678" i="1"/>
  <c r="L604" i="1"/>
  <c r="F987" i="1"/>
  <c r="L819" i="1"/>
  <c r="L645" i="1"/>
  <c r="L601" i="1"/>
  <c r="L547" i="1"/>
  <c r="L333" i="1"/>
  <c r="L310" i="1"/>
  <c r="F283" i="1"/>
  <c r="F275" i="1"/>
  <c r="F253" i="1"/>
  <c r="F246" i="1"/>
  <c r="F116" i="1"/>
  <c r="F1020" i="1"/>
  <c r="N925" i="1"/>
  <c r="L463" i="1"/>
  <c r="L189" i="1"/>
  <c r="L858" i="1"/>
  <c r="L729" i="1"/>
  <c r="L631" i="1"/>
  <c r="L731" i="1"/>
  <c r="L320" i="1"/>
  <c r="F304" i="1"/>
  <c r="F273" i="1"/>
  <c r="F258" i="1"/>
  <c r="L963" i="1"/>
  <c r="L318" i="1"/>
  <c r="L295" i="1"/>
  <c r="L151" i="1"/>
  <c r="F829" i="1"/>
  <c r="F821" i="1"/>
  <c r="F806" i="1"/>
  <c r="F798" i="1"/>
  <c r="F752" i="1"/>
  <c r="F737" i="1"/>
  <c r="F645" i="1"/>
  <c r="F349" i="1"/>
  <c r="L45" i="1"/>
  <c r="L848" i="1"/>
  <c r="L834" i="1"/>
  <c r="L676" i="1"/>
  <c r="N947" i="1"/>
  <c r="O947" i="1" s="1"/>
  <c r="L846" i="1"/>
  <c r="L673" i="1"/>
  <c r="F777" i="1"/>
  <c r="F618" i="1"/>
  <c r="F610" i="1"/>
  <c r="F557" i="1"/>
  <c r="L306" i="1"/>
  <c r="F966" i="1"/>
  <c r="L856" i="1"/>
  <c r="L843" i="1"/>
  <c r="L672" i="1"/>
  <c r="L842" i="1"/>
  <c r="L818" i="1"/>
  <c r="L684" i="1"/>
  <c r="L671" i="1"/>
  <c r="L628" i="1"/>
  <c r="L854" i="1"/>
  <c r="L841" i="1"/>
  <c r="L750" i="1"/>
  <c r="L681" i="1"/>
  <c r="L666" i="1"/>
  <c r="L851" i="1"/>
  <c r="L840" i="1"/>
  <c r="L680" i="1"/>
  <c r="L560" i="1"/>
  <c r="L864" i="1"/>
  <c r="L850" i="1"/>
  <c r="L838" i="1"/>
  <c r="L679" i="1"/>
  <c r="L839" i="1"/>
  <c r="L602" i="1"/>
  <c r="L89" i="1"/>
  <c r="L833" i="1"/>
  <c r="F774" i="1"/>
  <c r="F759" i="1"/>
  <c r="F721" i="1"/>
  <c r="F652" i="1"/>
  <c r="F644" i="1"/>
  <c r="F607" i="1"/>
  <c r="F355" i="1"/>
  <c r="F310" i="1"/>
  <c r="F243" i="1"/>
  <c r="F174" i="1"/>
  <c r="F136" i="1"/>
  <c r="F113" i="1"/>
  <c r="F1018" i="1"/>
  <c r="F981" i="1"/>
  <c r="F969" i="1"/>
  <c r="F962" i="1"/>
  <c r="L104" i="1"/>
  <c r="L88" i="1"/>
  <c r="L962" i="1"/>
  <c r="L847" i="1"/>
  <c r="L395" i="1"/>
  <c r="L222" i="1"/>
  <c r="L100" i="1"/>
  <c r="F833" i="1"/>
  <c r="F681" i="1"/>
  <c r="L559" i="1"/>
  <c r="F529" i="1"/>
  <c r="F347" i="1"/>
  <c r="F339" i="1"/>
  <c r="F218" i="1"/>
  <c r="F172" i="1"/>
  <c r="F1023" i="1"/>
  <c r="L985" i="1"/>
  <c r="L961" i="1"/>
  <c r="L669" i="1"/>
  <c r="L380" i="1"/>
  <c r="L99" i="1"/>
  <c r="F871" i="1"/>
  <c r="F863" i="1"/>
  <c r="F695" i="1"/>
  <c r="F604" i="1"/>
  <c r="F597" i="1"/>
  <c r="L582" i="1"/>
  <c r="F513" i="1"/>
  <c r="F413" i="1"/>
  <c r="F277" i="1"/>
  <c r="F255" i="1"/>
  <c r="F1021" i="1"/>
  <c r="F965" i="1"/>
  <c r="L919" i="1"/>
  <c r="L830" i="1"/>
  <c r="L746" i="1"/>
  <c r="L594" i="1"/>
  <c r="L289" i="1"/>
  <c r="L161" i="1"/>
  <c r="L97" i="1"/>
  <c r="F748" i="1"/>
  <c r="F732" i="1"/>
  <c r="F619" i="1"/>
  <c r="F542" i="1"/>
  <c r="F466" i="1"/>
  <c r="F458" i="1"/>
  <c r="F451" i="1"/>
  <c r="F443" i="1"/>
  <c r="F435" i="1"/>
  <c r="F351" i="1"/>
  <c r="F224" i="1"/>
  <c r="F216" i="1"/>
  <c r="F193" i="1"/>
  <c r="L723" i="1"/>
  <c r="L214" i="1"/>
  <c r="L160" i="1"/>
  <c r="L96" i="1"/>
  <c r="F916" i="1"/>
  <c r="F912" i="1"/>
  <c r="F908" i="1"/>
  <c r="F904" i="1"/>
  <c r="F900" i="1"/>
  <c r="L722" i="1"/>
  <c r="L607" i="1"/>
  <c r="L152" i="1"/>
  <c r="L91" i="1"/>
  <c r="F692" i="1"/>
  <c r="L707" i="1"/>
  <c r="F669" i="1"/>
  <c r="F335" i="1"/>
  <c r="F297" i="1"/>
  <c r="F245" i="1"/>
  <c r="F184" i="1"/>
  <c r="N994" i="1"/>
  <c r="Q994" i="1" s="1"/>
  <c r="N991" i="1"/>
  <c r="N1022" i="1"/>
  <c r="Q1022" i="1" s="1"/>
  <c r="N1001" i="1"/>
  <c r="Q1001" i="1" s="1"/>
  <c r="C563" i="1"/>
  <c r="C564" i="1" s="1"/>
  <c r="C565" i="1" s="1"/>
  <c r="C566" i="1" s="1"/>
  <c r="C567" i="1" s="1"/>
  <c r="C568" i="1" s="1"/>
  <c r="C569" i="1" s="1"/>
  <c r="C570" i="1" s="1"/>
  <c r="C571" i="1" s="1"/>
  <c r="L562" i="1"/>
  <c r="N997" i="1"/>
  <c r="N988" i="1"/>
  <c r="C610" i="1"/>
  <c r="L609" i="1"/>
  <c r="N1019" i="1"/>
  <c r="N1021" i="1"/>
  <c r="O1021" i="1" s="1"/>
  <c r="N1000" i="1"/>
  <c r="N528" i="1"/>
  <c r="Q528" i="1" s="1"/>
  <c r="N823" i="1"/>
  <c r="Q823" i="1" s="1"/>
  <c r="N989" i="1"/>
  <c r="N816" i="1"/>
  <c r="N839" i="1"/>
  <c r="L708" i="1"/>
  <c r="E305" i="1"/>
  <c r="F305" i="1" s="1"/>
  <c r="N996" i="1"/>
  <c r="N969" i="1"/>
  <c r="O969" i="1" s="1"/>
  <c r="N936" i="1"/>
  <c r="Q936" i="1" s="1"/>
  <c r="N831" i="1"/>
  <c r="N879" i="1"/>
  <c r="L474" i="1"/>
  <c r="L379" i="1"/>
  <c r="E319" i="1"/>
  <c r="F319" i="1" s="1"/>
  <c r="N394" i="1"/>
  <c r="N602" i="1"/>
  <c r="O602" i="1" s="1"/>
  <c r="N729" i="1"/>
  <c r="Q729" i="1" s="1"/>
  <c r="N737" i="1"/>
  <c r="N769" i="1"/>
  <c r="N777" i="1"/>
  <c r="N785" i="1"/>
  <c r="N817" i="1"/>
  <c r="N825" i="1"/>
  <c r="N880" i="1"/>
  <c r="N888" i="1"/>
  <c r="L876" i="1"/>
  <c r="L828" i="1"/>
  <c r="L817" i="1"/>
  <c r="L721" i="1"/>
  <c r="L695" i="1"/>
  <c r="L686" i="1"/>
  <c r="L598" i="1"/>
  <c r="L545" i="1"/>
  <c r="L473" i="1"/>
  <c r="L458" i="1"/>
  <c r="L390" i="1"/>
  <c r="L378" i="1"/>
  <c r="L254" i="1"/>
  <c r="L217" i="1"/>
  <c r="L102" i="1"/>
  <c r="N1026" i="1"/>
  <c r="N1023" i="1"/>
  <c r="N999" i="1"/>
  <c r="N990" i="1"/>
  <c r="F979" i="1"/>
  <c r="N977" i="1"/>
  <c r="N967" i="1"/>
  <c r="N894" i="1"/>
  <c r="N887" i="1"/>
  <c r="Q887" i="1" s="1"/>
  <c r="L687" i="1"/>
  <c r="L462" i="1"/>
  <c r="N1020" i="1"/>
  <c r="N475" i="1"/>
  <c r="N523" i="1"/>
  <c r="N579" i="1"/>
  <c r="N706" i="1"/>
  <c r="N738" i="1"/>
  <c r="O738" i="1" s="1"/>
  <c r="N754" i="1"/>
  <c r="N770" i="1"/>
  <c r="N794" i="1"/>
  <c r="N802" i="1"/>
  <c r="O802" i="1" s="1"/>
  <c r="N810" i="1"/>
  <c r="N818" i="1"/>
  <c r="N833" i="1"/>
  <c r="N841" i="1"/>
  <c r="N849" i="1"/>
  <c r="N857" i="1"/>
  <c r="O856" i="1" s="1"/>
  <c r="N865" i="1"/>
  <c r="O865" i="1" s="1"/>
  <c r="N873" i="1"/>
  <c r="N881" i="1"/>
  <c r="N889" i="1"/>
  <c r="L875" i="1"/>
  <c r="L827" i="1"/>
  <c r="L811" i="1"/>
  <c r="L730" i="1"/>
  <c r="L717" i="1"/>
  <c r="L706" i="1"/>
  <c r="L694" i="1"/>
  <c r="L685" i="1"/>
  <c r="L558" i="1"/>
  <c r="L544" i="1"/>
  <c r="L471" i="1"/>
  <c r="L457" i="1"/>
  <c r="L388" i="1"/>
  <c r="L376" i="1"/>
  <c r="L216" i="1"/>
  <c r="F338" i="1"/>
  <c r="F331" i="1"/>
  <c r="F317" i="1"/>
  <c r="F303" i="1"/>
  <c r="L166" i="1"/>
  <c r="F137" i="1"/>
  <c r="F129" i="1"/>
  <c r="F903" i="1"/>
  <c r="F899" i="1"/>
  <c r="N898" i="1"/>
  <c r="O898" i="1" s="1"/>
  <c r="F1019" i="1"/>
  <c r="E982" i="1"/>
  <c r="F982" i="1" s="1"/>
  <c r="F976" i="1"/>
  <c r="E971" i="1"/>
  <c r="F971" i="1" s="1"/>
  <c r="N950" i="1"/>
  <c r="O950" i="1" s="1"/>
  <c r="N19" i="1"/>
  <c r="Q19" i="1" s="1"/>
  <c r="N42" i="1"/>
  <c r="N62" i="1"/>
  <c r="N723" i="1"/>
  <c r="Q723" i="1" s="1"/>
  <c r="N739" i="1"/>
  <c r="Q739" i="1" s="1"/>
  <c r="N747" i="1"/>
  <c r="N755" i="1"/>
  <c r="N787" i="1"/>
  <c r="Q787" i="1" s="1"/>
  <c r="N795" i="1"/>
  <c r="N811" i="1"/>
  <c r="N819" i="1"/>
  <c r="N826" i="1"/>
  <c r="N850" i="1"/>
  <c r="O850" i="1" s="1"/>
  <c r="N858" i="1"/>
  <c r="N866" i="1"/>
  <c r="O866" i="1" s="1"/>
  <c r="N874" i="1"/>
  <c r="N882" i="1"/>
  <c r="N890" i="1"/>
  <c r="L853" i="1"/>
  <c r="L845" i="1"/>
  <c r="L836" i="1"/>
  <c r="L826" i="1"/>
  <c r="L796" i="1"/>
  <c r="L716" i="1"/>
  <c r="L703" i="1"/>
  <c r="L693" i="1"/>
  <c r="L554" i="1"/>
  <c r="L543" i="1"/>
  <c r="L470" i="1"/>
  <c r="L456" i="1"/>
  <c r="L387" i="1"/>
  <c r="L374" i="1"/>
  <c r="L313" i="1"/>
  <c r="L225" i="1"/>
  <c r="F594" i="1"/>
  <c r="F1022" i="1"/>
  <c r="N987" i="1"/>
  <c r="N984" i="1"/>
  <c r="O984" i="1" s="1"/>
  <c r="N975" i="1"/>
  <c r="O975" i="1" s="1"/>
  <c r="C964" i="1"/>
  <c r="N949" i="1"/>
  <c r="N60" i="1"/>
  <c r="Q60" i="1" s="1"/>
  <c r="N971" i="1"/>
  <c r="O971" i="1" s="1"/>
  <c r="N40" i="1"/>
  <c r="O40" i="1" s="1"/>
  <c r="N357" i="1"/>
  <c r="N732" i="1"/>
  <c r="O732" i="1" s="1"/>
  <c r="Q732" i="1" s="1"/>
  <c r="N748" i="1"/>
  <c r="N780" i="1"/>
  <c r="N788" i="1"/>
  <c r="N812" i="1"/>
  <c r="N820" i="1"/>
  <c r="N851" i="1"/>
  <c r="Q851" i="1" s="1"/>
  <c r="L860" i="1"/>
  <c r="L852" i="1"/>
  <c r="L844" i="1"/>
  <c r="L825" i="1"/>
  <c r="L739" i="1"/>
  <c r="L726" i="1"/>
  <c r="L715" i="1"/>
  <c r="L702" i="1"/>
  <c r="L692" i="1"/>
  <c r="L670" i="1"/>
  <c r="L553" i="1"/>
  <c r="L542" i="1"/>
  <c r="L466" i="1"/>
  <c r="L386" i="1"/>
  <c r="L373" i="1"/>
  <c r="L290" i="1"/>
  <c r="L224" i="1"/>
  <c r="F511" i="1"/>
  <c r="F503" i="1"/>
  <c r="F488" i="1"/>
  <c r="F322" i="1"/>
  <c r="F204" i="1"/>
  <c r="F181" i="1"/>
  <c r="F173" i="1"/>
  <c r="F1025" i="1"/>
  <c r="N1024" i="1"/>
  <c r="F1017" i="1"/>
  <c r="E984" i="1"/>
  <c r="F984" i="1" s="1"/>
  <c r="N981" i="1"/>
  <c r="N968" i="1"/>
  <c r="O968" i="1" s="1"/>
  <c r="Q968" i="1" s="1"/>
  <c r="N696" i="1"/>
  <c r="Q696" i="1" s="1"/>
  <c r="N886" i="1"/>
  <c r="O886" i="1" s="1"/>
  <c r="N995" i="1"/>
  <c r="N760" i="1"/>
  <c r="O760" i="1" s="1"/>
  <c r="N792" i="1"/>
  <c r="O792" i="1" s="1"/>
  <c r="N824" i="1"/>
  <c r="O824" i="1" s="1"/>
  <c r="N855" i="1"/>
  <c r="N895" i="1"/>
  <c r="L698" i="1"/>
  <c r="N27" i="1"/>
  <c r="N18" i="1"/>
  <c r="Q18" i="1" s="1"/>
  <c r="N25" i="1"/>
  <c r="N406" i="1"/>
  <c r="N614" i="1"/>
  <c r="N662" i="1"/>
  <c r="N709" i="1"/>
  <c r="N717" i="1"/>
  <c r="Q717" i="1" s="1"/>
  <c r="N765" i="1"/>
  <c r="Q765" i="1" s="1"/>
  <c r="N773" i="1"/>
  <c r="N781" i="1"/>
  <c r="Q781" i="1" s="1"/>
  <c r="N789" i="1"/>
  <c r="N797" i="1"/>
  <c r="N805" i="1"/>
  <c r="N813" i="1"/>
  <c r="N821" i="1"/>
  <c r="N828" i="1"/>
  <c r="N836" i="1"/>
  <c r="N852" i="1"/>
  <c r="N860" i="1"/>
  <c r="N868" i="1"/>
  <c r="N876" i="1"/>
  <c r="N892" i="1"/>
  <c r="O892" i="1" s="1"/>
  <c r="L859" i="1"/>
  <c r="L821" i="1"/>
  <c r="L725" i="1"/>
  <c r="L714" i="1"/>
  <c r="L701" i="1"/>
  <c r="L691" i="1"/>
  <c r="L591" i="1"/>
  <c r="L552" i="1"/>
  <c r="L539" i="1"/>
  <c r="L465" i="1"/>
  <c r="L382" i="1"/>
  <c r="L372" i="1"/>
  <c r="F650" i="1"/>
  <c r="L548" i="1"/>
  <c r="L268" i="1"/>
  <c r="N1002" i="1"/>
  <c r="E983" i="1"/>
  <c r="F983" i="1" s="1"/>
  <c r="L984" i="1"/>
  <c r="N973" i="1"/>
  <c r="O973" i="1" s="1"/>
  <c r="E964" i="1"/>
  <c r="F964" i="1" s="1"/>
  <c r="N952" i="1"/>
  <c r="N536" i="1"/>
  <c r="N878" i="1"/>
  <c r="N1025" i="1"/>
  <c r="N45" i="1"/>
  <c r="Q45" i="1" s="1"/>
  <c r="N752" i="1"/>
  <c r="N776" i="1"/>
  <c r="N808" i="1"/>
  <c r="O808" i="1" s="1"/>
  <c r="N631" i="1"/>
  <c r="N655" i="1"/>
  <c r="O655" i="1" s="1"/>
  <c r="N671" i="1"/>
  <c r="N718" i="1"/>
  <c r="O718" i="1" s="1"/>
  <c r="N750" i="1"/>
  <c r="O750" i="1" s="1"/>
  <c r="N758" i="1"/>
  <c r="N774" i="1"/>
  <c r="N782" i="1"/>
  <c r="N790" i="1"/>
  <c r="N798" i="1"/>
  <c r="N806" i="1"/>
  <c r="N877" i="1"/>
  <c r="O877" i="1" s="1"/>
  <c r="N885" i="1"/>
  <c r="N893" i="1"/>
  <c r="O893" i="1" s="1"/>
  <c r="L868" i="1"/>
  <c r="L820" i="1"/>
  <c r="L724" i="1"/>
  <c r="L713" i="1"/>
  <c r="L700" i="1"/>
  <c r="L690" i="1"/>
  <c r="L627" i="1"/>
  <c r="L590" i="1"/>
  <c r="L551" i="1"/>
  <c r="L538" i="1"/>
  <c r="L464" i="1"/>
  <c r="L381" i="1"/>
  <c r="L355" i="1"/>
  <c r="L328" i="1"/>
  <c r="L298" i="1"/>
  <c r="L209" i="1"/>
  <c r="F891" i="1"/>
  <c r="F747" i="1"/>
  <c r="F342" i="1"/>
  <c r="F320" i="1"/>
  <c r="F247" i="1"/>
  <c r="N985" i="1"/>
  <c r="Q985" i="1" s="1"/>
  <c r="N979" i="1"/>
  <c r="O979" i="1" s="1"/>
  <c r="E975" i="1"/>
  <c r="F975" i="1" s="1"/>
  <c r="E972" i="1"/>
  <c r="F972" i="1" s="1"/>
  <c r="F967" i="1"/>
  <c r="N961" i="1"/>
  <c r="N939" i="1"/>
  <c r="N978" i="1"/>
  <c r="O978" i="1" s="1"/>
  <c r="N974" i="1"/>
  <c r="O974" i="1" s="1"/>
  <c r="N970" i="1"/>
  <c r="O970" i="1" s="1"/>
  <c r="N962" i="1"/>
  <c r="O962" i="1" s="1"/>
  <c r="N941" i="1"/>
  <c r="O941" i="1" s="1"/>
  <c r="F977" i="1"/>
  <c r="F973" i="1"/>
  <c r="N963" i="1"/>
  <c r="O963" i="1" s="1"/>
  <c r="N933" i="1"/>
  <c r="N964" i="1"/>
  <c r="F961" i="1"/>
  <c r="N965" i="1"/>
  <c r="N958" i="1"/>
  <c r="N976" i="1"/>
  <c r="N972" i="1"/>
  <c r="O972" i="1" s="1"/>
  <c r="N966" i="1"/>
  <c r="F980" i="1"/>
  <c r="N980" i="1"/>
  <c r="N1005" i="1"/>
  <c r="N1003" i="1"/>
  <c r="N1016" i="1"/>
  <c r="N1014" i="1"/>
  <c r="N1012" i="1"/>
  <c r="N1010" i="1"/>
  <c r="N1008" i="1"/>
  <c r="N1006" i="1"/>
  <c r="N1018" i="1"/>
  <c r="N1004" i="1"/>
  <c r="N1017" i="1"/>
  <c r="N1015" i="1"/>
  <c r="N1013" i="1"/>
  <c r="N1011" i="1"/>
  <c r="N1009" i="1"/>
  <c r="N1007" i="1"/>
  <c r="E1012" i="1"/>
  <c r="F1012" i="1" s="1"/>
  <c r="L1013" i="1"/>
  <c r="E1004" i="1"/>
  <c r="F1004" i="1" s="1"/>
  <c r="L1005" i="1"/>
  <c r="E1002" i="1"/>
  <c r="F1002" i="1" s="1"/>
  <c r="L1003" i="1"/>
  <c r="N960" i="1"/>
  <c r="E994" i="1"/>
  <c r="F994" i="1" s="1"/>
  <c r="L995" i="1"/>
  <c r="E991" i="1"/>
  <c r="F991" i="1" s="1"/>
  <c r="L992" i="1"/>
  <c r="L986" i="1"/>
  <c r="E959" i="1"/>
  <c r="F959" i="1" s="1"/>
  <c r="L960" i="1"/>
  <c r="N931" i="1"/>
  <c r="E1008" i="1"/>
  <c r="F1008" i="1" s="1"/>
  <c r="L1009" i="1"/>
  <c r="E996" i="1"/>
  <c r="F996" i="1" s="1"/>
  <c r="L997" i="1"/>
  <c r="E990" i="1"/>
  <c r="F990" i="1" s="1"/>
  <c r="L991" i="1"/>
  <c r="L987" i="1"/>
  <c r="N954" i="1"/>
  <c r="E945" i="1"/>
  <c r="F945" i="1" s="1"/>
  <c r="L946" i="1"/>
  <c r="N927" i="1"/>
  <c r="E997" i="1"/>
  <c r="F997" i="1" s="1"/>
  <c r="L998" i="1"/>
  <c r="N932" i="1"/>
  <c r="F1026" i="1"/>
  <c r="E1015" i="1"/>
  <c r="F1015" i="1" s="1"/>
  <c r="L1016" i="1"/>
  <c r="E1013" i="1"/>
  <c r="F1013" i="1" s="1"/>
  <c r="L1014" i="1"/>
  <c r="E1011" i="1"/>
  <c r="F1011" i="1" s="1"/>
  <c r="L1012" i="1"/>
  <c r="E1009" i="1"/>
  <c r="F1009" i="1" s="1"/>
  <c r="L1010" i="1"/>
  <c r="E1007" i="1"/>
  <c r="F1007" i="1" s="1"/>
  <c r="L1008" i="1"/>
  <c r="E1005" i="1"/>
  <c r="F1005" i="1" s="1"/>
  <c r="L1006" i="1"/>
  <c r="E1003" i="1"/>
  <c r="F1003" i="1" s="1"/>
  <c r="L1004" i="1"/>
  <c r="E1001" i="1"/>
  <c r="F1001" i="1" s="1"/>
  <c r="L1002" i="1"/>
  <c r="E993" i="1"/>
  <c r="F993" i="1" s="1"/>
  <c r="L994" i="1"/>
  <c r="N993" i="1"/>
  <c r="N986" i="1"/>
  <c r="N982" i="1"/>
  <c r="N948" i="1"/>
  <c r="E1016" i="1"/>
  <c r="F1016" i="1" s="1"/>
  <c r="L1017" i="1"/>
  <c r="E1006" i="1"/>
  <c r="F1006" i="1" s="1"/>
  <c r="L1007" i="1"/>
  <c r="E999" i="1"/>
  <c r="F999" i="1" s="1"/>
  <c r="L1000" i="1"/>
  <c r="L1026" i="1"/>
  <c r="L1025" i="1"/>
  <c r="L1024" i="1"/>
  <c r="L1023" i="1"/>
  <c r="L1022" i="1"/>
  <c r="L1021" i="1"/>
  <c r="L1020" i="1"/>
  <c r="L1019" i="1"/>
  <c r="L1018" i="1"/>
  <c r="E998" i="1"/>
  <c r="F998" i="1" s="1"/>
  <c r="L999" i="1"/>
  <c r="N998" i="1"/>
  <c r="E989" i="1"/>
  <c r="F989" i="1" s="1"/>
  <c r="L990" i="1"/>
  <c r="E1014" i="1"/>
  <c r="F1014" i="1" s="1"/>
  <c r="L1015" i="1"/>
  <c r="E995" i="1"/>
  <c r="F995" i="1" s="1"/>
  <c r="L996" i="1"/>
  <c r="N992" i="1"/>
  <c r="N983" i="1"/>
  <c r="N957" i="1"/>
  <c r="N929" i="1"/>
  <c r="E927" i="1"/>
  <c r="F927" i="1" s="1"/>
  <c r="L928" i="1"/>
  <c r="E1010" i="1"/>
  <c r="F1010" i="1" s="1"/>
  <c r="L1011" i="1"/>
  <c r="E1000" i="1"/>
  <c r="F1000" i="1" s="1"/>
  <c r="L1001" i="1"/>
  <c r="E992" i="1"/>
  <c r="F992" i="1" s="1"/>
  <c r="L993" i="1"/>
  <c r="E988" i="1"/>
  <c r="F988" i="1" s="1"/>
  <c r="L989" i="1"/>
  <c r="E985" i="1"/>
  <c r="F985" i="1" s="1"/>
  <c r="N930" i="1"/>
  <c r="N959" i="1"/>
  <c r="E951" i="1"/>
  <c r="F951" i="1" s="1"/>
  <c r="L952" i="1"/>
  <c r="N946" i="1"/>
  <c r="E937" i="1"/>
  <c r="F937" i="1" s="1"/>
  <c r="L938" i="1"/>
  <c r="E921" i="1"/>
  <c r="F921" i="1" s="1"/>
  <c r="L922" i="1"/>
  <c r="E920" i="1"/>
  <c r="F920" i="1" s="1"/>
  <c r="L921" i="1"/>
  <c r="E986" i="1"/>
  <c r="F986" i="1" s="1"/>
  <c r="E955" i="1"/>
  <c r="F955" i="1" s="1"/>
  <c r="L956" i="1"/>
  <c r="N953" i="1"/>
  <c r="N928" i="1"/>
  <c r="E953" i="1"/>
  <c r="F953" i="1" s="1"/>
  <c r="L954" i="1"/>
  <c r="N943" i="1"/>
  <c r="E929" i="1"/>
  <c r="F929" i="1" s="1"/>
  <c r="L930" i="1"/>
  <c r="N956" i="1"/>
  <c r="N944" i="1"/>
  <c r="N920" i="1"/>
  <c r="L988" i="1"/>
  <c r="F960" i="1"/>
  <c r="E957" i="1"/>
  <c r="F957" i="1" s="1"/>
  <c r="L958" i="1"/>
  <c r="N955" i="1"/>
  <c r="N951" i="1"/>
  <c r="E943" i="1"/>
  <c r="F943" i="1" s="1"/>
  <c r="L944" i="1"/>
  <c r="N938" i="1"/>
  <c r="N937" i="1"/>
  <c r="N935" i="1"/>
  <c r="N921" i="1"/>
  <c r="N945" i="1"/>
  <c r="N940" i="1"/>
  <c r="E935" i="1"/>
  <c r="F935" i="1" s="1"/>
  <c r="L936" i="1"/>
  <c r="N924" i="1"/>
  <c r="E948" i="1"/>
  <c r="F948" i="1" s="1"/>
  <c r="L949" i="1"/>
  <c r="E940" i="1"/>
  <c r="F940" i="1" s="1"/>
  <c r="L941" i="1"/>
  <c r="E932" i="1"/>
  <c r="F932" i="1" s="1"/>
  <c r="L933" i="1"/>
  <c r="E924" i="1"/>
  <c r="F924" i="1" s="1"/>
  <c r="L925" i="1"/>
  <c r="E950" i="1"/>
  <c r="F950" i="1" s="1"/>
  <c r="L951" i="1"/>
  <c r="E942" i="1"/>
  <c r="F942" i="1" s="1"/>
  <c r="L943" i="1"/>
  <c r="E934" i="1"/>
  <c r="F934" i="1" s="1"/>
  <c r="L935" i="1"/>
  <c r="E926" i="1"/>
  <c r="F926" i="1" s="1"/>
  <c r="L927" i="1"/>
  <c r="E958" i="1"/>
  <c r="F958" i="1" s="1"/>
  <c r="L959" i="1"/>
  <c r="E956" i="1"/>
  <c r="F956" i="1" s="1"/>
  <c r="L957" i="1"/>
  <c r="E954" i="1"/>
  <c r="F954" i="1" s="1"/>
  <c r="L955" i="1"/>
  <c r="E952" i="1"/>
  <c r="F952" i="1" s="1"/>
  <c r="L953" i="1"/>
  <c r="E947" i="1"/>
  <c r="F947" i="1" s="1"/>
  <c r="L948" i="1"/>
  <c r="E939" i="1"/>
  <c r="F939" i="1" s="1"/>
  <c r="L940" i="1"/>
  <c r="E931" i="1"/>
  <c r="F931" i="1" s="1"/>
  <c r="L932" i="1"/>
  <c r="E923" i="1"/>
  <c r="F923" i="1" s="1"/>
  <c r="L924" i="1"/>
  <c r="N923" i="1"/>
  <c r="E919" i="1"/>
  <c r="F919" i="1" s="1"/>
  <c r="L920" i="1"/>
  <c r="N919" i="1"/>
  <c r="E944" i="1"/>
  <c r="F944" i="1" s="1"/>
  <c r="L945" i="1"/>
  <c r="E936" i="1"/>
  <c r="F936" i="1" s="1"/>
  <c r="L937" i="1"/>
  <c r="E928" i="1"/>
  <c r="F928" i="1" s="1"/>
  <c r="L929" i="1"/>
  <c r="E949" i="1"/>
  <c r="F949" i="1" s="1"/>
  <c r="L950" i="1"/>
  <c r="E941" i="1"/>
  <c r="F941" i="1" s="1"/>
  <c r="L942" i="1"/>
  <c r="E933" i="1"/>
  <c r="F933" i="1" s="1"/>
  <c r="L934" i="1"/>
  <c r="E925" i="1"/>
  <c r="F925" i="1" s="1"/>
  <c r="L926" i="1"/>
  <c r="E922" i="1"/>
  <c r="F922" i="1" s="1"/>
  <c r="L923" i="1"/>
  <c r="N922" i="1"/>
  <c r="E946" i="1"/>
  <c r="F946" i="1" s="1"/>
  <c r="L947" i="1"/>
  <c r="N942" i="1"/>
  <c r="E938" i="1"/>
  <c r="F938" i="1" s="1"/>
  <c r="L939" i="1"/>
  <c r="N934" i="1"/>
  <c r="E930" i="1"/>
  <c r="F930" i="1" s="1"/>
  <c r="L931" i="1"/>
  <c r="N926" i="1"/>
  <c r="E734" i="1"/>
  <c r="F734" i="1" s="1"/>
  <c r="L735" i="1"/>
  <c r="E696" i="1"/>
  <c r="F696" i="1" s="1"/>
  <c r="L697" i="1"/>
  <c r="E220" i="1"/>
  <c r="F220" i="1" s="1"/>
  <c r="L221" i="1"/>
  <c r="L32" i="1"/>
  <c r="L377" i="1"/>
  <c r="E786" i="1"/>
  <c r="F786" i="1" s="1"/>
  <c r="E778" i="1"/>
  <c r="F778" i="1" s="1"/>
  <c r="C774" i="1"/>
  <c r="L773" i="1"/>
  <c r="E764" i="1"/>
  <c r="F764" i="1" s="1"/>
  <c r="E756" i="1"/>
  <c r="F756" i="1" s="1"/>
  <c r="C753" i="1"/>
  <c r="L752" i="1"/>
  <c r="E556" i="1"/>
  <c r="F556" i="1" s="1"/>
  <c r="L557" i="1"/>
  <c r="E548" i="1"/>
  <c r="F548" i="1" s="1"/>
  <c r="L549" i="1"/>
  <c r="L518" i="1"/>
  <c r="E517" i="1"/>
  <c r="F517" i="1" s="1"/>
  <c r="E248" i="1"/>
  <c r="F248" i="1" s="1"/>
  <c r="L249" i="1"/>
  <c r="E719" i="1"/>
  <c r="F719" i="1" s="1"/>
  <c r="L720" i="1"/>
  <c r="E876" i="1"/>
  <c r="F876" i="1" s="1"/>
  <c r="L877" i="1"/>
  <c r="E869" i="1"/>
  <c r="F869" i="1" s="1"/>
  <c r="L870" i="1"/>
  <c r="E861" i="1"/>
  <c r="F861" i="1" s="1"/>
  <c r="L862" i="1"/>
  <c r="E831" i="1"/>
  <c r="F831" i="1" s="1"/>
  <c r="L832" i="1"/>
  <c r="E823" i="1"/>
  <c r="F823" i="1" s="1"/>
  <c r="L824" i="1"/>
  <c r="E815" i="1"/>
  <c r="F815" i="1" s="1"/>
  <c r="L816" i="1"/>
  <c r="E808" i="1"/>
  <c r="F808" i="1" s="1"/>
  <c r="L809" i="1"/>
  <c r="E800" i="1"/>
  <c r="F800" i="1" s="1"/>
  <c r="L801" i="1"/>
  <c r="E592" i="1"/>
  <c r="F592" i="1" s="1"/>
  <c r="L593" i="1"/>
  <c r="E577" i="1"/>
  <c r="F577" i="1" s="1"/>
  <c r="E569" i="1"/>
  <c r="F569" i="1" s="1"/>
  <c r="N762" i="1"/>
  <c r="E727" i="1"/>
  <c r="F727" i="1" s="1"/>
  <c r="L728" i="1"/>
  <c r="E704" i="1"/>
  <c r="F704" i="1" s="1"/>
  <c r="L705" i="1"/>
  <c r="E212" i="1"/>
  <c r="F212" i="1" s="1"/>
  <c r="L213" i="1"/>
  <c r="L793" i="1"/>
  <c r="L103" i="1"/>
  <c r="E883" i="1"/>
  <c r="F883" i="1" s="1"/>
  <c r="C879" i="1"/>
  <c r="L878" i="1"/>
  <c r="E599" i="1"/>
  <c r="F599" i="1" s="1"/>
  <c r="L600" i="1"/>
  <c r="N9" i="1"/>
  <c r="E612" i="1"/>
  <c r="F612" i="1" s="1"/>
  <c r="E605" i="1"/>
  <c r="F605" i="1" s="1"/>
  <c r="L606" i="1"/>
  <c r="E290" i="1"/>
  <c r="F290" i="1" s="1"/>
  <c r="L291" i="1"/>
  <c r="C127" i="1"/>
  <c r="L126" i="1"/>
  <c r="E94" i="1"/>
  <c r="F94" i="1" s="1"/>
  <c r="L95" i="1"/>
  <c r="E79" i="1"/>
  <c r="F79" i="1" s="1"/>
  <c r="C66" i="1"/>
  <c r="C67" i="1" s="1"/>
  <c r="L65" i="1"/>
  <c r="E742" i="1"/>
  <c r="F742" i="1" s="1"/>
  <c r="L743" i="1"/>
  <c r="E711" i="1"/>
  <c r="F711" i="1" s="1"/>
  <c r="L712" i="1"/>
  <c r="E227" i="1"/>
  <c r="F227" i="1" s="1"/>
  <c r="L228" i="1"/>
  <c r="L28" i="1"/>
  <c r="C635" i="1"/>
  <c r="L635" i="1" s="1"/>
  <c r="L634" i="1"/>
  <c r="E625" i="1"/>
  <c r="F625" i="1" s="1"/>
  <c r="L626" i="1"/>
  <c r="E326" i="1"/>
  <c r="F326" i="1" s="1"/>
  <c r="L327" i="1"/>
  <c r="L477" i="1"/>
  <c r="C478" i="1"/>
  <c r="E468" i="1"/>
  <c r="F468" i="1" s="1"/>
  <c r="L469" i="1"/>
  <c r="E460" i="1"/>
  <c r="F460" i="1" s="1"/>
  <c r="L461" i="1"/>
  <c r="E407" i="1"/>
  <c r="F407" i="1" s="1"/>
  <c r="L408" i="1"/>
  <c r="E399" i="1"/>
  <c r="F399" i="1" s="1"/>
  <c r="L400" i="1"/>
  <c r="E391" i="1"/>
  <c r="F391" i="1" s="1"/>
  <c r="L392" i="1"/>
  <c r="E384" i="1"/>
  <c r="F384" i="1" s="1"/>
  <c r="L385" i="1"/>
  <c r="E353" i="1"/>
  <c r="F353" i="1" s="1"/>
  <c r="L354" i="1"/>
  <c r="E161" i="1"/>
  <c r="F161" i="1" s="1"/>
  <c r="L162" i="1"/>
  <c r="E153" i="1"/>
  <c r="F153" i="1" s="1"/>
  <c r="L154" i="1"/>
  <c r="E145" i="1"/>
  <c r="F145" i="1" s="1"/>
  <c r="L146" i="1"/>
  <c r="E138" i="1"/>
  <c r="F138" i="1" s="1"/>
  <c r="N793" i="1"/>
  <c r="Q793" i="1" s="1"/>
  <c r="E682" i="1"/>
  <c r="F682" i="1" s="1"/>
  <c r="L683" i="1"/>
  <c r="E674" i="1"/>
  <c r="F674" i="1" s="1"/>
  <c r="L675" i="1"/>
  <c r="E667" i="1"/>
  <c r="F667" i="1" s="1"/>
  <c r="L668" i="1"/>
  <c r="E490" i="1"/>
  <c r="F490" i="1" s="1"/>
  <c r="E482" i="1"/>
  <c r="F482" i="1" s="1"/>
  <c r="N57" i="1"/>
  <c r="N599" i="1"/>
  <c r="N778" i="1"/>
  <c r="N786" i="1"/>
  <c r="L869" i="1"/>
  <c r="L861" i="1"/>
  <c r="L808" i="1"/>
  <c r="L704" i="1"/>
  <c r="L696" i="1"/>
  <c r="L540" i="1"/>
  <c r="L412" i="1"/>
  <c r="L403" i="1"/>
  <c r="L394" i="1"/>
  <c r="L384" i="1"/>
  <c r="L269" i="1"/>
  <c r="L261" i="1"/>
  <c r="L253" i="1"/>
  <c r="L159" i="1"/>
  <c r="L150" i="1"/>
  <c r="L813" i="1"/>
  <c r="N801" i="1"/>
  <c r="N832" i="1"/>
  <c r="N779" i="1"/>
  <c r="N803" i="1"/>
  <c r="Q803" i="1" s="1"/>
  <c r="L633" i="1"/>
  <c r="L625" i="1"/>
  <c r="L411" i="1"/>
  <c r="L402" i="1"/>
  <c r="L393" i="1"/>
  <c r="L305" i="1"/>
  <c r="L260" i="1"/>
  <c r="L252" i="1"/>
  <c r="L167" i="1"/>
  <c r="L158" i="1"/>
  <c r="L149" i="1"/>
  <c r="F874" i="1"/>
  <c r="F866" i="1"/>
  <c r="F858" i="1"/>
  <c r="F790" i="1"/>
  <c r="F739" i="1"/>
  <c r="F708" i="1"/>
  <c r="F686" i="1"/>
  <c r="F630" i="1"/>
  <c r="F589" i="1"/>
  <c r="F566" i="1"/>
  <c r="F553" i="1"/>
  <c r="F537" i="1"/>
  <c r="F502" i="1"/>
  <c r="F232" i="1"/>
  <c r="F68" i="1"/>
  <c r="N896" i="1"/>
  <c r="F915" i="1"/>
  <c r="F911" i="1"/>
  <c r="F907" i="1"/>
  <c r="N915" i="1"/>
  <c r="N453" i="1"/>
  <c r="N757" i="1"/>
  <c r="N764" i="1"/>
  <c r="N891" i="1"/>
  <c r="L771" i="1"/>
  <c r="L711" i="1"/>
  <c r="L410" i="1"/>
  <c r="L401" i="1"/>
  <c r="L267" i="1"/>
  <c r="L259" i="1"/>
  <c r="L251" i="1"/>
  <c r="L157" i="1"/>
  <c r="L86" i="1"/>
  <c r="N910" i="1"/>
  <c r="N719" i="1"/>
  <c r="N727" i="1"/>
  <c r="N735" i="1"/>
  <c r="N742" i="1"/>
  <c r="N884" i="1"/>
  <c r="L800" i="1"/>
  <c r="L727" i="1"/>
  <c r="L719" i="1"/>
  <c r="L667" i="1"/>
  <c r="L605" i="1"/>
  <c r="L584" i="1"/>
  <c r="L556" i="1"/>
  <c r="L519" i="1"/>
  <c r="L460" i="1"/>
  <c r="L409" i="1"/>
  <c r="L311" i="1"/>
  <c r="L266" i="1"/>
  <c r="L258" i="1"/>
  <c r="L250" i="1"/>
  <c r="L165" i="1"/>
  <c r="L156" i="1"/>
  <c r="F628" i="1"/>
  <c r="F621" i="1"/>
  <c r="F588" i="1"/>
  <c r="F572" i="1"/>
  <c r="F558" i="1"/>
  <c r="F307" i="1"/>
  <c r="F265" i="1"/>
  <c r="F257" i="1"/>
  <c r="F230" i="1"/>
  <c r="F170" i="1"/>
  <c r="F164" i="1"/>
  <c r="F120" i="1"/>
  <c r="F82" i="1"/>
  <c r="L908" i="1"/>
  <c r="N30" i="1"/>
  <c r="N41" i="1"/>
  <c r="N556" i="1"/>
  <c r="N728" i="1"/>
  <c r="N743" i="1"/>
  <c r="N861" i="1"/>
  <c r="N869" i="1"/>
  <c r="L734" i="1"/>
  <c r="L674" i="1"/>
  <c r="L468" i="1"/>
  <c r="L399" i="1"/>
  <c r="L265" i="1"/>
  <c r="L257" i="1"/>
  <c r="L164" i="1"/>
  <c r="F877" i="1"/>
  <c r="F855" i="1"/>
  <c r="L751" i="1"/>
  <c r="F728" i="1"/>
  <c r="N903" i="1"/>
  <c r="N541" i="1"/>
  <c r="N815" i="1"/>
  <c r="N854" i="1"/>
  <c r="N862" i="1"/>
  <c r="N870" i="1"/>
  <c r="L831" i="1"/>
  <c r="L823" i="1"/>
  <c r="L815" i="1"/>
  <c r="L742" i="1"/>
  <c r="L682" i="1"/>
  <c r="L646" i="1"/>
  <c r="L592" i="1"/>
  <c r="L497" i="1"/>
  <c r="L407" i="1"/>
  <c r="L397" i="1"/>
  <c r="L264" i="1"/>
  <c r="L256" i="1"/>
  <c r="L153" i="1"/>
  <c r="L94" i="1"/>
  <c r="F793" i="1"/>
  <c r="F787" i="1"/>
  <c r="F771" i="1"/>
  <c r="F757" i="1"/>
  <c r="F743" i="1"/>
  <c r="F712" i="1"/>
  <c r="F705" i="1"/>
  <c r="F697" i="1"/>
  <c r="F683" i="1"/>
  <c r="F634" i="1"/>
  <c r="F620" i="1"/>
  <c r="F613" i="1"/>
  <c r="F585" i="1"/>
  <c r="F578" i="1"/>
  <c r="F570" i="1"/>
  <c r="F549" i="1"/>
  <c r="F534" i="1"/>
  <c r="F526" i="1"/>
  <c r="F518" i="1"/>
  <c r="F431" i="1"/>
  <c r="F423" i="1"/>
  <c r="F415" i="1"/>
  <c r="F408" i="1"/>
  <c r="F400" i="1"/>
  <c r="F392" i="1"/>
  <c r="F385" i="1"/>
  <c r="F377" i="1"/>
  <c r="F370" i="1"/>
  <c r="F362" i="1"/>
  <c r="F270" i="1"/>
  <c r="F263" i="1"/>
  <c r="F236" i="1"/>
  <c r="F132" i="1"/>
  <c r="F95" i="1"/>
  <c r="F80" i="1"/>
  <c r="N639" i="1"/>
  <c r="Q639" i="1" s="1"/>
  <c r="C109" i="1"/>
  <c r="L108" i="1"/>
  <c r="E614" i="1"/>
  <c r="F614" i="1" s="1"/>
  <c r="L738" i="1"/>
  <c r="E140" i="1"/>
  <c r="F140" i="1" s="1"/>
  <c r="N21" i="1"/>
  <c r="N608" i="1"/>
  <c r="N837" i="1"/>
  <c r="N853" i="1"/>
  <c r="N872" i="1"/>
  <c r="Q872" i="1" s="1"/>
  <c r="L837" i="1"/>
  <c r="N829" i="1"/>
  <c r="Q829" i="1" s="1"/>
  <c r="L822" i="1"/>
  <c r="L807" i="1"/>
  <c r="L799" i="1"/>
  <c r="L792" i="1"/>
  <c r="L745" i="1"/>
  <c r="L555" i="1"/>
  <c r="L416" i="1"/>
  <c r="L383" i="1"/>
  <c r="L375" i="1"/>
  <c r="E291" i="1"/>
  <c r="F291" i="1" s="1"/>
  <c r="L292" i="1"/>
  <c r="E162" i="1"/>
  <c r="F162" i="1" s="1"/>
  <c r="L163" i="1"/>
  <c r="E154" i="1"/>
  <c r="F154" i="1" s="1"/>
  <c r="L155" i="1"/>
  <c r="E917" i="1"/>
  <c r="F917" i="1" s="1"/>
  <c r="L918" i="1"/>
  <c r="E913" i="1"/>
  <c r="F913" i="1" s="1"/>
  <c r="L914" i="1"/>
  <c r="E909" i="1"/>
  <c r="F909" i="1" s="1"/>
  <c r="L910" i="1"/>
  <c r="E905" i="1"/>
  <c r="F905" i="1" s="1"/>
  <c r="L906" i="1"/>
  <c r="E901" i="1"/>
  <c r="F901" i="1" s="1"/>
  <c r="L902" i="1"/>
  <c r="E897" i="1"/>
  <c r="F897" i="1" s="1"/>
  <c r="L898" i="1"/>
  <c r="N7" i="1"/>
  <c r="N10" i="1"/>
  <c r="N807" i="1"/>
  <c r="N830" i="1"/>
  <c r="N871" i="1"/>
  <c r="Q871" i="1" s="1"/>
  <c r="L814" i="1"/>
  <c r="L806" i="1"/>
  <c r="L798" i="1"/>
  <c r="L415" i="1"/>
  <c r="L391" i="1"/>
  <c r="E540" i="1"/>
  <c r="F540" i="1" s="1"/>
  <c r="L541" i="1"/>
  <c r="E311" i="1"/>
  <c r="F311" i="1" s="1"/>
  <c r="L312" i="1"/>
  <c r="E298" i="1"/>
  <c r="F298" i="1" s="1"/>
  <c r="L299" i="1"/>
  <c r="E750" i="1"/>
  <c r="F750" i="1" s="1"/>
  <c r="F751" i="1"/>
  <c r="E147" i="1"/>
  <c r="F147" i="1" s="1"/>
  <c r="F148" i="1"/>
  <c r="E133" i="1"/>
  <c r="F133" i="1" s="1"/>
  <c r="L3" i="1"/>
  <c r="L26" i="1"/>
  <c r="L805" i="1"/>
  <c r="L797" i="1"/>
  <c r="L688" i="1"/>
  <c r="L561" i="1"/>
  <c r="L498" i="1"/>
  <c r="L414" i="1"/>
  <c r="L406" i="1"/>
  <c r="L398" i="1"/>
  <c r="L148" i="1"/>
  <c r="E547" i="1"/>
  <c r="F547" i="1" s="1"/>
  <c r="E352" i="1"/>
  <c r="F352" i="1" s="1"/>
  <c r="L353" i="1"/>
  <c r="E318" i="1"/>
  <c r="F318" i="1" s="1"/>
  <c r="L319" i="1"/>
  <c r="C230" i="1"/>
  <c r="L229" i="1"/>
  <c r="E219" i="1"/>
  <c r="F219" i="1" s="1"/>
  <c r="L220" i="1"/>
  <c r="E211" i="1"/>
  <c r="F211" i="1" s="1"/>
  <c r="L212" i="1"/>
  <c r="N36" i="1"/>
  <c r="L608" i="1"/>
  <c r="E575" i="1"/>
  <c r="F575" i="1" s="1"/>
  <c r="E567" i="1"/>
  <c r="F567" i="1" s="1"/>
  <c r="C500" i="1"/>
  <c r="L499" i="1"/>
  <c r="E480" i="1"/>
  <c r="F480" i="1" s="1"/>
  <c r="E474" i="1"/>
  <c r="F474" i="1" s="1"/>
  <c r="L475" i="1"/>
  <c r="E428" i="1"/>
  <c r="F428" i="1" s="1"/>
  <c r="C418" i="1"/>
  <c r="L417" i="1"/>
  <c r="E367" i="1"/>
  <c r="F367" i="1" s="1"/>
  <c r="E359" i="1"/>
  <c r="F359" i="1" s="1"/>
  <c r="L270" i="1"/>
  <c r="C271" i="1"/>
  <c r="C272" i="1" s="1"/>
  <c r="E241" i="1"/>
  <c r="F241" i="1" s="1"/>
  <c r="E233" i="1"/>
  <c r="F233" i="1" s="1"/>
  <c r="E100" i="1"/>
  <c r="F100" i="1" s="1"/>
  <c r="L101" i="1"/>
  <c r="E92" i="1"/>
  <c r="F92" i="1" s="1"/>
  <c r="L93" i="1"/>
  <c r="E77" i="1"/>
  <c r="F77" i="1" s="1"/>
  <c r="E69" i="1"/>
  <c r="F69" i="1" s="1"/>
  <c r="L31" i="1"/>
  <c r="N48" i="1"/>
  <c r="L810" i="1"/>
  <c r="L803" i="1"/>
  <c r="L795" i="1"/>
  <c r="L718" i="1"/>
  <c r="L710" i="1"/>
  <c r="L467" i="1"/>
  <c r="L459" i="1"/>
  <c r="E114" i="1"/>
  <c r="F114" i="1" s="1"/>
  <c r="E106" i="1"/>
  <c r="F106" i="1" s="1"/>
  <c r="L107" i="1"/>
  <c r="N745" i="1"/>
  <c r="Q745" i="1" s="1"/>
  <c r="N809" i="1"/>
  <c r="O809" i="1" s="1"/>
  <c r="L802" i="1"/>
  <c r="L794" i="1"/>
  <c r="E730" i="1"/>
  <c r="F730" i="1" s="1"/>
  <c r="F731" i="1"/>
  <c r="E602" i="1"/>
  <c r="F602" i="1" s="1"/>
  <c r="L603" i="1"/>
  <c r="F510" i="1"/>
  <c r="E509" i="1"/>
  <c r="F509" i="1" s="1"/>
  <c r="C357" i="1"/>
  <c r="L356" i="1"/>
  <c r="E127" i="1"/>
  <c r="F127" i="1" s="1"/>
  <c r="F128" i="1"/>
  <c r="E121" i="1"/>
  <c r="F121" i="1" s="1"/>
  <c r="N917" i="1"/>
  <c r="L915" i="1"/>
  <c r="N912" i="1"/>
  <c r="N905" i="1"/>
  <c r="L903" i="1"/>
  <c r="N900" i="1"/>
  <c r="F850" i="1"/>
  <c r="F842" i="1"/>
  <c r="F834" i="1"/>
  <c r="F827" i="1"/>
  <c r="F819" i="1"/>
  <c r="F782" i="1"/>
  <c r="F755" i="1"/>
  <c r="F707" i="1"/>
  <c r="F693" i="1"/>
  <c r="F685" i="1"/>
  <c r="F679" i="1"/>
  <c r="F671" i="1"/>
  <c r="F657" i="1"/>
  <c r="F624" i="1"/>
  <c r="F601" i="1"/>
  <c r="F596" i="1"/>
  <c r="F565" i="1"/>
  <c r="F545" i="1"/>
  <c r="F532" i="1"/>
  <c r="F524" i="1"/>
  <c r="F508" i="1"/>
  <c r="F501" i="1"/>
  <c r="F411" i="1"/>
  <c r="F403" i="1"/>
  <c r="F395" i="1"/>
  <c r="F388" i="1"/>
  <c r="F380" i="1"/>
  <c r="F372" i="1"/>
  <c r="F365" i="1"/>
  <c r="F357" i="1"/>
  <c r="F345" i="1"/>
  <c r="F337" i="1"/>
  <c r="F251" i="1"/>
  <c r="F239" i="1"/>
  <c r="F209" i="1"/>
  <c r="F202" i="1"/>
  <c r="F180" i="1"/>
  <c r="F152" i="1"/>
  <c r="F112" i="1"/>
  <c r="F90" i="1"/>
  <c r="F75" i="1"/>
  <c r="L917" i="1"/>
  <c r="L912" i="1"/>
  <c r="L905" i="1"/>
  <c r="L900" i="1"/>
  <c r="F622" i="1"/>
  <c r="F896" i="1"/>
  <c r="N914" i="1"/>
  <c r="O914" i="1" s="1"/>
  <c r="N909" i="1"/>
  <c r="N907" i="1"/>
  <c r="N902" i="1"/>
  <c r="F870" i="1"/>
  <c r="F862" i="1"/>
  <c r="F825" i="1"/>
  <c r="F817" i="1"/>
  <c r="F810" i="1"/>
  <c r="F802" i="1"/>
  <c r="F794" i="1"/>
  <c r="F768" i="1"/>
  <c r="F740" i="1"/>
  <c r="F649" i="1"/>
  <c r="F593" i="1"/>
  <c r="F586" i="1"/>
  <c r="F579" i="1"/>
  <c r="F550" i="1"/>
  <c r="F530" i="1"/>
  <c r="F512" i="1"/>
  <c r="F492" i="1"/>
  <c r="F484" i="1"/>
  <c r="F378" i="1"/>
  <c r="F329" i="1"/>
  <c r="F321" i="1"/>
  <c r="F315" i="1"/>
  <c r="F295" i="1"/>
  <c r="F280" i="1"/>
  <c r="F262" i="1"/>
  <c r="F249" i="1"/>
  <c r="F244" i="1"/>
  <c r="F237" i="1"/>
  <c r="F229" i="1"/>
  <c r="F223" i="1"/>
  <c r="F200" i="1"/>
  <c r="F192" i="1"/>
  <c r="F185" i="1"/>
  <c r="F178" i="1"/>
  <c r="F150" i="1"/>
  <c r="F144" i="1"/>
  <c r="F96" i="1"/>
  <c r="F88" i="1"/>
  <c r="N916" i="1"/>
  <c r="L909" i="1"/>
  <c r="L907" i="1"/>
  <c r="N904" i="1"/>
  <c r="N897" i="1"/>
  <c r="F476" i="1"/>
  <c r="F268" i="1"/>
  <c r="F228" i="1"/>
  <c r="F64" i="1"/>
  <c r="L916" i="1"/>
  <c r="N911" i="1"/>
  <c r="L904" i="1"/>
  <c r="N899" i="1"/>
  <c r="F854" i="1"/>
  <c r="F846" i="1"/>
  <c r="F838" i="1"/>
  <c r="F779" i="1"/>
  <c r="F675" i="1"/>
  <c r="F661" i="1"/>
  <c r="F627" i="1"/>
  <c r="F616" i="1"/>
  <c r="F591" i="1"/>
  <c r="F561" i="1"/>
  <c r="F520" i="1"/>
  <c r="F516" i="1"/>
  <c r="F453" i="1"/>
  <c r="F445" i="1"/>
  <c r="F437" i="1"/>
  <c r="F313" i="1"/>
  <c r="F293" i="1"/>
  <c r="F278" i="1"/>
  <c r="F260" i="1"/>
  <c r="F254" i="1"/>
  <c r="F206" i="1"/>
  <c r="F198" i="1"/>
  <c r="F176" i="1"/>
  <c r="F169" i="1"/>
  <c r="F156" i="1"/>
  <c r="F108" i="1"/>
  <c r="F102" i="1"/>
  <c r="F914" i="1"/>
  <c r="F910" i="1"/>
  <c r="F906" i="1"/>
  <c r="F902" i="1"/>
  <c r="F898" i="1"/>
  <c r="N918" i="1"/>
  <c r="N913" i="1"/>
  <c r="O913" i="1" s="1"/>
  <c r="L911" i="1"/>
  <c r="N906" i="1"/>
  <c r="N901" i="1"/>
  <c r="L899" i="1"/>
  <c r="F881" i="1"/>
  <c r="F745" i="1"/>
  <c r="F725" i="1"/>
  <c r="F688" i="1"/>
  <c r="F660" i="1"/>
  <c r="F646" i="1"/>
  <c r="F641" i="1"/>
  <c r="F608" i="1"/>
  <c r="F603" i="1"/>
  <c r="F583" i="1"/>
  <c r="F535" i="1"/>
  <c r="F519" i="1"/>
  <c r="F504" i="1"/>
  <c r="F429" i="1"/>
  <c r="F421" i="1"/>
  <c r="F406" i="1"/>
  <c r="F398" i="1"/>
  <c r="F383" i="1"/>
  <c r="F375" i="1"/>
  <c r="F368" i="1"/>
  <c r="F360" i="1"/>
  <c r="F333" i="1"/>
  <c r="F299" i="1"/>
  <c r="F285" i="1"/>
  <c r="F267" i="1"/>
  <c r="F259" i="1"/>
  <c r="F234" i="1"/>
  <c r="F197" i="1"/>
  <c r="F168" i="1"/>
  <c r="F141" i="1"/>
  <c r="F134" i="1"/>
  <c r="F122" i="1"/>
  <c r="F115" i="1"/>
  <c r="F70" i="1"/>
  <c r="F918" i="1"/>
  <c r="L913" i="1"/>
  <c r="N908" i="1"/>
  <c r="L901" i="1"/>
  <c r="N212" i="1"/>
  <c r="N37" i="1"/>
  <c r="N199" i="1"/>
  <c r="N137" i="1"/>
  <c r="N236" i="1"/>
  <c r="N237" i="1"/>
  <c r="N64" i="1"/>
  <c r="N6" i="1"/>
  <c r="N66" i="1"/>
  <c r="N117" i="1"/>
  <c r="N155" i="1"/>
  <c r="O155" i="1" s="1"/>
  <c r="N267" i="1"/>
  <c r="E146" i="1"/>
  <c r="F146" i="1" s="1"/>
  <c r="L147" i="1"/>
  <c r="E91" i="1"/>
  <c r="F91" i="1" s="1"/>
  <c r="L92" i="1"/>
  <c r="N29" i="1"/>
  <c r="C64" i="1"/>
  <c r="L64" i="1" s="1"/>
  <c r="L63" i="1"/>
  <c r="N67" i="1"/>
  <c r="N78" i="1"/>
  <c r="N85" i="1"/>
  <c r="N91" i="1"/>
  <c r="N98" i="1"/>
  <c r="N104" i="1"/>
  <c r="N110" i="1"/>
  <c r="N126" i="1"/>
  <c r="N134" i="1"/>
  <c r="N141" i="1"/>
  <c r="Q141" i="1" s="1"/>
  <c r="N148" i="1"/>
  <c r="N156" i="1"/>
  <c r="Q156" i="1" s="1"/>
  <c r="N164" i="1"/>
  <c r="N172" i="1"/>
  <c r="N180" i="1"/>
  <c r="N188" i="1"/>
  <c r="O188" i="1" s="1"/>
  <c r="N196" i="1"/>
  <c r="N209" i="1"/>
  <c r="N223" i="1"/>
  <c r="Q223" i="1" s="1"/>
  <c r="N231" i="1"/>
  <c r="N250" i="1"/>
  <c r="N256" i="1"/>
  <c r="N261" i="1"/>
  <c r="N268" i="1"/>
  <c r="N275" i="1"/>
  <c r="N283" i="1"/>
  <c r="N395" i="1"/>
  <c r="N403" i="1"/>
  <c r="Q403" i="1" s="1"/>
  <c r="N415" i="1"/>
  <c r="N457" i="1"/>
  <c r="N617" i="1"/>
  <c r="Q617" i="1" s="1"/>
  <c r="N749" i="1"/>
  <c r="N840" i="1"/>
  <c r="N125" i="1"/>
  <c r="N179" i="1"/>
  <c r="N306" i="1"/>
  <c r="N338" i="1"/>
  <c r="N378" i="1"/>
  <c r="N697" i="1"/>
  <c r="Q697" i="1" s="1"/>
  <c r="N68" i="1"/>
  <c r="N73" i="1"/>
  <c r="N79" i="1"/>
  <c r="N86" i="1"/>
  <c r="N92" i="1"/>
  <c r="N99" i="1"/>
  <c r="N111" i="1"/>
  <c r="N119" i="1"/>
  <c r="N127" i="1"/>
  <c r="N135" i="1"/>
  <c r="O135" i="1" s="1"/>
  <c r="Q135" i="1" s="1"/>
  <c r="N142" i="1"/>
  <c r="N149" i="1"/>
  <c r="N157" i="1"/>
  <c r="N165" i="1"/>
  <c r="N173" i="1"/>
  <c r="N181" i="1"/>
  <c r="N189" i="1"/>
  <c r="N197" i="1"/>
  <c r="O197" i="1" s="1"/>
  <c r="N203" i="1"/>
  <c r="N210" i="1"/>
  <c r="N216" i="1"/>
  <c r="N224" i="1"/>
  <c r="N232" i="1"/>
  <c r="N244" i="1"/>
  <c r="O244" i="1" s="1"/>
  <c r="N251" i="1"/>
  <c r="N262" i="1"/>
  <c r="N276" i="1"/>
  <c r="N284" i="1"/>
  <c r="N292" i="1"/>
  <c r="N300" i="1"/>
  <c r="N308" i="1"/>
  <c r="N316" i="1"/>
  <c r="N324" i="1"/>
  <c r="N332" i="1"/>
  <c r="N340" i="1"/>
  <c r="N348" i="1"/>
  <c r="N356" i="1"/>
  <c r="N364" i="1"/>
  <c r="N372" i="1"/>
  <c r="N380" i="1"/>
  <c r="N404" i="1"/>
  <c r="N538" i="1"/>
  <c r="O538" i="1" s="1"/>
  <c r="N577" i="1"/>
  <c r="N585" i="1"/>
  <c r="N592" i="1"/>
  <c r="N598" i="1"/>
  <c r="N605" i="1"/>
  <c r="N672" i="1"/>
  <c r="N680" i="1"/>
  <c r="N699" i="1"/>
  <c r="N763" i="1"/>
  <c r="N771" i="1"/>
  <c r="Q771" i="1" s="1"/>
  <c r="N72" i="1"/>
  <c r="N109" i="1"/>
  <c r="N163" i="1"/>
  <c r="N208" i="1"/>
  <c r="N243" i="1"/>
  <c r="O243" i="1" s="1"/>
  <c r="N282" i="1"/>
  <c r="N322" i="1"/>
  <c r="N362" i="1"/>
  <c r="N678" i="1"/>
  <c r="N63" i="1"/>
  <c r="N74" i="1"/>
  <c r="O74" i="1" s="1"/>
  <c r="Q74" i="1" s="1"/>
  <c r="N80" i="1"/>
  <c r="O80" i="1" s="1"/>
  <c r="N93" i="1"/>
  <c r="N100" i="1"/>
  <c r="O100" i="1" s="1"/>
  <c r="N105" i="1"/>
  <c r="N112" i="1"/>
  <c r="N120" i="1"/>
  <c r="N128" i="1"/>
  <c r="N136" i="1"/>
  <c r="O136" i="1" s="1"/>
  <c r="Q136" i="1" s="1"/>
  <c r="N143" i="1"/>
  <c r="N150" i="1"/>
  <c r="N158" i="1"/>
  <c r="N166" i="1"/>
  <c r="N174" i="1"/>
  <c r="N182" i="1"/>
  <c r="O182" i="1" s="1"/>
  <c r="N190" i="1"/>
  <c r="N198" i="1"/>
  <c r="O198" i="1" s="1"/>
  <c r="Q198" i="1" s="1"/>
  <c r="N211" i="1"/>
  <c r="N217" i="1"/>
  <c r="O217" i="1" s="1"/>
  <c r="N225" i="1"/>
  <c r="N233" i="1"/>
  <c r="N238" i="1"/>
  <c r="Q238" i="1" s="1"/>
  <c r="N252" i="1"/>
  <c r="N257" i="1"/>
  <c r="N263" i="1"/>
  <c r="N269" i="1"/>
  <c r="O269" i="1" s="1"/>
  <c r="N277" i="1"/>
  <c r="N285" i="1"/>
  <c r="N293" i="1"/>
  <c r="N301" i="1"/>
  <c r="N309" i="1"/>
  <c r="N317" i="1"/>
  <c r="N325" i="1"/>
  <c r="O325" i="1" s="1"/>
  <c r="N389" i="1"/>
  <c r="N397" i="1"/>
  <c r="N438" i="1"/>
  <c r="N451" i="1"/>
  <c r="Q451" i="1" s="1"/>
  <c r="N531" i="1"/>
  <c r="N658" i="1"/>
  <c r="N693" i="1"/>
  <c r="N751" i="1"/>
  <c r="N759" i="1"/>
  <c r="Q759" i="1" s="1"/>
  <c r="N834" i="1"/>
  <c r="O834" i="1" s="1"/>
  <c r="N133" i="1"/>
  <c r="N171" i="1"/>
  <c r="N222" i="1"/>
  <c r="N255" i="1"/>
  <c r="N298" i="1"/>
  <c r="O298" i="1" s="1"/>
  <c r="N354" i="1"/>
  <c r="N69" i="1"/>
  <c r="N81" i="1"/>
  <c r="N88" i="1"/>
  <c r="N94" i="1"/>
  <c r="O94" i="1" s="1"/>
  <c r="N106" i="1"/>
  <c r="N113" i="1"/>
  <c r="N121" i="1"/>
  <c r="Q121" i="1" s="1"/>
  <c r="N129" i="1"/>
  <c r="N144" i="1"/>
  <c r="N151" i="1"/>
  <c r="N159" i="1"/>
  <c r="N167" i="1"/>
  <c r="O167" i="1" s="1"/>
  <c r="N175" i="1"/>
  <c r="N183" i="1"/>
  <c r="Q183" i="1" s="1"/>
  <c r="N191" i="1"/>
  <c r="N204" i="1"/>
  <c r="N218" i="1"/>
  <c r="O218" i="1" s="1"/>
  <c r="N226" i="1"/>
  <c r="N234" i="1"/>
  <c r="N239" i="1"/>
  <c r="N245" i="1"/>
  <c r="N253" i="1"/>
  <c r="N258" i="1"/>
  <c r="O258" i="1" s="1"/>
  <c r="Q258" i="1" s="1"/>
  <c r="N264" i="1"/>
  <c r="N270" i="1"/>
  <c r="N278" i="1"/>
  <c r="O278" i="1" s="1"/>
  <c r="N286" i="1"/>
  <c r="N294" i="1"/>
  <c r="N302" i="1"/>
  <c r="N310" i="1"/>
  <c r="O310" i="1" s="1"/>
  <c r="N398" i="1"/>
  <c r="N431" i="1"/>
  <c r="N564" i="1"/>
  <c r="N572" i="1"/>
  <c r="N606" i="1"/>
  <c r="N651" i="1"/>
  <c r="N714" i="1"/>
  <c r="N744" i="1"/>
  <c r="O744" i="1" s="1"/>
  <c r="N827" i="1"/>
  <c r="N835" i="1"/>
  <c r="Q835" i="1" s="1"/>
  <c r="N843" i="1"/>
  <c r="N859" i="1"/>
  <c r="N867" i="1"/>
  <c r="N875" i="1"/>
  <c r="N883" i="1"/>
  <c r="N77" i="1"/>
  <c r="N103" i="1"/>
  <c r="N147" i="1"/>
  <c r="N195" i="1"/>
  <c r="N202" i="1"/>
  <c r="N249" i="1"/>
  <c r="Q249" i="1" s="1"/>
  <c r="N290" i="1"/>
  <c r="N330" i="1"/>
  <c r="N370" i="1"/>
  <c r="N703" i="1"/>
  <c r="N733" i="1"/>
  <c r="N800" i="1"/>
  <c r="N70" i="1"/>
  <c r="N75" i="1"/>
  <c r="O75" i="1" s="1"/>
  <c r="Q75" i="1" s="1"/>
  <c r="N82" i="1"/>
  <c r="N95" i="1"/>
  <c r="Q95" i="1" s="1"/>
  <c r="N101" i="1"/>
  <c r="Q101" i="1" s="1"/>
  <c r="N107" i="1"/>
  <c r="N114" i="1"/>
  <c r="N122" i="1"/>
  <c r="N130" i="1"/>
  <c r="N145" i="1"/>
  <c r="N152" i="1"/>
  <c r="N160" i="1"/>
  <c r="N168" i="1"/>
  <c r="N176" i="1"/>
  <c r="Q176" i="1" s="1"/>
  <c r="N184" i="1"/>
  <c r="N192" i="1"/>
  <c r="N205" i="1"/>
  <c r="N219" i="1"/>
  <c r="N227" i="1"/>
  <c r="N235" i="1"/>
  <c r="N240" i="1"/>
  <c r="N246" i="1"/>
  <c r="N265" i="1"/>
  <c r="N271" i="1"/>
  <c r="N279" i="1"/>
  <c r="O279" i="1" s="1"/>
  <c r="N287" i="1"/>
  <c r="N295" i="1"/>
  <c r="N303" i="1"/>
  <c r="N311" i="1"/>
  <c r="N319" i="1"/>
  <c r="Q319" i="1" s="1"/>
  <c r="N327" i="1"/>
  <c r="N335" i="1"/>
  <c r="N343" i="1"/>
  <c r="N351" i="1"/>
  <c r="N359" i="1"/>
  <c r="N367" i="1"/>
  <c r="Q367" i="1" s="1"/>
  <c r="N375" i="1"/>
  <c r="N383" i="1"/>
  <c r="N391" i="1"/>
  <c r="N419" i="1"/>
  <c r="N460" i="1"/>
  <c r="N525" i="1"/>
  <c r="N557" i="1"/>
  <c r="N621" i="1"/>
  <c r="N628" i="1"/>
  <c r="N634" i="1"/>
  <c r="N646" i="1"/>
  <c r="N675" i="1"/>
  <c r="Q675" i="1" s="1"/>
  <c r="N708" i="1"/>
  <c r="Q708" i="1" s="1"/>
  <c r="N722" i="1"/>
  <c r="N730" i="1"/>
  <c r="N844" i="1"/>
  <c r="N814" i="1"/>
  <c r="O814" i="1" s="1"/>
  <c r="N97" i="1"/>
  <c r="N140" i="1"/>
  <c r="N187" i="1"/>
  <c r="N230" i="1"/>
  <c r="N274" i="1"/>
  <c r="N314" i="1"/>
  <c r="N346" i="1"/>
  <c r="N386" i="1"/>
  <c r="N456" i="1"/>
  <c r="O456" i="1" s="1"/>
  <c r="N462" i="1"/>
  <c r="N50" i="1"/>
  <c r="N65" i="1"/>
  <c r="Q65" i="1" s="1"/>
  <c r="N76" i="1"/>
  <c r="N83" i="1"/>
  <c r="N89" i="1"/>
  <c r="N96" i="1"/>
  <c r="N102" i="1"/>
  <c r="N108" i="1"/>
  <c r="N115" i="1"/>
  <c r="O115" i="1" s="1"/>
  <c r="Q115" i="1" s="1"/>
  <c r="N123" i="1"/>
  <c r="N131" i="1"/>
  <c r="N138" i="1"/>
  <c r="N153" i="1"/>
  <c r="N161" i="1"/>
  <c r="Q161" i="1" s="1"/>
  <c r="N169" i="1"/>
  <c r="N177" i="1"/>
  <c r="Q177" i="1" s="1"/>
  <c r="N185" i="1"/>
  <c r="N193" i="1"/>
  <c r="N200" i="1"/>
  <c r="N206" i="1"/>
  <c r="N213" i="1"/>
  <c r="N220" i="1"/>
  <c r="N228" i="1"/>
  <c r="O228" i="1" s="1"/>
  <c r="N241" i="1"/>
  <c r="N247" i="1"/>
  <c r="N254" i="1"/>
  <c r="N259" i="1"/>
  <c r="O259" i="1" s="1"/>
  <c r="N266" i="1"/>
  <c r="N272" i="1"/>
  <c r="N280" i="1"/>
  <c r="N288" i="1"/>
  <c r="N296" i="1"/>
  <c r="N304" i="1"/>
  <c r="O304" i="1" s="1"/>
  <c r="N384" i="1"/>
  <c r="N392" i="1"/>
  <c r="Q392" i="1" s="1"/>
  <c r="N400" i="1"/>
  <c r="N420" i="1"/>
  <c r="N486" i="1"/>
  <c r="Q486" i="1" s="1"/>
  <c r="N494" i="1"/>
  <c r="N502" i="1"/>
  <c r="N510" i="1"/>
  <c r="N518" i="1"/>
  <c r="O518" i="1" s="1"/>
  <c r="N550" i="1"/>
  <c r="N676" i="1"/>
  <c r="Q676" i="1" s="1"/>
  <c r="N689" i="1"/>
  <c r="N716" i="1"/>
  <c r="N767" i="1"/>
  <c r="N822" i="1"/>
  <c r="N845" i="1"/>
  <c r="N666" i="1"/>
  <c r="O666" i="1" s="1"/>
  <c r="N71" i="1"/>
  <c r="N84" i="1"/>
  <c r="N90" i="1"/>
  <c r="N116" i="1"/>
  <c r="O116" i="1" s="1"/>
  <c r="Q116" i="1" s="1"/>
  <c r="N124" i="1"/>
  <c r="N132" i="1"/>
  <c r="N139" i="1"/>
  <c r="N146" i="1"/>
  <c r="N154" i="1"/>
  <c r="N162" i="1"/>
  <c r="O162" i="1" s="1"/>
  <c r="N170" i="1"/>
  <c r="N178" i="1"/>
  <c r="N186" i="1"/>
  <c r="N194" i="1"/>
  <c r="N201" i="1"/>
  <c r="N207" i="1"/>
  <c r="N214" i="1"/>
  <c r="N221" i="1"/>
  <c r="N229" i="1"/>
  <c r="N242" i="1"/>
  <c r="N248" i="1"/>
  <c r="N260" i="1"/>
  <c r="N273" i="1"/>
  <c r="N281" i="1"/>
  <c r="N289" i="1"/>
  <c r="O289" i="1" s="1"/>
  <c r="N297" i="1"/>
  <c r="N305" i="1"/>
  <c r="O305" i="1" s="1"/>
  <c r="N313" i="1"/>
  <c r="N321" i="1"/>
  <c r="N329" i="1"/>
  <c r="N337" i="1"/>
  <c r="N345" i="1"/>
  <c r="N353" i="1"/>
  <c r="N385" i="1"/>
  <c r="N408" i="1"/>
  <c r="Q408" i="1" s="1"/>
  <c r="N468" i="1"/>
  <c r="N481" i="1"/>
  <c r="N543" i="1"/>
  <c r="N609" i="1"/>
  <c r="N615" i="1"/>
  <c r="N685" i="1"/>
  <c r="N690" i="1"/>
  <c r="N710" i="1"/>
  <c r="N775" i="1"/>
  <c r="N783" i="1"/>
  <c r="N791" i="1"/>
  <c r="N799" i="1"/>
  <c r="N838" i="1"/>
  <c r="N846" i="1"/>
  <c r="N333" i="1"/>
  <c r="N341" i="1"/>
  <c r="O341" i="1" s="1"/>
  <c r="N349" i="1"/>
  <c r="N365" i="1"/>
  <c r="N373" i="1"/>
  <c r="N387" i="1"/>
  <c r="Q387" i="1" s="1"/>
  <c r="N393" i="1"/>
  <c r="O393" i="1" s="1"/>
  <c r="N399" i="1"/>
  <c r="N405" i="1"/>
  <c r="N410" i="1"/>
  <c r="N421" i="1"/>
  <c r="N426" i="1"/>
  <c r="N432" i="1"/>
  <c r="N439" i="1"/>
  <c r="N452" i="1"/>
  <c r="N458" i="1"/>
  <c r="N469" i="1"/>
  <c r="N487" i="1"/>
  <c r="N495" i="1"/>
  <c r="N503" i="1"/>
  <c r="N526" i="1"/>
  <c r="N532" i="1"/>
  <c r="N544" i="1"/>
  <c r="N551" i="1"/>
  <c r="N558" i="1"/>
  <c r="N565" i="1"/>
  <c r="N573" i="1"/>
  <c r="N578" i="1"/>
  <c r="N593" i="1"/>
  <c r="N610" i="1"/>
  <c r="N616" i="1"/>
  <c r="N622" i="1"/>
  <c r="N629" i="1"/>
  <c r="N635" i="1"/>
  <c r="N640" i="1"/>
  <c r="N652" i="1"/>
  <c r="N659" i="1"/>
  <c r="N667" i="1"/>
  <c r="N686" i="1"/>
  <c r="N704" i="1"/>
  <c r="N731" i="1"/>
  <c r="N679" i="1"/>
  <c r="N318" i="1"/>
  <c r="N326" i="1"/>
  <c r="O326" i="1" s="1"/>
  <c r="N334" i="1"/>
  <c r="N342" i="1"/>
  <c r="N350" i="1"/>
  <c r="N358" i="1"/>
  <c r="N366" i="1"/>
  <c r="O366" i="1" s="1"/>
  <c r="N374" i="1"/>
  <c r="N382" i="1"/>
  <c r="N388" i="1"/>
  <c r="N411" i="1"/>
  <c r="N416" i="1"/>
  <c r="N427" i="1"/>
  <c r="N433" i="1"/>
  <c r="N440" i="1"/>
  <c r="N446" i="1"/>
  <c r="N470" i="1"/>
  <c r="N476" i="1"/>
  <c r="N482" i="1"/>
  <c r="N488" i="1"/>
  <c r="N496" i="1"/>
  <c r="N504" i="1"/>
  <c r="N512" i="1"/>
  <c r="O512" i="1" s="1"/>
  <c r="N519" i="1"/>
  <c r="N527" i="1"/>
  <c r="Q527" i="1" s="1"/>
  <c r="N539" i="1"/>
  <c r="Q539" i="1" s="1"/>
  <c r="N552" i="1"/>
  <c r="N566" i="1"/>
  <c r="N600" i="1"/>
  <c r="N623" i="1"/>
  <c r="N641" i="1"/>
  <c r="N653" i="1"/>
  <c r="N660" i="1"/>
  <c r="O660" i="1" s="1"/>
  <c r="N674" i="1"/>
  <c r="N694" i="1"/>
  <c r="N705" i="1"/>
  <c r="N711" i="1"/>
  <c r="N724" i="1"/>
  <c r="N511" i="1"/>
  <c r="N417" i="1"/>
  <c r="N422" i="1"/>
  <c r="N441" i="1"/>
  <c r="N454" i="1"/>
  <c r="N459" i="1"/>
  <c r="N463" i="1"/>
  <c r="N471" i="1"/>
  <c r="N489" i="1"/>
  <c r="N497" i="1"/>
  <c r="N505" i="1"/>
  <c r="N513" i="1"/>
  <c r="O513" i="1" s="1"/>
  <c r="N520" i="1"/>
  <c r="N533" i="1"/>
  <c r="O533" i="1" s="1"/>
  <c r="N540" i="1"/>
  <c r="N545" i="1"/>
  <c r="N553" i="1"/>
  <c r="N559" i="1"/>
  <c r="N567" i="1"/>
  <c r="N574" i="1"/>
  <c r="N580" i="1"/>
  <c r="N587" i="1"/>
  <c r="N594" i="1"/>
  <c r="N601" i="1"/>
  <c r="N611" i="1"/>
  <c r="Q611" i="1" s="1"/>
  <c r="N624" i="1"/>
  <c r="N630" i="1"/>
  <c r="N637" i="1"/>
  <c r="N654" i="1"/>
  <c r="O654" i="1" s="1"/>
  <c r="N661" i="1"/>
  <c r="N668" i="1"/>
  <c r="N687" i="1"/>
  <c r="N695" i="1"/>
  <c r="N700" i="1"/>
  <c r="N712" i="1"/>
  <c r="N725" i="1"/>
  <c r="N768" i="1"/>
  <c r="N586" i="1"/>
  <c r="N549" i="1"/>
  <c r="Q549" i="1" s="1"/>
  <c r="N312" i="1"/>
  <c r="N320" i="1"/>
  <c r="Q320" i="1" s="1"/>
  <c r="N328" i="1"/>
  <c r="N336" i="1"/>
  <c r="N344" i="1"/>
  <c r="N352" i="1"/>
  <c r="N360" i="1"/>
  <c r="Q360" i="1" s="1"/>
  <c r="N368" i="1"/>
  <c r="N376" i="1"/>
  <c r="N401" i="1"/>
  <c r="N407" i="1"/>
  <c r="N412" i="1"/>
  <c r="N423" i="1"/>
  <c r="Q423" i="1" s="1"/>
  <c r="N428" i="1"/>
  <c r="N434" i="1"/>
  <c r="N442" i="1"/>
  <c r="N447" i="1"/>
  <c r="N455" i="1"/>
  <c r="N464" i="1"/>
  <c r="N472" i="1"/>
  <c r="O472" i="1" s="1"/>
  <c r="N477" i="1"/>
  <c r="N483" i="1"/>
  <c r="N490" i="1"/>
  <c r="N498" i="1"/>
  <c r="N506" i="1"/>
  <c r="O506" i="1" s="1"/>
  <c r="N514" i="1"/>
  <c r="N521" i="1"/>
  <c r="N534" i="1"/>
  <c r="N546" i="1"/>
  <c r="N554" i="1"/>
  <c r="Q554" i="1" s="1"/>
  <c r="N560" i="1"/>
  <c r="N568" i="1"/>
  <c r="N581" i="1"/>
  <c r="N588" i="1"/>
  <c r="N595" i="1"/>
  <c r="N618" i="1"/>
  <c r="O618" i="1" s="1"/>
  <c r="N625" i="1"/>
  <c r="N643" i="1"/>
  <c r="N649" i="1"/>
  <c r="N669" i="1"/>
  <c r="N681" i="1"/>
  <c r="Q681" i="1" s="1"/>
  <c r="N688" i="1"/>
  <c r="N691" i="1"/>
  <c r="N701" i="1"/>
  <c r="N707" i="1"/>
  <c r="N713" i="1"/>
  <c r="N726" i="1"/>
  <c r="N740" i="1"/>
  <c r="N761" i="1"/>
  <c r="N766" i="1"/>
  <c r="O766" i="1" s="1"/>
  <c r="N856" i="1"/>
  <c r="N848" i="1"/>
  <c r="N642" i="1"/>
  <c r="N361" i="1"/>
  <c r="O361" i="1" s="1"/>
  <c r="N369" i="1"/>
  <c r="N377" i="1"/>
  <c r="N390" i="1"/>
  <c r="N396" i="1"/>
  <c r="N402" i="1"/>
  <c r="Q402" i="1" s="1"/>
  <c r="N413" i="1"/>
  <c r="N418" i="1"/>
  <c r="N429" i="1"/>
  <c r="N435" i="1"/>
  <c r="Q435" i="1" s="1"/>
  <c r="N443" i="1"/>
  <c r="N448" i="1"/>
  <c r="N465" i="1"/>
  <c r="O465" i="1" s="1"/>
  <c r="N473" i="1"/>
  <c r="N478" i="1"/>
  <c r="N484" i="1"/>
  <c r="N491" i="1"/>
  <c r="N499" i="1"/>
  <c r="N507" i="1"/>
  <c r="Q507" i="1" s="1"/>
  <c r="N522" i="1"/>
  <c r="N529" i="1"/>
  <c r="N535" i="1"/>
  <c r="N547" i="1"/>
  <c r="N555" i="1"/>
  <c r="N561" i="1"/>
  <c r="N569" i="1"/>
  <c r="Q569" i="1" s="1"/>
  <c r="N575" i="1"/>
  <c r="Q575" i="1" s="1"/>
  <c r="N582" i="1"/>
  <c r="N589" i="1"/>
  <c r="N596" i="1"/>
  <c r="O596" i="1" s="1"/>
  <c r="N607" i="1"/>
  <c r="N612" i="1"/>
  <c r="O612" i="1" s="1"/>
  <c r="N619" i="1"/>
  <c r="N626" i="1"/>
  <c r="N632" i="1"/>
  <c r="Q632" i="1" s="1"/>
  <c r="N638" i="1"/>
  <c r="Q638" i="1" s="1"/>
  <c r="N644" i="1"/>
  <c r="N663" i="1"/>
  <c r="N682" i="1"/>
  <c r="N720" i="1"/>
  <c r="N734" i="1"/>
  <c r="N741" i="1"/>
  <c r="N756" i="1"/>
  <c r="N753" i="1"/>
  <c r="N746" i="1"/>
  <c r="N576" i="1"/>
  <c r="N424" i="1"/>
  <c r="O424" i="1" s="1"/>
  <c r="N430" i="1"/>
  <c r="O430" i="1" s="1"/>
  <c r="N436" i="1"/>
  <c r="N444" i="1"/>
  <c r="N449" i="1"/>
  <c r="N461" i="1"/>
  <c r="N466" i="1"/>
  <c r="Q466" i="1" s="1"/>
  <c r="N479" i="1"/>
  <c r="N492" i="1"/>
  <c r="O492" i="1" s="1"/>
  <c r="N500" i="1"/>
  <c r="N508" i="1"/>
  <c r="N516" i="1"/>
  <c r="N530" i="1"/>
  <c r="N542" i="1"/>
  <c r="N548" i="1"/>
  <c r="N562" i="1"/>
  <c r="N570" i="1"/>
  <c r="O570" i="1" s="1"/>
  <c r="N583" i="1"/>
  <c r="N590" i="1"/>
  <c r="N597" i="1"/>
  <c r="N603" i="1"/>
  <c r="N613" i="1"/>
  <c r="N627" i="1"/>
  <c r="N633" i="1"/>
  <c r="N645" i="1"/>
  <c r="Q645" i="1" s="1"/>
  <c r="N650" i="1"/>
  <c r="N656" i="1"/>
  <c r="N664" i="1"/>
  <c r="N670" i="1"/>
  <c r="N683" i="1"/>
  <c r="N692" i="1"/>
  <c r="N702" i="1"/>
  <c r="N721" i="1"/>
  <c r="N647" i="1"/>
  <c r="N620" i="1"/>
  <c r="N291" i="1"/>
  <c r="N299" i="1"/>
  <c r="O299" i="1" s="1"/>
  <c r="N307" i="1"/>
  <c r="N315" i="1"/>
  <c r="N323" i="1"/>
  <c r="N331" i="1"/>
  <c r="Q331" i="1" s="1"/>
  <c r="N339" i="1"/>
  <c r="N347" i="1"/>
  <c r="N355" i="1"/>
  <c r="N363" i="1"/>
  <c r="N371" i="1"/>
  <c r="N379" i="1"/>
  <c r="N409" i="1"/>
  <c r="N414" i="1"/>
  <c r="N425" i="1"/>
  <c r="N437" i="1"/>
  <c r="N445" i="1"/>
  <c r="O445" i="1" s="1"/>
  <c r="N450" i="1"/>
  <c r="N467" i="1"/>
  <c r="N474" i="1"/>
  <c r="N480" i="1"/>
  <c r="N485" i="1"/>
  <c r="N493" i="1"/>
  <c r="N501" i="1"/>
  <c r="N509" i="1"/>
  <c r="N517" i="1"/>
  <c r="N524" i="1"/>
  <c r="N537" i="1"/>
  <c r="N563" i="1"/>
  <c r="N571" i="1"/>
  <c r="N584" i="1"/>
  <c r="N591" i="1"/>
  <c r="N604" i="1"/>
  <c r="N657" i="1"/>
  <c r="N665" i="1"/>
  <c r="N684" i="1"/>
  <c r="N698" i="1"/>
  <c r="N715" i="1"/>
  <c r="N736" i="1"/>
  <c r="N847" i="1"/>
  <c r="N673" i="1"/>
  <c r="N381" i="1"/>
  <c r="Q381" i="1" s="1"/>
  <c r="E573" i="1"/>
  <c r="F573" i="1" s="1"/>
  <c r="F574" i="1"/>
  <c r="C436" i="1"/>
  <c r="L435" i="1"/>
  <c r="E426" i="1"/>
  <c r="F426" i="1" s="1"/>
  <c r="E418" i="1"/>
  <c r="F418" i="1" s="1"/>
  <c r="C522" i="1"/>
  <c r="L521" i="1"/>
  <c r="E471" i="1"/>
  <c r="F471" i="1" s="1"/>
  <c r="L472" i="1"/>
  <c r="L597" i="1"/>
  <c r="L588" i="1"/>
  <c r="L583" i="1"/>
  <c r="L599" i="1"/>
  <c r="L585" i="1"/>
  <c r="L546" i="1"/>
  <c r="L520" i="1"/>
  <c r="E225" i="1"/>
  <c r="F225" i="1" s="1"/>
  <c r="L226" i="1"/>
  <c r="C192" i="1"/>
  <c r="L191" i="1"/>
  <c r="C169" i="1"/>
  <c r="L168" i="1"/>
  <c r="C336" i="1"/>
  <c r="L335" i="1"/>
  <c r="L334" i="1"/>
  <c r="F785" i="1"/>
  <c r="L389" i="1"/>
  <c r="E716" i="1"/>
  <c r="F716" i="1" s="1"/>
  <c r="F717" i="1"/>
  <c r="E97" i="1"/>
  <c r="F97" i="1" s="1"/>
  <c r="L98" i="1"/>
  <c r="F66" i="1"/>
  <c r="F735" i="1"/>
  <c r="F521" i="1"/>
  <c r="F261" i="1"/>
  <c r="E104" i="1"/>
  <c r="F104" i="1" s="1"/>
  <c r="L105" i="1"/>
  <c r="E65" i="1"/>
  <c r="F65" i="1" s="1"/>
  <c r="F638" i="1"/>
  <c r="E637" i="1"/>
  <c r="F637" i="1" s="1"/>
  <c r="F235" i="1"/>
  <c r="F124" i="1"/>
  <c r="E109" i="1"/>
  <c r="F109" i="1" s="1"/>
  <c r="E71" i="1"/>
  <c r="F71" i="1" s="1"/>
  <c r="E78" i="1"/>
  <c r="F78" i="1" s="1"/>
  <c r="E772" i="1"/>
  <c r="F772" i="1" s="1"/>
  <c r="F773" i="1"/>
  <c r="E84" i="1"/>
  <c r="F84" i="1" s="1"/>
  <c r="L85" i="1"/>
  <c r="F849" i="1"/>
  <c r="F841" i="1"/>
  <c r="F826" i="1"/>
  <c r="F818" i="1"/>
  <c r="F811" i="1"/>
  <c r="F803" i="1"/>
  <c r="F795" i="1"/>
  <c r="F783" i="1"/>
  <c r="F765" i="1"/>
  <c r="F733" i="1"/>
  <c r="F715" i="1"/>
  <c r="F700" i="1"/>
  <c r="F694" i="1"/>
  <c r="F687" i="1"/>
  <c r="F668" i="1"/>
  <c r="F662" i="1"/>
  <c r="F651" i="1"/>
  <c r="E633" i="1"/>
  <c r="F633" i="1" s="1"/>
  <c r="E615" i="1"/>
  <c r="F615" i="1" s="1"/>
  <c r="F606" i="1"/>
  <c r="E595" i="1"/>
  <c r="F595" i="1" s="1"/>
  <c r="E587" i="1"/>
  <c r="F587" i="1" s="1"/>
  <c r="F470" i="1"/>
  <c r="F462" i="1"/>
  <c r="F447" i="1"/>
  <c r="F439" i="1"/>
  <c r="F433" i="1"/>
  <c r="F425" i="1"/>
  <c r="F364" i="1"/>
  <c r="F356" i="1"/>
  <c r="F269" i="1"/>
  <c r="F165" i="1"/>
  <c r="F264" i="1"/>
  <c r="F238" i="1"/>
  <c r="F217" i="1"/>
  <c r="F205" i="1"/>
  <c r="F182" i="1"/>
  <c r="F175" i="1"/>
  <c r="F157" i="1"/>
  <c r="F126" i="1"/>
  <c r="F89" i="1"/>
  <c r="F83" i="1"/>
  <c r="F889" i="1"/>
  <c r="F847" i="1"/>
  <c r="F839" i="1"/>
  <c r="F809" i="1"/>
  <c r="F801" i="1"/>
  <c r="F775" i="1"/>
  <c r="F763" i="1"/>
  <c r="F744" i="1"/>
  <c r="F698" i="1"/>
  <c r="F680" i="1"/>
  <c r="F672" i="1"/>
  <c r="F656" i="1"/>
  <c r="F632" i="1"/>
  <c r="F598" i="1"/>
  <c r="F590" i="1"/>
  <c r="F582" i="1"/>
  <c r="F564" i="1"/>
  <c r="F559" i="1"/>
  <c r="F554" i="1"/>
  <c r="F543" i="1"/>
  <c r="F538" i="1"/>
  <c r="F76" i="1"/>
  <c r="F63" i="1"/>
  <c r="F640" i="1"/>
  <c r="F533" i="1"/>
  <c r="F527" i="1"/>
  <c r="F522" i="1"/>
  <c r="F496" i="1"/>
  <c r="F376" i="1"/>
  <c r="F354" i="1"/>
  <c r="F343" i="1"/>
  <c r="F308" i="1"/>
  <c r="F296" i="1"/>
  <c r="F252" i="1"/>
  <c r="F242" i="1"/>
  <c r="F222" i="1"/>
  <c r="F167" i="1"/>
  <c r="F125" i="1"/>
  <c r="F101" i="1"/>
  <c r="F895" i="1"/>
  <c r="F887" i="1"/>
  <c r="F875" i="1"/>
  <c r="F867" i="1"/>
  <c r="F859" i="1"/>
  <c r="F853" i="1"/>
  <c r="F845" i="1"/>
  <c r="F837" i="1"/>
  <c r="F830" i="1"/>
  <c r="F822" i="1"/>
  <c r="F814" i="1"/>
  <c r="F807" i="1"/>
  <c r="F799" i="1"/>
  <c r="F761" i="1"/>
  <c r="F736" i="1"/>
  <c r="F691" i="1"/>
  <c r="F678" i="1"/>
  <c r="F665" i="1"/>
  <c r="F654" i="1"/>
  <c r="F643" i="1"/>
  <c r="E639" i="1"/>
  <c r="F639" i="1" s="1"/>
  <c r="E581" i="1"/>
  <c r="F581" i="1" s="1"/>
  <c r="F336" i="1"/>
  <c r="F289" i="1"/>
  <c r="F231" i="1"/>
  <c r="F221" i="1"/>
  <c r="F203" i="1"/>
  <c r="F190" i="1"/>
  <c r="F186" i="1"/>
  <c r="F155" i="1"/>
  <c r="F130" i="1"/>
  <c r="F93" i="1"/>
  <c r="F74" i="1"/>
  <c r="F67" i="1"/>
  <c r="F879" i="1"/>
  <c r="F813" i="1"/>
  <c r="F791" i="1"/>
  <c r="F760" i="1"/>
  <c r="F729" i="1"/>
  <c r="F710" i="1"/>
  <c r="F690" i="1"/>
  <c r="F684" i="1"/>
  <c r="F677" i="1"/>
  <c r="F670" i="1"/>
  <c r="F659" i="1"/>
  <c r="F629" i="1"/>
  <c r="F600" i="1"/>
  <c r="F584" i="1"/>
  <c r="F562" i="1"/>
  <c r="F552" i="1"/>
  <c r="F541" i="1"/>
  <c r="F495" i="1"/>
  <c r="F487" i="1"/>
  <c r="F479" i="1"/>
  <c r="F473" i="1"/>
  <c r="F465" i="1"/>
  <c r="F457" i="1"/>
  <c r="F450" i="1"/>
  <c r="F442" i="1"/>
  <c r="F420" i="1"/>
  <c r="F405" i="1"/>
  <c r="F397" i="1"/>
  <c r="F390" i="1"/>
  <c r="F382" i="1"/>
  <c r="F374" i="1"/>
  <c r="F341" i="1"/>
  <c r="F324" i="1"/>
  <c r="F301" i="1"/>
  <c r="F282" i="1"/>
  <c r="F276" i="1"/>
  <c r="F256" i="1"/>
  <c r="N215" i="1"/>
  <c r="F208" i="1"/>
  <c r="F105" i="1"/>
  <c r="F893" i="1"/>
  <c r="F885" i="1"/>
  <c r="F873" i="1"/>
  <c r="F865" i="1"/>
  <c r="F851" i="1"/>
  <c r="F843" i="1"/>
  <c r="F835" i="1"/>
  <c r="F805" i="1"/>
  <c r="F797" i="1"/>
  <c r="F767" i="1"/>
  <c r="F753" i="1"/>
  <c r="F741" i="1"/>
  <c r="F723" i="1"/>
  <c r="F702" i="1"/>
  <c r="F689" i="1"/>
  <c r="F664" i="1"/>
  <c r="F658" i="1"/>
  <c r="F642" i="1"/>
  <c r="E611" i="1"/>
  <c r="F611" i="1" s="1"/>
  <c r="F551" i="1"/>
  <c r="F546" i="1"/>
  <c r="F536" i="1"/>
  <c r="F531" i="1"/>
  <c r="F525" i="1"/>
  <c r="F505" i="1"/>
  <c r="F500" i="1"/>
  <c r="F366" i="1"/>
  <c r="F358" i="1"/>
  <c r="F340" i="1"/>
  <c r="F323" i="1"/>
  <c r="F300" i="1"/>
  <c r="F266" i="1"/>
  <c r="F250" i="1"/>
  <c r="F240" i="1"/>
  <c r="F213" i="1"/>
  <c r="F201" i="1"/>
  <c r="F194" i="1"/>
  <c r="F189" i="1"/>
  <c r="F177" i="1"/>
  <c r="F160" i="1"/>
  <c r="F142" i="1"/>
  <c r="F135" i="1"/>
  <c r="F110" i="1"/>
  <c r="F85" i="1"/>
  <c r="E514" i="1"/>
  <c r="F514" i="1" s="1"/>
  <c r="F515" i="1"/>
  <c r="N515" i="1"/>
  <c r="L812" i="1"/>
  <c r="N784" i="1"/>
  <c r="E214" i="1"/>
  <c r="F214" i="1" s="1"/>
  <c r="L215" i="1"/>
  <c r="N772" i="1"/>
  <c r="F713" i="1"/>
  <c r="F648" i="1"/>
  <c r="E647" i="1"/>
  <c r="F647" i="1" s="1"/>
  <c r="N804" i="1"/>
  <c r="L772" i="1"/>
  <c r="N648" i="1"/>
  <c r="F749" i="1"/>
  <c r="E86" i="1"/>
  <c r="F86" i="1" s="1"/>
  <c r="N87" i="1"/>
  <c r="L87" i="1"/>
  <c r="L804" i="1"/>
  <c r="F769" i="1"/>
  <c r="F703" i="1"/>
  <c r="E635" i="1"/>
  <c r="F635" i="1" s="1"/>
  <c r="N636" i="1"/>
  <c r="E117" i="1"/>
  <c r="F117" i="1" s="1"/>
  <c r="N118" i="1"/>
  <c r="L872" i="1"/>
  <c r="E676" i="1"/>
  <c r="F676" i="1" s="1"/>
  <c r="L677" i="1"/>
  <c r="N677" i="1"/>
  <c r="N864" i="1"/>
  <c r="N796" i="1"/>
  <c r="C648" i="1"/>
  <c r="C649" i="1" s="1"/>
  <c r="L647" i="1"/>
  <c r="F724" i="1"/>
  <c r="F720" i="1"/>
  <c r="F626" i="1"/>
  <c r="F571" i="1"/>
  <c r="F894" i="1"/>
  <c r="F890" i="1"/>
  <c r="F886" i="1"/>
  <c r="F882" i="1"/>
  <c r="F878" i="1"/>
  <c r="F706" i="1"/>
  <c r="F701" i="1"/>
  <c r="F655" i="1"/>
  <c r="F576" i="1"/>
  <c r="F560" i="1"/>
  <c r="F555" i="1"/>
  <c r="F544" i="1"/>
  <c r="F539" i="1"/>
  <c r="F770" i="1"/>
  <c r="F766" i="1"/>
  <c r="F762" i="1"/>
  <c r="F758" i="1"/>
  <c r="F754" i="1"/>
  <c r="F746" i="1"/>
  <c r="F738" i="1"/>
  <c r="F563" i="1"/>
  <c r="F528" i="1"/>
  <c r="F523" i="1"/>
  <c r="F726" i="1"/>
  <c r="F722" i="1"/>
  <c r="F718" i="1"/>
  <c r="F714" i="1"/>
  <c r="F709" i="1"/>
  <c r="F699" i="1"/>
  <c r="F673" i="1"/>
  <c r="F663" i="1"/>
  <c r="F568" i="1"/>
  <c r="F892" i="1"/>
  <c r="F888" i="1"/>
  <c r="F884" i="1"/>
  <c r="F880" i="1"/>
  <c r="F636" i="1"/>
  <c r="F872" i="1"/>
  <c r="F868" i="1"/>
  <c r="F864" i="1"/>
  <c r="F860" i="1"/>
  <c r="F856" i="1"/>
  <c r="F852" i="1"/>
  <c r="F848" i="1"/>
  <c r="F844" i="1"/>
  <c r="F840" i="1"/>
  <c r="F836" i="1"/>
  <c r="F832" i="1"/>
  <c r="F828" i="1"/>
  <c r="F824" i="1"/>
  <c r="F820" i="1"/>
  <c r="F816" i="1"/>
  <c r="F812" i="1"/>
  <c r="F804" i="1"/>
  <c r="F796" i="1"/>
  <c r="F792" i="1"/>
  <c r="F788" i="1"/>
  <c r="F784" i="1"/>
  <c r="F780" i="1"/>
  <c r="F776" i="1"/>
  <c r="E506" i="1"/>
  <c r="F506" i="1" s="1"/>
  <c r="F507" i="1"/>
  <c r="E631" i="1"/>
  <c r="F631" i="1" s="1"/>
  <c r="E623" i="1"/>
  <c r="F623" i="1" s="1"/>
  <c r="F653" i="1"/>
  <c r="F617" i="1"/>
  <c r="F609" i="1"/>
  <c r="F580" i="1"/>
  <c r="F497" i="1"/>
  <c r="F489" i="1"/>
  <c r="F481" i="1"/>
  <c r="F475" i="1"/>
  <c r="F467" i="1"/>
  <c r="F459" i="1"/>
  <c r="F452" i="1"/>
  <c r="F444" i="1"/>
  <c r="F436" i="1"/>
  <c r="F430" i="1"/>
  <c r="F422" i="1"/>
  <c r="F414" i="1"/>
  <c r="F369" i="1"/>
  <c r="F361" i="1"/>
  <c r="F327" i="1"/>
  <c r="F281" i="1"/>
  <c r="F499" i="1"/>
  <c r="F494" i="1"/>
  <c r="F486" i="1"/>
  <c r="F478" i="1"/>
  <c r="F472" i="1"/>
  <c r="F464" i="1"/>
  <c r="F456" i="1"/>
  <c r="F449" i="1"/>
  <c r="F441" i="1"/>
  <c r="F434" i="1"/>
  <c r="F427" i="1"/>
  <c r="F419" i="1"/>
  <c r="F412" i="1"/>
  <c r="F404" i="1"/>
  <c r="F396" i="1"/>
  <c r="F389" i="1"/>
  <c r="F381" i="1"/>
  <c r="F373" i="1"/>
  <c r="F498" i="1"/>
  <c r="F493" i="1"/>
  <c r="F485" i="1"/>
  <c r="F477" i="1"/>
  <c r="F463" i="1"/>
  <c r="F455" i="1"/>
  <c r="F448" i="1"/>
  <c r="F440" i="1"/>
  <c r="F417" i="1"/>
  <c r="F410" i="1"/>
  <c r="F402" i="1"/>
  <c r="F394" i="1"/>
  <c r="F387" i="1"/>
  <c r="F379" i="1"/>
  <c r="F371" i="1"/>
  <c r="F491" i="1"/>
  <c r="F483" i="1"/>
  <c r="F469" i="1"/>
  <c r="F461" i="1"/>
  <c r="F454" i="1"/>
  <c r="F446" i="1"/>
  <c r="F438" i="1"/>
  <c r="F432" i="1"/>
  <c r="F424" i="1"/>
  <c r="F416" i="1"/>
  <c r="F409" i="1"/>
  <c r="F401" i="1"/>
  <c r="F393" i="1"/>
  <c r="F386" i="1"/>
  <c r="F363" i="1"/>
  <c r="F348" i="1"/>
  <c r="F332" i="1"/>
  <c r="F316" i="1"/>
  <c r="F294" i="1"/>
  <c r="F274" i="1"/>
  <c r="F226" i="1"/>
  <c r="F98" i="1"/>
  <c r="F72" i="1"/>
  <c r="F306" i="1"/>
  <c r="F284" i="1"/>
  <c r="F279" i="1"/>
  <c r="F344" i="1"/>
  <c r="F328" i="1"/>
  <c r="F312" i="1"/>
  <c r="F288" i="1"/>
  <c r="F158" i="1"/>
  <c r="F350" i="1"/>
  <c r="F334" i="1"/>
  <c r="F309" i="1"/>
  <c r="F302" i="1"/>
  <c r="F292" i="1"/>
  <c r="F272" i="1"/>
  <c r="F210" i="1"/>
  <c r="E187" i="1"/>
  <c r="F187" i="1" s="1"/>
  <c r="F188" i="1"/>
  <c r="F346" i="1"/>
  <c r="F330" i="1"/>
  <c r="F314" i="1"/>
  <c r="F286" i="1"/>
  <c r="F118" i="1"/>
  <c r="F199" i="1"/>
  <c r="F171" i="1"/>
  <c r="F151" i="1"/>
  <c r="F131" i="1"/>
  <c r="F111" i="1"/>
  <c r="F81" i="1"/>
  <c r="F207" i="1"/>
  <c r="F149" i="1"/>
  <c r="F179" i="1"/>
  <c r="F159" i="1"/>
  <c r="F139" i="1"/>
  <c r="F119" i="1"/>
  <c r="F99" i="1"/>
  <c r="F73" i="1"/>
  <c r="F196" i="1"/>
  <c r="F191" i="1"/>
  <c r="F215" i="1"/>
  <c r="F195" i="1"/>
  <c r="F183" i="1"/>
  <c r="F163" i="1"/>
  <c r="F143" i="1"/>
  <c r="F123" i="1"/>
  <c r="F107" i="1"/>
  <c r="F103" i="1"/>
  <c r="F87" i="1"/>
  <c r="N47" i="1"/>
  <c r="N22" i="1"/>
  <c r="N31" i="1"/>
  <c r="L40" i="1"/>
  <c r="L43" i="1"/>
  <c r="N13" i="1"/>
  <c r="O13" i="1" s="1"/>
  <c r="N52" i="1"/>
  <c r="N55" i="1"/>
  <c r="F3" i="1"/>
  <c r="N17" i="1"/>
  <c r="N49" i="1"/>
  <c r="N39" i="1"/>
  <c r="Q39" i="1" s="1"/>
  <c r="N20" i="1"/>
  <c r="L53" i="1"/>
  <c r="N56" i="1"/>
  <c r="N59" i="1"/>
  <c r="N5" i="1"/>
  <c r="N28" i="1"/>
  <c r="N43" i="1"/>
  <c r="N11" i="1"/>
  <c r="N44" i="1"/>
  <c r="N53" i="1"/>
  <c r="L54" i="1"/>
  <c r="L57" i="1"/>
  <c r="N3" i="1"/>
  <c r="Q3" i="1" s="1"/>
  <c r="N54" i="1"/>
  <c r="N15" i="1"/>
  <c r="L24" i="1"/>
  <c r="L29" i="1"/>
  <c r="L34" i="1"/>
  <c r="L50" i="1"/>
  <c r="L37" i="1"/>
  <c r="L48" i="1"/>
  <c r="L51" i="1"/>
  <c r="L60" i="1"/>
  <c r="L47" i="1"/>
  <c r="L25" i="1"/>
  <c r="L36" i="1"/>
  <c r="L39" i="1"/>
  <c r="L46" i="1"/>
  <c r="L49" i="1"/>
  <c r="L52" i="1"/>
  <c r="L56" i="1"/>
  <c r="L59" i="1"/>
  <c r="L62" i="1"/>
  <c r="L27" i="1"/>
  <c r="L33" i="1"/>
  <c r="L55" i="1"/>
  <c r="L30" i="1"/>
  <c r="L42" i="1"/>
  <c r="L35" i="1"/>
  <c r="L38" i="1"/>
  <c r="L41" i="1"/>
  <c r="L58" i="1"/>
  <c r="L61" i="1"/>
  <c r="L44" i="1"/>
  <c r="N12" i="1"/>
  <c r="N14" i="1"/>
  <c r="N16" i="1"/>
  <c r="N24" i="1"/>
  <c r="N32" i="1"/>
  <c r="N35" i="1"/>
  <c r="N38" i="1"/>
  <c r="N46" i="1"/>
  <c r="N51" i="1"/>
  <c r="N4" i="1"/>
  <c r="N8" i="1"/>
  <c r="N23" i="1"/>
  <c r="N26" i="1"/>
  <c r="N34" i="1"/>
  <c r="N58" i="1"/>
  <c r="N61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L2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C1285" i="1" l="1"/>
  <c r="L1284" i="1"/>
  <c r="C1328" i="1"/>
  <c r="L1327" i="1"/>
  <c r="C1308" i="1"/>
  <c r="L1307" i="1"/>
  <c r="C1098" i="1"/>
  <c r="L1097" i="1"/>
  <c r="C1179" i="1"/>
  <c r="L1178" i="1"/>
  <c r="C1072" i="1"/>
  <c r="L1071" i="1"/>
  <c r="C1135" i="1"/>
  <c r="L1134" i="1"/>
  <c r="C1115" i="1"/>
  <c r="L1114" i="1"/>
  <c r="O754" i="1"/>
  <c r="Q754" i="1" s="1"/>
  <c r="O967" i="1"/>
  <c r="Q967" i="1" s="1"/>
  <c r="O511" i="1"/>
  <c r="O1025" i="1"/>
  <c r="Q1025" i="1" s="1"/>
  <c r="Q892" i="1"/>
  <c r="O885" i="1"/>
  <c r="Q885" i="1" s="1"/>
  <c r="O868" i="1"/>
  <c r="Q868" i="1" s="1"/>
  <c r="O797" i="1"/>
  <c r="Q797" i="1" s="1"/>
  <c r="O523" i="1"/>
  <c r="Q523" i="1" s="1"/>
  <c r="O841" i="1"/>
  <c r="Q841" i="1" s="1"/>
  <c r="O729" i="1"/>
  <c r="O536" i="1"/>
  <c r="Q536" i="1" s="1"/>
  <c r="O810" i="1"/>
  <c r="Q810" i="1" s="1"/>
  <c r="O614" i="1"/>
  <c r="Q614" i="1" s="1"/>
  <c r="Q973" i="1"/>
  <c r="L569" i="1"/>
  <c r="O171" i="1"/>
  <c r="Q171" i="1" s="1"/>
  <c r="O639" i="1"/>
  <c r="O406" i="1"/>
  <c r="Q406" i="1" s="1"/>
  <c r="O733" i="1"/>
  <c r="Q733" i="1" s="1"/>
  <c r="O758" i="1"/>
  <c r="Q758" i="1" s="1"/>
  <c r="Q655" i="1"/>
  <c r="O9" i="1"/>
  <c r="Q9" i="1" s="1"/>
  <c r="L570" i="1"/>
  <c r="O267" i="1"/>
  <c r="Q267" i="1" s="1"/>
  <c r="C636" i="1"/>
  <c r="C637" i="1" s="1"/>
  <c r="C638" i="1" s="1"/>
  <c r="O6" i="1"/>
  <c r="Q6" i="1" s="1"/>
  <c r="O895" i="1"/>
  <c r="Q895" i="1" s="1"/>
  <c r="O501" i="1"/>
  <c r="Q501" i="1" s="1"/>
  <c r="O593" i="1"/>
  <c r="Q593" i="1" s="1"/>
  <c r="O283" i="1"/>
  <c r="Q283" i="1" s="1"/>
  <c r="O50" i="1"/>
  <c r="Q50" i="1" s="1"/>
  <c r="O42" i="1"/>
  <c r="Q42" i="1" s="1"/>
  <c r="O10" i="1"/>
  <c r="Q10" i="1" s="1"/>
  <c r="O717" i="1"/>
  <c r="O238" i="1"/>
  <c r="O657" i="1"/>
  <c r="Q657" i="1" s="1"/>
  <c r="O594" i="1"/>
  <c r="Q594" i="1" s="1"/>
  <c r="O287" i="1"/>
  <c r="Q287" i="1" s="1"/>
  <c r="L566" i="1"/>
  <c r="O345" i="1"/>
  <c r="Q345" i="1" s="1"/>
  <c r="O193" i="1"/>
  <c r="Q193" i="1" s="1"/>
  <c r="O347" i="1"/>
  <c r="Q347" i="1" s="1"/>
  <c r="O528" i="1"/>
  <c r="Q975" i="1"/>
  <c r="O725" i="1"/>
  <c r="Q725" i="1" s="1"/>
  <c r="O183" i="1"/>
  <c r="O836" i="1"/>
  <c r="Q836" i="1" s="1"/>
  <c r="O681" i="1"/>
  <c r="O826" i="1"/>
  <c r="Q826" i="1" s="1"/>
  <c r="O180" i="1"/>
  <c r="Q180" i="1" s="1"/>
  <c r="O204" i="1"/>
  <c r="Q204" i="1" s="1"/>
  <c r="O721" i="1"/>
  <c r="Q721" i="1" s="1"/>
  <c r="O607" i="1"/>
  <c r="Q607" i="1" s="1"/>
  <c r="O413" i="1"/>
  <c r="Q413" i="1" s="1"/>
  <c r="Q969" i="1"/>
  <c r="O33" i="1"/>
  <c r="O649" i="1"/>
  <c r="Q649" i="1" s="1"/>
  <c r="O508" i="1"/>
  <c r="Q508" i="1" s="1"/>
  <c r="O610" i="1"/>
  <c r="Q610" i="1" s="1"/>
  <c r="O247" i="1"/>
  <c r="Q247" i="1" s="1"/>
  <c r="O852" i="1"/>
  <c r="Q852" i="1" s="1"/>
  <c r="O634" i="1"/>
  <c r="Q634" i="1" s="1"/>
  <c r="Q602" i="1"/>
  <c r="O314" i="1"/>
  <c r="Q314" i="1" s="1"/>
  <c r="O849" i="1"/>
  <c r="Q849" i="1" s="1"/>
  <c r="O285" i="1"/>
  <c r="Q285" i="1" s="1"/>
  <c r="O888" i="1"/>
  <c r="Q888" i="1" s="1"/>
  <c r="O662" i="1"/>
  <c r="Q662" i="1" s="1"/>
  <c r="O535" i="1"/>
  <c r="Q535" i="1" s="1"/>
  <c r="Q898" i="1"/>
  <c r="O706" i="1"/>
  <c r="Q706" i="1" s="1"/>
  <c r="Q963" i="1"/>
  <c r="Q865" i="1"/>
  <c r="O164" i="1"/>
  <c r="Q164" i="1" s="1"/>
  <c r="O958" i="1"/>
  <c r="Q958" i="1" s="1"/>
  <c r="O1024" i="1"/>
  <c r="Q1024" i="1" s="1"/>
  <c r="O19" i="1"/>
  <c r="O887" i="1"/>
  <c r="O245" i="1"/>
  <c r="Q245" i="1" s="1"/>
  <c r="O112" i="1"/>
  <c r="Q112" i="1" s="1"/>
  <c r="O216" i="1"/>
  <c r="Q216" i="1" s="1"/>
  <c r="O916" i="1"/>
  <c r="Q916" i="1" s="1"/>
  <c r="O794" i="1"/>
  <c r="Q794" i="1" s="1"/>
  <c r="O7" i="1"/>
  <c r="Q7" i="1" s="1"/>
  <c r="O783" i="1"/>
  <c r="Q783" i="1" s="1"/>
  <c r="Q877" i="1"/>
  <c r="O773" i="1"/>
  <c r="Q773" i="1" s="1"/>
  <c r="O692" i="1"/>
  <c r="Q692" i="1" s="1"/>
  <c r="O589" i="1"/>
  <c r="Q589" i="1" s="1"/>
  <c r="O899" i="1"/>
  <c r="Q899" i="1" s="1"/>
  <c r="Q971" i="1"/>
  <c r="O747" i="1"/>
  <c r="Q747" i="1" s="1"/>
  <c r="O1019" i="1"/>
  <c r="Q1019" i="1" s="1"/>
  <c r="O18" i="1"/>
  <c r="O320" i="1"/>
  <c r="O788" i="1"/>
  <c r="Q788" i="1" s="1"/>
  <c r="O860" i="1"/>
  <c r="Q860" i="1" s="1"/>
  <c r="Q341" i="1"/>
  <c r="O839" i="1"/>
  <c r="Q839" i="1" s="1"/>
  <c r="O613" i="1"/>
  <c r="Q613" i="1" s="1"/>
  <c r="O542" i="1"/>
  <c r="Q542" i="1" s="1"/>
  <c r="O108" i="1"/>
  <c r="Q108" i="1" s="1"/>
  <c r="O184" i="1"/>
  <c r="Q184" i="1" s="1"/>
  <c r="O904" i="1"/>
  <c r="Q904" i="1" s="1"/>
  <c r="O147" i="1"/>
  <c r="Q147" i="1" s="1"/>
  <c r="O863" i="1"/>
  <c r="Q863" i="1" s="1"/>
  <c r="O71" i="1"/>
  <c r="Q71" i="1" s="1"/>
  <c r="O338" i="1"/>
  <c r="Q338" i="1" s="1"/>
  <c r="L568" i="1"/>
  <c r="O842" i="1"/>
  <c r="Q842" i="1" s="1"/>
  <c r="Q760" i="1"/>
  <c r="O288" i="1"/>
  <c r="Q288" i="1" s="1"/>
  <c r="O762" i="1"/>
  <c r="Q762" i="1" s="1"/>
  <c r="O785" i="1"/>
  <c r="Q785" i="1" s="1"/>
  <c r="O339" i="1"/>
  <c r="Q339" i="1" s="1"/>
  <c r="O583" i="1"/>
  <c r="Q583" i="1" s="1"/>
  <c r="O739" i="1"/>
  <c r="O793" i="1"/>
  <c r="O557" i="1"/>
  <c r="Q557" i="1" s="1"/>
  <c r="Q950" i="1"/>
  <c r="O737" i="1"/>
  <c r="Q737" i="1" s="1"/>
  <c r="L564" i="1"/>
  <c r="O806" i="1"/>
  <c r="Q806" i="1" s="1"/>
  <c r="O906" i="1"/>
  <c r="Q906" i="1" s="1"/>
  <c r="O420" i="1"/>
  <c r="Q420" i="1" s="1"/>
  <c r="O801" i="1"/>
  <c r="Q801" i="1" s="1"/>
  <c r="O795" i="1"/>
  <c r="Q795" i="1" s="1"/>
  <c r="Q866" i="1"/>
  <c r="L563" i="1"/>
  <c r="O884" i="1"/>
  <c r="Q884" i="1" s="1"/>
  <c r="O805" i="1"/>
  <c r="Q805" i="1" s="1"/>
  <c r="O526" i="1"/>
  <c r="Q526" i="1" s="1"/>
  <c r="O273" i="1"/>
  <c r="Q273" i="1" s="1"/>
  <c r="O271" i="1"/>
  <c r="Q271" i="1" s="1"/>
  <c r="L565" i="1"/>
  <c r="L567" i="1"/>
  <c r="O823" i="1"/>
  <c r="O151" i="1"/>
  <c r="Q151" i="1" s="1"/>
  <c r="O332" i="1"/>
  <c r="Q332" i="1" s="1"/>
  <c r="O745" i="1"/>
  <c r="O252" i="1"/>
  <c r="Q252" i="1" s="1"/>
  <c r="O275" i="1"/>
  <c r="Q275" i="1" s="1"/>
  <c r="O896" i="1"/>
  <c r="Q896" i="1" s="1"/>
  <c r="O742" i="1"/>
  <c r="Q742" i="1" s="1"/>
  <c r="O48" i="1"/>
  <c r="Q48" i="1" s="1"/>
  <c r="O872" i="1"/>
  <c r="O156" i="1"/>
  <c r="O832" i="1"/>
  <c r="Q832" i="1" s="1"/>
  <c r="O476" i="1"/>
  <c r="Q476" i="1" s="1"/>
  <c r="O176" i="1"/>
  <c r="O301" i="1"/>
  <c r="Q301" i="1" s="1"/>
  <c r="O484" i="1"/>
  <c r="Q484" i="1" s="1"/>
  <c r="Q100" i="1"/>
  <c r="O871" i="1"/>
  <c r="O143" i="1"/>
  <c r="Q143" i="1" s="1"/>
  <c r="O328" i="1"/>
  <c r="Q328" i="1" s="1"/>
  <c r="O735" i="1"/>
  <c r="Q735" i="1" s="1"/>
  <c r="O294" i="1"/>
  <c r="Q294" i="1" s="1"/>
  <c r="O609" i="1"/>
  <c r="Q609" i="1" s="1"/>
  <c r="Q792" i="1"/>
  <c r="O987" i="1"/>
  <c r="Q987" i="1" s="1"/>
  <c r="O696" i="1"/>
  <c r="Q188" i="1"/>
  <c r="O743" i="1"/>
  <c r="Q743" i="1" s="1"/>
  <c r="Q40" i="1"/>
  <c r="O65" i="1"/>
  <c r="O617" i="1"/>
  <c r="O669" i="1"/>
  <c r="Q669" i="1" s="1"/>
  <c r="O241" i="1"/>
  <c r="Q241" i="1" s="1"/>
  <c r="O277" i="1"/>
  <c r="Q277" i="1" s="1"/>
  <c r="O798" i="1"/>
  <c r="Q798" i="1" s="1"/>
  <c r="Q155" i="1"/>
  <c r="O398" i="1"/>
  <c r="Q398" i="1" s="1"/>
  <c r="O142" i="1"/>
  <c r="Q142" i="1" s="1"/>
  <c r="O262" i="1"/>
  <c r="Q262" i="1" s="1"/>
  <c r="O981" i="1"/>
  <c r="Q981" i="1" s="1"/>
  <c r="Q228" i="1"/>
  <c r="Q738" i="1"/>
  <c r="O124" i="1"/>
  <c r="Q124" i="1" s="1"/>
  <c r="O335" i="1"/>
  <c r="Q335" i="1" s="1"/>
  <c r="Q802" i="1"/>
  <c r="O776" i="1"/>
  <c r="Q776" i="1" s="1"/>
  <c r="O812" i="1"/>
  <c r="Q812" i="1" s="1"/>
  <c r="Q492" i="1"/>
  <c r="O462" i="1"/>
  <c r="Q462" i="1" s="1"/>
  <c r="O355" i="1"/>
  <c r="Q355" i="1" s="1"/>
  <c r="O342" i="1"/>
  <c r="Q342" i="1" s="1"/>
  <c r="O900" i="1"/>
  <c r="Q900" i="1" s="1"/>
  <c r="O936" i="1"/>
  <c r="O752" i="1"/>
  <c r="Q752" i="1" s="1"/>
  <c r="O179" i="1"/>
  <c r="Q179" i="1" s="1"/>
  <c r="O475" i="1"/>
  <c r="Q475" i="1" s="1"/>
  <c r="O488" i="1"/>
  <c r="Q488" i="1" s="1"/>
  <c r="O874" i="1"/>
  <c r="Q874" i="1" s="1"/>
  <c r="Q947" i="1"/>
  <c r="O966" i="1"/>
  <c r="Q966" i="1" s="1"/>
  <c r="Q893" i="1"/>
  <c r="O933" i="1"/>
  <c r="Q933" i="1" s="1"/>
  <c r="O27" i="1"/>
  <c r="Q27" i="1" s="1"/>
  <c r="O765" i="1"/>
  <c r="O828" i="1"/>
  <c r="Q828" i="1" s="1"/>
  <c r="O894" i="1"/>
  <c r="Q894" i="1" s="1"/>
  <c r="O873" i="1"/>
  <c r="Q873" i="1" s="1"/>
  <c r="O837" i="1"/>
  <c r="Q837" i="1" s="1"/>
  <c r="O411" i="1"/>
  <c r="Q411" i="1" s="1"/>
  <c r="O503" i="1"/>
  <c r="Q503" i="1" s="1"/>
  <c r="O385" i="1"/>
  <c r="Q385" i="1" s="1"/>
  <c r="O303" i="1"/>
  <c r="Q303" i="1" s="1"/>
  <c r="O253" i="1"/>
  <c r="Q253" i="1" s="1"/>
  <c r="O671" i="1"/>
  <c r="Q671" i="1" s="1"/>
  <c r="O236" i="1"/>
  <c r="Q236" i="1" s="1"/>
  <c r="Q962" i="1"/>
  <c r="O392" i="1"/>
  <c r="O394" i="1"/>
  <c r="Q394" i="1" s="1"/>
  <c r="O571" i="1"/>
  <c r="Q571" i="1" s="1"/>
  <c r="O537" i="1"/>
  <c r="Q537" i="1" s="1"/>
  <c r="O172" i="1"/>
  <c r="Q172" i="1" s="1"/>
  <c r="O357" i="1"/>
  <c r="Q357" i="1" s="1"/>
  <c r="O833" i="1"/>
  <c r="Q833" i="1" s="1"/>
  <c r="O554" i="1"/>
  <c r="Q850" i="1"/>
  <c r="Q808" i="1"/>
  <c r="O443" i="1"/>
  <c r="Q443" i="1" s="1"/>
  <c r="O939" i="1"/>
  <c r="Q939" i="1" s="1"/>
  <c r="O990" i="1"/>
  <c r="Q990" i="1" s="1"/>
  <c r="O62" i="1"/>
  <c r="Q62" i="1" s="1"/>
  <c r="O45" i="1"/>
  <c r="Q886" i="1"/>
  <c r="O851" i="1"/>
  <c r="O123" i="1"/>
  <c r="Q123" i="1" s="1"/>
  <c r="O746" i="1"/>
  <c r="Q746" i="1" s="1"/>
  <c r="O291" i="1"/>
  <c r="Q291" i="1" s="1"/>
  <c r="O246" i="1"/>
  <c r="Q246" i="1" s="1"/>
  <c r="O37" i="1"/>
  <c r="Q37" i="1" s="1"/>
  <c r="Q325" i="1"/>
  <c r="O820" i="1"/>
  <c r="Q820" i="1" s="1"/>
  <c r="O882" i="1"/>
  <c r="Q882" i="1" s="1"/>
  <c r="O676" i="1"/>
  <c r="O811" i="1"/>
  <c r="Q811" i="1" s="1"/>
  <c r="O322" i="1"/>
  <c r="Q322" i="1" s="1"/>
  <c r="Q914" i="1"/>
  <c r="O223" i="1"/>
  <c r="O99" i="1"/>
  <c r="Q99" i="1" s="1"/>
  <c r="O438" i="1"/>
  <c r="Q438" i="1" s="1"/>
  <c r="Q750" i="1"/>
  <c r="O695" i="1"/>
  <c r="Q695" i="1" s="1"/>
  <c r="O755" i="1"/>
  <c r="Q755" i="1" s="1"/>
  <c r="O831" i="1"/>
  <c r="Q831" i="1" s="1"/>
  <c r="O631" i="1"/>
  <c r="Q631" i="1" s="1"/>
  <c r="O716" i="1"/>
  <c r="Q716" i="1" s="1"/>
  <c r="O630" i="1"/>
  <c r="Q630" i="1" s="1"/>
  <c r="O297" i="1"/>
  <c r="Q297" i="1" s="1"/>
  <c r="O178" i="1"/>
  <c r="Q178" i="1" s="1"/>
  <c r="O400" i="1"/>
  <c r="Q400" i="1" s="1"/>
  <c r="O185" i="1"/>
  <c r="Q185" i="1" s="1"/>
  <c r="O137" i="1"/>
  <c r="Q137" i="1" s="1"/>
  <c r="O111" i="1"/>
  <c r="Q111" i="1" s="1"/>
  <c r="O105" i="1"/>
  <c r="Q105" i="1" s="1"/>
  <c r="O133" i="1"/>
  <c r="Q133" i="1" s="1"/>
  <c r="O857" i="1"/>
  <c r="Q857" i="1" s="1"/>
  <c r="O759" i="1"/>
  <c r="O386" i="1"/>
  <c r="Q386" i="1" s="1"/>
  <c r="O463" i="1"/>
  <c r="Q463" i="1" s="1"/>
  <c r="O640" i="1"/>
  <c r="Q640" i="1" s="1"/>
  <c r="O104" i="1"/>
  <c r="Q104" i="1" s="1"/>
  <c r="O437" i="1"/>
  <c r="Q437" i="1" s="1"/>
  <c r="O59" i="1"/>
  <c r="Q59" i="1" s="1"/>
  <c r="O421" i="1"/>
  <c r="Q421" i="1" s="1"/>
  <c r="O846" i="1"/>
  <c r="Q846" i="1" s="1"/>
  <c r="O370" i="1"/>
  <c r="Q370" i="1" s="1"/>
  <c r="O764" i="1"/>
  <c r="Q764" i="1" s="1"/>
  <c r="O977" i="1"/>
  <c r="Q977" i="1" s="1"/>
  <c r="O789" i="1"/>
  <c r="Q789" i="1" s="1"/>
  <c r="Q299" i="1"/>
  <c r="O790" i="1"/>
  <c r="Q790" i="1" s="1"/>
  <c r="O891" i="1"/>
  <c r="Q891" i="1" s="1"/>
  <c r="O748" i="1"/>
  <c r="Q748" i="1" s="1"/>
  <c r="O292" i="1"/>
  <c r="Q292" i="1" s="1"/>
  <c r="O281" i="1"/>
  <c r="Q281" i="1" s="1"/>
  <c r="O861" i="1"/>
  <c r="Q861" i="1" s="1"/>
  <c r="O173" i="1"/>
  <c r="Q173" i="1" s="1"/>
  <c r="O579" i="1"/>
  <c r="Q579" i="1" s="1"/>
  <c r="O903" i="1"/>
  <c r="Q903" i="1" s="1"/>
  <c r="Q974" i="1"/>
  <c r="O95" i="1"/>
  <c r="O709" i="1"/>
  <c r="Q709" i="1" s="1"/>
  <c r="O79" i="1"/>
  <c r="Q79" i="1" s="1"/>
  <c r="O457" i="1"/>
  <c r="Q457" i="1" s="1"/>
  <c r="O813" i="1"/>
  <c r="Q813" i="1" s="1"/>
  <c r="Q548" i="1"/>
  <c r="O254" i="1"/>
  <c r="Q254" i="1" s="1"/>
  <c r="O1022" i="1"/>
  <c r="O964" i="1"/>
  <c r="Q964" i="1" s="1"/>
  <c r="O1023" i="1"/>
  <c r="Q1023" i="1" s="1"/>
  <c r="Q217" i="1"/>
  <c r="O469" i="1"/>
  <c r="Q469" i="1" s="1"/>
  <c r="O410" i="1"/>
  <c r="Q410" i="1" s="1"/>
  <c r="Q162" i="1"/>
  <c r="O76" i="1"/>
  <c r="Q76" i="1" s="1"/>
  <c r="O889" i="1"/>
  <c r="Q889" i="1" s="1"/>
  <c r="O818" i="1"/>
  <c r="Q818" i="1" s="1"/>
  <c r="O148" i="1"/>
  <c r="Q148" i="1" s="1"/>
  <c r="O976" i="1"/>
  <c r="Q976" i="1" s="1"/>
  <c r="Q259" i="1"/>
  <c r="O127" i="1"/>
  <c r="Q127" i="1" s="1"/>
  <c r="O73" i="1"/>
  <c r="Q73" i="1" s="1"/>
  <c r="O199" i="1"/>
  <c r="Q199" i="1" s="1"/>
  <c r="O770" i="1"/>
  <c r="Q770" i="1" s="1"/>
  <c r="Q506" i="1"/>
  <c r="O110" i="1"/>
  <c r="Q110" i="1" s="1"/>
  <c r="O565" i="1"/>
  <c r="Q565" i="1" s="1"/>
  <c r="O333" i="1"/>
  <c r="Q333" i="1" s="1"/>
  <c r="O96" i="1"/>
  <c r="Q96" i="1" s="1"/>
  <c r="O781" i="1"/>
  <c r="O293" i="1"/>
  <c r="Q293" i="1" s="1"/>
  <c r="O25" i="1"/>
  <c r="Q25" i="1" s="1"/>
  <c r="Q244" i="1"/>
  <c r="O306" i="1"/>
  <c r="Q306" i="1" s="1"/>
  <c r="O348" i="1"/>
  <c r="Q348" i="1" s="1"/>
  <c r="Q538" i="1"/>
  <c r="O496" i="1"/>
  <c r="Q496" i="1" s="1"/>
  <c r="O431" i="1"/>
  <c r="Q431" i="1" s="1"/>
  <c r="O128" i="1"/>
  <c r="Q128" i="1" s="1"/>
  <c r="O585" i="1"/>
  <c r="Q585" i="1" s="1"/>
  <c r="O395" i="1"/>
  <c r="Q395" i="1" s="1"/>
  <c r="O952" i="1"/>
  <c r="Q952" i="1" s="1"/>
  <c r="O1020" i="1"/>
  <c r="Q1020" i="1" s="1"/>
  <c r="O451" i="1"/>
  <c r="O119" i="1"/>
  <c r="Q119" i="1" s="1"/>
  <c r="O158" i="1"/>
  <c r="Q158" i="1" s="1"/>
  <c r="Q269" i="1"/>
  <c r="O588" i="1"/>
  <c r="Q588" i="1" s="1"/>
  <c r="O337" i="1"/>
  <c r="Q337" i="1" s="1"/>
  <c r="O120" i="1"/>
  <c r="Q120" i="1" s="1"/>
  <c r="O901" i="1"/>
  <c r="Q901" i="1" s="1"/>
  <c r="O988" i="1"/>
  <c r="Q988" i="1" s="1"/>
  <c r="O777" i="1"/>
  <c r="Q777" i="1" s="1"/>
  <c r="O403" i="1"/>
  <c r="O436" i="1"/>
  <c r="Q436" i="1" s="1"/>
  <c r="O707" i="1"/>
  <c r="Q707" i="1" s="1"/>
  <c r="O229" i="1"/>
  <c r="Q229" i="1" s="1"/>
  <c r="Q80" i="1"/>
  <c r="Q278" i="1"/>
  <c r="Q445" i="1"/>
  <c r="O549" i="1"/>
  <c r="O690" i="1"/>
  <c r="Q690" i="1" s="1"/>
  <c r="O190" i="1"/>
  <c r="Q190" i="1" s="1"/>
  <c r="O859" i="1"/>
  <c r="Q859" i="1" s="1"/>
  <c r="O504" i="1"/>
  <c r="Q504" i="1" s="1"/>
  <c r="O174" i="1"/>
  <c r="Q174" i="1" s="1"/>
  <c r="O829" i="1"/>
  <c r="O817" i="1"/>
  <c r="Q817" i="1" s="1"/>
  <c r="O771" i="1"/>
  <c r="Q182" i="1"/>
  <c r="O227" i="1"/>
  <c r="Q227" i="1" s="1"/>
  <c r="O350" i="1"/>
  <c r="Q350" i="1" s="1"/>
  <c r="O440" i="1"/>
  <c r="Q440" i="1" s="1"/>
  <c r="O494" i="1"/>
  <c r="Q494" i="1" s="1"/>
  <c r="O714" i="1"/>
  <c r="Q714" i="1" s="1"/>
  <c r="Q718" i="1"/>
  <c r="Q243" i="1"/>
  <c r="O551" i="1"/>
  <c r="Q551" i="1" s="1"/>
  <c r="O867" i="1"/>
  <c r="Q867" i="1" s="1"/>
  <c r="O601" i="1"/>
  <c r="Q601" i="1" s="1"/>
  <c r="O545" i="1"/>
  <c r="Q545" i="1" s="1"/>
  <c r="O641" i="1"/>
  <c r="Q641" i="1" s="1"/>
  <c r="O731" i="1"/>
  <c r="Q731" i="1" s="1"/>
  <c r="O321" i="1"/>
  <c r="Q321" i="1" s="1"/>
  <c r="O140" i="1"/>
  <c r="Q140" i="1" s="1"/>
  <c r="O897" i="1"/>
  <c r="Q897" i="1" s="1"/>
  <c r="O825" i="1"/>
  <c r="Q825" i="1" s="1"/>
  <c r="O782" i="1"/>
  <c r="Q782" i="1" s="1"/>
  <c r="O727" i="1"/>
  <c r="Q727" i="1" s="1"/>
  <c r="O925" i="1"/>
  <c r="Q925" i="1" s="1"/>
  <c r="O980" i="1"/>
  <c r="Q980" i="1" s="1"/>
  <c r="O774" i="1"/>
  <c r="Q774" i="1" s="1"/>
  <c r="O177" i="1"/>
  <c r="O72" i="1"/>
  <c r="Q72" i="1" s="1"/>
  <c r="O432" i="1"/>
  <c r="Q432" i="1" s="1"/>
  <c r="O730" i="1"/>
  <c r="Q730" i="1" s="1"/>
  <c r="O701" i="1"/>
  <c r="Q701" i="1" s="1"/>
  <c r="O677" i="1"/>
  <c r="Q677" i="1" s="1"/>
  <c r="O83" i="1"/>
  <c r="Q83" i="1" s="1"/>
  <c r="O650" i="1"/>
  <c r="Q650" i="1" s="1"/>
  <c r="O349" i="1"/>
  <c r="Q349" i="1" s="1"/>
  <c r="O989" i="1"/>
  <c r="Q989" i="1" s="1"/>
  <c r="Q424" i="1"/>
  <c r="O360" i="1"/>
  <c r="O286" i="1"/>
  <c r="Q286" i="1" s="1"/>
  <c r="O272" i="1"/>
  <c r="Q272" i="1" s="1"/>
  <c r="O98" i="1"/>
  <c r="Q98" i="1" s="1"/>
  <c r="O876" i="1"/>
  <c r="Q876" i="1" s="1"/>
  <c r="O769" i="1"/>
  <c r="Q769" i="1" s="1"/>
  <c r="O604" i="1"/>
  <c r="Q604" i="1" s="1"/>
  <c r="O705" i="1"/>
  <c r="Q705" i="1" s="1"/>
  <c r="O260" i="1"/>
  <c r="Q260" i="1" s="1"/>
  <c r="O200" i="1"/>
  <c r="Q200" i="1" s="1"/>
  <c r="O572" i="1"/>
  <c r="Q572" i="1" s="1"/>
  <c r="O68" i="1"/>
  <c r="Q68" i="1" s="1"/>
  <c r="O268" i="1"/>
  <c r="Q268" i="1" s="1"/>
  <c r="O608" i="1"/>
  <c r="Q608" i="1" s="1"/>
  <c r="O881" i="1"/>
  <c r="Q881" i="1" s="1"/>
  <c r="Q979" i="1"/>
  <c r="O821" i="1"/>
  <c r="Q821" i="1" s="1"/>
  <c r="Q512" i="1"/>
  <c r="O481" i="1"/>
  <c r="Q481" i="1" s="1"/>
  <c r="Q856" i="1"/>
  <c r="O658" i="1"/>
  <c r="Q658" i="1" s="1"/>
  <c r="O830" i="1"/>
  <c r="Q830" i="1" s="1"/>
  <c r="O209" i="1"/>
  <c r="Q209" i="1" s="1"/>
  <c r="O1001" i="1"/>
  <c r="O965" i="1"/>
  <c r="Q965" i="1" s="1"/>
  <c r="O163" i="1"/>
  <c r="Q163" i="1" s="1"/>
  <c r="O311" i="1"/>
  <c r="Q311" i="1" s="1"/>
  <c r="O441" i="1"/>
  <c r="Q441" i="1" s="1"/>
  <c r="O359" i="1"/>
  <c r="Q359" i="1" s="1"/>
  <c r="Q654" i="1"/>
  <c r="O689" i="1"/>
  <c r="Q689" i="1" s="1"/>
  <c r="O482" i="1"/>
  <c r="Q482" i="1" s="1"/>
  <c r="O751" i="1"/>
  <c r="Q751" i="1" s="1"/>
  <c r="O257" i="1"/>
  <c r="Q257" i="1" s="1"/>
  <c r="O556" i="1"/>
  <c r="Q556" i="1" s="1"/>
  <c r="Q970" i="1"/>
  <c r="O848" i="1"/>
  <c r="Q848" i="1" s="1"/>
  <c r="O77" i="1"/>
  <c r="Q77" i="1" s="1"/>
  <c r="O132" i="1"/>
  <c r="Q132" i="1" s="1"/>
  <c r="O628" i="1"/>
  <c r="Q628" i="1" s="1"/>
  <c r="O779" i="1"/>
  <c r="Q779" i="1" s="1"/>
  <c r="O88" i="1"/>
  <c r="Q88" i="1" s="1"/>
  <c r="O679" i="1"/>
  <c r="Q679" i="1" s="1"/>
  <c r="O331" i="1"/>
  <c r="O675" i="1"/>
  <c r="O107" i="1"/>
  <c r="Q107" i="1" s="1"/>
  <c r="O131" i="1"/>
  <c r="Q131" i="1" s="1"/>
  <c r="O302" i="1"/>
  <c r="Q302" i="1" s="1"/>
  <c r="O274" i="1"/>
  <c r="Q274" i="1" s="1"/>
  <c r="O404" i="1"/>
  <c r="Q404" i="1" s="1"/>
  <c r="O489" i="1"/>
  <c r="Q489" i="1" s="1"/>
  <c r="O720" i="1"/>
  <c r="Q720" i="1" s="1"/>
  <c r="O598" i="1"/>
  <c r="Q598" i="1" s="1"/>
  <c r="O587" i="1"/>
  <c r="Q587" i="1" s="1"/>
  <c r="O674" i="1"/>
  <c r="Q674" i="1" s="1"/>
  <c r="O230" i="1"/>
  <c r="Q230" i="1" s="1"/>
  <c r="Q744" i="1"/>
  <c r="O191" i="1"/>
  <c r="Q191" i="1" s="1"/>
  <c r="O211" i="1"/>
  <c r="Q211" i="1" s="1"/>
  <c r="O330" i="1"/>
  <c r="Q330" i="1" s="1"/>
  <c r="O309" i="1"/>
  <c r="Q309" i="1" s="1"/>
  <c r="Q94" i="1"/>
  <c r="O240" i="1"/>
  <c r="Q240" i="1" s="1"/>
  <c r="O152" i="1"/>
  <c r="Q152" i="1" s="1"/>
  <c r="O651" i="1"/>
  <c r="Q651" i="1" s="1"/>
  <c r="O910" i="1"/>
  <c r="Q910" i="1" s="1"/>
  <c r="Q393" i="1"/>
  <c r="O367" i="1"/>
  <c r="O196" i="1"/>
  <c r="Q196" i="1" s="1"/>
  <c r="Q298" i="1"/>
  <c r="Q666" i="1"/>
  <c r="O234" i="1"/>
  <c r="Q234" i="1" s="1"/>
  <c r="Q218" i="1"/>
  <c r="O387" i="1"/>
  <c r="Q361" i="1"/>
  <c r="Q814" i="1"/>
  <c r="O334" i="1"/>
  <c r="Q334" i="1" s="1"/>
  <c r="O483" i="1"/>
  <c r="Q483" i="1" s="1"/>
  <c r="Q289" i="1"/>
  <c r="O319" i="1"/>
  <c r="O514" i="1"/>
  <c r="Q514" i="1" s="1"/>
  <c r="O678" i="1"/>
  <c r="Q678" i="1" s="1"/>
  <c r="O522" i="1"/>
  <c r="Q522" i="1" s="1"/>
  <c r="L66" i="1"/>
  <c r="O540" i="1"/>
  <c r="Q540" i="1" s="1"/>
  <c r="O635" i="1"/>
  <c r="Q635" i="1" s="1"/>
  <c r="O206" i="1"/>
  <c r="Q206" i="1" s="1"/>
  <c r="O375" i="1"/>
  <c r="Q375" i="1" s="1"/>
  <c r="O192" i="1"/>
  <c r="Q192" i="1" s="1"/>
  <c r="O82" i="1"/>
  <c r="Q82" i="1" s="1"/>
  <c r="O909" i="1"/>
  <c r="Q909" i="1" s="1"/>
  <c r="O915" i="1"/>
  <c r="Q915" i="1" s="1"/>
  <c r="O855" i="1"/>
  <c r="Q855" i="1" s="1"/>
  <c r="O996" i="1"/>
  <c r="Q996" i="1" s="1"/>
  <c r="O344" i="1"/>
  <c r="Q344" i="1" s="1"/>
  <c r="O327" i="1"/>
  <c r="Q327" i="1" s="1"/>
  <c r="Q780" i="1"/>
  <c r="O816" i="1"/>
  <c r="Q816" i="1" s="1"/>
  <c r="O544" i="1"/>
  <c r="Q544" i="1" s="1"/>
  <c r="O697" i="1"/>
  <c r="O561" i="1"/>
  <c r="Q561" i="1" s="1"/>
  <c r="O740" i="1"/>
  <c r="Q740" i="1" s="1"/>
  <c r="O534" i="1"/>
  <c r="Q534" i="1" s="1"/>
  <c r="O416" i="1"/>
  <c r="Q416" i="1" s="1"/>
  <c r="O263" i="1"/>
  <c r="Q263" i="1" s="1"/>
  <c r="O815" i="1"/>
  <c r="Q815" i="1" s="1"/>
  <c r="O800" i="1"/>
  <c r="Q800" i="1" s="1"/>
  <c r="O734" i="1"/>
  <c r="Q734" i="1" s="1"/>
  <c r="Q972" i="1"/>
  <c r="O57" i="1"/>
  <c r="Q57" i="1" s="1"/>
  <c r="O41" i="1"/>
  <c r="Q41" i="1" s="1"/>
  <c r="O879" i="1"/>
  <c r="Q879" i="1" s="1"/>
  <c r="O248" i="1"/>
  <c r="Q248" i="1" s="1"/>
  <c r="O883" i="1"/>
  <c r="Q883" i="1" s="1"/>
  <c r="O181" i="1"/>
  <c r="Q181" i="1" s="1"/>
  <c r="O949" i="1"/>
  <c r="Q949" i="1" s="1"/>
  <c r="O60" i="1"/>
  <c r="Q834" i="1"/>
  <c r="O280" i="1"/>
  <c r="Q280" i="1" s="1"/>
  <c r="O224" i="1"/>
  <c r="Q224" i="1" s="1"/>
  <c r="O991" i="1"/>
  <c r="Q991" i="1" s="1"/>
  <c r="O459" i="1"/>
  <c r="Q459" i="1" s="1"/>
  <c r="O890" i="1"/>
  <c r="Q890" i="1" s="1"/>
  <c r="O480" i="1"/>
  <c r="Q480" i="1" s="1"/>
  <c r="O315" i="1"/>
  <c r="Q315" i="1" s="1"/>
  <c r="O683" i="1"/>
  <c r="Q683" i="1" s="1"/>
  <c r="O619" i="1"/>
  <c r="Q619" i="1" s="1"/>
  <c r="O170" i="1"/>
  <c r="Q170" i="1" s="1"/>
  <c r="O129" i="1"/>
  <c r="Q129" i="1" s="1"/>
  <c r="O168" i="1"/>
  <c r="Q168" i="1" s="1"/>
  <c r="Q978" i="1"/>
  <c r="O994" i="1"/>
  <c r="O384" i="1"/>
  <c r="Q384" i="1" s="1"/>
  <c r="O652" i="1"/>
  <c r="Q652" i="1" s="1"/>
  <c r="O621" i="1"/>
  <c r="Q621" i="1" s="1"/>
  <c r="O64" i="1"/>
  <c r="Q64" i="1" s="1"/>
  <c r="O1026" i="1"/>
  <c r="Q1026" i="1" s="1"/>
  <c r="Q197" i="1"/>
  <c r="O723" i="1"/>
  <c r="O505" i="1"/>
  <c r="Q505" i="1" s="1"/>
  <c r="O529" i="1"/>
  <c r="Q529" i="1" s="1"/>
  <c r="O843" i="1"/>
  <c r="Q843" i="1" s="1"/>
  <c r="O169" i="1"/>
  <c r="Q169" i="1" s="1"/>
  <c r="O870" i="1"/>
  <c r="Q870" i="1" s="1"/>
  <c r="O819" i="1"/>
  <c r="Q819" i="1" s="1"/>
  <c r="Q941" i="1"/>
  <c r="O36" i="1"/>
  <c r="Q36" i="1" s="1"/>
  <c r="O835" i="1"/>
  <c r="O103" i="1"/>
  <c r="Q103" i="1" s="1"/>
  <c r="O499" i="1"/>
  <c r="Q499" i="1" s="1"/>
  <c r="O704" i="1"/>
  <c r="Q704" i="1" s="1"/>
  <c r="O408" i="1"/>
  <c r="O787" i="1"/>
  <c r="O214" i="1"/>
  <c r="Q214" i="1" s="1"/>
  <c r="O525" i="1"/>
  <c r="Q525" i="1" s="1"/>
  <c r="O130" i="1"/>
  <c r="Q130" i="1" s="1"/>
  <c r="O365" i="1"/>
  <c r="Q365" i="1" s="1"/>
  <c r="O90" i="1"/>
  <c r="Q90" i="1" s="1"/>
  <c r="O383" i="1"/>
  <c r="Q383" i="1" s="1"/>
  <c r="O113" i="1"/>
  <c r="Q113" i="1" s="1"/>
  <c r="Q809" i="1"/>
  <c r="O251" i="1"/>
  <c r="Q251" i="1" s="1"/>
  <c r="O295" i="1"/>
  <c r="Q295" i="1" s="1"/>
  <c r="O202" i="1"/>
  <c r="Q202" i="1" s="1"/>
  <c r="O912" i="1"/>
  <c r="Q912" i="1" s="1"/>
  <c r="O858" i="1"/>
  <c r="Q858" i="1" s="1"/>
  <c r="O961" i="1"/>
  <c r="Q961" i="1" s="1"/>
  <c r="Q279" i="1"/>
  <c r="Q533" i="1"/>
  <c r="O195" i="1"/>
  <c r="Q195" i="1" s="1"/>
  <c r="O86" i="1"/>
  <c r="Q86" i="1" s="1"/>
  <c r="O573" i="1"/>
  <c r="Q573" i="1" s="1"/>
  <c r="O603" i="1"/>
  <c r="Q603" i="1" s="1"/>
  <c r="O768" i="1"/>
  <c r="Q768" i="1" s="1"/>
  <c r="O154" i="1"/>
  <c r="Q154" i="1" s="1"/>
  <c r="O550" i="1"/>
  <c r="Q550" i="1" s="1"/>
  <c r="O693" i="1"/>
  <c r="Q693" i="1" s="1"/>
  <c r="O605" i="1"/>
  <c r="Q605" i="1" s="1"/>
  <c r="O380" i="1"/>
  <c r="Q380" i="1" s="1"/>
  <c r="O212" i="1"/>
  <c r="Q212" i="1" s="1"/>
  <c r="O854" i="1"/>
  <c r="Q854" i="1" s="1"/>
  <c r="O862" i="1"/>
  <c r="Q862" i="1" s="1"/>
  <c r="O428" i="1"/>
  <c r="Q428" i="1" s="1"/>
  <c r="O453" i="1"/>
  <c r="Q453" i="1" s="1"/>
  <c r="O985" i="1"/>
  <c r="Q995" i="1"/>
  <c r="O995" i="1"/>
  <c r="Q1000" i="1"/>
  <c r="O1000" i="1"/>
  <c r="O30" i="1"/>
  <c r="Q30" i="1" s="1"/>
  <c r="Q596" i="1"/>
  <c r="O446" i="1"/>
  <c r="Q446" i="1" s="1"/>
  <c r="O455" i="1"/>
  <c r="Q455" i="1" s="1"/>
  <c r="O580" i="1"/>
  <c r="Q580" i="1" s="1"/>
  <c r="Q326" i="1"/>
  <c r="O749" i="1"/>
  <c r="Q749" i="1" s="1"/>
  <c r="O778" i="1"/>
  <c r="Q778" i="1" s="1"/>
  <c r="O712" i="1"/>
  <c r="Q712" i="1" s="1"/>
  <c r="O578" i="1"/>
  <c r="Q578" i="1" s="1"/>
  <c r="O532" i="1"/>
  <c r="Q532" i="1" s="1"/>
  <c r="O270" i="1"/>
  <c r="Q270" i="1" s="1"/>
  <c r="O568" i="1"/>
  <c r="Q568" i="1" s="1"/>
  <c r="O722" i="1"/>
  <c r="Q722" i="1" s="1"/>
  <c r="O141" i="1"/>
  <c r="O803" i="1"/>
  <c r="O316" i="1"/>
  <c r="Q316" i="1" s="1"/>
  <c r="O412" i="1"/>
  <c r="Q412" i="1" s="1"/>
  <c r="O880" i="1"/>
  <c r="Q880" i="1" s="1"/>
  <c r="O566" i="1"/>
  <c r="Q566" i="1" s="1"/>
  <c r="O667" i="1"/>
  <c r="Q667" i="1" s="1"/>
  <c r="O577" i="1"/>
  <c r="Q577" i="1" s="1"/>
  <c r="O622" i="1"/>
  <c r="Q622" i="1" s="1"/>
  <c r="O541" i="1"/>
  <c r="Q541" i="1" s="1"/>
  <c r="O599" i="1"/>
  <c r="Q599" i="1" s="1"/>
  <c r="Q1021" i="1"/>
  <c r="C572" i="1"/>
  <c r="L571" i="1"/>
  <c r="O637" i="1"/>
  <c r="Q637" i="1" s="1"/>
  <c r="Q824" i="1"/>
  <c r="O460" i="1"/>
  <c r="Q460" i="1" s="1"/>
  <c r="O265" i="1"/>
  <c r="Q265" i="1" s="1"/>
  <c r="O827" i="1"/>
  <c r="Q827" i="1" s="1"/>
  <c r="O317" i="1"/>
  <c r="Q317" i="1" s="1"/>
  <c r="O144" i="1"/>
  <c r="Q144" i="1" s="1"/>
  <c r="C965" i="1"/>
  <c r="L964" i="1"/>
  <c r="O423" i="1"/>
  <c r="O187" i="1"/>
  <c r="Q187" i="1" s="1"/>
  <c r="O427" i="1"/>
  <c r="Q427" i="1" s="1"/>
  <c r="O878" i="1"/>
  <c r="Q878" i="1" s="1"/>
  <c r="Q305" i="1"/>
  <c r="O741" i="1"/>
  <c r="Q741" i="1" s="1"/>
  <c r="O256" i="1"/>
  <c r="Q256" i="1" s="1"/>
  <c r="O67" i="1"/>
  <c r="Q67" i="1" s="1"/>
  <c r="O694" i="1"/>
  <c r="Q694" i="1" s="1"/>
  <c r="L271" i="1"/>
  <c r="O524" i="1"/>
  <c r="Q524" i="1" s="1"/>
  <c r="O474" i="1"/>
  <c r="Q474" i="1" s="1"/>
  <c r="O530" i="1"/>
  <c r="Q530" i="1" s="1"/>
  <c r="O520" i="1"/>
  <c r="Q520" i="1" s="1"/>
  <c r="Q913" i="1"/>
  <c r="Q984" i="1"/>
  <c r="Q1002" i="1"/>
  <c r="O1002" i="1"/>
  <c r="C611" i="1"/>
  <c r="L610" i="1"/>
  <c r="O56" i="1"/>
  <c r="Q56" i="1" s="1"/>
  <c r="O399" i="1"/>
  <c r="Q399" i="1" s="1"/>
  <c r="Q456" i="1"/>
  <c r="O553" i="1"/>
  <c r="Q553" i="1" s="1"/>
  <c r="O415" i="1"/>
  <c r="Q415" i="1" s="1"/>
  <c r="O999" i="1"/>
  <c r="Q999" i="1" s="1"/>
  <c r="O997" i="1"/>
  <c r="Q997" i="1" s="1"/>
  <c r="O926" i="1"/>
  <c r="Q926" i="1"/>
  <c r="O923" i="1"/>
  <c r="Q923" i="1" s="1"/>
  <c r="O940" i="1"/>
  <c r="Q940" i="1"/>
  <c r="O957" i="1"/>
  <c r="Q957" i="1"/>
  <c r="O1018" i="1"/>
  <c r="Q1018" i="1" s="1"/>
  <c r="O1012" i="1"/>
  <c r="Q1012" i="1" s="1"/>
  <c r="O935" i="1"/>
  <c r="Q935" i="1"/>
  <c r="O928" i="1"/>
  <c r="Q928" i="1" s="1"/>
  <c r="O982" i="1"/>
  <c r="Q982" i="1" s="1"/>
  <c r="O927" i="1"/>
  <c r="Q927" i="1"/>
  <c r="O1013" i="1"/>
  <c r="Q1013" i="1" s="1"/>
  <c r="O924" i="1"/>
  <c r="Q924" i="1" s="1"/>
  <c r="O937" i="1"/>
  <c r="Q937" i="1"/>
  <c r="O951" i="1"/>
  <c r="Q951" i="1"/>
  <c r="O944" i="1"/>
  <c r="Q944" i="1" s="1"/>
  <c r="O960" i="1"/>
  <c r="Q960" i="1" s="1"/>
  <c r="O943" i="1"/>
  <c r="Q943" i="1" s="1"/>
  <c r="O946" i="1"/>
  <c r="Q946" i="1" s="1"/>
  <c r="O959" i="1"/>
  <c r="Q959" i="1"/>
  <c r="O986" i="1"/>
  <c r="Q986" i="1" s="1"/>
  <c r="O1009" i="1"/>
  <c r="Q1009" i="1" s="1"/>
  <c r="Q1015" i="1"/>
  <c r="O1015" i="1"/>
  <c r="O1008" i="1"/>
  <c r="Q1008" i="1" s="1"/>
  <c r="O1014" i="1"/>
  <c r="Q1014" i="1" s="1"/>
  <c r="Q1003" i="1"/>
  <c r="O1003" i="1"/>
  <c r="O934" i="1"/>
  <c r="Q934" i="1" s="1"/>
  <c r="O922" i="1"/>
  <c r="Q922" i="1" s="1"/>
  <c r="O919" i="1"/>
  <c r="Q919" i="1"/>
  <c r="O945" i="1"/>
  <c r="Q945" i="1" s="1"/>
  <c r="O992" i="1"/>
  <c r="Q992" i="1" s="1"/>
  <c r="O932" i="1"/>
  <c r="Q932" i="1" s="1"/>
  <c r="O1011" i="1"/>
  <c r="Q1011" i="1" s="1"/>
  <c r="O1004" i="1"/>
  <c r="Q1004" i="1" s="1"/>
  <c r="O1006" i="1"/>
  <c r="Q1006" i="1" s="1"/>
  <c r="O983" i="1"/>
  <c r="Q983" i="1" s="1"/>
  <c r="O938" i="1"/>
  <c r="Q938" i="1" s="1"/>
  <c r="O955" i="1"/>
  <c r="Q955" i="1" s="1"/>
  <c r="O948" i="1"/>
  <c r="Q948" i="1"/>
  <c r="O954" i="1"/>
  <c r="Q954" i="1" s="1"/>
  <c r="O1017" i="1"/>
  <c r="Q1017" i="1" s="1"/>
  <c r="O942" i="1"/>
  <c r="Q942" i="1" s="1"/>
  <c r="O956" i="1"/>
  <c r="Q956" i="1"/>
  <c r="Q1016" i="1"/>
  <c r="O1016" i="1"/>
  <c r="O921" i="1"/>
  <c r="Q921" i="1" s="1"/>
  <c r="O920" i="1"/>
  <c r="Q920" i="1" s="1"/>
  <c r="O953" i="1"/>
  <c r="Q953" i="1" s="1"/>
  <c r="O930" i="1"/>
  <c r="Q930" i="1" s="1"/>
  <c r="O929" i="1"/>
  <c r="Q929" i="1"/>
  <c r="O998" i="1"/>
  <c r="Q998" i="1" s="1"/>
  <c r="O993" i="1"/>
  <c r="Q993" i="1" s="1"/>
  <c r="O931" i="1"/>
  <c r="Q931" i="1" s="1"/>
  <c r="O1007" i="1"/>
  <c r="Q1007" i="1" s="1"/>
  <c r="O1010" i="1"/>
  <c r="Q1010" i="1" s="1"/>
  <c r="O1005" i="1"/>
  <c r="Q1005" i="1" s="1"/>
  <c r="O917" i="1"/>
  <c r="Q917" i="1" s="1"/>
  <c r="O53" i="1"/>
  <c r="Q53" i="1" s="1"/>
  <c r="O21" i="1"/>
  <c r="Q21" i="1" s="1"/>
  <c r="O5" i="1"/>
  <c r="Q5" i="1" s="1"/>
  <c r="O498" i="1"/>
  <c r="Q498" i="1" s="1"/>
  <c r="O313" i="1"/>
  <c r="Q313" i="1" s="1"/>
  <c r="O296" i="1"/>
  <c r="Q296" i="1" s="1"/>
  <c r="O233" i="1"/>
  <c r="Q233" i="1" s="1"/>
  <c r="O516" i="1"/>
  <c r="Q516" i="1" s="1"/>
  <c r="O627" i="1"/>
  <c r="Q627" i="1" s="1"/>
  <c r="O486" i="1"/>
  <c r="O207" i="1"/>
  <c r="Q207" i="1" s="1"/>
  <c r="O653" i="1"/>
  <c r="Q653" i="1" s="1"/>
  <c r="Q660" i="1"/>
  <c r="O531" i="1"/>
  <c r="Q531" i="1" s="1"/>
  <c r="O807" i="1"/>
  <c r="Q807" i="1" s="1"/>
  <c r="O354" i="1"/>
  <c r="Q354" i="1" s="1"/>
  <c r="O509" i="1"/>
  <c r="Q509" i="1" s="1"/>
  <c r="O478" i="1"/>
  <c r="Q478" i="1" s="1"/>
  <c r="O464" i="1"/>
  <c r="Q464" i="1" s="1"/>
  <c r="O84" i="1"/>
  <c r="Q84" i="1" s="1"/>
  <c r="O122" i="1"/>
  <c r="Q122" i="1" s="1"/>
  <c r="O519" i="1"/>
  <c r="Q519" i="1" s="1"/>
  <c r="C128" i="1"/>
  <c r="L127" i="1"/>
  <c r="O417" i="1"/>
  <c r="Q417" i="1" s="1"/>
  <c r="O419" i="1"/>
  <c r="Q419" i="1" s="1"/>
  <c r="Q304" i="1"/>
  <c r="O869" i="1"/>
  <c r="Q869" i="1" s="1"/>
  <c r="O715" i="1"/>
  <c r="Q715" i="1" s="1"/>
  <c r="O620" i="1"/>
  <c r="Q620" i="1" s="1"/>
  <c r="O490" i="1"/>
  <c r="Q490" i="1" s="1"/>
  <c r="O616" i="1"/>
  <c r="Q616" i="1" s="1"/>
  <c r="C775" i="1"/>
  <c r="L774" i="1"/>
  <c r="O575" i="1"/>
  <c r="Q513" i="1"/>
  <c r="O369" i="1"/>
  <c r="Q369" i="1" s="1"/>
  <c r="O452" i="1"/>
  <c r="Q452" i="1" s="1"/>
  <c r="O353" i="1"/>
  <c r="Q353" i="1" s="1"/>
  <c r="O719" i="1"/>
  <c r="Q719" i="1" s="1"/>
  <c r="O905" i="1"/>
  <c r="Q905" i="1" s="1"/>
  <c r="O728" i="1"/>
  <c r="Q728" i="1" s="1"/>
  <c r="C479" i="1"/>
  <c r="L478" i="1"/>
  <c r="C68" i="1"/>
  <c r="L67" i="1"/>
  <c r="Q167" i="1"/>
  <c r="Q511" i="1"/>
  <c r="O87" i="1"/>
  <c r="Q87" i="1" s="1"/>
  <c r="O210" i="1"/>
  <c r="Q210" i="1" s="1"/>
  <c r="O371" i="1"/>
  <c r="Q371" i="1" s="1"/>
  <c r="O663" i="1"/>
  <c r="Q663" i="1" s="1"/>
  <c r="Q786" i="1"/>
  <c r="C880" i="1"/>
  <c r="L879" i="1"/>
  <c r="C754" i="1"/>
  <c r="L753" i="1"/>
  <c r="Q366" i="1"/>
  <c r="O467" i="1"/>
  <c r="Q467" i="1" s="1"/>
  <c r="O390" i="1"/>
  <c r="Q390" i="1" s="1"/>
  <c r="O352" i="1"/>
  <c r="Q352" i="1" s="1"/>
  <c r="O290" i="1"/>
  <c r="Q290" i="1" s="1"/>
  <c r="O226" i="1"/>
  <c r="Q226" i="1" s="1"/>
  <c r="O389" i="1"/>
  <c r="Q389" i="1" s="1"/>
  <c r="O648" i="1"/>
  <c r="Q648" i="1" s="1"/>
  <c r="O307" i="1"/>
  <c r="Q307" i="1" s="1"/>
  <c r="O377" i="1"/>
  <c r="Q377" i="1" s="1"/>
  <c r="O643" i="1"/>
  <c r="Q643" i="1" s="1"/>
  <c r="O918" i="1"/>
  <c r="Q918" i="1" s="1"/>
  <c r="O757" i="1"/>
  <c r="Q757" i="1" s="1"/>
  <c r="O902" i="1"/>
  <c r="Q902" i="1" s="1"/>
  <c r="O435" i="1"/>
  <c r="O711" i="1"/>
  <c r="Q711" i="1" s="1"/>
  <c r="O249" i="1"/>
  <c r="O160" i="1"/>
  <c r="Q160" i="1" s="1"/>
  <c r="O853" i="1"/>
  <c r="Q853" i="1" s="1"/>
  <c r="O92" i="1"/>
  <c r="Q92" i="1" s="1"/>
  <c r="C358" i="1"/>
  <c r="L357" i="1"/>
  <c r="C419" i="1"/>
  <c r="L418" i="1"/>
  <c r="C501" i="1"/>
  <c r="L500" i="1"/>
  <c r="O539" i="1"/>
  <c r="O219" i="1"/>
  <c r="Q219" i="1" s="1"/>
  <c r="O491" i="1"/>
  <c r="Q491" i="1" s="1"/>
  <c r="O493" i="1"/>
  <c r="Q493" i="1" s="1"/>
  <c r="O840" i="1"/>
  <c r="Q840" i="1" s="1"/>
  <c r="O645" i="1"/>
  <c r="O847" i="1"/>
  <c r="Q847" i="1" s="1"/>
  <c r="O838" i="1"/>
  <c r="Q838" i="1" s="1"/>
  <c r="O685" i="1"/>
  <c r="Q685" i="1" s="1"/>
  <c r="O908" i="1"/>
  <c r="Q908" i="1"/>
  <c r="Q907" i="1"/>
  <c r="O907" i="1"/>
  <c r="O29" i="1"/>
  <c r="Q29" i="1" s="1"/>
  <c r="O611" i="1"/>
  <c r="O139" i="1"/>
  <c r="Q139" i="1" s="1"/>
  <c r="O81" i="1"/>
  <c r="Q81" i="1" s="1"/>
  <c r="O231" i="1"/>
  <c r="Q231" i="1" s="1"/>
  <c r="O582" i="1"/>
  <c r="Q582" i="1" s="1"/>
  <c r="O584" i="1"/>
  <c r="Q584" i="1" s="1"/>
  <c r="O691" i="1"/>
  <c r="Q691" i="1" s="1"/>
  <c r="O368" i="1"/>
  <c r="Q368" i="1" s="1"/>
  <c r="O388" i="1"/>
  <c r="Q388" i="1" s="1"/>
  <c r="O52" i="1"/>
  <c r="Q52" i="1" s="1"/>
  <c r="O161" i="1"/>
  <c r="O121" i="1"/>
  <c r="O91" i="1"/>
  <c r="Q91" i="1" s="1"/>
  <c r="O699" i="1"/>
  <c r="Q699" i="1" s="1"/>
  <c r="O117" i="1"/>
  <c r="Q117" i="1" s="1"/>
  <c r="O875" i="1"/>
  <c r="Q875" i="1" s="1"/>
  <c r="O225" i="1"/>
  <c r="Q225" i="1" s="1"/>
  <c r="O447" i="1"/>
  <c r="Q447" i="1" s="1"/>
  <c r="O329" i="1"/>
  <c r="Q329" i="1" s="1"/>
  <c r="O39" i="1"/>
  <c r="Q618" i="1"/>
  <c r="O215" i="1"/>
  <c r="Q215" i="1" s="1"/>
  <c r="O407" i="1"/>
  <c r="Q407" i="1" s="1"/>
  <c r="O175" i="1"/>
  <c r="Q175" i="1" s="1"/>
  <c r="O470" i="1"/>
  <c r="Q470" i="1" s="1"/>
  <c r="O736" i="1"/>
  <c r="Q736" i="1" s="1"/>
  <c r="O485" i="1"/>
  <c r="Q485" i="1" s="1"/>
  <c r="Q472" i="1"/>
  <c r="O454" i="1"/>
  <c r="Q454" i="1" s="1"/>
  <c r="O449" i="1"/>
  <c r="Q449" i="1" s="1"/>
  <c r="O323" i="1"/>
  <c r="Q323" i="1" s="1"/>
  <c r="O473" i="1"/>
  <c r="Q473" i="1" s="1"/>
  <c r="O586" i="1"/>
  <c r="Q586" i="1" s="1"/>
  <c r="O391" i="1"/>
  <c r="Q391" i="1" s="1"/>
  <c r="C231" i="1"/>
  <c r="L230" i="1"/>
  <c r="C110" i="1"/>
  <c r="L109" i="1"/>
  <c r="O17" i="1"/>
  <c r="Q17" i="1" s="1"/>
  <c r="O31" i="1"/>
  <c r="Q31" i="1" s="1"/>
  <c r="O101" i="1"/>
  <c r="Q310" i="1"/>
  <c r="Q612" i="1"/>
  <c r="O149" i="1"/>
  <c r="Q149" i="1" s="1"/>
  <c r="O401" i="1"/>
  <c r="Q401" i="1" s="1"/>
  <c r="O461" i="1"/>
  <c r="Q461" i="1" s="1"/>
  <c r="O396" i="1"/>
  <c r="Q396" i="1" s="1"/>
  <c r="O500" i="1"/>
  <c r="Q500" i="1" s="1"/>
  <c r="O626" i="1"/>
  <c r="Q626" i="1" s="1"/>
  <c r="O642" i="1"/>
  <c r="Q642" i="1" s="1"/>
  <c r="O318" i="1"/>
  <c r="Q318" i="1" s="1"/>
  <c r="O775" i="1"/>
  <c r="Q775" i="1" s="1"/>
  <c r="O239" i="1"/>
  <c r="Q239" i="1" s="1"/>
  <c r="O911" i="1"/>
  <c r="Q911" i="1" s="1"/>
  <c r="O668" i="1"/>
  <c r="Q668" i="1" s="1"/>
  <c r="O346" i="1"/>
  <c r="Q346" i="1"/>
  <c r="O646" i="1"/>
  <c r="Q646" i="1" s="1"/>
  <c r="O47" i="1"/>
  <c r="Q47" i="1" s="1"/>
  <c r="O15" i="1"/>
  <c r="Q15" i="1" s="1"/>
  <c r="O569" i="1"/>
  <c r="O159" i="1"/>
  <c r="Q159" i="1" s="1"/>
  <c r="O363" i="1"/>
  <c r="Q363" i="1" s="1"/>
  <c r="O379" i="1"/>
  <c r="Q379" i="1" s="1"/>
  <c r="O448" i="1"/>
  <c r="Q448" i="1" s="1"/>
  <c r="O373" i="1"/>
  <c r="Q373" i="1" s="1"/>
  <c r="O434" i="1"/>
  <c r="Q434" i="1" s="1"/>
  <c r="Q465" i="1"/>
  <c r="O726" i="1"/>
  <c r="Q726" i="1" s="1"/>
  <c r="Q570" i="1"/>
  <c r="Q766" i="1"/>
  <c r="Q591" i="1"/>
  <c r="O591" i="1"/>
  <c r="O425" i="1"/>
  <c r="Q425" i="1" s="1"/>
  <c r="O656" i="1"/>
  <c r="Q656" i="1" s="1"/>
  <c r="O753" i="1"/>
  <c r="Q753" i="1" s="1"/>
  <c r="O418" i="1"/>
  <c r="Q418" i="1" s="1"/>
  <c r="O761" i="1"/>
  <c r="Q761" i="1" s="1"/>
  <c r="Q623" i="1"/>
  <c r="O623" i="1"/>
  <c r="O552" i="1"/>
  <c r="Q552" i="1" s="1"/>
  <c r="O22" i="1"/>
  <c r="Q22" i="1" s="1"/>
  <c r="O312" i="1"/>
  <c r="Q312" i="1" s="1"/>
  <c r="O673" i="1"/>
  <c r="Q673" i="1" s="1"/>
  <c r="O507" i="1"/>
  <c r="C337" i="1"/>
  <c r="L336" i="1"/>
  <c r="C273" i="1"/>
  <c r="L272" i="1"/>
  <c r="O665" i="1"/>
  <c r="Q665" i="1" s="1"/>
  <c r="Q597" i="1"/>
  <c r="O597" i="1"/>
  <c r="O562" i="1"/>
  <c r="Q562" i="1" s="1"/>
  <c r="O595" i="1"/>
  <c r="Q595" i="1" s="1"/>
  <c r="O336" i="1"/>
  <c r="Q336" i="1" s="1"/>
  <c r="O624" i="1"/>
  <c r="Q624" i="1" s="1"/>
  <c r="O495" i="1"/>
  <c r="Q495" i="1" s="1"/>
  <c r="O710" i="1"/>
  <c r="Q710" i="1" s="1"/>
  <c r="O767" i="1"/>
  <c r="Q767" i="1" s="1"/>
  <c r="O397" i="1"/>
  <c r="Q397" i="1" s="1"/>
  <c r="O276" i="1"/>
  <c r="Q276" i="1" s="1"/>
  <c r="C523" i="1"/>
  <c r="L522" i="1"/>
  <c r="O546" i="1"/>
  <c r="Q546" i="1" s="1"/>
  <c r="O558" i="1"/>
  <c r="Q558" i="1" s="1"/>
  <c r="Q340" i="1"/>
  <c r="O340" i="1"/>
  <c r="O3" i="1"/>
  <c r="O466" i="1"/>
  <c r="O563" i="1"/>
  <c r="Q563" i="1" s="1"/>
  <c r="O698" i="1"/>
  <c r="Q698" i="1" s="1"/>
  <c r="O517" i="1"/>
  <c r="Q517" i="1" s="1"/>
  <c r="O450" i="1"/>
  <c r="Q450" i="1"/>
  <c r="O414" i="1"/>
  <c r="Q414" i="1"/>
  <c r="Q444" i="1"/>
  <c r="O444" i="1"/>
  <c r="O644" i="1"/>
  <c r="Q644" i="1"/>
  <c r="O376" i="1"/>
  <c r="Q376" i="1" s="1"/>
  <c r="O201" i="1"/>
  <c r="Q201" i="1" s="1"/>
  <c r="L4" i="1"/>
  <c r="Q430" i="1"/>
  <c r="O422" i="1"/>
  <c r="Q422" i="1" s="1"/>
  <c r="O527" i="1"/>
  <c r="C170" i="1"/>
  <c r="L169" i="1"/>
  <c r="O409" i="1"/>
  <c r="Q409" i="1"/>
  <c r="O590" i="1"/>
  <c r="Q590" i="1"/>
  <c r="Q555" i="1"/>
  <c r="O555" i="1"/>
  <c r="O382" i="1"/>
  <c r="Q382" i="1"/>
  <c r="O194" i="1"/>
  <c r="Q194" i="1" s="1"/>
  <c r="O266" i="1"/>
  <c r="Q266" i="1" s="1"/>
  <c r="O43" i="1"/>
  <c r="Q43" i="1" s="1"/>
  <c r="O11" i="1"/>
  <c r="Q11" i="1" s="1"/>
  <c r="L13" i="1"/>
  <c r="O381" i="1"/>
  <c r="Q518" i="1"/>
  <c r="O713" i="1"/>
  <c r="Q713" i="1" s="1"/>
  <c r="O684" i="1"/>
  <c r="Q684" i="1" s="1"/>
  <c r="O670" i="1"/>
  <c r="Q670" i="1" s="1"/>
  <c r="O576" i="1"/>
  <c r="Q576" i="1"/>
  <c r="O625" i="1"/>
  <c r="Q625" i="1" s="1"/>
  <c r="O581" i="1"/>
  <c r="Q581" i="1"/>
  <c r="O574" i="1"/>
  <c r="Q574" i="1" s="1"/>
  <c r="O724" i="1"/>
  <c r="Q724" i="1"/>
  <c r="O791" i="1"/>
  <c r="Q791" i="1" s="1"/>
  <c r="O138" i="1"/>
  <c r="Q138" i="1" s="1"/>
  <c r="L648" i="1"/>
  <c r="O515" i="1"/>
  <c r="Q515" i="1" s="1"/>
  <c r="C193" i="1"/>
  <c r="L192" i="1"/>
  <c r="C437" i="1"/>
  <c r="L436" i="1"/>
  <c r="Q633" i="1"/>
  <c r="O633" i="1"/>
  <c r="O756" i="1"/>
  <c r="Q756" i="1" s="1"/>
  <c r="O686" i="1"/>
  <c r="Q686" i="1"/>
  <c r="O439" i="1"/>
  <c r="Q439" i="1" s="1"/>
  <c r="O468" i="1"/>
  <c r="Q468" i="1" s="1"/>
  <c r="O220" i="1"/>
  <c r="Q220" i="1" s="1"/>
  <c r="O477" i="1"/>
  <c r="Q477" i="1"/>
  <c r="O426" i="1"/>
  <c r="Q426" i="1" s="1"/>
  <c r="O647" i="1"/>
  <c r="Q647" i="1" s="1"/>
  <c r="O702" i="1"/>
  <c r="Q702" i="1"/>
  <c r="O664" i="1"/>
  <c r="Q664" i="1" s="1"/>
  <c r="O682" i="1"/>
  <c r="Q682" i="1" s="1"/>
  <c r="O688" i="1"/>
  <c r="Q688" i="1" s="1"/>
  <c r="O521" i="1"/>
  <c r="Q521" i="1" s="1"/>
  <c r="O559" i="1"/>
  <c r="Q559" i="1" s="1"/>
  <c r="O471" i="1"/>
  <c r="Q471" i="1"/>
  <c r="O845" i="1"/>
  <c r="Q845" i="1"/>
  <c r="O114" i="1"/>
  <c r="Q114" i="1" s="1"/>
  <c r="Q85" i="1"/>
  <c r="O85" i="1"/>
  <c r="O106" i="1"/>
  <c r="Q106" i="1"/>
  <c r="O69" i="1"/>
  <c r="Q69" i="1" s="1"/>
  <c r="O364" i="1"/>
  <c r="Q364" i="1" s="1"/>
  <c r="O232" i="1"/>
  <c r="Q232" i="1" s="1"/>
  <c r="Q203" i="1"/>
  <c r="O203" i="1"/>
  <c r="O134" i="1"/>
  <c r="Q134" i="1" s="1"/>
  <c r="O78" i="1"/>
  <c r="Q78" i="1" s="1"/>
  <c r="O479" i="1"/>
  <c r="Q479" i="1" s="1"/>
  <c r="O547" i="1"/>
  <c r="Q547" i="1" s="1"/>
  <c r="O429" i="1"/>
  <c r="Q429" i="1"/>
  <c r="O560" i="1"/>
  <c r="Q560" i="1"/>
  <c r="O442" i="1"/>
  <c r="Q442" i="1" s="1"/>
  <c r="O567" i="1"/>
  <c r="Q567" i="1" s="1"/>
  <c r="O358" i="1"/>
  <c r="Q358" i="1" s="1"/>
  <c r="O629" i="1"/>
  <c r="Q629" i="1" s="1"/>
  <c r="O221" i="1"/>
  <c r="Q221" i="1" s="1"/>
  <c r="O510" i="1"/>
  <c r="Q510" i="1" s="1"/>
  <c r="Q351" i="1"/>
  <c r="O351" i="1"/>
  <c r="O145" i="1"/>
  <c r="Q145" i="1" s="1"/>
  <c r="O606" i="1"/>
  <c r="Q606" i="1" s="1"/>
  <c r="O222" i="1"/>
  <c r="Q222" i="1" s="1"/>
  <c r="O63" i="1"/>
  <c r="Q63" i="1" s="1"/>
  <c r="O109" i="1"/>
  <c r="Q109" i="1" s="1"/>
  <c r="O300" i="1"/>
  <c r="Q300" i="1" s="1"/>
  <c r="Q237" i="1"/>
  <c r="O237" i="1"/>
  <c r="O700" i="1"/>
  <c r="Q700" i="1" s="1"/>
  <c r="Q661" i="1"/>
  <c r="O661" i="1"/>
  <c r="Q487" i="1"/>
  <c r="O487" i="1"/>
  <c r="O799" i="1"/>
  <c r="Q799" i="1" s="1"/>
  <c r="O615" i="1"/>
  <c r="Q615" i="1" s="1"/>
  <c r="O186" i="1"/>
  <c r="Q186" i="1" s="1"/>
  <c r="O102" i="1"/>
  <c r="Q102" i="1" s="1"/>
  <c r="Q844" i="1"/>
  <c r="O844" i="1"/>
  <c r="O343" i="1"/>
  <c r="Q343" i="1" s="1"/>
  <c r="O205" i="1"/>
  <c r="Q205" i="1" s="1"/>
  <c r="Q703" i="1"/>
  <c r="O703" i="1"/>
  <c r="O264" i="1"/>
  <c r="Q264" i="1"/>
  <c r="O150" i="1"/>
  <c r="Q150" i="1" s="1"/>
  <c r="O282" i="1"/>
  <c r="Q282" i="1" s="1"/>
  <c r="O680" i="1"/>
  <c r="Q680" i="1" s="1"/>
  <c r="O592" i="1"/>
  <c r="Q592" i="1" s="1"/>
  <c r="O165" i="1"/>
  <c r="Q165" i="1" s="1"/>
  <c r="O125" i="1"/>
  <c r="Q125" i="1" s="1"/>
  <c r="O126" i="1"/>
  <c r="Q126" i="1"/>
  <c r="O93" i="1"/>
  <c r="Q93" i="1" s="1"/>
  <c r="O763" i="1"/>
  <c r="Q763" i="1" s="1"/>
  <c r="O356" i="1"/>
  <c r="Q356" i="1" s="1"/>
  <c r="O324" i="1"/>
  <c r="Q324" i="1" s="1"/>
  <c r="O378" i="1"/>
  <c r="Q378" i="1" s="1"/>
  <c r="O261" i="1"/>
  <c r="Q261" i="1" s="1"/>
  <c r="O66" i="1"/>
  <c r="Q66" i="1" s="1"/>
  <c r="O70" i="1"/>
  <c r="Q70" i="1" s="1"/>
  <c r="O672" i="1"/>
  <c r="Q672" i="1" s="1"/>
  <c r="Q284" i="1"/>
  <c r="O284" i="1"/>
  <c r="O189" i="1"/>
  <c r="Q189" i="1" s="1"/>
  <c r="O157" i="1"/>
  <c r="Q157" i="1" s="1"/>
  <c r="O433" i="1"/>
  <c r="Q433" i="1" s="1"/>
  <c r="O374" i="1"/>
  <c r="Q374" i="1" s="1"/>
  <c r="O659" i="1"/>
  <c r="Q659" i="1" s="1"/>
  <c r="O405" i="1"/>
  <c r="Q405" i="1" s="1"/>
  <c r="O242" i="1"/>
  <c r="Q242" i="1" s="1"/>
  <c r="O146" i="1"/>
  <c r="Q146" i="1"/>
  <c r="O502" i="1"/>
  <c r="Q502" i="1" s="1"/>
  <c r="O235" i="1"/>
  <c r="Q235" i="1" s="1"/>
  <c r="O564" i="1"/>
  <c r="Q564" i="1" s="1"/>
  <c r="O166" i="1"/>
  <c r="Q166" i="1" s="1"/>
  <c r="Q687" i="1"/>
  <c r="O687" i="1"/>
  <c r="O497" i="1"/>
  <c r="Q497" i="1"/>
  <c r="O600" i="1"/>
  <c r="Q600" i="1" s="1"/>
  <c r="O458" i="1"/>
  <c r="Q458" i="1" s="1"/>
  <c r="O543" i="1"/>
  <c r="Q543" i="1" s="1"/>
  <c r="O822" i="1"/>
  <c r="Q822" i="1" s="1"/>
  <c r="O213" i="1"/>
  <c r="Q213" i="1" s="1"/>
  <c r="O153" i="1"/>
  <c r="Q153" i="1" s="1"/>
  <c r="O89" i="1"/>
  <c r="Q89" i="1" s="1"/>
  <c r="O97" i="1"/>
  <c r="Q97" i="1" s="1"/>
  <c r="O255" i="1"/>
  <c r="Q255" i="1" s="1"/>
  <c r="O362" i="1"/>
  <c r="Q362" i="1" s="1"/>
  <c r="O208" i="1"/>
  <c r="Q208" i="1"/>
  <c r="Q372" i="1"/>
  <c r="O372" i="1"/>
  <c r="O308" i="1"/>
  <c r="Q308" i="1" s="1"/>
  <c r="O250" i="1"/>
  <c r="Q250" i="1" s="1"/>
  <c r="C650" i="1"/>
  <c r="L649" i="1"/>
  <c r="O804" i="1"/>
  <c r="Q804" i="1" s="1"/>
  <c r="O772" i="1"/>
  <c r="Q772" i="1" s="1"/>
  <c r="O784" i="1"/>
  <c r="Q784" i="1" s="1"/>
  <c r="O118" i="1"/>
  <c r="Q118" i="1" s="1"/>
  <c r="O864" i="1"/>
  <c r="Q864" i="1" s="1"/>
  <c r="O636" i="1"/>
  <c r="Q636" i="1" s="1"/>
  <c r="O796" i="1"/>
  <c r="Q796" i="1" s="1"/>
  <c r="O44" i="1"/>
  <c r="Q44" i="1" s="1"/>
  <c r="O20" i="1"/>
  <c r="Q20" i="1" s="1"/>
  <c r="Q13" i="1"/>
  <c r="L22" i="1"/>
  <c r="O55" i="1"/>
  <c r="Q55" i="1" s="1"/>
  <c r="O49" i="1"/>
  <c r="Q49" i="1" s="1"/>
  <c r="L5" i="1"/>
  <c r="O28" i="1"/>
  <c r="Q28" i="1" s="1"/>
  <c r="L15" i="1"/>
  <c r="L21" i="1"/>
  <c r="O58" i="1"/>
  <c r="Q58" i="1" s="1"/>
  <c r="O38" i="1"/>
  <c r="Q38" i="1" s="1"/>
  <c r="Q34" i="1"/>
  <c r="O34" i="1"/>
  <c r="O54" i="1"/>
  <c r="Q54" i="1" s="1"/>
  <c r="O35" i="1"/>
  <c r="Q35" i="1" s="1"/>
  <c r="L10" i="1"/>
  <c r="L12" i="1"/>
  <c r="O26" i="1"/>
  <c r="Q26" i="1" s="1"/>
  <c r="O32" i="1"/>
  <c r="Q32" i="1" s="1"/>
  <c r="L20" i="1"/>
  <c r="L9" i="1"/>
  <c r="O23" i="1"/>
  <c r="Q23" i="1" s="1"/>
  <c r="Q24" i="1"/>
  <c r="O24" i="1"/>
  <c r="L14" i="1"/>
  <c r="L6" i="1"/>
  <c r="O8" i="1"/>
  <c r="Q8" i="1" s="1"/>
  <c r="O16" i="1"/>
  <c r="Q16" i="1" s="1"/>
  <c r="L7" i="1"/>
  <c r="L8" i="1"/>
  <c r="O4" i="1"/>
  <c r="Q4" i="1" s="1"/>
  <c r="O14" i="1"/>
  <c r="Q14" i="1" s="1"/>
  <c r="O51" i="1"/>
  <c r="Q51" i="1" s="1"/>
  <c r="O12" i="1"/>
  <c r="Q12" i="1"/>
  <c r="L19" i="1"/>
  <c r="L17" i="1"/>
  <c r="O61" i="1"/>
  <c r="Q61" i="1" s="1"/>
  <c r="O46" i="1"/>
  <c r="Q46" i="1" s="1"/>
  <c r="L16" i="1"/>
  <c r="L11" i="1"/>
  <c r="L18" i="1"/>
  <c r="C1309" i="1" l="1"/>
  <c r="L1308" i="1"/>
  <c r="C1329" i="1"/>
  <c r="L1328" i="1"/>
  <c r="L1285" i="1"/>
  <c r="C1286" i="1"/>
  <c r="L1098" i="1"/>
  <c r="C1099" i="1"/>
  <c r="L1135" i="1"/>
  <c r="C1136" i="1"/>
  <c r="C1180" i="1"/>
  <c r="L1179" i="1"/>
  <c r="C1073" i="1"/>
  <c r="L1072" i="1"/>
  <c r="C1116" i="1"/>
  <c r="L1115" i="1"/>
  <c r="L637" i="1"/>
  <c r="L636" i="1"/>
  <c r="C966" i="1"/>
  <c r="L965" i="1"/>
  <c r="C612" i="1"/>
  <c r="L611" i="1"/>
  <c r="C573" i="1"/>
  <c r="L572" i="1"/>
  <c r="C69" i="1"/>
  <c r="L68" i="1"/>
  <c r="C480" i="1"/>
  <c r="L479" i="1"/>
  <c r="C776" i="1"/>
  <c r="L775" i="1"/>
  <c r="C755" i="1"/>
  <c r="L754" i="1"/>
  <c r="C129" i="1"/>
  <c r="L128" i="1"/>
  <c r="C881" i="1"/>
  <c r="L880" i="1"/>
  <c r="C232" i="1"/>
  <c r="L231" i="1"/>
  <c r="C420" i="1"/>
  <c r="L419" i="1"/>
  <c r="C502" i="1"/>
  <c r="L501" i="1"/>
  <c r="C359" i="1"/>
  <c r="L358" i="1"/>
  <c r="C639" i="1"/>
  <c r="L638" i="1"/>
  <c r="C111" i="1"/>
  <c r="L110" i="1"/>
  <c r="C194" i="1"/>
  <c r="L193" i="1"/>
  <c r="C171" i="1"/>
  <c r="L170" i="1"/>
  <c r="C524" i="1"/>
  <c r="L523" i="1"/>
  <c r="C274" i="1"/>
  <c r="L273" i="1"/>
  <c r="C338" i="1"/>
  <c r="L337" i="1"/>
  <c r="C438" i="1"/>
  <c r="L437" i="1"/>
  <c r="C651" i="1"/>
  <c r="L650" i="1"/>
  <c r="C1287" i="1" l="1"/>
  <c r="L1286" i="1"/>
  <c r="C1330" i="1"/>
  <c r="L1329" i="1"/>
  <c r="L1309" i="1"/>
  <c r="C1310" i="1"/>
  <c r="C1100" i="1"/>
  <c r="L1099" i="1"/>
  <c r="L1116" i="1"/>
  <c r="C1117" i="1"/>
  <c r="C1074" i="1"/>
  <c r="L1073" i="1"/>
  <c r="C1181" i="1"/>
  <c r="L1180" i="1"/>
  <c r="C1137" i="1"/>
  <c r="L1136" i="1"/>
  <c r="C967" i="1"/>
  <c r="L966" i="1"/>
  <c r="C613" i="1"/>
  <c r="L612" i="1"/>
  <c r="C574" i="1"/>
  <c r="L573" i="1"/>
  <c r="C756" i="1"/>
  <c r="L755" i="1"/>
  <c r="C882" i="1"/>
  <c r="L881" i="1"/>
  <c r="C777" i="1"/>
  <c r="L776" i="1"/>
  <c r="C481" i="1"/>
  <c r="L480" i="1"/>
  <c r="C130" i="1"/>
  <c r="L129" i="1"/>
  <c r="C70" i="1"/>
  <c r="L69" i="1"/>
  <c r="C233" i="1"/>
  <c r="L232" i="1"/>
  <c r="C360" i="1"/>
  <c r="L359" i="1"/>
  <c r="C640" i="1"/>
  <c r="L639" i="1"/>
  <c r="C503" i="1"/>
  <c r="L502" i="1"/>
  <c r="C112" i="1"/>
  <c r="L111" i="1"/>
  <c r="C421" i="1"/>
  <c r="L420" i="1"/>
  <c r="C172" i="1"/>
  <c r="L171" i="1"/>
  <c r="C195" i="1"/>
  <c r="L194" i="1"/>
  <c r="C275" i="1"/>
  <c r="L274" i="1"/>
  <c r="C439" i="1"/>
  <c r="L438" i="1"/>
  <c r="C339" i="1"/>
  <c r="L338" i="1"/>
  <c r="C525" i="1"/>
  <c r="L524" i="1"/>
  <c r="C652" i="1"/>
  <c r="L651" i="1"/>
  <c r="L1310" i="1" l="1"/>
  <c r="C1311" i="1"/>
  <c r="L1330" i="1"/>
  <c r="C1331" i="1"/>
  <c r="C1288" i="1"/>
  <c r="L1287" i="1"/>
  <c r="L1100" i="1"/>
  <c r="C1101" i="1"/>
  <c r="C1182" i="1"/>
  <c r="L1181" i="1"/>
  <c r="C1075" i="1"/>
  <c r="L1074" i="1"/>
  <c r="L1117" i="1"/>
  <c r="C1118" i="1"/>
  <c r="C1138" i="1"/>
  <c r="L1137" i="1"/>
  <c r="C575" i="1"/>
  <c r="L574" i="1"/>
  <c r="C614" i="1"/>
  <c r="L613" i="1"/>
  <c r="C968" i="1"/>
  <c r="L967" i="1"/>
  <c r="C71" i="1"/>
  <c r="L70" i="1"/>
  <c r="C778" i="1"/>
  <c r="L777" i="1"/>
  <c r="C131" i="1"/>
  <c r="L130" i="1"/>
  <c r="C883" i="1"/>
  <c r="L882" i="1"/>
  <c r="C482" i="1"/>
  <c r="L481" i="1"/>
  <c r="C757" i="1"/>
  <c r="L756" i="1"/>
  <c r="C504" i="1"/>
  <c r="L503" i="1"/>
  <c r="C641" i="1"/>
  <c r="L640" i="1"/>
  <c r="C422" i="1"/>
  <c r="L421" i="1"/>
  <c r="C361" i="1"/>
  <c r="L360" i="1"/>
  <c r="C113" i="1"/>
  <c r="L112" i="1"/>
  <c r="C234" i="1"/>
  <c r="L233" i="1"/>
  <c r="C440" i="1"/>
  <c r="L439" i="1"/>
  <c r="C276" i="1"/>
  <c r="L275" i="1"/>
  <c r="C526" i="1"/>
  <c r="L525" i="1"/>
  <c r="C196" i="1"/>
  <c r="L195" i="1"/>
  <c r="C340" i="1"/>
  <c r="L339" i="1"/>
  <c r="C173" i="1"/>
  <c r="L172" i="1"/>
  <c r="L652" i="1"/>
  <c r="C653" i="1"/>
  <c r="C1332" i="1" l="1"/>
  <c r="L1331" i="1"/>
  <c r="C1289" i="1"/>
  <c r="L1288" i="1"/>
  <c r="C1312" i="1"/>
  <c r="L1311" i="1"/>
  <c r="L1101" i="1"/>
  <c r="C1102" i="1"/>
  <c r="C1139" i="1"/>
  <c r="L1138" i="1"/>
  <c r="C1076" i="1"/>
  <c r="L1075" i="1"/>
  <c r="C1119" i="1"/>
  <c r="L1118" i="1"/>
  <c r="C1183" i="1"/>
  <c r="L1182" i="1"/>
  <c r="L968" i="1"/>
  <c r="C969" i="1"/>
  <c r="C615" i="1"/>
  <c r="L614" i="1"/>
  <c r="C576" i="1"/>
  <c r="L575" i="1"/>
  <c r="C132" i="1"/>
  <c r="L131" i="1"/>
  <c r="C758" i="1"/>
  <c r="L757" i="1"/>
  <c r="C779" i="1"/>
  <c r="L778" i="1"/>
  <c r="C483" i="1"/>
  <c r="L482" i="1"/>
  <c r="C72" i="1"/>
  <c r="L71" i="1"/>
  <c r="C884" i="1"/>
  <c r="L883" i="1"/>
  <c r="C362" i="1"/>
  <c r="L361" i="1"/>
  <c r="C423" i="1"/>
  <c r="L422" i="1"/>
  <c r="C235" i="1"/>
  <c r="L234" i="1"/>
  <c r="C642" i="1"/>
  <c r="L641" i="1"/>
  <c r="C114" i="1"/>
  <c r="L113" i="1"/>
  <c r="C505" i="1"/>
  <c r="L504" i="1"/>
  <c r="C341" i="1"/>
  <c r="L340" i="1"/>
  <c r="C197" i="1"/>
  <c r="L196" i="1"/>
  <c r="C441" i="1"/>
  <c r="L440" i="1"/>
  <c r="C527" i="1"/>
  <c r="L526" i="1"/>
  <c r="C174" i="1"/>
  <c r="L173" i="1"/>
  <c r="C277" i="1"/>
  <c r="L276" i="1"/>
  <c r="C654" i="1"/>
  <c r="L653" i="1"/>
  <c r="L1289" i="1" l="1"/>
  <c r="C1290" i="1"/>
  <c r="L1312" i="1"/>
  <c r="C1313" i="1"/>
  <c r="C1333" i="1"/>
  <c r="L1332" i="1"/>
  <c r="C1103" i="1"/>
  <c r="L1102" i="1"/>
  <c r="C1077" i="1"/>
  <c r="L1076" i="1"/>
  <c r="C1120" i="1"/>
  <c r="L1119" i="1"/>
  <c r="C1184" i="1"/>
  <c r="L1183" i="1"/>
  <c r="C1140" i="1"/>
  <c r="L1139" i="1"/>
  <c r="C577" i="1"/>
  <c r="L576" i="1"/>
  <c r="C616" i="1"/>
  <c r="L615" i="1"/>
  <c r="L969" i="1"/>
  <c r="C970" i="1"/>
  <c r="C484" i="1"/>
  <c r="L483" i="1"/>
  <c r="C780" i="1"/>
  <c r="L779" i="1"/>
  <c r="C885" i="1"/>
  <c r="L884" i="1"/>
  <c r="C759" i="1"/>
  <c r="L758" i="1"/>
  <c r="C73" i="1"/>
  <c r="L72" i="1"/>
  <c r="C133" i="1"/>
  <c r="L132" i="1"/>
  <c r="C643" i="1"/>
  <c r="L643" i="1" s="1"/>
  <c r="L642" i="1"/>
  <c r="C236" i="1"/>
  <c r="L235" i="1"/>
  <c r="C506" i="1"/>
  <c r="L505" i="1"/>
  <c r="C424" i="1"/>
  <c r="L423" i="1"/>
  <c r="C115" i="1"/>
  <c r="L114" i="1"/>
  <c r="C363" i="1"/>
  <c r="L362" i="1"/>
  <c r="C528" i="1"/>
  <c r="L527" i="1"/>
  <c r="C442" i="1"/>
  <c r="L441" i="1"/>
  <c r="C278" i="1"/>
  <c r="L277" i="1"/>
  <c r="C198" i="1"/>
  <c r="L197" i="1"/>
  <c r="C175" i="1"/>
  <c r="L174" i="1"/>
  <c r="C342" i="1"/>
  <c r="L341" i="1"/>
  <c r="C655" i="1"/>
  <c r="L654" i="1"/>
  <c r="L1313" i="1" l="1"/>
  <c r="C1314" i="1"/>
  <c r="C1291" i="1"/>
  <c r="L1290" i="1"/>
  <c r="C1334" i="1"/>
  <c r="L1333" i="1"/>
  <c r="C1104" i="1"/>
  <c r="L1103" i="1"/>
  <c r="C1078" i="1"/>
  <c r="L1077" i="1"/>
  <c r="C1185" i="1"/>
  <c r="L1184" i="1"/>
  <c r="C1141" i="1"/>
  <c r="L1140" i="1"/>
  <c r="L1120" i="1"/>
  <c r="C1121" i="1"/>
  <c r="C971" i="1"/>
  <c r="L970" i="1"/>
  <c r="L616" i="1"/>
  <c r="C617" i="1"/>
  <c r="C578" i="1"/>
  <c r="L577" i="1"/>
  <c r="C760" i="1"/>
  <c r="L759" i="1"/>
  <c r="C886" i="1"/>
  <c r="L885" i="1"/>
  <c r="C134" i="1"/>
  <c r="L133" i="1"/>
  <c r="C781" i="1"/>
  <c r="L780" i="1"/>
  <c r="C74" i="1"/>
  <c r="L73" i="1"/>
  <c r="C485" i="1"/>
  <c r="L484" i="1"/>
  <c r="C425" i="1"/>
  <c r="L424" i="1"/>
  <c r="C507" i="1"/>
  <c r="L506" i="1"/>
  <c r="C364" i="1"/>
  <c r="L363" i="1"/>
  <c r="C237" i="1"/>
  <c r="L236" i="1"/>
  <c r="C116" i="1"/>
  <c r="L115" i="1"/>
  <c r="C199" i="1"/>
  <c r="L198" i="1"/>
  <c r="C279" i="1"/>
  <c r="L278" i="1"/>
  <c r="C343" i="1"/>
  <c r="L342" i="1"/>
  <c r="C443" i="1"/>
  <c r="L442" i="1"/>
  <c r="C176" i="1"/>
  <c r="L175" i="1"/>
  <c r="C529" i="1"/>
  <c r="L528" i="1"/>
  <c r="C656" i="1"/>
  <c r="L655" i="1"/>
  <c r="L1334" i="1" l="1"/>
  <c r="C1335" i="1"/>
  <c r="C1315" i="1"/>
  <c r="L1314" i="1"/>
  <c r="C1292" i="1"/>
  <c r="L1291" i="1"/>
  <c r="L1104" i="1"/>
  <c r="C1105" i="1"/>
  <c r="C1142" i="1"/>
  <c r="L1141" i="1"/>
  <c r="C1186" i="1"/>
  <c r="L1185" i="1"/>
  <c r="L1121" i="1"/>
  <c r="C1122" i="1"/>
  <c r="L1078" i="1"/>
  <c r="C1079" i="1"/>
  <c r="C579" i="1"/>
  <c r="L578" i="1"/>
  <c r="C618" i="1"/>
  <c r="L617" i="1"/>
  <c r="L971" i="1"/>
  <c r="C972" i="1"/>
  <c r="C782" i="1"/>
  <c r="L781" i="1"/>
  <c r="C135" i="1"/>
  <c r="L134" i="1"/>
  <c r="C486" i="1"/>
  <c r="L485" i="1"/>
  <c r="C887" i="1"/>
  <c r="L886" i="1"/>
  <c r="C75" i="1"/>
  <c r="L74" i="1"/>
  <c r="C761" i="1"/>
  <c r="L760" i="1"/>
  <c r="C238" i="1"/>
  <c r="L237" i="1"/>
  <c r="C365" i="1"/>
  <c r="L364" i="1"/>
  <c r="C117" i="1"/>
  <c r="L116" i="1"/>
  <c r="C508" i="1"/>
  <c r="L507" i="1"/>
  <c r="C426" i="1"/>
  <c r="L425" i="1"/>
  <c r="C444" i="1"/>
  <c r="L443" i="1"/>
  <c r="C344" i="1"/>
  <c r="L343" i="1"/>
  <c r="C530" i="1"/>
  <c r="L529" i="1"/>
  <c r="C280" i="1"/>
  <c r="L279" i="1"/>
  <c r="C177" i="1"/>
  <c r="L176" i="1"/>
  <c r="C200" i="1"/>
  <c r="L199" i="1"/>
  <c r="C657" i="1"/>
  <c r="L656" i="1"/>
  <c r="C1293" i="1" l="1"/>
  <c r="L1292" i="1"/>
  <c r="C1316" i="1"/>
  <c r="L1315" i="1"/>
  <c r="C1336" i="1"/>
  <c r="L1335" i="1"/>
  <c r="C1106" i="1"/>
  <c r="L1105" i="1"/>
  <c r="C1143" i="1"/>
  <c r="L1142" i="1"/>
  <c r="C1123" i="1"/>
  <c r="L1122" i="1"/>
  <c r="C1080" i="1"/>
  <c r="L1079" i="1"/>
  <c r="C1187" i="1"/>
  <c r="L1186" i="1"/>
  <c r="C973" i="1"/>
  <c r="L972" i="1"/>
  <c r="C619" i="1"/>
  <c r="L618" i="1"/>
  <c r="C580" i="1"/>
  <c r="L580" i="1" s="1"/>
  <c r="L579" i="1"/>
  <c r="C888" i="1"/>
  <c r="L887" i="1"/>
  <c r="C487" i="1"/>
  <c r="L486" i="1"/>
  <c r="C762" i="1"/>
  <c r="L761" i="1"/>
  <c r="C136" i="1"/>
  <c r="L135" i="1"/>
  <c r="C76" i="1"/>
  <c r="L75" i="1"/>
  <c r="C783" i="1"/>
  <c r="L782" i="1"/>
  <c r="C509" i="1"/>
  <c r="L508" i="1"/>
  <c r="C118" i="1"/>
  <c r="L117" i="1"/>
  <c r="C366" i="1"/>
  <c r="L365" i="1"/>
  <c r="C427" i="1"/>
  <c r="L426" i="1"/>
  <c r="C239" i="1"/>
  <c r="L238" i="1"/>
  <c r="C281" i="1"/>
  <c r="L280" i="1"/>
  <c r="C531" i="1"/>
  <c r="L530" i="1"/>
  <c r="C201" i="1"/>
  <c r="L200" i="1"/>
  <c r="C345" i="1"/>
  <c r="L344" i="1"/>
  <c r="C178" i="1"/>
  <c r="L177" i="1"/>
  <c r="C445" i="1"/>
  <c r="L444" i="1"/>
  <c r="C658" i="1"/>
  <c r="L657" i="1"/>
  <c r="C1337" i="1" l="1"/>
  <c r="L1336" i="1"/>
  <c r="L1316" i="1"/>
  <c r="C1317" i="1"/>
  <c r="L1293" i="1"/>
  <c r="C1294" i="1"/>
  <c r="L1106" i="1"/>
  <c r="C1107" i="1"/>
  <c r="C1188" i="1"/>
  <c r="L1187" i="1"/>
  <c r="L1123" i="1"/>
  <c r="C1124" i="1"/>
  <c r="C1081" i="1"/>
  <c r="L1080" i="1"/>
  <c r="C1144" i="1"/>
  <c r="L1143" i="1"/>
  <c r="L619" i="1"/>
  <c r="C620" i="1"/>
  <c r="C974" i="1"/>
  <c r="L973" i="1"/>
  <c r="C77" i="1"/>
  <c r="L76" i="1"/>
  <c r="L888" i="1"/>
  <c r="C889" i="1"/>
  <c r="C137" i="1"/>
  <c r="L136" i="1"/>
  <c r="C763" i="1"/>
  <c r="L762" i="1"/>
  <c r="C784" i="1"/>
  <c r="L783" i="1"/>
  <c r="C488" i="1"/>
  <c r="L487" i="1"/>
  <c r="C119" i="1"/>
  <c r="L118" i="1"/>
  <c r="C428" i="1"/>
  <c r="L427" i="1"/>
  <c r="C240" i="1"/>
  <c r="L239" i="1"/>
  <c r="C367" i="1"/>
  <c r="L366" i="1"/>
  <c r="C510" i="1"/>
  <c r="L509" i="1"/>
  <c r="C532" i="1"/>
  <c r="L531" i="1"/>
  <c r="C179" i="1"/>
  <c r="L178" i="1"/>
  <c r="C346" i="1"/>
  <c r="L345" i="1"/>
  <c r="C446" i="1"/>
  <c r="L445" i="1"/>
  <c r="C282" i="1"/>
  <c r="L281" i="1"/>
  <c r="C202" i="1"/>
  <c r="L201" i="1"/>
  <c r="C659" i="1"/>
  <c r="L658" i="1"/>
  <c r="C1295" i="1" l="1"/>
  <c r="L1294" i="1"/>
  <c r="L1317" i="1"/>
  <c r="C1318" i="1"/>
  <c r="C1338" i="1"/>
  <c r="L1337" i="1"/>
  <c r="L1107" i="1"/>
  <c r="C1108" i="1"/>
  <c r="C1145" i="1"/>
  <c r="L1144" i="1"/>
  <c r="C1189" i="1"/>
  <c r="L1188" i="1"/>
  <c r="C1082" i="1"/>
  <c r="L1081" i="1"/>
  <c r="L1124" i="1"/>
  <c r="C1125" i="1"/>
  <c r="C975" i="1"/>
  <c r="L974" i="1"/>
  <c r="C621" i="1"/>
  <c r="L620" i="1"/>
  <c r="C78" i="1"/>
  <c r="L77" i="1"/>
  <c r="C764" i="1"/>
  <c r="L763" i="1"/>
  <c r="C785" i="1"/>
  <c r="L784" i="1"/>
  <c r="C138" i="1"/>
  <c r="L137" i="1"/>
  <c r="C890" i="1"/>
  <c r="L889" i="1"/>
  <c r="C489" i="1"/>
  <c r="L488" i="1"/>
  <c r="C120" i="1"/>
  <c r="L119" i="1"/>
  <c r="C368" i="1"/>
  <c r="L367" i="1"/>
  <c r="C511" i="1"/>
  <c r="L510" i="1"/>
  <c r="C241" i="1"/>
  <c r="L240" i="1"/>
  <c r="C429" i="1"/>
  <c r="L428" i="1"/>
  <c r="C180" i="1"/>
  <c r="L179" i="1"/>
  <c r="C283" i="1"/>
  <c r="L282" i="1"/>
  <c r="C447" i="1"/>
  <c r="L446" i="1"/>
  <c r="C203" i="1"/>
  <c r="L202" i="1"/>
  <c r="C533" i="1"/>
  <c r="L532" i="1"/>
  <c r="C347" i="1"/>
  <c r="L346" i="1"/>
  <c r="C660" i="1"/>
  <c r="L659" i="1"/>
  <c r="C1339" i="1" l="1"/>
  <c r="L1338" i="1"/>
  <c r="C1319" i="1"/>
  <c r="L1318" i="1"/>
  <c r="C1296" i="1"/>
  <c r="L1295" i="1"/>
  <c r="L1108" i="1"/>
  <c r="C1109" i="1"/>
  <c r="L1125" i="1"/>
  <c r="C1126" i="1"/>
  <c r="C1083" i="1"/>
  <c r="L1082" i="1"/>
  <c r="C1190" i="1"/>
  <c r="L1189" i="1"/>
  <c r="C1146" i="1"/>
  <c r="L1145" i="1"/>
  <c r="L975" i="1"/>
  <c r="C976" i="1"/>
  <c r="C622" i="1"/>
  <c r="L622" i="1" s="1"/>
  <c r="L621" i="1"/>
  <c r="L890" i="1"/>
  <c r="C891" i="1"/>
  <c r="C79" i="1"/>
  <c r="L78" i="1"/>
  <c r="C139" i="1"/>
  <c r="L138" i="1"/>
  <c r="C786" i="1"/>
  <c r="L785" i="1"/>
  <c r="C490" i="1"/>
  <c r="L489" i="1"/>
  <c r="C765" i="1"/>
  <c r="L764" i="1"/>
  <c r="C369" i="1"/>
  <c r="L368" i="1"/>
  <c r="C121" i="1"/>
  <c r="L120" i="1"/>
  <c r="C242" i="1"/>
  <c r="L241" i="1"/>
  <c r="C430" i="1"/>
  <c r="L429" i="1"/>
  <c r="C512" i="1"/>
  <c r="L511" i="1"/>
  <c r="C181" i="1"/>
  <c r="L180" i="1"/>
  <c r="C204" i="1"/>
  <c r="L203" i="1"/>
  <c r="C348" i="1"/>
  <c r="L347" i="1"/>
  <c r="C448" i="1"/>
  <c r="L447" i="1"/>
  <c r="C284" i="1"/>
  <c r="L283" i="1"/>
  <c r="C534" i="1"/>
  <c r="L533" i="1"/>
  <c r="C661" i="1"/>
  <c r="L660" i="1"/>
  <c r="C1340" i="1" l="1"/>
  <c r="L1339" i="1"/>
  <c r="L1296" i="1"/>
  <c r="C1297" i="1"/>
  <c r="C1320" i="1"/>
  <c r="L1319" i="1"/>
  <c r="L1109" i="1"/>
  <c r="C1110" i="1"/>
  <c r="C1147" i="1"/>
  <c r="L1146" i="1"/>
  <c r="C1191" i="1"/>
  <c r="L1190" i="1"/>
  <c r="C1084" i="1"/>
  <c r="L1083" i="1"/>
  <c r="C1127" i="1"/>
  <c r="L1126" i="1"/>
  <c r="C977" i="1"/>
  <c r="L976" i="1"/>
  <c r="C787" i="1"/>
  <c r="L786" i="1"/>
  <c r="C140" i="1"/>
  <c r="L139" i="1"/>
  <c r="C892" i="1"/>
  <c r="L891" i="1"/>
  <c r="C491" i="1"/>
  <c r="L490" i="1"/>
  <c r="C766" i="1"/>
  <c r="L765" i="1"/>
  <c r="C80" i="1"/>
  <c r="L79" i="1"/>
  <c r="C370" i="1"/>
  <c r="L369" i="1"/>
  <c r="C431" i="1"/>
  <c r="L430" i="1"/>
  <c r="C122" i="1"/>
  <c r="L121" i="1"/>
  <c r="C243" i="1"/>
  <c r="L242" i="1"/>
  <c r="C513" i="1"/>
  <c r="L512" i="1"/>
  <c r="C535" i="1"/>
  <c r="L534" i="1"/>
  <c r="C182" i="1"/>
  <c r="L181" i="1"/>
  <c r="C449" i="1"/>
  <c r="L448" i="1"/>
  <c r="C205" i="1"/>
  <c r="L204" i="1"/>
  <c r="C285" i="1"/>
  <c r="L284" i="1"/>
  <c r="C349" i="1"/>
  <c r="L348" i="1"/>
  <c r="C662" i="1"/>
  <c r="L661" i="1"/>
  <c r="C1341" i="1" l="1"/>
  <c r="L1341" i="1" s="1"/>
  <c r="L1340" i="1"/>
  <c r="L1320" i="1"/>
  <c r="C1321" i="1"/>
  <c r="L1321" i="1" s="1"/>
  <c r="L1297" i="1"/>
  <c r="C1298" i="1"/>
  <c r="L1110" i="1"/>
  <c r="C1111" i="1"/>
  <c r="L1111" i="1" s="1"/>
  <c r="C1192" i="1"/>
  <c r="L1191" i="1"/>
  <c r="L1127" i="1"/>
  <c r="C1128" i="1"/>
  <c r="C1085" i="1"/>
  <c r="L1084" i="1"/>
  <c r="C1148" i="1"/>
  <c r="L1147" i="1"/>
  <c r="L977" i="1"/>
  <c r="C978" i="1"/>
  <c r="C767" i="1"/>
  <c r="L766" i="1"/>
  <c r="C788" i="1"/>
  <c r="L787" i="1"/>
  <c r="C492" i="1"/>
  <c r="L491" i="1"/>
  <c r="C81" i="1"/>
  <c r="L80" i="1"/>
  <c r="C141" i="1"/>
  <c r="L140" i="1"/>
  <c r="L892" i="1"/>
  <c r="C893" i="1"/>
  <c r="C371" i="1"/>
  <c r="L371" i="1" s="1"/>
  <c r="L370" i="1"/>
  <c r="C244" i="1"/>
  <c r="L243" i="1"/>
  <c r="C432" i="1"/>
  <c r="L431" i="1"/>
  <c r="C514" i="1"/>
  <c r="L513" i="1"/>
  <c r="C123" i="1"/>
  <c r="L122" i="1"/>
  <c r="C286" i="1"/>
  <c r="L285" i="1"/>
  <c r="C206" i="1"/>
  <c r="L205" i="1"/>
  <c r="C450" i="1"/>
  <c r="L449" i="1"/>
  <c r="C350" i="1"/>
  <c r="L350" i="1" s="1"/>
  <c r="L349" i="1"/>
  <c r="C183" i="1"/>
  <c r="L182" i="1"/>
  <c r="C536" i="1"/>
  <c r="L535" i="1"/>
  <c r="C663" i="1"/>
  <c r="L662" i="1"/>
  <c r="C1299" i="1" l="1"/>
  <c r="L1298" i="1"/>
  <c r="C1193" i="1"/>
  <c r="L1192" i="1"/>
  <c r="C1149" i="1"/>
  <c r="L1148" i="1"/>
  <c r="C1086" i="1"/>
  <c r="L1085" i="1"/>
  <c r="L1128" i="1"/>
  <c r="C1129" i="1"/>
  <c r="C979" i="1"/>
  <c r="L978" i="1"/>
  <c r="C142" i="1"/>
  <c r="L141" i="1"/>
  <c r="C82" i="1"/>
  <c r="L81" i="1"/>
  <c r="C768" i="1"/>
  <c r="L767" i="1"/>
  <c r="C493" i="1"/>
  <c r="L492" i="1"/>
  <c r="C894" i="1"/>
  <c r="L893" i="1"/>
  <c r="C789" i="1"/>
  <c r="L788" i="1"/>
  <c r="C124" i="1"/>
  <c r="L123" i="1"/>
  <c r="C515" i="1"/>
  <c r="L514" i="1"/>
  <c r="C245" i="1"/>
  <c r="L244" i="1"/>
  <c r="C433" i="1"/>
  <c r="L432" i="1"/>
  <c r="C184" i="1"/>
  <c r="L183" i="1"/>
  <c r="C287" i="1"/>
  <c r="L286" i="1"/>
  <c r="C451" i="1"/>
  <c r="L450" i="1"/>
  <c r="C537" i="1"/>
  <c r="L537" i="1" s="1"/>
  <c r="L536" i="1"/>
  <c r="C207" i="1"/>
  <c r="L207" i="1" s="1"/>
  <c r="L206" i="1"/>
  <c r="C664" i="1"/>
  <c r="L663" i="1"/>
  <c r="C1300" i="1" l="1"/>
  <c r="L1300" i="1" s="1"/>
  <c r="L1299" i="1"/>
  <c r="L1086" i="1"/>
  <c r="C1087" i="1"/>
  <c r="C1150" i="1"/>
  <c r="L1150" i="1" s="1"/>
  <c r="L1149" i="1"/>
  <c r="L1129" i="1"/>
  <c r="C1130" i="1"/>
  <c r="C1194" i="1"/>
  <c r="L1194" i="1" s="1"/>
  <c r="L1193" i="1"/>
  <c r="C980" i="1"/>
  <c r="L979" i="1"/>
  <c r="C494" i="1"/>
  <c r="L493" i="1"/>
  <c r="C143" i="1"/>
  <c r="L142" i="1"/>
  <c r="C769" i="1"/>
  <c r="L768" i="1"/>
  <c r="C895" i="1"/>
  <c r="L894" i="1"/>
  <c r="C790" i="1"/>
  <c r="L789" i="1"/>
  <c r="C83" i="1"/>
  <c r="L82" i="1"/>
  <c r="C434" i="1"/>
  <c r="L434" i="1" s="1"/>
  <c r="L433" i="1"/>
  <c r="C125" i="1"/>
  <c r="L125" i="1" s="1"/>
  <c r="L124" i="1"/>
  <c r="C246" i="1"/>
  <c r="L245" i="1"/>
  <c r="C516" i="1"/>
  <c r="L515" i="1"/>
  <c r="C452" i="1"/>
  <c r="L451" i="1"/>
  <c r="C185" i="1"/>
  <c r="L184" i="1"/>
  <c r="C288" i="1"/>
  <c r="L288" i="1" s="1"/>
  <c r="L287" i="1"/>
  <c r="C665" i="1"/>
  <c r="L665" i="1" s="1"/>
  <c r="L664" i="1"/>
  <c r="C1131" i="1" l="1"/>
  <c r="L1131" i="1" s="1"/>
  <c r="L1130" i="1"/>
  <c r="L1087" i="1"/>
  <c r="C1088" i="1"/>
  <c r="C981" i="1"/>
  <c r="L980" i="1"/>
  <c r="C791" i="1"/>
  <c r="L791" i="1" s="1"/>
  <c r="L790" i="1"/>
  <c r="C495" i="1"/>
  <c r="L494" i="1"/>
  <c r="C896" i="1"/>
  <c r="L895" i="1"/>
  <c r="C770" i="1"/>
  <c r="L770" i="1" s="1"/>
  <c r="L769" i="1"/>
  <c r="C84" i="1"/>
  <c r="L84" i="1" s="1"/>
  <c r="L83" i="1"/>
  <c r="C144" i="1"/>
  <c r="L143" i="1"/>
  <c r="C517" i="1"/>
  <c r="L517" i="1" s="1"/>
  <c r="L516" i="1"/>
  <c r="C247" i="1"/>
  <c r="L246" i="1"/>
  <c r="C186" i="1"/>
  <c r="L185" i="1"/>
  <c r="C453" i="1"/>
  <c r="L452" i="1"/>
  <c r="L1088" i="1" l="1"/>
  <c r="C1089" i="1"/>
  <c r="L1089" i="1" s="1"/>
  <c r="L981" i="1"/>
  <c r="C982" i="1"/>
  <c r="L896" i="1"/>
  <c r="C897" i="1"/>
  <c r="L897" i="1" s="1"/>
  <c r="C145" i="1"/>
  <c r="L145" i="1" s="1"/>
  <c r="L144" i="1"/>
  <c r="C496" i="1"/>
  <c r="L496" i="1" s="1"/>
  <c r="L495" i="1"/>
  <c r="C248" i="1"/>
  <c r="L248" i="1" s="1"/>
  <c r="L247" i="1"/>
  <c r="C187" i="1"/>
  <c r="L187" i="1" s="1"/>
  <c r="L186" i="1"/>
  <c r="C454" i="1"/>
  <c r="L453" i="1"/>
  <c r="C983" i="1" l="1"/>
  <c r="L983" i="1" s="1"/>
  <c r="L982" i="1"/>
  <c r="C455" i="1"/>
  <c r="L455" i="1" s="1"/>
  <c r="L4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<sst xmlns="http://schemas.openxmlformats.org/spreadsheetml/2006/main" count="5005" uniqueCount="1607">
  <si>
    <t>http://epg.tv.cn/soccer</t>
    <phoneticPr fontId="3" type="noConversion"/>
  </si>
  <si>
    <t>节目预告</t>
    <phoneticPr fontId="3" type="noConversion"/>
  </si>
  <si>
    <t>要big 4 &amp; UEFA</t>
    <phoneticPr fontId="3" type="noConversion"/>
  </si>
  <si>
    <t>日期</t>
    <phoneticPr fontId="3" type="noConversion"/>
  </si>
  <si>
    <t>开始时间</t>
    <phoneticPr fontId="3" type="noConversion"/>
  </si>
  <si>
    <t>结束时间</t>
    <phoneticPr fontId="3" type="noConversion"/>
  </si>
  <si>
    <t>时长</t>
    <phoneticPr fontId="3" type="noConversion"/>
  </si>
  <si>
    <t>筛选</t>
    <phoneticPr fontId="3" type="noConversion"/>
  </si>
  <si>
    <t>赛季</t>
    <phoneticPr fontId="3" type="noConversion"/>
  </si>
  <si>
    <t>描述</t>
    <phoneticPr fontId="3" type="noConversion"/>
  </si>
  <si>
    <t>频道</t>
    <phoneticPr fontId="3" type="noConversion"/>
  </si>
  <si>
    <t>infosys date</t>
    <phoneticPr fontId="3" type="noConversion"/>
  </si>
  <si>
    <t>code</t>
    <phoneticPr fontId="3" type="noConversion"/>
  </si>
  <si>
    <t>start time</t>
    <phoneticPr fontId="3" type="noConversion"/>
  </si>
  <si>
    <t>end time</t>
    <phoneticPr fontId="3" type="noConversion"/>
  </si>
  <si>
    <t>No.</t>
    <phoneticPr fontId="3" type="noConversion"/>
  </si>
  <si>
    <t>00:55足球华彩-2024-20?城记?伦敦</t>
  </si>
  <si>
    <t>01:202023/2024英格兰足球超级联赛-第13轮(托特纳姆—阿斯顿维拉)</t>
  </si>
  <si>
    <t>02:40国际足球赛场-23-24赛季英超联赛第14轮?阿森纳—伍尔夫汉普顿</t>
  </si>
  <si>
    <t>04:05国际足球赛场-23-24赛季英超联赛第14轮?切尔西—布赖顿</t>
  </si>
  <si>
    <t>06:50国际足球赛场-23-24赛季英超联赛第16轮?埃弗顿—切尔西</t>
  </si>
  <si>
    <t>08:10国际足球赛场-23-24赛季英超联赛第17轮?曼城—水晶宫</t>
  </si>
  <si>
    <t>09:352023/2024意大利足球甲级联赛-第24轮(罗马-国际米兰)</t>
  </si>
  <si>
    <t>10:55国际足球赛场-23-24赛季意甲联赛第25轮?维罗纳—尤文图斯</t>
  </si>
  <si>
    <t>12:20足球华彩-2024-3?城记?罗马</t>
  </si>
  <si>
    <t>12:45足球华彩-2024-4?罗马城十大经典比赛</t>
  </si>
  <si>
    <t>13:10实况录像-2023/2024欧洲冠军联赛小组赛?第4轮?皇家社会—本菲卡</t>
  </si>
  <si>
    <t>14:30实况录像-2023/2024欧洲冠军联赛小组赛?第4轮?阿森纳—塞维利亚</t>
  </si>
  <si>
    <t>15:55国际足球赛场-23-24赛季德甲第12轮?法兰克福—斯图加特</t>
  </si>
  <si>
    <t>17:15国际足球赛场-23-24赛季德甲第13轮?斯图加特—不来梅</t>
  </si>
  <si>
    <t>18:40足球华彩-2024-3?城记?罗马</t>
  </si>
  <si>
    <t>19:00足球华彩-2024-4?罗马城十大经典比赛</t>
  </si>
  <si>
    <t>19:25国际足球赛场-23-24赛季法甲联赛第11轮?巴黎圣日耳曼—蒙彼利埃</t>
  </si>
  <si>
    <t>20:45国际足球赛场-23-24赛季法甲联赛第12轮?兰斯—巴黎圣日耳曼</t>
  </si>
  <si>
    <t>22:10国际足球赛场-23-24赛季法甲联赛第33轮2</t>
  </si>
  <si>
    <t>23:30国际足球赛场-23-24赛季法甲联赛第34轮?里尔—尼斯</t>
  </si>
  <si>
    <t>00:55足球华彩-2024-4?罗马城十大经典比赛</t>
  </si>
  <si>
    <t>01:20国际足球赛场-23-24赛季英超联赛第14轮?切尔西—布赖顿</t>
  </si>
  <si>
    <t>02:40国际足球赛场-23-24赛季英超联赛第16轮?曼彻斯特联—伯恩茅斯</t>
  </si>
  <si>
    <t>04:05国际足球赛场-23-24赛季英超联赛第16轮?埃弗顿—切尔西</t>
  </si>
  <si>
    <t>05:25国际足球赛场-23-24赛季英超联赛第17轮?曼城—水晶宫</t>
  </si>
  <si>
    <t>06:50国际足球赛场-23-24赛季英超联赛第17轮?阿森纳—布赖顿</t>
  </si>
  <si>
    <t>08:10国际足球赛场-23-24赛季英超联赛第18轮?托特纳姆—埃弗顿</t>
  </si>
  <si>
    <t>09:35国际足球赛场-23-24赛季意甲联赛第25轮?维罗纳—尤文图斯</t>
  </si>
  <si>
    <t>10:55国际足球赛场-23-24赛季意甲联赛第26轮?莱切—国际米兰</t>
  </si>
  <si>
    <t>12:20足球华彩-2024-20?城记?伦敦</t>
  </si>
  <si>
    <t>12:45足球华彩-2024-5?城记?米兰</t>
  </si>
  <si>
    <t>13:10实况录像-2023/2024欧洲冠军联赛小组赛?第4轮?阿森纳—塞维利亚</t>
  </si>
  <si>
    <t>14:30实况录像-2023/2024欧洲冠军联赛小组赛?第5轮?拜仁慕尼黑—哥本哈根</t>
  </si>
  <si>
    <t>15:55国际足球赛场-23-24赛季德甲第13轮?斯图加特—不来梅</t>
  </si>
  <si>
    <t>17:15国际足球赛场-23-24赛季德甲联赛第14轮?法兰克福—拜仁慕尼黑</t>
  </si>
  <si>
    <t>18:40足球华彩-2024-5?城记?米兰</t>
  </si>
  <si>
    <t>19:00足球华彩-2024-20?城记?伦敦</t>
  </si>
  <si>
    <t>19:25国际足球赛场-23-24赛季法甲联赛第12轮?兰斯—巴黎圣日耳曼</t>
  </si>
  <si>
    <t>20:45国际足球赛场-23-24赛季法甲联赛第13轮?巴黎圣日耳曼—摩纳哥</t>
  </si>
  <si>
    <t>22:10国际足球赛场-23-24赛季法甲联赛第34轮?里尔—尼斯</t>
  </si>
  <si>
    <t>23:30国际足球赛场-23-24赛季法甲联赛第34轮?梅斯—巴黎圣日耳曼</t>
  </si>
  <si>
    <t>01:20国际足球赛场-23-24赛季英超联赛第16轮?埃弗顿—切尔西</t>
  </si>
  <si>
    <t>02:40国际足球赛场-23-24赛季英超联赛第17轮?曼城—水晶宫</t>
  </si>
  <si>
    <t>04:05国际足球赛场-23-24赛季英超联赛第17轮?阿森纳—布赖顿</t>
  </si>
  <si>
    <t>05:25国际足球赛场-23-24赛季英超联赛第18轮?托特纳姆—埃弗顿</t>
  </si>
  <si>
    <t>06:50国际足球赛场-23-24赛季英超联赛第18轮?伍尔弗汉普顿—切尔西</t>
  </si>
  <si>
    <t>08:102023/2024英格兰足球超级联赛-第19轮(曼彻斯特联—阿斯顿维拉)</t>
  </si>
  <si>
    <t>09:35国际足球赛场-23-24赛季意甲联赛第26轮?莱切—国际米兰</t>
  </si>
  <si>
    <t>10:55国际足球赛场-23-24赛季意甲第27轮?拉齐奥—AC米兰</t>
  </si>
  <si>
    <t>12:20国际足球赛场-2024南美解放者杯小组赛集锦1</t>
  </si>
  <si>
    <t>12:55国际足球赛场-2024南美解放者杯小组赛集锦2</t>
  </si>
  <si>
    <t>13:30实况录像-2023/2024欧洲冠军联赛小组赛?第5轮?拜仁慕尼黑—哥本哈根</t>
  </si>
  <si>
    <t>14:50实况录像-2023/2024欧洲冠军联赛小组赛?第5轮?米兰—多特蒙德</t>
  </si>
  <si>
    <t>16:15国际足球赛场-23-24赛季德甲联赛第14轮?法兰克福—拜仁慕尼黑</t>
  </si>
  <si>
    <t>17:35国际足球赛场-23-24赛季德甲联赛第14轮?斯图加特—勒沃库森</t>
  </si>
  <si>
    <t>19:00足球华彩-2024-12?伦敦城十大经典比赛</t>
  </si>
  <si>
    <t>19:25国际足球赛场-23-24赛季法甲联赛第13轮?巴黎圣日耳曼—摩纳哥</t>
  </si>
  <si>
    <t>20:45国际足球赛场-23-24赛季法甲联赛第14轮?勒阿弗尔—巴黎圣日耳曼</t>
  </si>
  <si>
    <t>22:10国际足球赛场-23-24赛季法甲联赛第34轮?梅斯—巴黎圣日耳曼</t>
  </si>
  <si>
    <t>23:30实况录像-2023/2024意大利足球甲级联赛第1轮?弗罗西诺内-那不勒斯</t>
  </si>
  <si>
    <t>00:55足球华彩-2024-12?伦敦城十大经典比赛</t>
  </si>
  <si>
    <t>01:20国际足球赛场-23-24赛季英超联赛第17轮?阿森纳—布赖顿</t>
  </si>
  <si>
    <t>02:40国际足球赛场-23-24赛季英超联赛第18轮?托特纳姆—埃弗顿</t>
  </si>
  <si>
    <t>04:05国际足球赛场-23-24赛季英超联赛第18轮?伍尔弗汉普顿—切尔西</t>
  </si>
  <si>
    <t>05:252023/2024英格兰足球超级联赛-第19轮(曼彻斯特联—阿斯顿维拉)</t>
  </si>
  <si>
    <t>06:502023/2024英格兰足球超级联赛-第19轮(切尔西—水晶宫)</t>
  </si>
  <si>
    <t>08:10国际足球赛场-23-24赛季英超联赛第20轮?曼城—谢菲尔德联</t>
  </si>
  <si>
    <t>09:35国际足球赛场-23-24赛季意甲第27轮?拉齐奥—AC米兰</t>
  </si>
  <si>
    <t>10:55国际足球赛场-23-24赛季意甲联赛第28轮?博洛尼亚—国际米兰</t>
  </si>
  <si>
    <t>12:20国际足球赛场-2024南美解放者杯小组赛集锦3</t>
  </si>
  <si>
    <t>12:55国际足球赛场-2024南美解放者杯小组赛集锦4</t>
  </si>
  <si>
    <t>13:30实况录像-2023/2024欧洲冠军联赛小组赛?第5轮?米兰—多特蒙德</t>
  </si>
  <si>
    <t>14:50实况录像-2023/2024欧洲冠军联赛小组赛?第5轮?拉齐奥—凯尔特人</t>
  </si>
  <si>
    <t>16:15国际足球赛场-23-24赛季德甲联赛第14轮?斯图加特—勒沃库森</t>
  </si>
  <si>
    <t>17:35国际足球赛场-23-24赛季德甲联赛第15轮?奥格斯堡—多特蒙德</t>
  </si>
  <si>
    <t>19:00足球华彩-2024-3?城记?罗马</t>
  </si>
  <si>
    <t>19:25国际足球赛场-23-24赛季法甲联赛第14轮?勒阿弗尔—巴黎圣日耳曼</t>
  </si>
  <si>
    <t>20:45国际足球赛场-23-24赛季法甲联赛第15轮?巴黎圣日耳曼—南特</t>
  </si>
  <si>
    <t>22:10实况录像-2023/2024意大利足球甲级联赛第1轮?弗罗西诺内-那不勒斯</t>
  </si>
  <si>
    <t>23:30实况录像-2023/2024意大利足球甲级联赛第2轮?米兰-都灵</t>
  </si>
  <si>
    <t>00:55足球华彩-2024-3?城记?罗马</t>
  </si>
  <si>
    <t>01:20国际足球赛场-23-24赛季英超联赛第18轮?伍尔弗汉普顿—切尔西</t>
  </si>
  <si>
    <t>02:402023/2024英格兰足球超级联赛-第19轮(曼彻斯特联—阿斯顿维拉)</t>
  </si>
  <si>
    <t>04:052023/2024英格兰足球超级联赛-第19轮(切尔西—水晶宫)</t>
  </si>
  <si>
    <t>05:25国际足球赛场-23-24赛季英超联赛第20轮?曼城—谢菲尔德联</t>
  </si>
  <si>
    <t>06:50国际足球赛场-23-24赛季英超联赛第21轮?切尔西—富勒姆</t>
  </si>
  <si>
    <t>08:10国际足球赛场-23-24赛季英超联赛第21轮?埃弗顿—阿斯顿维拉</t>
  </si>
  <si>
    <t>09:35国际足球赛场-23-24赛季意甲联赛第28轮?博洛尼亚—国际米兰</t>
  </si>
  <si>
    <t>10:55国际足球赛场-23-24赛季意甲联赛第29轮?维罗纳—AC米兰</t>
  </si>
  <si>
    <t>12:45足球华彩-2024-12?伦敦城十大经典比赛</t>
  </si>
  <si>
    <t>13:10实况录像-2023/2024欧洲冠军联赛小组赛?第5轮?拉齐奥—凯尔特人</t>
  </si>
  <si>
    <t>14:30实况录像-2023/2024欧洲冠军联赛小组赛第6轮?埃因霍温—阿森纳</t>
  </si>
  <si>
    <t>15:55国际足球赛场-23-24赛季德甲联赛第15轮?奥格斯堡—多特蒙德</t>
  </si>
  <si>
    <t>17:152023/2024德国足球甲级联赛-第15轮(弗赖堡-科隆)</t>
  </si>
  <si>
    <t>18:40足球华彩-2024-4?罗马城十大经典比赛</t>
  </si>
  <si>
    <t>19:25国际足球赛场-23-24赛季法甲联赛第15轮?巴黎圣日耳曼—南特</t>
  </si>
  <si>
    <t>20:45国际足球赛场-23-24赛季法甲联赛第16轮?里尔—巴黎圣日耳曼</t>
  </si>
  <si>
    <t>22:10实况录像-2023/2024意大利足球甲级联赛第2轮?米兰-都灵</t>
  </si>
  <si>
    <t>23:30国际足球赛场-23-24赛季意甲联赛第5轮?萨索洛—尤文图斯</t>
  </si>
  <si>
    <t>01:202023/2024英格兰足球超级联赛-第19轮(切尔西—水晶宫)</t>
  </si>
  <si>
    <t>02:40国际足球赛场-23-24赛季英超联赛第20轮?曼城—谢菲尔德联</t>
  </si>
  <si>
    <t>04:05国际足球赛场-23-24赛季英超联赛第21轮?切尔西—富勒姆</t>
  </si>
  <si>
    <t>05:25国际足球赛场-23-24赛季英超联赛第21轮?埃弗顿—阿斯顿维拉</t>
  </si>
  <si>
    <t>06:50国际足球赛场-23-24赛季英超联赛第22轮?诺丁汉森林—阿森纳</t>
  </si>
  <si>
    <t>08:10国际足球赛场-23-24赛季英超联赛第22轮?曼彻斯特城—伯恩利</t>
  </si>
  <si>
    <t>09:35国际足球赛场-23-24赛季意甲联赛第29轮?维罗纳—AC米兰</t>
  </si>
  <si>
    <t>10:55国际足球赛场-23-24赛季意甲联赛第30轮?拉齐奥—尤文图斯</t>
  </si>
  <si>
    <t>12:50国际足球赛场-2024南美解放者杯小组赛集锦2</t>
  </si>
  <si>
    <t>13:25实况录像-2023/2024欧洲冠军联赛小组赛第6轮?埃因霍温—阿森纳</t>
  </si>
  <si>
    <t>14:45实况录像-2023/2024欧洲冠军联赛小组赛第6轮?红星—曼城</t>
  </si>
  <si>
    <t>16:102023/2024德国足球甲级联赛-第15轮(弗赖堡-科隆)</t>
  </si>
  <si>
    <t>17:30国际足球赛场-23-24赛季德甲联赛第16轮?多特蒙德—美因茨</t>
  </si>
  <si>
    <t>18:55足球华彩-2024-4?罗马城十大经典比赛</t>
  </si>
  <si>
    <t>19:20国际足球赛场-23-24赛季法甲联赛第16轮?里尔—巴黎圣日耳曼</t>
  </si>
  <si>
    <t>20:40国际足球赛场-23-24赛季法甲联赛第17轮?巴黎圣日耳曼—梅斯</t>
  </si>
  <si>
    <t>22:05国际足球赛场-23-24赛季意甲联赛第5轮?萨索洛—尤文图斯</t>
  </si>
  <si>
    <t>23:25实况录像-2023/2024意大利足球甲级联赛?第10轮?国际米兰—罗马</t>
  </si>
  <si>
    <t>00:50足球华彩-2024-7?米兰城十大经典比赛</t>
  </si>
  <si>
    <t>01:20国际足球赛场-23-24赛季英超联赛第21轮?切尔西—富勒姆</t>
  </si>
  <si>
    <t>02:40国际足球赛场-23-24赛季英超联赛第21轮?埃弗顿—阿斯顿维拉</t>
  </si>
  <si>
    <t>04:05国际足球赛场-23-24赛季英超联赛第22轮?诺丁汉森林—阿森纳</t>
  </si>
  <si>
    <t>05:25国际足球赛场-23-24赛季英超联赛第22轮?曼彻斯特城—伯恩利</t>
  </si>
  <si>
    <t>06:50国际足球赛场-23-24赛季英超联赛第23轮?布莱顿—水晶宫</t>
  </si>
  <si>
    <t>08:10国际足球赛场-23-24赛季英超联赛第23轮?曼联—西汉姆联</t>
  </si>
  <si>
    <t>09:35国际足球赛场-23-24赛季意甲联赛第30轮?拉齐奥—尤文图斯</t>
  </si>
  <si>
    <t>10:55国际足球赛场-23-24赛季意甲联赛第31轮?AC米兰—莱切</t>
  </si>
  <si>
    <t>12:50国际足球赛场-2024南美解放者杯小组赛集锦4</t>
  </si>
  <si>
    <t>13:20实况录像-2023/2024欧洲冠军联赛小组赛第6轮?红星—曼城</t>
  </si>
  <si>
    <t>14:40实况录像-2023/2024欧洲冠军联赛小组赛第6轮?曼联—拜仁慕尼黑</t>
  </si>
  <si>
    <t>16:05国际足球赛场-23-24赛季德甲联赛第16轮?多特蒙德—美因茨</t>
  </si>
  <si>
    <t>17:25国际足球赛场-23-24赛季德甲联赛第16轮?斯图加特—奥格斯堡</t>
  </si>
  <si>
    <t>18:50足球华彩-2024-9?曼彻斯特十大经典比赛</t>
  </si>
  <si>
    <t>19:20国际足球赛场-23-24赛季法甲联赛第17轮?巴黎圣日耳曼—梅斯</t>
  </si>
  <si>
    <t>20:40国际足球赛场-23-24赛季法甲联赛第18轮?朗斯—巴黎圣日耳曼</t>
  </si>
  <si>
    <t>22:05实况录像-2023/2024意大利足球甲级联赛?第10轮?国际米兰—罗马</t>
  </si>
  <si>
    <t>23:252023/2024意大利足球甲级联赛-第11轮(米兰-乌迪内斯)</t>
  </si>
  <si>
    <t>00:50足球华彩-2024-9?曼彻斯特十大经典比赛</t>
  </si>
  <si>
    <t>01:20国际足球赛场-23-24赛季英超联赛第22轮?诺丁汉森林—阿森纳</t>
  </si>
  <si>
    <t>02:40国际足球赛场-23-24赛季英超联赛第22轮?曼彻斯特城—伯恩利</t>
  </si>
  <si>
    <t>04:05国际足球赛场-23-24赛季英超联赛第23轮?布莱顿—水晶宫</t>
  </si>
  <si>
    <t>05:25国际足球赛场-23-24赛季英超联赛第23轮?曼联—西汉姆联</t>
  </si>
  <si>
    <t>06:50国际足球赛场-23-24赛季英超联赛第24轮?西汉姆联—阿森纳</t>
  </si>
  <si>
    <t>08:10国际足球赛场-23-24赛季英超联赛第24轮?利物浦—伯恩利</t>
  </si>
  <si>
    <t>09:35国际足球赛场-23-24赛季意甲联赛第31轮?AC米兰—莱切</t>
  </si>
  <si>
    <t>10:55国际足球赛场-23-24赛季意甲联赛第32轮?国际米兰—卡利亚里</t>
  </si>
  <si>
    <t>13:10实况录像-2023/2024欧洲冠军联赛小组赛第6轮?曼联—拜仁慕尼黑</t>
  </si>
  <si>
    <t>14:30实况录像-2023/2024欧洲冠军联赛小组赛第6轮?多特蒙德—巴黎圣日耳曼</t>
  </si>
  <si>
    <t>15:55国际足球赛场-23-24赛季德甲联赛第16轮?斯图加特—奥格斯堡</t>
  </si>
  <si>
    <t>17:15国际足球赛场-23-24赛季德甲联赛第17轮?拜仁慕尼黑—霍芬海姆</t>
  </si>
  <si>
    <t>19:25国际足球赛场-23-24赛季法甲联赛第18轮?朗斯—巴黎圣日耳曼</t>
  </si>
  <si>
    <t>20:45国际足球赛场-23-24赛季法甲联赛第20轮?斯特拉斯堡—巴黎圣日耳曼</t>
  </si>
  <si>
    <t>22:10实况录像-2023/2024欧洲冠军联赛小组赛第6轮?曼联—拜仁慕尼黑</t>
  </si>
  <si>
    <t>23:30实况录像-2023/2024欧洲冠军联赛小组赛第6轮?多特蒙德—巴黎圣日耳曼</t>
  </si>
  <si>
    <t>01:20国际足球赛场-23-24赛季英超联赛第23轮?布莱顿—水晶宫</t>
  </si>
  <si>
    <t>02:40国际足球赛场-23-24赛季英超联赛第23轮?曼联—西汉姆联</t>
  </si>
  <si>
    <t>04:05国际足球赛场-23-24赛季英超联赛第24轮?西汉姆联—阿森纳</t>
  </si>
  <si>
    <t>05:25国际足球赛场-23-24赛季英超联赛第24轮?利物浦—伯恩利</t>
  </si>
  <si>
    <t>06:50国际足球赛场-23-24赛季英超联赛第25轮?伯恩利—阿森纳</t>
  </si>
  <si>
    <t>08:10国际足球赛场-23-24赛季英超联赛第25轮?谢菲尔德联—布赖顿</t>
  </si>
  <si>
    <t>09:35国际足球赛场-23-24赛季意甲联赛第32轮?国际米兰—卡利亚里</t>
  </si>
  <si>
    <t>10:55国际足球赛场-23-24赛季意甲联赛第33轮?AC米兰—国际米兰</t>
  </si>
  <si>
    <t>13:10实况录像-2023/2024欧洲冠军联赛小组赛第6轮?多特蒙德—巴黎圣日耳曼</t>
  </si>
  <si>
    <t>15:55国际足球赛场-23-24赛季德甲联赛第17轮?拜仁慕尼黑—霍芬海姆</t>
  </si>
  <si>
    <t>17:15国际足球赛场-23-24赛季德甲联赛第17轮??奥格斯堡—勒沃库森</t>
  </si>
  <si>
    <t>19:25国际足球赛场-23-24赛季法甲联赛第20轮?斯特拉斯堡—巴黎圣日耳曼</t>
  </si>
  <si>
    <t>20:45国际足球赛场-23-24赛季法甲联赛第21轮?巴黎圣日耳曼—里尔</t>
  </si>
  <si>
    <t>22:10实况录像-2023/2024欧洲冠军联赛小组赛第6轮?多特蒙德—巴黎圣日耳曼</t>
  </si>
  <si>
    <t>23:30实况录像-2023/2024欧洲冠军联赛小组赛第6轮?埃因霍温—阿森纳</t>
  </si>
  <si>
    <t>01:20国际足球赛场-23-24赛季英超联赛第24轮?西汉姆联—阿森纳</t>
  </si>
  <si>
    <t>02:40国际足球赛场-23-24赛季英超联赛第24轮?利物浦—伯恩利</t>
  </si>
  <si>
    <t>04:05国际足球赛场-23-24赛季英超联赛第25轮?伯恩利—阿森纳</t>
  </si>
  <si>
    <t>05:25国际足球赛场-23-24赛季英超联赛第25轮?谢菲尔德联—布赖顿</t>
  </si>
  <si>
    <t>06:50国际足球赛场-23-24赛季英超联赛第26轮?曼彻斯特联—富勒姆</t>
  </si>
  <si>
    <t>08:10国际足球赛场-23-24赛季英超联赛第26轮?伍尔弗汉普顿—谢菲尔德联</t>
  </si>
  <si>
    <t>09:35国际足球赛场-23-24赛季意甲联赛第33轮?AC米兰—国际米兰</t>
  </si>
  <si>
    <t>10:55国际足球赛场-23-24赛季意甲联赛第34轮</t>
  </si>
  <si>
    <t>13:30实况录像-2023/2024欧洲冠军联赛小组赛第6轮?埃因霍温—阿森纳</t>
  </si>
  <si>
    <t>14:50实况录像-2023/2024欧洲冠军联赛1/8决赛第一回合?哥本哈根—曼城</t>
  </si>
  <si>
    <t>16:15国际足球赛场-23-24赛季德甲联赛第17轮??奥格斯堡—勒沃库森</t>
  </si>
  <si>
    <t>17:35国际足球赛场-23-24赛季德甲联赛第18轮?科隆—多特蒙德</t>
  </si>
  <si>
    <t>19:25国际足球赛场-23-24赛季法甲联赛第21轮?巴黎圣日耳曼—里尔</t>
  </si>
  <si>
    <t>20:45国际足球赛场-23-24赛季法甲联赛第22轮?南特—巴黎圣日耳曼</t>
  </si>
  <si>
    <t>22:10实况录像-2023/2024欧洲冠军联赛小组赛第6轮?埃因霍温—阿森纳</t>
  </si>
  <si>
    <t>23:30实况录像-2023/2024欧洲冠军联赛1/8决赛第一回合?哥本哈根—曼城</t>
  </si>
  <si>
    <t>01:20国际足球赛场-23-24赛季英超联赛第25轮?伯恩利—阿森纳</t>
  </si>
  <si>
    <t>02:40国际足球赛场-23-24赛季英超联赛第25轮?谢菲尔德联—布赖顿</t>
  </si>
  <si>
    <t>04:05国际足球赛场-23-24赛季英超联赛第26轮?曼彻斯特联—富勒姆</t>
  </si>
  <si>
    <t>05:25国际足球赛场-23-24赛季英超联赛第26轮?伍尔弗汉普顿—谢菲尔德联</t>
  </si>
  <si>
    <t>06:50国际足球赛场-23-24赛季英超联赛第27轮?诺丁汉森林—利物浦</t>
  </si>
  <si>
    <t>08:10国际足球赛场-23-24赛季英超联赛第27轮?伯恩利—伯恩茅斯</t>
  </si>
  <si>
    <t>09:35国际足球赛场-23-24赛季意甲联赛第34轮</t>
  </si>
  <si>
    <t>10:55国际足球赛场-23-24赛季意甲联赛第35轮</t>
  </si>
  <si>
    <t>13:30实况录像-2023/2024欧洲冠军联赛1/8决赛第一回合?哥本哈根—曼城</t>
  </si>
  <si>
    <t>14:50实况录像-2023/2024欧洲冠军联赛1/8决赛第一回合?拉齐奥—拜仁慕尼黑</t>
  </si>
  <si>
    <t>16:15国际足球赛场-23-24赛季德甲联赛第18轮?科隆—多特蒙德</t>
  </si>
  <si>
    <t>17:35国际足球赛场-23-24赛季德甲联赛第18轮?拜仁慕尼黑—不来梅</t>
  </si>
  <si>
    <t>19:25国际足球赛场-23-24赛季法甲联赛第22轮?南特—巴黎圣日耳曼</t>
  </si>
  <si>
    <t>20:45国际足球赛场-23-24赛季法甲联赛第23轮?巴黎圣日耳曼—雷恩</t>
  </si>
  <si>
    <t>22:10实况录像-2023/2024欧洲冠军联赛1/8决赛第一回合?哥本哈根—曼城</t>
  </si>
  <si>
    <t>23:30实况录像-2023/2024欧洲冠军联赛1/8决赛第一回合?拉齐奥—拜仁慕尼黑</t>
  </si>
  <si>
    <t>01:20国际足球赛场-23-24赛季英超联赛第26轮?曼彻斯特联—富勒姆</t>
  </si>
  <si>
    <t>02:40国际足球赛场-23-24赛季英超联赛第26轮?伍尔弗汉普顿—谢菲尔德联</t>
  </si>
  <si>
    <t>04:05国际足球赛场-23-24赛季英超联赛第27轮?诺丁汉森林—利物浦</t>
  </si>
  <si>
    <t>05:25国际足球赛场-23-24赛季英超联赛第27轮?伯恩利—伯恩茅斯</t>
  </si>
  <si>
    <t>06:50国际足球赛场-23-24赛季英超联赛第28轮?水晶宫—卢顿</t>
  </si>
  <si>
    <t>08:10国际足球赛场-23-24赛季英超联赛第28轮?布赖顿—诺丁汉森林</t>
  </si>
  <si>
    <t>09:35国际足球赛场-23-24赛季意甲联赛第35轮</t>
  </si>
  <si>
    <t>10:55国际足球赛场-23-24赛季意甲联赛第36轮?拉齐奥—恩波利</t>
  </si>
  <si>
    <t>13:10实况录像-2023/2024欧洲冠军联赛1/8决赛第一回合?拉齐奥—拜仁慕尼黑</t>
  </si>
  <si>
    <t>14:30实况录像-2023/2024欧洲冠军联赛1/8决赛第一回合?巴黎圣日耳曼—皇家社会</t>
  </si>
  <si>
    <t>15:55国际足球赛场-23-24赛季德甲联赛第18轮?拜仁慕尼黑—不来梅</t>
  </si>
  <si>
    <t>17:15国际足球赛场-23-24赛季德甲联赛第19轮?奥格斯堡—拜仁慕尼黑</t>
  </si>
  <si>
    <t>19:25国际足球赛场-23-24赛季法甲联赛第23轮?巴黎圣日耳曼—雷恩</t>
  </si>
  <si>
    <t>20:45国际足球赛场-23-24赛季法甲联赛第25轮?巴黎圣日耳曼—兰斯</t>
  </si>
  <si>
    <t>22:10实况录像-2023/2024欧洲冠军联赛1/8决赛第一回合?拉齐奥—拜仁慕尼黑</t>
  </si>
  <si>
    <t>23:30实况录像-2023/2024欧洲冠军联赛1/8决赛第一回合?巴黎圣日耳曼—皇家社会</t>
  </si>
  <si>
    <t>01:20国际足球赛场-23-24赛季英超联赛第27轮?诺丁汉森林—利物浦</t>
  </si>
  <si>
    <t>02:40国际足球赛场-23-24赛季英超联赛第27轮?伯恩利—伯恩茅斯</t>
  </si>
  <si>
    <t>04:05国际足球赛场-23-24赛季英超联赛第28轮?水晶宫—卢顿</t>
  </si>
  <si>
    <t>05:25国际足球赛场-23-24赛季英超联赛第28轮?布赖顿—诺丁汉森林</t>
  </si>
  <si>
    <t>06:50国际足球赛场-23-24赛季英超联赛第29轮?卢顿—诺丁汉森林</t>
  </si>
  <si>
    <t>08:10国际足球赛场-23-24赛季英超联赛第29轮?西汉姆联—阿斯顿维拉</t>
  </si>
  <si>
    <t>09:35国际足球赛场-23-24赛季意甲联赛第36轮?拉齐奥—恩波利</t>
  </si>
  <si>
    <t>10:55国际足球赛场-23-24赛季意甲联赛第38轮</t>
  </si>
  <si>
    <t>13:25实况录像-2023/2024欧洲冠军联赛1/8决赛第一回合?巴黎圣日耳曼—皇家社会</t>
  </si>
  <si>
    <t>14:45实况录像-2023/2024欧洲冠军联赛?1/8决赛第一回合?国际米兰—马德里竞技</t>
  </si>
  <si>
    <t>16:10国际足球赛场-23-24赛季德甲联赛第19轮?奥格斯堡—拜仁慕尼黑</t>
  </si>
  <si>
    <t>17:30国际足球赛场-23-24赛季德甲联赛第19轮?多特蒙德—波鸿</t>
  </si>
  <si>
    <t>19:20国际足球赛场-23-24赛季法甲联赛第25轮?巴黎圣日耳曼—兰斯</t>
  </si>
  <si>
    <t>20:40国际足球赛场-23-24赛季法甲联赛第26轮?蒙彼利埃—巴黎圣日耳曼</t>
  </si>
  <si>
    <t>22:05实况录像-2023/2024欧洲冠军联赛1/8决赛第一回合?巴黎圣日耳曼—皇家社会</t>
  </si>
  <si>
    <t>23:25实况录像-2023/2024欧洲冠军联赛?1/8决赛第一回合?国际米兰—马德里竞技</t>
  </si>
  <si>
    <t>01:20国际足球赛场-23-24赛季英超联赛第28轮?水晶宫—卢顿</t>
  </si>
  <si>
    <t>02:40国际足球赛场-23-24赛季英超联赛第28轮?布赖顿—诺丁汉森林</t>
  </si>
  <si>
    <t>04:05国际足球赛场-23-24赛季英超联赛第29轮?卢顿—诺丁汉森林</t>
  </si>
  <si>
    <t>05:25国际足球赛场-23-24赛季英超联赛第29轮?西汉姆联—阿斯顿维拉</t>
  </si>
  <si>
    <t>06:50国际足球赛场-23-24赛季英超联赛第30轮?托特纳姆—卢顿</t>
  </si>
  <si>
    <t>08:102023/2024英格兰足球超级联赛-第30轮(利物浦—布赖顿)</t>
  </si>
  <si>
    <t>09:35国际足球赛场-23-24赛季意甲联赛第38轮</t>
  </si>
  <si>
    <t>10:55国际足球赛场-23-24赛季欧冠联赛小组赛第1轮?AC米兰—纽卡斯尔联</t>
  </si>
  <si>
    <t>13:20实况录像-2023/2024欧洲冠军联赛?1/8决赛第一回合?国际米兰—马德里竞技</t>
  </si>
  <si>
    <t>14:40实况录像-2023/2024欧洲冠军联赛?1/8决赛第一回合?埃因霍温—多特蒙德</t>
  </si>
  <si>
    <t>16:05国际足球赛场-23-24赛季德甲联赛第19轮?多特蒙德—波鸿</t>
  </si>
  <si>
    <t>17:25国际足球赛场-23-24赛季德甲联赛第20轮?拜仁慕尼黑—门兴格拉德巴赫</t>
  </si>
  <si>
    <t>19:20国际足球赛场-23-24赛季法甲联赛第26轮?蒙彼利埃—巴黎圣日耳曼</t>
  </si>
  <si>
    <t>20:40国际足球赛场-23-24赛季法甲联赛第27轮?马赛—巴黎圣日尔曼</t>
  </si>
  <si>
    <t>22:05实况录像-2023/2024欧洲冠军联赛?1/8决赛第一回合?国际米兰—马德里竞技</t>
  </si>
  <si>
    <t>23:25实况录像-2023/2024欧洲冠军联赛?1/8决赛第一回合?埃因霍温—多特蒙德</t>
  </si>
  <si>
    <t>01:20国际足球赛场-23-24赛季英超联赛第29轮?卢顿—诺丁汉森林</t>
  </si>
  <si>
    <t>02:40国际足球赛场-23-24赛季英超联赛第29轮?西汉姆联—阿斯顿维拉</t>
  </si>
  <si>
    <t>04:05国际足球赛场-23-24赛季英超联赛第30轮?托特纳姆—卢顿</t>
  </si>
  <si>
    <t>05:252023/2024英格兰足球超级联赛-第30轮(利物浦—布赖顿)</t>
  </si>
  <si>
    <t>06:502023/2024英格兰足球超级联赛-第31轮(西汉姆联—托特纳姆)</t>
  </si>
  <si>
    <t>08:10国际足球赛场-23-24赛季英超联赛第31轮?阿森纳—卢顿</t>
  </si>
  <si>
    <t>09:35国际足球赛场-23-24赛季欧冠联赛小组赛第1轮?AC米兰—纽卡斯尔联</t>
  </si>
  <si>
    <t>10:55实况录像-2023/2024欧洲冠军联赛小组赛?第3轮?国际米兰—萨尔茨堡</t>
  </si>
  <si>
    <t>13:10实况录像-2023/2024欧洲冠军联赛?1/8决赛第一回合?埃因霍温—多特蒙德</t>
  </si>
  <si>
    <t>14:30实况录像-2023/2024欧洲冠军联赛?1/8决赛第一回合?波尔图—阿森纳</t>
  </si>
  <si>
    <t>15:55国际足球赛场-23-24赛季德甲联赛第20轮?拜仁慕尼黑—门兴格拉德巴赫</t>
  </si>
  <si>
    <t>17:15国际足球赛场-23-24赛季德甲联赛第20轮?科隆—法兰克福</t>
  </si>
  <si>
    <t>19:00足球华彩-2024-5?城记?米兰</t>
  </si>
  <si>
    <t>19:25国际足球赛场-23-24赛季法甲联赛第27轮?马赛—巴黎圣日尔曼</t>
  </si>
  <si>
    <t>20:45国际足球赛场-23-24赛季法甲联赛第28轮?巴黎圣日耳曼—克莱蒙</t>
  </si>
  <si>
    <t>22:10实况录像-2023/2024欧洲冠军联赛?1/8决赛第一回合?埃因霍温—多特蒙德</t>
  </si>
  <si>
    <t>23:30实况录像-2023/2024欧洲冠军联赛?1/8决赛第一回合?波尔图—阿森纳</t>
  </si>
  <si>
    <t>01:20国际足球赛场-23-24赛季英超联赛第30轮?托特纳姆—卢顿</t>
  </si>
  <si>
    <t>02:402023/2024英格兰足球超级联赛-第30轮(利物浦—布赖顿)</t>
  </si>
  <si>
    <t>04:052023/2024英格兰足球超级联赛-第31轮(西汉姆联—托特纳姆)</t>
  </si>
  <si>
    <t>05:25国际足球赛场-23-24赛季英超联赛第31轮?阿森纳—卢顿</t>
  </si>
  <si>
    <t>06:50国际足球赛场-23-24赛季英超联赛32轮?阿斯顿维拉—布伦特福德</t>
  </si>
  <si>
    <t>08:10国际足球赛场-23-24赛季英超联赛32轮?曼联—利物浦</t>
  </si>
  <si>
    <t>09:35实况录像-2023/2024欧洲冠军联赛小组赛?第3轮?国际米兰—萨尔茨堡</t>
  </si>
  <si>
    <t>10:55实况录像-2023/2024欧洲冠军联赛小组赛?第3轮?塞维利亚—阿森纳</t>
  </si>
  <si>
    <t>13:10实况录像-2023/2024欧洲冠军联赛?1/8决赛第一回合?波尔图—阿森纳</t>
  </si>
  <si>
    <t>14:30实况录像-2023/2024欧洲冠军联赛?1/8决赛第一回合?那不勒斯—巴塞罗那</t>
  </si>
  <si>
    <t>15:55国际足球赛场-23-24赛季德甲联赛第20轮?科隆—法兰克福</t>
  </si>
  <si>
    <t>17:15国际足球赛场-23-24赛季德甲联赛第21轮?法兰克福—波鸿</t>
  </si>
  <si>
    <t>19:00足球华彩-2024-7?米兰城十大经典比赛</t>
  </si>
  <si>
    <t>19:25国际足球赛场-23-24赛季法甲联赛第28轮?巴黎圣日耳曼—克莱蒙</t>
  </si>
  <si>
    <t>20:45国际足球赛场-23-24赛季法甲联赛第30轮?巴黎圣日尔曼—里昂</t>
  </si>
  <si>
    <t>22:10实况录像-2023/2024欧洲冠军联赛?1/8决赛第一回合?波尔图—阿森纳</t>
  </si>
  <si>
    <t>23:30实况录像-2023/2024欧洲冠军联赛?1/8决赛第一回合?那不勒斯—巴塞罗那</t>
  </si>
  <si>
    <t>01:202023/2024英格兰足球超级联赛-第31轮(西汉姆联—托特纳姆)</t>
  </si>
  <si>
    <t>02:40国际足球赛场-23-24赛季英超联赛第31轮?阿森纳—卢顿</t>
  </si>
  <si>
    <t>04:05国际足球赛场-23-24赛季英超联赛32轮?阿斯顿维拉—布伦特福德</t>
  </si>
  <si>
    <t>05:25国际足球赛场-23-24赛季英超联赛32轮?曼联—利物浦</t>
  </si>
  <si>
    <t>06:50国际足球赛场-23-24赛季英超联赛第33轮?曼城—卢顿</t>
  </si>
  <si>
    <t>08:10国际足球赛场-23-24赛季英超联赛第33轮?利物浦—水晶宫</t>
  </si>
  <si>
    <t>09:35实况录像-2023/2024欧洲冠军联赛小组赛?第3轮?塞维利亚—阿森纳</t>
  </si>
  <si>
    <t>10:55实况录像-2023/2024欧洲冠军联赛小组赛?第3轮?巴塞罗那—顿涅茨克矿工</t>
  </si>
  <si>
    <t>12:20足球华彩-2024-10?城记?曼彻斯特</t>
  </si>
  <si>
    <t>12:45足球华彩-2024-9?曼彻斯特十大经典比赛</t>
  </si>
  <si>
    <t>13:15实况录像-2023/2024欧洲冠军联赛?1/8决赛第一回合?那不勒斯—巴塞罗那</t>
  </si>
  <si>
    <t>14:35实况录像-2023/2024欧洲冠军联赛1/8决赛第二回合??拜仁慕尼黑—拉齐奥</t>
  </si>
  <si>
    <t>16:00国际足球赛场-23-24赛季德甲联赛第21轮?法兰克福—波鸿</t>
  </si>
  <si>
    <t>17:20国际足球赛场-23-24赛季德甲联赛第21轮?柏林联—沃尔夫斯堡</t>
  </si>
  <si>
    <t>18:45足球华彩-2024-9?曼彻斯特十大经典比赛</t>
  </si>
  <si>
    <t>19:15国际足球赛场-23-24赛季法甲联赛第30轮?巴黎圣日尔曼—里昂</t>
  </si>
  <si>
    <t>20:35国际足球赛场-23-24赛季法甲联赛第31轮?巴黎圣日耳曼—勒阿弗尔</t>
  </si>
  <si>
    <t>22:00实况录像-2023/2024欧洲冠军联赛?1/8决赛第一回合?那不勒斯—巴塞罗那</t>
  </si>
  <si>
    <t>23:25实况录像-2023/2024欧洲冠军联赛1/8决赛第二回合??拜仁慕尼黑—拉齐奥</t>
  </si>
  <si>
    <t>01:20国际足球赛场-23-24赛季英超联赛32轮?阿斯顿维拉—布伦特福德</t>
  </si>
  <si>
    <t>02:40国际足球赛场-23-24赛季英超联赛32轮?曼联—利物浦</t>
  </si>
  <si>
    <t>04:05国际足球赛场-23-24赛季英超联赛第33轮?曼城—卢顿</t>
  </si>
  <si>
    <t>05:25国际足球赛场-23-24赛季英超联赛第33轮?利物浦—水晶宫</t>
  </si>
  <si>
    <t>06:50国际足球赛场-23-24赛季英超联赛第34轮?谢菲尔德联—伯恩利</t>
  </si>
  <si>
    <t>08:10国际足球赛场-23-24赛季英超联赛第34轮?水晶宫—西汉姆联</t>
  </si>
  <si>
    <t>09:35实况录像-2023/2024欧洲冠军联赛小组赛?第3轮?巴塞罗那—顿涅茨克矿工</t>
  </si>
  <si>
    <t>10:55实况录像-2023/2024欧洲冠军联赛小组赛?第3轮?巴黎圣日耳曼—米兰</t>
  </si>
  <si>
    <t>12:20足球华彩-2024-11?城记?巴塞罗那</t>
  </si>
  <si>
    <t>13:10实况录像-2023/2024欧洲冠军联赛1/8决赛第二回合??拜仁慕尼黑—拉齐奥</t>
  </si>
  <si>
    <t>14:30实况录像-2023/2024欧洲冠军联赛1/8决赛第二回合??皇家社会—巴黎圣日耳曼</t>
  </si>
  <si>
    <t>15:55国际足球赛场-23-24赛季德甲联赛第21轮?柏林联—沃尔夫斯堡</t>
  </si>
  <si>
    <t>17:15国际足球赛场-23-24赛季德甲联赛第22轮?海登海姆—勒沃库森</t>
  </si>
  <si>
    <t>18:40足球华彩-2024-12?伦敦城十大经典比赛</t>
  </si>
  <si>
    <t>19:00足球华彩-2024-11?城记?巴塞罗那</t>
  </si>
  <si>
    <t>19:25国际足球赛场-23-24赛季法甲联赛第31轮?巴黎圣日耳曼—勒阿弗尔</t>
  </si>
  <si>
    <t>20:45国际足球赛场-23-24赛季法甲联赛第34轮?梅斯—巴黎圣日耳曼</t>
  </si>
  <si>
    <t>22:10实况录像-2023/2024欧洲冠军联赛1/8决赛第二回合??拜仁慕尼黑—拉齐奥</t>
  </si>
  <si>
    <t>23:30实况录像-2023/2024欧洲冠军联赛1/8决赛第二回合??皇家社会—巴黎圣日耳曼</t>
  </si>
  <si>
    <t>01:20国际足球赛场-23-24赛季英超联赛第33轮?曼城—卢顿</t>
  </si>
  <si>
    <t>02:40国际足球赛场-23-24赛季英超联赛第33轮?利物浦—水晶宫</t>
  </si>
  <si>
    <t>04:05国际足球赛场-23-24赛季英超联赛第34轮?谢菲尔德联—伯恩利</t>
  </si>
  <si>
    <t>05:25国际足球赛场-23-24赛季英超联赛第34轮?水晶宫—西汉姆联</t>
  </si>
  <si>
    <t>06:50国际足球赛场-23-24赛季英超联赛第35轮?西汉姆联—利物浦</t>
  </si>
  <si>
    <t>08:10国际足球赛场-23-24赛季英超联赛第35轮?托特纳姆—阿森纳</t>
  </si>
  <si>
    <t>09:35实况录像-2023/2024欧洲冠军联赛小组赛?第3轮?巴黎圣日耳曼—米兰</t>
  </si>
  <si>
    <t>10:55实况录像-2023/2024欧洲冠军联赛小组赛?第4轮?米兰—巴黎圣日耳曼</t>
  </si>
  <si>
    <t>13:10实况录像-2023/2024欧洲冠军联赛1/8决赛第二回合??皇家社会—巴黎圣日耳曼</t>
  </si>
  <si>
    <t>14:30实况录像-2023/2024欧洲冠军联赛1/8决赛第二回合??曼城—哥本哈根</t>
  </si>
  <si>
    <t>15:55国际足球赛场-23-24赛季德甲联赛第22轮?海登海姆—勒沃库森</t>
  </si>
  <si>
    <t>17:15国际足球赛场-23-24赛季德甲联赛第22轮?弗赖堡—法兰克福</t>
  </si>
  <si>
    <t>18:40足球华彩-2024-20?城记?伦敦</t>
  </si>
  <si>
    <t>19:05国际足球赛场-23-24赛季法甲联赛第34轮?梅斯—巴黎圣日耳曼</t>
  </si>
  <si>
    <t>20:25实况录像-2023/2024意大利足球甲级联赛?第10轮?国际米兰—罗马</t>
  </si>
  <si>
    <t>21:50实况录像-2023/2024欧洲冠军联赛1/8决赛第二回合??皇家社会—巴黎圣日耳曼</t>
  </si>
  <si>
    <t>23:10实况录像-2023/2024欧洲冠军联赛1/8决赛第二回合??曼城—哥本哈根</t>
  </si>
  <si>
    <t>00:35足球华彩-2024-12?伦敦城十大经典比赛</t>
  </si>
  <si>
    <t>01:20国际足球赛场-23-24赛季英超联赛第34轮?谢菲尔德联—伯恩利</t>
  </si>
  <si>
    <t>02:40国际足球赛场-23-24赛季英超联赛第34轮?水晶宫—西汉姆联</t>
  </si>
  <si>
    <t>04:05国际足球赛场-23-24赛季英超联赛第35轮?西汉姆联—利物浦</t>
  </si>
  <si>
    <t>05:25国际足球赛场-23-24赛季英超联赛第35轮?托特纳姆—阿森纳</t>
  </si>
  <si>
    <t>06:50国际足球赛场-23-24赛季英超联赛第36轮?切尔西—西汉姆联</t>
  </si>
  <si>
    <t>08:10国际足球赛场-23-24赛季英超联赛第36轮?伯恩利—纽卡斯尔</t>
  </si>
  <si>
    <t>09:35实况录像-2023/2024欧洲冠军联赛小组赛?第4轮?米兰—巴黎圣日耳曼</t>
  </si>
  <si>
    <t>10:55实况录像-2023/2024欧洲冠军联赛小组赛?第4轮?顿涅茨克矿工—巴塞罗那</t>
  </si>
  <si>
    <t>12:20足球华彩-2024-21?欧冠20佳进球</t>
  </si>
  <si>
    <t>12:35足球华彩-2024-3?城记?罗马</t>
  </si>
  <si>
    <t>13:00实况录像-2023/2024欧洲冠军联赛1/8决赛第二回合??曼城—哥本哈根</t>
  </si>
  <si>
    <t>14:20实况录像-2023/2024欧洲冠军联赛1/8决赛第二回合?巴塞罗那—那不勒斯</t>
  </si>
  <si>
    <t>15:45国际足球赛场-23-24赛季德甲联赛第22轮?弗赖堡—法兰克福</t>
  </si>
  <si>
    <t>17:05国际足球赛场-23-24赛季德甲联赛第23轮?拜仁慕尼黑—莱比锡</t>
  </si>
  <si>
    <t>18:30足球华彩-2024-3?城记?罗马</t>
  </si>
  <si>
    <t>18:55足球华彩-2024-5?城记?米兰</t>
  </si>
  <si>
    <t>19:20实况录像-2023/2024意大利足球甲级联赛?第10轮?国际米兰—罗马</t>
  </si>
  <si>
    <t>20:40国际足球赛场-23-24赛季意甲联赛13轮?尤文图斯—国际米兰</t>
  </si>
  <si>
    <t>22:05实况录像-2023/2024欧洲冠军联赛1/8决赛第二回合??曼城—哥本哈根</t>
  </si>
  <si>
    <t>23:25实况录像-2023/2024欧洲冠军联赛1/8决赛第二回合?巴塞罗那—那不勒斯</t>
  </si>
  <si>
    <t>01:20国际足球赛场-23-24赛季英超联赛第35轮?西汉姆联—利物浦</t>
  </si>
  <si>
    <t>02:40国际足球赛场-23-24赛季英超联赛第35轮?托特纳姆—阿森纳</t>
  </si>
  <si>
    <t>04:05国际足球赛场-23-24赛季英超联赛第36轮?切尔西—西汉姆联</t>
  </si>
  <si>
    <t>05:25国际足球赛场-23-24赛季英超联赛第36轮?伯恩利—纽卡斯尔</t>
  </si>
  <si>
    <t>06:50国际足球赛场-23-24赛季英超联赛第37轮?富勒姆—曼城</t>
  </si>
  <si>
    <t>08:10国际足球赛场-23-24赛季英超联赛第37轮?曼联—阿森纳</t>
  </si>
  <si>
    <t>09:35实况录像-2023/2024欧洲冠军联赛小组赛?第4轮?顿涅茨克矿工—巴塞罗那</t>
  </si>
  <si>
    <t>10:55实况录像-2023/2024欧洲冠军联赛小组赛?第4轮?皇家社会—本菲卡</t>
  </si>
  <si>
    <t>12:45足球华彩-2024-10?城记?曼彻斯特</t>
  </si>
  <si>
    <t>13:10实况录像-2023/2024欧洲冠军联赛1/8决赛第二回合?巴塞罗那—那不勒斯</t>
  </si>
  <si>
    <t>14:30实况录像-2023/2024欧洲冠军联赛1/8决赛第二回合?阿森纳—波尔图</t>
  </si>
  <si>
    <t>15:55国际足球赛场-23-24赛季德甲联赛第23轮?拜仁慕尼黑—莱比锡</t>
  </si>
  <si>
    <t>17:15国际足球赛场-23-24赛季德甲联赛第23轮?斯图加特—科隆</t>
  </si>
  <si>
    <t>18:40足球华彩-2024-10?城记?曼彻斯特</t>
  </si>
  <si>
    <t>19:05足球华彩-2024-20?城记?伦敦</t>
  </si>
  <si>
    <t>19:30国际足球赛场-23-24赛季意甲联赛13轮?尤文图斯—国际米兰</t>
  </si>
  <si>
    <t>20:502023/2024意大利足球甲级联赛-第15轮(国际米兰—乌迪内斯)</t>
  </si>
  <si>
    <t>22:15实况录像-2023/2024欧洲冠军联赛1/8决赛第二回合?巴塞罗那—那不勒斯</t>
  </si>
  <si>
    <t>23:35实况录像-2023/2024欧洲冠军联赛1/8决赛第二回合?阿森纳—波尔图</t>
  </si>
  <si>
    <t>01:20国际足球赛场-23-24赛季英超联赛第36轮?切尔西—西汉姆联</t>
  </si>
  <si>
    <t>02:40国际足球赛场-23-24赛季英超联赛第36轮?伯恩利—纽卡斯尔</t>
  </si>
  <si>
    <t>04:05国际足球赛场-23-24赛季英超联赛第37轮?富勒姆—曼城</t>
  </si>
  <si>
    <t>05:25国际足球赛场-23-24赛季英超联赛第37轮?曼联—阿森纳</t>
  </si>
  <si>
    <t>06:50国际足球赛场-23-24赛季英超联赛第38轮?阿森纳—埃弗顿</t>
  </si>
  <si>
    <t>08:10国际足球赛场-23-24赛季英超联赛第38轮?曼城—西汉姆联</t>
  </si>
  <si>
    <t>09:35实况录像-2023/2024欧洲冠军联赛小组赛?第4轮?皇家社会—本菲卡</t>
  </si>
  <si>
    <t>10:55实况录像-2023/2024欧洲冠军联赛小组赛?第4轮?阿森纳—塞维利亚</t>
  </si>
  <si>
    <t>13:10实况录像-2023/2024欧洲冠军联赛1/8决赛第二回合?阿森纳—波尔图</t>
  </si>
  <si>
    <t>14:30实况录像-2023/2024欧洲冠军联赛1/8决赛第二回合?马德里竞技—国际米兰</t>
  </si>
  <si>
    <t>15:55国际足球赛场-23-24赛季德甲联赛第23轮?斯图加特—科隆</t>
  </si>
  <si>
    <t>17:15国际足球赛场-23-24赛季德甲联赛第24轮?柏林联—多特蒙德</t>
  </si>
  <si>
    <t>19:252023/2024意大利足球甲级联赛-第15轮(国际米兰—乌迪内斯)</t>
  </si>
  <si>
    <t>20:452023/2024意大利足球甲级联赛-?第17轮(国际米兰—莱切)</t>
  </si>
  <si>
    <t>22:10实况录像-2023/2024欧洲冠军联赛小组赛?第4轮?皇家社会—本菲卡</t>
  </si>
  <si>
    <t>23:30实况录像-2023/2024欧洲冠军联赛小组赛?第4轮?阿森纳—塞维利亚</t>
  </si>
  <si>
    <t>01:20国际足球赛场-23-24赛季英超联赛第37轮?富勒姆—曼城</t>
  </si>
  <si>
    <t>02:40国际足球赛场-23-24赛季英超联赛第37轮?曼联—阿森纳</t>
  </si>
  <si>
    <t>04:05国际足球赛场-23-24赛季英超联赛第38轮?阿森纳—埃弗顿</t>
  </si>
  <si>
    <t>05:25国际足球赛场-23-24赛季英超联赛第38轮?曼城—西汉姆联</t>
  </si>
  <si>
    <t>06:50实况录像-2023/2024德国足球甲级联赛?第1轮?柏林联—美因茨</t>
  </si>
  <si>
    <t>08:10国际足球赛场-23-24赛季德甲联赛第2轮?美因茨—法兰克福</t>
  </si>
  <si>
    <t>09:35实况录像-2023/2024欧洲冠军联赛小组赛?第4轮?阿森纳—塞维利亚</t>
  </si>
  <si>
    <t>10:55实况录像-2023/2024欧洲冠军联赛小组赛?第5轮?拜仁慕尼黑—哥本哈根</t>
  </si>
  <si>
    <t>13:10实况录像-2023/2024欧洲冠军联赛1/8决赛第二回合?马德里竞技—国际米兰</t>
  </si>
  <si>
    <t>14:30实况录像-2023/2024欧洲冠军联赛1/8决赛第二回合?多特蒙德—埃因霍温</t>
  </si>
  <si>
    <t>15:55国际足球赛场-23-24赛季德甲联赛第24轮?柏林联—多特蒙德</t>
  </si>
  <si>
    <t>17:15国际足球赛场-23-24赛季德甲联赛第24轮?科隆—勒沃库森</t>
  </si>
  <si>
    <t>19:252023/2024意大利足球甲级联赛-?第17轮(国际米兰—莱切)</t>
  </si>
  <si>
    <t>20:45国际足球赛场-23-24赛季意甲联赛第23轮?国际米兰—尤文图斯</t>
  </si>
  <si>
    <t>22:10实况录像-2023/2024欧洲冠军联赛小组赛?第4轮?阿森纳—塞维利亚</t>
  </si>
  <si>
    <t>23:30实况录像-2023/2024欧洲冠军联赛小组赛?第5轮?拜仁慕尼黑—哥本哈根</t>
  </si>
  <si>
    <t>01:20国际足球赛场-23-24赛季英超联赛第38轮?阿森纳—埃弗顿</t>
  </si>
  <si>
    <t>02:40国际足球赛场-23-24赛季英超联赛第38轮?曼城—西汉姆联</t>
  </si>
  <si>
    <t>04:05实况录像-2023/2024德国足球甲级联赛?第1轮?柏林联—美因茨</t>
  </si>
  <si>
    <t>05:25国际足球赛场-23-24赛季德甲联赛第2轮?美因茨—法兰克福</t>
  </si>
  <si>
    <t>06:50国际足球赛场-23-24赛季德甲联赛第2轮?拜仁慕尼黑—奥格斯堡</t>
  </si>
  <si>
    <t>08:10国际足球赛场-23-24赛季德甲联赛第3轮??斯图加特—弗赖堡</t>
  </si>
  <si>
    <t>09:35实况录像-2023/2024欧洲冠军联赛小组赛?第5轮?拜仁慕尼黑—哥本哈根</t>
  </si>
  <si>
    <t>10:55实况录像-2023/2024欧洲冠军联赛小组赛?第5轮?米兰—多特蒙德</t>
  </si>
  <si>
    <t>13:15实况录像-2023/2024欧洲冠军联赛1/8决赛第二回合?多特蒙德—埃因霍温</t>
  </si>
  <si>
    <t>14:35实况录像-2023/2024欧洲冠军联赛1/4决赛第一回合??阿森纳—拜仁慕尼黑</t>
  </si>
  <si>
    <t>16:00国际足球赛场-23-24赛季德甲联赛第24轮?科隆—勒沃库森</t>
  </si>
  <si>
    <t>17:20国际足球赛场-23-24赛季德甲联赛第25轮?拜仁慕尼黑—美因茨</t>
  </si>
  <si>
    <t>19:15国际足球赛场-23-24赛季意甲联赛第23轮?国际米兰—尤文图斯</t>
  </si>
  <si>
    <t>20:352023/2024意大利足球甲级联赛-第24轮(罗马-国际米兰)</t>
  </si>
  <si>
    <t>22:00实况录像-2023/2024欧洲冠军联赛小组赛?第5轮?拜仁慕尼黑—哥本哈根</t>
  </si>
  <si>
    <t>23:25实况录像-2023/2024欧洲冠军联赛小组赛?第5轮?米兰—多特蒙德</t>
  </si>
  <si>
    <t>01:20实况录像-2023/2024德国足球甲级联赛?第1轮?柏林联—美因茨</t>
  </si>
  <si>
    <t>02:40国际足球赛场-23-24赛季德甲联赛第2轮?美因茨—法兰克福</t>
  </si>
  <si>
    <t>04:05国际足球赛场-23-24赛季德甲联赛第2轮?拜仁慕尼黑—奥格斯堡</t>
  </si>
  <si>
    <t>05:25国际足球赛场-23-24赛季德甲联赛第3轮??斯图加特—弗赖堡</t>
  </si>
  <si>
    <t>06:50国际足球赛场-23-24赛季德甲联赛第3轮?法兰克福—科隆</t>
  </si>
  <si>
    <t>08:10国际足球赛场-23-24赛季德甲联赛第4轮?拜仁慕尼黑—勒沃库森</t>
  </si>
  <si>
    <t>09:35实况录像-2023/2024欧洲冠军联赛小组赛?第5轮?米兰—多特蒙德</t>
  </si>
  <si>
    <t>10:55实况录像-2023/2024欧洲冠军联赛小组赛?第5轮?拉齐奥—凯尔特人</t>
  </si>
  <si>
    <t>13:10实况录像-2023/2024欧洲冠军联赛1/4决赛第一回合??阿森纳—拜仁慕尼黑</t>
  </si>
  <si>
    <t>14:30实况录像-2023/2024欧洲冠军联赛1/4决赛第一回合??巴黎圣日耳曼—巴塞罗那</t>
  </si>
  <si>
    <t>15:55国际足球赛场-23-24赛季德甲联赛第25轮?拜仁慕尼黑—美因茨</t>
  </si>
  <si>
    <t>17:15国际足球赛场-23-24赛季德甲联赛第25轮?不莱梅—多特蒙德</t>
  </si>
  <si>
    <t>19:252023/2024意大利足球甲级联赛-第24轮(罗马-国际米兰)</t>
  </si>
  <si>
    <t>20:45国际足球赛场-23-24赛季意甲联赛第26轮?莱切—国际米兰</t>
  </si>
  <si>
    <t>22:10实况录像-2023/2024欧洲冠军联赛小组赛?第5轮?米兰—多特蒙德</t>
  </si>
  <si>
    <t>23:30实况录像-2023/2024欧洲冠军联赛小组赛?第5轮?拉齐奥—凯尔特人</t>
  </si>
  <si>
    <t>01:20国际足球赛场-23-24赛季德甲联赛第2轮?拜仁慕尼黑—奥格斯堡</t>
  </si>
  <si>
    <t>02:40国际足球赛场-23-24赛季德甲联赛第3轮??斯图加特—弗赖堡</t>
  </si>
  <si>
    <t>04:05国际足球赛场-23-24赛季德甲联赛第3轮?法兰克福—科隆</t>
  </si>
  <si>
    <t>05:25国际足球赛场-23-24赛季德甲联赛第4轮?拜仁慕尼黑—勒沃库森</t>
  </si>
  <si>
    <t>06:50国际足球赛场-23-24赛季德甲联赛第5轮?拜仁慕尼黑—波鸿</t>
  </si>
  <si>
    <t>08:10国际足球赛场-23-24赛季德甲联赛第6轮?莱比锡—拜仁慕尼黑</t>
  </si>
  <si>
    <t>09:35实况录像-2023/2024欧洲冠军联赛小组赛?第5轮?拉齐奥—凯尔特人</t>
  </si>
  <si>
    <t>10:55实况录像-2023/2024欧洲冠军联赛小组赛第6轮?埃因霍温—阿森纳</t>
  </si>
  <si>
    <t>13:10实况录像-2023/2024欧洲冠军联赛1/4决赛第一回合??巴黎圣日耳曼—巴塞罗那</t>
  </si>
  <si>
    <t>14:30实况录像-2023/2024欧洲冠军联赛1/4决赛第一回合??马德里竞技—多特蒙德</t>
  </si>
  <si>
    <t>15:55国际足球赛场-23-24赛季德甲联赛第25轮?不莱梅—多特蒙德</t>
  </si>
  <si>
    <t>17:15国际足球赛场-23-24赛季德甲联赛第26轮?达姆施塔特—拜仁慕尼黑</t>
  </si>
  <si>
    <t>19:05国际足球赛场-23-24赛季意甲联赛第26轮?莱切—国际米兰</t>
  </si>
  <si>
    <t>20:25国际足球赛场-23-24赛季意甲联赛第28轮?博洛尼亚—国际米兰</t>
  </si>
  <si>
    <t>21:50实况录像-2023/2024欧洲冠军联赛小组赛?第5轮?拉齐奥—凯尔特人</t>
  </si>
  <si>
    <t>23:10实况录像-2023/2024欧洲冠军联赛小组赛第6轮?埃因霍温—阿森纳</t>
  </si>
  <si>
    <t>01:20国际足球赛场-23-24赛季德甲联赛第3轮?法兰克福—科隆</t>
  </si>
  <si>
    <t>02:40国际足球赛场-23-24赛季德甲联赛第4轮?拜仁慕尼黑—勒沃库森</t>
  </si>
  <si>
    <t>04:05国际足球赛场-23-24赛季德甲联赛第5轮?拜仁慕尼黑—波鸿</t>
  </si>
  <si>
    <t>05:25国际足球赛场-23-24赛季德甲联赛第6轮?莱比锡—拜仁慕尼黑</t>
  </si>
  <si>
    <t>06:50国际足球赛场-23-24赛季德甲联赛第7轮?拜仁慕尼黑—弗赖堡</t>
  </si>
  <si>
    <t>08:10国际足球赛场-23-24赛季德甲联赛第7轮?多特蒙德—柏林联</t>
  </si>
  <si>
    <t>09:35实况录像-2023/2024欧洲冠军联赛小组赛第6轮?埃因霍温—阿森纳</t>
  </si>
  <si>
    <t>10:55实况录像-2023/2024欧洲冠军联赛小组赛第6轮?红星—曼城</t>
  </si>
  <si>
    <t>13:00实况录像-2023/2024欧洲冠军联赛1/4决赛第一回合??马德里竞技—多特蒙德</t>
  </si>
  <si>
    <t>14:20实况录像-2023/2024欧洲冠军联赛1/4决赛第二回合?多特蒙德—马德里竞技</t>
  </si>
  <si>
    <t>15:45国际足球赛场-23-24赛季德甲联赛第26轮?达姆施塔特—拜仁慕尼黑</t>
  </si>
  <si>
    <t>17:05国际足球赛场-23-24赛季德甲联赛第26轮?弗赖堡—勒沃库森</t>
  </si>
  <si>
    <t>19:20国际足球赛场-23-24赛季意甲联赛第28轮?博洛尼亚—国际米兰</t>
  </si>
  <si>
    <t>20:40国际足球赛场-23-24赛季意甲联赛第32轮?国际米兰—卡利亚里</t>
  </si>
  <si>
    <t>22:05实况录像-2023/2024欧洲冠军联赛小组赛第6轮?埃因霍温—阿森纳</t>
  </si>
  <si>
    <t>23:25实况录像-2023/2024欧洲冠军联赛小组赛第6轮?红星—曼城</t>
  </si>
  <si>
    <t>01:20国际足球赛场-23-24赛季德甲联赛第5轮?拜仁慕尼黑—波鸿</t>
  </si>
  <si>
    <t>02:40国际足球赛场-23-24赛季德甲联赛第6轮?莱比锡—拜仁慕尼黑</t>
  </si>
  <si>
    <t>04:05国际足球赛场-23-24赛季德甲联赛第7轮?拜仁慕尼黑—弗赖堡</t>
  </si>
  <si>
    <t>05:25国际足球赛场-23-24赛季德甲联赛第7轮?多特蒙德—柏林联</t>
  </si>
  <si>
    <t>06:50国际足球赛场-23-24赛季德甲联赛第8轮?美因茨—拜仁慕尼黑</t>
  </si>
  <si>
    <t>08:10国际足球赛场-23-24赛季德甲联赛第8轮?柏林联—斯图加特</t>
  </si>
  <si>
    <t>09:35实况录像-2023/2024欧洲冠军联赛小组赛第6轮?红星—曼城</t>
  </si>
  <si>
    <t>10:55实况录像-2023/2024欧洲冠军联赛小组赛第6轮?曼联—拜仁慕尼黑</t>
  </si>
  <si>
    <t>13:10实况录像-2023/2024欧洲冠军联赛1/4决赛第二回合?多特蒙德—马德里竞技</t>
  </si>
  <si>
    <t>14:30实况录像-2023/2024欧洲冠军联赛1/4决赛第二回合?巴塞罗那—巴黎圣日耳曼</t>
  </si>
  <si>
    <t>15:55国际足球赛场-23-24赛季德甲联赛第26轮?弗赖堡—勒沃库森</t>
  </si>
  <si>
    <t>17:15国际足球赛场-23-24赛季德甲联赛第27轮?莱比锡—美因茨</t>
  </si>
  <si>
    <t>19:30国际足球赛场-23-24赛季意甲联赛第32轮?国际米兰—卡利亚里</t>
  </si>
  <si>
    <t>20:50国际足球赛场-23-24赛季意甲联赛第33轮?AC米兰—国际米兰</t>
  </si>
  <si>
    <t>22:15实况录像-2023/2024欧洲冠军联赛小组赛第6轮?红星—曼城</t>
  </si>
  <si>
    <t>23:35实况录像-2023/2024欧洲冠军联赛小组赛第6轮?曼联—拜仁慕尼黑</t>
  </si>
  <si>
    <t>01:20国际足球赛场-23-24赛季德甲联赛第7轮?拜仁慕尼黑—弗赖堡</t>
  </si>
  <si>
    <t>02:40国际足球赛场-23-24赛季德甲联赛第7轮?多特蒙德—柏林联</t>
  </si>
  <si>
    <t>04:05国际足球赛场-23-24赛季德甲联赛第8轮?美因茨—拜仁慕尼黑</t>
  </si>
  <si>
    <t>05:25国际足球赛场-23-24赛季德甲联赛第8轮?柏林联—斯图加特</t>
  </si>
  <si>
    <t>06:50国际足球赛场-23-24赛季德甲联赛第9轮?拜仁慕尼黑—达姆施塔特</t>
  </si>
  <si>
    <t>08:10国际足球赛场-23-24赛季德甲联赛第10轮?霍芬海姆—勒沃库森</t>
  </si>
  <si>
    <t>09:35实况录像-2023/2024欧洲冠军联赛小组赛第6轮?曼联—拜仁慕尼黑</t>
  </si>
  <si>
    <t>10:55实况录像-2023/2024欧洲冠军联赛小组赛第6轮?多特蒙德—巴黎圣日耳曼</t>
  </si>
  <si>
    <t>12:20足球华彩-2024-4?罗马城十大经典比赛</t>
  </si>
  <si>
    <t>12:40足球华彩-2024-7?米兰城十大经典比赛</t>
  </si>
  <si>
    <t>13:10实况录像-2023/2024欧洲冠军联赛1/4决赛第二回合?巴塞罗那—巴黎圣日耳曼</t>
  </si>
  <si>
    <t>14:30实况录像-2023/2024欧洲冠军联赛1/4决赛第二回合?拜仁慕尼黑—阿森纳</t>
  </si>
  <si>
    <t>15:55国际足球赛场-23-24赛季德甲联赛第27轮?莱比锡—美因茨</t>
  </si>
  <si>
    <t>17:152023/2024德国足球甲级联赛-?第27轮(拜仁慕尼黑—多特蒙德)</t>
  </si>
  <si>
    <t>18:40足球华彩-2024-7?米兰城十大经典比赛</t>
  </si>
  <si>
    <t>19:05足球华彩-2024-4?罗马城十大经典比赛</t>
  </si>
  <si>
    <t>19:30国际足球赛场-23-24赛季意甲联赛第33轮?AC米兰—国际米兰</t>
  </si>
  <si>
    <t>20:50国际足球赛场-23-24赛季意甲联赛第34轮</t>
  </si>
  <si>
    <t>22:15实况录像-2023/2024欧洲冠军联赛小组赛第6轮?曼联—拜仁慕尼黑</t>
  </si>
  <si>
    <t>23:35实况录像-2023/2024欧洲冠军联赛小组赛第6轮?多特蒙德—巴黎圣日耳曼</t>
  </si>
  <si>
    <t>01:00足球华彩-2024-4?罗马城十大经典比赛</t>
  </si>
  <si>
    <t>01:20国际足球赛场-23-24赛季德甲联赛第8轮?美因茨—拜仁慕尼黑</t>
  </si>
  <si>
    <t>02:40国际足球赛场-23-24赛季德甲联赛第8轮?柏林联—斯图加特</t>
  </si>
  <si>
    <t>04:05国际足球赛场-23-24赛季德甲联赛第9轮?拜仁慕尼黑—达姆施塔特</t>
  </si>
  <si>
    <t>05:25国际足球赛场-23-24赛季德甲联赛第10轮?霍芬海姆—勒沃库森</t>
  </si>
  <si>
    <t>06:50国际足球赛场-23-24赛季德甲联赛第10轮?多特蒙德—拜仁慕尼黑</t>
  </si>
  <si>
    <t>08:10国际足球赛场-23-24赛季德甲联赛第11轮?拜仁慕尼黑—海登海姆</t>
  </si>
  <si>
    <t>09:35实况录像-2023/2024欧洲冠军联赛小组赛第6轮?多特蒙德—巴黎圣日耳曼</t>
  </si>
  <si>
    <t>10:55实况录像-2023/2024欧洲冠军联赛1/8决赛第一回合?哥本哈根—曼城</t>
  </si>
  <si>
    <t>12:20足球华彩-2024-9?曼彻斯特十大经典比赛</t>
  </si>
  <si>
    <t>13:10实况录像-2023/2024欧洲冠军联赛1/4决赛第二回合?拜仁慕尼黑—阿森纳</t>
  </si>
  <si>
    <t>14:30实况录像-2023/2024欧洲冠军联赛?半决赛第一回合?多特蒙德-巴黎圣日耳曼</t>
  </si>
  <si>
    <t>15:552023/2024德国足球甲级联赛-?第27轮(拜仁慕尼黑—多特蒙德)</t>
  </si>
  <si>
    <t>17:15国际足球赛场-23-24赛季德甲联赛第28轮?柏林联—勒沃库森</t>
  </si>
  <si>
    <t>19:00足球华彩-2024-9?曼彻斯特十大经典比赛</t>
  </si>
  <si>
    <t>19:25国际足球赛场-23-24赛季意甲联赛第34轮</t>
  </si>
  <si>
    <t>20:45国际足球赛场-23-24赛季意甲联赛第35轮</t>
  </si>
  <si>
    <t>00:55足球华彩-2024-9?曼彻斯特十大经典比赛</t>
  </si>
  <si>
    <t>01:20国际足球赛场-23-24赛季德甲联赛第9轮?拜仁慕尼黑—达姆施塔特</t>
  </si>
  <si>
    <t>02:40国际足球赛场-23-24赛季德甲联赛第10轮?霍芬海姆—勒沃库森</t>
  </si>
  <si>
    <t>04:05国际足球赛场-23-24赛季德甲联赛第10轮?多特蒙德—拜仁慕尼黑</t>
  </si>
  <si>
    <t>05:25国际足球赛场-23-24赛季德甲联赛第11轮?拜仁慕尼黑—海登海姆</t>
  </si>
  <si>
    <t>06:50国际足球赛场-23-24赛季德甲联赛第11轮?奥格斯堡—霍芬海姆</t>
  </si>
  <si>
    <t>08:10国际足球赛场-23-24赛季德甲第12轮?多特蒙德—门兴格拉德巴赫</t>
  </si>
  <si>
    <t>09:35实况录像-2023/2024欧洲冠军联赛1/8决赛第一回合?哥本哈根—曼城</t>
  </si>
  <si>
    <t>10:55实况录像-2023/2024欧洲冠军联赛1/8决赛第一回合?拉齐奥—拜仁慕尼黑</t>
  </si>
  <si>
    <t>12:35足球华彩-2024-5?城记?米兰</t>
  </si>
  <si>
    <t>13:00实况录像-2023/2024欧洲冠军联赛?半决赛第一回合?多特蒙德-巴黎圣日耳曼</t>
  </si>
  <si>
    <t>14:20实况录像-2023/2024欧洲冠军联赛?半决赛第二回合?巴黎圣日耳曼—多特蒙德</t>
  </si>
  <si>
    <t>15:45国际足球赛场-23-24赛季德甲联赛第28轮?柏林联—勒沃库森</t>
  </si>
  <si>
    <t>17:05国际足球赛场-23-24赛季德甲联赛第28轮?多特蒙德—斯图加特</t>
  </si>
  <si>
    <t>18:30足球华彩-2024-21?欧冠20佳进球</t>
  </si>
  <si>
    <t>19:05国际足球赛场-23-24赛季意甲联赛第35轮</t>
  </si>
  <si>
    <t>20:25国际足球赛场-23-24赛季意甲联赛第38轮</t>
  </si>
  <si>
    <t>21:50实况录像-2023/2024欧洲冠军联赛1/8决赛第一回合?哥本哈根—曼城</t>
  </si>
  <si>
    <t>23:10实况录像-2023/2024欧洲冠军联赛1/8决赛第一回合?拉齐奥—拜仁慕尼黑</t>
  </si>
  <si>
    <t>00:35足球华彩-2024-5?城记?米兰</t>
  </si>
  <si>
    <t>01:20国际足球赛场-23-24赛季德甲联赛第10轮?多特蒙德—拜仁慕尼黑</t>
  </si>
  <si>
    <t>02:40国际足球赛场-23-24赛季德甲联赛第11轮?拜仁慕尼黑—海登海姆</t>
  </si>
  <si>
    <t>04:05国际足球赛场-23-24赛季德甲联赛第11轮?奥格斯堡—霍芬海姆</t>
  </si>
  <si>
    <t>05:25国际足球赛场-23-24赛季德甲第12轮?多特蒙德—门兴格拉德巴赫</t>
  </si>
  <si>
    <t>06:50国际足球赛场-23-24赛季德甲第12轮?法兰克福—斯图加特</t>
  </si>
  <si>
    <t>08:10国际足球赛场-23-24赛季德甲第13轮?斯图加特—不来梅</t>
  </si>
  <si>
    <t>09:35实况录像-2023/2024欧洲冠军联赛1/8决赛第一回合?拉齐奥—拜仁慕尼黑</t>
  </si>
  <si>
    <t>10:55实况录像-2023/2024欧洲冠军联赛1/8决赛第一回合?巴黎圣日耳曼—皇家社会</t>
  </si>
  <si>
    <t>13:10实况录像-2023/2024欧洲冠军联赛?半决赛第二回合?巴黎圣日耳曼—多特蒙德</t>
  </si>
  <si>
    <t>14:30实况录像-2023/2024意大利足球甲级联赛第1轮?弗罗西诺内-那不勒斯</t>
  </si>
  <si>
    <t>15:55国际足球赛场-23-24赛季德甲联赛第28轮?多特蒙德—斯图加特</t>
  </si>
  <si>
    <t>17:15国际足球赛场-23-24赛季德甲联赛第29轮?斯图加特—法兰克福</t>
  </si>
  <si>
    <t>19:25国际足球赛场-23-24赛季德甲联赛第4轮?拜仁慕尼黑—勒沃库森</t>
  </si>
  <si>
    <t>20:45国际足球赛场-23-24赛季德甲联赛第10轮?霍芬海姆—勒沃库森</t>
  </si>
  <si>
    <t>00:55足球华彩-2024-5?城记?米兰</t>
  </si>
  <si>
    <t>01:20国际足球赛场-23-24赛季德甲联赛第11轮?奥格斯堡—霍芬海姆</t>
  </si>
  <si>
    <t>02:40国际足球赛场-23-24赛季德甲第12轮?多特蒙德—门兴格拉德巴赫</t>
  </si>
  <si>
    <t>04:05国际足球赛场-23-24赛季德甲第12轮?法兰克福—斯图加特</t>
  </si>
  <si>
    <t>05:25国际足球赛场-23-24赛季德甲第13轮?斯图加特—不来梅</t>
  </si>
  <si>
    <t>06:50国际足球赛场-23-24赛季德甲联赛第14轮?法兰克福—拜仁慕尼黑</t>
  </si>
  <si>
    <t>08:10国际足球赛场-23-24赛季德甲联赛第14轮?斯图加特—勒沃库森</t>
  </si>
  <si>
    <t>09:35实况录像-2023/2024欧洲冠军联赛1/8决赛第一回合?巴黎圣日耳曼—皇家社会</t>
  </si>
  <si>
    <t>10:55实况录像-2023/2024欧洲冠军联赛?1/8决赛第一回合?国际米兰—马德里竞技</t>
  </si>
  <si>
    <t>13:10实况录像-2023/2024意大利足球甲级联赛第1轮?弗罗西诺内-那不勒斯</t>
  </si>
  <si>
    <t>14:30实况录像-2023/2024意大利足球甲级联赛第2轮?米兰-都灵</t>
  </si>
  <si>
    <t>15:55国际足球赛场-23-24赛季德甲联赛第29轮?斯图加特—法兰克福</t>
  </si>
  <si>
    <t>17:15国际足球赛场-23-24赛季德甲联赛第29轮?拜仁慕尼黑—科隆</t>
  </si>
  <si>
    <t>19:05国际足球赛场-23-24赛季德甲联赛第10轮?霍芬海姆—勒沃库森</t>
  </si>
  <si>
    <t>20:25国际足球赛场-23-24赛季德甲联赛第14轮?斯图加特—勒沃库森</t>
  </si>
  <si>
    <t>21:50实况录像-2023/2024欧洲冠军联赛1/8决赛第一回合?巴黎圣日耳曼—皇家社会</t>
  </si>
  <si>
    <t>23:10实况录像-2023/2024欧洲冠军联赛?1/8决赛第一回合?国际米兰—马德里竞技</t>
  </si>
  <si>
    <t>00:35足球华彩-2024-3?城记?罗马</t>
  </si>
  <si>
    <t>00:55足球华彩-2024-10?城记?曼彻斯特</t>
  </si>
  <si>
    <t>01:20国际足球赛场-23-24赛季德甲第12轮?法兰克福—斯图加特</t>
  </si>
  <si>
    <t>02:40国际足球赛场-23-24赛季德甲第13轮?斯图加特—不来梅</t>
  </si>
  <si>
    <t>04:05国际足球赛场-23-24赛季德甲联赛第14轮?法兰克福—拜仁慕尼黑</t>
  </si>
  <si>
    <t>05:25国际足球赛场-23-24赛季德甲联赛第14轮?斯图加特—勒沃库森</t>
  </si>
  <si>
    <t>06:50国际足球赛场-23-24赛季德甲联赛第15轮?奥格斯堡—多特蒙德</t>
  </si>
  <si>
    <t>08:102023/2024德国足球甲级联赛-第15轮(弗赖堡-科隆)</t>
  </si>
  <si>
    <t>09:35实况录像-2023/2024欧洲冠军联赛?1/8决赛第一回合?国际米兰—马德里竞技</t>
  </si>
  <si>
    <t>10:55实况录像-2023/2024欧洲冠军联赛?1/8决赛第一回合?埃因霍温—多特蒙德</t>
  </si>
  <si>
    <t>12:45足球华彩-2024-3?城记?罗马</t>
  </si>
  <si>
    <t>13:10实况录像-2023/2024意大利足球甲级联赛第2轮?米兰-都灵</t>
  </si>
  <si>
    <t>14:30国际足球赛场-23-24赛季意甲联赛第5轮?萨索洛—尤文图斯</t>
  </si>
  <si>
    <t>15:55国际足球赛场-23-24赛季德甲联赛第29轮?拜仁慕尼黑—科隆</t>
  </si>
  <si>
    <t>17:15国际足球赛场-23-24赛季德甲联赛第30轮?柏林联—拜仁慕尼黑</t>
  </si>
  <si>
    <t>19:05足球华彩-2024-5?城记?米兰</t>
  </si>
  <si>
    <t>19:30国际足球赛场-23-24赛季德甲联赛第14轮?斯图加特—勒沃库森</t>
  </si>
  <si>
    <t>20:50国际足球赛场-23-24赛季德甲联赛第17轮??奥格斯堡—勒沃库森</t>
  </si>
  <si>
    <t>22:15实况录像-2023/2024欧洲冠军联赛?1/8决赛第一回合?国际米兰—马德里竞技</t>
  </si>
  <si>
    <t>23:40实况录像-2023/2024欧洲冠军联赛?1/8决赛第一回合?埃因霍温—多特蒙德</t>
  </si>
  <si>
    <t>01:05足球华彩-2024-21?欧冠20佳进球</t>
  </si>
  <si>
    <t>01:20国际足球赛场-23-24赛季德甲联赛第14轮?法兰克福—拜仁慕尼黑</t>
  </si>
  <si>
    <t>02:40国际足球赛场-23-24赛季德甲联赛第14轮?斯图加特—勒沃库森</t>
  </si>
  <si>
    <t>04:05国际足球赛场-23-24赛季德甲联赛第15轮?奥格斯堡—多特蒙德</t>
  </si>
  <si>
    <t>05:252023/2024德国足球甲级联赛-第15轮(弗赖堡-科隆)</t>
  </si>
  <si>
    <t>06:50国际足球赛场-23-24赛季德甲联赛第16轮?多特蒙德—美因茨</t>
  </si>
  <si>
    <t>08:10国际足球赛场-23-24赛季德甲联赛第16轮?斯图加特—奥格斯堡</t>
  </si>
  <si>
    <t>09:35实况录像-2023/2024欧洲冠军联赛?1/8决赛第一回合?埃因霍温—多特蒙德</t>
  </si>
  <si>
    <t>10:55实况录像-2023/2024欧洲冠军联赛?1/8决赛第一回合?波尔图—阿森纳</t>
  </si>
  <si>
    <t>13:10国际足球赛场-23-24赛季意甲联赛第5轮?萨索洛—尤文图斯</t>
  </si>
  <si>
    <t>14:30实况录像-2023/2024意大利足球甲级联赛?第10轮?国际米兰—罗马</t>
  </si>
  <si>
    <t>15:55国际足球赛场-23-24赛季德甲联赛第30轮?柏林联—拜仁慕尼黑</t>
  </si>
  <si>
    <t>17:15国际足球赛场-23-24赛季德甲联赛第30轮?海登海姆—莱比锡</t>
  </si>
  <si>
    <t>19:30国际足球赛场-23-24赛季德甲联赛第17轮??奥格斯堡—勒沃库森</t>
  </si>
  <si>
    <t>20:50国际足球赛场-23-24赛季德甲联赛第22轮?海登海姆—勒沃库森</t>
  </si>
  <si>
    <t>22:15实况录像-2023/2024欧洲冠军联赛?1/8决赛第一回合?埃因霍温—多特蒙德</t>
  </si>
  <si>
    <t>23:35实况录像-2023/2024欧洲冠军联赛?1/8决赛第一回合?波尔图—阿森纳</t>
  </si>
  <si>
    <t>01:20国际足球赛场-23-24赛季德甲联赛第15轮?奥格斯堡—多特蒙德</t>
  </si>
  <si>
    <t>02:402023/2024德国足球甲级联赛-第15轮(弗赖堡-科隆)</t>
  </si>
  <si>
    <t>04:05国际足球赛场-23-24赛季德甲联赛第16轮?多特蒙德—美因茨</t>
  </si>
  <si>
    <t>05:25国际足球赛场-23-24赛季德甲联赛第16轮?斯图加特—奥格斯堡</t>
  </si>
  <si>
    <t>06:50国际足球赛场-23-24赛季德甲联赛第17轮?拜仁慕尼黑—霍芬海姆</t>
  </si>
  <si>
    <t>08:10国际足球赛场-23-24赛季德甲联赛第17轮??奥格斯堡—勒沃库森</t>
  </si>
  <si>
    <t>09:35实况录像-2023/2024欧洲冠军联赛?1/8决赛第一回合?波尔图—阿森纳</t>
  </si>
  <si>
    <t>10:55实况录像-2023/2024欧洲冠军联赛?1/8决赛第一回合?那不勒斯—巴塞罗那</t>
  </si>
  <si>
    <t>13:10实况录像-2023/2024意大利足球甲级联赛?第10轮?国际米兰—罗马</t>
  </si>
  <si>
    <t>14:302023/2024意大利足球甲级联赛-第11轮(米兰-乌迪内斯)</t>
  </si>
  <si>
    <t>15:55国际足球赛场-23-24赛季德甲联赛第30轮?海登海姆—莱比锡</t>
  </si>
  <si>
    <t>17:15国际足球赛场-23-24赛季德甲联赛第31轮?拜仁慕尼黑—法兰克福</t>
  </si>
  <si>
    <t>19:30国际足球赛场-23-24赛季德甲联赛第22轮?海登海姆—勒沃库森</t>
  </si>
  <si>
    <t>20:50国际足球赛场-23-24赛季德甲联赛第24轮?科隆—勒沃库森</t>
  </si>
  <si>
    <t>22:15实况录像-2023/2024欧洲冠军联赛?1/8决赛第一回合?波尔图—阿森纳</t>
  </si>
  <si>
    <t>23:35实况录像-2023/2024欧洲冠军联赛?1/8决赛第一回合?那不勒斯—巴塞罗那</t>
  </si>
  <si>
    <t>01:20国际足球赛场-23-24赛季德甲联赛第16轮?多特蒙德—美因茨</t>
  </si>
  <si>
    <t>02:40国际足球赛场-23-24赛季德甲联赛第16轮?斯图加特—奥格斯堡</t>
  </si>
  <si>
    <t>04:05国际足球赛场-23-24赛季德甲联赛第17轮?拜仁慕尼黑—霍芬海姆</t>
  </si>
  <si>
    <t>05:25国际足球赛场-23-24赛季德甲联赛第17轮??奥格斯堡—勒沃库森</t>
  </si>
  <si>
    <t>06:50国际足球赛场-23-24赛季德甲联赛第18轮?科隆—多特蒙德</t>
  </si>
  <si>
    <t>08:10国际足球赛场-23-24赛季德甲联赛第18轮?拜仁慕尼黑—不来梅</t>
  </si>
  <si>
    <t>09:35实况录像-2023/2024欧洲冠军联赛?1/8决赛第一回合?那不勒斯—巴塞罗那</t>
  </si>
  <si>
    <t>10:55实况录像-2023/2024欧洲冠军联赛1/8决赛第二回合??拜仁慕尼黑—拉齐奥</t>
  </si>
  <si>
    <t>13:102023/2024意大利足球甲级联赛-第11轮(米兰-乌迪内斯)</t>
  </si>
  <si>
    <t>14:30实况录像-2023/2024意大利足球甲级联赛?第12轮?拉齐奥—罗马</t>
  </si>
  <si>
    <t>15:55国际足球赛场-23-24赛季德甲联赛第31轮?拜仁慕尼黑—法兰克福</t>
  </si>
  <si>
    <t>17:15国际足球赛场-23-24赛季德甲联赛第31轮?美因茨—科隆</t>
  </si>
  <si>
    <t>19:25国际足球赛场-23-24赛季德甲联赛第24轮?科隆—勒沃库森</t>
  </si>
  <si>
    <t>20:45国际足球赛场-23-24赛季德甲联赛第26轮?弗赖堡—勒沃库森</t>
  </si>
  <si>
    <t>22:10实况录像-2023/2024欧洲冠军联赛?1/8决赛第一回合?那不勒斯—巴塞罗那</t>
  </si>
  <si>
    <t>23:30实况录像-2023/2024欧洲冠军联赛1/8决赛第二回合??拜仁慕尼黑—拉齐奥</t>
  </si>
  <si>
    <t>01:20国际足球赛场-23-24赛季德甲联赛第17轮?拜仁慕尼黑—霍芬海姆</t>
  </si>
  <si>
    <t>02:40国际足球赛场-23-24赛季德甲联赛第17轮??奥格斯堡—勒沃库森</t>
  </si>
  <si>
    <t>04:05国际足球赛场-23-24赛季德甲联赛第18轮?科隆—多特蒙德</t>
  </si>
  <si>
    <t>05:25国际足球赛场-23-24赛季德甲联赛第18轮?拜仁慕尼黑—不来梅</t>
  </si>
  <si>
    <t>06:50国际足球赛场-23-24赛季德甲联赛第19轮?奥格斯堡—拜仁慕尼黑</t>
  </si>
  <si>
    <t>08:10国际足球赛场-23-24赛季德甲联赛第19轮?多特蒙德—波鸿</t>
  </si>
  <si>
    <t>09:35实况录像-2023/2024欧洲冠军联赛1/8决赛第二回合??拜仁慕尼黑—拉齐奥</t>
  </si>
  <si>
    <t>10:55实况录像-2023/2024欧洲冠军联赛1/8决赛第二回合??皇家社会—巴黎圣日耳曼</t>
  </si>
  <si>
    <t>13:00实况录像-2023/2024意大利足球甲级联赛?第12轮?拉齐奥—罗马</t>
  </si>
  <si>
    <t>14:20国际足球赛场-23-24赛季意甲联赛13轮?尤文图斯—国际米兰</t>
  </si>
  <si>
    <t>15:45国际足球赛场-23-24赛季德甲联赛第31轮?美因茨—科隆</t>
  </si>
  <si>
    <t>17:05国际足球赛场-23-24赛季德甲联赛第32轮?斯图加特—拜仁慕尼黑</t>
  </si>
  <si>
    <t>19:05国际足球赛场-23-24赛季德甲联赛第26轮?弗赖堡—勒沃库森</t>
  </si>
  <si>
    <t>20:25国际足球赛场-23-24赛季德甲联赛第28轮?柏林联—勒沃库森</t>
  </si>
  <si>
    <t>21:50实况录像-2023/2024欧洲冠军联赛1/8决赛第二回合??拜仁慕尼黑—拉齐奥</t>
  </si>
  <si>
    <t>23:10实况录像-2023/2024欧洲冠军联赛1/8决赛第二回合??皇家社会—巴黎圣日耳曼</t>
  </si>
  <si>
    <t>01:20国际足球赛场-23-24赛季德甲联赛第18轮?科隆—多特蒙德</t>
  </si>
  <si>
    <t>02:40国际足球赛场-23-24赛季德甲联赛第18轮?拜仁慕尼黑—不来梅</t>
  </si>
  <si>
    <t>04:05国际足球赛场-23-24赛季德甲联赛第19轮?奥格斯堡—拜仁慕尼黑</t>
  </si>
  <si>
    <t>05:25国际足球赛场-23-24赛季德甲联赛第19轮?多特蒙德—波鸿</t>
  </si>
  <si>
    <t>06:50国际足球赛场-23-24赛季德甲联赛第20轮?拜仁慕尼黑—门兴格拉德巴赫</t>
  </si>
  <si>
    <t>08:10国际足球赛场-23-24赛季德甲联赛第20轮?科隆—法兰克福</t>
  </si>
  <si>
    <t>09:35实况录像-2023/2024欧洲冠军联赛1/8决赛第二回合??皇家社会—巴黎圣日耳曼</t>
  </si>
  <si>
    <t>10:55实况录像-2023/2024欧洲冠军联赛1/8决赛第二回合??皇家马德里—莱比锡</t>
  </si>
  <si>
    <t>13:10国际足球赛场-23-24赛季意甲联赛13轮?尤文图斯—国际米兰</t>
  </si>
  <si>
    <t>14:30国际足球赛场-23-24赛季意甲联赛14轮?蒙扎—尤文图斯</t>
  </si>
  <si>
    <t>15:55国际足球赛场-23-24赛季德甲联赛第32轮?斯图加特—拜仁慕尼黑</t>
  </si>
  <si>
    <t>17:15国际足球赛场-23-24赛季德甲联赛第32轮?法兰克福—勒沃库森</t>
  </si>
  <si>
    <t>19:25国际足球赛场-23-24赛季法甲联赛第1轮?巴黎圣日耳曼—洛里昂</t>
  </si>
  <si>
    <t>20:45国际足球赛场-23-24赛季法甲联赛第3轮?巴黎圣日耳曼-朗斯</t>
  </si>
  <si>
    <t>22:10实况录像-2023/2024欧洲冠军联赛1/8决赛第二回合??皇家社会—巴黎圣日耳曼</t>
  </si>
  <si>
    <t>23:30实况录像-2023/2024欧洲冠军联赛1/8决赛第二回合??皇家马德里—莱比锡</t>
  </si>
  <si>
    <t>01:20国际足球赛场-23-24赛季德甲联赛第19轮?奥格斯堡—拜仁慕尼黑</t>
  </si>
  <si>
    <t>02:40国际足球赛场-23-24赛季德甲联赛第19轮?多特蒙德—波鸿</t>
  </si>
  <si>
    <t>04:05国际足球赛场-23-24赛季德甲联赛第20轮?拜仁慕尼黑—门兴格拉德巴赫</t>
  </si>
  <si>
    <t>05:25国际足球赛场-23-24赛季德甲联赛第20轮?科隆—法兰克福</t>
  </si>
  <si>
    <t>06:50国际足球赛场-23-24赛季德甲联赛第21轮?法兰克福—波鸿</t>
  </si>
  <si>
    <t>08:10国际足球赛场-23-24赛季德甲联赛第21轮?柏林联—沃尔夫斯堡</t>
  </si>
  <si>
    <t>09:35实况录像-2023/2024欧洲冠军联赛1/8决赛第二回合??皇家马德里—莱比锡</t>
  </si>
  <si>
    <t>10:55实况录像-2023/2024欧洲冠军联赛1/8决赛第二回合??曼城—哥本哈根</t>
  </si>
  <si>
    <t>13:10国际足球赛场-23-24赛季意甲联赛14轮?蒙扎—尤文图斯</t>
  </si>
  <si>
    <t>14:302023/2024意大利足球甲级联赛-第15轮(国际米兰—乌迪内斯)</t>
  </si>
  <si>
    <t>15:55国际足球赛场-23-24赛季德甲联赛第32轮?法兰克福—勒沃库森</t>
  </si>
  <si>
    <t>17:15国际足球赛场-23-24赛季德甲联赛第33轮?拜仁慕尼黑—沃尔夫斯堡</t>
  </si>
  <si>
    <t>19:05国际足球赛场-23-24赛季法甲联赛第3轮?巴黎圣日耳曼-朗斯</t>
  </si>
  <si>
    <t>20:25国际足球赛场-23-24赛季法甲联赛第6轮?巴黎圣日耳曼—马赛</t>
  </si>
  <si>
    <t>21:50实况录像-2023/2024欧洲冠军联赛1/8决赛第二回合??皇家马德里—莱比锡</t>
  </si>
  <si>
    <t>01:20国际足球赛场-23-24赛季德甲联赛第20轮?拜仁慕尼黑—门兴格拉德巴赫</t>
  </si>
  <si>
    <t>02:40国际足球赛场-23-24赛季德甲联赛第20轮?科隆—法兰克福</t>
  </si>
  <si>
    <t>04:05国际足球赛场-23-24赛季德甲联赛第21轮?法兰克福—波鸿</t>
  </si>
  <si>
    <t>05:25国际足球赛场-23-24赛季德甲联赛第21轮?柏林联—沃尔夫斯堡</t>
  </si>
  <si>
    <t>06:50国际足球赛场-23-24赛季德甲联赛第22轮?海登海姆—勒沃库森</t>
  </si>
  <si>
    <t>08:10国际足球赛场-23-24赛季德甲联赛第22轮?弗赖堡—法兰克福</t>
  </si>
  <si>
    <t>09:35实况录像-2023/2024欧洲冠军联赛1/8决赛第二回合??曼城—哥本哈根</t>
  </si>
  <si>
    <t>10:55实况录像-2023/2024欧洲冠军联赛1/8决赛第二回合?巴塞罗那—那不勒斯</t>
  </si>
  <si>
    <t>13:102023/2024意大利足球甲级联赛-第15轮(国际米兰—乌迪内斯)</t>
  </si>
  <si>
    <t>14:30国际足球赛场-23-24赛季意甲联赛第16轮?热那亚—尤文图斯</t>
  </si>
  <si>
    <t>15:55国际足球赛场-23-24赛季德甲联赛第33轮?拜仁慕尼黑—沃尔夫斯堡</t>
  </si>
  <si>
    <t>17:15国际足球赛场-23-24赛季德甲联赛第33轮?莱比锡—不来梅</t>
  </si>
  <si>
    <t>19:30国际足球赛场-23-24赛季法甲联赛第6轮?巴黎圣日耳曼—马赛</t>
  </si>
  <si>
    <t>20:50国际足球赛场-23-24赛季法甲联赛第7轮?克莱蒙—巴黎圣日耳曼</t>
  </si>
  <si>
    <t>22:15实况录像-2023/2024欧洲冠军联赛1/8决赛第二回合??曼城—哥本哈根</t>
  </si>
  <si>
    <t>23:40实况录像-2023/2024欧洲冠军联赛1/8决赛第二回合?巴塞罗那—那不勒斯</t>
  </si>
  <si>
    <t>01:20国际足球赛场-23-24赛季德甲联赛第21轮?法兰克福—波鸿</t>
  </si>
  <si>
    <t>02:40国际足球赛场-23-24赛季德甲联赛第21轮?柏林联—沃尔夫斯堡</t>
  </si>
  <si>
    <t>04:05国际足球赛场-23-24赛季德甲联赛第22轮?海登海姆—勒沃库森</t>
  </si>
  <si>
    <t>05:25国际足球赛场-23-24赛季德甲联赛第22轮?弗赖堡—法兰克福</t>
  </si>
  <si>
    <t>06:50国际足球赛场-23-24赛季德甲联赛第23轮?拜仁慕尼黑—莱比锡</t>
  </si>
  <si>
    <t>08:10国际足球赛场-23-24赛季德甲联赛第23轮?斯图加特—科隆</t>
  </si>
  <si>
    <t>09:35实况录像-2023/2024欧洲冠军联赛1/8决赛第二回合?巴塞罗那—那不勒斯</t>
  </si>
  <si>
    <t>10:55实况录像-2023/2024欧洲冠军联赛1/8决赛第二回合?阿森纳—波尔图</t>
  </si>
  <si>
    <t>13:10国际足球赛场-23-24赛季意甲联赛第16轮?热那亚—尤文图斯</t>
  </si>
  <si>
    <t>14:302023/2024意大利足球甲级联赛-?第17轮(国际米兰—莱切)</t>
  </si>
  <si>
    <t>15:55国际足球赛场-23-24赛季德甲联赛第33轮?莱比锡—不来梅</t>
  </si>
  <si>
    <t>17:15国际足球赛场-23-24赛季德甲联赛第34轮?霍芬海姆—拜仁慕尼黑</t>
  </si>
  <si>
    <t>19:30国际足球赛场-23-24赛季法甲联赛第7轮?克莱蒙—巴黎圣日耳曼</t>
  </si>
  <si>
    <t>20:50国际足球赛场-23-24赛季法甲联赛第8轮??雷恩—巴黎圣日耳曼</t>
  </si>
  <si>
    <t>00:55足球华彩-2024-11?城记?巴塞罗那</t>
  </si>
  <si>
    <t>01:20国际足球赛场-23-24赛季德甲联赛第22轮?海登海姆—勒沃库森</t>
  </si>
  <si>
    <t>02:40国际足球赛场-23-24赛季德甲联赛第22轮?弗赖堡—法兰克福</t>
  </si>
  <si>
    <t>04:05国际足球赛场-23-24赛季德甲联赛第23轮?拜仁慕尼黑—莱比锡</t>
  </si>
  <si>
    <t>05:25国际足球赛场-23-24赛季德甲联赛第23轮?斯图加特—科隆</t>
  </si>
  <si>
    <t>06:50国际足球赛场-23-24赛季德甲联赛第24轮?柏林联—多特蒙德</t>
  </si>
  <si>
    <t>08:10国际足球赛场-23-24赛季德甲联赛第24轮?科隆—勒沃库森</t>
  </si>
  <si>
    <t>09:35实况录像-2023/2024欧洲冠军联赛1/8决赛第二回合?阿森纳—波尔图</t>
  </si>
  <si>
    <t>10:55实况录像-2023/2024欧洲冠军联赛1/8决赛第二回合?马德里竞技—国际米兰</t>
  </si>
  <si>
    <t>13:102023/2024意大利足球甲级联赛-?第17轮(国际米兰—莱切)</t>
  </si>
  <si>
    <t>14:30国际足球赛场-23-24赛季意甲联赛第18轮?AC米兰—萨索洛</t>
  </si>
  <si>
    <t>15:55国际足球赛场-23-24赛季德甲联赛第34轮?霍芬海姆—拜仁慕尼黑</t>
  </si>
  <si>
    <t>17:15实况录像-2023/2024英格兰足球超级联赛?第1轮?布伦特福德—托特纳姆</t>
  </si>
  <si>
    <t>19:30国际足球赛场-23-24赛季法甲联赛第8轮??雷恩—巴黎圣日耳曼</t>
  </si>
  <si>
    <t>20:50国际足球赛场-23-24赛季法甲联赛第9轮??巴黎圣日耳曼—斯特拉斯堡</t>
  </si>
  <si>
    <t>22:15实况录像-2023/2024欧洲冠军联赛1/8决赛第二回合?阿森纳—波尔图</t>
  </si>
  <si>
    <t>CCTV CDP Soccer Channel</t>
    <phoneticPr fontId="2" type="noConversion"/>
  </si>
  <si>
    <t>赛事</t>
    <phoneticPr fontId="3" type="noConversion"/>
  </si>
  <si>
    <t>集锦</t>
    <phoneticPr fontId="3" type="noConversion"/>
  </si>
  <si>
    <t>Note：2021 少6.2-6.6、7.19-8.1</t>
  </si>
  <si>
    <t>欧冠</t>
    <phoneticPr fontId="3" type="noConversion"/>
  </si>
  <si>
    <t>法甲联赛集锦</t>
    <phoneticPr fontId="3" type="noConversion"/>
  </si>
  <si>
    <t>法甲集锦</t>
    <phoneticPr fontId="3" type="noConversion"/>
  </si>
  <si>
    <t>20-21赛季</t>
    <phoneticPr fontId="3" type="noConversion"/>
  </si>
  <si>
    <t>2020-21赛季</t>
    <phoneticPr fontId="3" type="noConversion"/>
  </si>
  <si>
    <t>欧洲冠军联赛</t>
    <phoneticPr fontId="3" type="noConversion"/>
  </si>
  <si>
    <t>21-22</t>
    <phoneticPr fontId="3" type="noConversion"/>
  </si>
  <si>
    <t>2021-22赛季</t>
    <phoneticPr fontId="3" type="noConversion"/>
  </si>
  <si>
    <t>法甲</t>
    <phoneticPr fontId="3" type="noConversion"/>
  </si>
  <si>
    <t>法甲</t>
  </si>
  <si>
    <t>英超世界</t>
    <phoneticPr fontId="3" type="noConversion"/>
  </si>
  <si>
    <t>英超集锦</t>
    <phoneticPr fontId="3" type="noConversion"/>
  </si>
  <si>
    <t>2022年</t>
    <phoneticPr fontId="3" type="noConversion"/>
  </si>
  <si>
    <t>法国足球甲级联赛</t>
    <phoneticPr fontId="3" type="noConversion"/>
  </si>
  <si>
    <t>魔动英超</t>
    <phoneticPr fontId="3" type="noConversion"/>
  </si>
  <si>
    <t>20-21</t>
    <phoneticPr fontId="3" type="noConversion"/>
  </si>
  <si>
    <t>法国超级杯</t>
    <phoneticPr fontId="3" type="noConversion"/>
  </si>
  <si>
    <t>意甲联赛集锦</t>
    <phoneticPr fontId="3" type="noConversion"/>
  </si>
  <si>
    <t>意甲集锦</t>
    <phoneticPr fontId="3" type="noConversion"/>
  </si>
  <si>
    <t>2020/2021</t>
    <phoneticPr fontId="3" type="noConversion"/>
  </si>
  <si>
    <t>亚冠</t>
    <phoneticPr fontId="3" type="noConversion"/>
  </si>
  <si>
    <t>亚冠</t>
  </si>
  <si>
    <t>2020/21</t>
    <phoneticPr fontId="3" type="noConversion"/>
  </si>
  <si>
    <t>亚洲冠军联赛</t>
    <phoneticPr fontId="3" type="noConversion"/>
  </si>
  <si>
    <t>德甲集锦</t>
    <phoneticPr fontId="3" type="noConversion"/>
  </si>
  <si>
    <t>2022/2023</t>
    <phoneticPr fontId="3" type="noConversion"/>
  </si>
  <si>
    <t>2022-23赛季</t>
    <phoneticPr fontId="3" type="noConversion"/>
  </si>
  <si>
    <t>意甲</t>
    <phoneticPr fontId="3" type="noConversion"/>
  </si>
  <si>
    <t>意甲</t>
  </si>
  <si>
    <t>欧国联比赛日集锦</t>
  </si>
  <si>
    <t>欧国联集锦</t>
    <phoneticPr fontId="3" type="noConversion"/>
  </si>
  <si>
    <t>22-23赛季</t>
  </si>
  <si>
    <t>意大利足球甲级</t>
    <phoneticPr fontId="3" type="noConversion"/>
  </si>
  <si>
    <t>欧国联小组赛集锦</t>
    <phoneticPr fontId="3" type="noConversion"/>
  </si>
  <si>
    <t>2023/2024</t>
    <phoneticPr fontId="3" type="noConversion"/>
  </si>
  <si>
    <t>2023-24赛季</t>
    <phoneticPr fontId="3" type="noConversion"/>
  </si>
  <si>
    <t>英格兰足球超级</t>
    <phoneticPr fontId="3" type="noConversion"/>
  </si>
  <si>
    <t>英超</t>
  </si>
  <si>
    <t>欧洲国家联赛小组赛集锦</t>
    <phoneticPr fontId="3" type="noConversion"/>
  </si>
  <si>
    <t>23-24</t>
    <phoneticPr fontId="3" type="noConversion"/>
  </si>
  <si>
    <t>欧足联国家联赛</t>
    <phoneticPr fontId="3" type="noConversion"/>
  </si>
  <si>
    <t>UNL</t>
    <phoneticPr fontId="3" type="noConversion"/>
  </si>
  <si>
    <t>欧洲杯决战</t>
    <phoneticPr fontId="3" type="noConversion"/>
  </si>
  <si>
    <t>欧洲杯集锦</t>
    <phoneticPr fontId="3" type="noConversion"/>
  </si>
  <si>
    <t>2023年</t>
    <phoneticPr fontId="3" type="noConversion"/>
  </si>
  <si>
    <t>欧国联</t>
    <phoneticPr fontId="3" type="noConversion"/>
  </si>
  <si>
    <t>欧洲杯官方杂志</t>
    <phoneticPr fontId="3" type="noConversion"/>
  </si>
  <si>
    <t>2020年</t>
    <phoneticPr fontId="3" type="noConversion"/>
  </si>
  <si>
    <t>世界杯欧洲区</t>
    <phoneticPr fontId="3" type="noConversion"/>
  </si>
  <si>
    <t>世界杯欧预赛</t>
    <phoneticPr fontId="3" type="noConversion"/>
  </si>
  <si>
    <t>传奇欧洲杯</t>
    <phoneticPr fontId="3" type="noConversion"/>
  </si>
  <si>
    <t>世界杯预选赛欧洲区</t>
  </si>
  <si>
    <t>欧预赛集锦</t>
    <phoneticPr fontId="3" type="noConversion"/>
  </si>
  <si>
    <t>19-20赛季</t>
    <phoneticPr fontId="3" type="noConversion"/>
  </si>
  <si>
    <t>2019-20赛季</t>
    <phoneticPr fontId="3" type="noConversion"/>
  </si>
  <si>
    <t>欧洲超级杯</t>
    <phoneticPr fontId="3" type="noConversion"/>
  </si>
  <si>
    <t>USC</t>
    <phoneticPr fontId="3" type="noConversion"/>
  </si>
  <si>
    <t>冠军欧洲</t>
    <phoneticPr fontId="3" type="noConversion"/>
  </si>
  <si>
    <t>欧冠集锦</t>
    <phoneticPr fontId="3" type="noConversion"/>
  </si>
  <si>
    <t>2019/2020</t>
    <phoneticPr fontId="3" type="noConversion"/>
  </si>
  <si>
    <t>欧洲杯附加赛</t>
    <phoneticPr fontId="3" type="noConversion"/>
  </si>
  <si>
    <t>EQs</t>
    <phoneticPr fontId="3" type="noConversion"/>
  </si>
  <si>
    <t>欧冠开场哨</t>
    <phoneticPr fontId="3" type="noConversion"/>
  </si>
  <si>
    <t>世界杯亚洲区预选赛</t>
    <phoneticPr fontId="3" type="noConversion"/>
  </si>
  <si>
    <t>世界杯亚预赛</t>
    <phoneticPr fontId="3" type="noConversion"/>
  </si>
  <si>
    <t>U17欧洲</t>
    <phoneticPr fontId="3" type="noConversion"/>
  </si>
  <si>
    <t>欧青U17</t>
    <phoneticPr fontId="3" type="noConversion"/>
  </si>
  <si>
    <t>欧冠联赛决赛日集锦</t>
    <phoneticPr fontId="3" type="noConversion"/>
  </si>
  <si>
    <t>欧洲U19</t>
    <phoneticPr fontId="3" type="noConversion"/>
  </si>
  <si>
    <t>欧青U19</t>
    <phoneticPr fontId="3" type="noConversion"/>
  </si>
  <si>
    <t>欧洲U17女子</t>
    <phoneticPr fontId="3" type="noConversion"/>
  </si>
  <si>
    <t>女欧U17</t>
    <phoneticPr fontId="3" type="noConversion"/>
  </si>
  <si>
    <t>女足欧洲杯</t>
    <phoneticPr fontId="3" type="noConversion"/>
  </si>
  <si>
    <t>女足欧洲杯</t>
  </si>
  <si>
    <t>德国足球甲级</t>
    <phoneticPr fontId="3" type="noConversion"/>
  </si>
  <si>
    <t>德甲</t>
    <phoneticPr fontId="3" type="noConversion"/>
  </si>
  <si>
    <t>英超</t>
    <phoneticPr fontId="3" type="noConversion"/>
  </si>
  <si>
    <t>05:25国际足球赛场-23-24赛季英超联赛第16轮?曼彻斯特联—伯恩茅斯</t>
    <phoneticPr fontId="2" type="noConversion"/>
  </si>
  <si>
    <t>城记:伦敦</t>
  </si>
  <si>
    <t>托特纳姆VS阿斯顿维拉</t>
  </si>
  <si>
    <t>阿森纳VS伍尔夫汉普顿</t>
  </si>
  <si>
    <t>切尔西VS布赖顿</t>
  </si>
  <si>
    <t>曼彻斯特联VS伯恩茅斯</t>
  </si>
  <si>
    <t>埃弗顿VS切尔西</t>
  </si>
  <si>
    <t>曼城VS水晶宫</t>
  </si>
  <si>
    <t>罗马VS国际米兰</t>
  </si>
  <si>
    <t>维罗纳VS尤文图斯</t>
  </si>
  <si>
    <t>城记:罗马</t>
  </si>
  <si>
    <t>罗马城十大经典比赛</t>
  </si>
  <si>
    <t>皇家社会VS本菲卡</t>
  </si>
  <si>
    <t>阿森纳VS塞维利亚</t>
  </si>
  <si>
    <t>法兰克福VS斯图加特</t>
  </si>
  <si>
    <t>斯图加特VS不来梅</t>
  </si>
  <si>
    <t>巴黎圣日耳曼VS蒙彼利埃</t>
  </si>
  <si>
    <t>兰斯VS巴黎圣日耳曼</t>
  </si>
  <si>
    <t>里尔VS尼斯</t>
  </si>
  <si>
    <t>阿森纳VS布赖顿</t>
  </si>
  <si>
    <t>托特纳姆VS埃弗顿</t>
  </si>
  <si>
    <t>莱切VS国际米兰</t>
  </si>
  <si>
    <t>城记:米兰</t>
  </si>
  <si>
    <t>拜仁慕尼黑VS哥本哈根</t>
  </si>
  <si>
    <t>法兰克福VS拜仁慕尼黑</t>
  </si>
  <si>
    <t>巴黎圣日耳曼VS摩纳哥</t>
  </si>
  <si>
    <t>梅斯VS巴黎圣日耳曼</t>
  </si>
  <si>
    <t>伍尔弗汉普顿VS切尔西</t>
  </si>
  <si>
    <t>曼彻斯特联VS阿斯顿维拉</t>
  </si>
  <si>
    <t>拉齐奥VSAC米兰</t>
  </si>
  <si>
    <t>米兰VS多特蒙德</t>
  </si>
  <si>
    <t>斯图加特VS勒沃库森</t>
  </si>
  <si>
    <t>伦敦城十大经典比赛</t>
  </si>
  <si>
    <t>勒阿弗尔VS巴黎圣日耳曼</t>
  </si>
  <si>
    <t>弗罗西诺内VS那不勒斯</t>
  </si>
  <si>
    <t>切尔西VS水晶宫</t>
  </si>
  <si>
    <t>曼城VS谢菲尔德联</t>
  </si>
  <si>
    <t>博洛尼亚VS国际米兰</t>
  </si>
  <si>
    <t>拉齐奥VS凯尔特人</t>
  </si>
  <si>
    <t>奥格斯堡VS多特蒙德</t>
  </si>
  <si>
    <t>巴黎圣日耳曼VS南特</t>
  </si>
  <si>
    <t>米兰VS都灵</t>
  </si>
  <si>
    <t>切尔西VS富勒姆</t>
  </si>
  <si>
    <t>埃弗顿VS阿斯顿维拉</t>
  </si>
  <si>
    <t>维罗纳VSAC米兰</t>
  </si>
  <si>
    <t>埃因霍温VS阿森纳</t>
  </si>
  <si>
    <t>弗赖堡VS科隆</t>
  </si>
  <si>
    <t>里尔VS巴黎圣日耳曼</t>
  </si>
  <si>
    <t>萨索洛VS尤文图斯</t>
  </si>
  <si>
    <t>诺丁汉森林VS阿森纳</t>
  </si>
  <si>
    <t>曼彻斯特城VS伯恩利</t>
  </si>
  <si>
    <t>拉齐奥VS尤文图斯</t>
  </si>
  <si>
    <t>红星VS曼城</t>
  </si>
  <si>
    <t>多特蒙德VS美因茨</t>
  </si>
  <si>
    <t>巴黎圣日耳曼VS梅斯</t>
  </si>
  <si>
    <t>国际米兰VS罗马</t>
  </si>
  <si>
    <t>米兰城十大经典比赛</t>
  </si>
  <si>
    <t>布莱顿VS水晶宫</t>
  </si>
  <si>
    <t>曼联VS西汉姆联</t>
  </si>
  <si>
    <t>AC米兰VS莱切</t>
  </si>
  <si>
    <t>曼联VS拜仁慕尼黑</t>
  </si>
  <si>
    <t>斯图加特VS奥格斯堡</t>
  </si>
  <si>
    <t>曼彻斯特十大经典比赛</t>
  </si>
  <si>
    <t>朗斯VS巴黎圣日耳曼</t>
  </si>
  <si>
    <t>米兰VS乌迪内斯</t>
  </si>
  <si>
    <t>西汉姆联VS阿森纳</t>
  </si>
  <si>
    <t>利物浦VS伯恩利</t>
  </si>
  <si>
    <t>国际米兰VS卡利亚里</t>
  </si>
  <si>
    <t>多特蒙德VS巴黎圣日耳曼</t>
  </si>
  <si>
    <t>拜仁慕尼黑VS霍芬海姆</t>
  </si>
  <si>
    <t>斯特拉斯堡VS巴黎圣日耳曼</t>
  </si>
  <si>
    <t>伯恩利VS阿森纳</t>
  </si>
  <si>
    <t>谢菲尔德联VS布赖顿</t>
  </si>
  <si>
    <t>AC米兰VS国际米兰</t>
  </si>
  <si>
    <t>奥格斯堡VS勒沃库森</t>
  </si>
  <si>
    <t>巴黎圣日耳曼VS里尔</t>
  </si>
  <si>
    <t>曼彻斯特联VS富勒姆</t>
  </si>
  <si>
    <t>伍尔弗汉普顿VS谢菲尔德联</t>
  </si>
  <si>
    <t>哥本哈根VS曼城</t>
  </si>
  <si>
    <t>科隆VS多特蒙德</t>
  </si>
  <si>
    <t>南特VS巴黎圣日耳曼</t>
  </si>
  <si>
    <t>诺丁汉森林VS利物浦</t>
  </si>
  <si>
    <t>伯恩利VS伯恩茅斯</t>
  </si>
  <si>
    <t>拉齐奥VS拜仁慕尼黑</t>
  </si>
  <si>
    <t>拜仁慕尼黑VS不来梅</t>
  </si>
  <si>
    <t>巴黎圣日耳曼VS雷恩</t>
  </si>
  <si>
    <t>水晶宫VS卢顿</t>
  </si>
  <si>
    <t>布赖顿VS诺丁汉森林</t>
  </si>
  <si>
    <t>拉齐奥VS恩波利</t>
  </si>
  <si>
    <t>巴黎圣日耳曼VS皇家社会</t>
  </si>
  <si>
    <t>奥格斯堡VS拜仁慕尼黑</t>
  </si>
  <si>
    <t>巴黎圣日耳曼VS兰斯</t>
  </si>
  <si>
    <t>卢顿VS诺丁汉森林</t>
  </si>
  <si>
    <t>西汉姆联VS阿斯顿维拉</t>
  </si>
  <si>
    <t>国际米兰VS马德里竞技</t>
  </si>
  <si>
    <t>多特蒙德VS波鸿</t>
  </si>
  <si>
    <t>蒙彼利埃VS巴黎圣日耳曼</t>
  </si>
  <si>
    <t>托特纳姆VS卢顿</t>
  </si>
  <si>
    <t>利物浦VS布赖顿</t>
  </si>
  <si>
    <t>AC米兰VS纽卡斯尔联</t>
  </si>
  <si>
    <t>埃因霍温VS多特蒙德</t>
  </si>
  <si>
    <t>拜仁慕尼黑VS门兴格拉德巴赫</t>
  </si>
  <si>
    <t>马赛VS巴黎圣日尔曼</t>
  </si>
  <si>
    <t>西汉姆联VS托特纳姆</t>
  </si>
  <si>
    <t>阿森纳VS卢顿</t>
  </si>
  <si>
    <t>国际米兰VS萨尔茨堡</t>
  </si>
  <si>
    <t>波尔图VS阿森纳</t>
  </si>
  <si>
    <t>科隆VS法兰克福</t>
  </si>
  <si>
    <t>巴黎圣日耳曼VS克莱蒙</t>
  </si>
  <si>
    <t>阿斯顿维拉VS布伦特福德</t>
  </si>
  <si>
    <t>曼联VS利物浦</t>
  </si>
  <si>
    <t>塞维利亚VS阿森纳</t>
  </si>
  <si>
    <t>那不勒斯VS巴塞罗那</t>
  </si>
  <si>
    <t>法兰克福VS波鸿</t>
  </si>
  <si>
    <t>巴黎圣日尔曼VS里昂</t>
  </si>
  <si>
    <t>曼城VS卢顿</t>
  </si>
  <si>
    <t>利物浦VS水晶宫</t>
  </si>
  <si>
    <t>巴塞罗那VS顿涅茨克矿工</t>
  </si>
  <si>
    <t>城记:曼彻斯特</t>
  </si>
  <si>
    <t>拜仁慕尼黑VS拉齐奥</t>
  </si>
  <si>
    <t>柏林联VS沃尔夫斯堡</t>
  </si>
  <si>
    <t>巴黎圣日耳曼VS勒阿弗尔</t>
  </si>
  <si>
    <t>谢菲尔德联VS伯恩利</t>
  </si>
  <si>
    <t>水晶宫VS西汉姆联</t>
  </si>
  <si>
    <t>巴黎圣日耳曼VS米兰</t>
  </si>
  <si>
    <t>城记:巴塞罗那</t>
  </si>
  <si>
    <t>皇家社会VS巴黎圣日耳曼</t>
  </si>
  <si>
    <t>海登海姆VS勒沃库森</t>
  </si>
  <si>
    <t>西汉姆联VS利物浦</t>
  </si>
  <si>
    <t>托特纳姆VS阿森纳</t>
  </si>
  <si>
    <t>米兰VS巴黎圣日耳曼</t>
  </si>
  <si>
    <t>曼城VS哥本哈根</t>
  </si>
  <si>
    <t>弗赖堡VS法兰克福</t>
  </si>
  <si>
    <t>切尔西VS西汉姆联</t>
  </si>
  <si>
    <t>伯恩利VS纽卡斯尔</t>
  </si>
  <si>
    <t>顿涅茨克矿工VS巴塞罗那</t>
  </si>
  <si>
    <t>欧冠20佳进球</t>
  </si>
  <si>
    <t>巴塞罗那VS那不勒斯</t>
  </si>
  <si>
    <t>拜仁慕尼黑VS莱比锡</t>
  </si>
  <si>
    <t>尤文图斯VS国际米兰</t>
  </si>
  <si>
    <t>富勒姆VS曼城</t>
  </si>
  <si>
    <t>曼联VS阿森纳</t>
  </si>
  <si>
    <t>阿森纳VS波尔图</t>
  </si>
  <si>
    <t>斯图加特VS科隆</t>
  </si>
  <si>
    <t>国际米兰VS乌迪内斯</t>
  </si>
  <si>
    <t>阿森纳VS埃弗顿</t>
  </si>
  <si>
    <t>曼城VS西汉姆联</t>
  </si>
  <si>
    <t>马德里竞技VS国际米兰</t>
  </si>
  <si>
    <t>柏林联VS多特蒙德</t>
  </si>
  <si>
    <t>第17轮(国际米兰VS莱切)</t>
  </si>
  <si>
    <t>柏林联VS美因茨</t>
  </si>
  <si>
    <t>美因茨VS法兰克福</t>
  </si>
  <si>
    <t>多特蒙德VS埃因霍温</t>
  </si>
  <si>
    <t>科隆VS勒沃库森</t>
  </si>
  <si>
    <t>国际米兰VS尤文图斯</t>
  </si>
  <si>
    <t>拜仁慕尼黑VS奥格斯堡</t>
  </si>
  <si>
    <t>斯图加特VS弗赖堡</t>
  </si>
  <si>
    <t>阿森纳VS拜仁慕尼黑</t>
  </si>
  <si>
    <t>拜仁慕尼黑VS美因茨</t>
  </si>
  <si>
    <t>法兰克福VS科隆</t>
  </si>
  <si>
    <t>拜仁慕尼黑VS勒沃库森</t>
  </si>
  <si>
    <t>巴黎圣日耳曼VS巴塞罗那</t>
  </si>
  <si>
    <t>不莱梅VS多特蒙德</t>
  </si>
  <si>
    <t>拜仁慕尼黑VS波鸿</t>
  </si>
  <si>
    <t>莱比锡VS拜仁慕尼黑</t>
  </si>
  <si>
    <t>马德里竞技VS多特蒙德</t>
  </si>
  <si>
    <t>达姆施塔特VS拜仁慕尼黑</t>
  </si>
  <si>
    <t>拜仁慕尼黑VS弗赖堡</t>
  </si>
  <si>
    <t>多特蒙德VS柏林联</t>
  </si>
  <si>
    <t>多特蒙德VS马德里竞技</t>
  </si>
  <si>
    <t>弗赖堡VS勒沃库森</t>
  </si>
  <si>
    <t>美因茨VS拜仁慕尼黑</t>
  </si>
  <si>
    <t>柏林联VS斯图加特</t>
  </si>
  <si>
    <t>巴塞罗那VS巴黎圣日耳曼</t>
  </si>
  <si>
    <t>莱比锡VS美因茨</t>
  </si>
  <si>
    <t>拜仁慕尼黑VS达姆施塔特</t>
  </si>
  <si>
    <t>霍芬海姆VS勒沃库森</t>
  </si>
  <si>
    <t>拜仁慕尼黑VS阿森纳</t>
  </si>
  <si>
    <t>第27轮(拜仁慕尼黑VS多特蒙德)</t>
  </si>
  <si>
    <t>多特蒙德VS拜仁慕尼黑</t>
  </si>
  <si>
    <t>拜仁慕尼黑VS海登海姆</t>
  </si>
  <si>
    <t>柏林联VS勒沃库森</t>
  </si>
  <si>
    <t>奥格斯堡VS霍芬海姆</t>
  </si>
  <si>
    <t>多特蒙德VS门兴格拉德巴赫</t>
  </si>
  <si>
    <t>巴黎圣日耳曼VS多特蒙德</t>
  </si>
  <si>
    <t>多特蒙德VS斯图加特</t>
  </si>
  <si>
    <t>斯图加特VS法兰克福</t>
  </si>
  <si>
    <t>拜仁慕尼黑VS科隆</t>
  </si>
  <si>
    <t>柏林联VS拜仁慕尼黑</t>
  </si>
  <si>
    <t>海登海姆VS莱比锡</t>
  </si>
  <si>
    <t>拜仁慕尼黑VS法兰克福</t>
  </si>
  <si>
    <t>拉齐奥VS罗马</t>
  </si>
  <si>
    <t>美因茨VS科隆</t>
  </si>
  <si>
    <t>斯图加特VS拜仁慕尼黑</t>
  </si>
  <si>
    <t>皇家马德里VS莱比锡</t>
  </si>
  <si>
    <t>蒙扎VS尤文图斯</t>
  </si>
  <si>
    <t>法兰克福VS勒沃库森</t>
  </si>
  <si>
    <t>巴黎圣日耳曼VS洛里昂</t>
  </si>
  <si>
    <t>巴黎圣日耳曼VS朗斯</t>
  </si>
  <si>
    <t>拜仁慕尼黑VS沃尔夫斯堡</t>
  </si>
  <si>
    <t>巴黎圣日耳曼VS马赛</t>
  </si>
  <si>
    <t>热那亚VS尤文图斯</t>
  </si>
  <si>
    <t>莱比锡VS不来梅</t>
  </si>
  <si>
    <t>克莱蒙VS巴黎圣日耳曼</t>
  </si>
  <si>
    <t>霍芬海姆VS拜仁慕尼黑</t>
  </si>
  <si>
    <t>雷恩VS巴黎圣日耳曼</t>
  </si>
  <si>
    <t>AC米兰VS萨索洛</t>
  </si>
  <si>
    <t>布伦特福德VS托特纳姆</t>
  </si>
  <si>
    <t>巴黎圣日耳曼VS斯特拉斯堡</t>
  </si>
  <si>
    <t>23:35实况录像-2023/2024欧洲冠军联赛1/8决赛第二回合?马德里竞技—国际米兰</t>
  </si>
  <si>
    <t>01:20国际足球赛场-23-24赛季德甲联赛第23轮?拜仁慕尼黑—莱比锡</t>
  </si>
  <si>
    <t>02:40国际足球赛场-23-24赛季德甲联赛第23轮?斯图加特—科隆</t>
  </si>
  <si>
    <t>04:05国际足球赛场-23-24赛季德甲联赛第24轮?柏林联—多特蒙德</t>
  </si>
  <si>
    <t>05:25国际足球赛场-23-24赛季德甲联赛第24轮?科隆—勒沃库森</t>
  </si>
  <si>
    <t>06:50国际足球赛场-23-24赛季德甲联赛第25轮?拜仁慕尼黑—美因茨</t>
  </si>
  <si>
    <t>08:10国际足球赛场-23-24赛季德甲联赛第25轮?不莱梅—多特蒙德</t>
  </si>
  <si>
    <t>09:35实况录像-2023/2024欧洲冠军联赛1/8决赛第二回合?马德里竞技—国际米兰</t>
  </si>
  <si>
    <t>10:55实况录像-2023/2024欧洲冠军联赛1/8决赛第二回合?多特蒙德—埃因霍温</t>
  </si>
  <si>
    <t>13:10国际足球赛场-23-24赛季意甲联赛第18轮?AC米兰—萨索洛</t>
  </si>
  <si>
    <t>14:30国际足球赛场-23-24赛季意甲联赛第19轮?罗马—亚特兰大</t>
  </si>
  <si>
    <t>15:55实况录像-2023/2024英格兰足球超级联赛?第1轮?布伦特福德—托特纳姆</t>
  </si>
  <si>
    <t>17:15实况录像-2023/2024英格兰足球超级联赛??第2轮??利物浦—伯恩茅斯</t>
  </si>
  <si>
    <t>19:25国际足球赛场-23-24赛季法甲联赛第9轮??巴黎圣日耳曼—斯特拉斯堡</t>
  </si>
  <si>
    <t>20:45国际足球赛场-23-24赛季法甲联赛第10轮?布雷斯特—巴黎圣日耳曼</t>
  </si>
  <si>
    <t>22:10实况录像-2023/2024欧洲冠军联赛1/8决赛第二回合?马德里竞技—国际米兰</t>
  </si>
  <si>
    <t>足球华彩-2024-20</t>
  </si>
  <si>
    <t>2023/2024英格兰足球超级联赛-第13轮</t>
  </si>
  <si>
    <t>国际足球赛场-23-24赛季英超联赛第14轮</t>
  </si>
  <si>
    <t>国际足球赛场-23-24赛季英超联赛第16轮</t>
  </si>
  <si>
    <t>国际足球赛场-23-24赛季英超联赛第17轮</t>
  </si>
  <si>
    <t>2023/2024意大利足球甲级联赛-第24轮(罗马-国际米兰)</t>
  </si>
  <si>
    <t>国际足球赛场-23-24赛季意甲联赛第25轮</t>
  </si>
  <si>
    <t>足球华彩-2024-3</t>
  </si>
  <si>
    <t>足球华彩-2024-4</t>
  </si>
  <si>
    <t>实况录像-2023/2024欧洲冠军联赛小组赛第4轮</t>
  </si>
  <si>
    <t>国际足球赛场-23-24赛季德甲第12轮</t>
  </si>
  <si>
    <t>国际足球赛场-23-24赛季德甲第13轮</t>
  </si>
  <si>
    <t>国际足球赛场-23-24赛季法甲联赛第11轮</t>
  </si>
  <si>
    <t>国际足球赛场-23-24赛季法甲联赛第12轮</t>
  </si>
  <si>
    <t>国际足球赛场-23-24赛季法甲联赛第33轮2</t>
  </si>
  <si>
    <t>国际足球赛场-23-24赛季法甲联赛第34轮</t>
  </si>
  <si>
    <t>国际足球赛场-23-24赛季英超联赛第18轮</t>
  </si>
  <si>
    <t>国际足球赛场-23-24赛季意甲联赛第26轮</t>
  </si>
  <si>
    <t>足球华彩-2024-5</t>
  </si>
  <si>
    <t>实况录像-2023/2024欧洲冠军联赛小组赛第5轮</t>
  </si>
  <si>
    <t>国际足球赛场-23-24赛季德甲联赛第14轮</t>
  </si>
  <si>
    <t>国际足球赛场-23-24赛季法甲联赛第13轮</t>
  </si>
  <si>
    <t>2023/2024英格兰足球超级联赛-第19轮</t>
  </si>
  <si>
    <t>国际足球赛场-23-24赛季意甲第27轮</t>
  </si>
  <si>
    <t>国际足球赛场-2024南美解放者杯小组赛集锦1</t>
  </si>
  <si>
    <t>国际足球赛场-2024南美解放者杯小组赛集锦2</t>
  </si>
  <si>
    <t>足球华彩-2024-12</t>
  </si>
  <si>
    <t>国际足球赛场-23-24赛季法甲联赛第14轮</t>
  </si>
  <si>
    <t>实况录像-2023/2024意大利足球甲级联赛第1轮</t>
  </si>
  <si>
    <t>国际足球赛场-23-24赛季英超联赛第20轮</t>
  </si>
  <si>
    <t>国际足球赛场-23-24赛季意甲联赛第28轮</t>
  </si>
  <si>
    <t>国际足球赛场-2024南美解放者杯小组赛集锦3</t>
  </si>
  <si>
    <t>国际足球赛场-2024南美解放者杯小组赛集锦4</t>
  </si>
  <si>
    <t>国际足球赛场-23-24赛季德甲联赛第15轮</t>
  </si>
  <si>
    <t>国际足球赛场-23-24赛季法甲联赛第15轮</t>
  </si>
  <si>
    <t>实况录像-2023/2024意大利足球甲级联赛第2轮</t>
  </si>
  <si>
    <t>国际足球赛场-23-24赛季英超联赛第21轮</t>
  </si>
  <si>
    <t>国际足球赛场-23-24赛季意甲联赛第29轮</t>
  </si>
  <si>
    <t>实况录像-2023/2024欧洲冠军联赛小组赛第6轮</t>
  </si>
  <si>
    <t>2023/2024德国足球甲级联赛-第15轮</t>
  </si>
  <si>
    <t>国际足球赛场-23-24赛季法甲联赛第16轮</t>
  </si>
  <si>
    <t>国际足球赛场-23-24赛季意甲联赛第5轮</t>
  </si>
  <si>
    <t>国际足球赛场-23-24赛季英超联赛第22轮</t>
  </si>
  <si>
    <t>国际足球赛场-23-24赛季意甲联赛第30轮</t>
  </si>
  <si>
    <t>国际足球赛场-23-24赛季德甲联赛第16轮</t>
  </si>
  <si>
    <t>国际足球赛场-23-24赛季法甲联赛第17轮</t>
  </si>
  <si>
    <t>实况录像-2023/2024意大利足球甲级联赛第10轮</t>
  </si>
  <si>
    <t>足球华彩-2024-7</t>
  </si>
  <si>
    <t>国际足球赛场-23-24赛季英超联赛第23轮</t>
  </si>
  <si>
    <t>国际足球赛场-23-24赛季意甲联赛第31轮</t>
  </si>
  <si>
    <t>足球华彩-2024-9</t>
  </si>
  <si>
    <t>国际足球赛场-23-24赛季法甲联赛第18轮</t>
  </si>
  <si>
    <t>2023/2024意大利足球甲级联赛-第11轮</t>
  </si>
  <si>
    <t>国际足球赛场-23-24赛季英超联赛第24轮</t>
  </si>
  <si>
    <t>国际足球赛场-23-24赛季意甲联赛第32轮</t>
  </si>
  <si>
    <t>国际足球赛场-23-24赛季德甲联赛第17轮</t>
  </si>
  <si>
    <t>国际足球赛场-23-24赛季法甲联赛第20轮</t>
  </si>
  <si>
    <t>国际足球赛场-23-24赛季英超联赛第25轮</t>
  </si>
  <si>
    <t>国际足球赛场-23-24赛季意甲联赛第33轮</t>
  </si>
  <si>
    <t>国际足球赛场-23-24赛季法甲联赛第21轮</t>
  </si>
  <si>
    <t>国际足球赛场-23-24赛季英超联赛第26轮</t>
  </si>
  <si>
    <t>国际足球赛场-23-24赛季意甲联赛第34轮</t>
  </si>
  <si>
    <t>实况录像-2023/2024欧洲冠军联赛1/8决赛第一回合</t>
  </si>
  <si>
    <t>国际足球赛场-23-24赛季德甲联赛第18轮</t>
  </si>
  <si>
    <t>国际足球赛场-23-24赛季法甲联赛第22轮</t>
  </si>
  <si>
    <t>国际足球赛场-23-24赛季英超联赛第27轮</t>
  </si>
  <si>
    <t>国际足球赛场-23-24赛季意甲联赛第35轮</t>
  </si>
  <si>
    <t>国际足球赛场-23-24赛季法甲联赛第23轮</t>
  </si>
  <si>
    <t>国际足球赛场-23-24赛季英超联赛第28轮</t>
  </si>
  <si>
    <t>国际足球赛场-23-24赛季意甲联赛第36轮</t>
  </si>
  <si>
    <t>国际足球赛场-23-24赛季德甲联赛第19轮</t>
  </si>
  <si>
    <t>国际足球赛场-23-24赛季法甲联赛第25轮</t>
  </si>
  <si>
    <t>国际足球赛场-23-24赛季英超联赛第29轮</t>
  </si>
  <si>
    <t>国际足球赛场-23-24赛季意甲联赛第38轮</t>
  </si>
  <si>
    <t>国际足球赛场-23-24赛季法甲联赛第26轮</t>
  </si>
  <si>
    <t>国际足球赛场-23-24赛季英超联赛第30轮</t>
  </si>
  <si>
    <t>2023/2024英格兰足球超级联赛-第30轮</t>
  </si>
  <si>
    <t>国际足球赛场-23-24赛季欧冠联赛小组赛第1轮</t>
  </si>
  <si>
    <t>国际足球赛场-23-24赛季德甲联赛第20轮</t>
  </si>
  <si>
    <t>国际足球赛场-23-24赛季法甲联赛第27轮</t>
  </si>
  <si>
    <t>2023/2024英格兰足球超级联赛-第31轮</t>
  </si>
  <si>
    <t>国际足球赛场-23-24赛季英超联赛第31轮</t>
  </si>
  <si>
    <t>实况录像-2023/2024欧洲冠军联赛小组赛第3轮</t>
  </si>
  <si>
    <t>国际足球赛场-23-24赛季法甲联赛第28轮</t>
  </si>
  <si>
    <t>国际足球赛场-23-24赛季英超联赛32轮</t>
  </si>
  <si>
    <t>国际足球赛场-23-24赛季德甲联赛第21轮</t>
  </si>
  <si>
    <t>国际足球赛场-23-24赛季法甲联赛第30轮</t>
  </si>
  <si>
    <t>国际足球赛场-23-24赛季英超联赛第33轮</t>
  </si>
  <si>
    <t>足球华彩-2024-10</t>
  </si>
  <si>
    <t>实况录像-2023/2024欧洲冠军联赛1/8决赛第二回合</t>
  </si>
  <si>
    <t>国际足球赛场-23-24赛季法甲联赛第31轮</t>
  </si>
  <si>
    <t>国际足球赛场-23-24赛季英超联赛第34轮</t>
  </si>
  <si>
    <t>足球华彩-2024-11</t>
  </si>
  <si>
    <t>国际足球赛场-23-24赛季德甲联赛第22轮</t>
  </si>
  <si>
    <t>国际足球赛场-23-24赛季英超联赛第35轮</t>
  </si>
  <si>
    <t>国际足球赛场-23-24赛季英超联赛第36轮</t>
  </si>
  <si>
    <t>足球华彩-2024-21</t>
  </si>
  <si>
    <t>国际足球赛场-23-24赛季德甲联赛第23轮</t>
  </si>
  <si>
    <t>国际足球赛场-23-24赛季意甲联赛13轮</t>
  </si>
  <si>
    <t>国际足球赛场-23-24赛季英超联赛第37轮</t>
  </si>
  <si>
    <t>2023/2024意大利足球甲级联赛-第15轮</t>
  </si>
  <si>
    <t>国际足球赛场-23-24赛季英超联赛第38轮</t>
  </si>
  <si>
    <t>国际足球赛场-23-24赛季德甲联赛第24轮</t>
  </si>
  <si>
    <t>2023/2024意大利足球甲级联赛-</t>
  </si>
  <si>
    <t>实况录像-2023/2024德国足球甲级联赛第1轮</t>
  </si>
  <si>
    <t>国际足球赛场-23-24赛季德甲联赛第2轮</t>
  </si>
  <si>
    <t>国际足球赛场-23-24赛季意甲联赛第23轮</t>
  </si>
  <si>
    <t>国际足球赛场-23-24赛季德甲联赛第3轮</t>
  </si>
  <si>
    <t>实况录像-2023/2024欧洲冠军联赛1/4决赛第一回合</t>
  </si>
  <si>
    <t>国际足球赛场-23-24赛季德甲联赛第25轮</t>
  </si>
  <si>
    <t>2023/2024意大利足球甲级联赛-第24轮</t>
  </si>
  <si>
    <t>国际足球赛场-23-24赛季德甲联赛第4轮</t>
  </si>
  <si>
    <t>国际足球赛场-23-24赛季德甲联赛第5轮</t>
  </si>
  <si>
    <t>国际足球赛场-23-24赛季德甲联赛第6轮</t>
  </si>
  <si>
    <t>国际足球赛场-23-24赛季德甲联赛第26轮</t>
  </si>
  <si>
    <t>国际足球赛场-23-24赛季德甲联赛第7轮</t>
  </si>
  <si>
    <t>实况录像-2023/2024欧洲冠军联赛1/4决赛第二回合</t>
  </si>
  <si>
    <t>国际足球赛场-23-24赛季德甲联赛第8轮</t>
  </si>
  <si>
    <t>国际足球赛场-23-24赛季德甲联赛第27轮</t>
  </si>
  <si>
    <t>国际足球赛场-23-24赛季德甲联赛第9轮</t>
  </si>
  <si>
    <t>国际足球赛场-23-24赛季德甲联赛第10轮</t>
  </si>
  <si>
    <t>2023/2024德国足球甲级联赛-</t>
  </si>
  <si>
    <t>国际足球赛场-23-24赛季德甲联赛第11轮</t>
  </si>
  <si>
    <t>实况录像-2023/2024欧洲冠军联赛半决赛第一回合</t>
  </si>
  <si>
    <t>国际足球赛场-23-24赛季德甲联赛第28轮</t>
  </si>
  <si>
    <t>实况录像-2023/2024欧洲冠军联赛半决赛第二回合</t>
  </si>
  <si>
    <t>国际足球赛场-23-24赛季德甲联赛第29轮</t>
  </si>
  <si>
    <t>国际足球赛场-23-24赛季德甲联赛第30轮</t>
  </si>
  <si>
    <t>国际足球赛场-23-24赛季德甲联赛第31轮</t>
  </si>
  <si>
    <t>实况录像-2023/2024意大利足球甲级联赛第12轮</t>
  </si>
  <si>
    <t>国际足球赛场-23-24赛季德甲联赛第32轮</t>
  </si>
  <si>
    <t>国际足球赛场-23-24赛季意甲联赛14轮</t>
  </si>
  <si>
    <t>国际足球赛场-23-24赛季法甲联赛第1轮</t>
  </si>
  <si>
    <t>国际足球赛场-23-24赛季法甲联赛第3轮</t>
  </si>
  <si>
    <t>国际足球赛场-23-24赛季德甲联赛第33轮</t>
  </si>
  <si>
    <t>国际足球赛场-23-24赛季法甲联赛第6轮</t>
  </si>
  <si>
    <t>国际足球赛场-23-24赛季意甲联赛第16轮</t>
  </si>
  <si>
    <t>国际足球赛场-23-24赛季法甲联赛第7轮</t>
  </si>
  <si>
    <t>国际足球赛场-23-24赛季德甲联赛第34轮</t>
  </si>
  <si>
    <t>国际足球赛场-23-24赛季法甲联赛第8轮</t>
  </si>
  <si>
    <t>国际足球赛场-23-24赛季意甲联赛第18轮</t>
  </si>
  <si>
    <t>实况录像-2023/2024英格兰足球超级联赛第1轮</t>
  </si>
  <si>
    <t>国际足球赛场-23-24赛季法甲联赛第9轮</t>
  </si>
  <si>
    <t>国际足球赛场-23-24赛季法甲联赛第10轮</t>
  </si>
  <si>
    <t>节目名称</t>
    <phoneticPr fontId="2" type="noConversion"/>
  </si>
  <si>
    <t>23:30实况录像-2023/2024欧洲冠军联赛1/8决赛第二回合?多特蒙德—埃因霍温</t>
  </si>
  <si>
    <t>01:20国际足球赛场-23-24赛季德甲联赛第24轮?柏林联—多特蒙德</t>
  </si>
  <si>
    <t>02:40国际足球赛场-23-24赛季德甲联赛第24轮?科隆—勒沃库森</t>
  </si>
  <si>
    <t>04:05国际足球赛场-23-24赛季德甲联赛第25轮?拜仁慕尼黑—美因茨</t>
  </si>
  <si>
    <t>05:25国际足球赛场-23-24赛季德甲联赛第25轮?不莱梅—多特蒙德</t>
  </si>
  <si>
    <t>06:50国际足球赛场-23-24赛季德甲联赛第26轮?达姆施塔特—拜仁慕尼黑</t>
  </si>
  <si>
    <t>08:10国际足球赛场-23-24赛季德甲联赛第26轮?弗赖堡—勒沃库森</t>
  </si>
  <si>
    <t>09:35国际足球赛场-2024南美解放者杯1/8决赛第一回合?巴西格雷米奥—巴西弗卢米嫩塞</t>
  </si>
  <si>
    <t>10:55国际足球赛场-2024南美解放者杯1/8决赛第一回合??巴西博塔弗戈—巴西帕尔梅拉斯</t>
  </si>
  <si>
    <t>13:00国际足球赛场-23-24赛季意甲联赛第19轮?罗马—亚特兰大</t>
  </si>
  <si>
    <t>15:45实况录像-2023/2024英格兰足球超级联赛??第2轮??利物浦—伯恩茅斯</t>
  </si>
  <si>
    <t>17:05实况录像-2023/2024英格兰足球超级联赛第3轮?曼联—诺丁汉森林</t>
  </si>
  <si>
    <t>19:05国际足球赛场-2024南美解放者杯1/8决赛第一回合?巴西格雷米奥—巴西弗卢米嫩塞</t>
  </si>
  <si>
    <t>20:25国际足球赛场-2024南美解放者杯1/8决赛第一回合??巴西博塔弗戈—巴西帕尔梅拉斯</t>
  </si>
  <si>
    <t>21:50实况录像-2023/2024欧洲冠军联赛1/8决赛第二回合?多特蒙德—埃因霍温</t>
  </si>
  <si>
    <t>23:10实况录像-2023/2024欧洲冠军联赛1/4决赛第一回合??皇家马德里—曼城</t>
  </si>
  <si>
    <t>01:15国际足球赛场-23-24赛季德甲联赛第25轮?拜仁慕尼黑—美因茨</t>
  </si>
  <si>
    <t>02:35国际足球赛场-23-24赛季德甲联赛第25轮?不莱梅—多特蒙德</t>
  </si>
  <si>
    <t>04:00国际足球赛场-23-24赛季德甲联赛第26轮?达姆施塔特—拜仁慕尼黑</t>
  </si>
  <si>
    <t>05:20国际足球赛场-23-24赛季德甲联赛第26轮?弗赖堡—勒沃库森</t>
  </si>
  <si>
    <t>06:40国际足球赛场-23-24赛季德甲联赛第27轮?莱比锡—美因茨</t>
  </si>
  <si>
    <t>08:00足球华彩-2024-5?城记?米兰</t>
  </si>
  <si>
    <t>08:25足球实况-2024南美解放者杯1/8决赛第二回合?阿根廷河床—阿根廷塔列雷斯(直播)</t>
  </si>
  <si>
    <t>10:35实况录像-2023/2024欧洲冠军联赛1/4决赛第一回合??阿森纳—拜仁慕尼黑</t>
  </si>
  <si>
    <t>12:00足球华彩-2024-11?城记?巴塞罗那</t>
  </si>
  <si>
    <t>12:25足球华彩-2024-5?城记?米兰</t>
  </si>
  <si>
    <t>14:10国际足球赛场-23-24赛季意甲联赛第21轮?乌迪内斯—AC米兰</t>
  </si>
  <si>
    <t>15:35实况录像-2023/2024英格兰足球超级联赛第3轮?曼联—诺丁汉森林</t>
  </si>
  <si>
    <t>16:55实况录像-2023/2024英格兰足球超级联赛第3轮?谢菲尔德联—曼城</t>
  </si>
  <si>
    <t>18:20足球华彩-2024-5?城记?米兰</t>
  </si>
  <si>
    <t>18:40足球华彩-2024-11?城记?巴塞罗那</t>
  </si>
  <si>
    <t>20:25国际足球赛场-2024南美解放者杯1/8决赛第一回合?巴西格雷米奥—巴西弗卢米嫩塞</t>
  </si>
  <si>
    <t>21:50实况录像-2023/2024欧洲冠军联赛1/4决赛第一回合??皇家马德里—曼城</t>
  </si>
  <si>
    <t>23:10实况录像-2023/2024欧洲冠军联赛1/4决赛第一回合??阿森纳—拜仁慕尼黑</t>
  </si>
  <si>
    <t>01:15国际足球赛场-23-24赛季德甲联赛第26轮?达姆施塔特—拜仁慕尼黑</t>
  </si>
  <si>
    <t>02:35国际足球赛场-23-24赛季德甲联赛第26轮?弗赖堡—勒沃库森</t>
  </si>
  <si>
    <t>04:00国际足球赛场-23-24赛季德甲联赛第27轮?莱比锡—美因茨</t>
  </si>
  <si>
    <t>05:202023/2024德国足球甲级联赛-?第27轮(拜仁慕尼黑—多特蒙德)</t>
  </si>
  <si>
    <t>06:40国际足球赛场-23-24赛季德甲联赛第28轮?柏林联—勒沃库森</t>
  </si>
  <si>
    <t>08:00足球华彩-2024-10?城记?曼彻斯特</t>
  </si>
  <si>
    <t>08:25足球实况-2024南美解放者杯1/8决赛第二回合?玻利维亚玻利瓦尔—巴西弗拉门戈(直播)</t>
  </si>
  <si>
    <t>10:35国际足球赛场-2024南美解放者杯1/8决赛第一回合?阿根廷塔列雷斯—阿根廷河床</t>
  </si>
  <si>
    <t>11:55国际足球赛场-2024南美解放者杯1/8决赛第二回合?阿根廷河床—阿根廷塔列雷斯</t>
  </si>
  <si>
    <t>13:20国际足球赛场-2024南美解放者杯1/8决赛第一回合?巴西弗拉门戈—玻利维亚玻利瓦尔</t>
  </si>
  <si>
    <t>14:45足球华彩-2024-3?城记?罗马</t>
  </si>
  <si>
    <t>15:10足球华彩-2024-10?城记?曼彻斯特</t>
  </si>
  <si>
    <t>15:35实况录像-2023/2024英格兰足球超级联赛第3轮?谢菲尔德联—曼城</t>
  </si>
  <si>
    <t>16:55国际足球赛场-23-24赛季英超联赛第4轮?曼彻斯特城—富勒姆</t>
  </si>
  <si>
    <t>18:20足球华彩-2024-10?城记?曼彻斯特</t>
  </si>
  <si>
    <t>19:05实况录像-2024/2025英格兰足球超级联赛?第1轮?布伦特福德—水晶宫</t>
  </si>
  <si>
    <t>20:25实况录像-2024/2025英格兰足球超级联赛?第1轮?阿森纳—伍尔弗汉普顿</t>
  </si>
  <si>
    <t>21:50实况录像-2023/2024欧洲冠军联赛1/4决赛第一回合??阿森纳—拜仁慕尼黑</t>
  </si>
  <si>
    <t>23:10实况录像-2023/2024欧洲冠军联赛1/4决赛第一回合??巴黎圣日耳曼—巴塞罗那</t>
  </si>
  <si>
    <t>01:20国际足球赛场-23-24赛季德甲联赛第27轮?莱比锡—美因茨</t>
  </si>
  <si>
    <t>02:402023/2024德国足球甲级联赛-?第27轮(拜仁慕尼黑—多特蒙德)</t>
  </si>
  <si>
    <t>04:05国际足球赛场-23-24赛季德甲联赛第28轮?柏林联—勒沃库森</t>
  </si>
  <si>
    <t>05:25国际足球赛场-23-24赛季德甲联赛第28轮?多特蒙德—斯图加特</t>
  </si>
  <si>
    <t>06:50国际足球赛场-23-24赛季德甲联赛第29轮?斯图加特—法兰克福</t>
  </si>
  <si>
    <t>08:10国际足球赛场-23-24赛季德甲联赛第29轮?拜仁慕尼黑—科隆</t>
  </si>
  <si>
    <t>09:35实况录像-2023/2024欧洲冠军联赛1/4决赛第一回合??巴黎圣日耳曼—巴塞罗那</t>
  </si>
  <si>
    <t>10:55实况录像-2023/2024欧洲冠军联赛1/4决赛第一回合??马德里竞技—多特蒙德</t>
  </si>
  <si>
    <t>13:10国际足球赛场-23-24赛季意甲联赛第22轮?尤文图斯—恩波利</t>
  </si>
  <si>
    <t>14:30国际足球赛场-23-24赛季意甲联赛第23轮?国际米兰—尤文图斯</t>
  </si>
  <si>
    <t>15:55国际足球赛场-23-24赛季英超联赛第4轮?曼彻斯特城—富勒姆</t>
  </si>
  <si>
    <t>17:15国际足球赛场-23-24赛季英超联赛第4轮?水晶宫—伍尔弗汉普顿</t>
  </si>
  <si>
    <t>19:30国际足球赛场-2024南美解放者杯1/8决赛第一回合?阿根廷塔列雷斯—阿根廷河床</t>
  </si>
  <si>
    <t>20:50国际足球赛场-2024南美解放者杯1/8决赛第二回合?阿根廷河床—阿根廷塔列雷斯</t>
  </si>
  <si>
    <t>22:15实况录像-2023/2024欧洲冠军联赛1/4决赛第一回合??巴黎圣日耳曼—巴塞罗那</t>
  </si>
  <si>
    <t>23:40实况录像-2023/2024欧洲冠军联赛1/4决赛第一回合??马德里竞技—多特蒙德</t>
  </si>
  <si>
    <t>01:20国际足球赛场-23-24赛季德甲联赛第28轮?柏林联—勒沃库森</t>
  </si>
  <si>
    <t>02:40国际足球赛场-23-24赛季德甲联赛第28轮?多特蒙德—斯图加特</t>
  </si>
  <si>
    <t>04:05国际足球赛场-23-24赛季德甲联赛第29轮?斯图加特—法兰克福</t>
  </si>
  <si>
    <t>05:25国际足球赛场-23-24赛季德甲联赛第29轮?拜仁慕尼黑—科隆</t>
  </si>
  <si>
    <t>06:50国际足球赛场-23-24赛季德甲联赛第30轮?柏林联—拜仁慕尼黑</t>
  </si>
  <si>
    <t>08:10国际足球赛场-23-24赛季德甲联赛第30轮?海登海姆—莱比锡</t>
  </si>
  <si>
    <t>09:35实况录像-2023/2024欧洲冠军联赛1/4决赛第一回合??马德里竞技—多特蒙德</t>
  </si>
  <si>
    <t>10:55实况录像-2023/2024欧洲冠军联赛1/4决赛第二回合?多特蒙德—马德里竞技</t>
  </si>
  <si>
    <t>13:10国际足球赛场-23-24赛季意甲联赛第23轮?国际米兰—尤文图斯</t>
  </si>
  <si>
    <t>15:55国际足球赛场-23-24赛季英超联赛第4轮?水晶宫—伍尔弗汉普顿</t>
  </si>
  <si>
    <t>17:15国际足球赛场-23-24赛季英超联赛第5轮?曼彻斯特联—布赖顿</t>
  </si>
  <si>
    <t>19:30实况录像-2024/2025英格兰足球超级联赛?第1轮?布伦特福德—水晶宫</t>
  </si>
  <si>
    <t>20:50实况录像-2024/2025英格兰足球超级联赛?第1轮?阿森纳—伍尔弗汉普顿</t>
  </si>
  <si>
    <t>22:15实况录像-2023/2024欧洲冠军联赛1/4决赛第一回合??马德里竞技—多特蒙德</t>
  </si>
  <si>
    <t>19:05实况录像-2024/2025英格兰足球超级联赛?第1轮?阿森纳—伍尔弗汉普顿</t>
    <phoneticPr fontId="2" type="noConversion"/>
  </si>
  <si>
    <t>2024/2025</t>
  </si>
  <si>
    <t>2024-25赛季</t>
    <phoneticPr fontId="3" type="noConversion"/>
  </si>
  <si>
    <t>目标 &gt;&gt;</t>
  </si>
  <si>
    <t>All 4+</t>
  </si>
  <si>
    <t>男</t>
  </si>
  <si>
    <t>女</t>
  </si>
  <si>
    <t>男 x 15-34</t>
  </si>
  <si>
    <t>女 x 15-34</t>
  </si>
  <si>
    <t>4-14岁</t>
  </si>
  <si>
    <t>15-24岁</t>
  </si>
  <si>
    <t>25-34岁</t>
  </si>
  <si>
    <t>35-44岁</t>
  </si>
  <si>
    <t>45-54岁</t>
  </si>
  <si>
    <t>55岁+</t>
  </si>
  <si>
    <t>Primary</t>
  </si>
  <si>
    <t>Junior middle school</t>
  </si>
  <si>
    <t>Sen./prof High school</t>
  </si>
  <si>
    <t>Collage/university/further</t>
  </si>
  <si>
    <t>城市</t>
  </si>
  <si>
    <t>乡村</t>
  </si>
  <si>
    <t>HH income &lt;5999</t>
  </si>
  <si>
    <t>HH income 6000-9999</t>
  </si>
  <si>
    <t>HH income 10000-14999</t>
  </si>
  <si>
    <t>HH income &gt; 15000</t>
  </si>
  <si>
    <t>地区</t>
  </si>
  <si>
    <t>Title</t>
  </si>
  <si>
    <t>Description</t>
  </si>
  <si>
    <t>Channel</t>
  </si>
  <si>
    <t>Date</t>
  </si>
  <si>
    <t>Weekday</t>
  </si>
  <si>
    <t>Start</t>
  </si>
  <si>
    <t>End</t>
  </si>
  <si>
    <t>Speciality</t>
  </si>
  <si>
    <t>收视率%</t>
  </si>
  <si>
    <t>收视率(000)</t>
  </si>
  <si>
    <t>市场份额%</t>
  </si>
  <si>
    <t>平均到达率%</t>
  </si>
  <si>
    <t>平均到达率(000)</t>
  </si>
  <si>
    <t>集中度%</t>
  </si>
  <si>
    <t>观众构成%</t>
  </si>
  <si>
    <t>NATIONAL(M)</t>
  </si>
  <si>
    <t>CCTV CDP Soccer Channel</t>
  </si>
  <si>
    <t>实况录像-2024/2025英格兰足球超级联赛第1轮</t>
    <phoneticPr fontId="2" type="noConversion"/>
  </si>
  <si>
    <t>阿森纳VS伍尔弗汉普顿</t>
    <phoneticPr fontId="2" type="noConversion"/>
  </si>
  <si>
    <t>布伦特福德VS水晶宫</t>
    <phoneticPr fontId="2" type="noConversion"/>
  </si>
  <si>
    <t>12:20足球华彩-2024-21?欧冠20佳进球</t>
    <phoneticPr fontId="2" type="noConversion"/>
  </si>
  <si>
    <t>欧冠集锦</t>
    <phoneticPr fontId="2" type="noConversion"/>
  </si>
  <si>
    <t>23:35实况录像-2023/2024欧洲冠军联赛1/4决赛第二回合?多特蒙德—马德里竞技</t>
  </si>
  <si>
    <t>01:20国际足球赛场-23-24赛季德甲联赛第29轮?斯图加特—法兰克福</t>
  </si>
  <si>
    <t>02:40国际足球赛场-23-24赛季德甲联赛第29轮?拜仁慕尼黑—科隆</t>
  </si>
  <si>
    <t>04:05国际足球赛场-23-24赛季德甲联赛第30轮?柏林联—拜仁慕尼黑</t>
  </si>
  <si>
    <t>05:25国际足球赛场-23-24赛季德甲联赛第30轮?海登海姆—莱比锡</t>
  </si>
  <si>
    <t>06:50国际足球赛场-23-24赛季德甲联赛第31轮?拜仁慕尼黑—法兰克福</t>
  </si>
  <si>
    <t>08:10国际足球赛场-23-24赛季德甲联赛第31轮?美因茨—科隆</t>
  </si>
  <si>
    <t>10:55国际足球赛场-24-25赛季法国足球甲级联赛第2轮?巴黎圣日耳曼—蒙彼利埃</t>
  </si>
  <si>
    <t>14:30国际足球赛场-23-24赛季意甲联赛第25轮?维罗纳—尤文图斯</t>
  </si>
  <si>
    <t>15:55国际足球赛场-23-24赛季英超联赛第5轮?曼彻斯特联—布赖顿</t>
  </si>
  <si>
    <t>17:15国际足球赛场-23-24赛季英超联赛第6轮?曼彻斯特城—诺丁汉森林</t>
  </si>
  <si>
    <t>19:30国际足球赛场-24-25赛季英格兰足球超级联赛第2轮?曼彻斯特城—伊普斯威奇</t>
  </si>
  <si>
    <t>20:50国际足球赛场-24-25赛季法国足球甲级联赛第2轮?巴黎圣日耳曼—蒙彼利埃</t>
  </si>
  <si>
    <t>22:15实况录像-2023/2024欧洲冠军联赛1/4决赛第二回合?多特蒙德—马德里竞技</t>
  </si>
  <si>
    <t>09:35国际足球赛场-24-25赛季英格兰足球超级联赛第2轮?曼彻斯特城—伊普斯威奇</t>
    <phoneticPr fontId="2" type="noConversion"/>
  </si>
  <si>
    <t>24-25</t>
  </si>
  <si>
    <t>13:102023/2024意大利足球甲级联赛-第24轮?罗马-国际米兰</t>
    <phoneticPr fontId="2" type="noConversion"/>
  </si>
  <si>
    <t>国际足球赛场-24-25赛季英格兰足球超级联赛第2轮</t>
  </si>
  <si>
    <t>曼彻斯特城VS伊普斯威奇</t>
  </si>
  <si>
    <t>国际足球赛场-24-25赛季法国足球甲级联赛第2轮</t>
  </si>
  <si>
    <t>14:302023/2024意大利足球甲级联赛-第24轮?罗马-国际米兰</t>
    <phoneticPr fontId="2" type="noConversion"/>
  </si>
  <si>
    <t>12:502023/2024意大利足球甲级联赛-第20轮?米兰-罗马</t>
    <phoneticPr fontId="2" type="noConversion"/>
  </si>
  <si>
    <t>14:202023/2024意大利足球甲级联赛-第20轮?米兰-罗马</t>
    <phoneticPr fontId="2" type="noConversion"/>
  </si>
  <si>
    <t>23:35实况录像-2023/2024欧洲冠军联赛1/4决赛第二回合?巴塞罗那—巴黎圣日耳曼</t>
  </si>
  <si>
    <t>01:20国际足球赛场-23-24赛季德甲联赛第30轮?柏林联—拜仁慕尼黑</t>
  </si>
  <si>
    <t>02:40国际足球赛场-23-24赛季德甲联赛第30轮?海登海姆—莱比锡</t>
  </si>
  <si>
    <t>04:05国际足球赛场-23-24赛季德甲联赛第31轮?拜仁慕尼黑—法兰克福</t>
  </si>
  <si>
    <t>05:25国际足球赛场-23-24赛季德甲联赛第31轮?美因茨—科隆</t>
  </si>
  <si>
    <t>06:50国际足球赛场-23-24赛季德甲联赛第32轮?斯图加特—拜仁慕尼黑</t>
  </si>
  <si>
    <t>08:10国际足球赛场-23-24赛季德甲联赛第32轮?法兰克福—勒沃库森</t>
  </si>
  <si>
    <t>09:35国际足球赛场-2024南美解放者杯1/8决赛第二回合?玻利维亚玻利瓦尔—巴西弗拉门戈</t>
  </si>
  <si>
    <t>10:55国际足球赛场-24-25赛季英格兰足球超级联赛第2轮?伯恩茅斯—纽卡斯尔联</t>
  </si>
  <si>
    <t>13:10国际足球赛场-24-25赛季法国足球甲级联赛第2轮?马赛—兰斯</t>
  </si>
  <si>
    <t>14:30国际足球赛场-2024中国之队国际足球邀请赛?中国U16—越南U16</t>
  </si>
  <si>
    <t>15:55国际足球赛场-23-24赛季英超联赛第6轮?曼彻斯特城—诺丁汉森林</t>
  </si>
  <si>
    <t>17:15国际足球赛场-23-24赛季英超联赛第7轮?曼彻斯特联—水晶宫</t>
  </si>
  <si>
    <t>19:25国际足球赛场-24-25赛季英格兰足球超级联赛第2轮?伯恩茅斯—纽卡斯尔联</t>
  </si>
  <si>
    <t>20:45国际足球赛场-24-25赛季法国足球甲级联赛第2轮?马赛—兰斯</t>
  </si>
  <si>
    <t>22:10实况录像-2023/2024欧洲冠军联赛1/4决赛第二回合?巴塞罗那—巴黎圣日耳曼</t>
  </si>
  <si>
    <t>23:30实况录像-2023/2024欧洲冠军联赛1/4决赛第二回合?曼城—皇家马德里</t>
  </si>
  <si>
    <t>01:20国际足球赛场-23-24赛季德甲联赛第31轮?拜仁慕尼黑—法兰克福</t>
  </si>
  <si>
    <t>02:40国际足球赛场-23-24赛季德甲联赛第31轮?美因茨—科隆</t>
  </si>
  <si>
    <t>04:05国际足球赛场-23-24赛季德甲联赛第32轮?斯图加特—拜仁慕尼黑</t>
  </si>
  <si>
    <t>05:25国际足球赛场-23-24赛季德甲联赛第32轮?法兰克福—勒沃库森</t>
  </si>
  <si>
    <t>06:50国际足球赛场-23-24赛季德甲联赛第33轮?拜仁慕尼黑—沃尔夫斯堡</t>
  </si>
  <si>
    <t>08:10国际足球赛场-23-24赛季德甲联赛第33轮?莱比锡—不来梅</t>
  </si>
  <si>
    <t>09:35国际足球赛场-2024南美解放者杯1/8决赛第二回合?巴西弗卢米嫩塞—巴西格雷米奥</t>
  </si>
  <si>
    <t>10:55国际足球赛场-2024南美解放者杯1/8决赛第二回合??巴西帕尔梅拉斯—巴西博塔弗戈</t>
  </si>
  <si>
    <t>13:00国际足球赛场-2024南美解放者杯1/8决赛第二回合?阿根廷河床—阿根廷塔列雷斯</t>
  </si>
  <si>
    <t>14:20国际足球赛场-2024中国之队国际足球邀请赛?中国U16—乌兹别克斯坦U16</t>
  </si>
  <si>
    <t>15:45国际足球赛场-23-24赛季英超联赛第7轮?曼彻斯特联—水晶宫</t>
  </si>
  <si>
    <t>17:05国际足球赛场-23-24赛季英超联赛第8轮?曼彻斯特联—布伦特福德</t>
  </si>
  <si>
    <t>19:05国际足球赛场-2024南美解放者杯1/8决赛第二回合?巴西弗卢米嫩塞—巴西格雷米奥</t>
  </si>
  <si>
    <t>20:25国际足球赛场-2024南美解放者杯1/8决赛第二回合??巴西帕尔梅拉斯—巴西博塔弗戈</t>
  </si>
  <si>
    <t>21:50实况录像-2023/2024欧洲冠军联赛1/4决赛第二回合?曼城—皇家马德里</t>
  </si>
  <si>
    <t>23:10实况录像-2023/2024欧洲冠军联赛?半决赛第一回合?多特蒙德-巴黎圣日耳曼</t>
  </si>
  <si>
    <t>01:20国际足球赛场-23-24赛季德甲联赛第32轮?斯图加特—拜仁慕尼黑</t>
  </si>
  <si>
    <t>02:40国际足球赛场-23-24赛季德甲联赛第32轮?法兰克福—勒沃库森</t>
  </si>
  <si>
    <t>04:05国际足球赛场-23-24赛季德甲联赛第33轮?拜仁慕尼黑—沃尔夫斯堡</t>
  </si>
  <si>
    <t>05:25国际足球赛场-23-24赛季德甲联赛第33轮?莱比锡—不来梅</t>
  </si>
  <si>
    <t>06:50国际足球赛场-23-24赛季法甲联赛第1轮?巴黎圣日耳曼—洛里昂</t>
  </si>
  <si>
    <t>08:10国际足球赛场-23-24赛季法甲联赛第1轮?布雷斯特—朗斯</t>
  </si>
  <si>
    <t>09:35实况录像-2023/2024欧洲冠军联赛?半决赛第一回合?多特蒙德-巴黎圣日耳曼</t>
  </si>
  <si>
    <t>10:55实况录像-2023/2024欧洲冠军联赛?半决赛第一回合?拜仁慕尼黑-皇家马德里</t>
  </si>
  <si>
    <t>13:10国际足球赛场-23-24赛季意甲第27轮?拉齐奥—AC米兰</t>
  </si>
  <si>
    <t>14:30国际足球赛场-23-24赛季意甲联赛第28轮?博洛尼亚—国际米兰</t>
  </si>
  <si>
    <t>15:55国际足球赛场-23-24赛季英超联赛第8轮?曼彻斯特联—布伦特福德</t>
  </si>
  <si>
    <t>17:15国际足球赛场-23-24赛季英超联赛第9轮?曼彻斯特城—布赖顿</t>
  </si>
  <si>
    <t>19:25国际足球赛场-2024南美解放者杯1/8决赛第二回合?阿根廷河床—阿根廷塔列雷斯</t>
  </si>
  <si>
    <t>20:45国际足球赛场-2024南美解放者杯1/8决赛第二回合?玻利维亚玻利瓦尔—巴西弗拉门戈</t>
  </si>
  <si>
    <t>22:10实况录像-2023/2024欧洲冠军联赛?半决赛第一回合?多特蒙德-巴黎圣日耳曼</t>
  </si>
  <si>
    <t>23:30实况录像-2023/2024欧洲冠军联赛?半决赛第一回合?拜仁慕尼黑-皇家马德里</t>
  </si>
  <si>
    <t>01:20国际足球赛场-23-24赛季德甲联赛第33轮?拜仁慕尼黑—沃尔夫斯堡</t>
  </si>
  <si>
    <t>02:40国际足球赛场-23-24赛季德甲联赛第33轮?莱比锡—不来梅</t>
  </si>
  <si>
    <t>04:05国际足球赛场-23-24赛季法甲联赛第1轮?巴黎圣日耳曼—洛里昂</t>
  </si>
  <si>
    <t>05:25国际足球赛场-23-24赛季法甲联赛第1轮?布雷斯特—朗斯</t>
  </si>
  <si>
    <t>06:50国际足球赛场-23-24赛季法甲联赛第2轮?里尔-南特</t>
  </si>
  <si>
    <t>08:10国际足球赛场-23-24赛季法甲联赛第2轮?朗斯-雷恩</t>
  </si>
  <si>
    <t>09:35实况录像-2023/2024欧洲冠军联赛?半决赛第一回合?拜仁慕尼黑-皇家马德里</t>
  </si>
  <si>
    <t>10:55实况录像-2023/2024欧洲冠军联赛?半决赛第二回合?皇家马德里—拜仁慕尼黑</t>
  </si>
  <si>
    <t>12:20国际足球赛场-2024南美解放者杯1/8决赛集锦1</t>
  </si>
  <si>
    <t>12:55国际足球赛场-2024南美解放者杯1/8决赛集锦2</t>
  </si>
  <si>
    <t>13:30国际足球赛场-23-24赛季意甲联赛第28轮?博洛尼亚—国际米兰</t>
  </si>
  <si>
    <t>14:50国际足球赛场-23-24赛季意甲联赛第29轮?维罗纳—AC米兰</t>
  </si>
  <si>
    <t>16:15国际足球赛场-23-24赛季英超联赛第9轮?曼彻斯特城—布赖顿</t>
  </si>
  <si>
    <t>17:35国际足球赛场-23-24赛季英超联赛第10轮??阿森纳—谢菲尔德联</t>
  </si>
  <si>
    <t>19:00国际足球赛场-2024南美解放者杯1/8决赛集锦1</t>
  </si>
  <si>
    <t>19:35国际足球赛场-2024中国之队国际足球邀请赛?中国U16—越南U16</t>
  </si>
  <si>
    <t>20:55国际足球赛场-2024中国之队国际足球邀请赛?中国U16—乌兹别克斯坦U16</t>
  </si>
  <si>
    <t>22:20实况录像-2023/2024欧洲冠军联赛?半决赛第一回合?拜仁慕尼黑-皇家马德里</t>
  </si>
  <si>
    <t>23:40实况录像-2023/2024欧洲冠军联赛?半决赛第二回合?皇家马德里—拜仁慕尼黑</t>
  </si>
  <si>
    <t>01:20国际足球赛场-23-24赛季法甲联赛第1轮?巴黎圣日耳曼—洛里昂</t>
  </si>
  <si>
    <t>02:40国际足球赛场-23-24赛季法甲联赛第1轮?布雷斯特—朗斯</t>
  </si>
  <si>
    <t>04:05国际足球赛场-23-24赛季法甲联赛第2轮?里尔-南特</t>
  </si>
  <si>
    <t>05:25国际足球赛场-23-24赛季法甲联赛第2轮?朗斯-雷恩</t>
  </si>
  <si>
    <t>06:50国际足球赛场-23-24赛季法甲联赛第3轮?巴黎圣日耳曼-朗斯</t>
  </si>
  <si>
    <t>08:10国际足球赛场-23-24赛季法甲联赛第4轮1</t>
  </si>
  <si>
    <t>09:35实况录像-2023/2024欧洲冠军联赛?半决赛第二回合?皇家马德里—拜仁慕尼黑</t>
  </si>
  <si>
    <t>10:55实况录像-2023/2024欧洲冠军联赛?半决赛第二回合?巴黎圣日耳曼—多特蒙德</t>
  </si>
  <si>
    <t>13:10国际足球赛场-23-24赛季意甲联赛第29轮?维罗纳—AC米兰</t>
  </si>
  <si>
    <t>14:30国际足球赛场-23-24赛季意甲联赛第30轮?拉齐奥—尤文图斯</t>
  </si>
  <si>
    <t>15:55国际足球赛场-23-24赛季英超联赛第10轮??阿森纳—谢菲尔德联</t>
  </si>
  <si>
    <t>17:15国际足球赛场-23-24赛季英超联赛第10轮?利物浦—诺丁汉森林</t>
  </si>
  <si>
    <t>19:05国际足球赛场-24-25赛季英格兰足球超级联赛第2轮?曼彻斯特城—伊普斯威奇</t>
  </si>
  <si>
    <t>20:30国际足球赛场-24-25赛季英格兰足球超级联赛第2轮?伯恩茅斯—纽卡斯尔联</t>
  </si>
  <si>
    <t>21:55足球实况-24-25赛季英超联赛第3轮?莱斯特城—阿斯顿维拉(直播)</t>
  </si>
  <si>
    <t>00:05实况录像-2023/2024欧洲冠军联赛?半决赛第二回合?皇家马德里—拜仁慕尼黑</t>
  </si>
  <si>
    <t>01:30足球华彩-2024-20?城记?伦敦</t>
  </si>
  <si>
    <t>01:55足球华彩-2024-3?城记?罗马</t>
  </si>
  <si>
    <t>02:15足球华彩-2024-10?城记?曼彻斯特</t>
  </si>
  <si>
    <t>02:40国际足球赛场-23-24赛季法甲联赛第2轮?朗斯-雷恩</t>
  </si>
  <si>
    <t>04:05国际足球赛场-23-24赛季法甲联赛第3轮?巴黎圣日耳曼-朗斯</t>
  </si>
  <si>
    <t>05:25国际足球赛场-23-24赛季法甲联赛第4轮1</t>
  </si>
  <si>
    <t>06:50国际足球赛场-23-24赛季法甲联赛第4轮2</t>
  </si>
  <si>
    <t>08:10国际足球赛场-23-24赛季法甲联赛第5轮?洛里昂—摩纳哥</t>
  </si>
  <si>
    <t>09:35实况录像-2023/2024欧洲冠军联赛?半决赛第二回合?巴黎圣日耳曼—多特蒙德</t>
  </si>
  <si>
    <t>10:55实况录像-2023/2024欧洲冠军联赛?决赛??多特蒙德—皇家马德里</t>
  </si>
  <si>
    <t>13:10国际足球赛场-23-24赛季意甲联赛第30轮?拉齐奥—尤文图斯</t>
  </si>
  <si>
    <t>14:30国际足球赛场-23-24赛季意甲联赛第31轮?AC米兰—莱切</t>
  </si>
  <si>
    <t>15:55国际足球赛场-23-24赛季英超联赛第10轮?利物浦—诺丁汉森林</t>
  </si>
  <si>
    <t>17:15国际足球赛场-23-24赛季英超联赛第12轮?曼彻斯特联—卢顿</t>
  </si>
  <si>
    <t>18:35足球华彩-2024-5?城记?米兰</t>
  </si>
  <si>
    <t>19:00国际足球赛场-24-25赛季法国足球甲级联赛第2轮?巴黎圣日耳曼—蒙彼利埃</t>
  </si>
  <si>
    <t>20:25足球实况-24-25赛季英超联赛第3轮?切尔西—水晶宫(直播)</t>
  </si>
  <si>
    <t>22:35国际足球赛场-24-25赛季法国足球甲级联赛第2轮?马赛—兰斯</t>
  </si>
  <si>
    <t>00:00足球华彩-2024-3?城记?罗马</t>
  </si>
  <si>
    <t>00:25足球华彩-2024-4?罗马城十大经典比赛</t>
  </si>
  <si>
    <t>00:50足球华彩-2024-10?城记?曼彻斯特</t>
  </si>
  <si>
    <t>01:15国际足球赛场-23-24赛季法甲联赛第3轮?巴黎圣日耳曼-朗斯</t>
  </si>
  <si>
    <t>02:40国际足球赛场-23-24赛季法甲联赛第4轮1</t>
  </si>
  <si>
    <t>04:05国际足球赛场-23-24赛季法甲联赛第4轮2</t>
  </si>
  <si>
    <t>05:25国际足球赛场-23-24赛季法甲联赛第5轮?洛里昂—摩纳哥</t>
  </si>
  <si>
    <t>06:50国际足球赛场-23-24赛季法甲联赛第5轮?雷恩—里尔</t>
  </si>
  <si>
    <t>08:10国际足球赛场-23-24赛季法甲联赛第6轮?巴黎圣日耳曼—马赛</t>
  </si>
  <si>
    <t>09:35国际足球赛场-24-25赛季英格兰足球超级联赛第3轮?莱斯特城—阿斯顿维拉</t>
  </si>
  <si>
    <t>10:55国际足球赛场-2024南美解放者杯小组赛?秘鲁利马联—巴西弗卢米嫩塞</t>
  </si>
  <si>
    <t>13:10国际足球赛场-23-24赛季意甲联赛第31轮?AC米兰—莱切</t>
  </si>
  <si>
    <t>14:30国际足球赛场-23-24赛季意甲联赛第32轮?国际米兰—卡利亚里</t>
  </si>
  <si>
    <t>15:55国际足球赛场-23-24赛季英超联赛第12轮?曼彻斯特联—卢顿</t>
  </si>
  <si>
    <t>17:15国际足球赛场-23-24赛季英超联赛第12轮??利物浦—布伦特福德</t>
  </si>
  <si>
    <t>19:30国际足球赛场-24-25赛季英格兰足球超级联赛第3轮?莱斯特城—阿斯顿维拉</t>
  </si>
  <si>
    <t>22:15国际足球赛场-2024南美解放者杯小组赛?委内瑞拉塔奇拉体育—阿根廷河床</t>
  </si>
  <si>
    <t>伯恩茅斯VS纽卡斯尔联</t>
  </si>
  <si>
    <t>马赛VS兰斯</t>
  </si>
  <si>
    <t>国际足球赛场-24-25赛季英格兰足球超级联赛第3轮</t>
  </si>
  <si>
    <t>莱斯特城VS阿斯顿维拉</t>
  </si>
  <si>
    <t>莱斯特城VS阿斯顿维拉</t>
    <phoneticPr fontId="2" type="noConversion"/>
  </si>
  <si>
    <t>足球实况-24-25赛季英超联赛第3轮(直播)</t>
    <phoneticPr fontId="2" type="noConversion"/>
  </si>
  <si>
    <t>切尔西VS水晶宫</t>
    <phoneticPr fontId="2" type="noConversion"/>
  </si>
  <si>
    <t>23:35国际足球赛场-2024南美解放者杯小组赛?秘鲁利马联—巴西弗卢米嫩塞</t>
  </si>
  <si>
    <t>01:20国际足球赛场-23-24赛季法甲联赛第4轮2</t>
  </si>
  <si>
    <t>02:40国际足球赛场-23-24赛季法甲联赛第5轮?洛里昂—摩纳哥</t>
  </si>
  <si>
    <t>04:05国际足球赛场-23-24赛季法甲联赛第5轮?雷恩—里尔</t>
  </si>
  <si>
    <t>05:25国际足球赛场-23-24赛季法甲联赛第6轮?巴黎圣日耳曼—马赛</t>
  </si>
  <si>
    <t>06:50国际足球赛场-23-24赛季法甲联赛第7轮?克莱蒙—巴黎圣日耳曼</t>
  </si>
  <si>
    <t>08:10国际足球赛场-23-24赛季法甲联赛第8轮??雷恩—巴黎圣日耳曼</t>
  </si>
  <si>
    <t>09:35国际足球赛场-24-25赛季英格兰足球超级联赛第3轮?切尔西—水晶宫</t>
  </si>
  <si>
    <t>10:55国际足球赛场-24-25赛季法国足球甲级联赛第3轮?摩纳哥—朗斯</t>
  </si>
  <si>
    <t>13:10国际足球赛场-24-25赛季法国足球甲级联赛第3轮?里尔—巴黎圣日耳曼</t>
  </si>
  <si>
    <t>14:30国际足球赛场-23-24赛季意甲联赛第33轮?AC米兰—国际米兰</t>
  </si>
  <si>
    <t>15:55国际足球赛场-23-24赛季英超联赛第12轮??利物浦—布伦特福德</t>
  </si>
  <si>
    <t>17:15国际足球赛场-23-24赛季英超联赛第13轮?曼彻斯特城—利物浦</t>
  </si>
  <si>
    <t>19:25国际足球赛场-24-25赛季英格兰足球超级联赛第3轮?切尔西—水晶宫</t>
  </si>
  <si>
    <t>20:45国际足球赛场-24-25赛季法国足球甲级联赛第3轮?摩纳哥—朗斯</t>
  </si>
  <si>
    <t>22:10国际足球赛场-2024南美解放者杯小组赛?秘鲁利马联—巴西弗卢米嫩塞</t>
  </si>
  <si>
    <t>23:30国际足球赛场-2024南美解放者杯小组赛?巴西弗卢米嫩塞—智利科洛科洛</t>
  </si>
  <si>
    <t>01:20国际足球赛场-23-24赛季法甲联赛第5轮?雷恩—里尔</t>
  </si>
  <si>
    <t>02:40国际足球赛场-23-24赛季法甲联赛第6轮?巴黎圣日耳曼—马赛</t>
  </si>
  <si>
    <t>04:05国际足球赛场-23-24赛季法甲联赛第7轮?克莱蒙—巴黎圣日耳曼</t>
  </si>
  <si>
    <t>05:25国际足球赛场-23-24赛季法甲联赛第8轮??雷恩—巴黎圣日耳曼</t>
  </si>
  <si>
    <t>06:50国际足球赛场-23-24赛季法甲联赛第8轮??兰斯—摩纳哥</t>
  </si>
  <si>
    <t>08:10国际足球赛场-23-24赛季法甲联赛第9轮??巴黎圣日耳曼—斯特拉斯堡</t>
  </si>
  <si>
    <t>09:35国际足球赛场-24-25赛季法国足球甲级联赛第3轮?里尔—巴黎圣日耳曼</t>
  </si>
  <si>
    <t>10:55国际足球赛场-2024南美解放者杯小组赛?阿根廷河床—乌拉圭民族</t>
  </si>
  <si>
    <t>13:00国际足球赛场-23-24赛季意甲联赛第33轮?AC米兰—国际米兰</t>
  </si>
  <si>
    <t>14:20国际足球赛场-23-24赛季意甲联赛第34轮</t>
  </si>
  <si>
    <t>15:45国际足球赛场-23-24赛季英超联赛第13轮?曼彻斯特城—利物浦</t>
  </si>
  <si>
    <t>17:052023/2024英格兰足球超级联赛-第13轮(托特纳姆—阿斯顿维拉)</t>
  </si>
  <si>
    <t>19:05国际足球赛场-24-25赛季法国足球甲级联赛第3轮?摩纳哥—朗斯</t>
  </si>
  <si>
    <t>20:25国际足球赛场-24-25赛季法国足球甲级联赛第3轮?里尔—巴黎圣日耳曼</t>
  </si>
  <si>
    <t>21:50国际足球赛场-2024南美解放者杯小组赛?巴西弗卢米嫩塞—智利科洛科洛</t>
  </si>
  <si>
    <t>23:10国际足球赛场-2024南美解放者杯小组赛?阿根廷河床—乌拉圭民族</t>
  </si>
  <si>
    <t>01:20国际足球赛场-23-24赛季法甲联赛第7轮?克莱蒙—巴黎圣日耳曼</t>
  </si>
  <si>
    <t>02:40国际足球赛场-23-24赛季法甲联赛第8轮??雷恩—巴黎圣日耳曼</t>
  </si>
  <si>
    <t>04:05国际足球赛场-23-24赛季法甲联赛第8轮??兰斯—摩纳哥</t>
  </si>
  <si>
    <t>05:25国际足球赛场-23-24赛季法甲联赛第9轮??巴黎圣日耳曼—斯特拉斯堡</t>
  </si>
  <si>
    <t>06:50国际足球赛场-23-24赛季法甲联赛第9轮??尼斯—马赛</t>
  </si>
  <si>
    <t>08:10国际足球赛场-23-24赛季法甲联赛第10轮?布雷斯特—巴黎圣日耳曼</t>
  </si>
  <si>
    <t>09:35国际足球赛场-2024南美解放者杯小组赛?阿根廷河床—乌拉圭民族</t>
  </si>
  <si>
    <t>10:55国际足球赛场-2024南美解放者杯小组赛?厄瓜多尔山谷独立—巴西帕尔梅拉斯</t>
  </si>
  <si>
    <t>13:10国际足球赛场-23-24赛季意甲联赛第34轮</t>
  </si>
  <si>
    <t>14:30国际足球赛场-23-24赛季意甲联赛第35轮</t>
  </si>
  <si>
    <t>15:552023/2024英格兰足球超级联赛-第13轮(托特纳姆—阿斯顿维拉)</t>
  </si>
  <si>
    <t>17:15国际足球赛场-23-24赛季英超联赛第14轮?阿森纳—伍尔夫汉普顿</t>
  </si>
  <si>
    <t>20:45国际足球赛场-24-25赛季英格兰足球超级联赛第3轮?莱斯特城—阿斯顿维拉</t>
  </si>
  <si>
    <t>22:10国际足球赛场-2024南美解放者杯小组赛?阿根廷河床—乌拉圭民族</t>
  </si>
  <si>
    <t>23:30国际足球赛场-2024南美解放者杯小组赛?厄瓜多尔山谷独立—巴西帕尔梅拉斯</t>
  </si>
  <si>
    <t>01:20国际足球赛场-23-24赛季法甲联赛第8轮??兰斯—摩纳哥</t>
  </si>
  <si>
    <t>02:40国际足球赛场-23-24赛季法甲联赛第9轮??巴黎圣日耳曼—斯特拉斯堡</t>
  </si>
  <si>
    <t>04:05国际足球赛场-23-24赛季法甲联赛第9轮??尼斯—马赛</t>
  </si>
  <si>
    <t>05:25国际足球赛场-23-24赛季法甲联赛第10轮?布雷斯特—巴黎圣日耳曼</t>
  </si>
  <si>
    <t>06:50国际足球赛场-23-24赛季法甲联赛第11轮?巴黎圣日耳曼—蒙彼利埃</t>
  </si>
  <si>
    <t>08:10国际足球赛场-国际足球赛场-23-24赛季法甲联赛第11轮?摩纳哥—布雷斯特</t>
  </si>
  <si>
    <t>09:35国际足球赛场-2024南美解放者杯小组赛?厄瓜多尔山谷独立—巴西帕尔梅拉斯</t>
  </si>
  <si>
    <t>10:55国际足球赛场-2024南美解放者杯小组赛?巴西弗拉门戈—哥伦比亚百万富翁</t>
  </si>
  <si>
    <t>13:10国际足球赛场-23-24赛季意甲联赛第35轮</t>
  </si>
  <si>
    <t>14:30国际足球赛场-23-24赛季意甲联赛第36轮?拉齐奥—恩波利</t>
  </si>
  <si>
    <t>15:55国际足球赛场-23-24赛季英超联赛第14轮?阿森纳—伍尔夫汉普顿</t>
  </si>
  <si>
    <t>17:15国际足球赛场-23-24赛季英超联赛第14轮?切尔西—布赖顿</t>
  </si>
  <si>
    <t>21:50国际足球赛场-2024南美解放者杯小组赛?厄瓜多尔山谷独立—巴西帕尔梅拉斯</t>
  </si>
  <si>
    <t>23:10国际足球赛场-2024南美解放者杯小组赛?巴西弗拉门戈—哥伦比亚百万富翁</t>
  </si>
  <si>
    <t>01:20国际足球赛场-23-24赛季法甲联赛第9轮??尼斯—马赛</t>
  </si>
  <si>
    <t>02:40国际足球赛场-23-24赛季法甲联赛第10轮?布雷斯特—巴黎圣日耳曼</t>
  </si>
  <si>
    <t>04:05国际足球赛场-23-24赛季法甲联赛第11轮?巴黎圣日耳曼—蒙彼利埃</t>
  </si>
  <si>
    <t>05:25国际足球赛场-国际足球赛场-23-24赛季法甲联赛第11轮?摩纳哥—布雷斯特</t>
  </si>
  <si>
    <t>06:50国际足球赛场-23-24赛季法甲联赛第12轮?兰斯—巴黎圣日耳曼</t>
  </si>
  <si>
    <t>08:10国际足球赛场-23-24赛季法甲联赛第12轮?雷恩—里昂</t>
  </si>
  <si>
    <t>09:35国际足球赛场-2024南美解放者杯小组赛?巴西弗拉门戈—哥伦比亚百万富翁</t>
  </si>
  <si>
    <t>10:55国际足球赛场-2024南美解放者杯小组赛?巴西米内罗竞技—乌拉圭佩纳罗尔</t>
  </si>
  <si>
    <t>13:10国际足球赛场-23-24赛季意甲联赛第36轮?拉齐奥—恩波利</t>
  </si>
  <si>
    <t>14:30国际足球赛场-23-24赛季意甲联赛第38轮</t>
  </si>
  <si>
    <t>15:55国际足球赛场-23-24赛季英超联赛第14轮?切尔西—布赖顿</t>
  </si>
  <si>
    <t>17:15国际足球赛场-23-24赛季英超联赛第16轮?曼彻斯特联—伯恩茅斯</t>
  </si>
  <si>
    <t>19:30国际足球赛场-24-25赛季英格兰足球超级联赛第3轮?切尔西—水晶宫</t>
  </si>
  <si>
    <t>22:15国际足球赛场-2024南美解放者杯小组赛?巴西弗拉门戈—哥伦比亚百万富翁</t>
  </si>
  <si>
    <t>23:40国际足球赛场-2024南美解放者杯小组赛?巴西米内罗竞技—乌拉圭佩纳罗尔</t>
  </si>
  <si>
    <t>01:20国际足球赛场-23-24赛季法甲联赛第11轮?巴黎圣日耳曼—蒙彼利埃</t>
  </si>
  <si>
    <t>02:40国际足球赛场-国际足球赛场-23-24赛季法甲联赛第11轮?摩纳哥—布雷斯特</t>
  </si>
  <si>
    <t>04:05国际足球赛场-23-24赛季法甲联赛第12轮?兰斯—巴黎圣日耳曼</t>
  </si>
  <si>
    <t>05:25国际足球赛场-23-24赛季法甲联赛第12轮?雷恩—里昂</t>
  </si>
  <si>
    <t>06:50国际足球赛场-23-24赛季法甲联赛第13轮?尼斯—图卢兹</t>
  </si>
  <si>
    <t>08:10国际足球赛场-23-24赛季法甲联赛第13轮?巴黎圣日耳曼—摩纳哥</t>
  </si>
  <si>
    <t>09:35国际足球赛场-2024南美解放者杯小组赛?巴西米内罗竞技—乌拉圭佩纳罗尔</t>
  </si>
  <si>
    <t>10:55国际足球赛场-2024南美解放者杯小组赛?阿根廷河床—巴拉圭亚松森自由</t>
  </si>
  <si>
    <t>13:10国际足球赛场-23-24赛季意甲联赛第38轮</t>
  </si>
  <si>
    <t>14:30国际足球赛场-23-24赛季英超联赛第16轮?曼彻斯特联—伯恩茅斯</t>
  </si>
  <si>
    <t>15:55国际足球赛场-23-24赛季英超联赛第16轮?埃弗顿—切尔西</t>
  </si>
  <si>
    <t>17:15国际足球赛场-23-24赛季英超联赛第17轮?曼城—水晶宫</t>
  </si>
  <si>
    <t>19:30国际足球赛场-24-25赛季法国足球甲级联赛第3轮?摩纳哥—朗斯</t>
  </si>
  <si>
    <t>20:50国际足球赛场-24-25赛季法国足球甲级联赛第3轮?里尔—巴黎圣日耳曼</t>
  </si>
  <si>
    <t>22:15国际足球赛场-2024南美解放者杯小组赛?巴西米内罗竞技—乌拉圭佩纳罗尔</t>
  </si>
  <si>
    <t>23:35国际足球赛场-2024南美解放者杯小组赛?阿根廷河床—巴拉圭亚松森自由</t>
  </si>
  <si>
    <t>01:20国际足球赛场-23-24赛季法甲联赛第12轮?兰斯—巴黎圣日耳曼</t>
  </si>
  <si>
    <t>02:40国际足球赛场-23-24赛季法甲联赛第12轮?雷恩—里昂</t>
  </si>
  <si>
    <t>04:05国际足球赛场-23-24赛季法甲联赛第13轮?尼斯—图卢兹</t>
  </si>
  <si>
    <t>05:25国际足球赛场-23-24赛季法甲联赛第13轮?巴黎圣日耳曼—摩纳哥</t>
  </si>
  <si>
    <t>06:50国际足球赛场-23-24赛季法甲联赛第14轮?摩纳哥—蒙彼利埃</t>
  </si>
  <si>
    <t>08:10国际足球赛场-23-24赛季法甲联赛第14轮?勒阿弗尔—巴黎圣日耳曼</t>
  </si>
  <si>
    <t>12:50足球华彩-2024-7?米兰城十大经典比赛</t>
  </si>
  <si>
    <t>13:20国际足球赛场-23-24赛季德甲联赛第2轮?拜仁慕尼黑—奥格斯堡</t>
  </si>
  <si>
    <t>14:40国际足球赛场-23-24赛季德甲联赛第3轮??斯图加特—弗赖堡</t>
  </si>
  <si>
    <t>16:05国际足球赛场-23-24赛季英超联赛第17轮?曼城—水晶宫</t>
  </si>
  <si>
    <t>17:25国际足球赛场-23-24赛季英超联赛第17轮?阿森纳—布赖顿</t>
  </si>
  <si>
    <t>18:50国际足球赛场-2024南美解放者杯1/8决赛集锦2</t>
  </si>
  <si>
    <t>22:10国际足球赛场-2024南美解放者杯1/8决赛第一回合?巴西格雷米奥—巴西弗卢米嫩塞</t>
  </si>
  <si>
    <t>23:30国际足球赛场-2024南美解放者杯1/8决</t>
  </si>
  <si>
    <t>2024-25赛季</t>
  </si>
  <si>
    <t>19:252024年德国足球甲级联赛-第2轮?斯图加特—美因茨</t>
    <phoneticPr fontId="2" type="noConversion"/>
  </si>
  <si>
    <t>19:052024年德国足球甲级联赛-第2轮?拜仁慕尼黑—弗赖堡</t>
    <phoneticPr fontId="2" type="noConversion"/>
  </si>
  <si>
    <t>20:252024年德国足球甲级联赛-第2轮?斯图加特—美因茨</t>
    <phoneticPr fontId="2" type="noConversion"/>
  </si>
  <si>
    <t>20:502024年德国足球甲级联赛-第2轮?拜仁慕尼黑—弗赖堡</t>
    <phoneticPr fontId="2" type="noConversion"/>
  </si>
  <si>
    <t>19:25实况录像-2024/2025英格兰足球超级联赛第1轮?布伦特福德—水晶宫</t>
    <phoneticPr fontId="2" type="noConversion"/>
  </si>
  <si>
    <t>20:45实况录像-2024/2025英格兰足球超级联赛第1轮?阿森纳—伍尔弗汉普顿</t>
    <phoneticPr fontId="2" type="noConversion"/>
  </si>
  <si>
    <t>国际足球赛场-24-25赛季法国足球甲级联赛第3轮</t>
  </si>
  <si>
    <t>摩纳哥VS朗斯</t>
  </si>
  <si>
    <t>2024年德国足球甲级联赛-第2轮</t>
  </si>
  <si>
    <t>斯图加特VS美因茨</t>
  </si>
  <si>
    <t>实况录像-2024/2025英格兰足球超级联赛第1轮</t>
  </si>
  <si>
    <t>布伦特福德VS水晶宫</t>
  </si>
  <si>
    <t>阿森纳VS伍尔弗汉普顿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</si>
</sst>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15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微软雅黑"/>
      <family val="2"/>
      <charset val="134"/>
    </font>
    <font>
      <u/>
      <sz val="9"/>
      <color theme="1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 tint="0.499984740745262"/>
      <name val="微软雅黑"/>
      <family val="2"/>
      <charset val="134"/>
    </font>
    <font>
      <b/>
      <sz val="9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0"/>
      <color rgb="FF0070C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14" fontId="4" fillId="2" borderId="0" xfId="1" applyNumberFormat="1" applyFont="1" applyFill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46" fontId="3" fillId="3" borderId="0" xfId="0" applyNumberFormat="1" applyFont="1" applyFill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21" fontId="3" fillId="0" borderId="0" xfId="0" applyNumberFormat="1" applyFont="1" applyAlignment="1">
      <alignment horizontal="left" vertical="center"/>
    </xf>
    <xf numFmtId="2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6" fontId="3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14" fontId="5" fillId="2" borderId="0" xfId="0" applyNumberFormat="1" applyFont="1" applyFill="1">
      <alignment vertical="center"/>
    </xf>
    <xf numFmtId="0" fontId="6" fillId="2" borderId="0" xfId="0" applyFont="1" applyFill="1">
      <alignment vertical="center"/>
    </xf>
    <xf numFmtId="46" fontId="3" fillId="3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4" fontId="7" fillId="5" borderId="0" xfId="0" applyNumberFormat="1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46" fontId="7" fillId="5" borderId="0" xfId="0" applyNumberFormat="1" applyFont="1" applyFill="1" applyAlignment="1">
      <alignment horizontal="center" vertical="center"/>
    </xf>
    <xf numFmtId="14" fontId="5" fillId="0" borderId="0" xfId="0" applyNumberFormat="1" applyFont="1">
      <alignment vertical="center"/>
    </xf>
    <xf numFmtId="46" fontId="5" fillId="0" borderId="0" xfId="0" applyNumberFormat="1" applyFont="1">
      <alignment vertical="center"/>
    </xf>
    <xf numFmtId="0" fontId="0" fillId="2" borderId="0" xfId="0" applyFill="1">
      <alignment vertical="center"/>
    </xf>
    <xf numFmtId="0" fontId="9" fillId="0" borderId="0" xfId="0" applyFont="1">
      <alignment vertical="center"/>
    </xf>
    <xf numFmtId="58" fontId="0" fillId="0" borderId="0" xfId="0" applyNumberFormat="1">
      <alignment vertical="center"/>
    </xf>
    <xf numFmtId="0" fontId="1" fillId="0" borderId="0" xfId="1">
      <alignment vertical="center"/>
    </xf>
    <xf numFmtId="20" fontId="0" fillId="0" borderId="0" xfId="0" applyNumberFormat="1">
      <alignment vertical="center"/>
    </xf>
    <xf numFmtId="176" fontId="5" fillId="0" borderId="0" xfId="0" applyNumberFormat="1" applyFont="1">
      <alignment vertical="center"/>
    </xf>
    <xf numFmtId="14" fontId="5" fillId="6" borderId="0" xfId="0" applyNumberFormat="1" applyFont="1" applyFill="1">
      <alignment vertical="center"/>
    </xf>
    <xf numFmtId="0" fontId="5" fillId="6" borderId="0" xfId="0" applyFont="1" applyFill="1">
      <alignment vertical="center"/>
    </xf>
    <xf numFmtId="46" fontId="5" fillId="6" borderId="0" xfId="0" applyNumberFormat="1" applyFont="1" applyFill="1">
      <alignment vertical="center"/>
    </xf>
    <xf numFmtId="176" fontId="5" fillId="6" borderId="0" xfId="0" applyNumberFormat="1" applyFont="1" applyFill="1">
      <alignment vertical="center"/>
    </xf>
    <xf numFmtId="0" fontId="10" fillId="3" borderId="0" xfId="0" applyFont="1" applyFill="1" applyAlignment="1">
      <alignment horizontal="center" vertical="center"/>
    </xf>
    <xf numFmtId="0" fontId="11" fillId="7" borderId="0" xfId="0" applyFont="1" applyFill="1" applyAlignment="1"/>
    <xf numFmtId="0" fontId="11" fillId="0" borderId="0" xfId="0" applyFont="1" applyAlignment="1"/>
    <xf numFmtId="14" fontId="11" fillId="0" borderId="0" xfId="0" applyNumberFormat="1" applyFont="1" applyAlignment="1"/>
    <xf numFmtId="46" fontId="11" fillId="0" borderId="0" xfId="0" applyNumberFormat="1" applyFont="1" applyAlignment="1"/>
    <xf numFmtId="0" fontId="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46" fontId="11" fillId="0" borderId="0" xfId="0" applyNumberFormat="1" applyFont="1" applyAlignment="1">
      <alignment horizontal="center" vertical="center"/>
    </xf>
    <xf numFmtId="46" fontId="8" fillId="0" borderId="0" xfId="0" applyNumberFormat="1" applyFont="1">
      <alignment vertical="center"/>
    </xf>
    <xf numFmtId="14" fontId="8" fillId="0" borderId="0" xfId="0" applyNumberFormat="1" applyFont="1">
      <alignment vertical="center"/>
    </xf>
    <xf numFmtId="0" fontId="12" fillId="7" borderId="0" xfId="0" applyFont="1" applyFill="1" applyAlignment="1">
      <alignment horizontal="center" vertical="center"/>
    </xf>
    <xf numFmtId="46" fontId="13" fillId="0" borderId="0" xfId="0" applyNumberFormat="1" applyFont="1">
      <alignment vertical="center"/>
    </xf>
    <xf numFmtId="0" fontId="14" fillId="7" borderId="0" xfId="0" applyFont="1" applyFill="1" applyAlignment="1"/>
    <xf numFmtId="0" fontId="14" fillId="0" borderId="0" xfId="0" applyFont="1">
      <alignment vertical="center"/>
    </xf>
    <xf numFmtId="14" fontId="14" fillId="0" borderId="0" xfId="0" applyNumberFormat="1" applyFont="1">
      <alignment vertical="center"/>
    </xf>
    <xf numFmtId="46" fontId="14" fillId="0" borderId="0" xfId="0" applyNumberFormat="1" applyFont="1">
      <alignment vertical="center"/>
    </xf>
    <xf numFmtId="0" fontId="11" fillId="0" borderId="0" xfId="0" applyFont="1">
      <alignment vertical="center"/>
    </xf>
    <xf numFmtId="14" fontId="11" fillId="0" borderId="0" xfId="0" applyNumberFormat="1" applyFont="1">
      <alignment vertical="center"/>
    </xf>
    <xf numFmtId="46" fontId="11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pg.tv.cn/soc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F038-A9DB-41E1-9996-EA2E9B762D28}">
  <dimension ref="A1:Q1341"/>
  <sheetViews>
    <sheetView tabSelected="1" workbookViewId="0">
      <pane ySplit="2" topLeftCell="A1317" activePane="bottomLeft" state="frozen"/>
      <selection pane="bottomLeft" activeCell="H1324" sqref="H1324"/>
    </sheetView>
  </sheetViews>
  <sheetFormatPr defaultRowHeight="14.25" x14ac:dyDescent="0.2"/>
  <cols>
    <col min="1" max="1" width="8.75" style="11" customWidth="1"/>
    <col min="2" max="2" width="51" style="11" customWidth="1"/>
    <col min="3" max="3" width="10" style="11" bestFit="1" customWidth="1"/>
    <col min="4" max="6" width="9" style="20"/>
    <col min="7" max="7" width="5.375" style="11" customWidth="1"/>
    <col min="8" max="8" width="10.375" style="11" bestFit="1" customWidth="1"/>
    <col min="9" max="9" width="35.75" style="11" customWidth="1"/>
    <col min="10" max="10" width="21.375" style="11" customWidth="1"/>
    <col min="11" max="11" width="9" style="11"/>
    <col min="12" max="12" width="10" style="11" bestFit="1" customWidth="1"/>
    <col min="13" max="13" width="6" style="11" customWidth="1"/>
    <col min="14" max="15" width="9" style="20"/>
    <col min="16" max="16" width="7.125" style="11" bestFit="1" customWidth="1"/>
    <col min="17" max="17" width="11.5" style="26" bestFit="1" customWidth="1"/>
    <col min="18" max="16384" width="9" style="11"/>
  </cols>
  <sheetData>
    <row r="1" spans="1:17" x14ac:dyDescent="0.2">
      <c r="A1" s="1" t="s">
        <v>0</v>
      </c>
      <c r="B1" s="2"/>
      <c r="C1" s="3" t="s">
        <v>1</v>
      </c>
      <c r="D1" s="4"/>
      <c r="E1" s="4"/>
      <c r="F1" s="4"/>
      <c r="G1" s="5" t="s">
        <v>2</v>
      </c>
      <c r="H1" s="5"/>
      <c r="I1" s="5"/>
      <c r="J1" s="5"/>
      <c r="K1" s="6"/>
      <c r="L1" s="7">
        <v>8.3333333333333329E-2</v>
      </c>
      <c r="M1" s="8">
        <v>5.5555555555555552E-2</v>
      </c>
      <c r="N1" s="10"/>
      <c r="O1" s="10"/>
      <c r="P1" s="9"/>
    </row>
    <row r="2" spans="1:17" x14ac:dyDescent="0.2">
      <c r="A2" s="12"/>
      <c r="B2" s="13"/>
      <c r="C2" s="31" t="s">
        <v>3</v>
      </c>
      <c r="D2" s="4" t="s">
        <v>4</v>
      </c>
      <c r="E2" s="4" t="s">
        <v>5</v>
      </c>
      <c r="F2" s="14" t="s">
        <v>6</v>
      </c>
      <c r="G2" s="15" t="s">
        <v>7</v>
      </c>
      <c r="H2" s="15" t="s">
        <v>8</v>
      </c>
      <c r="I2" s="5" t="s">
        <v>1205</v>
      </c>
      <c r="J2" s="5" t="s">
        <v>9</v>
      </c>
      <c r="K2" s="6" t="s">
        <v>10</v>
      </c>
      <c r="L2" s="16" t="s">
        <v>11</v>
      </c>
      <c r="M2" s="17" t="s">
        <v>12</v>
      </c>
      <c r="N2" s="18" t="s">
        <v>13</v>
      </c>
      <c r="O2" s="18" t="s">
        <v>14</v>
      </c>
      <c r="P2" s="17" t="s">
        <v>15</v>
      </c>
    </row>
    <row r="3" spans="1:17" x14ac:dyDescent="0.2">
      <c r="A3" s="19">
        <v>45481</v>
      </c>
      <c r="B3" s="11" t="s">
        <v>16</v>
      </c>
      <c r="C3" s="19">
        <f>IF(A3="",C2,A3)</f>
        <v>45481</v>
      </c>
      <c r="D3" s="20">
        <f t="shared" ref="D3" si="0">VALUE(LEFT(B3,5))</f>
        <v>3.8194444444444448E-2</v>
      </c>
      <c r="E3" s="20">
        <f>D4</f>
        <v>5.5555555555555552E-2</v>
      </c>
      <c r="F3" s="20">
        <f>IF(E3-D3&lt;0,E3-D3+1,E3-D3)</f>
        <v>1.7361111111111105E-2</v>
      </c>
      <c r="G3" s="11" t="str" cm="1">
        <f t="array" ref="G3">_xlfn.IFNA(LOOKUP(1,0/FIND(help!$B$1:$B$26,B3),help!$C$1:$C$26),"")</f>
        <v/>
      </c>
      <c r="H3" s="11" t="str" cm="1">
        <f t="array" ref="H3">IF(G3="","",IFERROR(LOOKUP(1,0/FIND(help!$H$2:$H$18,B3),help!$I$2:$I$18),""))</f>
        <v/>
      </c>
      <c r="I3" s="11" t="s">
        <v>1061</v>
      </c>
      <c r="J3" s="11" t="s">
        <v>837</v>
      </c>
      <c r="K3" s="11" t="s">
        <v>755</v>
      </c>
      <c r="L3" s="19">
        <f t="shared" ref="L3:L66" si="1">IF(D3&lt;$L$1,C3-1,C3)</f>
        <v>45480</v>
      </c>
      <c r="M3" s="11">
        <v>3505</v>
      </c>
      <c r="N3" s="20" t="str">
        <f t="shared" ref="N3:N66" si="2">IF(G3="","",IF(D3&lt;$L$1,D3+1,D3))</f>
        <v/>
      </c>
      <c r="O3" s="20" t="str">
        <f t="shared" ref="O3:O66" si="3">IF(N3="","",IF(ISNUMBER(FIND("集锦",G3)),IF(E3&lt;$L$1,E3+1,E3),IF(ABS(F3-$M$1)&lt;=TIME(0,5,1),IF(N3+$M$1&gt;TIME(2,0,0)+1,N3+$M$1-1,N3+$M$1),"check")))</f>
        <v/>
      </c>
      <c r="P3" s="11" t="str">
        <f>IF(G3="","",G3&amp;COUNTIF($G$2:G3,G3))</f>
        <v/>
      </c>
      <c r="Q3" s="26">
        <f t="shared" ref="Q3:Q66" si="4">IF(N3="",0,ABS(O3-E3-IF(E3&lt;1/12,1,0)))</f>
        <v>0</v>
      </c>
    </row>
    <row r="4" spans="1:17" x14ac:dyDescent="0.2">
      <c r="A4" s="19"/>
      <c r="B4" s="11" t="s">
        <v>17</v>
      </c>
      <c r="C4" s="19">
        <f t="shared" ref="C4:C62" si="5">IF(A4="",C3,A4)</f>
        <v>45481</v>
      </c>
      <c r="D4" s="20">
        <f t="shared" ref="D4:D62" si="6">VALUE(LEFT(B4,5))</f>
        <v>5.5555555555555552E-2</v>
      </c>
      <c r="E4" s="20">
        <f t="shared" ref="E4:E62" si="7">D5</f>
        <v>0.1111111111111111</v>
      </c>
      <c r="F4" s="20">
        <f t="shared" ref="F4:F62" si="8">IF(E4-D4&lt;0,E4-D4+1,E4-D4)</f>
        <v>5.5555555555555552E-2</v>
      </c>
      <c r="G4" s="11" t="str" cm="1">
        <f t="array" ref="G4">_xlfn.IFNA(LOOKUP(1,0/FIND(help!$B$1:$B$26,B4),help!$C$1:$C$26),"")</f>
        <v>英超</v>
      </c>
      <c r="H4" s="11" t="str" cm="1">
        <f t="array" ref="H4">IF(G4="","",IFERROR(LOOKUP(1,0/FIND(help!$H$2:$H$18,B4),help!$I$2:$I$18),""))</f>
        <v>2023-24赛季</v>
      </c>
      <c r="I4" s="11" t="s">
        <v>1062</v>
      </c>
      <c r="J4" s="11" t="s">
        <v>838</v>
      </c>
      <c r="K4" s="11" t="s">
        <v>755</v>
      </c>
      <c r="L4" s="19">
        <f t="shared" si="1"/>
        <v>45480</v>
      </c>
      <c r="M4" s="11">
        <f t="shared" ref="M4:M67" si="9">M3</f>
        <v>3505</v>
      </c>
      <c r="N4" s="20">
        <f t="shared" si="2"/>
        <v>1.0555555555555556</v>
      </c>
      <c r="O4" s="20">
        <f t="shared" si="3"/>
        <v>0.11111111111111116</v>
      </c>
      <c r="P4" s="11" t="str">
        <f>IF(G4="","",G4&amp;COUNTIF($G$2:G4,G4))</f>
        <v>英超1</v>
      </c>
      <c r="Q4" s="26">
        <f t="shared" si="4"/>
        <v>5.5511151231257827E-17</v>
      </c>
    </row>
    <row r="5" spans="1:17" x14ac:dyDescent="0.2">
      <c r="A5" s="19"/>
      <c r="B5" s="11" t="s">
        <v>18</v>
      </c>
      <c r="C5" s="19">
        <f t="shared" si="5"/>
        <v>45481</v>
      </c>
      <c r="D5" s="20">
        <f t="shared" si="6"/>
        <v>0.1111111111111111</v>
      </c>
      <c r="E5" s="20">
        <f t="shared" si="7"/>
        <v>0.1701388888888889</v>
      </c>
      <c r="F5" s="20">
        <f t="shared" si="8"/>
        <v>5.902777777777779E-2</v>
      </c>
      <c r="G5" s="11" t="str" cm="1">
        <f t="array" ref="G5">_xlfn.IFNA(LOOKUP(1,0/FIND(help!$B$1:$B$26,B5),help!$C$1:$C$26),"")</f>
        <v>英超</v>
      </c>
      <c r="H5" s="11" t="str" cm="1">
        <f t="array" ref="H5">IF(G5="","",IFERROR(LOOKUP(1,0/FIND(help!$H$2:$H$18,B5),help!$I$2:$I$18),""))</f>
        <v>2023-24赛季</v>
      </c>
      <c r="I5" s="11" t="s">
        <v>1063</v>
      </c>
      <c r="J5" s="11" t="s">
        <v>839</v>
      </c>
      <c r="K5" s="11" t="s">
        <v>755</v>
      </c>
      <c r="L5" s="19">
        <f t="shared" si="1"/>
        <v>45481</v>
      </c>
      <c r="M5" s="11">
        <f t="shared" si="9"/>
        <v>3505</v>
      </c>
      <c r="N5" s="20">
        <f t="shared" si="2"/>
        <v>0.1111111111111111</v>
      </c>
      <c r="O5" s="20">
        <f t="shared" si="3"/>
        <v>0.16666666666666666</v>
      </c>
      <c r="P5" s="11" t="str">
        <f>IF(G5="","",G5&amp;COUNTIF($G$2:G5,G5))</f>
        <v>英超2</v>
      </c>
      <c r="Q5" s="26">
        <f t="shared" si="4"/>
        <v>3.4722222222222376E-3</v>
      </c>
    </row>
    <row r="6" spans="1:17" x14ac:dyDescent="0.2">
      <c r="A6" s="19"/>
      <c r="B6" s="11" t="s">
        <v>19</v>
      </c>
      <c r="C6" s="19">
        <f t="shared" si="5"/>
        <v>45481</v>
      </c>
      <c r="D6" s="20">
        <f t="shared" si="6"/>
        <v>0.1701388888888889</v>
      </c>
      <c r="E6" s="20">
        <f t="shared" si="7"/>
        <v>0.22569444444444445</v>
      </c>
      <c r="F6" s="20">
        <f t="shared" si="8"/>
        <v>5.5555555555555552E-2</v>
      </c>
      <c r="G6" s="11" t="str" cm="1">
        <f t="array" ref="G6">_xlfn.IFNA(LOOKUP(1,0/FIND(help!$B$1:$B$26,B6),help!$C$1:$C$26),"")</f>
        <v>英超</v>
      </c>
      <c r="H6" s="11" t="str" cm="1">
        <f t="array" ref="H6">IF(G6="","",IFERROR(LOOKUP(1,0/FIND(help!$H$2:$H$18,B6),help!$I$2:$I$18),""))</f>
        <v>2023-24赛季</v>
      </c>
      <c r="I6" s="11" t="s">
        <v>1063</v>
      </c>
      <c r="J6" s="11" t="s">
        <v>840</v>
      </c>
      <c r="K6" s="11" t="s">
        <v>755</v>
      </c>
      <c r="L6" s="19">
        <f t="shared" si="1"/>
        <v>45481</v>
      </c>
      <c r="M6" s="11">
        <f t="shared" si="9"/>
        <v>3505</v>
      </c>
      <c r="N6" s="20">
        <f t="shared" si="2"/>
        <v>0.1701388888888889</v>
      </c>
      <c r="O6" s="20">
        <f t="shared" si="3"/>
        <v>0.22569444444444445</v>
      </c>
      <c r="P6" s="11" t="str">
        <f>IF(G6="","",G6&amp;COUNTIF($G$2:G6,G6))</f>
        <v>英超3</v>
      </c>
      <c r="Q6" s="26">
        <f t="shared" si="4"/>
        <v>0</v>
      </c>
    </row>
    <row r="7" spans="1:17" x14ac:dyDescent="0.2">
      <c r="A7" s="19"/>
      <c r="B7" s="11" t="s">
        <v>836</v>
      </c>
      <c r="C7" s="19">
        <f t="shared" si="5"/>
        <v>45481</v>
      </c>
      <c r="D7" s="20">
        <f t="shared" si="6"/>
        <v>0.22569444444444445</v>
      </c>
      <c r="E7" s="20">
        <f t="shared" si="7"/>
        <v>0.28472222222222221</v>
      </c>
      <c r="F7" s="20">
        <f t="shared" si="8"/>
        <v>5.9027777777777762E-2</v>
      </c>
      <c r="G7" s="11" t="str" cm="1">
        <f t="array" ref="G7">_xlfn.IFNA(LOOKUP(1,0/FIND(help!$B$1:$B$26,B7),help!$C$1:$C$26),"")</f>
        <v>英超</v>
      </c>
      <c r="H7" s="11" t="str" cm="1">
        <f t="array" ref="H7">IF(G7="","",IFERROR(LOOKUP(1,0/FIND(help!$H$2:$H$18,B7),help!$I$2:$I$18),""))</f>
        <v>2023-24赛季</v>
      </c>
      <c r="I7" s="11" t="s">
        <v>1064</v>
      </c>
      <c r="J7" s="11" t="s">
        <v>841</v>
      </c>
      <c r="K7" s="11" t="s">
        <v>755</v>
      </c>
      <c r="L7" s="19">
        <f t="shared" si="1"/>
        <v>45481</v>
      </c>
      <c r="M7" s="11">
        <f t="shared" si="9"/>
        <v>3505</v>
      </c>
      <c r="N7" s="20">
        <f t="shared" si="2"/>
        <v>0.22569444444444445</v>
      </c>
      <c r="O7" s="20">
        <f t="shared" si="3"/>
        <v>0.28125</v>
      </c>
      <c r="P7" s="11" t="str">
        <f>IF(G7="","",G7&amp;COUNTIF($G$2:G7,G7))</f>
        <v>英超4</v>
      </c>
      <c r="Q7" s="26">
        <f t="shared" si="4"/>
        <v>3.4722222222222099E-3</v>
      </c>
    </row>
    <row r="8" spans="1:17" x14ac:dyDescent="0.2">
      <c r="A8" s="19"/>
      <c r="B8" s="11" t="s">
        <v>20</v>
      </c>
      <c r="C8" s="19">
        <f t="shared" si="5"/>
        <v>45481</v>
      </c>
      <c r="D8" s="20">
        <f t="shared" si="6"/>
        <v>0.28472222222222221</v>
      </c>
      <c r="E8" s="20">
        <f t="shared" si="7"/>
        <v>0.34027777777777779</v>
      </c>
      <c r="F8" s="20">
        <f t="shared" si="8"/>
        <v>5.555555555555558E-2</v>
      </c>
      <c r="G8" s="11" t="str" cm="1">
        <f t="array" ref="G8">_xlfn.IFNA(LOOKUP(1,0/FIND(help!$B$1:$B$26,B8),help!$C$1:$C$26),"")</f>
        <v>英超</v>
      </c>
      <c r="H8" s="11" t="str" cm="1">
        <f t="array" ref="H8">IF(G8="","",IFERROR(LOOKUP(1,0/FIND(help!$H$2:$H$18,B8),help!$I$2:$I$18),""))</f>
        <v>2023-24赛季</v>
      </c>
      <c r="I8" s="11" t="s">
        <v>1064</v>
      </c>
      <c r="J8" s="11" t="s">
        <v>842</v>
      </c>
      <c r="K8" s="11" t="s">
        <v>755</v>
      </c>
      <c r="L8" s="19">
        <f t="shared" si="1"/>
        <v>45481</v>
      </c>
      <c r="M8" s="11">
        <f t="shared" si="9"/>
        <v>3505</v>
      </c>
      <c r="N8" s="20">
        <f t="shared" si="2"/>
        <v>0.28472222222222221</v>
      </c>
      <c r="O8" s="20">
        <f t="shared" si="3"/>
        <v>0.34027777777777779</v>
      </c>
      <c r="P8" s="11" t="str">
        <f>IF(G8="","",G8&amp;COUNTIF($G$2:G8,G8))</f>
        <v>英超5</v>
      </c>
      <c r="Q8" s="26">
        <f t="shared" si="4"/>
        <v>0</v>
      </c>
    </row>
    <row r="9" spans="1:17" x14ac:dyDescent="0.2">
      <c r="A9" s="19"/>
      <c r="B9" s="11" t="s">
        <v>21</v>
      </c>
      <c r="C9" s="19">
        <f t="shared" si="5"/>
        <v>45481</v>
      </c>
      <c r="D9" s="20">
        <f t="shared" si="6"/>
        <v>0.34027777777777779</v>
      </c>
      <c r="E9" s="20">
        <f t="shared" si="7"/>
        <v>0.39930555555555558</v>
      </c>
      <c r="F9" s="20">
        <f t="shared" si="8"/>
        <v>5.902777777777779E-2</v>
      </c>
      <c r="G9" s="11" t="str" cm="1">
        <f t="array" ref="G9">_xlfn.IFNA(LOOKUP(1,0/FIND(help!$B$1:$B$26,B9),help!$C$1:$C$26),"")</f>
        <v>英超</v>
      </c>
      <c r="H9" s="11" t="str" cm="1">
        <f t="array" ref="H9">IF(G9="","",IFERROR(LOOKUP(1,0/FIND(help!$H$2:$H$18,B9),help!$I$2:$I$18),""))</f>
        <v>2023-24赛季</v>
      </c>
      <c r="I9" s="11" t="s">
        <v>1065</v>
      </c>
      <c r="J9" s="11" t="s">
        <v>843</v>
      </c>
      <c r="K9" s="11" t="s">
        <v>755</v>
      </c>
      <c r="L9" s="19">
        <f t="shared" si="1"/>
        <v>45481</v>
      </c>
      <c r="M9" s="11">
        <f t="shared" si="9"/>
        <v>3505</v>
      </c>
      <c r="N9" s="20">
        <f t="shared" si="2"/>
        <v>0.34027777777777779</v>
      </c>
      <c r="O9" s="20">
        <f t="shared" si="3"/>
        <v>0.39583333333333337</v>
      </c>
      <c r="P9" s="11" t="str">
        <f>IF(G9="","",G9&amp;COUNTIF($G$2:G9,G9))</f>
        <v>英超6</v>
      </c>
      <c r="Q9" s="26">
        <f t="shared" si="4"/>
        <v>3.4722222222222099E-3</v>
      </c>
    </row>
    <row r="10" spans="1:17" x14ac:dyDescent="0.2">
      <c r="A10" s="19"/>
      <c r="B10" s="11" t="s">
        <v>22</v>
      </c>
      <c r="C10" s="19">
        <f t="shared" si="5"/>
        <v>45481</v>
      </c>
      <c r="D10" s="20">
        <f t="shared" si="6"/>
        <v>0.39930555555555558</v>
      </c>
      <c r="E10" s="20">
        <f t="shared" si="7"/>
        <v>0.4548611111111111</v>
      </c>
      <c r="F10" s="20">
        <f t="shared" si="8"/>
        <v>5.5555555555555525E-2</v>
      </c>
      <c r="G10" s="11" t="str" cm="1">
        <f t="array" ref="G10">_xlfn.IFNA(LOOKUP(1,0/FIND(help!$B$1:$B$26,B10),help!$C$1:$C$26),"")</f>
        <v>意甲</v>
      </c>
      <c r="H10" s="11" t="str" cm="1">
        <f t="array" ref="H10">IF(G10="","",IFERROR(LOOKUP(1,0/FIND(help!$H$2:$H$18,B10),help!$I$2:$I$18),""))</f>
        <v>2023-24赛季</v>
      </c>
      <c r="I10" s="11" t="s">
        <v>1066</v>
      </c>
      <c r="J10" s="11" t="s">
        <v>844</v>
      </c>
      <c r="K10" s="11" t="s">
        <v>755</v>
      </c>
      <c r="L10" s="19">
        <f t="shared" si="1"/>
        <v>45481</v>
      </c>
      <c r="M10" s="11">
        <f t="shared" si="9"/>
        <v>3505</v>
      </c>
      <c r="N10" s="20">
        <f t="shared" si="2"/>
        <v>0.39930555555555558</v>
      </c>
      <c r="O10" s="20">
        <f t="shared" si="3"/>
        <v>0.45486111111111116</v>
      </c>
      <c r="P10" s="11" t="str">
        <f>IF(G10="","",G10&amp;COUNTIF($G$2:G10,G10))</f>
        <v>意甲1</v>
      </c>
      <c r="Q10" s="26">
        <f t="shared" si="4"/>
        <v>5.5511151231257827E-17</v>
      </c>
    </row>
    <row r="11" spans="1:17" x14ac:dyDescent="0.2">
      <c r="A11" s="19"/>
      <c r="B11" s="11" t="s">
        <v>23</v>
      </c>
      <c r="C11" s="19">
        <f t="shared" si="5"/>
        <v>45481</v>
      </c>
      <c r="D11" s="20">
        <f t="shared" si="6"/>
        <v>0.4548611111111111</v>
      </c>
      <c r="E11" s="20">
        <f t="shared" si="7"/>
        <v>0.51388888888888884</v>
      </c>
      <c r="F11" s="20">
        <f t="shared" si="8"/>
        <v>5.9027777777777735E-2</v>
      </c>
      <c r="G11" s="11" t="str" cm="1">
        <f t="array" ref="G11">_xlfn.IFNA(LOOKUP(1,0/FIND(help!$B$1:$B$26,B11),help!$C$1:$C$26),"")</f>
        <v>意甲</v>
      </c>
      <c r="H11" s="11" t="str" cm="1">
        <f t="array" ref="H11">IF(G11="","",IFERROR(LOOKUP(1,0/FIND(help!$H$2:$H$18,B11),help!$I$2:$I$18),""))</f>
        <v>2023-24赛季</v>
      </c>
      <c r="I11" s="11" t="s">
        <v>1067</v>
      </c>
      <c r="J11" s="11" t="s">
        <v>845</v>
      </c>
      <c r="K11" s="11" t="s">
        <v>755</v>
      </c>
      <c r="L11" s="19">
        <f t="shared" si="1"/>
        <v>45481</v>
      </c>
      <c r="M11" s="11">
        <f t="shared" si="9"/>
        <v>3505</v>
      </c>
      <c r="N11" s="20">
        <f t="shared" si="2"/>
        <v>0.4548611111111111</v>
      </c>
      <c r="O11" s="20">
        <f t="shared" si="3"/>
        <v>0.51041666666666663</v>
      </c>
      <c r="P11" s="11" t="str">
        <f>IF(G11="","",G11&amp;COUNTIF($G$2:G11,G11))</f>
        <v>意甲2</v>
      </c>
      <c r="Q11" s="26">
        <f t="shared" si="4"/>
        <v>3.4722222222222099E-3</v>
      </c>
    </row>
    <row r="12" spans="1:17" x14ac:dyDescent="0.2">
      <c r="A12" s="19"/>
      <c r="B12" s="11" t="s">
        <v>24</v>
      </c>
      <c r="C12" s="19">
        <f t="shared" si="5"/>
        <v>45481</v>
      </c>
      <c r="D12" s="20">
        <f t="shared" si="6"/>
        <v>0.51388888888888884</v>
      </c>
      <c r="E12" s="20">
        <f t="shared" si="7"/>
        <v>0.53125</v>
      </c>
      <c r="F12" s="20">
        <f t="shared" si="8"/>
        <v>1.736111111111116E-2</v>
      </c>
      <c r="G12" s="11" t="str" cm="1">
        <f t="array" ref="G12">_xlfn.IFNA(LOOKUP(1,0/FIND(help!$B$1:$B$26,B12),help!$C$1:$C$26),"")</f>
        <v/>
      </c>
      <c r="H12" s="11" t="str" cm="1">
        <f t="array" ref="H12">IF(G12="","",IFERROR(LOOKUP(1,0/FIND(help!$H$2:$H$18,B12),help!$I$2:$I$18),""))</f>
        <v/>
      </c>
      <c r="I12" s="11" t="s">
        <v>1068</v>
      </c>
      <c r="J12" s="11" t="s">
        <v>846</v>
      </c>
      <c r="K12" s="11" t="s">
        <v>755</v>
      </c>
      <c r="L12" s="19">
        <f t="shared" si="1"/>
        <v>45481</v>
      </c>
      <c r="M12" s="11">
        <f t="shared" si="9"/>
        <v>3505</v>
      </c>
      <c r="N12" s="20" t="str">
        <f t="shared" si="2"/>
        <v/>
      </c>
      <c r="O12" s="20" t="str">
        <f t="shared" si="3"/>
        <v/>
      </c>
      <c r="P12" s="11" t="str">
        <f>IF(G12="","",G12&amp;COUNTIF($G$2:G12,G12))</f>
        <v/>
      </c>
      <c r="Q12" s="26">
        <f t="shared" si="4"/>
        <v>0</v>
      </c>
    </row>
    <row r="13" spans="1:17" x14ac:dyDescent="0.2">
      <c r="A13" s="19"/>
      <c r="B13" s="11" t="s">
        <v>25</v>
      </c>
      <c r="C13" s="19">
        <f t="shared" si="5"/>
        <v>45481</v>
      </c>
      <c r="D13" s="20">
        <f t="shared" si="6"/>
        <v>0.53125</v>
      </c>
      <c r="E13" s="20">
        <f t="shared" si="7"/>
        <v>0.54861111111111116</v>
      </c>
      <c r="F13" s="20">
        <f t="shared" si="8"/>
        <v>1.736111111111116E-2</v>
      </c>
      <c r="G13" s="11" t="str" cm="1">
        <f t="array" ref="G13">_xlfn.IFNA(LOOKUP(1,0/FIND(help!$B$1:$B$26,B13),help!$C$1:$C$26),"")</f>
        <v/>
      </c>
      <c r="H13" s="11" t="str" cm="1">
        <f t="array" ref="H13">IF(G13="","",IFERROR(LOOKUP(1,0/FIND(help!$H$2:$H$18,B13),help!$I$2:$I$18),""))</f>
        <v/>
      </c>
      <c r="I13" s="11" t="s">
        <v>1069</v>
      </c>
      <c r="J13" s="11" t="s">
        <v>847</v>
      </c>
      <c r="K13" s="11" t="s">
        <v>755</v>
      </c>
      <c r="L13" s="19">
        <f t="shared" si="1"/>
        <v>45481</v>
      </c>
      <c r="M13" s="11">
        <f t="shared" si="9"/>
        <v>3505</v>
      </c>
      <c r="N13" s="20" t="str">
        <f t="shared" si="2"/>
        <v/>
      </c>
      <c r="O13" s="20" t="str">
        <f t="shared" si="3"/>
        <v/>
      </c>
      <c r="P13" s="11" t="str">
        <f>IF(G13="","",G13&amp;COUNTIF($G$2:G13,G13))</f>
        <v/>
      </c>
      <c r="Q13" s="26">
        <f t="shared" si="4"/>
        <v>0</v>
      </c>
    </row>
    <row r="14" spans="1:17" x14ac:dyDescent="0.2">
      <c r="A14" s="19"/>
      <c r="B14" s="11" t="s">
        <v>26</v>
      </c>
      <c r="C14" s="19">
        <f t="shared" si="5"/>
        <v>45481</v>
      </c>
      <c r="D14" s="20">
        <f t="shared" si="6"/>
        <v>0.54861111111111116</v>
      </c>
      <c r="E14" s="20">
        <f t="shared" si="7"/>
        <v>0.60416666666666663</v>
      </c>
      <c r="F14" s="20">
        <f t="shared" si="8"/>
        <v>5.5555555555555469E-2</v>
      </c>
      <c r="G14" s="11" t="str" cm="1">
        <f t="array" ref="G14">_xlfn.IFNA(LOOKUP(1,0/FIND(help!$B$1:$B$26,B14),help!$C$1:$C$26),"")</f>
        <v>欧冠</v>
      </c>
      <c r="H14" s="11" t="str" cm="1">
        <f t="array" ref="H14">IF(G14="","",IFERROR(LOOKUP(1,0/FIND(help!$H$2:$H$18,B14),help!$I$2:$I$18),""))</f>
        <v>2023-24赛季</v>
      </c>
      <c r="I14" s="11" t="s">
        <v>1070</v>
      </c>
      <c r="J14" s="11" t="s">
        <v>848</v>
      </c>
      <c r="K14" s="11" t="s">
        <v>755</v>
      </c>
      <c r="L14" s="19">
        <f t="shared" si="1"/>
        <v>45481</v>
      </c>
      <c r="M14" s="11">
        <f t="shared" si="9"/>
        <v>3505</v>
      </c>
      <c r="N14" s="20">
        <f t="shared" si="2"/>
        <v>0.54861111111111116</v>
      </c>
      <c r="O14" s="20">
        <f t="shared" si="3"/>
        <v>0.60416666666666674</v>
      </c>
      <c r="P14" s="11" t="str">
        <f>IF(G14="","",G14&amp;COUNTIF($G$2:G14,G14))</f>
        <v>欧冠1</v>
      </c>
      <c r="Q14" s="26">
        <f t="shared" si="4"/>
        <v>1.1102230246251565E-16</v>
      </c>
    </row>
    <row r="15" spans="1:17" x14ac:dyDescent="0.2">
      <c r="A15" s="19"/>
      <c r="B15" s="11" t="s">
        <v>27</v>
      </c>
      <c r="C15" s="19">
        <f t="shared" si="5"/>
        <v>45481</v>
      </c>
      <c r="D15" s="20">
        <f t="shared" si="6"/>
        <v>0.60416666666666663</v>
      </c>
      <c r="E15" s="20">
        <f t="shared" si="7"/>
        <v>0.66319444444444442</v>
      </c>
      <c r="F15" s="20">
        <f t="shared" si="8"/>
        <v>5.902777777777779E-2</v>
      </c>
      <c r="G15" s="11" t="str" cm="1">
        <f t="array" ref="G15">_xlfn.IFNA(LOOKUP(1,0/FIND(help!$B$1:$B$26,B15),help!$C$1:$C$26),"")</f>
        <v>欧冠</v>
      </c>
      <c r="H15" s="11" t="str" cm="1">
        <f t="array" ref="H15">IF(G15="","",IFERROR(LOOKUP(1,0/FIND(help!$H$2:$H$18,B15),help!$I$2:$I$18),""))</f>
        <v>2023-24赛季</v>
      </c>
      <c r="I15" s="11" t="s">
        <v>1070</v>
      </c>
      <c r="J15" s="11" t="s">
        <v>849</v>
      </c>
      <c r="K15" s="11" t="s">
        <v>755</v>
      </c>
      <c r="L15" s="19">
        <f t="shared" si="1"/>
        <v>45481</v>
      </c>
      <c r="M15" s="11">
        <f t="shared" si="9"/>
        <v>3505</v>
      </c>
      <c r="N15" s="20">
        <f t="shared" si="2"/>
        <v>0.60416666666666663</v>
      </c>
      <c r="O15" s="20">
        <f t="shared" si="3"/>
        <v>0.65972222222222221</v>
      </c>
      <c r="P15" s="11" t="str">
        <f>IF(G15="","",G15&amp;COUNTIF($G$2:G15,G15))</f>
        <v>欧冠2</v>
      </c>
      <c r="Q15" s="26">
        <f t="shared" si="4"/>
        <v>3.4722222222222099E-3</v>
      </c>
    </row>
    <row r="16" spans="1:17" x14ac:dyDescent="0.2">
      <c r="A16" s="19"/>
      <c r="B16" s="11" t="s">
        <v>28</v>
      </c>
      <c r="C16" s="19">
        <f t="shared" si="5"/>
        <v>45481</v>
      </c>
      <c r="D16" s="20">
        <f t="shared" si="6"/>
        <v>0.66319444444444442</v>
      </c>
      <c r="E16" s="20">
        <f t="shared" si="7"/>
        <v>0.71875</v>
      </c>
      <c r="F16" s="20">
        <f t="shared" si="8"/>
        <v>5.555555555555558E-2</v>
      </c>
      <c r="G16" s="11" t="str" cm="1">
        <f t="array" ref="G16">_xlfn.IFNA(LOOKUP(1,0/FIND(help!$B$1:$B$26,B16),help!$C$1:$C$26),"")</f>
        <v>德甲</v>
      </c>
      <c r="H16" s="11" t="str" cm="1">
        <f t="array" ref="H16">IF(G16="","",IFERROR(LOOKUP(1,0/FIND(help!$H$2:$H$18,B16),help!$I$2:$I$18),""))</f>
        <v>2023-24赛季</v>
      </c>
      <c r="I16" s="11" t="s">
        <v>1071</v>
      </c>
      <c r="J16" s="11" t="s">
        <v>850</v>
      </c>
      <c r="K16" s="11" t="s">
        <v>755</v>
      </c>
      <c r="L16" s="19">
        <f t="shared" si="1"/>
        <v>45481</v>
      </c>
      <c r="M16" s="11">
        <f t="shared" si="9"/>
        <v>3505</v>
      </c>
      <c r="N16" s="20">
        <f t="shared" si="2"/>
        <v>0.66319444444444442</v>
      </c>
      <c r="O16" s="20">
        <f t="shared" si="3"/>
        <v>0.71875</v>
      </c>
      <c r="P16" s="11" t="str">
        <f>IF(G16="","",G16&amp;COUNTIF($G$2:G16,G16))</f>
        <v>德甲1</v>
      </c>
      <c r="Q16" s="26">
        <f t="shared" si="4"/>
        <v>0</v>
      </c>
    </row>
    <row r="17" spans="1:17" x14ac:dyDescent="0.2">
      <c r="A17" s="19"/>
      <c r="B17" s="11" t="s">
        <v>29</v>
      </c>
      <c r="C17" s="19">
        <f t="shared" si="5"/>
        <v>45481</v>
      </c>
      <c r="D17" s="20">
        <f t="shared" si="6"/>
        <v>0.71875</v>
      </c>
      <c r="E17" s="20">
        <f t="shared" si="7"/>
        <v>0.77777777777777779</v>
      </c>
      <c r="F17" s="20">
        <f t="shared" si="8"/>
        <v>5.902777777777779E-2</v>
      </c>
      <c r="G17" s="11" t="str" cm="1">
        <f t="array" ref="G17">_xlfn.IFNA(LOOKUP(1,0/FIND(help!$B$1:$B$26,B17),help!$C$1:$C$26),"")</f>
        <v>德甲</v>
      </c>
      <c r="H17" s="11" t="str" cm="1">
        <f t="array" ref="H17">IF(G17="","",IFERROR(LOOKUP(1,0/FIND(help!$H$2:$H$18,B17),help!$I$2:$I$18),""))</f>
        <v>2023-24赛季</v>
      </c>
      <c r="I17" s="11" t="s">
        <v>1072</v>
      </c>
      <c r="J17" s="11" t="s">
        <v>851</v>
      </c>
      <c r="K17" s="11" t="s">
        <v>755</v>
      </c>
      <c r="L17" s="19">
        <f t="shared" si="1"/>
        <v>45481</v>
      </c>
      <c r="M17" s="11">
        <f t="shared" si="9"/>
        <v>3505</v>
      </c>
      <c r="N17" s="20">
        <f t="shared" si="2"/>
        <v>0.71875</v>
      </c>
      <c r="O17" s="20">
        <f t="shared" si="3"/>
        <v>0.77430555555555558</v>
      </c>
      <c r="P17" s="11" t="str">
        <f>IF(G17="","",G17&amp;COUNTIF($G$2:G17,G17))</f>
        <v>德甲2</v>
      </c>
      <c r="Q17" s="26">
        <f t="shared" si="4"/>
        <v>3.4722222222222099E-3</v>
      </c>
    </row>
    <row r="18" spans="1:17" x14ac:dyDescent="0.2">
      <c r="A18" s="19"/>
      <c r="B18" s="11" t="s">
        <v>30</v>
      </c>
      <c r="C18" s="19">
        <f t="shared" si="5"/>
        <v>45481</v>
      </c>
      <c r="D18" s="20">
        <f t="shared" si="6"/>
        <v>0.77777777777777779</v>
      </c>
      <c r="E18" s="20">
        <f t="shared" si="7"/>
        <v>0.79166666666666663</v>
      </c>
      <c r="F18" s="20">
        <f t="shared" si="8"/>
        <v>1.388888888888884E-2</v>
      </c>
      <c r="G18" s="11" t="str" cm="1">
        <f t="array" ref="G18">_xlfn.IFNA(LOOKUP(1,0/FIND(help!$B$1:$B$26,B18),help!$C$1:$C$26),"")</f>
        <v/>
      </c>
      <c r="H18" s="11" t="str" cm="1">
        <f t="array" ref="H18">IF(G18="","",IFERROR(LOOKUP(1,0/FIND(help!$H$2:$H$18,B18),help!$I$2:$I$18),""))</f>
        <v/>
      </c>
      <c r="I18" s="11" t="s">
        <v>1068</v>
      </c>
      <c r="J18" s="11" t="s">
        <v>846</v>
      </c>
      <c r="K18" s="11" t="s">
        <v>755</v>
      </c>
      <c r="L18" s="19">
        <f t="shared" si="1"/>
        <v>45481</v>
      </c>
      <c r="M18" s="11">
        <f t="shared" si="9"/>
        <v>3505</v>
      </c>
      <c r="N18" s="20" t="str">
        <f t="shared" si="2"/>
        <v/>
      </c>
      <c r="O18" s="20" t="str">
        <f t="shared" si="3"/>
        <v/>
      </c>
      <c r="P18" s="11" t="str">
        <f>IF(G18="","",G18&amp;COUNTIF($G$2:G18,G18))</f>
        <v/>
      </c>
      <c r="Q18" s="26">
        <f t="shared" si="4"/>
        <v>0</v>
      </c>
    </row>
    <row r="19" spans="1:17" x14ac:dyDescent="0.2">
      <c r="A19" s="19"/>
      <c r="B19" s="11" t="s">
        <v>31</v>
      </c>
      <c r="C19" s="19">
        <f t="shared" si="5"/>
        <v>45481</v>
      </c>
      <c r="D19" s="20">
        <f t="shared" si="6"/>
        <v>0.79166666666666663</v>
      </c>
      <c r="E19" s="20">
        <f t="shared" si="7"/>
        <v>0.80902777777777779</v>
      </c>
      <c r="F19" s="20">
        <f t="shared" si="8"/>
        <v>1.736111111111116E-2</v>
      </c>
      <c r="G19" s="11" t="str" cm="1">
        <f t="array" ref="G19">_xlfn.IFNA(LOOKUP(1,0/FIND(help!$B$1:$B$26,B19),help!$C$1:$C$26),"")</f>
        <v/>
      </c>
      <c r="H19" s="11" t="str" cm="1">
        <f t="array" ref="H19">IF(G19="","",IFERROR(LOOKUP(1,0/FIND(help!$H$2:$H$18,B19),help!$I$2:$I$18),""))</f>
        <v/>
      </c>
      <c r="I19" s="11" t="s">
        <v>1069</v>
      </c>
      <c r="J19" s="11" t="s">
        <v>847</v>
      </c>
      <c r="K19" s="11" t="s">
        <v>755</v>
      </c>
      <c r="L19" s="19">
        <f t="shared" si="1"/>
        <v>45481</v>
      </c>
      <c r="M19" s="11">
        <f t="shared" si="9"/>
        <v>3505</v>
      </c>
      <c r="N19" s="20" t="str">
        <f t="shared" si="2"/>
        <v/>
      </c>
      <c r="O19" s="20" t="str">
        <f t="shared" si="3"/>
        <v/>
      </c>
      <c r="P19" s="11" t="str">
        <f>IF(G19="","",G19&amp;COUNTIF($G$2:G19,G19))</f>
        <v/>
      </c>
      <c r="Q19" s="26">
        <f t="shared" si="4"/>
        <v>0</v>
      </c>
    </row>
    <row r="20" spans="1:17" x14ac:dyDescent="0.2">
      <c r="A20" s="19"/>
      <c r="B20" s="11" t="s">
        <v>32</v>
      </c>
      <c r="C20" s="19">
        <f t="shared" si="5"/>
        <v>45481</v>
      </c>
      <c r="D20" s="20">
        <f t="shared" si="6"/>
        <v>0.80902777777777779</v>
      </c>
      <c r="E20" s="20">
        <f t="shared" si="7"/>
        <v>0.86458333333333337</v>
      </c>
      <c r="F20" s="20">
        <f t="shared" si="8"/>
        <v>5.555555555555558E-2</v>
      </c>
      <c r="G20" s="11" t="str" cm="1">
        <f t="array" ref="G20">_xlfn.IFNA(LOOKUP(1,0/FIND(help!$B$1:$B$26,B20),help!$C$1:$C$26),"")</f>
        <v>法甲</v>
      </c>
      <c r="H20" s="11" t="str" cm="1">
        <f t="array" ref="H20">IF(G20="","",IFERROR(LOOKUP(1,0/FIND(help!$H$2:$H$18,B20),help!$I$2:$I$18),""))</f>
        <v>2023-24赛季</v>
      </c>
      <c r="I20" s="11" t="s">
        <v>1073</v>
      </c>
      <c r="J20" s="11" t="s">
        <v>852</v>
      </c>
      <c r="K20" s="11" t="s">
        <v>755</v>
      </c>
      <c r="L20" s="19">
        <f t="shared" si="1"/>
        <v>45481</v>
      </c>
      <c r="M20" s="11">
        <f t="shared" si="9"/>
        <v>3505</v>
      </c>
      <c r="N20" s="20">
        <f t="shared" si="2"/>
        <v>0.80902777777777779</v>
      </c>
      <c r="O20" s="20">
        <f t="shared" si="3"/>
        <v>0.86458333333333337</v>
      </c>
      <c r="P20" s="11" t="str">
        <f>IF(G20="","",G20&amp;COUNTIF($G$2:G20,G20))</f>
        <v>法甲1</v>
      </c>
      <c r="Q20" s="26">
        <f t="shared" si="4"/>
        <v>0</v>
      </c>
    </row>
    <row r="21" spans="1:17" x14ac:dyDescent="0.2">
      <c r="A21" s="19"/>
      <c r="B21" s="11" t="s">
        <v>33</v>
      </c>
      <c r="C21" s="19">
        <f t="shared" si="5"/>
        <v>45481</v>
      </c>
      <c r="D21" s="20">
        <f t="shared" si="6"/>
        <v>0.86458333333333337</v>
      </c>
      <c r="E21" s="20">
        <f t="shared" si="7"/>
        <v>0.92361111111111116</v>
      </c>
      <c r="F21" s="20">
        <f t="shared" si="8"/>
        <v>5.902777777777779E-2</v>
      </c>
      <c r="G21" s="11" t="str" cm="1">
        <f t="array" ref="G21">_xlfn.IFNA(LOOKUP(1,0/FIND(help!$B$1:$B$26,B21),help!$C$1:$C$26),"")</f>
        <v>法甲</v>
      </c>
      <c r="H21" s="11" t="str" cm="1">
        <f t="array" ref="H21">IF(G21="","",IFERROR(LOOKUP(1,0/FIND(help!$H$2:$H$18,B21),help!$I$2:$I$18),""))</f>
        <v>2023-24赛季</v>
      </c>
      <c r="I21" s="11" t="s">
        <v>1074</v>
      </c>
      <c r="J21" s="11" t="s">
        <v>853</v>
      </c>
      <c r="K21" s="11" t="s">
        <v>755</v>
      </c>
      <c r="L21" s="19">
        <f t="shared" si="1"/>
        <v>45481</v>
      </c>
      <c r="M21" s="11">
        <f t="shared" si="9"/>
        <v>3505</v>
      </c>
      <c r="N21" s="20">
        <f t="shared" si="2"/>
        <v>0.86458333333333337</v>
      </c>
      <c r="O21" s="20">
        <f t="shared" si="3"/>
        <v>0.92013888888888895</v>
      </c>
      <c r="P21" s="11" t="str">
        <f>IF(G21="","",G21&amp;COUNTIF($G$2:G21,G21))</f>
        <v>法甲2</v>
      </c>
      <c r="Q21" s="26">
        <f t="shared" si="4"/>
        <v>3.4722222222222099E-3</v>
      </c>
    </row>
    <row r="22" spans="1:17" x14ac:dyDescent="0.2">
      <c r="A22" s="19"/>
      <c r="B22" s="11" t="s">
        <v>34</v>
      </c>
      <c r="C22" s="19">
        <f t="shared" si="5"/>
        <v>45481</v>
      </c>
      <c r="D22" s="20">
        <f t="shared" si="6"/>
        <v>0.92361111111111116</v>
      </c>
      <c r="E22" s="20">
        <f t="shared" si="7"/>
        <v>0.97916666666666663</v>
      </c>
      <c r="F22" s="20">
        <f t="shared" si="8"/>
        <v>5.5555555555555469E-2</v>
      </c>
      <c r="G22" s="11" t="str" cm="1">
        <f t="array" ref="G22">_xlfn.IFNA(LOOKUP(1,0/FIND(help!$B$1:$B$26,B22),help!$C$1:$C$26),"")</f>
        <v>法甲</v>
      </c>
      <c r="H22" s="11" t="str" cm="1">
        <f t="array" ref="H22">IF(G22="","",IFERROR(LOOKUP(1,0/FIND(help!$H$2:$H$18,B22),help!$I$2:$I$18),""))</f>
        <v>2023-24赛季</v>
      </c>
      <c r="I22" s="11" t="s">
        <v>1075</v>
      </c>
      <c r="K22" s="11" t="s">
        <v>755</v>
      </c>
      <c r="L22" s="19">
        <f t="shared" si="1"/>
        <v>45481</v>
      </c>
      <c r="M22" s="11">
        <f t="shared" si="9"/>
        <v>3505</v>
      </c>
      <c r="N22" s="20">
        <f t="shared" si="2"/>
        <v>0.92361111111111116</v>
      </c>
      <c r="O22" s="20">
        <f t="shared" si="3"/>
        <v>0.97916666666666674</v>
      </c>
      <c r="P22" s="11" t="str">
        <f>IF(G22="","",G22&amp;COUNTIF($G$2:G22,G22))</f>
        <v>法甲3</v>
      </c>
      <c r="Q22" s="26">
        <f t="shared" si="4"/>
        <v>1.1102230246251565E-16</v>
      </c>
    </row>
    <row r="23" spans="1:17" x14ac:dyDescent="0.2">
      <c r="A23" s="19"/>
      <c r="B23" s="11" t="s">
        <v>35</v>
      </c>
      <c r="C23" s="19">
        <f t="shared" si="5"/>
        <v>45481</v>
      </c>
      <c r="D23" s="20">
        <f t="shared" si="6"/>
        <v>0.97916666666666663</v>
      </c>
      <c r="E23" s="20">
        <f t="shared" si="7"/>
        <v>3.8194444444444448E-2</v>
      </c>
      <c r="F23" s="20">
        <f t="shared" si="8"/>
        <v>5.902777777777779E-2</v>
      </c>
      <c r="G23" s="11" t="str" cm="1">
        <f t="array" ref="G23">_xlfn.IFNA(LOOKUP(1,0/FIND(help!$B$1:$B$26,B23),help!$C$1:$C$26),"")</f>
        <v>法甲</v>
      </c>
      <c r="H23" s="11" t="str" cm="1">
        <f t="array" ref="H23">IF(G23="","",IFERROR(LOOKUP(1,0/FIND(help!$H$2:$H$18,B23),help!$I$2:$I$18),""))</f>
        <v>2023-24赛季</v>
      </c>
      <c r="I23" s="11" t="s">
        <v>1076</v>
      </c>
      <c r="J23" s="11" t="s">
        <v>854</v>
      </c>
      <c r="K23" s="11" t="s">
        <v>755</v>
      </c>
      <c r="L23" s="19">
        <f t="shared" si="1"/>
        <v>45481</v>
      </c>
      <c r="M23" s="11">
        <f t="shared" si="9"/>
        <v>3505</v>
      </c>
      <c r="N23" s="20">
        <f t="shared" si="2"/>
        <v>0.97916666666666663</v>
      </c>
      <c r="O23" s="20">
        <f t="shared" si="3"/>
        <v>1.0347222222222221</v>
      </c>
      <c r="P23" s="11" t="str">
        <f>IF(G23="","",G23&amp;COUNTIF($G$2:G23,G23))</f>
        <v>法甲4</v>
      </c>
      <c r="Q23" s="26">
        <f t="shared" si="4"/>
        <v>3.4722222222223209E-3</v>
      </c>
    </row>
    <row r="24" spans="1:17" x14ac:dyDescent="0.2">
      <c r="A24" s="19">
        <v>45482</v>
      </c>
      <c r="B24" s="11" t="s">
        <v>36</v>
      </c>
      <c r="C24" s="19">
        <f t="shared" si="5"/>
        <v>45482</v>
      </c>
      <c r="D24" s="20">
        <f t="shared" si="6"/>
        <v>3.8194444444444448E-2</v>
      </c>
      <c r="E24" s="20">
        <f t="shared" si="7"/>
        <v>5.5555555555555552E-2</v>
      </c>
      <c r="F24" s="20">
        <f t="shared" si="8"/>
        <v>1.7361111111111105E-2</v>
      </c>
      <c r="G24" s="11" t="str" cm="1">
        <f t="array" ref="G24">_xlfn.IFNA(LOOKUP(1,0/FIND(help!$B$1:$B$26,B24),help!$C$1:$C$26),"")</f>
        <v/>
      </c>
      <c r="H24" s="11" t="str" cm="1">
        <f t="array" ref="H24">IF(G24="","",IFERROR(LOOKUP(1,0/FIND(help!$H$2:$H$18,B24),help!$I$2:$I$18),""))</f>
        <v/>
      </c>
      <c r="I24" s="11" t="s">
        <v>1069</v>
      </c>
      <c r="J24" s="11" t="s">
        <v>847</v>
      </c>
      <c r="K24" s="11" t="s">
        <v>755</v>
      </c>
      <c r="L24" s="19">
        <f t="shared" si="1"/>
        <v>45481</v>
      </c>
      <c r="M24" s="11">
        <f t="shared" si="9"/>
        <v>3505</v>
      </c>
      <c r="N24" s="20" t="str">
        <f t="shared" si="2"/>
        <v/>
      </c>
      <c r="O24" s="20" t="str">
        <f t="shared" si="3"/>
        <v/>
      </c>
      <c r="P24" s="11" t="str">
        <f>IF(G24="","",G24&amp;COUNTIF($G$2:G24,G24))</f>
        <v/>
      </c>
      <c r="Q24" s="26">
        <f t="shared" si="4"/>
        <v>0</v>
      </c>
    </row>
    <row r="25" spans="1:17" x14ac:dyDescent="0.2">
      <c r="A25" s="19"/>
      <c r="B25" s="11" t="s">
        <v>37</v>
      </c>
      <c r="C25" s="19">
        <f t="shared" si="5"/>
        <v>45482</v>
      </c>
      <c r="D25" s="20">
        <f t="shared" si="6"/>
        <v>5.5555555555555552E-2</v>
      </c>
      <c r="E25" s="20">
        <f t="shared" si="7"/>
        <v>0.1111111111111111</v>
      </c>
      <c r="F25" s="20">
        <f t="shared" si="8"/>
        <v>5.5555555555555552E-2</v>
      </c>
      <c r="G25" s="11" t="str" cm="1">
        <f t="array" ref="G25">_xlfn.IFNA(LOOKUP(1,0/FIND(help!$B$1:$B$26,B25),help!$C$1:$C$26),"")</f>
        <v>英超</v>
      </c>
      <c r="H25" s="11" t="str" cm="1">
        <f t="array" ref="H25">IF(G25="","",IFERROR(LOOKUP(1,0/FIND(help!$H$2:$H$18,B25),help!$I$2:$I$18),""))</f>
        <v>2023-24赛季</v>
      </c>
      <c r="I25" s="11" t="s">
        <v>1063</v>
      </c>
      <c r="J25" s="11" t="s">
        <v>840</v>
      </c>
      <c r="K25" s="11" t="s">
        <v>755</v>
      </c>
      <c r="L25" s="19">
        <f t="shared" si="1"/>
        <v>45481</v>
      </c>
      <c r="M25" s="11">
        <f t="shared" si="9"/>
        <v>3505</v>
      </c>
      <c r="N25" s="20">
        <f t="shared" si="2"/>
        <v>1.0555555555555556</v>
      </c>
      <c r="O25" s="20">
        <f t="shared" si="3"/>
        <v>0.11111111111111116</v>
      </c>
      <c r="P25" s="11" t="str">
        <f>IF(G25="","",G25&amp;COUNTIF($G$2:G25,G25))</f>
        <v>英超7</v>
      </c>
      <c r="Q25" s="26">
        <f t="shared" si="4"/>
        <v>5.5511151231257827E-17</v>
      </c>
    </row>
    <row r="26" spans="1:17" x14ac:dyDescent="0.2">
      <c r="A26" s="19"/>
      <c r="B26" s="11" t="s">
        <v>38</v>
      </c>
      <c r="C26" s="19">
        <f t="shared" si="5"/>
        <v>45482</v>
      </c>
      <c r="D26" s="20">
        <f t="shared" si="6"/>
        <v>0.1111111111111111</v>
      </c>
      <c r="E26" s="20">
        <f t="shared" si="7"/>
        <v>0.1701388888888889</v>
      </c>
      <c r="F26" s="20">
        <f t="shared" si="8"/>
        <v>5.902777777777779E-2</v>
      </c>
      <c r="G26" s="11" t="str" cm="1">
        <f t="array" ref="G26">_xlfn.IFNA(LOOKUP(1,0/FIND(help!$B$1:$B$26,B26),help!$C$1:$C$26),"")</f>
        <v>英超</v>
      </c>
      <c r="H26" s="11" t="str" cm="1">
        <f t="array" ref="H26">IF(G26="","",IFERROR(LOOKUP(1,0/FIND(help!$H$2:$H$18,B26),help!$I$2:$I$18),""))</f>
        <v>2023-24赛季</v>
      </c>
      <c r="I26" s="11" t="s">
        <v>1064</v>
      </c>
      <c r="J26" s="11" t="s">
        <v>841</v>
      </c>
      <c r="K26" s="11" t="s">
        <v>755</v>
      </c>
      <c r="L26" s="19">
        <f t="shared" si="1"/>
        <v>45482</v>
      </c>
      <c r="M26" s="11">
        <f t="shared" si="9"/>
        <v>3505</v>
      </c>
      <c r="N26" s="20">
        <f t="shared" si="2"/>
        <v>0.1111111111111111</v>
      </c>
      <c r="O26" s="20">
        <f t="shared" si="3"/>
        <v>0.16666666666666666</v>
      </c>
      <c r="P26" s="11" t="str">
        <f>IF(G26="","",G26&amp;COUNTIF($G$2:G26,G26))</f>
        <v>英超8</v>
      </c>
      <c r="Q26" s="26">
        <f t="shared" si="4"/>
        <v>3.4722222222222376E-3</v>
      </c>
    </row>
    <row r="27" spans="1:17" x14ac:dyDescent="0.2">
      <c r="A27" s="19"/>
      <c r="B27" s="11" t="s">
        <v>39</v>
      </c>
      <c r="C27" s="19">
        <f t="shared" si="5"/>
        <v>45482</v>
      </c>
      <c r="D27" s="20">
        <f t="shared" si="6"/>
        <v>0.1701388888888889</v>
      </c>
      <c r="E27" s="20">
        <f t="shared" si="7"/>
        <v>0.22569444444444445</v>
      </c>
      <c r="F27" s="20">
        <f t="shared" si="8"/>
        <v>5.5555555555555552E-2</v>
      </c>
      <c r="G27" s="11" t="str" cm="1">
        <f t="array" ref="G27">_xlfn.IFNA(LOOKUP(1,0/FIND(help!$B$1:$B$26,B27),help!$C$1:$C$26),"")</f>
        <v>英超</v>
      </c>
      <c r="H27" s="11" t="str" cm="1">
        <f t="array" ref="H27">IF(G27="","",IFERROR(LOOKUP(1,0/FIND(help!$H$2:$H$18,B27),help!$I$2:$I$18),""))</f>
        <v>2023-24赛季</v>
      </c>
      <c r="I27" s="11" t="s">
        <v>1064</v>
      </c>
      <c r="J27" s="11" t="s">
        <v>842</v>
      </c>
      <c r="K27" s="11" t="s">
        <v>755</v>
      </c>
      <c r="L27" s="19">
        <f t="shared" si="1"/>
        <v>45482</v>
      </c>
      <c r="M27" s="11">
        <f t="shared" si="9"/>
        <v>3505</v>
      </c>
      <c r="N27" s="20">
        <f t="shared" si="2"/>
        <v>0.1701388888888889</v>
      </c>
      <c r="O27" s="20">
        <f t="shared" si="3"/>
        <v>0.22569444444444445</v>
      </c>
      <c r="P27" s="11" t="str">
        <f>IF(G27="","",G27&amp;COUNTIF($G$2:G27,G27))</f>
        <v>英超9</v>
      </c>
      <c r="Q27" s="26">
        <f t="shared" si="4"/>
        <v>0</v>
      </c>
    </row>
    <row r="28" spans="1:17" x14ac:dyDescent="0.2">
      <c r="A28" s="19"/>
      <c r="B28" s="11" t="s">
        <v>40</v>
      </c>
      <c r="C28" s="19">
        <f t="shared" si="5"/>
        <v>45482</v>
      </c>
      <c r="D28" s="20">
        <f t="shared" si="6"/>
        <v>0.22569444444444445</v>
      </c>
      <c r="E28" s="20">
        <f t="shared" si="7"/>
        <v>0.28472222222222221</v>
      </c>
      <c r="F28" s="20">
        <f t="shared" si="8"/>
        <v>5.9027777777777762E-2</v>
      </c>
      <c r="G28" s="11" t="str" cm="1">
        <f t="array" ref="G28">_xlfn.IFNA(LOOKUP(1,0/FIND(help!$B$1:$B$26,B28),help!$C$1:$C$26),"")</f>
        <v>英超</v>
      </c>
      <c r="H28" s="11" t="str" cm="1">
        <f t="array" ref="H28">IF(G28="","",IFERROR(LOOKUP(1,0/FIND(help!$H$2:$H$18,B28),help!$I$2:$I$18),""))</f>
        <v>2023-24赛季</v>
      </c>
      <c r="I28" s="11" t="s">
        <v>1065</v>
      </c>
      <c r="J28" s="11" t="s">
        <v>843</v>
      </c>
      <c r="K28" s="11" t="s">
        <v>755</v>
      </c>
      <c r="L28" s="19">
        <f t="shared" si="1"/>
        <v>45482</v>
      </c>
      <c r="M28" s="11">
        <f t="shared" si="9"/>
        <v>3505</v>
      </c>
      <c r="N28" s="20">
        <f t="shared" si="2"/>
        <v>0.22569444444444445</v>
      </c>
      <c r="O28" s="20">
        <f t="shared" si="3"/>
        <v>0.28125</v>
      </c>
      <c r="P28" s="11" t="str">
        <f>IF(G28="","",G28&amp;COUNTIF($G$2:G28,G28))</f>
        <v>英超10</v>
      </c>
      <c r="Q28" s="26">
        <f t="shared" si="4"/>
        <v>3.4722222222222099E-3</v>
      </c>
    </row>
    <row r="29" spans="1:17" x14ac:dyDescent="0.2">
      <c r="A29" s="19"/>
      <c r="B29" s="11" t="s">
        <v>41</v>
      </c>
      <c r="C29" s="19">
        <f t="shared" si="5"/>
        <v>45482</v>
      </c>
      <c r="D29" s="20">
        <f t="shared" si="6"/>
        <v>0.28472222222222221</v>
      </c>
      <c r="E29" s="20">
        <f t="shared" si="7"/>
        <v>0.34027777777777779</v>
      </c>
      <c r="F29" s="20">
        <f t="shared" si="8"/>
        <v>5.555555555555558E-2</v>
      </c>
      <c r="G29" s="11" t="str" cm="1">
        <f t="array" ref="G29">_xlfn.IFNA(LOOKUP(1,0/FIND(help!$B$1:$B$26,B29),help!$C$1:$C$26),"")</f>
        <v>英超</v>
      </c>
      <c r="H29" s="11" t="str" cm="1">
        <f t="array" ref="H29">IF(G29="","",IFERROR(LOOKUP(1,0/FIND(help!$H$2:$H$18,B29),help!$I$2:$I$18),""))</f>
        <v>2023-24赛季</v>
      </c>
      <c r="I29" s="11" t="s">
        <v>1065</v>
      </c>
      <c r="J29" s="11" t="s">
        <v>855</v>
      </c>
      <c r="K29" s="11" t="s">
        <v>755</v>
      </c>
      <c r="L29" s="19">
        <f t="shared" si="1"/>
        <v>45482</v>
      </c>
      <c r="M29" s="11">
        <f t="shared" si="9"/>
        <v>3505</v>
      </c>
      <c r="N29" s="20">
        <f t="shared" si="2"/>
        <v>0.28472222222222221</v>
      </c>
      <c r="O29" s="20">
        <f t="shared" si="3"/>
        <v>0.34027777777777779</v>
      </c>
      <c r="P29" s="11" t="str">
        <f>IF(G29="","",G29&amp;COUNTIF($G$2:G29,G29))</f>
        <v>英超11</v>
      </c>
      <c r="Q29" s="26">
        <f t="shared" si="4"/>
        <v>0</v>
      </c>
    </row>
    <row r="30" spans="1:17" x14ac:dyDescent="0.2">
      <c r="A30" s="19"/>
      <c r="B30" s="11" t="s">
        <v>42</v>
      </c>
      <c r="C30" s="19">
        <f t="shared" si="5"/>
        <v>45482</v>
      </c>
      <c r="D30" s="20">
        <f t="shared" si="6"/>
        <v>0.34027777777777779</v>
      </c>
      <c r="E30" s="20">
        <f t="shared" si="7"/>
        <v>0.39930555555555558</v>
      </c>
      <c r="F30" s="20">
        <f t="shared" si="8"/>
        <v>5.902777777777779E-2</v>
      </c>
      <c r="G30" s="11" t="str" cm="1">
        <f t="array" ref="G30">_xlfn.IFNA(LOOKUP(1,0/FIND(help!$B$1:$B$26,B30),help!$C$1:$C$26),"")</f>
        <v>英超</v>
      </c>
      <c r="H30" s="11" t="str" cm="1">
        <f t="array" ref="H30">IF(G30="","",IFERROR(LOOKUP(1,0/FIND(help!$H$2:$H$18,B30),help!$I$2:$I$18),""))</f>
        <v>2023-24赛季</v>
      </c>
      <c r="I30" s="11" t="s">
        <v>1077</v>
      </c>
      <c r="J30" s="11" t="s">
        <v>856</v>
      </c>
      <c r="K30" s="11" t="s">
        <v>755</v>
      </c>
      <c r="L30" s="19">
        <f t="shared" si="1"/>
        <v>45482</v>
      </c>
      <c r="M30" s="11">
        <f t="shared" si="9"/>
        <v>3505</v>
      </c>
      <c r="N30" s="20">
        <f t="shared" si="2"/>
        <v>0.34027777777777779</v>
      </c>
      <c r="O30" s="20">
        <f t="shared" si="3"/>
        <v>0.39583333333333337</v>
      </c>
      <c r="P30" s="11" t="str">
        <f>IF(G30="","",G30&amp;COUNTIF($G$2:G30,G30))</f>
        <v>英超12</v>
      </c>
      <c r="Q30" s="26">
        <f t="shared" si="4"/>
        <v>3.4722222222222099E-3</v>
      </c>
    </row>
    <row r="31" spans="1:17" x14ac:dyDescent="0.2">
      <c r="A31" s="19"/>
      <c r="B31" s="11" t="s">
        <v>43</v>
      </c>
      <c r="C31" s="19">
        <f t="shared" si="5"/>
        <v>45482</v>
      </c>
      <c r="D31" s="20">
        <f t="shared" si="6"/>
        <v>0.39930555555555558</v>
      </c>
      <c r="E31" s="20">
        <f t="shared" si="7"/>
        <v>0.4548611111111111</v>
      </c>
      <c r="F31" s="20">
        <f t="shared" si="8"/>
        <v>5.5555555555555525E-2</v>
      </c>
      <c r="G31" s="11" t="str" cm="1">
        <f t="array" ref="G31">_xlfn.IFNA(LOOKUP(1,0/FIND(help!$B$1:$B$26,B31),help!$C$1:$C$26),"")</f>
        <v>意甲</v>
      </c>
      <c r="H31" s="11" t="str" cm="1">
        <f t="array" ref="H31">IF(G31="","",IFERROR(LOOKUP(1,0/FIND(help!$H$2:$H$18,B31),help!$I$2:$I$18),""))</f>
        <v>2023-24赛季</v>
      </c>
      <c r="I31" s="11" t="s">
        <v>1067</v>
      </c>
      <c r="J31" s="11" t="s">
        <v>845</v>
      </c>
      <c r="K31" s="11" t="s">
        <v>755</v>
      </c>
      <c r="L31" s="19">
        <f t="shared" si="1"/>
        <v>45482</v>
      </c>
      <c r="M31" s="11">
        <f t="shared" si="9"/>
        <v>3505</v>
      </c>
      <c r="N31" s="20">
        <f t="shared" si="2"/>
        <v>0.39930555555555558</v>
      </c>
      <c r="O31" s="20">
        <f t="shared" si="3"/>
        <v>0.45486111111111116</v>
      </c>
      <c r="P31" s="11" t="str">
        <f>IF(G31="","",G31&amp;COUNTIF($G$2:G31,G31))</f>
        <v>意甲3</v>
      </c>
      <c r="Q31" s="26">
        <f t="shared" si="4"/>
        <v>5.5511151231257827E-17</v>
      </c>
    </row>
    <row r="32" spans="1:17" x14ac:dyDescent="0.2">
      <c r="A32" s="19"/>
      <c r="B32" s="11" t="s">
        <v>44</v>
      </c>
      <c r="C32" s="19">
        <f t="shared" si="5"/>
        <v>45482</v>
      </c>
      <c r="D32" s="20">
        <f t="shared" si="6"/>
        <v>0.4548611111111111</v>
      </c>
      <c r="E32" s="20">
        <f t="shared" si="7"/>
        <v>0.51388888888888884</v>
      </c>
      <c r="F32" s="20">
        <f t="shared" si="8"/>
        <v>5.9027777777777735E-2</v>
      </c>
      <c r="G32" s="11" t="str" cm="1">
        <f t="array" ref="G32">_xlfn.IFNA(LOOKUP(1,0/FIND(help!$B$1:$B$26,B32),help!$C$1:$C$26),"")</f>
        <v>意甲</v>
      </c>
      <c r="H32" s="11" t="str" cm="1">
        <f t="array" ref="H32">IF(G32="","",IFERROR(LOOKUP(1,0/FIND(help!$H$2:$H$18,B32),help!$I$2:$I$18),""))</f>
        <v>2023-24赛季</v>
      </c>
      <c r="I32" s="11" t="s">
        <v>1078</v>
      </c>
      <c r="J32" s="11" t="s">
        <v>857</v>
      </c>
      <c r="K32" s="11" t="s">
        <v>755</v>
      </c>
      <c r="L32" s="19">
        <f t="shared" si="1"/>
        <v>45482</v>
      </c>
      <c r="M32" s="11">
        <f t="shared" si="9"/>
        <v>3505</v>
      </c>
      <c r="N32" s="20">
        <f t="shared" si="2"/>
        <v>0.4548611111111111</v>
      </c>
      <c r="O32" s="20">
        <f t="shared" si="3"/>
        <v>0.51041666666666663</v>
      </c>
      <c r="P32" s="11" t="str">
        <f>IF(G32="","",G32&amp;COUNTIF($G$2:G32,G32))</f>
        <v>意甲4</v>
      </c>
      <c r="Q32" s="26">
        <f t="shared" si="4"/>
        <v>3.4722222222222099E-3</v>
      </c>
    </row>
    <row r="33" spans="1:17" x14ac:dyDescent="0.2">
      <c r="A33" s="19"/>
      <c r="B33" s="11" t="s">
        <v>45</v>
      </c>
      <c r="C33" s="19">
        <f t="shared" si="5"/>
        <v>45482</v>
      </c>
      <c r="D33" s="20">
        <f t="shared" si="6"/>
        <v>0.51388888888888884</v>
      </c>
      <c r="E33" s="20">
        <f t="shared" si="7"/>
        <v>0.53125</v>
      </c>
      <c r="F33" s="20">
        <f t="shared" si="8"/>
        <v>1.736111111111116E-2</v>
      </c>
      <c r="G33" s="11" t="str" cm="1">
        <f t="array" ref="G33">_xlfn.IFNA(LOOKUP(1,0/FIND(help!$B$1:$B$26,B33),help!$C$1:$C$26),"")</f>
        <v/>
      </c>
      <c r="H33" s="11" t="str" cm="1">
        <f t="array" ref="H33">IF(G33="","",IFERROR(LOOKUP(1,0/FIND(help!$H$2:$H$18,B33),help!$I$2:$I$18),""))</f>
        <v/>
      </c>
      <c r="I33" s="11" t="s">
        <v>1061</v>
      </c>
      <c r="J33" s="11" t="s">
        <v>837</v>
      </c>
      <c r="K33" s="11" t="s">
        <v>755</v>
      </c>
      <c r="L33" s="19">
        <f t="shared" si="1"/>
        <v>45482</v>
      </c>
      <c r="M33" s="11">
        <f t="shared" si="9"/>
        <v>3505</v>
      </c>
      <c r="N33" s="20" t="str">
        <f t="shared" si="2"/>
        <v/>
      </c>
      <c r="O33" s="20" t="str">
        <f t="shared" si="3"/>
        <v/>
      </c>
      <c r="P33" s="11" t="str">
        <f>IF(G33="","",G33&amp;COUNTIF($G$2:G33,G33))</f>
        <v/>
      </c>
      <c r="Q33" s="26">
        <f t="shared" si="4"/>
        <v>0</v>
      </c>
    </row>
    <row r="34" spans="1:17" x14ac:dyDescent="0.2">
      <c r="A34" s="19"/>
      <c r="B34" s="11" t="s">
        <v>46</v>
      </c>
      <c r="C34" s="19">
        <f t="shared" si="5"/>
        <v>45482</v>
      </c>
      <c r="D34" s="20">
        <f t="shared" si="6"/>
        <v>0.53125</v>
      </c>
      <c r="E34" s="20">
        <f t="shared" si="7"/>
        <v>0.54861111111111116</v>
      </c>
      <c r="F34" s="20">
        <f t="shared" si="8"/>
        <v>1.736111111111116E-2</v>
      </c>
      <c r="G34" s="11" t="str" cm="1">
        <f t="array" ref="G34">_xlfn.IFNA(LOOKUP(1,0/FIND(help!$B$1:$B$26,B34),help!$C$1:$C$26),"")</f>
        <v/>
      </c>
      <c r="H34" s="11" t="str" cm="1">
        <f t="array" ref="H34">IF(G34="","",IFERROR(LOOKUP(1,0/FIND(help!$H$2:$H$18,B34),help!$I$2:$I$18),""))</f>
        <v/>
      </c>
      <c r="I34" s="11" t="s">
        <v>1079</v>
      </c>
      <c r="J34" s="11" t="s">
        <v>858</v>
      </c>
      <c r="K34" s="11" t="s">
        <v>755</v>
      </c>
      <c r="L34" s="19">
        <f t="shared" si="1"/>
        <v>45482</v>
      </c>
      <c r="M34" s="11">
        <f t="shared" si="9"/>
        <v>3505</v>
      </c>
      <c r="N34" s="20" t="str">
        <f t="shared" si="2"/>
        <v/>
      </c>
      <c r="O34" s="20" t="str">
        <f t="shared" si="3"/>
        <v/>
      </c>
      <c r="P34" s="11" t="str">
        <f>IF(G34="","",G34&amp;COUNTIF($G$2:G34,G34))</f>
        <v/>
      </c>
      <c r="Q34" s="26">
        <f t="shared" si="4"/>
        <v>0</v>
      </c>
    </row>
    <row r="35" spans="1:17" x14ac:dyDescent="0.2">
      <c r="A35" s="19"/>
      <c r="B35" s="11" t="s">
        <v>47</v>
      </c>
      <c r="C35" s="19">
        <f t="shared" si="5"/>
        <v>45482</v>
      </c>
      <c r="D35" s="20">
        <f t="shared" si="6"/>
        <v>0.54861111111111116</v>
      </c>
      <c r="E35" s="20">
        <f t="shared" si="7"/>
        <v>0.60416666666666663</v>
      </c>
      <c r="F35" s="20">
        <f t="shared" si="8"/>
        <v>5.5555555555555469E-2</v>
      </c>
      <c r="G35" s="11" t="str" cm="1">
        <f t="array" ref="G35">_xlfn.IFNA(LOOKUP(1,0/FIND(help!$B$1:$B$26,B35),help!$C$1:$C$26),"")</f>
        <v>欧冠</v>
      </c>
      <c r="H35" s="11" t="str" cm="1">
        <f t="array" ref="H35">IF(G35="","",IFERROR(LOOKUP(1,0/FIND(help!$H$2:$H$18,B35),help!$I$2:$I$18),""))</f>
        <v>2023-24赛季</v>
      </c>
      <c r="I35" s="11" t="s">
        <v>1070</v>
      </c>
      <c r="J35" s="11" t="s">
        <v>849</v>
      </c>
      <c r="K35" s="11" t="s">
        <v>755</v>
      </c>
      <c r="L35" s="19">
        <f t="shared" si="1"/>
        <v>45482</v>
      </c>
      <c r="M35" s="11">
        <f t="shared" si="9"/>
        <v>3505</v>
      </c>
      <c r="N35" s="20">
        <f t="shared" si="2"/>
        <v>0.54861111111111116</v>
      </c>
      <c r="O35" s="20">
        <f t="shared" si="3"/>
        <v>0.60416666666666674</v>
      </c>
      <c r="P35" s="11" t="str">
        <f>IF(G35="","",G35&amp;COUNTIF($G$2:G35,G35))</f>
        <v>欧冠3</v>
      </c>
      <c r="Q35" s="26">
        <f t="shared" si="4"/>
        <v>1.1102230246251565E-16</v>
      </c>
    </row>
    <row r="36" spans="1:17" x14ac:dyDescent="0.2">
      <c r="A36" s="19"/>
      <c r="B36" s="11" t="s">
        <v>48</v>
      </c>
      <c r="C36" s="19">
        <f t="shared" si="5"/>
        <v>45482</v>
      </c>
      <c r="D36" s="20">
        <f t="shared" si="6"/>
        <v>0.60416666666666663</v>
      </c>
      <c r="E36" s="20">
        <f t="shared" si="7"/>
        <v>0.66319444444444442</v>
      </c>
      <c r="F36" s="20">
        <f t="shared" si="8"/>
        <v>5.902777777777779E-2</v>
      </c>
      <c r="G36" s="11" t="str" cm="1">
        <f t="array" ref="G36">_xlfn.IFNA(LOOKUP(1,0/FIND(help!$B$1:$B$26,B36),help!$C$1:$C$26),"")</f>
        <v>欧冠</v>
      </c>
      <c r="H36" s="11" t="str" cm="1">
        <f t="array" ref="H36">IF(G36="","",IFERROR(LOOKUP(1,0/FIND(help!$H$2:$H$18,B36),help!$I$2:$I$18),""))</f>
        <v>2023-24赛季</v>
      </c>
      <c r="I36" s="11" t="s">
        <v>1080</v>
      </c>
      <c r="J36" s="11" t="s">
        <v>859</v>
      </c>
      <c r="K36" s="11" t="s">
        <v>755</v>
      </c>
      <c r="L36" s="19">
        <f t="shared" si="1"/>
        <v>45482</v>
      </c>
      <c r="M36" s="11">
        <f t="shared" si="9"/>
        <v>3505</v>
      </c>
      <c r="N36" s="20">
        <f t="shared" si="2"/>
        <v>0.60416666666666663</v>
      </c>
      <c r="O36" s="20">
        <f t="shared" si="3"/>
        <v>0.65972222222222221</v>
      </c>
      <c r="P36" s="11" t="str">
        <f>IF(G36="","",G36&amp;COUNTIF($G$2:G36,G36))</f>
        <v>欧冠4</v>
      </c>
      <c r="Q36" s="26">
        <f t="shared" si="4"/>
        <v>3.4722222222222099E-3</v>
      </c>
    </row>
    <row r="37" spans="1:17" x14ac:dyDescent="0.2">
      <c r="A37" s="19"/>
      <c r="B37" s="11" t="s">
        <v>49</v>
      </c>
      <c r="C37" s="19">
        <f t="shared" si="5"/>
        <v>45482</v>
      </c>
      <c r="D37" s="20">
        <f t="shared" si="6"/>
        <v>0.66319444444444442</v>
      </c>
      <c r="E37" s="20">
        <f t="shared" si="7"/>
        <v>0.71875</v>
      </c>
      <c r="F37" s="20">
        <f t="shared" si="8"/>
        <v>5.555555555555558E-2</v>
      </c>
      <c r="G37" s="11" t="str" cm="1">
        <f t="array" ref="G37">_xlfn.IFNA(LOOKUP(1,0/FIND(help!$B$1:$B$26,B37),help!$C$1:$C$26),"")</f>
        <v>德甲</v>
      </c>
      <c r="H37" s="11" t="str" cm="1">
        <f t="array" ref="H37">IF(G37="","",IFERROR(LOOKUP(1,0/FIND(help!$H$2:$H$18,B37),help!$I$2:$I$18),""))</f>
        <v>2023-24赛季</v>
      </c>
      <c r="I37" s="11" t="s">
        <v>1072</v>
      </c>
      <c r="J37" s="11" t="s">
        <v>851</v>
      </c>
      <c r="K37" s="11" t="s">
        <v>755</v>
      </c>
      <c r="L37" s="19">
        <f t="shared" si="1"/>
        <v>45482</v>
      </c>
      <c r="M37" s="11">
        <f t="shared" si="9"/>
        <v>3505</v>
      </c>
      <c r="N37" s="20">
        <f t="shared" si="2"/>
        <v>0.66319444444444442</v>
      </c>
      <c r="O37" s="20">
        <f t="shared" si="3"/>
        <v>0.71875</v>
      </c>
      <c r="P37" s="11" t="str">
        <f>IF(G37="","",G37&amp;COUNTIF($G$2:G37,G37))</f>
        <v>德甲3</v>
      </c>
      <c r="Q37" s="26">
        <f t="shared" si="4"/>
        <v>0</v>
      </c>
    </row>
    <row r="38" spans="1:17" x14ac:dyDescent="0.2">
      <c r="A38" s="19"/>
      <c r="B38" s="11" t="s">
        <v>50</v>
      </c>
      <c r="C38" s="19">
        <f t="shared" si="5"/>
        <v>45482</v>
      </c>
      <c r="D38" s="20">
        <f t="shared" si="6"/>
        <v>0.71875</v>
      </c>
      <c r="E38" s="20">
        <f t="shared" si="7"/>
        <v>0.77777777777777779</v>
      </c>
      <c r="F38" s="20">
        <f t="shared" si="8"/>
        <v>5.902777777777779E-2</v>
      </c>
      <c r="G38" s="11" t="str" cm="1">
        <f t="array" ref="G38">_xlfn.IFNA(LOOKUP(1,0/FIND(help!$B$1:$B$26,B38),help!$C$1:$C$26),"")</f>
        <v>德甲</v>
      </c>
      <c r="H38" s="11" t="str" cm="1">
        <f t="array" ref="H38">IF(G38="","",IFERROR(LOOKUP(1,0/FIND(help!$H$2:$H$18,B38),help!$I$2:$I$18),""))</f>
        <v>2023-24赛季</v>
      </c>
      <c r="I38" s="11" t="s">
        <v>1081</v>
      </c>
      <c r="J38" s="11" t="s">
        <v>860</v>
      </c>
      <c r="K38" s="11" t="s">
        <v>755</v>
      </c>
      <c r="L38" s="19">
        <f t="shared" si="1"/>
        <v>45482</v>
      </c>
      <c r="M38" s="11">
        <f t="shared" si="9"/>
        <v>3505</v>
      </c>
      <c r="N38" s="20">
        <f t="shared" si="2"/>
        <v>0.71875</v>
      </c>
      <c r="O38" s="20">
        <f t="shared" si="3"/>
        <v>0.77430555555555558</v>
      </c>
      <c r="P38" s="11" t="str">
        <f>IF(G38="","",G38&amp;COUNTIF($G$2:G38,G38))</f>
        <v>德甲4</v>
      </c>
      <c r="Q38" s="26">
        <f t="shared" si="4"/>
        <v>3.4722222222222099E-3</v>
      </c>
    </row>
    <row r="39" spans="1:17" x14ac:dyDescent="0.2">
      <c r="A39" s="19"/>
      <c r="B39" s="11" t="s">
        <v>51</v>
      </c>
      <c r="C39" s="19">
        <f t="shared" si="5"/>
        <v>45482</v>
      </c>
      <c r="D39" s="20">
        <f t="shared" si="6"/>
        <v>0.77777777777777779</v>
      </c>
      <c r="E39" s="20">
        <f t="shared" si="7"/>
        <v>0.79166666666666663</v>
      </c>
      <c r="F39" s="20">
        <f t="shared" si="8"/>
        <v>1.388888888888884E-2</v>
      </c>
      <c r="G39" s="11" t="str" cm="1">
        <f t="array" ref="G39">_xlfn.IFNA(LOOKUP(1,0/FIND(help!$B$1:$B$26,B39),help!$C$1:$C$26),"")</f>
        <v/>
      </c>
      <c r="H39" s="11" t="str" cm="1">
        <f t="array" ref="H39">IF(G39="","",IFERROR(LOOKUP(1,0/FIND(help!$H$2:$H$18,B39),help!$I$2:$I$18),""))</f>
        <v/>
      </c>
      <c r="I39" s="11" t="s">
        <v>1079</v>
      </c>
      <c r="J39" s="11" t="s">
        <v>858</v>
      </c>
      <c r="K39" s="11" t="s">
        <v>755</v>
      </c>
      <c r="L39" s="19">
        <f t="shared" si="1"/>
        <v>45482</v>
      </c>
      <c r="M39" s="11">
        <f t="shared" si="9"/>
        <v>3505</v>
      </c>
      <c r="N39" s="20" t="str">
        <f t="shared" si="2"/>
        <v/>
      </c>
      <c r="O39" s="20" t="str">
        <f t="shared" si="3"/>
        <v/>
      </c>
      <c r="P39" s="11" t="str">
        <f>IF(G39="","",G39&amp;COUNTIF($G$2:G39,G39))</f>
        <v/>
      </c>
      <c r="Q39" s="26">
        <f t="shared" si="4"/>
        <v>0</v>
      </c>
    </row>
    <row r="40" spans="1:17" x14ac:dyDescent="0.2">
      <c r="A40" s="19"/>
      <c r="B40" s="11" t="s">
        <v>52</v>
      </c>
      <c r="C40" s="19">
        <f t="shared" si="5"/>
        <v>45482</v>
      </c>
      <c r="D40" s="20">
        <f t="shared" si="6"/>
        <v>0.79166666666666663</v>
      </c>
      <c r="E40" s="20">
        <f t="shared" si="7"/>
        <v>0.80902777777777779</v>
      </c>
      <c r="F40" s="20">
        <f t="shared" si="8"/>
        <v>1.736111111111116E-2</v>
      </c>
      <c r="G40" s="11" t="str" cm="1">
        <f t="array" ref="G40">_xlfn.IFNA(LOOKUP(1,0/FIND(help!$B$1:$B$26,B40),help!$C$1:$C$26),"")</f>
        <v/>
      </c>
      <c r="H40" s="11" t="str" cm="1">
        <f t="array" ref="H40">IF(G40="","",IFERROR(LOOKUP(1,0/FIND(help!$H$2:$H$18,B40),help!$I$2:$I$18),""))</f>
        <v/>
      </c>
      <c r="I40" s="11" t="s">
        <v>1061</v>
      </c>
      <c r="J40" s="11" t="s">
        <v>837</v>
      </c>
      <c r="K40" s="11" t="s">
        <v>755</v>
      </c>
      <c r="L40" s="19">
        <f t="shared" si="1"/>
        <v>45482</v>
      </c>
      <c r="M40" s="11">
        <f t="shared" si="9"/>
        <v>3505</v>
      </c>
      <c r="N40" s="20" t="str">
        <f t="shared" si="2"/>
        <v/>
      </c>
      <c r="O40" s="20" t="str">
        <f t="shared" si="3"/>
        <v/>
      </c>
      <c r="P40" s="11" t="str">
        <f>IF(G40="","",G40&amp;COUNTIF($G$2:G40,G40))</f>
        <v/>
      </c>
      <c r="Q40" s="26">
        <f t="shared" si="4"/>
        <v>0</v>
      </c>
    </row>
    <row r="41" spans="1:17" x14ac:dyDescent="0.2">
      <c r="A41" s="19"/>
      <c r="B41" s="11" t="s">
        <v>53</v>
      </c>
      <c r="C41" s="19">
        <f t="shared" si="5"/>
        <v>45482</v>
      </c>
      <c r="D41" s="20">
        <f t="shared" si="6"/>
        <v>0.80902777777777779</v>
      </c>
      <c r="E41" s="20">
        <f t="shared" si="7"/>
        <v>0.86458333333333337</v>
      </c>
      <c r="F41" s="20">
        <f t="shared" si="8"/>
        <v>5.555555555555558E-2</v>
      </c>
      <c r="G41" s="11" t="str" cm="1">
        <f t="array" ref="G41">_xlfn.IFNA(LOOKUP(1,0/FIND(help!$B$1:$B$26,B41),help!$C$1:$C$26),"")</f>
        <v>法甲</v>
      </c>
      <c r="H41" s="11" t="str" cm="1">
        <f t="array" ref="H41">IF(G41="","",IFERROR(LOOKUP(1,0/FIND(help!$H$2:$H$18,B41),help!$I$2:$I$18),""))</f>
        <v>2023-24赛季</v>
      </c>
      <c r="I41" s="11" t="s">
        <v>1074</v>
      </c>
      <c r="J41" s="11" t="s">
        <v>853</v>
      </c>
      <c r="K41" s="11" t="s">
        <v>755</v>
      </c>
      <c r="L41" s="19">
        <f t="shared" si="1"/>
        <v>45482</v>
      </c>
      <c r="M41" s="11">
        <f t="shared" si="9"/>
        <v>3505</v>
      </c>
      <c r="N41" s="20">
        <f t="shared" si="2"/>
        <v>0.80902777777777779</v>
      </c>
      <c r="O41" s="20">
        <f t="shared" si="3"/>
        <v>0.86458333333333337</v>
      </c>
      <c r="P41" s="11" t="str">
        <f>IF(G41="","",G41&amp;COUNTIF($G$2:G41,G41))</f>
        <v>法甲5</v>
      </c>
      <c r="Q41" s="26">
        <f t="shared" si="4"/>
        <v>0</v>
      </c>
    </row>
    <row r="42" spans="1:17" x14ac:dyDescent="0.2">
      <c r="A42" s="19"/>
      <c r="B42" s="11" t="s">
        <v>54</v>
      </c>
      <c r="C42" s="19">
        <f t="shared" si="5"/>
        <v>45482</v>
      </c>
      <c r="D42" s="20">
        <f t="shared" si="6"/>
        <v>0.86458333333333337</v>
      </c>
      <c r="E42" s="20">
        <f t="shared" si="7"/>
        <v>0.92361111111111116</v>
      </c>
      <c r="F42" s="20">
        <f t="shared" si="8"/>
        <v>5.902777777777779E-2</v>
      </c>
      <c r="G42" s="11" t="str" cm="1">
        <f t="array" ref="G42">_xlfn.IFNA(LOOKUP(1,0/FIND(help!$B$1:$B$26,B42),help!$C$1:$C$26),"")</f>
        <v>法甲</v>
      </c>
      <c r="H42" s="11" t="str" cm="1">
        <f t="array" ref="H42">IF(G42="","",IFERROR(LOOKUP(1,0/FIND(help!$H$2:$H$18,B42),help!$I$2:$I$18),""))</f>
        <v>2023-24赛季</v>
      </c>
      <c r="I42" s="11" t="s">
        <v>1082</v>
      </c>
      <c r="J42" s="11" t="s">
        <v>861</v>
      </c>
      <c r="K42" s="11" t="s">
        <v>755</v>
      </c>
      <c r="L42" s="19">
        <f t="shared" si="1"/>
        <v>45482</v>
      </c>
      <c r="M42" s="11">
        <f t="shared" si="9"/>
        <v>3505</v>
      </c>
      <c r="N42" s="20">
        <f t="shared" si="2"/>
        <v>0.86458333333333337</v>
      </c>
      <c r="O42" s="20">
        <f t="shared" si="3"/>
        <v>0.92013888888888895</v>
      </c>
      <c r="P42" s="11" t="str">
        <f>IF(G42="","",G42&amp;COUNTIF($G$2:G42,G42))</f>
        <v>法甲6</v>
      </c>
      <c r="Q42" s="26">
        <f t="shared" si="4"/>
        <v>3.4722222222222099E-3</v>
      </c>
    </row>
    <row r="43" spans="1:17" x14ac:dyDescent="0.2">
      <c r="A43" s="19"/>
      <c r="B43" s="11" t="s">
        <v>55</v>
      </c>
      <c r="C43" s="19">
        <f t="shared" si="5"/>
        <v>45482</v>
      </c>
      <c r="D43" s="20">
        <f t="shared" si="6"/>
        <v>0.92361111111111116</v>
      </c>
      <c r="E43" s="20">
        <f t="shared" si="7"/>
        <v>0.97916666666666663</v>
      </c>
      <c r="F43" s="20">
        <f t="shared" si="8"/>
        <v>5.5555555555555469E-2</v>
      </c>
      <c r="G43" s="11" t="str" cm="1">
        <f t="array" ref="G43">_xlfn.IFNA(LOOKUP(1,0/FIND(help!$B$1:$B$26,B43),help!$C$1:$C$26),"")</f>
        <v>法甲</v>
      </c>
      <c r="H43" s="11" t="str" cm="1">
        <f t="array" ref="H43">IF(G43="","",IFERROR(LOOKUP(1,0/FIND(help!$H$2:$H$18,B43),help!$I$2:$I$18),""))</f>
        <v>2023-24赛季</v>
      </c>
      <c r="I43" s="11" t="s">
        <v>1076</v>
      </c>
      <c r="J43" s="11" t="s">
        <v>854</v>
      </c>
      <c r="K43" s="11" t="s">
        <v>755</v>
      </c>
      <c r="L43" s="19">
        <f t="shared" si="1"/>
        <v>45482</v>
      </c>
      <c r="M43" s="11">
        <f t="shared" si="9"/>
        <v>3505</v>
      </c>
      <c r="N43" s="20">
        <f t="shared" si="2"/>
        <v>0.92361111111111116</v>
      </c>
      <c r="O43" s="20">
        <f t="shared" si="3"/>
        <v>0.97916666666666674</v>
      </c>
      <c r="P43" s="11" t="str">
        <f>IF(G43="","",G43&amp;COUNTIF($G$2:G43,G43))</f>
        <v>法甲7</v>
      </c>
      <c r="Q43" s="26">
        <f t="shared" si="4"/>
        <v>1.1102230246251565E-16</v>
      </c>
    </row>
    <row r="44" spans="1:17" x14ac:dyDescent="0.2">
      <c r="A44" s="19"/>
      <c r="B44" s="11" t="s">
        <v>56</v>
      </c>
      <c r="C44" s="19">
        <f t="shared" si="5"/>
        <v>45482</v>
      </c>
      <c r="D44" s="20">
        <f t="shared" si="6"/>
        <v>0.97916666666666663</v>
      </c>
      <c r="E44" s="20">
        <f t="shared" si="7"/>
        <v>3.8194444444444448E-2</v>
      </c>
      <c r="F44" s="20">
        <f t="shared" si="8"/>
        <v>5.902777777777779E-2</v>
      </c>
      <c r="G44" s="11" t="str" cm="1">
        <f t="array" ref="G44">_xlfn.IFNA(LOOKUP(1,0/FIND(help!$B$1:$B$26,B44),help!$C$1:$C$26),"")</f>
        <v>法甲</v>
      </c>
      <c r="H44" s="11" t="str" cm="1">
        <f t="array" ref="H44">IF(G44="","",IFERROR(LOOKUP(1,0/FIND(help!$H$2:$H$18,B44),help!$I$2:$I$18),""))</f>
        <v>2023-24赛季</v>
      </c>
      <c r="I44" s="11" t="s">
        <v>1076</v>
      </c>
      <c r="J44" s="11" t="s">
        <v>862</v>
      </c>
      <c r="K44" s="11" t="s">
        <v>755</v>
      </c>
      <c r="L44" s="19">
        <f t="shared" si="1"/>
        <v>45482</v>
      </c>
      <c r="M44" s="11">
        <f t="shared" si="9"/>
        <v>3505</v>
      </c>
      <c r="N44" s="20">
        <f t="shared" si="2"/>
        <v>0.97916666666666663</v>
      </c>
      <c r="O44" s="20">
        <f t="shared" si="3"/>
        <v>1.0347222222222221</v>
      </c>
      <c r="P44" s="11" t="str">
        <f>IF(G44="","",G44&amp;COUNTIF($G$2:G44,G44))</f>
        <v>法甲8</v>
      </c>
      <c r="Q44" s="26">
        <f t="shared" si="4"/>
        <v>3.4722222222223209E-3</v>
      </c>
    </row>
    <row r="45" spans="1:17" x14ac:dyDescent="0.2">
      <c r="A45" s="19">
        <v>45483</v>
      </c>
      <c r="B45" s="11" t="s">
        <v>16</v>
      </c>
      <c r="C45" s="19">
        <f t="shared" si="5"/>
        <v>45483</v>
      </c>
      <c r="D45" s="20">
        <f t="shared" si="6"/>
        <v>3.8194444444444448E-2</v>
      </c>
      <c r="E45" s="20">
        <f t="shared" si="7"/>
        <v>5.5555555555555552E-2</v>
      </c>
      <c r="F45" s="20">
        <f t="shared" si="8"/>
        <v>1.7361111111111105E-2</v>
      </c>
      <c r="G45" s="11" t="str" cm="1">
        <f t="array" ref="G45">_xlfn.IFNA(LOOKUP(1,0/FIND(help!$B$1:$B$26,B45),help!$C$1:$C$26),"")</f>
        <v/>
      </c>
      <c r="H45" s="11" t="str" cm="1">
        <f t="array" ref="H45">IF(G45="","",IFERROR(LOOKUP(1,0/FIND(help!$H$2:$H$18,B45),help!$I$2:$I$18),""))</f>
        <v/>
      </c>
      <c r="I45" s="11" t="s">
        <v>1061</v>
      </c>
      <c r="J45" s="11" t="s">
        <v>837</v>
      </c>
      <c r="K45" s="11" t="s">
        <v>755</v>
      </c>
      <c r="L45" s="19">
        <f t="shared" si="1"/>
        <v>45482</v>
      </c>
      <c r="M45" s="11">
        <f t="shared" si="9"/>
        <v>3505</v>
      </c>
      <c r="N45" s="20" t="str">
        <f t="shared" si="2"/>
        <v/>
      </c>
      <c r="O45" s="20" t="str">
        <f t="shared" si="3"/>
        <v/>
      </c>
      <c r="P45" s="11" t="str">
        <f>IF(G45="","",G45&amp;COUNTIF($G$2:G45,G45))</f>
        <v/>
      </c>
      <c r="Q45" s="26">
        <f t="shared" si="4"/>
        <v>0</v>
      </c>
    </row>
    <row r="46" spans="1:17" x14ac:dyDescent="0.2">
      <c r="A46" s="19"/>
      <c r="B46" s="11" t="s">
        <v>57</v>
      </c>
      <c r="C46" s="19">
        <f t="shared" si="5"/>
        <v>45483</v>
      </c>
      <c r="D46" s="20">
        <f t="shared" si="6"/>
        <v>5.5555555555555552E-2</v>
      </c>
      <c r="E46" s="20">
        <f t="shared" si="7"/>
        <v>0.1111111111111111</v>
      </c>
      <c r="F46" s="20">
        <f t="shared" si="8"/>
        <v>5.5555555555555552E-2</v>
      </c>
      <c r="G46" s="11" t="str" cm="1">
        <f t="array" ref="G46">_xlfn.IFNA(LOOKUP(1,0/FIND(help!$B$1:$B$26,B46),help!$C$1:$C$26),"")</f>
        <v>英超</v>
      </c>
      <c r="H46" s="11" t="str" cm="1">
        <f t="array" ref="H46">IF(G46="","",IFERROR(LOOKUP(1,0/FIND(help!$H$2:$H$18,B46),help!$I$2:$I$18),""))</f>
        <v>2023-24赛季</v>
      </c>
      <c r="I46" s="11" t="s">
        <v>1064</v>
      </c>
      <c r="J46" s="11" t="s">
        <v>842</v>
      </c>
      <c r="K46" s="11" t="s">
        <v>755</v>
      </c>
      <c r="L46" s="19">
        <f t="shared" si="1"/>
        <v>45482</v>
      </c>
      <c r="M46" s="11">
        <f t="shared" si="9"/>
        <v>3505</v>
      </c>
      <c r="N46" s="20">
        <f t="shared" si="2"/>
        <v>1.0555555555555556</v>
      </c>
      <c r="O46" s="20">
        <f t="shared" si="3"/>
        <v>0.11111111111111116</v>
      </c>
      <c r="P46" s="11" t="str">
        <f>IF(G46="","",G46&amp;COUNTIF($G$2:G46,G46))</f>
        <v>英超13</v>
      </c>
      <c r="Q46" s="26">
        <f t="shared" si="4"/>
        <v>5.5511151231257827E-17</v>
      </c>
    </row>
    <row r="47" spans="1:17" x14ac:dyDescent="0.2">
      <c r="A47" s="19"/>
      <c r="B47" s="11" t="s">
        <v>58</v>
      </c>
      <c r="C47" s="19">
        <f t="shared" si="5"/>
        <v>45483</v>
      </c>
      <c r="D47" s="20">
        <f t="shared" si="6"/>
        <v>0.1111111111111111</v>
      </c>
      <c r="E47" s="20">
        <f t="shared" si="7"/>
        <v>0.1701388888888889</v>
      </c>
      <c r="F47" s="20">
        <f t="shared" si="8"/>
        <v>5.902777777777779E-2</v>
      </c>
      <c r="G47" s="11" t="str" cm="1">
        <f t="array" ref="G47">_xlfn.IFNA(LOOKUP(1,0/FIND(help!$B$1:$B$26,B47),help!$C$1:$C$26),"")</f>
        <v>英超</v>
      </c>
      <c r="H47" s="11" t="str" cm="1">
        <f t="array" ref="H47">IF(G47="","",IFERROR(LOOKUP(1,0/FIND(help!$H$2:$H$18,B47),help!$I$2:$I$18),""))</f>
        <v>2023-24赛季</v>
      </c>
      <c r="I47" s="11" t="s">
        <v>1065</v>
      </c>
      <c r="J47" s="11" t="s">
        <v>843</v>
      </c>
      <c r="K47" s="11" t="s">
        <v>755</v>
      </c>
      <c r="L47" s="19">
        <f t="shared" si="1"/>
        <v>45483</v>
      </c>
      <c r="M47" s="11">
        <f t="shared" si="9"/>
        <v>3505</v>
      </c>
      <c r="N47" s="20">
        <f t="shared" si="2"/>
        <v>0.1111111111111111</v>
      </c>
      <c r="O47" s="20">
        <f t="shared" si="3"/>
        <v>0.16666666666666666</v>
      </c>
      <c r="P47" s="11" t="str">
        <f>IF(G47="","",G47&amp;COUNTIF($G$2:G47,G47))</f>
        <v>英超14</v>
      </c>
      <c r="Q47" s="26">
        <f t="shared" si="4"/>
        <v>3.4722222222222376E-3</v>
      </c>
    </row>
    <row r="48" spans="1:17" x14ac:dyDescent="0.2">
      <c r="A48" s="19"/>
      <c r="B48" s="11" t="s">
        <v>59</v>
      </c>
      <c r="C48" s="19">
        <f t="shared" si="5"/>
        <v>45483</v>
      </c>
      <c r="D48" s="20">
        <f t="shared" si="6"/>
        <v>0.1701388888888889</v>
      </c>
      <c r="E48" s="20">
        <f t="shared" si="7"/>
        <v>0.22569444444444445</v>
      </c>
      <c r="F48" s="20">
        <f t="shared" si="8"/>
        <v>5.5555555555555552E-2</v>
      </c>
      <c r="G48" s="11" t="str" cm="1">
        <f t="array" ref="G48">_xlfn.IFNA(LOOKUP(1,0/FIND(help!$B$1:$B$26,B48),help!$C$1:$C$26),"")</f>
        <v>英超</v>
      </c>
      <c r="H48" s="11" t="str" cm="1">
        <f t="array" ref="H48">IF(G48="","",IFERROR(LOOKUP(1,0/FIND(help!$H$2:$H$18,B48),help!$I$2:$I$18),""))</f>
        <v>2023-24赛季</v>
      </c>
      <c r="I48" s="11" t="s">
        <v>1065</v>
      </c>
      <c r="J48" s="11" t="s">
        <v>855</v>
      </c>
      <c r="K48" s="11" t="s">
        <v>755</v>
      </c>
      <c r="L48" s="19">
        <f t="shared" si="1"/>
        <v>45483</v>
      </c>
      <c r="M48" s="11">
        <f t="shared" si="9"/>
        <v>3505</v>
      </c>
      <c r="N48" s="20">
        <f t="shared" si="2"/>
        <v>0.1701388888888889</v>
      </c>
      <c r="O48" s="20">
        <f t="shared" si="3"/>
        <v>0.22569444444444445</v>
      </c>
      <c r="P48" s="11" t="str">
        <f>IF(G48="","",G48&amp;COUNTIF($G$2:G48,G48))</f>
        <v>英超15</v>
      </c>
      <c r="Q48" s="26">
        <f t="shared" si="4"/>
        <v>0</v>
      </c>
    </row>
    <row r="49" spans="1:17" x14ac:dyDescent="0.2">
      <c r="A49" s="19"/>
      <c r="B49" s="11" t="s">
        <v>60</v>
      </c>
      <c r="C49" s="19">
        <f t="shared" si="5"/>
        <v>45483</v>
      </c>
      <c r="D49" s="20">
        <f t="shared" si="6"/>
        <v>0.22569444444444445</v>
      </c>
      <c r="E49" s="20">
        <f t="shared" si="7"/>
        <v>0.28472222222222221</v>
      </c>
      <c r="F49" s="20">
        <f t="shared" si="8"/>
        <v>5.9027777777777762E-2</v>
      </c>
      <c r="G49" s="11" t="str" cm="1">
        <f t="array" ref="G49">_xlfn.IFNA(LOOKUP(1,0/FIND(help!$B$1:$B$26,B49),help!$C$1:$C$26),"")</f>
        <v>英超</v>
      </c>
      <c r="H49" s="11" t="str" cm="1">
        <f t="array" ref="H49">IF(G49="","",IFERROR(LOOKUP(1,0/FIND(help!$H$2:$H$18,B49),help!$I$2:$I$18),""))</f>
        <v>2023-24赛季</v>
      </c>
      <c r="I49" s="11" t="s">
        <v>1077</v>
      </c>
      <c r="J49" s="11" t="s">
        <v>856</v>
      </c>
      <c r="K49" s="11" t="s">
        <v>755</v>
      </c>
      <c r="L49" s="19">
        <f t="shared" si="1"/>
        <v>45483</v>
      </c>
      <c r="M49" s="11">
        <f t="shared" si="9"/>
        <v>3505</v>
      </c>
      <c r="N49" s="20">
        <f t="shared" si="2"/>
        <v>0.22569444444444445</v>
      </c>
      <c r="O49" s="20">
        <f t="shared" si="3"/>
        <v>0.28125</v>
      </c>
      <c r="P49" s="11" t="str">
        <f>IF(G49="","",G49&amp;COUNTIF($G$2:G49,G49))</f>
        <v>英超16</v>
      </c>
      <c r="Q49" s="26">
        <f t="shared" si="4"/>
        <v>3.4722222222222099E-3</v>
      </c>
    </row>
    <row r="50" spans="1:17" x14ac:dyDescent="0.2">
      <c r="A50" s="19"/>
      <c r="B50" s="11" t="s">
        <v>61</v>
      </c>
      <c r="C50" s="19">
        <f t="shared" si="5"/>
        <v>45483</v>
      </c>
      <c r="D50" s="20">
        <f t="shared" si="6"/>
        <v>0.28472222222222221</v>
      </c>
      <c r="E50" s="20">
        <f t="shared" si="7"/>
        <v>0.34027777777777779</v>
      </c>
      <c r="F50" s="20">
        <f t="shared" si="8"/>
        <v>5.555555555555558E-2</v>
      </c>
      <c r="G50" s="11" t="str" cm="1">
        <f t="array" ref="G50">_xlfn.IFNA(LOOKUP(1,0/FIND(help!$B$1:$B$26,B50),help!$C$1:$C$26),"")</f>
        <v>英超</v>
      </c>
      <c r="H50" s="11" t="str" cm="1">
        <f t="array" ref="H50">IF(G50="","",IFERROR(LOOKUP(1,0/FIND(help!$H$2:$H$18,B50),help!$I$2:$I$18),""))</f>
        <v>2023-24赛季</v>
      </c>
      <c r="I50" s="11" t="s">
        <v>1077</v>
      </c>
      <c r="J50" s="11" t="s">
        <v>863</v>
      </c>
      <c r="K50" s="11" t="s">
        <v>755</v>
      </c>
      <c r="L50" s="19">
        <f t="shared" si="1"/>
        <v>45483</v>
      </c>
      <c r="M50" s="11">
        <f t="shared" si="9"/>
        <v>3505</v>
      </c>
      <c r="N50" s="20">
        <f t="shared" si="2"/>
        <v>0.28472222222222221</v>
      </c>
      <c r="O50" s="20">
        <f t="shared" si="3"/>
        <v>0.34027777777777779</v>
      </c>
      <c r="P50" s="11" t="str">
        <f>IF(G50="","",G50&amp;COUNTIF($G$2:G50,G50))</f>
        <v>英超17</v>
      </c>
      <c r="Q50" s="26">
        <f t="shared" si="4"/>
        <v>0</v>
      </c>
    </row>
    <row r="51" spans="1:17" x14ac:dyDescent="0.2">
      <c r="A51" s="19"/>
      <c r="B51" s="11" t="s">
        <v>62</v>
      </c>
      <c r="C51" s="19">
        <f t="shared" si="5"/>
        <v>45483</v>
      </c>
      <c r="D51" s="20">
        <f t="shared" si="6"/>
        <v>0.34027777777777779</v>
      </c>
      <c r="E51" s="20">
        <f t="shared" si="7"/>
        <v>0.39930555555555558</v>
      </c>
      <c r="F51" s="20">
        <f t="shared" si="8"/>
        <v>5.902777777777779E-2</v>
      </c>
      <c r="G51" s="11" t="str" cm="1">
        <f t="array" ref="G51">_xlfn.IFNA(LOOKUP(1,0/FIND(help!$B$1:$B$26,B51),help!$C$1:$C$26),"")</f>
        <v>英超</v>
      </c>
      <c r="H51" s="11" t="str" cm="1">
        <f t="array" ref="H51">IF(G51="","",IFERROR(LOOKUP(1,0/FIND(help!$H$2:$H$18,B51),help!$I$2:$I$18),""))</f>
        <v>2023-24赛季</v>
      </c>
      <c r="I51" s="11" t="s">
        <v>1083</v>
      </c>
      <c r="J51" s="11" t="s">
        <v>864</v>
      </c>
      <c r="K51" s="11" t="s">
        <v>755</v>
      </c>
      <c r="L51" s="19">
        <f t="shared" si="1"/>
        <v>45483</v>
      </c>
      <c r="M51" s="11">
        <f t="shared" si="9"/>
        <v>3505</v>
      </c>
      <c r="N51" s="20">
        <f t="shared" si="2"/>
        <v>0.34027777777777779</v>
      </c>
      <c r="O51" s="20">
        <f t="shared" si="3"/>
        <v>0.39583333333333337</v>
      </c>
      <c r="P51" s="11" t="str">
        <f>IF(G51="","",G51&amp;COUNTIF($G$2:G51,G51))</f>
        <v>英超18</v>
      </c>
      <c r="Q51" s="26">
        <f t="shared" si="4"/>
        <v>3.4722222222222099E-3</v>
      </c>
    </row>
    <row r="52" spans="1:17" x14ac:dyDescent="0.2">
      <c r="A52" s="19"/>
      <c r="B52" s="11" t="s">
        <v>63</v>
      </c>
      <c r="C52" s="19">
        <f t="shared" si="5"/>
        <v>45483</v>
      </c>
      <c r="D52" s="20">
        <f t="shared" si="6"/>
        <v>0.39930555555555558</v>
      </c>
      <c r="E52" s="20">
        <f t="shared" si="7"/>
        <v>0.4548611111111111</v>
      </c>
      <c r="F52" s="20">
        <f t="shared" si="8"/>
        <v>5.5555555555555525E-2</v>
      </c>
      <c r="G52" s="11" t="str" cm="1">
        <f t="array" ref="G52">_xlfn.IFNA(LOOKUP(1,0/FIND(help!$B$1:$B$26,B52),help!$C$1:$C$26),"")</f>
        <v>意甲</v>
      </c>
      <c r="H52" s="11" t="str" cm="1">
        <f t="array" ref="H52">IF(G52="","",IFERROR(LOOKUP(1,0/FIND(help!$H$2:$H$18,B52),help!$I$2:$I$18),""))</f>
        <v>2023-24赛季</v>
      </c>
      <c r="I52" s="11" t="s">
        <v>1078</v>
      </c>
      <c r="J52" s="11" t="s">
        <v>857</v>
      </c>
      <c r="K52" s="11" t="s">
        <v>755</v>
      </c>
      <c r="L52" s="19">
        <f t="shared" si="1"/>
        <v>45483</v>
      </c>
      <c r="M52" s="11">
        <f t="shared" si="9"/>
        <v>3505</v>
      </c>
      <c r="N52" s="20">
        <f t="shared" si="2"/>
        <v>0.39930555555555558</v>
      </c>
      <c r="O52" s="20">
        <f t="shared" si="3"/>
        <v>0.45486111111111116</v>
      </c>
      <c r="P52" s="11" t="str">
        <f>IF(G52="","",G52&amp;COUNTIF($G$2:G52,G52))</f>
        <v>意甲5</v>
      </c>
      <c r="Q52" s="26">
        <f t="shared" si="4"/>
        <v>5.5511151231257827E-17</v>
      </c>
    </row>
    <row r="53" spans="1:17" x14ac:dyDescent="0.2">
      <c r="A53" s="19"/>
      <c r="B53" s="11" t="s">
        <v>64</v>
      </c>
      <c r="C53" s="19">
        <f t="shared" si="5"/>
        <v>45483</v>
      </c>
      <c r="D53" s="20">
        <f t="shared" si="6"/>
        <v>0.4548611111111111</v>
      </c>
      <c r="E53" s="20">
        <f t="shared" si="7"/>
        <v>0.51388888888888884</v>
      </c>
      <c r="F53" s="20">
        <f t="shared" si="8"/>
        <v>5.9027777777777735E-2</v>
      </c>
      <c r="G53" s="11" t="str" cm="1">
        <f t="array" ref="G53">_xlfn.IFNA(LOOKUP(1,0/FIND(help!$B$1:$B$26,B53),help!$C$1:$C$26),"")</f>
        <v>意甲</v>
      </c>
      <c r="H53" s="11" t="str" cm="1">
        <f t="array" ref="H53">IF(G53="","",IFERROR(LOOKUP(1,0/FIND(help!$H$2:$H$18,B53),help!$I$2:$I$18),""))</f>
        <v>2023-24赛季</v>
      </c>
      <c r="I53" s="11" t="s">
        <v>1084</v>
      </c>
      <c r="J53" s="11" t="s">
        <v>865</v>
      </c>
      <c r="K53" s="11" t="s">
        <v>755</v>
      </c>
      <c r="L53" s="19">
        <f t="shared" si="1"/>
        <v>45483</v>
      </c>
      <c r="M53" s="11">
        <f t="shared" si="9"/>
        <v>3505</v>
      </c>
      <c r="N53" s="20">
        <f t="shared" si="2"/>
        <v>0.4548611111111111</v>
      </c>
      <c r="O53" s="20">
        <f t="shared" si="3"/>
        <v>0.51041666666666663</v>
      </c>
      <c r="P53" s="11" t="str">
        <f>IF(G53="","",G53&amp;COUNTIF($G$2:G53,G53))</f>
        <v>意甲6</v>
      </c>
      <c r="Q53" s="26">
        <f t="shared" si="4"/>
        <v>3.4722222222222099E-3</v>
      </c>
    </row>
    <row r="54" spans="1:17" x14ac:dyDescent="0.2">
      <c r="A54" s="19"/>
      <c r="B54" s="11" t="s">
        <v>65</v>
      </c>
      <c r="C54" s="19">
        <f t="shared" si="5"/>
        <v>45483</v>
      </c>
      <c r="D54" s="20">
        <f t="shared" si="6"/>
        <v>0.51388888888888884</v>
      </c>
      <c r="E54" s="20">
        <f t="shared" si="7"/>
        <v>0.53819444444444442</v>
      </c>
      <c r="F54" s="20">
        <f t="shared" si="8"/>
        <v>2.430555555555558E-2</v>
      </c>
      <c r="G54" s="11" t="str" cm="1">
        <f t="array" ref="G54">_xlfn.IFNA(LOOKUP(1,0/FIND(help!$B$1:$B$26,B54),help!$C$1:$C$26),"")</f>
        <v/>
      </c>
      <c r="H54" s="11" t="str" cm="1">
        <f t="array" ref="H54">IF(G54="","",IFERROR(LOOKUP(1,0/FIND(help!$H$2:$H$18,B54),help!$I$2:$I$18),""))</f>
        <v/>
      </c>
      <c r="I54" s="11" t="s">
        <v>1085</v>
      </c>
      <c r="K54" s="11" t="s">
        <v>755</v>
      </c>
      <c r="L54" s="19">
        <f t="shared" si="1"/>
        <v>45483</v>
      </c>
      <c r="M54" s="11">
        <f t="shared" si="9"/>
        <v>3505</v>
      </c>
      <c r="N54" s="20" t="str">
        <f t="shared" si="2"/>
        <v/>
      </c>
      <c r="O54" s="20" t="str">
        <f t="shared" si="3"/>
        <v/>
      </c>
      <c r="P54" s="11" t="str">
        <f>IF(G54="","",G54&amp;COUNTIF($G$2:G54,G54))</f>
        <v/>
      </c>
      <c r="Q54" s="26">
        <f t="shared" si="4"/>
        <v>0</v>
      </c>
    </row>
    <row r="55" spans="1:17" x14ac:dyDescent="0.2">
      <c r="A55" s="19"/>
      <c r="B55" s="11" t="s">
        <v>66</v>
      </c>
      <c r="C55" s="19">
        <f t="shared" si="5"/>
        <v>45483</v>
      </c>
      <c r="D55" s="20">
        <f t="shared" si="6"/>
        <v>0.53819444444444442</v>
      </c>
      <c r="E55" s="20">
        <f t="shared" si="7"/>
        <v>0.5625</v>
      </c>
      <c r="F55" s="20">
        <f t="shared" si="8"/>
        <v>2.430555555555558E-2</v>
      </c>
      <c r="G55" s="11" t="str" cm="1">
        <f t="array" ref="G55">_xlfn.IFNA(LOOKUP(1,0/FIND(help!$B$1:$B$26,B55),help!$C$1:$C$26),"")</f>
        <v/>
      </c>
      <c r="H55" s="11" t="str" cm="1">
        <f t="array" ref="H55">IF(G55="","",IFERROR(LOOKUP(1,0/FIND(help!$H$2:$H$18,B55),help!$I$2:$I$18),""))</f>
        <v/>
      </c>
      <c r="I55" s="11" t="s">
        <v>1086</v>
      </c>
      <c r="K55" s="11" t="s">
        <v>755</v>
      </c>
      <c r="L55" s="19">
        <f t="shared" si="1"/>
        <v>45483</v>
      </c>
      <c r="M55" s="11">
        <f t="shared" si="9"/>
        <v>3505</v>
      </c>
      <c r="N55" s="20" t="str">
        <f t="shared" si="2"/>
        <v/>
      </c>
      <c r="O55" s="20" t="str">
        <f t="shared" si="3"/>
        <v/>
      </c>
      <c r="P55" s="11" t="str">
        <f>IF(G55="","",G55&amp;COUNTIF($G$2:G55,G55))</f>
        <v/>
      </c>
      <c r="Q55" s="26">
        <f t="shared" si="4"/>
        <v>0</v>
      </c>
    </row>
    <row r="56" spans="1:17" x14ac:dyDescent="0.2">
      <c r="A56" s="19"/>
      <c r="B56" s="11" t="s">
        <v>67</v>
      </c>
      <c r="C56" s="19">
        <f t="shared" si="5"/>
        <v>45483</v>
      </c>
      <c r="D56" s="20">
        <f t="shared" si="6"/>
        <v>0.5625</v>
      </c>
      <c r="E56" s="20">
        <f t="shared" si="7"/>
        <v>0.61805555555555558</v>
      </c>
      <c r="F56" s="20">
        <f t="shared" si="8"/>
        <v>5.555555555555558E-2</v>
      </c>
      <c r="G56" s="11" t="str" cm="1">
        <f t="array" ref="G56">_xlfn.IFNA(LOOKUP(1,0/FIND(help!$B$1:$B$26,B56),help!$C$1:$C$26),"")</f>
        <v>欧冠</v>
      </c>
      <c r="H56" s="11" t="str" cm="1">
        <f t="array" ref="H56">IF(G56="","",IFERROR(LOOKUP(1,0/FIND(help!$H$2:$H$18,B56),help!$I$2:$I$18),""))</f>
        <v>2023-24赛季</v>
      </c>
      <c r="I56" s="11" t="s">
        <v>1080</v>
      </c>
      <c r="J56" s="11" t="s">
        <v>859</v>
      </c>
      <c r="K56" s="11" t="s">
        <v>755</v>
      </c>
      <c r="L56" s="19">
        <f t="shared" si="1"/>
        <v>45483</v>
      </c>
      <c r="M56" s="11">
        <f t="shared" si="9"/>
        <v>3505</v>
      </c>
      <c r="N56" s="20">
        <f t="shared" si="2"/>
        <v>0.5625</v>
      </c>
      <c r="O56" s="20">
        <f t="shared" si="3"/>
        <v>0.61805555555555558</v>
      </c>
      <c r="P56" s="11" t="str">
        <f>IF(G56="","",G56&amp;COUNTIF($G$2:G56,G56))</f>
        <v>欧冠5</v>
      </c>
      <c r="Q56" s="26">
        <f t="shared" si="4"/>
        <v>0</v>
      </c>
    </row>
    <row r="57" spans="1:17" x14ac:dyDescent="0.2">
      <c r="A57" s="19"/>
      <c r="B57" s="11" t="s">
        <v>68</v>
      </c>
      <c r="C57" s="19">
        <f t="shared" si="5"/>
        <v>45483</v>
      </c>
      <c r="D57" s="20">
        <f t="shared" si="6"/>
        <v>0.61805555555555558</v>
      </c>
      <c r="E57" s="20">
        <f t="shared" si="7"/>
        <v>0.67708333333333337</v>
      </c>
      <c r="F57" s="20">
        <f t="shared" si="8"/>
        <v>5.902777777777779E-2</v>
      </c>
      <c r="G57" s="11" t="str" cm="1">
        <f t="array" ref="G57">_xlfn.IFNA(LOOKUP(1,0/FIND(help!$B$1:$B$26,B57),help!$C$1:$C$26),"")</f>
        <v>欧冠</v>
      </c>
      <c r="H57" s="11" t="str" cm="1">
        <f t="array" ref="H57">IF(G57="","",IFERROR(LOOKUP(1,0/FIND(help!$H$2:$H$18,B57),help!$I$2:$I$18),""))</f>
        <v>2023-24赛季</v>
      </c>
      <c r="I57" s="11" t="s">
        <v>1080</v>
      </c>
      <c r="J57" s="11" t="s">
        <v>866</v>
      </c>
      <c r="K57" s="11" t="s">
        <v>755</v>
      </c>
      <c r="L57" s="19">
        <f t="shared" si="1"/>
        <v>45483</v>
      </c>
      <c r="M57" s="11">
        <f t="shared" si="9"/>
        <v>3505</v>
      </c>
      <c r="N57" s="20">
        <f t="shared" si="2"/>
        <v>0.61805555555555558</v>
      </c>
      <c r="O57" s="20">
        <f t="shared" si="3"/>
        <v>0.67361111111111116</v>
      </c>
      <c r="P57" s="11" t="str">
        <f>IF(G57="","",G57&amp;COUNTIF($G$2:G57,G57))</f>
        <v>欧冠6</v>
      </c>
      <c r="Q57" s="26">
        <f t="shared" si="4"/>
        <v>3.4722222222222099E-3</v>
      </c>
    </row>
    <row r="58" spans="1:17" x14ac:dyDescent="0.2">
      <c r="A58" s="19"/>
      <c r="B58" s="11" t="s">
        <v>69</v>
      </c>
      <c r="C58" s="19">
        <f t="shared" si="5"/>
        <v>45483</v>
      </c>
      <c r="D58" s="20">
        <f t="shared" si="6"/>
        <v>0.67708333333333337</v>
      </c>
      <c r="E58" s="20">
        <f t="shared" si="7"/>
        <v>0.73263888888888884</v>
      </c>
      <c r="F58" s="20">
        <f t="shared" si="8"/>
        <v>5.5555555555555469E-2</v>
      </c>
      <c r="G58" s="11" t="str" cm="1">
        <f t="array" ref="G58">_xlfn.IFNA(LOOKUP(1,0/FIND(help!$B$1:$B$26,B58),help!$C$1:$C$26),"")</f>
        <v>德甲</v>
      </c>
      <c r="H58" s="11" t="str" cm="1">
        <f t="array" ref="H58">IF(G58="","",IFERROR(LOOKUP(1,0/FIND(help!$H$2:$H$18,B58),help!$I$2:$I$18),""))</f>
        <v>2023-24赛季</v>
      </c>
      <c r="I58" s="11" t="s">
        <v>1081</v>
      </c>
      <c r="J58" s="11" t="s">
        <v>860</v>
      </c>
      <c r="K58" s="11" t="s">
        <v>755</v>
      </c>
      <c r="L58" s="19">
        <f t="shared" si="1"/>
        <v>45483</v>
      </c>
      <c r="M58" s="11">
        <f t="shared" si="9"/>
        <v>3505</v>
      </c>
      <c r="N58" s="20">
        <f t="shared" si="2"/>
        <v>0.67708333333333337</v>
      </c>
      <c r="O58" s="20">
        <f t="shared" si="3"/>
        <v>0.73263888888888895</v>
      </c>
      <c r="P58" s="11" t="str">
        <f>IF(G58="","",G58&amp;COUNTIF($G$2:G58,G58))</f>
        <v>德甲5</v>
      </c>
      <c r="Q58" s="26">
        <f t="shared" si="4"/>
        <v>1.1102230246251565E-16</v>
      </c>
    </row>
    <row r="59" spans="1:17" x14ac:dyDescent="0.2">
      <c r="A59" s="19"/>
      <c r="B59" s="11" t="s">
        <v>70</v>
      </c>
      <c r="C59" s="19">
        <f t="shared" si="5"/>
        <v>45483</v>
      </c>
      <c r="D59" s="20">
        <f t="shared" si="6"/>
        <v>0.73263888888888884</v>
      </c>
      <c r="E59" s="20">
        <f t="shared" si="7"/>
        <v>0.79166666666666663</v>
      </c>
      <c r="F59" s="20">
        <f t="shared" si="8"/>
        <v>5.902777777777779E-2</v>
      </c>
      <c r="G59" s="11" t="str" cm="1">
        <f t="array" ref="G59">_xlfn.IFNA(LOOKUP(1,0/FIND(help!$B$1:$B$26,B59),help!$C$1:$C$26),"")</f>
        <v>德甲</v>
      </c>
      <c r="H59" s="11" t="str" cm="1">
        <f t="array" ref="H59">IF(G59="","",IFERROR(LOOKUP(1,0/FIND(help!$H$2:$H$18,B59),help!$I$2:$I$18),""))</f>
        <v>2023-24赛季</v>
      </c>
      <c r="I59" s="11" t="s">
        <v>1081</v>
      </c>
      <c r="J59" s="11" t="s">
        <v>867</v>
      </c>
      <c r="K59" s="11" t="s">
        <v>755</v>
      </c>
      <c r="L59" s="19">
        <f t="shared" si="1"/>
        <v>45483</v>
      </c>
      <c r="M59" s="11">
        <f t="shared" si="9"/>
        <v>3505</v>
      </c>
      <c r="N59" s="20">
        <f t="shared" si="2"/>
        <v>0.73263888888888884</v>
      </c>
      <c r="O59" s="20">
        <f t="shared" si="3"/>
        <v>0.78819444444444442</v>
      </c>
      <c r="P59" s="11" t="str">
        <f>IF(G59="","",G59&amp;COUNTIF($G$2:G59,G59))</f>
        <v>德甲6</v>
      </c>
      <c r="Q59" s="26">
        <f t="shared" si="4"/>
        <v>3.4722222222222099E-3</v>
      </c>
    </row>
    <row r="60" spans="1:17" x14ac:dyDescent="0.2">
      <c r="A60" s="19"/>
      <c r="B60" s="11" t="s">
        <v>71</v>
      </c>
      <c r="C60" s="19">
        <f t="shared" si="5"/>
        <v>45483</v>
      </c>
      <c r="D60" s="20">
        <f t="shared" si="6"/>
        <v>0.79166666666666663</v>
      </c>
      <c r="E60" s="20">
        <f t="shared" si="7"/>
        <v>0.80902777777777779</v>
      </c>
      <c r="F60" s="20">
        <f t="shared" si="8"/>
        <v>1.736111111111116E-2</v>
      </c>
      <c r="G60" s="11" t="str" cm="1">
        <f t="array" ref="G60">_xlfn.IFNA(LOOKUP(1,0/FIND(help!$B$1:$B$26,B60),help!$C$1:$C$26),"")</f>
        <v/>
      </c>
      <c r="H60" s="11" t="str" cm="1">
        <f t="array" ref="H60">IF(G60="","",IFERROR(LOOKUP(1,0/FIND(help!$H$2:$H$18,B60),help!$I$2:$I$18),""))</f>
        <v/>
      </c>
      <c r="I60" s="11" t="s">
        <v>1087</v>
      </c>
      <c r="J60" s="11" t="s">
        <v>868</v>
      </c>
      <c r="K60" s="11" t="s">
        <v>755</v>
      </c>
      <c r="L60" s="19">
        <f t="shared" si="1"/>
        <v>45483</v>
      </c>
      <c r="M60" s="11">
        <f t="shared" si="9"/>
        <v>3505</v>
      </c>
      <c r="N60" s="20" t="str">
        <f t="shared" si="2"/>
        <v/>
      </c>
      <c r="O60" s="20" t="str">
        <f t="shared" si="3"/>
        <v/>
      </c>
      <c r="P60" s="11" t="str">
        <f>IF(G60="","",G60&amp;COUNTIF($G$2:G60,G60))</f>
        <v/>
      </c>
      <c r="Q60" s="26">
        <f t="shared" si="4"/>
        <v>0</v>
      </c>
    </row>
    <row r="61" spans="1:17" x14ac:dyDescent="0.2">
      <c r="A61" s="19"/>
      <c r="B61" s="11" t="s">
        <v>72</v>
      </c>
      <c r="C61" s="19">
        <f t="shared" si="5"/>
        <v>45483</v>
      </c>
      <c r="D61" s="20">
        <f t="shared" si="6"/>
        <v>0.80902777777777779</v>
      </c>
      <c r="E61" s="20">
        <f t="shared" si="7"/>
        <v>0.86458333333333337</v>
      </c>
      <c r="F61" s="20">
        <f t="shared" si="8"/>
        <v>5.555555555555558E-2</v>
      </c>
      <c r="G61" s="11" t="str" cm="1">
        <f t="array" ref="G61">_xlfn.IFNA(LOOKUP(1,0/FIND(help!$B$1:$B$26,B61),help!$C$1:$C$26),"")</f>
        <v>法甲</v>
      </c>
      <c r="H61" s="11" t="str" cm="1">
        <f t="array" ref="H61">IF(G61="","",IFERROR(LOOKUP(1,0/FIND(help!$H$2:$H$18,B61),help!$I$2:$I$18),""))</f>
        <v>2023-24赛季</v>
      </c>
      <c r="I61" s="11" t="s">
        <v>1082</v>
      </c>
      <c r="J61" s="11" t="s">
        <v>861</v>
      </c>
      <c r="K61" s="11" t="s">
        <v>755</v>
      </c>
      <c r="L61" s="19">
        <f t="shared" si="1"/>
        <v>45483</v>
      </c>
      <c r="M61" s="11">
        <f t="shared" si="9"/>
        <v>3505</v>
      </c>
      <c r="N61" s="20">
        <f t="shared" si="2"/>
        <v>0.80902777777777779</v>
      </c>
      <c r="O61" s="20">
        <f t="shared" si="3"/>
        <v>0.86458333333333337</v>
      </c>
      <c r="P61" s="11" t="str">
        <f>IF(G61="","",G61&amp;COUNTIF($G$2:G61,G61))</f>
        <v>法甲9</v>
      </c>
      <c r="Q61" s="26">
        <f t="shared" si="4"/>
        <v>0</v>
      </c>
    </row>
    <row r="62" spans="1:17" x14ac:dyDescent="0.2">
      <c r="A62" s="19"/>
      <c r="B62" s="11" t="s">
        <v>73</v>
      </c>
      <c r="C62" s="19">
        <f t="shared" si="5"/>
        <v>45483</v>
      </c>
      <c r="D62" s="20">
        <f t="shared" si="6"/>
        <v>0.86458333333333337</v>
      </c>
      <c r="E62" s="20">
        <f t="shared" si="7"/>
        <v>0.92361111111111116</v>
      </c>
      <c r="F62" s="20">
        <f t="shared" si="8"/>
        <v>5.902777777777779E-2</v>
      </c>
      <c r="G62" s="11" t="str" cm="1">
        <f t="array" ref="G62">_xlfn.IFNA(LOOKUP(1,0/FIND(help!$B$1:$B$26,B62),help!$C$1:$C$26),"")</f>
        <v>法甲</v>
      </c>
      <c r="H62" s="11" t="str" cm="1">
        <f t="array" ref="H62">IF(G62="","",IFERROR(LOOKUP(1,0/FIND(help!$H$2:$H$18,B62),help!$I$2:$I$18),""))</f>
        <v>2023-24赛季</v>
      </c>
      <c r="I62" s="11" t="s">
        <v>1088</v>
      </c>
      <c r="J62" s="11" t="s">
        <v>869</v>
      </c>
      <c r="K62" s="11" t="s">
        <v>755</v>
      </c>
      <c r="L62" s="19">
        <f t="shared" si="1"/>
        <v>45483</v>
      </c>
      <c r="M62" s="11">
        <f t="shared" si="9"/>
        <v>3505</v>
      </c>
      <c r="N62" s="20">
        <f t="shared" si="2"/>
        <v>0.86458333333333337</v>
      </c>
      <c r="O62" s="20">
        <f t="shared" si="3"/>
        <v>0.92013888888888895</v>
      </c>
      <c r="P62" s="11" t="str">
        <f>IF(G62="","",G62&amp;COUNTIF($G$2:G62,G62))</f>
        <v>法甲10</v>
      </c>
      <c r="Q62" s="26">
        <f t="shared" si="4"/>
        <v>3.4722222222222099E-3</v>
      </c>
    </row>
    <row r="63" spans="1:17" x14ac:dyDescent="0.2">
      <c r="A63" s="19"/>
      <c r="B63" s="11" t="s">
        <v>74</v>
      </c>
      <c r="C63" s="19">
        <f t="shared" ref="C63:C126" si="10">IF(A63="",C62,A63)</f>
        <v>45483</v>
      </c>
      <c r="D63" s="20">
        <f t="shared" ref="D63:D126" si="11">VALUE(LEFT(B63,5))</f>
        <v>0.92361111111111116</v>
      </c>
      <c r="E63" s="20">
        <f t="shared" ref="E63:E126" si="12">D64</f>
        <v>0.97916666666666663</v>
      </c>
      <c r="F63" s="20">
        <f t="shared" ref="F63:F126" si="13">IF(E63-D63&lt;0,E63-D63+1,E63-D63)</f>
        <v>5.5555555555555469E-2</v>
      </c>
      <c r="G63" s="11" t="str" cm="1">
        <f t="array" ref="G63">_xlfn.IFNA(LOOKUP(1,0/FIND(help!$B$1:$B$26,B63),help!$C$1:$C$26),"")</f>
        <v>法甲</v>
      </c>
      <c r="H63" s="11" t="str" cm="1">
        <f t="array" ref="H63">IF(G63="","",IFERROR(LOOKUP(1,0/FIND(help!$H$2:$H$18,B63),help!$I$2:$I$18),""))</f>
        <v>2023-24赛季</v>
      </c>
      <c r="I63" s="11" t="s">
        <v>1076</v>
      </c>
      <c r="J63" s="11" t="s">
        <v>862</v>
      </c>
      <c r="K63" s="11" t="s">
        <v>755</v>
      </c>
      <c r="L63" s="19">
        <f t="shared" si="1"/>
        <v>45483</v>
      </c>
      <c r="M63" s="11">
        <f t="shared" si="9"/>
        <v>3505</v>
      </c>
      <c r="N63" s="20">
        <f t="shared" si="2"/>
        <v>0.92361111111111116</v>
      </c>
      <c r="O63" s="20">
        <f t="shared" si="3"/>
        <v>0.97916666666666674</v>
      </c>
      <c r="P63" s="11" t="str">
        <f>IF(G63="","",G63&amp;COUNTIF($G$2:G63,G63))</f>
        <v>法甲11</v>
      </c>
      <c r="Q63" s="26">
        <f t="shared" si="4"/>
        <v>1.1102230246251565E-16</v>
      </c>
    </row>
    <row r="64" spans="1:17" x14ac:dyDescent="0.2">
      <c r="A64" s="19"/>
      <c r="B64" s="11" t="s">
        <v>75</v>
      </c>
      <c r="C64" s="19">
        <f t="shared" si="10"/>
        <v>45483</v>
      </c>
      <c r="D64" s="20">
        <f t="shared" si="11"/>
        <v>0.97916666666666663</v>
      </c>
      <c r="E64" s="20">
        <f t="shared" si="12"/>
        <v>3.8194444444444448E-2</v>
      </c>
      <c r="F64" s="20">
        <f t="shared" si="13"/>
        <v>5.902777777777779E-2</v>
      </c>
      <c r="G64" s="11" t="str" cm="1">
        <f t="array" ref="G64">_xlfn.IFNA(LOOKUP(1,0/FIND(help!$B$1:$B$26,B64),help!$C$1:$C$26),"")</f>
        <v>意甲</v>
      </c>
      <c r="H64" s="11" t="str" cm="1">
        <f t="array" ref="H64">IF(G64="","",IFERROR(LOOKUP(1,0/FIND(help!$H$2:$H$18,B64),help!$I$2:$I$18),""))</f>
        <v>2023-24赛季</v>
      </c>
      <c r="I64" s="11" t="s">
        <v>1089</v>
      </c>
      <c r="J64" s="11" t="s">
        <v>870</v>
      </c>
      <c r="K64" s="11" t="s">
        <v>755</v>
      </c>
      <c r="L64" s="19">
        <f t="shared" si="1"/>
        <v>45483</v>
      </c>
      <c r="M64" s="11">
        <f t="shared" si="9"/>
        <v>3505</v>
      </c>
      <c r="N64" s="20">
        <f t="shared" si="2"/>
        <v>0.97916666666666663</v>
      </c>
      <c r="O64" s="20">
        <f t="shared" si="3"/>
        <v>1.0347222222222221</v>
      </c>
      <c r="P64" s="11" t="str">
        <f>IF(G64="","",G64&amp;COUNTIF($G$2:G64,G64))</f>
        <v>意甲7</v>
      </c>
      <c r="Q64" s="26">
        <f t="shared" si="4"/>
        <v>3.4722222222223209E-3</v>
      </c>
    </row>
    <row r="65" spans="1:17" x14ac:dyDescent="0.2">
      <c r="A65" s="19">
        <v>45484</v>
      </c>
      <c r="B65" s="11" t="s">
        <v>76</v>
      </c>
      <c r="C65" s="19">
        <f t="shared" si="10"/>
        <v>45484</v>
      </c>
      <c r="D65" s="20">
        <f t="shared" si="11"/>
        <v>3.8194444444444448E-2</v>
      </c>
      <c r="E65" s="20">
        <f t="shared" si="12"/>
        <v>5.5555555555555552E-2</v>
      </c>
      <c r="F65" s="20">
        <f t="shared" si="13"/>
        <v>1.7361111111111105E-2</v>
      </c>
      <c r="G65" s="11" t="str" cm="1">
        <f t="array" ref="G65">_xlfn.IFNA(LOOKUP(1,0/FIND(help!$B$1:$B$26,B65),help!$C$1:$C$26),"")</f>
        <v/>
      </c>
      <c r="H65" s="11" t="str" cm="1">
        <f t="array" ref="H65">IF(G65="","",IFERROR(LOOKUP(1,0/FIND(help!$H$2:$H$18,B65),help!$I$2:$I$18),""))</f>
        <v/>
      </c>
      <c r="I65" s="11" t="s">
        <v>1087</v>
      </c>
      <c r="J65" s="11" t="s">
        <v>868</v>
      </c>
      <c r="K65" s="11" t="s">
        <v>755</v>
      </c>
      <c r="L65" s="19">
        <f t="shared" si="1"/>
        <v>45483</v>
      </c>
      <c r="M65" s="11">
        <f t="shared" si="9"/>
        <v>3505</v>
      </c>
      <c r="N65" s="20" t="str">
        <f t="shared" si="2"/>
        <v/>
      </c>
      <c r="O65" s="20" t="str">
        <f t="shared" si="3"/>
        <v/>
      </c>
      <c r="P65" s="11" t="str">
        <f>IF(G65="","",G65&amp;COUNTIF($G$2:G65,G65))</f>
        <v/>
      </c>
      <c r="Q65" s="26">
        <f t="shared" si="4"/>
        <v>0</v>
      </c>
    </row>
    <row r="66" spans="1:17" x14ac:dyDescent="0.2">
      <c r="A66" s="19"/>
      <c r="B66" s="11" t="s">
        <v>77</v>
      </c>
      <c r="C66" s="19">
        <f t="shared" si="10"/>
        <v>45484</v>
      </c>
      <c r="D66" s="20">
        <f t="shared" si="11"/>
        <v>5.5555555555555552E-2</v>
      </c>
      <c r="E66" s="20">
        <f t="shared" si="12"/>
        <v>0.1111111111111111</v>
      </c>
      <c r="F66" s="20">
        <f t="shared" si="13"/>
        <v>5.5555555555555552E-2</v>
      </c>
      <c r="G66" s="11" t="str" cm="1">
        <f t="array" ref="G66">_xlfn.IFNA(LOOKUP(1,0/FIND(help!$B$1:$B$26,B66),help!$C$1:$C$26),"")</f>
        <v>英超</v>
      </c>
      <c r="H66" s="11" t="str" cm="1">
        <f t="array" ref="H66">IF(G66="","",IFERROR(LOOKUP(1,0/FIND(help!$H$2:$H$18,B66),help!$I$2:$I$18),""))</f>
        <v>2023-24赛季</v>
      </c>
      <c r="I66" s="11" t="s">
        <v>1065</v>
      </c>
      <c r="J66" s="11" t="s">
        <v>855</v>
      </c>
      <c r="K66" s="11" t="s">
        <v>755</v>
      </c>
      <c r="L66" s="19">
        <f t="shared" si="1"/>
        <v>45483</v>
      </c>
      <c r="M66" s="11">
        <f t="shared" si="9"/>
        <v>3505</v>
      </c>
      <c r="N66" s="20">
        <f t="shared" si="2"/>
        <v>1.0555555555555556</v>
      </c>
      <c r="O66" s="20">
        <f t="shared" si="3"/>
        <v>0.11111111111111116</v>
      </c>
      <c r="P66" s="11" t="str">
        <f>IF(G66="","",G66&amp;COUNTIF($G$2:G66,G66))</f>
        <v>英超19</v>
      </c>
      <c r="Q66" s="26">
        <f t="shared" si="4"/>
        <v>5.5511151231257827E-17</v>
      </c>
    </row>
    <row r="67" spans="1:17" x14ac:dyDescent="0.2">
      <c r="A67" s="19"/>
      <c r="B67" s="11" t="s">
        <v>78</v>
      </c>
      <c r="C67" s="19">
        <f t="shared" si="10"/>
        <v>45484</v>
      </c>
      <c r="D67" s="20">
        <f t="shared" si="11"/>
        <v>0.1111111111111111</v>
      </c>
      <c r="E67" s="20">
        <f t="shared" si="12"/>
        <v>0.1701388888888889</v>
      </c>
      <c r="F67" s="20">
        <f t="shared" si="13"/>
        <v>5.902777777777779E-2</v>
      </c>
      <c r="G67" s="11" t="str" cm="1">
        <f t="array" ref="G67">_xlfn.IFNA(LOOKUP(1,0/FIND(help!$B$1:$B$26,B67),help!$C$1:$C$26),"")</f>
        <v>英超</v>
      </c>
      <c r="H67" s="11" t="str" cm="1">
        <f t="array" ref="H67">IF(G67="","",IFERROR(LOOKUP(1,0/FIND(help!$H$2:$H$18,B67),help!$I$2:$I$18),""))</f>
        <v>2023-24赛季</v>
      </c>
      <c r="I67" s="11" t="s">
        <v>1077</v>
      </c>
      <c r="J67" s="11" t="s">
        <v>856</v>
      </c>
      <c r="K67" s="11" t="s">
        <v>755</v>
      </c>
      <c r="L67" s="19">
        <f t="shared" ref="L67:L130" si="14">IF(D67&lt;$L$1,C67-1,C67)</f>
        <v>45484</v>
      </c>
      <c r="M67" s="11">
        <f t="shared" si="9"/>
        <v>3505</v>
      </c>
      <c r="N67" s="20">
        <f t="shared" ref="N67:N130" si="15">IF(G67="","",IF(D67&lt;$L$1,D67+1,D67))</f>
        <v>0.1111111111111111</v>
      </c>
      <c r="O67" s="20">
        <f t="shared" ref="O67:O130" si="16">IF(N67="","",IF(ISNUMBER(FIND("集锦",G67)),IF(E67&lt;$L$1,E67+1,E67),IF(ABS(F67-$M$1)&lt;=TIME(0,5,1),IF(N67+$M$1&gt;TIME(2,0,0)+1,N67+$M$1-1,N67+$M$1),"check")))</f>
        <v>0.16666666666666666</v>
      </c>
      <c r="P67" s="11" t="str">
        <f>IF(G67="","",G67&amp;COUNTIF($G$2:G67,G67))</f>
        <v>英超20</v>
      </c>
      <c r="Q67" s="26">
        <f t="shared" ref="Q67:Q130" si="17">IF(N67="",0,ABS(O67-E67-IF(E67&lt;1/12,1,0)))</f>
        <v>3.4722222222222376E-3</v>
      </c>
    </row>
    <row r="68" spans="1:17" x14ac:dyDescent="0.2">
      <c r="A68" s="19"/>
      <c r="B68" s="11" t="s">
        <v>79</v>
      </c>
      <c r="C68" s="19">
        <f t="shared" si="10"/>
        <v>45484</v>
      </c>
      <c r="D68" s="20">
        <f t="shared" si="11"/>
        <v>0.1701388888888889</v>
      </c>
      <c r="E68" s="20">
        <f t="shared" si="12"/>
        <v>0.22569444444444445</v>
      </c>
      <c r="F68" s="20">
        <f t="shared" si="13"/>
        <v>5.5555555555555552E-2</v>
      </c>
      <c r="G68" s="11" t="str" cm="1">
        <f t="array" ref="G68">_xlfn.IFNA(LOOKUP(1,0/FIND(help!$B$1:$B$26,B68),help!$C$1:$C$26),"")</f>
        <v>英超</v>
      </c>
      <c r="H68" s="11" t="str" cm="1">
        <f t="array" ref="H68">IF(G68="","",IFERROR(LOOKUP(1,0/FIND(help!$H$2:$H$18,B68),help!$I$2:$I$18),""))</f>
        <v>2023-24赛季</v>
      </c>
      <c r="I68" s="11" t="s">
        <v>1077</v>
      </c>
      <c r="J68" s="11" t="s">
        <v>863</v>
      </c>
      <c r="K68" s="11" t="s">
        <v>755</v>
      </c>
      <c r="L68" s="19">
        <f t="shared" si="14"/>
        <v>45484</v>
      </c>
      <c r="M68" s="11">
        <f t="shared" ref="M68:M131" si="18">M67</f>
        <v>3505</v>
      </c>
      <c r="N68" s="20">
        <f t="shared" si="15"/>
        <v>0.1701388888888889</v>
      </c>
      <c r="O68" s="20">
        <f t="shared" si="16"/>
        <v>0.22569444444444445</v>
      </c>
      <c r="P68" s="11" t="str">
        <f>IF(G68="","",G68&amp;COUNTIF($G$2:G68,G68))</f>
        <v>英超21</v>
      </c>
      <c r="Q68" s="26">
        <f t="shared" si="17"/>
        <v>0</v>
      </c>
    </row>
    <row r="69" spans="1:17" x14ac:dyDescent="0.2">
      <c r="A69" s="19"/>
      <c r="B69" s="11" t="s">
        <v>80</v>
      </c>
      <c r="C69" s="19">
        <f t="shared" si="10"/>
        <v>45484</v>
      </c>
      <c r="D69" s="20">
        <f t="shared" si="11"/>
        <v>0.22569444444444445</v>
      </c>
      <c r="E69" s="20">
        <f t="shared" si="12"/>
        <v>0.28472222222222221</v>
      </c>
      <c r="F69" s="20">
        <f t="shared" si="13"/>
        <v>5.9027777777777762E-2</v>
      </c>
      <c r="G69" s="11" t="str" cm="1">
        <f t="array" ref="G69">_xlfn.IFNA(LOOKUP(1,0/FIND(help!$B$1:$B$26,B69),help!$C$1:$C$26),"")</f>
        <v>英超</v>
      </c>
      <c r="H69" s="11" t="str" cm="1">
        <f t="array" ref="H69">IF(G69="","",IFERROR(LOOKUP(1,0/FIND(help!$H$2:$H$18,B69),help!$I$2:$I$18),""))</f>
        <v>2023-24赛季</v>
      </c>
      <c r="I69" s="11" t="s">
        <v>1083</v>
      </c>
      <c r="J69" s="11" t="s">
        <v>864</v>
      </c>
      <c r="K69" s="11" t="s">
        <v>755</v>
      </c>
      <c r="L69" s="19">
        <f t="shared" si="14"/>
        <v>45484</v>
      </c>
      <c r="M69" s="11">
        <f t="shared" si="18"/>
        <v>3505</v>
      </c>
      <c r="N69" s="20">
        <f t="shared" si="15"/>
        <v>0.22569444444444445</v>
      </c>
      <c r="O69" s="20">
        <f t="shared" si="16"/>
        <v>0.28125</v>
      </c>
      <c r="P69" s="11" t="str">
        <f>IF(G69="","",G69&amp;COUNTIF($G$2:G69,G69))</f>
        <v>英超22</v>
      </c>
      <c r="Q69" s="26">
        <f t="shared" si="17"/>
        <v>3.4722222222222099E-3</v>
      </c>
    </row>
    <row r="70" spans="1:17" x14ac:dyDescent="0.2">
      <c r="A70" s="19"/>
      <c r="B70" s="11" t="s">
        <v>81</v>
      </c>
      <c r="C70" s="19">
        <f t="shared" si="10"/>
        <v>45484</v>
      </c>
      <c r="D70" s="20">
        <f t="shared" si="11"/>
        <v>0.28472222222222221</v>
      </c>
      <c r="E70" s="20">
        <f t="shared" si="12"/>
        <v>0.34027777777777779</v>
      </c>
      <c r="F70" s="20">
        <f t="shared" si="13"/>
        <v>5.555555555555558E-2</v>
      </c>
      <c r="G70" s="11" t="str" cm="1">
        <f t="array" ref="G70">_xlfn.IFNA(LOOKUP(1,0/FIND(help!$B$1:$B$26,B70),help!$C$1:$C$26),"")</f>
        <v>英超</v>
      </c>
      <c r="H70" s="11" t="str" cm="1">
        <f t="array" ref="H70">IF(G70="","",IFERROR(LOOKUP(1,0/FIND(help!$H$2:$H$18,B70),help!$I$2:$I$18),""))</f>
        <v>2023-24赛季</v>
      </c>
      <c r="I70" s="11" t="s">
        <v>1083</v>
      </c>
      <c r="J70" s="11" t="s">
        <v>871</v>
      </c>
      <c r="K70" s="11" t="s">
        <v>755</v>
      </c>
      <c r="L70" s="19">
        <f t="shared" si="14"/>
        <v>45484</v>
      </c>
      <c r="M70" s="11">
        <f t="shared" si="18"/>
        <v>3505</v>
      </c>
      <c r="N70" s="20">
        <f t="shared" si="15"/>
        <v>0.28472222222222221</v>
      </c>
      <c r="O70" s="20">
        <f t="shared" si="16"/>
        <v>0.34027777777777779</v>
      </c>
      <c r="P70" s="11" t="str">
        <f>IF(G70="","",G70&amp;COUNTIF($G$2:G70,G70))</f>
        <v>英超23</v>
      </c>
      <c r="Q70" s="26">
        <f t="shared" si="17"/>
        <v>0</v>
      </c>
    </row>
    <row r="71" spans="1:17" x14ac:dyDescent="0.2">
      <c r="A71" s="19"/>
      <c r="B71" s="11" t="s">
        <v>82</v>
      </c>
      <c r="C71" s="19">
        <f t="shared" si="10"/>
        <v>45484</v>
      </c>
      <c r="D71" s="20">
        <f t="shared" si="11"/>
        <v>0.34027777777777779</v>
      </c>
      <c r="E71" s="20">
        <f t="shared" si="12"/>
        <v>0.39930555555555558</v>
      </c>
      <c r="F71" s="20">
        <f t="shared" si="13"/>
        <v>5.902777777777779E-2</v>
      </c>
      <c r="G71" s="11" t="str" cm="1">
        <f t="array" ref="G71">_xlfn.IFNA(LOOKUP(1,0/FIND(help!$B$1:$B$26,B71),help!$C$1:$C$26),"")</f>
        <v>英超</v>
      </c>
      <c r="H71" s="11" t="str" cm="1">
        <f t="array" ref="H71">IF(G71="","",IFERROR(LOOKUP(1,0/FIND(help!$H$2:$H$18,B71),help!$I$2:$I$18),""))</f>
        <v>2023-24赛季</v>
      </c>
      <c r="I71" s="11" t="s">
        <v>1090</v>
      </c>
      <c r="J71" s="11" t="s">
        <v>872</v>
      </c>
      <c r="K71" s="11" t="s">
        <v>755</v>
      </c>
      <c r="L71" s="19">
        <f t="shared" si="14"/>
        <v>45484</v>
      </c>
      <c r="M71" s="11">
        <f t="shared" si="18"/>
        <v>3505</v>
      </c>
      <c r="N71" s="20">
        <f t="shared" si="15"/>
        <v>0.34027777777777779</v>
      </c>
      <c r="O71" s="20">
        <f t="shared" si="16"/>
        <v>0.39583333333333337</v>
      </c>
      <c r="P71" s="11" t="str">
        <f>IF(G71="","",G71&amp;COUNTIF($G$2:G71,G71))</f>
        <v>英超24</v>
      </c>
      <c r="Q71" s="26">
        <f t="shared" si="17"/>
        <v>3.4722222222222099E-3</v>
      </c>
    </row>
    <row r="72" spans="1:17" x14ac:dyDescent="0.2">
      <c r="A72" s="19"/>
      <c r="B72" s="11" t="s">
        <v>83</v>
      </c>
      <c r="C72" s="19">
        <f t="shared" si="10"/>
        <v>45484</v>
      </c>
      <c r="D72" s="20">
        <f t="shared" si="11"/>
        <v>0.39930555555555558</v>
      </c>
      <c r="E72" s="20">
        <f t="shared" si="12"/>
        <v>0.4548611111111111</v>
      </c>
      <c r="F72" s="20">
        <f t="shared" si="13"/>
        <v>5.5555555555555525E-2</v>
      </c>
      <c r="G72" s="11" t="str" cm="1">
        <f t="array" ref="G72">_xlfn.IFNA(LOOKUP(1,0/FIND(help!$B$1:$B$26,B72),help!$C$1:$C$26),"")</f>
        <v>意甲</v>
      </c>
      <c r="H72" s="11" t="str" cm="1">
        <f t="array" ref="H72">IF(G72="","",IFERROR(LOOKUP(1,0/FIND(help!$H$2:$H$18,B72),help!$I$2:$I$18),""))</f>
        <v>2023-24赛季</v>
      </c>
      <c r="I72" s="11" t="s">
        <v>1084</v>
      </c>
      <c r="J72" s="11" t="s">
        <v>865</v>
      </c>
      <c r="K72" s="11" t="s">
        <v>755</v>
      </c>
      <c r="L72" s="19">
        <f t="shared" si="14"/>
        <v>45484</v>
      </c>
      <c r="M72" s="11">
        <f t="shared" si="18"/>
        <v>3505</v>
      </c>
      <c r="N72" s="20">
        <f t="shared" si="15"/>
        <v>0.39930555555555558</v>
      </c>
      <c r="O72" s="20">
        <f t="shared" si="16"/>
        <v>0.45486111111111116</v>
      </c>
      <c r="P72" s="11" t="str">
        <f>IF(G72="","",G72&amp;COUNTIF($G$2:G72,G72))</f>
        <v>意甲8</v>
      </c>
      <c r="Q72" s="26">
        <f t="shared" si="17"/>
        <v>5.5511151231257827E-17</v>
      </c>
    </row>
    <row r="73" spans="1:17" x14ac:dyDescent="0.2">
      <c r="A73" s="19"/>
      <c r="B73" s="11" t="s">
        <v>84</v>
      </c>
      <c r="C73" s="19">
        <f t="shared" si="10"/>
        <v>45484</v>
      </c>
      <c r="D73" s="20">
        <f t="shared" si="11"/>
        <v>0.4548611111111111</v>
      </c>
      <c r="E73" s="20">
        <f t="shared" si="12"/>
        <v>0.51388888888888884</v>
      </c>
      <c r="F73" s="20">
        <f t="shared" si="13"/>
        <v>5.9027777777777735E-2</v>
      </c>
      <c r="G73" s="11" t="str" cm="1">
        <f t="array" ref="G73">_xlfn.IFNA(LOOKUP(1,0/FIND(help!$B$1:$B$26,B73),help!$C$1:$C$26),"")</f>
        <v>意甲</v>
      </c>
      <c r="H73" s="11" t="str" cm="1">
        <f t="array" ref="H73">IF(G73="","",IFERROR(LOOKUP(1,0/FIND(help!$H$2:$H$18,B73),help!$I$2:$I$18),""))</f>
        <v>2023-24赛季</v>
      </c>
      <c r="I73" s="11" t="s">
        <v>1091</v>
      </c>
      <c r="J73" s="11" t="s">
        <v>873</v>
      </c>
      <c r="K73" s="11" t="s">
        <v>755</v>
      </c>
      <c r="L73" s="19">
        <f t="shared" si="14"/>
        <v>45484</v>
      </c>
      <c r="M73" s="11">
        <f t="shared" si="18"/>
        <v>3505</v>
      </c>
      <c r="N73" s="20">
        <f t="shared" si="15"/>
        <v>0.4548611111111111</v>
      </c>
      <c r="O73" s="20">
        <f t="shared" si="16"/>
        <v>0.51041666666666663</v>
      </c>
      <c r="P73" s="11" t="str">
        <f>IF(G73="","",G73&amp;COUNTIF($G$2:G73,G73))</f>
        <v>意甲9</v>
      </c>
      <c r="Q73" s="26">
        <f t="shared" si="17"/>
        <v>3.4722222222222099E-3</v>
      </c>
    </row>
    <row r="74" spans="1:17" x14ac:dyDescent="0.2">
      <c r="A74" s="19"/>
      <c r="B74" s="11" t="s">
        <v>85</v>
      </c>
      <c r="C74" s="19">
        <f t="shared" si="10"/>
        <v>45484</v>
      </c>
      <c r="D74" s="20">
        <f t="shared" si="11"/>
        <v>0.51388888888888884</v>
      </c>
      <c r="E74" s="20">
        <f t="shared" si="12"/>
        <v>0.53819444444444442</v>
      </c>
      <c r="F74" s="20">
        <f t="shared" si="13"/>
        <v>2.430555555555558E-2</v>
      </c>
      <c r="G74" s="11" t="str" cm="1">
        <f t="array" ref="G74">_xlfn.IFNA(LOOKUP(1,0/FIND(help!$B$1:$B$26,B74),help!$C$1:$C$26),"")</f>
        <v/>
      </c>
      <c r="H74" s="11" t="str" cm="1">
        <f t="array" ref="H74">IF(G74="","",IFERROR(LOOKUP(1,0/FIND(help!$H$2:$H$18,B74),help!$I$2:$I$18),""))</f>
        <v/>
      </c>
      <c r="I74" s="11" t="s">
        <v>1092</v>
      </c>
      <c r="K74" s="11" t="s">
        <v>755</v>
      </c>
      <c r="L74" s="19">
        <f t="shared" si="14"/>
        <v>45484</v>
      </c>
      <c r="M74" s="11">
        <f t="shared" si="18"/>
        <v>3505</v>
      </c>
      <c r="N74" s="20" t="str">
        <f t="shared" si="15"/>
        <v/>
      </c>
      <c r="O74" s="20" t="str">
        <f t="shared" si="16"/>
        <v/>
      </c>
      <c r="P74" s="11" t="str">
        <f>IF(G74="","",G74&amp;COUNTIF($G$2:G74,G74))</f>
        <v/>
      </c>
      <c r="Q74" s="26">
        <f t="shared" si="17"/>
        <v>0</v>
      </c>
    </row>
    <row r="75" spans="1:17" x14ac:dyDescent="0.2">
      <c r="A75" s="19"/>
      <c r="B75" s="11" t="s">
        <v>86</v>
      </c>
      <c r="C75" s="19">
        <f t="shared" si="10"/>
        <v>45484</v>
      </c>
      <c r="D75" s="20">
        <f t="shared" si="11"/>
        <v>0.53819444444444442</v>
      </c>
      <c r="E75" s="20">
        <f t="shared" si="12"/>
        <v>0.5625</v>
      </c>
      <c r="F75" s="20">
        <f t="shared" si="13"/>
        <v>2.430555555555558E-2</v>
      </c>
      <c r="G75" s="11" t="str" cm="1">
        <f t="array" ref="G75">_xlfn.IFNA(LOOKUP(1,0/FIND(help!$B$1:$B$26,B75),help!$C$1:$C$26),"")</f>
        <v/>
      </c>
      <c r="H75" s="11" t="str" cm="1">
        <f t="array" ref="H75">IF(G75="","",IFERROR(LOOKUP(1,0/FIND(help!$H$2:$H$18,B75),help!$I$2:$I$18),""))</f>
        <v/>
      </c>
      <c r="I75" s="11" t="s">
        <v>1093</v>
      </c>
      <c r="K75" s="11" t="s">
        <v>755</v>
      </c>
      <c r="L75" s="19">
        <f t="shared" si="14"/>
        <v>45484</v>
      </c>
      <c r="M75" s="11">
        <f t="shared" si="18"/>
        <v>3505</v>
      </c>
      <c r="N75" s="20" t="str">
        <f t="shared" si="15"/>
        <v/>
      </c>
      <c r="O75" s="20" t="str">
        <f t="shared" si="16"/>
        <v/>
      </c>
      <c r="P75" s="11" t="str">
        <f>IF(G75="","",G75&amp;COUNTIF($G$2:G75,G75))</f>
        <v/>
      </c>
      <c r="Q75" s="26">
        <f t="shared" si="17"/>
        <v>0</v>
      </c>
    </row>
    <row r="76" spans="1:17" x14ac:dyDescent="0.2">
      <c r="A76" s="19"/>
      <c r="B76" s="11" t="s">
        <v>87</v>
      </c>
      <c r="C76" s="19">
        <f t="shared" si="10"/>
        <v>45484</v>
      </c>
      <c r="D76" s="20">
        <f t="shared" si="11"/>
        <v>0.5625</v>
      </c>
      <c r="E76" s="20">
        <f t="shared" si="12"/>
        <v>0.61805555555555558</v>
      </c>
      <c r="F76" s="20">
        <f t="shared" si="13"/>
        <v>5.555555555555558E-2</v>
      </c>
      <c r="G76" s="11" t="str" cm="1">
        <f t="array" ref="G76">_xlfn.IFNA(LOOKUP(1,0/FIND(help!$B$1:$B$26,B76),help!$C$1:$C$26),"")</f>
        <v>欧冠</v>
      </c>
      <c r="H76" s="11" t="str" cm="1">
        <f t="array" ref="H76">IF(G76="","",IFERROR(LOOKUP(1,0/FIND(help!$H$2:$H$18,B76),help!$I$2:$I$18),""))</f>
        <v>2023-24赛季</v>
      </c>
      <c r="I76" s="11" t="s">
        <v>1080</v>
      </c>
      <c r="J76" s="11" t="s">
        <v>866</v>
      </c>
      <c r="K76" s="11" t="s">
        <v>755</v>
      </c>
      <c r="L76" s="19">
        <f t="shared" si="14"/>
        <v>45484</v>
      </c>
      <c r="M76" s="11">
        <f t="shared" si="18"/>
        <v>3505</v>
      </c>
      <c r="N76" s="20">
        <f t="shared" si="15"/>
        <v>0.5625</v>
      </c>
      <c r="O76" s="20">
        <f t="shared" si="16"/>
        <v>0.61805555555555558</v>
      </c>
      <c r="P76" s="11" t="str">
        <f>IF(G76="","",G76&amp;COUNTIF($G$2:G76,G76))</f>
        <v>欧冠7</v>
      </c>
      <c r="Q76" s="26">
        <f t="shared" si="17"/>
        <v>0</v>
      </c>
    </row>
    <row r="77" spans="1:17" x14ac:dyDescent="0.2">
      <c r="A77" s="19"/>
      <c r="B77" s="11" t="s">
        <v>88</v>
      </c>
      <c r="C77" s="19">
        <f t="shared" si="10"/>
        <v>45484</v>
      </c>
      <c r="D77" s="20">
        <f t="shared" si="11"/>
        <v>0.61805555555555558</v>
      </c>
      <c r="E77" s="20">
        <f t="shared" si="12"/>
        <v>0.67708333333333337</v>
      </c>
      <c r="F77" s="20">
        <f t="shared" si="13"/>
        <v>5.902777777777779E-2</v>
      </c>
      <c r="G77" s="11" t="str" cm="1">
        <f t="array" ref="G77">_xlfn.IFNA(LOOKUP(1,0/FIND(help!$B$1:$B$26,B77),help!$C$1:$C$26),"")</f>
        <v>欧冠</v>
      </c>
      <c r="H77" s="11" t="str" cm="1">
        <f t="array" ref="H77">IF(G77="","",IFERROR(LOOKUP(1,0/FIND(help!$H$2:$H$18,B77),help!$I$2:$I$18),""))</f>
        <v>2023-24赛季</v>
      </c>
      <c r="I77" s="11" t="s">
        <v>1080</v>
      </c>
      <c r="J77" s="11" t="s">
        <v>874</v>
      </c>
      <c r="K77" s="11" t="s">
        <v>755</v>
      </c>
      <c r="L77" s="19">
        <f t="shared" si="14"/>
        <v>45484</v>
      </c>
      <c r="M77" s="11">
        <f t="shared" si="18"/>
        <v>3505</v>
      </c>
      <c r="N77" s="20">
        <f t="shared" si="15"/>
        <v>0.61805555555555558</v>
      </c>
      <c r="O77" s="20">
        <f t="shared" si="16"/>
        <v>0.67361111111111116</v>
      </c>
      <c r="P77" s="11" t="str">
        <f>IF(G77="","",G77&amp;COUNTIF($G$2:G77,G77))</f>
        <v>欧冠8</v>
      </c>
      <c r="Q77" s="26">
        <f t="shared" si="17"/>
        <v>3.4722222222222099E-3</v>
      </c>
    </row>
    <row r="78" spans="1:17" x14ac:dyDescent="0.2">
      <c r="A78" s="19"/>
      <c r="B78" s="11" t="s">
        <v>89</v>
      </c>
      <c r="C78" s="19">
        <f t="shared" si="10"/>
        <v>45484</v>
      </c>
      <c r="D78" s="20">
        <f t="shared" si="11"/>
        <v>0.67708333333333337</v>
      </c>
      <c r="E78" s="20">
        <f t="shared" si="12"/>
        <v>0.73263888888888884</v>
      </c>
      <c r="F78" s="20">
        <f t="shared" si="13"/>
        <v>5.5555555555555469E-2</v>
      </c>
      <c r="G78" s="11" t="str" cm="1">
        <f t="array" ref="G78">_xlfn.IFNA(LOOKUP(1,0/FIND(help!$B$1:$B$26,B78),help!$C$1:$C$26),"")</f>
        <v>德甲</v>
      </c>
      <c r="H78" s="11" t="str" cm="1">
        <f t="array" ref="H78">IF(G78="","",IFERROR(LOOKUP(1,0/FIND(help!$H$2:$H$18,B78),help!$I$2:$I$18),""))</f>
        <v>2023-24赛季</v>
      </c>
      <c r="I78" s="11" t="s">
        <v>1081</v>
      </c>
      <c r="J78" s="11" t="s">
        <v>867</v>
      </c>
      <c r="K78" s="11" t="s">
        <v>755</v>
      </c>
      <c r="L78" s="19">
        <f t="shared" si="14"/>
        <v>45484</v>
      </c>
      <c r="M78" s="11">
        <f t="shared" si="18"/>
        <v>3505</v>
      </c>
      <c r="N78" s="20">
        <f t="shared" si="15"/>
        <v>0.67708333333333337</v>
      </c>
      <c r="O78" s="20">
        <f t="shared" si="16"/>
        <v>0.73263888888888895</v>
      </c>
      <c r="P78" s="11" t="str">
        <f>IF(G78="","",G78&amp;COUNTIF($G$2:G78,G78))</f>
        <v>德甲7</v>
      </c>
      <c r="Q78" s="26">
        <f t="shared" si="17"/>
        <v>1.1102230246251565E-16</v>
      </c>
    </row>
    <row r="79" spans="1:17" x14ac:dyDescent="0.2">
      <c r="A79" s="19"/>
      <c r="B79" s="11" t="s">
        <v>90</v>
      </c>
      <c r="C79" s="19">
        <f t="shared" si="10"/>
        <v>45484</v>
      </c>
      <c r="D79" s="20">
        <f t="shared" si="11"/>
        <v>0.73263888888888884</v>
      </c>
      <c r="E79" s="20">
        <f t="shared" si="12"/>
        <v>0.79166666666666663</v>
      </c>
      <c r="F79" s="20">
        <f t="shared" si="13"/>
        <v>5.902777777777779E-2</v>
      </c>
      <c r="G79" s="11" t="str" cm="1">
        <f t="array" ref="G79">_xlfn.IFNA(LOOKUP(1,0/FIND(help!$B$1:$B$26,B79),help!$C$1:$C$26),"")</f>
        <v>德甲</v>
      </c>
      <c r="H79" s="11" t="str" cm="1">
        <f t="array" ref="H79">IF(G79="","",IFERROR(LOOKUP(1,0/FIND(help!$H$2:$H$18,B79),help!$I$2:$I$18),""))</f>
        <v>2023-24赛季</v>
      </c>
      <c r="I79" s="11" t="s">
        <v>1094</v>
      </c>
      <c r="J79" s="11" t="s">
        <v>875</v>
      </c>
      <c r="K79" s="11" t="s">
        <v>755</v>
      </c>
      <c r="L79" s="19">
        <f t="shared" si="14"/>
        <v>45484</v>
      </c>
      <c r="M79" s="11">
        <f t="shared" si="18"/>
        <v>3505</v>
      </c>
      <c r="N79" s="20">
        <f t="shared" si="15"/>
        <v>0.73263888888888884</v>
      </c>
      <c r="O79" s="20">
        <f t="shared" si="16"/>
        <v>0.78819444444444442</v>
      </c>
      <c r="P79" s="11" t="str">
        <f>IF(G79="","",G79&amp;COUNTIF($G$2:G79,G79))</f>
        <v>德甲8</v>
      </c>
      <c r="Q79" s="26">
        <f t="shared" si="17"/>
        <v>3.4722222222222099E-3</v>
      </c>
    </row>
    <row r="80" spans="1:17" x14ac:dyDescent="0.2">
      <c r="A80" s="19"/>
      <c r="B80" s="11" t="s">
        <v>91</v>
      </c>
      <c r="C80" s="19">
        <f t="shared" si="10"/>
        <v>45484</v>
      </c>
      <c r="D80" s="20">
        <f t="shared" si="11"/>
        <v>0.79166666666666663</v>
      </c>
      <c r="E80" s="20">
        <f t="shared" si="12"/>
        <v>0.80902777777777779</v>
      </c>
      <c r="F80" s="20">
        <f t="shared" si="13"/>
        <v>1.736111111111116E-2</v>
      </c>
      <c r="G80" s="11" t="str" cm="1">
        <f t="array" ref="G80">_xlfn.IFNA(LOOKUP(1,0/FIND(help!$B$1:$B$26,B80),help!$C$1:$C$26),"")</f>
        <v/>
      </c>
      <c r="H80" s="11" t="str" cm="1">
        <f t="array" ref="H80">IF(G80="","",IFERROR(LOOKUP(1,0/FIND(help!$H$2:$H$18,B80),help!$I$2:$I$18),""))</f>
        <v/>
      </c>
      <c r="I80" s="11" t="s">
        <v>1068</v>
      </c>
      <c r="J80" s="11" t="s">
        <v>846</v>
      </c>
      <c r="K80" s="11" t="s">
        <v>755</v>
      </c>
      <c r="L80" s="19">
        <f t="shared" si="14"/>
        <v>45484</v>
      </c>
      <c r="M80" s="11">
        <f t="shared" si="18"/>
        <v>3505</v>
      </c>
      <c r="N80" s="20" t="str">
        <f t="shared" si="15"/>
        <v/>
      </c>
      <c r="O80" s="20" t="str">
        <f t="shared" si="16"/>
        <v/>
      </c>
      <c r="P80" s="11" t="str">
        <f>IF(G80="","",G80&amp;COUNTIF($G$2:G80,G80))</f>
        <v/>
      </c>
      <c r="Q80" s="26">
        <f t="shared" si="17"/>
        <v>0</v>
      </c>
    </row>
    <row r="81" spans="1:17" x14ac:dyDescent="0.2">
      <c r="A81" s="19"/>
      <c r="B81" s="11" t="s">
        <v>92</v>
      </c>
      <c r="C81" s="19">
        <f t="shared" si="10"/>
        <v>45484</v>
      </c>
      <c r="D81" s="20">
        <f t="shared" si="11"/>
        <v>0.80902777777777779</v>
      </c>
      <c r="E81" s="20">
        <f t="shared" si="12"/>
        <v>0.86458333333333337</v>
      </c>
      <c r="F81" s="20">
        <f t="shared" si="13"/>
        <v>5.555555555555558E-2</v>
      </c>
      <c r="G81" s="11" t="str" cm="1">
        <f t="array" ref="G81">_xlfn.IFNA(LOOKUP(1,0/FIND(help!$B$1:$B$26,B81),help!$C$1:$C$26),"")</f>
        <v>法甲</v>
      </c>
      <c r="H81" s="11" t="str" cm="1">
        <f t="array" ref="H81">IF(G81="","",IFERROR(LOOKUP(1,0/FIND(help!$H$2:$H$18,B81),help!$I$2:$I$18),""))</f>
        <v>2023-24赛季</v>
      </c>
      <c r="I81" s="11" t="s">
        <v>1088</v>
      </c>
      <c r="J81" s="11" t="s">
        <v>869</v>
      </c>
      <c r="K81" s="11" t="s">
        <v>755</v>
      </c>
      <c r="L81" s="19">
        <f t="shared" si="14"/>
        <v>45484</v>
      </c>
      <c r="M81" s="11">
        <f t="shared" si="18"/>
        <v>3505</v>
      </c>
      <c r="N81" s="20">
        <f t="shared" si="15"/>
        <v>0.80902777777777779</v>
      </c>
      <c r="O81" s="20">
        <f t="shared" si="16"/>
        <v>0.86458333333333337</v>
      </c>
      <c r="P81" s="11" t="str">
        <f>IF(G81="","",G81&amp;COUNTIF($G$2:G81,G81))</f>
        <v>法甲12</v>
      </c>
      <c r="Q81" s="26">
        <f t="shared" si="17"/>
        <v>0</v>
      </c>
    </row>
    <row r="82" spans="1:17" x14ac:dyDescent="0.2">
      <c r="A82" s="19"/>
      <c r="B82" s="11" t="s">
        <v>93</v>
      </c>
      <c r="C82" s="19">
        <f t="shared" si="10"/>
        <v>45484</v>
      </c>
      <c r="D82" s="20">
        <f t="shared" si="11"/>
        <v>0.86458333333333337</v>
      </c>
      <c r="E82" s="20">
        <f t="shared" si="12"/>
        <v>0.92361111111111116</v>
      </c>
      <c r="F82" s="20">
        <f t="shared" si="13"/>
        <v>5.902777777777779E-2</v>
      </c>
      <c r="G82" s="11" t="str" cm="1">
        <f t="array" ref="G82">_xlfn.IFNA(LOOKUP(1,0/FIND(help!$B$1:$B$26,B82),help!$C$1:$C$26),"")</f>
        <v>法甲</v>
      </c>
      <c r="H82" s="11" t="str" cm="1">
        <f t="array" ref="H82">IF(G82="","",IFERROR(LOOKUP(1,0/FIND(help!$H$2:$H$18,B82),help!$I$2:$I$18),""))</f>
        <v>2023-24赛季</v>
      </c>
      <c r="I82" s="11" t="s">
        <v>1095</v>
      </c>
      <c r="J82" s="11" t="s">
        <v>876</v>
      </c>
      <c r="K82" s="11" t="s">
        <v>755</v>
      </c>
      <c r="L82" s="19">
        <f t="shared" si="14"/>
        <v>45484</v>
      </c>
      <c r="M82" s="11">
        <f t="shared" si="18"/>
        <v>3505</v>
      </c>
      <c r="N82" s="20">
        <f t="shared" si="15"/>
        <v>0.86458333333333337</v>
      </c>
      <c r="O82" s="20">
        <f t="shared" si="16"/>
        <v>0.92013888888888895</v>
      </c>
      <c r="P82" s="11" t="str">
        <f>IF(G82="","",G82&amp;COUNTIF($G$2:G82,G82))</f>
        <v>法甲13</v>
      </c>
      <c r="Q82" s="26">
        <f t="shared" si="17"/>
        <v>3.4722222222222099E-3</v>
      </c>
    </row>
    <row r="83" spans="1:17" x14ac:dyDescent="0.2">
      <c r="A83" s="19"/>
      <c r="B83" s="11" t="s">
        <v>94</v>
      </c>
      <c r="C83" s="19">
        <f t="shared" si="10"/>
        <v>45484</v>
      </c>
      <c r="D83" s="20">
        <f t="shared" si="11"/>
        <v>0.92361111111111116</v>
      </c>
      <c r="E83" s="20">
        <f t="shared" si="12"/>
        <v>0.97916666666666663</v>
      </c>
      <c r="F83" s="20">
        <f t="shared" si="13"/>
        <v>5.5555555555555469E-2</v>
      </c>
      <c r="G83" s="11" t="str" cm="1">
        <f t="array" ref="G83">_xlfn.IFNA(LOOKUP(1,0/FIND(help!$B$1:$B$26,B83),help!$C$1:$C$26),"")</f>
        <v>意甲</v>
      </c>
      <c r="H83" s="11" t="str" cm="1">
        <f t="array" ref="H83">IF(G83="","",IFERROR(LOOKUP(1,0/FIND(help!$H$2:$H$18,B83),help!$I$2:$I$18),""))</f>
        <v>2023-24赛季</v>
      </c>
      <c r="I83" s="11" t="s">
        <v>1089</v>
      </c>
      <c r="J83" s="11" t="s">
        <v>870</v>
      </c>
      <c r="K83" s="11" t="s">
        <v>755</v>
      </c>
      <c r="L83" s="19">
        <f t="shared" si="14"/>
        <v>45484</v>
      </c>
      <c r="M83" s="11">
        <f t="shared" si="18"/>
        <v>3505</v>
      </c>
      <c r="N83" s="20">
        <f t="shared" si="15"/>
        <v>0.92361111111111116</v>
      </c>
      <c r="O83" s="20">
        <f t="shared" si="16"/>
        <v>0.97916666666666674</v>
      </c>
      <c r="P83" s="11" t="str">
        <f>IF(G83="","",G83&amp;COUNTIF($G$2:G83,G83))</f>
        <v>意甲10</v>
      </c>
      <c r="Q83" s="26">
        <f t="shared" si="17"/>
        <v>1.1102230246251565E-16</v>
      </c>
    </row>
    <row r="84" spans="1:17" x14ac:dyDescent="0.2">
      <c r="A84" s="19"/>
      <c r="B84" s="11" t="s">
        <v>95</v>
      </c>
      <c r="C84" s="19">
        <f t="shared" si="10"/>
        <v>45484</v>
      </c>
      <c r="D84" s="20">
        <f t="shared" si="11"/>
        <v>0.97916666666666663</v>
      </c>
      <c r="E84" s="20">
        <f t="shared" si="12"/>
        <v>3.8194444444444448E-2</v>
      </c>
      <c r="F84" s="20">
        <f t="shared" si="13"/>
        <v>5.902777777777779E-2</v>
      </c>
      <c r="G84" s="11" t="str" cm="1">
        <f t="array" ref="G84">_xlfn.IFNA(LOOKUP(1,0/FIND(help!$B$1:$B$26,B84),help!$C$1:$C$26),"")</f>
        <v>意甲</v>
      </c>
      <c r="H84" s="11" t="str" cm="1">
        <f t="array" ref="H84">IF(G84="","",IFERROR(LOOKUP(1,0/FIND(help!$H$2:$H$18,B84),help!$I$2:$I$18),""))</f>
        <v>2023-24赛季</v>
      </c>
      <c r="I84" s="11" t="s">
        <v>1096</v>
      </c>
      <c r="J84" s="11" t="s">
        <v>877</v>
      </c>
      <c r="K84" s="11" t="s">
        <v>755</v>
      </c>
      <c r="L84" s="19">
        <f t="shared" si="14"/>
        <v>45484</v>
      </c>
      <c r="M84" s="11">
        <f t="shared" si="18"/>
        <v>3505</v>
      </c>
      <c r="N84" s="20">
        <f t="shared" si="15"/>
        <v>0.97916666666666663</v>
      </c>
      <c r="O84" s="20">
        <f t="shared" si="16"/>
        <v>1.0347222222222221</v>
      </c>
      <c r="P84" s="11" t="str">
        <f>IF(G84="","",G84&amp;COUNTIF($G$2:G84,G84))</f>
        <v>意甲11</v>
      </c>
      <c r="Q84" s="26">
        <f t="shared" si="17"/>
        <v>3.4722222222223209E-3</v>
      </c>
    </row>
    <row r="85" spans="1:17" x14ac:dyDescent="0.2">
      <c r="A85" s="19">
        <v>45485</v>
      </c>
      <c r="B85" s="11" t="s">
        <v>96</v>
      </c>
      <c r="C85" s="19">
        <f t="shared" si="10"/>
        <v>45485</v>
      </c>
      <c r="D85" s="20">
        <f t="shared" si="11"/>
        <v>3.8194444444444448E-2</v>
      </c>
      <c r="E85" s="20">
        <f t="shared" si="12"/>
        <v>5.5555555555555552E-2</v>
      </c>
      <c r="F85" s="20">
        <f t="shared" si="13"/>
        <v>1.7361111111111105E-2</v>
      </c>
      <c r="G85" s="11" t="str" cm="1">
        <f t="array" ref="G85">_xlfn.IFNA(LOOKUP(1,0/FIND(help!$B$1:$B$26,B85),help!$C$1:$C$26),"")</f>
        <v/>
      </c>
      <c r="H85" s="11" t="str" cm="1">
        <f t="array" ref="H85">IF(G85="","",IFERROR(LOOKUP(1,0/FIND(help!$H$2:$H$18,B85),help!$I$2:$I$18),""))</f>
        <v/>
      </c>
      <c r="I85" s="11" t="s">
        <v>1068</v>
      </c>
      <c r="J85" s="11" t="s">
        <v>846</v>
      </c>
      <c r="K85" s="11" t="s">
        <v>755</v>
      </c>
      <c r="L85" s="19">
        <f t="shared" si="14"/>
        <v>45484</v>
      </c>
      <c r="M85" s="11">
        <f t="shared" si="18"/>
        <v>3505</v>
      </c>
      <c r="N85" s="20" t="str">
        <f t="shared" si="15"/>
        <v/>
      </c>
      <c r="O85" s="20" t="str">
        <f t="shared" si="16"/>
        <v/>
      </c>
      <c r="P85" s="11" t="str">
        <f>IF(G85="","",G85&amp;COUNTIF($G$2:G85,G85))</f>
        <v/>
      </c>
      <c r="Q85" s="26">
        <f t="shared" si="17"/>
        <v>0</v>
      </c>
    </row>
    <row r="86" spans="1:17" x14ac:dyDescent="0.2">
      <c r="A86" s="19"/>
      <c r="B86" s="11" t="s">
        <v>97</v>
      </c>
      <c r="C86" s="19">
        <f t="shared" si="10"/>
        <v>45485</v>
      </c>
      <c r="D86" s="20">
        <f t="shared" si="11"/>
        <v>5.5555555555555552E-2</v>
      </c>
      <c r="E86" s="20">
        <f t="shared" si="12"/>
        <v>0.1111111111111111</v>
      </c>
      <c r="F86" s="20">
        <f t="shared" si="13"/>
        <v>5.5555555555555552E-2</v>
      </c>
      <c r="G86" s="11" t="str" cm="1">
        <f t="array" ref="G86">_xlfn.IFNA(LOOKUP(1,0/FIND(help!$B$1:$B$26,B86),help!$C$1:$C$26),"")</f>
        <v>英超</v>
      </c>
      <c r="H86" s="11" t="str" cm="1">
        <f t="array" ref="H86">IF(G86="","",IFERROR(LOOKUP(1,0/FIND(help!$H$2:$H$18,B86),help!$I$2:$I$18),""))</f>
        <v>2023-24赛季</v>
      </c>
      <c r="I86" s="11" t="s">
        <v>1077</v>
      </c>
      <c r="J86" s="11" t="s">
        <v>863</v>
      </c>
      <c r="K86" s="11" t="s">
        <v>755</v>
      </c>
      <c r="L86" s="19">
        <f t="shared" si="14"/>
        <v>45484</v>
      </c>
      <c r="M86" s="11">
        <f t="shared" si="18"/>
        <v>3505</v>
      </c>
      <c r="N86" s="20">
        <f t="shared" si="15"/>
        <v>1.0555555555555556</v>
      </c>
      <c r="O86" s="20">
        <f t="shared" si="16"/>
        <v>0.11111111111111116</v>
      </c>
      <c r="P86" s="11" t="str">
        <f>IF(G86="","",G86&amp;COUNTIF($G$2:G86,G86))</f>
        <v>英超25</v>
      </c>
      <c r="Q86" s="26">
        <f t="shared" si="17"/>
        <v>5.5511151231257827E-17</v>
      </c>
    </row>
    <row r="87" spans="1:17" x14ac:dyDescent="0.2">
      <c r="A87" s="19"/>
      <c r="B87" s="11" t="s">
        <v>98</v>
      </c>
      <c r="C87" s="19">
        <f t="shared" si="10"/>
        <v>45485</v>
      </c>
      <c r="D87" s="20">
        <f t="shared" si="11"/>
        <v>0.1111111111111111</v>
      </c>
      <c r="E87" s="20">
        <f t="shared" si="12"/>
        <v>0.1701388888888889</v>
      </c>
      <c r="F87" s="20">
        <f t="shared" si="13"/>
        <v>5.902777777777779E-2</v>
      </c>
      <c r="G87" s="11" t="str" cm="1">
        <f t="array" ref="G87">_xlfn.IFNA(LOOKUP(1,0/FIND(help!$B$1:$B$26,B87),help!$C$1:$C$26),"")</f>
        <v>英超</v>
      </c>
      <c r="H87" s="11" t="str" cm="1">
        <f t="array" ref="H87">IF(G87="","",IFERROR(LOOKUP(1,0/FIND(help!$H$2:$H$18,B87),help!$I$2:$I$18),""))</f>
        <v>2023-24赛季</v>
      </c>
      <c r="I87" s="11" t="s">
        <v>1083</v>
      </c>
      <c r="J87" s="11" t="s">
        <v>864</v>
      </c>
      <c r="K87" s="11" t="s">
        <v>755</v>
      </c>
      <c r="L87" s="19">
        <f t="shared" si="14"/>
        <v>45485</v>
      </c>
      <c r="M87" s="11">
        <f t="shared" si="18"/>
        <v>3505</v>
      </c>
      <c r="N87" s="20">
        <f t="shared" si="15"/>
        <v>0.1111111111111111</v>
      </c>
      <c r="O87" s="20">
        <f t="shared" si="16"/>
        <v>0.16666666666666666</v>
      </c>
      <c r="P87" s="11" t="str">
        <f>IF(G87="","",G87&amp;COUNTIF($G$2:G87,G87))</f>
        <v>英超26</v>
      </c>
      <c r="Q87" s="26">
        <f t="shared" si="17"/>
        <v>3.4722222222222376E-3</v>
      </c>
    </row>
    <row r="88" spans="1:17" x14ac:dyDescent="0.2">
      <c r="A88" s="19"/>
      <c r="B88" s="11" t="s">
        <v>99</v>
      </c>
      <c r="C88" s="19">
        <f t="shared" si="10"/>
        <v>45485</v>
      </c>
      <c r="D88" s="20">
        <f t="shared" si="11"/>
        <v>0.1701388888888889</v>
      </c>
      <c r="E88" s="20">
        <f t="shared" si="12"/>
        <v>0.22569444444444445</v>
      </c>
      <c r="F88" s="20">
        <f t="shared" si="13"/>
        <v>5.5555555555555552E-2</v>
      </c>
      <c r="G88" s="11" t="str" cm="1">
        <f t="array" ref="G88">_xlfn.IFNA(LOOKUP(1,0/FIND(help!$B$1:$B$26,B88),help!$C$1:$C$26),"")</f>
        <v>英超</v>
      </c>
      <c r="H88" s="11" t="str" cm="1">
        <f t="array" ref="H88">IF(G88="","",IFERROR(LOOKUP(1,0/FIND(help!$H$2:$H$18,B88),help!$I$2:$I$18),""))</f>
        <v>2023-24赛季</v>
      </c>
      <c r="I88" s="11" t="s">
        <v>1083</v>
      </c>
      <c r="J88" s="11" t="s">
        <v>871</v>
      </c>
      <c r="K88" s="11" t="s">
        <v>755</v>
      </c>
      <c r="L88" s="19">
        <f t="shared" si="14"/>
        <v>45485</v>
      </c>
      <c r="M88" s="11">
        <f t="shared" si="18"/>
        <v>3505</v>
      </c>
      <c r="N88" s="20">
        <f t="shared" si="15"/>
        <v>0.1701388888888889</v>
      </c>
      <c r="O88" s="20">
        <f t="shared" si="16"/>
        <v>0.22569444444444445</v>
      </c>
      <c r="P88" s="11" t="str">
        <f>IF(G88="","",G88&amp;COUNTIF($G$2:G88,G88))</f>
        <v>英超27</v>
      </c>
      <c r="Q88" s="26">
        <f t="shared" si="17"/>
        <v>0</v>
      </c>
    </row>
    <row r="89" spans="1:17" x14ac:dyDescent="0.2">
      <c r="A89" s="19"/>
      <c r="B89" s="11" t="s">
        <v>100</v>
      </c>
      <c r="C89" s="19">
        <f t="shared" si="10"/>
        <v>45485</v>
      </c>
      <c r="D89" s="20">
        <f t="shared" si="11"/>
        <v>0.22569444444444445</v>
      </c>
      <c r="E89" s="20">
        <f t="shared" si="12"/>
        <v>0.28472222222222221</v>
      </c>
      <c r="F89" s="20">
        <f t="shared" si="13"/>
        <v>5.9027777777777762E-2</v>
      </c>
      <c r="G89" s="11" t="str" cm="1">
        <f t="array" ref="G89">_xlfn.IFNA(LOOKUP(1,0/FIND(help!$B$1:$B$26,B89),help!$C$1:$C$26),"")</f>
        <v>英超</v>
      </c>
      <c r="H89" s="11" t="str" cm="1">
        <f t="array" ref="H89">IF(G89="","",IFERROR(LOOKUP(1,0/FIND(help!$H$2:$H$18,B89),help!$I$2:$I$18),""))</f>
        <v>2023-24赛季</v>
      </c>
      <c r="I89" s="11" t="s">
        <v>1090</v>
      </c>
      <c r="J89" s="11" t="s">
        <v>872</v>
      </c>
      <c r="K89" s="11" t="s">
        <v>755</v>
      </c>
      <c r="L89" s="19">
        <f t="shared" si="14"/>
        <v>45485</v>
      </c>
      <c r="M89" s="11">
        <f t="shared" si="18"/>
        <v>3505</v>
      </c>
      <c r="N89" s="20">
        <f t="shared" si="15"/>
        <v>0.22569444444444445</v>
      </c>
      <c r="O89" s="20">
        <f t="shared" si="16"/>
        <v>0.28125</v>
      </c>
      <c r="P89" s="11" t="str">
        <f>IF(G89="","",G89&amp;COUNTIF($G$2:G89,G89))</f>
        <v>英超28</v>
      </c>
      <c r="Q89" s="26">
        <f t="shared" si="17"/>
        <v>3.4722222222222099E-3</v>
      </c>
    </row>
    <row r="90" spans="1:17" x14ac:dyDescent="0.2">
      <c r="A90" s="19"/>
      <c r="B90" s="11" t="s">
        <v>101</v>
      </c>
      <c r="C90" s="19">
        <f t="shared" si="10"/>
        <v>45485</v>
      </c>
      <c r="D90" s="20">
        <f t="shared" si="11"/>
        <v>0.28472222222222221</v>
      </c>
      <c r="E90" s="20">
        <f t="shared" si="12"/>
        <v>0.34027777777777779</v>
      </c>
      <c r="F90" s="20">
        <f t="shared" si="13"/>
        <v>5.555555555555558E-2</v>
      </c>
      <c r="G90" s="11" t="str" cm="1">
        <f t="array" ref="G90">_xlfn.IFNA(LOOKUP(1,0/FIND(help!$B$1:$B$26,B90),help!$C$1:$C$26),"")</f>
        <v>英超</v>
      </c>
      <c r="H90" s="11" t="str" cm="1">
        <f t="array" ref="H90">IF(G90="","",IFERROR(LOOKUP(1,0/FIND(help!$H$2:$H$18,B90),help!$I$2:$I$18),""))</f>
        <v>2023-24赛季</v>
      </c>
      <c r="I90" s="11" t="s">
        <v>1097</v>
      </c>
      <c r="J90" s="11" t="s">
        <v>878</v>
      </c>
      <c r="K90" s="11" t="s">
        <v>755</v>
      </c>
      <c r="L90" s="19">
        <f t="shared" si="14"/>
        <v>45485</v>
      </c>
      <c r="M90" s="11">
        <f t="shared" si="18"/>
        <v>3505</v>
      </c>
      <c r="N90" s="20">
        <f t="shared" si="15"/>
        <v>0.28472222222222221</v>
      </c>
      <c r="O90" s="20">
        <f t="shared" si="16"/>
        <v>0.34027777777777779</v>
      </c>
      <c r="P90" s="11" t="str">
        <f>IF(G90="","",G90&amp;COUNTIF($G$2:G90,G90))</f>
        <v>英超29</v>
      </c>
      <c r="Q90" s="26">
        <f t="shared" si="17"/>
        <v>0</v>
      </c>
    </row>
    <row r="91" spans="1:17" x14ac:dyDescent="0.2">
      <c r="A91" s="19"/>
      <c r="B91" s="11" t="s">
        <v>102</v>
      </c>
      <c r="C91" s="19">
        <f t="shared" si="10"/>
        <v>45485</v>
      </c>
      <c r="D91" s="20">
        <f t="shared" si="11"/>
        <v>0.34027777777777779</v>
      </c>
      <c r="E91" s="20">
        <f t="shared" si="12"/>
        <v>0.39930555555555558</v>
      </c>
      <c r="F91" s="20">
        <f t="shared" si="13"/>
        <v>5.902777777777779E-2</v>
      </c>
      <c r="G91" s="11" t="str" cm="1">
        <f t="array" ref="G91">_xlfn.IFNA(LOOKUP(1,0/FIND(help!$B$1:$B$26,B91),help!$C$1:$C$26),"")</f>
        <v>英超</v>
      </c>
      <c r="H91" s="11" t="str" cm="1">
        <f t="array" ref="H91">IF(G91="","",IFERROR(LOOKUP(1,0/FIND(help!$H$2:$H$18,B91),help!$I$2:$I$18),""))</f>
        <v>2023-24赛季</v>
      </c>
      <c r="I91" s="11" t="s">
        <v>1097</v>
      </c>
      <c r="J91" s="11" t="s">
        <v>879</v>
      </c>
      <c r="K91" s="11" t="s">
        <v>755</v>
      </c>
      <c r="L91" s="19">
        <f t="shared" si="14"/>
        <v>45485</v>
      </c>
      <c r="M91" s="11">
        <f t="shared" si="18"/>
        <v>3505</v>
      </c>
      <c r="N91" s="20">
        <f t="shared" si="15"/>
        <v>0.34027777777777779</v>
      </c>
      <c r="O91" s="20">
        <f t="shared" si="16"/>
        <v>0.39583333333333337</v>
      </c>
      <c r="P91" s="11" t="str">
        <f>IF(G91="","",G91&amp;COUNTIF($G$2:G91,G91))</f>
        <v>英超30</v>
      </c>
      <c r="Q91" s="26">
        <f t="shared" si="17"/>
        <v>3.4722222222222099E-3</v>
      </c>
    </row>
    <row r="92" spans="1:17" x14ac:dyDescent="0.2">
      <c r="A92" s="19"/>
      <c r="B92" s="11" t="s">
        <v>103</v>
      </c>
      <c r="C92" s="19">
        <f t="shared" si="10"/>
        <v>45485</v>
      </c>
      <c r="D92" s="20">
        <f t="shared" si="11"/>
        <v>0.39930555555555558</v>
      </c>
      <c r="E92" s="20">
        <f t="shared" si="12"/>
        <v>0.4548611111111111</v>
      </c>
      <c r="F92" s="20">
        <f t="shared" si="13"/>
        <v>5.5555555555555525E-2</v>
      </c>
      <c r="G92" s="11" t="str" cm="1">
        <f t="array" ref="G92">_xlfn.IFNA(LOOKUP(1,0/FIND(help!$B$1:$B$26,B92),help!$C$1:$C$26),"")</f>
        <v>意甲</v>
      </c>
      <c r="H92" s="11" t="str" cm="1">
        <f t="array" ref="H92">IF(G92="","",IFERROR(LOOKUP(1,0/FIND(help!$H$2:$H$18,B92),help!$I$2:$I$18),""))</f>
        <v>2023-24赛季</v>
      </c>
      <c r="I92" s="11" t="s">
        <v>1091</v>
      </c>
      <c r="J92" s="11" t="s">
        <v>873</v>
      </c>
      <c r="K92" s="11" t="s">
        <v>755</v>
      </c>
      <c r="L92" s="19">
        <f t="shared" si="14"/>
        <v>45485</v>
      </c>
      <c r="M92" s="11">
        <f t="shared" si="18"/>
        <v>3505</v>
      </c>
      <c r="N92" s="20">
        <f t="shared" si="15"/>
        <v>0.39930555555555558</v>
      </c>
      <c r="O92" s="20">
        <f t="shared" si="16"/>
        <v>0.45486111111111116</v>
      </c>
      <c r="P92" s="11" t="str">
        <f>IF(G92="","",G92&amp;COUNTIF($G$2:G92,G92))</f>
        <v>意甲12</v>
      </c>
      <c r="Q92" s="26">
        <f t="shared" si="17"/>
        <v>5.5511151231257827E-17</v>
      </c>
    </row>
    <row r="93" spans="1:17" x14ac:dyDescent="0.2">
      <c r="A93" s="19"/>
      <c r="B93" s="11" t="s">
        <v>104</v>
      </c>
      <c r="C93" s="19">
        <f t="shared" si="10"/>
        <v>45485</v>
      </c>
      <c r="D93" s="20">
        <f t="shared" si="11"/>
        <v>0.4548611111111111</v>
      </c>
      <c r="E93" s="20">
        <f t="shared" si="12"/>
        <v>0.51388888888888884</v>
      </c>
      <c r="F93" s="20">
        <f t="shared" si="13"/>
        <v>5.9027777777777735E-2</v>
      </c>
      <c r="G93" s="11" t="str" cm="1">
        <f t="array" ref="G93">_xlfn.IFNA(LOOKUP(1,0/FIND(help!$B$1:$B$26,B93),help!$C$1:$C$26),"")</f>
        <v>意甲</v>
      </c>
      <c r="H93" s="11" t="str" cm="1">
        <f t="array" ref="H93">IF(G93="","",IFERROR(LOOKUP(1,0/FIND(help!$H$2:$H$18,B93),help!$I$2:$I$18),""))</f>
        <v>2023-24赛季</v>
      </c>
      <c r="I93" s="11" t="s">
        <v>1098</v>
      </c>
      <c r="J93" s="11" t="s">
        <v>880</v>
      </c>
      <c r="K93" s="11" t="s">
        <v>755</v>
      </c>
      <c r="L93" s="19">
        <f t="shared" si="14"/>
        <v>45485</v>
      </c>
      <c r="M93" s="11">
        <f t="shared" si="18"/>
        <v>3505</v>
      </c>
      <c r="N93" s="20">
        <f t="shared" si="15"/>
        <v>0.4548611111111111</v>
      </c>
      <c r="O93" s="20">
        <f t="shared" si="16"/>
        <v>0.51041666666666663</v>
      </c>
      <c r="P93" s="11" t="str">
        <f>IF(G93="","",G93&amp;COUNTIF($G$2:G93,G93))</f>
        <v>意甲13</v>
      </c>
      <c r="Q93" s="26">
        <f t="shared" si="17"/>
        <v>3.4722222222222099E-3</v>
      </c>
    </row>
    <row r="94" spans="1:17" x14ac:dyDescent="0.2">
      <c r="A94" s="19"/>
      <c r="B94" s="11" t="s">
        <v>45</v>
      </c>
      <c r="C94" s="19">
        <f t="shared" si="10"/>
        <v>45485</v>
      </c>
      <c r="D94" s="20">
        <f t="shared" si="11"/>
        <v>0.51388888888888884</v>
      </c>
      <c r="E94" s="20">
        <f t="shared" si="12"/>
        <v>0.53125</v>
      </c>
      <c r="F94" s="20">
        <f t="shared" si="13"/>
        <v>1.736111111111116E-2</v>
      </c>
      <c r="G94" s="11" t="str" cm="1">
        <f t="array" ref="G94">_xlfn.IFNA(LOOKUP(1,0/FIND(help!$B$1:$B$26,B94),help!$C$1:$C$26),"")</f>
        <v/>
      </c>
      <c r="H94" s="11" t="str" cm="1">
        <f t="array" ref="H94">IF(G94="","",IFERROR(LOOKUP(1,0/FIND(help!$H$2:$H$18,B94),help!$I$2:$I$18),""))</f>
        <v/>
      </c>
      <c r="I94" s="11" t="s">
        <v>1061</v>
      </c>
      <c r="J94" s="11" t="s">
        <v>837</v>
      </c>
      <c r="K94" s="11" t="s">
        <v>755</v>
      </c>
      <c r="L94" s="19">
        <f t="shared" si="14"/>
        <v>45485</v>
      </c>
      <c r="M94" s="11">
        <f t="shared" si="18"/>
        <v>3505</v>
      </c>
      <c r="N94" s="20" t="str">
        <f t="shared" si="15"/>
        <v/>
      </c>
      <c r="O94" s="20" t="str">
        <f t="shared" si="16"/>
        <v/>
      </c>
      <c r="P94" s="11" t="str">
        <f>IF(G94="","",G94&amp;COUNTIF($G$2:G94,G94))</f>
        <v/>
      </c>
      <c r="Q94" s="26">
        <f t="shared" si="17"/>
        <v>0</v>
      </c>
    </row>
    <row r="95" spans="1:17" x14ac:dyDescent="0.2">
      <c r="A95" s="19"/>
      <c r="B95" s="11" t="s">
        <v>105</v>
      </c>
      <c r="C95" s="19">
        <f t="shared" si="10"/>
        <v>45485</v>
      </c>
      <c r="D95" s="20">
        <f t="shared" si="11"/>
        <v>0.53125</v>
      </c>
      <c r="E95" s="20">
        <f t="shared" si="12"/>
        <v>0.54861111111111116</v>
      </c>
      <c r="F95" s="20">
        <f t="shared" si="13"/>
        <v>1.736111111111116E-2</v>
      </c>
      <c r="G95" s="11" t="str" cm="1">
        <f t="array" ref="G95">_xlfn.IFNA(LOOKUP(1,0/FIND(help!$B$1:$B$26,B95),help!$C$1:$C$26),"")</f>
        <v/>
      </c>
      <c r="H95" s="11" t="str" cm="1">
        <f t="array" ref="H95">IF(G95="","",IFERROR(LOOKUP(1,0/FIND(help!$H$2:$H$18,B95),help!$I$2:$I$18),""))</f>
        <v/>
      </c>
      <c r="I95" s="11" t="s">
        <v>1087</v>
      </c>
      <c r="J95" s="11" t="s">
        <v>868</v>
      </c>
      <c r="K95" s="11" t="s">
        <v>755</v>
      </c>
      <c r="L95" s="19">
        <f t="shared" si="14"/>
        <v>45485</v>
      </c>
      <c r="M95" s="11">
        <f t="shared" si="18"/>
        <v>3505</v>
      </c>
      <c r="N95" s="20" t="str">
        <f t="shared" si="15"/>
        <v/>
      </c>
      <c r="O95" s="20" t="str">
        <f t="shared" si="16"/>
        <v/>
      </c>
      <c r="P95" s="11" t="str">
        <f>IF(G95="","",G95&amp;COUNTIF($G$2:G95,G95))</f>
        <v/>
      </c>
      <c r="Q95" s="26">
        <f t="shared" si="17"/>
        <v>0</v>
      </c>
    </row>
    <row r="96" spans="1:17" x14ac:dyDescent="0.2">
      <c r="A96" s="19"/>
      <c r="B96" s="11" t="s">
        <v>106</v>
      </c>
      <c r="C96" s="19">
        <f t="shared" si="10"/>
        <v>45485</v>
      </c>
      <c r="D96" s="20">
        <f t="shared" si="11"/>
        <v>0.54861111111111116</v>
      </c>
      <c r="E96" s="20">
        <f t="shared" si="12"/>
        <v>0.60416666666666663</v>
      </c>
      <c r="F96" s="20">
        <f t="shared" si="13"/>
        <v>5.5555555555555469E-2</v>
      </c>
      <c r="G96" s="11" t="str" cm="1">
        <f t="array" ref="G96">_xlfn.IFNA(LOOKUP(1,0/FIND(help!$B$1:$B$26,B96),help!$C$1:$C$26),"")</f>
        <v>欧冠</v>
      </c>
      <c r="H96" s="11" t="str" cm="1">
        <f t="array" ref="H96">IF(G96="","",IFERROR(LOOKUP(1,0/FIND(help!$H$2:$H$18,B96),help!$I$2:$I$18),""))</f>
        <v>2023-24赛季</v>
      </c>
      <c r="I96" s="11" t="s">
        <v>1080</v>
      </c>
      <c r="J96" s="11" t="s">
        <v>874</v>
      </c>
      <c r="K96" s="11" t="s">
        <v>755</v>
      </c>
      <c r="L96" s="19">
        <f t="shared" si="14"/>
        <v>45485</v>
      </c>
      <c r="M96" s="11">
        <f t="shared" si="18"/>
        <v>3505</v>
      </c>
      <c r="N96" s="20">
        <f t="shared" si="15"/>
        <v>0.54861111111111116</v>
      </c>
      <c r="O96" s="20">
        <f t="shared" si="16"/>
        <v>0.60416666666666674</v>
      </c>
      <c r="P96" s="11" t="str">
        <f>IF(G96="","",G96&amp;COUNTIF($G$2:G96,G96))</f>
        <v>欧冠9</v>
      </c>
      <c r="Q96" s="26">
        <f t="shared" si="17"/>
        <v>1.1102230246251565E-16</v>
      </c>
    </row>
    <row r="97" spans="1:17" x14ac:dyDescent="0.2">
      <c r="A97" s="19"/>
      <c r="B97" s="11" t="s">
        <v>107</v>
      </c>
      <c r="C97" s="19">
        <f t="shared" si="10"/>
        <v>45485</v>
      </c>
      <c r="D97" s="20">
        <f t="shared" si="11"/>
        <v>0.60416666666666663</v>
      </c>
      <c r="E97" s="20">
        <f t="shared" si="12"/>
        <v>0.66319444444444442</v>
      </c>
      <c r="F97" s="20">
        <f t="shared" si="13"/>
        <v>5.902777777777779E-2</v>
      </c>
      <c r="G97" s="11" t="str" cm="1">
        <f t="array" ref="G97">_xlfn.IFNA(LOOKUP(1,0/FIND(help!$B$1:$B$26,B97),help!$C$1:$C$26),"")</f>
        <v>欧冠</v>
      </c>
      <c r="H97" s="11" t="str" cm="1">
        <f t="array" ref="H97">IF(G97="","",IFERROR(LOOKUP(1,0/FIND(help!$H$2:$H$18,B97),help!$I$2:$I$18),""))</f>
        <v>2023-24赛季</v>
      </c>
      <c r="I97" s="11" t="s">
        <v>1099</v>
      </c>
      <c r="J97" s="11" t="s">
        <v>881</v>
      </c>
      <c r="K97" s="11" t="s">
        <v>755</v>
      </c>
      <c r="L97" s="19">
        <f t="shared" si="14"/>
        <v>45485</v>
      </c>
      <c r="M97" s="11">
        <f t="shared" si="18"/>
        <v>3505</v>
      </c>
      <c r="N97" s="20">
        <f t="shared" si="15"/>
        <v>0.60416666666666663</v>
      </c>
      <c r="O97" s="20">
        <f t="shared" si="16"/>
        <v>0.65972222222222221</v>
      </c>
      <c r="P97" s="11" t="str">
        <f>IF(G97="","",G97&amp;COUNTIF($G$2:G97,G97))</f>
        <v>欧冠10</v>
      </c>
      <c r="Q97" s="26">
        <f t="shared" si="17"/>
        <v>3.4722222222222099E-3</v>
      </c>
    </row>
    <row r="98" spans="1:17" x14ac:dyDescent="0.2">
      <c r="A98" s="19"/>
      <c r="B98" s="11" t="s">
        <v>108</v>
      </c>
      <c r="C98" s="19">
        <f t="shared" si="10"/>
        <v>45485</v>
      </c>
      <c r="D98" s="20">
        <f t="shared" si="11"/>
        <v>0.66319444444444442</v>
      </c>
      <c r="E98" s="20">
        <f t="shared" si="12"/>
        <v>0.71875</v>
      </c>
      <c r="F98" s="20">
        <f t="shared" si="13"/>
        <v>5.555555555555558E-2</v>
      </c>
      <c r="G98" s="11" t="str" cm="1">
        <f t="array" ref="G98">_xlfn.IFNA(LOOKUP(1,0/FIND(help!$B$1:$B$26,B98),help!$C$1:$C$26),"")</f>
        <v>德甲</v>
      </c>
      <c r="H98" s="11" t="str" cm="1">
        <f t="array" ref="H98">IF(G98="","",IFERROR(LOOKUP(1,0/FIND(help!$H$2:$H$18,B98),help!$I$2:$I$18),""))</f>
        <v>2023-24赛季</v>
      </c>
      <c r="I98" s="11" t="s">
        <v>1094</v>
      </c>
      <c r="J98" s="11" t="s">
        <v>875</v>
      </c>
      <c r="K98" s="11" t="s">
        <v>755</v>
      </c>
      <c r="L98" s="19">
        <f t="shared" si="14"/>
        <v>45485</v>
      </c>
      <c r="M98" s="11">
        <f t="shared" si="18"/>
        <v>3505</v>
      </c>
      <c r="N98" s="20">
        <f t="shared" si="15"/>
        <v>0.66319444444444442</v>
      </c>
      <c r="O98" s="20">
        <f t="shared" si="16"/>
        <v>0.71875</v>
      </c>
      <c r="P98" s="11" t="str">
        <f>IF(G98="","",G98&amp;COUNTIF($G$2:G98,G98))</f>
        <v>德甲9</v>
      </c>
      <c r="Q98" s="26">
        <f t="shared" si="17"/>
        <v>0</v>
      </c>
    </row>
    <row r="99" spans="1:17" x14ac:dyDescent="0.2">
      <c r="A99" s="19"/>
      <c r="B99" s="11" t="s">
        <v>109</v>
      </c>
      <c r="C99" s="19">
        <f t="shared" si="10"/>
        <v>45485</v>
      </c>
      <c r="D99" s="20">
        <f t="shared" si="11"/>
        <v>0.71875</v>
      </c>
      <c r="E99" s="20">
        <f t="shared" si="12"/>
        <v>0.77777777777777779</v>
      </c>
      <c r="F99" s="20">
        <f t="shared" si="13"/>
        <v>5.902777777777779E-2</v>
      </c>
      <c r="G99" s="11" t="str" cm="1">
        <f t="array" ref="G99">_xlfn.IFNA(LOOKUP(1,0/FIND(help!$B$1:$B$26,B99),help!$C$1:$C$26),"")</f>
        <v>德甲</v>
      </c>
      <c r="H99" s="11" t="str" cm="1">
        <f t="array" ref="H99">IF(G99="","",IFERROR(LOOKUP(1,0/FIND(help!$H$2:$H$18,B99),help!$I$2:$I$18),""))</f>
        <v>2023-24赛季</v>
      </c>
      <c r="I99" s="11" t="s">
        <v>1100</v>
      </c>
      <c r="J99" s="11" t="s">
        <v>882</v>
      </c>
      <c r="K99" s="11" t="s">
        <v>755</v>
      </c>
      <c r="L99" s="19">
        <f t="shared" si="14"/>
        <v>45485</v>
      </c>
      <c r="M99" s="11">
        <f t="shared" si="18"/>
        <v>3505</v>
      </c>
      <c r="N99" s="20">
        <f t="shared" si="15"/>
        <v>0.71875</v>
      </c>
      <c r="O99" s="20">
        <f t="shared" si="16"/>
        <v>0.77430555555555558</v>
      </c>
      <c r="P99" s="11" t="str">
        <f>IF(G99="","",G99&amp;COUNTIF($G$2:G99,G99))</f>
        <v>德甲10</v>
      </c>
      <c r="Q99" s="26">
        <f t="shared" si="17"/>
        <v>3.4722222222222099E-3</v>
      </c>
    </row>
    <row r="100" spans="1:17" x14ac:dyDescent="0.2">
      <c r="A100" s="19"/>
      <c r="B100" s="11" t="s">
        <v>110</v>
      </c>
      <c r="C100" s="19">
        <f t="shared" si="10"/>
        <v>45485</v>
      </c>
      <c r="D100" s="20">
        <f t="shared" si="11"/>
        <v>0.77777777777777779</v>
      </c>
      <c r="E100" s="20">
        <f t="shared" si="12"/>
        <v>0.79166666666666663</v>
      </c>
      <c r="F100" s="20">
        <f t="shared" si="13"/>
        <v>1.388888888888884E-2</v>
      </c>
      <c r="G100" s="11" t="str" cm="1">
        <f t="array" ref="G100">_xlfn.IFNA(LOOKUP(1,0/FIND(help!$B$1:$B$26,B100),help!$C$1:$C$26),"")</f>
        <v/>
      </c>
      <c r="H100" s="11" t="str" cm="1">
        <f t="array" ref="H100">IF(G100="","",IFERROR(LOOKUP(1,0/FIND(help!$H$2:$H$18,B100),help!$I$2:$I$18),""))</f>
        <v/>
      </c>
      <c r="I100" s="11" t="s">
        <v>1069</v>
      </c>
      <c r="J100" s="11" t="s">
        <v>847</v>
      </c>
      <c r="K100" s="11" t="s">
        <v>755</v>
      </c>
      <c r="L100" s="19">
        <f t="shared" si="14"/>
        <v>45485</v>
      </c>
      <c r="M100" s="11">
        <f t="shared" si="18"/>
        <v>3505</v>
      </c>
      <c r="N100" s="20" t="str">
        <f t="shared" si="15"/>
        <v/>
      </c>
      <c r="O100" s="20" t="str">
        <f t="shared" si="16"/>
        <v/>
      </c>
      <c r="P100" s="11" t="str">
        <f>IF(G100="","",G100&amp;COUNTIF($G$2:G100,G100))</f>
        <v/>
      </c>
      <c r="Q100" s="26">
        <f t="shared" si="17"/>
        <v>0</v>
      </c>
    </row>
    <row r="101" spans="1:17" x14ac:dyDescent="0.2">
      <c r="A101" s="19"/>
      <c r="B101" s="11" t="s">
        <v>91</v>
      </c>
      <c r="C101" s="19">
        <f t="shared" si="10"/>
        <v>45485</v>
      </c>
      <c r="D101" s="20">
        <f t="shared" si="11"/>
        <v>0.79166666666666663</v>
      </c>
      <c r="E101" s="20">
        <f t="shared" si="12"/>
        <v>0.80902777777777779</v>
      </c>
      <c r="F101" s="20">
        <f t="shared" si="13"/>
        <v>1.736111111111116E-2</v>
      </c>
      <c r="G101" s="11" t="str" cm="1">
        <f t="array" ref="G101">_xlfn.IFNA(LOOKUP(1,0/FIND(help!$B$1:$B$26,B101),help!$C$1:$C$26),"")</f>
        <v/>
      </c>
      <c r="H101" s="11" t="str" cm="1">
        <f t="array" ref="H101">IF(G101="","",IFERROR(LOOKUP(1,0/FIND(help!$H$2:$H$18,B101),help!$I$2:$I$18),""))</f>
        <v/>
      </c>
      <c r="I101" s="11" t="s">
        <v>1068</v>
      </c>
      <c r="J101" s="11" t="s">
        <v>846</v>
      </c>
      <c r="K101" s="11" t="s">
        <v>755</v>
      </c>
      <c r="L101" s="19">
        <f t="shared" si="14"/>
        <v>45485</v>
      </c>
      <c r="M101" s="11">
        <f t="shared" si="18"/>
        <v>3505</v>
      </c>
      <c r="N101" s="20" t="str">
        <f t="shared" si="15"/>
        <v/>
      </c>
      <c r="O101" s="20" t="str">
        <f t="shared" si="16"/>
        <v/>
      </c>
      <c r="P101" s="11" t="str">
        <f>IF(G101="","",G101&amp;COUNTIF($G$2:G101,G101))</f>
        <v/>
      </c>
      <c r="Q101" s="26">
        <f t="shared" si="17"/>
        <v>0</v>
      </c>
    </row>
    <row r="102" spans="1:17" x14ac:dyDescent="0.2">
      <c r="A102" s="19"/>
      <c r="B102" s="11" t="s">
        <v>111</v>
      </c>
      <c r="C102" s="19">
        <f t="shared" si="10"/>
        <v>45485</v>
      </c>
      <c r="D102" s="20">
        <f t="shared" si="11"/>
        <v>0.80902777777777779</v>
      </c>
      <c r="E102" s="20">
        <f t="shared" si="12"/>
        <v>0.86458333333333337</v>
      </c>
      <c r="F102" s="20">
        <f t="shared" si="13"/>
        <v>5.555555555555558E-2</v>
      </c>
      <c r="G102" s="11" t="str" cm="1">
        <f t="array" ref="G102">_xlfn.IFNA(LOOKUP(1,0/FIND(help!$B$1:$B$26,B102),help!$C$1:$C$26),"")</f>
        <v>法甲</v>
      </c>
      <c r="H102" s="11" t="str" cm="1">
        <f t="array" ref="H102">IF(G102="","",IFERROR(LOOKUP(1,0/FIND(help!$H$2:$H$18,B102),help!$I$2:$I$18),""))</f>
        <v>2023-24赛季</v>
      </c>
      <c r="I102" s="11" t="s">
        <v>1095</v>
      </c>
      <c r="J102" s="11" t="s">
        <v>876</v>
      </c>
      <c r="K102" s="11" t="s">
        <v>755</v>
      </c>
      <c r="L102" s="19">
        <f t="shared" si="14"/>
        <v>45485</v>
      </c>
      <c r="M102" s="11">
        <f t="shared" si="18"/>
        <v>3505</v>
      </c>
      <c r="N102" s="20">
        <f t="shared" si="15"/>
        <v>0.80902777777777779</v>
      </c>
      <c r="O102" s="20">
        <f t="shared" si="16"/>
        <v>0.86458333333333337</v>
      </c>
      <c r="P102" s="11" t="str">
        <f>IF(G102="","",G102&amp;COUNTIF($G$2:G102,G102))</f>
        <v>法甲14</v>
      </c>
      <c r="Q102" s="26">
        <f t="shared" si="17"/>
        <v>0</v>
      </c>
    </row>
    <row r="103" spans="1:17" x14ac:dyDescent="0.2">
      <c r="A103" s="19"/>
      <c r="B103" s="11" t="s">
        <v>112</v>
      </c>
      <c r="C103" s="19">
        <f t="shared" si="10"/>
        <v>45485</v>
      </c>
      <c r="D103" s="20">
        <f t="shared" si="11"/>
        <v>0.86458333333333337</v>
      </c>
      <c r="E103" s="20">
        <f t="shared" si="12"/>
        <v>0.92361111111111116</v>
      </c>
      <c r="F103" s="20">
        <f t="shared" si="13"/>
        <v>5.902777777777779E-2</v>
      </c>
      <c r="G103" s="11" t="str" cm="1">
        <f t="array" ref="G103">_xlfn.IFNA(LOOKUP(1,0/FIND(help!$B$1:$B$26,B103),help!$C$1:$C$26),"")</f>
        <v>法甲</v>
      </c>
      <c r="H103" s="11" t="str" cm="1">
        <f t="array" ref="H103">IF(G103="","",IFERROR(LOOKUP(1,0/FIND(help!$H$2:$H$18,B103),help!$I$2:$I$18),""))</f>
        <v>2023-24赛季</v>
      </c>
      <c r="I103" s="11" t="s">
        <v>1101</v>
      </c>
      <c r="J103" s="11" t="s">
        <v>883</v>
      </c>
      <c r="K103" s="11" t="s">
        <v>755</v>
      </c>
      <c r="L103" s="19">
        <f t="shared" si="14"/>
        <v>45485</v>
      </c>
      <c r="M103" s="11">
        <f t="shared" si="18"/>
        <v>3505</v>
      </c>
      <c r="N103" s="20">
        <f t="shared" si="15"/>
        <v>0.86458333333333337</v>
      </c>
      <c r="O103" s="20">
        <f t="shared" si="16"/>
        <v>0.92013888888888895</v>
      </c>
      <c r="P103" s="11" t="str">
        <f>IF(G103="","",G103&amp;COUNTIF($G$2:G103,G103))</f>
        <v>法甲15</v>
      </c>
      <c r="Q103" s="26">
        <f t="shared" si="17"/>
        <v>3.4722222222222099E-3</v>
      </c>
    </row>
    <row r="104" spans="1:17" x14ac:dyDescent="0.2">
      <c r="A104" s="19"/>
      <c r="B104" s="11" t="s">
        <v>113</v>
      </c>
      <c r="C104" s="19">
        <f t="shared" si="10"/>
        <v>45485</v>
      </c>
      <c r="D104" s="20">
        <f t="shared" si="11"/>
        <v>0.92361111111111116</v>
      </c>
      <c r="E104" s="20">
        <f t="shared" si="12"/>
        <v>0.97916666666666663</v>
      </c>
      <c r="F104" s="20">
        <f t="shared" si="13"/>
        <v>5.5555555555555469E-2</v>
      </c>
      <c r="G104" s="11" t="str" cm="1">
        <f t="array" ref="G104">_xlfn.IFNA(LOOKUP(1,0/FIND(help!$B$1:$B$26,B104),help!$C$1:$C$26),"")</f>
        <v>意甲</v>
      </c>
      <c r="H104" s="11" t="str" cm="1">
        <f t="array" ref="H104">IF(G104="","",IFERROR(LOOKUP(1,0/FIND(help!$H$2:$H$18,B104),help!$I$2:$I$18),""))</f>
        <v>2023-24赛季</v>
      </c>
      <c r="I104" s="11" t="s">
        <v>1096</v>
      </c>
      <c r="J104" s="11" t="s">
        <v>877</v>
      </c>
      <c r="K104" s="11" t="s">
        <v>755</v>
      </c>
      <c r="L104" s="19">
        <f t="shared" si="14"/>
        <v>45485</v>
      </c>
      <c r="M104" s="11">
        <f t="shared" si="18"/>
        <v>3505</v>
      </c>
      <c r="N104" s="20">
        <f t="shared" si="15"/>
        <v>0.92361111111111116</v>
      </c>
      <c r="O104" s="20">
        <f t="shared" si="16"/>
        <v>0.97916666666666674</v>
      </c>
      <c r="P104" s="11" t="str">
        <f>IF(G104="","",G104&amp;COUNTIF($G$2:G104,G104))</f>
        <v>意甲14</v>
      </c>
      <c r="Q104" s="26">
        <f t="shared" si="17"/>
        <v>1.1102230246251565E-16</v>
      </c>
    </row>
    <row r="105" spans="1:17" x14ac:dyDescent="0.2">
      <c r="A105" s="19"/>
      <c r="B105" s="11" t="s">
        <v>114</v>
      </c>
      <c r="C105" s="19">
        <f t="shared" si="10"/>
        <v>45485</v>
      </c>
      <c r="D105" s="20">
        <f t="shared" si="11"/>
        <v>0.97916666666666663</v>
      </c>
      <c r="E105" s="20">
        <f t="shared" si="12"/>
        <v>3.8194444444444448E-2</v>
      </c>
      <c r="F105" s="20">
        <f t="shared" si="13"/>
        <v>5.902777777777779E-2</v>
      </c>
      <c r="G105" s="11" t="str" cm="1">
        <f t="array" ref="G105">_xlfn.IFNA(LOOKUP(1,0/FIND(help!$B$1:$B$26,B105),help!$C$1:$C$26),"")</f>
        <v>意甲</v>
      </c>
      <c r="H105" s="11" t="str" cm="1">
        <f t="array" ref="H105">IF(G105="","",IFERROR(LOOKUP(1,0/FIND(help!$H$2:$H$18,B105),help!$I$2:$I$18),""))</f>
        <v>2023-24赛季</v>
      </c>
      <c r="I105" s="11" t="s">
        <v>1102</v>
      </c>
      <c r="J105" s="11" t="s">
        <v>884</v>
      </c>
      <c r="K105" s="11" t="s">
        <v>755</v>
      </c>
      <c r="L105" s="19">
        <f t="shared" si="14"/>
        <v>45485</v>
      </c>
      <c r="M105" s="11">
        <f t="shared" si="18"/>
        <v>3505</v>
      </c>
      <c r="N105" s="20">
        <f t="shared" si="15"/>
        <v>0.97916666666666663</v>
      </c>
      <c r="O105" s="20">
        <f t="shared" si="16"/>
        <v>1.0347222222222221</v>
      </c>
      <c r="P105" s="11" t="str">
        <f>IF(G105="","",G105&amp;COUNTIF($G$2:G105,G105))</f>
        <v>意甲15</v>
      </c>
      <c r="Q105" s="26">
        <f t="shared" si="17"/>
        <v>3.4722222222223209E-3</v>
      </c>
    </row>
    <row r="106" spans="1:17" x14ac:dyDescent="0.2">
      <c r="A106" s="19">
        <v>45486</v>
      </c>
      <c r="B106" s="11" t="s">
        <v>96</v>
      </c>
      <c r="C106" s="19">
        <f t="shared" si="10"/>
        <v>45486</v>
      </c>
      <c r="D106" s="20">
        <f t="shared" si="11"/>
        <v>3.8194444444444448E-2</v>
      </c>
      <c r="E106" s="20">
        <f t="shared" si="12"/>
        <v>5.5555555555555552E-2</v>
      </c>
      <c r="F106" s="20">
        <f t="shared" si="13"/>
        <v>1.7361111111111105E-2</v>
      </c>
      <c r="G106" s="11" t="str" cm="1">
        <f t="array" ref="G106">_xlfn.IFNA(LOOKUP(1,0/FIND(help!$B$1:$B$26,B106),help!$C$1:$C$26),"")</f>
        <v/>
      </c>
      <c r="H106" s="11" t="str" cm="1">
        <f t="array" ref="H106">IF(G106="","",IFERROR(LOOKUP(1,0/FIND(help!$H$2:$H$18,B106),help!$I$2:$I$18),""))</f>
        <v/>
      </c>
      <c r="I106" s="11" t="s">
        <v>1068</v>
      </c>
      <c r="J106" s="11" t="s">
        <v>846</v>
      </c>
      <c r="K106" s="11" t="s">
        <v>755</v>
      </c>
      <c r="L106" s="19">
        <f t="shared" si="14"/>
        <v>45485</v>
      </c>
      <c r="M106" s="11">
        <f t="shared" si="18"/>
        <v>3505</v>
      </c>
      <c r="N106" s="20" t="str">
        <f t="shared" si="15"/>
        <v/>
      </c>
      <c r="O106" s="20" t="str">
        <f t="shared" si="16"/>
        <v/>
      </c>
      <c r="P106" s="11" t="str">
        <f>IF(G106="","",G106&amp;COUNTIF($G$2:G106,G106))</f>
        <v/>
      </c>
      <c r="Q106" s="26">
        <f t="shared" si="17"/>
        <v>0</v>
      </c>
    </row>
    <row r="107" spans="1:17" x14ac:dyDescent="0.2">
      <c r="A107" s="19"/>
      <c r="B107" s="11" t="s">
        <v>115</v>
      </c>
      <c r="C107" s="19">
        <f t="shared" si="10"/>
        <v>45486</v>
      </c>
      <c r="D107" s="20">
        <f t="shared" si="11"/>
        <v>5.5555555555555552E-2</v>
      </c>
      <c r="E107" s="20">
        <f t="shared" si="12"/>
        <v>0.1111111111111111</v>
      </c>
      <c r="F107" s="20">
        <f t="shared" si="13"/>
        <v>5.5555555555555552E-2</v>
      </c>
      <c r="G107" s="11" t="str" cm="1">
        <f t="array" ref="G107">_xlfn.IFNA(LOOKUP(1,0/FIND(help!$B$1:$B$26,B107),help!$C$1:$C$26),"")</f>
        <v>英超</v>
      </c>
      <c r="H107" s="11" t="str" cm="1">
        <f t="array" ref="H107">IF(G107="","",IFERROR(LOOKUP(1,0/FIND(help!$H$2:$H$18,B107),help!$I$2:$I$18),""))</f>
        <v>2023-24赛季</v>
      </c>
      <c r="I107" s="11" t="s">
        <v>1083</v>
      </c>
      <c r="J107" s="11" t="s">
        <v>871</v>
      </c>
      <c r="K107" s="11" t="s">
        <v>755</v>
      </c>
      <c r="L107" s="19">
        <f t="shared" si="14"/>
        <v>45485</v>
      </c>
      <c r="M107" s="11">
        <f t="shared" si="18"/>
        <v>3505</v>
      </c>
      <c r="N107" s="20">
        <f t="shared" si="15"/>
        <v>1.0555555555555556</v>
      </c>
      <c r="O107" s="20">
        <f t="shared" si="16"/>
        <v>0.11111111111111116</v>
      </c>
      <c r="P107" s="11" t="str">
        <f>IF(G107="","",G107&amp;COUNTIF($G$2:G107,G107))</f>
        <v>英超31</v>
      </c>
      <c r="Q107" s="26">
        <f t="shared" si="17"/>
        <v>5.5511151231257827E-17</v>
      </c>
    </row>
    <row r="108" spans="1:17" x14ac:dyDescent="0.2">
      <c r="A108" s="19"/>
      <c r="B108" s="11" t="s">
        <v>116</v>
      </c>
      <c r="C108" s="19">
        <f t="shared" si="10"/>
        <v>45486</v>
      </c>
      <c r="D108" s="20">
        <f t="shared" si="11"/>
        <v>0.1111111111111111</v>
      </c>
      <c r="E108" s="20">
        <f t="shared" si="12"/>
        <v>0.1701388888888889</v>
      </c>
      <c r="F108" s="20">
        <f t="shared" si="13"/>
        <v>5.902777777777779E-2</v>
      </c>
      <c r="G108" s="11" t="str" cm="1">
        <f t="array" ref="G108">_xlfn.IFNA(LOOKUP(1,0/FIND(help!$B$1:$B$26,B108),help!$C$1:$C$26),"")</f>
        <v>英超</v>
      </c>
      <c r="H108" s="11" t="str" cm="1">
        <f t="array" ref="H108">IF(G108="","",IFERROR(LOOKUP(1,0/FIND(help!$H$2:$H$18,B108),help!$I$2:$I$18),""))</f>
        <v>2023-24赛季</v>
      </c>
      <c r="I108" s="11" t="s">
        <v>1090</v>
      </c>
      <c r="J108" s="11" t="s">
        <v>872</v>
      </c>
      <c r="K108" s="11" t="s">
        <v>755</v>
      </c>
      <c r="L108" s="19">
        <f t="shared" si="14"/>
        <v>45486</v>
      </c>
      <c r="M108" s="11">
        <f t="shared" si="18"/>
        <v>3505</v>
      </c>
      <c r="N108" s="20">
        <f t="shared" si="15"/>
        <v>0.1111111111111111</v>
      </c>
      <c r="O108" s="20">
        <f t="shared" si="16"/>
        <v>0.16666666666666666</v>
      </c>
      <c r="P108" s="11" t="str">
        <f>IF(G108="","",G108&amp;COUNTIF($G$2:G108,G108))</f>
        <v>英超32</v>
      </c>
      <c r="Q108" s="26">
        <f t="shared" si="17"/>
        <v>3.4722222222222376E-3</v>
      </c>
    </row>
    <row r="109" spans="1:17" x14ac:dyDescent="0.2">
      <c r="A109" s="19"/>
      <c r="B109" s="11" t="s">
        <v>117</v>
      </c>
      <c r="C109" s="19">
        <f t="shared" si="10"/>
        <v>45486</v>
      </c>
      <c r="D109" s="20">
        <f t="shared" si="11"/>
        <v>0.1701388888888889</v>
      </c>
      <c r="E109" s="20">
        <f t="shared" si="12"/>
        <v>0.22569444444444445</v>
      </c>
      <c r="F109" s="20">
        <f t="shared" si="13"/>
        <v>5.5555555555555552E-2</v>
      </c>
      <c r="G109" s="11" t="str" cm="1">
        <f t="array" ref="G109">_xlfn.IFNA(LOOKUP(1,0/FIND(help!$B$1:$B$26,B109),help!$C$1:$C$26),"")</f>
        <v>英超</v>
      </c>
      <c r="H109" s="11" t="str" cm="1">
        <f t="array" ref="H109">IF(G109="","",IFERROR(LOOKUP(1,0/FIND(help!$H$2:$H$18,B109),help!$I$2:$I$18),""))</f>
        <v>2023-24赛季</v>
      </c>
      <c r="I109" s="11" t="s">
        <v>1097</v>
      </c>
      <c r="J109" s="11" t="s">
        <v>878</v>
      </c>
      <c r="K109" s="11" t="s">
        <v>755</v>
      </c>
      <c r="L109" s="19">
        <f t="shared" si="14"/>
        <v>45486</v>
      </c>
      <c r="M109" s="11">
        <f t="shared" si="18"/>
        <v>3505</v>
      </c>
      <c r="N109" s="20">
        <f t="shared" si="15"/>
        <v>0.1701388888888889</v>
      </c>
      <c r="O109" s="20">
        <f t="shared" si="16"/>
        <v>0.22569444444444445</v>
      </c>
      <c r="P109" s="11" t="str">
        <f>IF(G109="","",G109&amp;COUNTIF($G$2:G109,G109))</f>
        <v>英超33</v>
      </c>
      <c r="Q109" s="26">
        <f t="shared" si="17"/>
        <v>0</v>
      </c>
    </row>
    <row r="110" spans="1:17" x14ac:dyDescent="0.2">
      <c r="A110" s="19"/>
      <c r="B110" s="11" t="s">
        <v>118</v>
      </c>
      <c r="C110" s="19">
        <f t="shared" si="10"/>
        <v>45486</v>
      </c>
      <c r="D110" s="20">
        <f t="shared" si="11"/>
        <v>0.22569444444444445</v>
      </c>
      <c r="E110" s="20">
        <f t="shared" si="12"/>
        <v>0.28472222222222221</v>
      </c>
      <c r="F110" s="20">
        <f t="shared" si="13"/>
        <v>5.9027777777777762E-2</v>
      </c>
      <c r="G110" s="11" t="str" cm="1">
        <f t="array" ref="G110">_xlfn.IFNA(LOOKUP(1,0/FIND(help!$B$1:$B$26,B110),help!$C$1:$C$26),"")</f>
        <v>英超</v>
      </c>
      <c r="H110" s="11" t="str" cm="1">
        <f t="array" ref="H110">IF(G110="","",IFERROR(LOOKUP(1,0/FIND(help!$H$2:$H$18,B110),help!$I$2:$I$18),""))</f>
        <v>2023-24赛季</v>
      </c>
      <c r="I110" s="11" t="s">
        <v>1097</v>
      </c>
      <c r="J110" s="11" t="s">
        <v>879</v>
      </c>
      <c r="K110" s="11" t="s">
        <v>755</v>
      </c>
      <c r="L110" s="19">
        <f t="shared" si="14"/>
        <v>45486</v>
      </c>
      <c r="M110" s="11">
        <f t="shared" si="18"/>
        <v>3505</v>
      </c>
      <c r="N110" s="20">
        <f t="shared" si="15"/>
        <v>0.22569444444444445</v>
      </c>
      <c r="O110" s="20">
        <f t="shared" si="16"/>
        <v>0.28125</v>
      </c>
      <c r="P110" s="11" t="str">
        <f>IF(G110="","",G110&amp;COUNTIF($G$2:G110,G110))</f>
        <v>英超34</v>
      </c>
      <c r="Q110" s="26">
        <f t="shared" si="17"/>
        <v>3.4722222222222099E-3</v>
      </c>
    </row>
    <row r="111" spans="1:17" x14ac:dyDescent="0.2">
      <c r="A111" s="19"/>
      <c r="B111" s="11" t="s">
        <v>119</v>
      </c>
      <c r="C111" s="19">
        <f t="shared" si="10"/>
        <v>45486</v>
      </c>
      <c r="D111" s="20">
        <f t="shared" si="11"/>
        <v>0.28472222222222221</v>
      </c>
      <c r="E111" s="20">
        <f t="shared" si="12"/>
        <v>0.34027777777777779</v>
      </c>
      <c r="F111" s="20">
        <f t="shared" si="13"/>
        <v>5.555555555555558E-2</v>
      </c>
      <c r="G111" s="11" t="str" cm="1">
        <f t="array" ref="G111">_xlfn.IFNA(LOOKUP(1,0/FIND(help!$B$1:$B$26,B111),help!$C$1:$C$26),"")</f>
        <v>英超</v>
      </c>
      <c r="H111" s="11" t="str" cm="1">
        <f t="array" ref="H111">IF(G111="","",IFERROR(LOOKUP(1,0/FIND(help!$H$2:$H$18,B111),help!$I$2:$I$18),""))</f>
        <v>2023-24赛季</v>
      </c>
      <c r="I111" s="11" t="s">
        <v>1103</v>
      </c>
      <c r="J111" s="11" t="s">
        <v>885</v>
      </c>
      <c r="K111" s="11" t="s">
        <v>755</v>
      </c>
      <c r="L111" s="19">
        <f t="shared" si="14"/>
        <v>45486</v>
      </c>
      <c r="M111" s="11">
        <f t="shared" si="18"/>
        <v>3505</v>
      </c>
      <c r="N111" s="20">
        <f t="shared" si="15"/>
        <v>0.28472222222222221</v>
      </c>
      <c r="O111" s="20">
        <f t="shared" si="16"/>
        <v>0.34027777777777779</v>
      </c>
      <c r="P111" s="11" t="str">
        <f>IF(G111="","",G111&amp;COUNTIF($G$2:G111,G111))</f>
        <v>英超35</v>
      </c>
      <c r="Q111" s="26">
        <f t="shared" si="17"/>
        <v>0</v>
      </c>
    </row>
    <row r="112" spans="1:17" x14ac:dyDescent="0.2">
      <c r="A112" s="19"/>
      <c r="B112" s="11" t="s">
        <v>120</v>
      </c>
      <c r="C112" s="19">
        <f t="shared" si="10"/>
        <v>45486</v>
      </c>
      <c r="D112" s="20">
        <f t="shared" si="11"/>
        <v>0.34027777777777779</v>
      </c>
      <c r="E112" s="20">
        <f t="shared" si="12"/>
        <v>0.39930555555555558</v>
      </c>
      <c r="F112" s="20">
        <f t="shared" si="13"/>
        <v>5.902777777777779E-2</v>
      </c>
      <c r="G112" s="11" t="str" cm="1">
        <f t="array" ref="G112">_xlfn.IFNA(LOOKUP(1,0/FIND(help!$B$1:$B$26,B112),help!$C$1:$C$26),"")</f>
        <v>英超</v>
      </c>
      <c r="H112" s="11" t="str" cm="1">
        <f t="array" ref="H112">IF(G112="","",IFERROR(LOOKUP(1,0/FIND(help!$H$2:$H$18,B112),help!$I$2:$I$18),""))</f>
        <v>2023-24赛季</v>
      </c>
      <c r="I112" s="11" t="s">
        <v>1103</v>
      </c>
      <c r="J112" s="11" t="s">
        <v>886</v>
      </c>
      <c r="K112" s="11" t="s">
        <v>755</v>
      </c>
      <c r="L112" s="19">
        <f t="shared" si="14"/>
        <v>45486</v>
      </c>
      <c r="M112" s="11">
        <f t="shared" si="18"/>
        <v>3505</v>
      </c>
      <c r="N112" s="20">
        <f t="shared" si="15"/>
        <v>0.34027777777777779</v>
      </c>
      <c r="O112" s="20">
        <f t="shared" si="16"/>
        <v>0.39583333333333337</v>
      </c>
      <c r="P112" s="11" t="str">
        <f>IF(G112="","",G112&amp;COUNTIF($G$2:G112,G112))</f>
        <v>英超36</v>
      </c>
      <c r="Q112" s="26">
        <f t="shared" si="17"/>
        <v>3.4722222222222099E-3</v>
      </c>
    </row>
    <row r="113" spans="1:17" x14ac:dyDescent="0.2">
      <c r="A113" s="19"/>
      <c r="B113" s="11" t="s">
        <v>121</v>
      </c>
      <c r="C113" s="19">
        <f t="shared" si="10"/>
        <v>45486</v>
      </c>
      <c r="D113" s="20">
        <f t="shared" si="11"/>
        <v>0.39930555555555558</v>
      </c>
      <c r="E113" s="20">
        <f t="shared" si="12"/>
        <v>0.4548611111111111</v>
      </c>
      <c r="F113" s="20">
        <f t="shared" si="13"/>
        <v>5.5555555555555525E-2</v>
      </c>
      <c r="G113" s="11" t="str" cm="1">
        <f t="array" ref="G113">_xlfn.IFNA(LOOKUP(1,0/FIND(help!$B$1:$B$26,B113),help!$C$1:$C$26),"")</f>
        <v>意甲</v>
      </c>
      <c r="H113" s="11" t="str" cm="1">
        <f t="array" ref="H113">IF(G113="","",IFERROR(LOOKUP(1,0/FIND(help!$H$2:$H$18,B113),help!$I$2:$I$18),""))</f>
        <v>2023-24赛季</v>
      </c>
      <c r="I113" s="11" t="s">
        <v>1098</v>
      </c>
      <c r="J113" s="11" t="s">
        <v>880</v>
      </c>
      <c r="K113" s="11" t="s">
        <v>755</v>
      </c>
      <c r="L113" s="19">
        <f t="shared" si="14"/>
        <v>45486</v>
      </c>
      <c r="M113" s="11">
        <f t="shared" si="18"/>
        <v>3505</v>
      </c>
      <c r="N113" s="20">
        <f t="shared" si="15"/>
        <v>0.39930555555555558</v>
      </c>
      <c r="O113" s="20">
        <f t="shared" si="16"/>
        <v>0.45486111111111116</v>
      </c>
      <c r="P113" s="11" t="str">
        <f>IF(G113="","",G113&amp;COUNTIF($G$2:G113,G113))</f>
        <v>意甲16</v>
      </c>
      <c r="Q113" s="26">
        <f t="shared" si="17"/>
        <v>5.5511151231257827E-17</v>
      </c>
    </row>
    <row r="114" spans="1:17" x14ac:dyDescent="0.2">
      <c r="A114" s="19"/>
      <c r="B114" s="11" t="s">
        <v>122</v>
      </c>
      <c r="C114" s="19">
        <f t="shared" si="10"/>
        <v>45486</v>
      </c>
      <c r="D114" s="20">
        <f t="shared" si="11"/>
        <v>0.4548611111111111</v>
      </c>
      <c r="E114" s="20">
        <f t="shared" si="12"/>
        <v>0.51388888888888884</v>
      </c>
      <c r="F114" s="20">
        <f t="shared" si="13"/>
        <v>5.9027777777777735E-2</v>
      </c>
      <c r="G114" s="11" t="str" cm="1">
        <f t="array" ref="G114">_xlfn.IFNA(LOOKUP(1,0/FIND(help!$B$1:$B$26,B114),help!$C$1:$C$26),"")</f>
        <v>意甲</v>
      </c>
      <c r="H114" s="11" t="str" cm="1">
        <f t="array" ref="H114">IF(G114="","",IFERROR(LOOKUP(1,0/FIND(help!$H$2:$H$18,B114),help!$I$2:$I$18),""))</f>
        <v>2023-24赛季</v>
      </c>
      <c r="I114" s="11" t="s">
        <v>1104</v>
      </c>
      <c r="J114" s="11" t="s">
        <v>887</v>
      </c>
      <c r="K114" s="11" t="s">
        <v>755</v>
      </c>
      <c r="L114" s="19">
        <f t="shared" si="14"/>
        <v>45486</v>
      </c>
      <c r="M114" s="11">
        <f t="shared" si="18"/>
        <v>3505</v>
      </c>
      <c r="N114" s="20">
        <f t="shared" si="15"/>
        <v>0.4548611111111111</v>
      </c>
      <c r="O114" s="20">
        <f t="shared" si="16"/>
        <v>0.51041666666666663</v>
      </c>
      <c r="P114" s="11" t="str">
        <f>IF(G114="","",G114&amp;COUNTIF($G$2:G114,G114))</f>
        <v>意甲17</v>
      </c>
      <c r="Q114" s="26">
        <f t="shared" si="17"/>
        <v>3.4722222222222099E-3</v>
      </c>
    </row>
    <row r="115" spans="1:17" x14ac:dyDescent="0.2">
      <c r="A115" s="19"/>
      <c r="B115" s="11" t="s">
        <v>65</v>
      </c>
      <c r="C115" s="19">
        <f t="shared" si="10"/>
        <v>45486</v>
      </c>
      <c r="D115" s="20">
        <f t="shared" si="11"/>
        <v>0.51388888888888884</v>
      </c>
      <c r="E115" s="20">
        <f t="shared" si="12"/>
        <v>0.53472222222222221</v>
      </c>
      <c r="F115" s="20">
        <f t="shared" si="13"/>
        <v>2.083333333333337E-2</v>
      </c>
      <c r="G115" s="11" t="str" cm="1">
        <f t="array" ref="G115">_xlfn.IFNA(LOOKUP(1,0/FIND(help!$B$1:$B$26,B115),help!$C$1:$C$26),"")</f>
        <v/>
      </c>
      <c r="H115" s="11" t="str" cm="1">
        <f t="array" ref="H115">IF(G115="","",IFERROR(LOOKUP(1,0/FIND(help!$H$2:$H$18,B115),help!$I$2:$I$18),""))</f>
        <v/>
      </c>
      <c r="I115" s="11" t="s">
        <v>1085</v>
      </c>
      <c r="K115" s="11" t="s">
        <v>755</v>
      </c>
      <c r="L115" s="19">
        <f t="shared" si="14"/>
        <v>45486</v>
      </c>
      <c r="M115" s="11">
        <f t="shared" si="18"/>
        <v>3505</v>
      </c>
      <c r="N115" s="20" t="str">
        <f t="shared" si="15"/>
        <v/>
      </c>
      <c r="O115" s="20" t="str">
        <f t="shared" si="16"/>
        <v/>
      </c>
      <c r="P115" s="11" t="str">
        <f>IF(G115="","",G115&amp;COUNTIF($G$2:G115,G115))</f>
        <v/>
      </c>
      <c r="Q115" s="26">
        <f t="shared" si="17"/>
        <v>0</v>
      </c>
    </row>
    <row r="116" spans="1:17" x14ac:dyDescent="0.2">
      <c r="A116" s="19"/>
      <c r="B116" s="11" t="s">
        <v>123</v>
      </c>
      <c r="C116" s="19">
        <f t="shared" si="10"/>
        <v>45486</v>
      </c>
      <c r="D116" s="20">
        <f t="shared" si="11"/>
        <v>0.53472222222222221</v>
      </c>
      <c r="E116" s="20">
        <f t="shared" si="12"/>
        <v>0.55902777777777779</v>
      </c>
      <c r="F116" s="20">
        <f t="shared" si="13"/>
        <v>2.430555555555558E-2</v>
      </c>
      <c r="G116" s="11" t="str" cm="1">
        <f t="array" ref="G116">_xlfn.IFNA(LOOKUP(1,0/FIND(help!$B$1:$B$26,B116),help!$C$1:$C$26),"")</f>
        <v/>
      </c>
      <c r="H116" s="11" t="str" cm="1">
        <f t="array" ref="H116">IF(G116="","",IFERROR(LOOKUP(1,0/FIND(help!$H$2:$H$18,B116),help!$I$2:$I$18),""))</f>
        <v/>
      </c>
      <c r="I116" s="11" t="s">
        <v>1086</v>
      </c>
      <c r="K116" s="11" t="s">
        <v>755</v>
      </c>
      <c r="L116" s="19">
        <f t="shared" si="14"/>
        <v>45486</v>
      </c>
      <c r="M116" s="11">
        <f t="shared" si="18"/>
        <v>3505</v>
      </c>
      <c r="N116" s="20" t="str">
        <f t="shared" si="15"/>
        <v/>
      </c>
      <c r="O116" s="20" t="str">
        <f t="shared" si="16"/>
        <v/>
      </c>
      <c r="P116" s="11" t="str">
        <f>IF(G116="","",G116&amp;COUNTIF($G$2:G116,G116))</f>
        <v/>
      </c>
      <c r="Q116" s="26">
        <f t="shared" si="17"/>
        <v>0</v>
      </c>
    </row>
    <row r="117" spans="1:17" x14ac:dyDescent="0.2">
      <c r="A117" s="19"/>
      <c r="B117" s="11" t="s">
        <v>124</v>
      </c>
      <c r="C117" s="19">
        <f t="shared" si="10"/>
        <v>45486</v>
      </c>
      <c r="D117" s="20">
        <f t="shared" si="11"/>
        <v>0.55902777777777779</v>
      </c>
      <c r="E117" s="20">
        <f t="shared" si="12"/>
        <v>0.61458333333333337</v>
      </c>
      <c r="F117" s="20">
        <f t="shared" si="13"/>
        <v>5.555555555555558E-2</v>
      </c>
      <c r="G117" s="11" t="str" cm="1">
        <f t="array" ref="G117">_xlfn.IFNA(LOOKUP(1,0/FIND(help!$B$1:$B$26,B117),help!$C$1:$C$26),"")</f>
        <v>欧冠</v>
      </c>
      <c r="H117" s="11" t="str" cm="1">
        <f t="array" ref="H117">IF(G117="","",IFERROR(LOOKUP(1,0/FIND(help!$H$2:$H$18,B117),help!$I$2:$I$18),""))</f>
        <v>2023-24赛季</v>
      </c>
      <c r="I117" s="11" t="s">
        <v>1099</v>
      </c>
      <c r="J117" s="11" t="s">
        <v>881</v>
      </c>
      <c r="K117" s="11" t="s">
        <v>755</v>
      </c>
      <c r="L117" s="19">
        <f t="shared" si="14"/>
        <v>45486</v>
      </c>
      <c r="M117" s="11">
        <f t="shared" si="18"/>
        <v>3505</v>
      </c>
      <c r="N117" s="20">
        <f t="shared" si="15"/>
        <v>0.55902777777777779</v>
      </c>
      <c r="O117" s="20">
        <f t="shared" si="16"/>
        <v>0.61458333333333337</v>
      </c>
      <c r="P117" s="11" t="str">
        <f>IF(G117="","",G117&amp;COUNTIF($G$2:G117,G117))</f>
        <v>欧冠11</v>
      </c>
      <c r="Q117" s="26">
        <f t="shared" si="17"/>
        <v>0</v>
      </c>
    </row>
    <row r="118" spans="1:17" x14ac:dyDescent="0.2">
      <c r="A118" s="19"/>
      <c r="B118" s="11" t="s">
        <v>125</v>
      </c>
      <c r="C118" s="19">
        <f t="shared" si="10"/>
        <v>45486</v>
      </c>
      <c r="D118" s="20">
        <f t="shared" si="11"/>
        <v>0.61458333333333337</v>
      </c>
      <c r="E118" s="20">
        <f t="shared" si="12"/>
        <v>0.67361111111111116</v>
      </c>
      <c r="F118" s="20">
        <f t="shared" si="13"/>
        <v>5.902777777777779E-2</v>
      </c>
      <c r="G118" s="11" t="str" cm="1">
        <f t="array" ref="G118">_xlfn.IFNA(LOOKUP(1,0/FIND(help!$B$1:$B$26,B118),help!$C$1:$C$26),"")</f>
        <v>欧冠</v>
      </c>
      <c r="H118" s="11" t="str" cm="1">
        <f t="array" ref="H118">IF(G118="","",IFERROR(LOOKUP(1,0/FIND(help!$H$2:$H$18,B118),help!$I$2:$I$18),""))</f>
        <v>2023-24赛季</v>
      </c>
      <c r="I118" s="11" t="s">
        <v>1099</v>
      </c>
      <c r="J118" s="11" t="s">
        <v>888</v>
      </c>
      <c r="K118" s="11" t="s">
        <v>755</v>
      </c>
      <c r="L118" s="19">
        <f t="shared" si="14"/>
        <v>45486</v>
      </c>
      <c r="M118" s="11">
        <f t="shared" si="18"/>
        <v>3505</v>
      </c>
      <c r="N118" s="20">
        <f t="shared" si="15"/>
        <v>0.61458333333333337</v>
      </c>
      <c r="O118" s="20">
        <f t="shared" si="16"/>
        <v>0.67013888888888895</v>
      </c>
      <c r="P118" s="11" t="str">
        <f>IF(G118="","",G118&amp;COUNTIF($G$2:G118,G118))</f>
        <v>欧冠12</v>
      </c>
      <c r="Q118" s="26">
        <f t="shared" si="17"/>
        <v>3.4722222222222099E-3</v>
      </c>
    </row>
    <row r="119" spans="1:17" x14ac:dyDescent="0.2">
      <c r="A119" s="19"/>
      <c r="B119" s="11" t="s">
        <v>126</v>
      </c>
      <c r="C119" s="19">
        <f t="shared" si="10"/>
        <v>45486</v>
      </c>
      <c r="D119" s="20">
        <f t="shared" si="11"/>
        <v>0.67361111111111116</v>
      </c>
      <c r="E119" s="20">
        <f t="shared" si="12"/>
        <v>0.72916666666666663</v>
      </c>
      <c r="F119" s="20">
        <f t="shared" si="13"/>
        <v>5.5555555555555469E-2</v>
      </c>
      <c r="G119" s="11" t="str" cm="1">
        <f t="array" ref="G119">_xlfn.IFNA(LOOKUP(1,0/FIND(help!$B$1:$B$26,B119),help!$C$1:$C$26),"")</f>
        <v>德甲</v>
      </c>
      <c r="H119" s="11" t="str" cm="1">
        <f t="array" ref="H119">IF(G119="","",IFERROR(LOOKUP(1,0/FIND(help!$H$2:$H$18,B119),help!$I$2:$I$18),""))</f>
        <v>2023-24赛季</v>
      </c>
      <c r="I119" s="11" t="s">
        <v>1100</v>
      </c>
      <c r="J119" s="11" t="s">
        <v>882</v>
      </c>
      <c r="K119" s="11" t="s">
        <v>755</v>
      </c>
      <c r="L119" s="19">
        <f t="shared" si="14"/>
        <v>45486</v>
      </c>
      <c r="M119" s="11">
        <f t="shared" si="18"/>
        <v>3505</v>
      </c>
      <c r="N119" s="20">
        <f t="shared" si="15"/>
        <v>0.67361111111111116</v>
      </c>
      <c r="O119" s="20">
        <f t="shared" si="16"/>
        <v>0.72916666666666674</v>
      </c>
      <c r="P119" s="11" t="str">
        <f>IF(G119="","",G119&amp;COUNTIF($G$2:G119,G119))</f>
        <v>德甲11</v>
      </c>
      <c r="Q119" s="26">
        <f t="shared" si="17"/>
        <v>1.1102230246251565E-16</v>
      </c>
    </row>
    <row r="120" spans="1:17" x14ac:dyDescent="0.2">
      <c r="A120" s="19"/>
      <c r="B120" s="11" t="s">
        <v>127</v>
      </c>
      <c r="C120" s="19">
        <f t="shared" si="10"/>
        <v>45486</v>
      </c>
      <c r="D120" s="20">
        <f t="shared" si="11"/>
        <v>0.72916666666666663</v>
      </c>
      <c r="E120" s="20">
        <f t="shared" si="12"/>
        <v>0.78819444444444442</v>
      </c>
      <c r="F120" s="20">
        <f t="shared" si="13"/>
        <v>5.902777777777779E-2</v>
      </c>
      <c r="G120" s="11" t="str" cm="1">
        <f t="array" ref="G120">_xlfn.IFNA(LOOKUP(1,0/FIND(help!$B$1:$B$26,B120),help!$C$1:$C$26),"")</f>
        <v>德甲</v>
      </c>
      <c r="H120" s="11" t="str" cm="1">
        <f t="array" ref="H120">IF(G120="","",IFERROR(LOOKUP(1,0/FIND(help!$H$2:$H$18,B120),help!$I$2:$I$18),""))</f>
        <v>2023-24赛季</v>
      </c>
      <c r="I120" s="11" t="s">
        <v>1105</v>
      </c>
      <c r="J120" s="11" t="s">
        <v>889</v>
      </c>
      <c r="K120" s="11" t="s">
        <v>755</v>
      </c>
      <c r="L120" s="19">
        <f t="shared" si="14"/>
        <v>45486</v>
      </c>
      <c r="M120" s="11">
        <f t="shared" si="18"/>
        <v>3505</v>
      </c>
      <c r="N120" s="20">
        <f t="shared" si="15"/>
        <v>0.72916666666666663</v>
      </c>
      <c r="O120" s="20">
        <f t="shared" si="16"/>
        <v>0.78472222222222221</v>
      </c>
      <c r="P120" s="11" t="str">
        <f>IF(G120="","",G120&amp;COUNTIF($G$2:G120,G120))</f>
        <v>德甲12</v>
      </c>
      <c r="Q120" s="26">
        <f t="shared" si="17"/>
        <v>3.4722222222222099E-3</v>
      </c>
    </row>
    <row r="121" spans="1:17" x14ac:dyDescent="0.2">
      <c r="A121" s="19"/>
      <c r="B121" s="11" t="s">
        <v>128</v>
      </c>
      <c r="C121" s="19">
        <f t="shared" si="10"/>
        <v>45486</v>
      </c>
      <c r="D121" s="20">
        <f t="shared" si="11"/>
        <v>0.78819444444444442</v>
      </c>
      <c r="E121" s="20">
        <f t="shared" si="12"/>
        <v>0.80555555555555558</v>
      </c>
      <c r="F121" s="20">
        <f t="shared" si="13"/>
        <v>1.736111111111116E-2</v>
      </c>
      <c r="G121" s="11" t="str" cm="1">
        <f t="array" ref="G121">_xlfn.IFNA(LOOKUP(1,0/FIND(help!$B$1:$B$26,B121),help!$C$1:$C$26),"")</f>
        <v/>
      </c>
      <c r="H121" s="11" t="str" cm="1">
        <f t="array" ref="H121">IF(G121="","",IFERROR(LOOKUP(1,0/FIND(help!$H$2:$H$18,B121),help!$I$2:$I$18),""))</f>
        <v/>
      </c>
      <c r="I121" s="11" t="s">
        <v>1069</v>
      </c>
      <c r="J121" s="11" t="s">
        <v>847</v>
      </c>
      <c r="K121" s="11" t="s">
        <v>755</v>
      </c>
      <c r="L121" s="19">
        <f t="shared" si="14"/>
        <v>45486</v>
      </c>
      <c r="M121" s="11">
        <f t="shared" si="18"/>
        <v>3505</v>
      </c>
      <c r="N121" s="20" t="str">
        <f t="shared" si="15"/>
        <v/>
      </c>
      <c r="O121" s="20" t="str">
        <f t="shared" si="16"/>
        <v/>
      </c>
      <c r="P121" s="11" t="str">
        <f>IF(G121="","",G121&amp;COUNTIF($G$2:G121,G121))</f>
        <v/>
      </c>
      <c r="Q121" s="26">
        <f t="shared" si="17"/>
        <v>0</v>
      </c>
    </row>
    <row r="122" spans="1:17" x14ac:dyDescent="0.2">
      <c r="A122" s="19"/>
      <c r="B122" s="11" t="s">
        <v>129</v>
      </c>
      <c r="C122" s="19">
        <f t="shared" si="10"/>
        <v>45486</v>
      </c>
      <c r="D122" s="20">
        <f t="shared" si="11"/>
        <v>0.80555555555555558</v>
      </c>
      <c r="E122" s="20">
        <f t="shared" si="12"/>
        <v>0.86111111111111116</v>
      </c>
      <c r="F122" s="20">
        <f t="shared" si="13"/>
        <v>5.555555555555558E-2</v>
      </c>
      <c r="G122" s="11" t="str" cm="1">
        <f t="array" ref="G122">_xlfn.IFNA(LOOKUP(1,0/FIND(help!$B$1:$B$26,B122),help!$C$1:$C$26),"")</f>
        <v>法甲</v>
      </c>
      <c r="H122" s="11" t="str" cm="1">
        <f t="array" ref="H122">IF(G122="","",IFERROR(LOOKUP(1,0/FIND(help!$H$2:$H$18,B122),help!$I$2:$I$18),""))</f>
        <v>2023-24赛季</v>
      </c>
      <c r="I122" s="11" t="s">
        <v>1101</v>
      </c>
      <c r="J122" s="11" t="s">
        <v>883</v>
      </c>
      <c r="K122" s="11" t="s">
        <v>755</v>
      </c>
      <c r="L122" s="19">
        <f t="shared" si="14"/>
        <v>45486</v>
      </c>
      <c r="M122" s="11">
        <f t="shared" si="18"/>
        <v>3505</v>
      </c>
      <c r="N122" s="20">
        <f t="shared" si="15"/>
        <v>0.80555555555555558</v>
      </c>
      <c r="O122" s="20">
        <f t="shared" si="16"/>
        <v>0.86111111111111116</v>
      </c>
      <c r="P122" s="11" t="str">
        <f>IF(G122="","",G122&amp;COUNTIF($G$2:G122,G122))</f>
        <v>法甲16</v>
      </c>
      <c r="Q122" s="26">
        <f t="shared" si="17"/>
        <v>0</v>
      </c>
    </row>
    <row r="123" spans="1:17" x14ac:dyDescent="0.2">
      <c r="A123" s="19"/>
      <c r="B123" s="11" t="s">
        <v>130</v>
      </c>
      <c r="C123" s="19">
        <f t="shared" si="10"/>
        <v>45486</v>
      </c>
      <c r="D123" s="20">
        <f t="shared" si="11"/>
        <v>0.86111111111111116</v>
      </c>
      <c r="E123" s="20">
        <f t="shared" si="12"/>
        <v>0.92013888888888884</v>
      </c>
      <c r="F123" s="20">
        <f t="shared" si="13"/>
        <v>5.9027777777777679E-2</v>
      </c>
      <c r="G123" s="11" t="str" cm="1">
        <f t="array" ref="G123">_xlfn.IFNA(LOOKUP(1,0/FIND(help!$B$1:$B$26,B123),help!$C$1:$C$26),"")</f>
        <v>法甲</v>
      </c>
      <c r="H123" s="11" t="str" cm="1">
        <f t="array" ref="H123">IF(G123="","",IFERROR(LOOKUP(1,0/FIND(help!$H$2:$H$18,B123),help!$I$2:$I$18),""))</f>
        <v>2023-24赛季</v>
      </c>
      <c r="I123" s="11" t="s">
        <v>1106</v>
      </c>
      <c r="J123" s="11" t="s">
        <v>890</v>
      </c>
      <c r="K123" s="11" t="s">
        <v>755</v>
      </c>
      <c r="L123" s="19">
        <f t="shared" si="14"/>
        <v>45486</v>
      </c>
      <c r="M123" s="11">
        <f t="shared" si="18"/>
        <v>3505</v>
      </c>
      <c r="N123" s="20">
        <f t="shared" si="15"/>
        <v>0.86111111111111116</v>
      </c>
      <c r="O123" s="20">
        <f t="shared" si="16"/>
        <v>0.91666666666666674</v>
      </c>
      <c r="P123" s="11" t="str">
        <f>IF(G123="","",G123&amp;COUNTIF($G$2:G123,G123))</f>
        <v>法甲17</v>
      </c>
      <c r="Q123" s="26">
        <f t="shared" si="17"/>
        <v>3.4722222222220989E-3</v>
      </c>
    </row>
    <row r="124" spans="1:17" x14ac:dyDescent="0.2">
      <c r="A124" s="19"/>
      <c r="B124" s="11" t="s">
        <v>131</v>
      </c>
      <c r="C124" s="19">
        <f t="shared" si="10"/>
        <v>45486</v>
      </c>
      <c r="D124" s="20">
        <f t="shared" si="11"/>
        <v>0.92013888888888884</v>
      </c>
      <c r="E124" s="20">
        <f t="shared" si="12"/>
        <v>0.97569444444444442</v>
      </c>
      <c r="F124" s="20">
        <f t="shared" si="13"/>
        <v>5.555555555555558E-2</v>
      </c>
      <c r="G124" s="11" t="str" cm="1">
        <f t="array" ref="G124">_xlfn.IFNA(LOOKUP(1,0/FIND(help!$B$1:$B$26,B124),help!$C$1:$C$26),"")</f>
        <v>意甲</v>
      </c>
      <c r="H124" s="11" t="str" cm="1">
        <f t="array" ref="H124">IF(G124="","",IFERROR(LOOKUP(1,0/FIND(help!$H$2:$H$18,B124),help!$I$2:$I$18),""))</f>
        <v>2023-24赛季</v>
      </c>
      <c r="I124" s="11" t="s">
        <v>1102</v>
      </c>
      <c r="J124" s="11" t="s">
        <v>884</v>
      </c>
      <c r="K124" s="11" t="s">
        <v>755</v>
      </c>
      <c r="L124" s="19">
        <f t="shared" si="14"/>
        <v>45486</v>
      </c>
      <c r="M124" s="11">
        <f t="shared" si="18"/>
        <v>3505</v>
      </c>
      <c r="N124" s="20">
        <f t="shared" si="15"/>
        <v>0.92013888888888884</v>
      </c>
      <c r="O124" s="20">
        <f t="shared" si="16"/>
        <v>0.97569444444444442</v>
      </c>
      <c r="P124" s="11" t="str">
        <f>IF(G124="","",G124&amp;COUNTIF($G$2:G124,G124))</f>
        <v>意甲18</v>
      </c>
      <c r="Q124" s="26">
        <f t="shared" si="17"/>
        <v>0</v>
      </c>
    </row>
    <row r="125" spans="1:17" x14ac:dyDescent="0.2">
      <c r="A125" s="19"/>
      <c r="B125" s="11" t="s">
        <v>132</v>
      </c>
      <c r="C125" s="19">
        <f t="shared" si="10"/>
        <v>45486</v>
      </c>
      <c r="D125" s="20">
        <f t="shared" si="11"/>
        <v>0.97569444444444442</v>
      </c>
      <c r="E125" s="20">
        <f t="shared" si="12"/>
        <v>3.4722222222222224E-2</v>
      </c>
      <c r="F125" s="20">
        <f t="shared" si="13"/>
        <v>5.902777777777779E-2</v>
      </c>
      <c r="G125" s="11" t="str" cm="1">
        <f t="array" ref="G125">_xlfn.IFNA(LOOKUP(1,0/FIND(help!$B$1:$B$26,B125),help!$C$1:$C$26),"")</f>
        <v>意甲</v>
      </c>
      <c r="H125" s="11" t="str" cm="1">
        <f t="array" ref="H125">IF(G125="","",IFERROR(LOOKUP(1,0/FIND(help!$H$2:$H$18,B125),help!$I$2:$I$18),""))</f>
        <v>2023-24赛季</v>
      </c>
      <c r="I125" s="11" t="s">
        <v>1107</v>
      </c>
      <c r="J125" s="11" t="s">
        <v>891</v>
      </c>
      <c r="K125" s="11" t="s">
        <v>755</v>
      </c>
      <c r="L125" s="19">
        <f t="shared" si="14"/>
        <v>45486</v>
      </c>
      <c r="M125" s="11">
        <f t="shared" si="18"/>
        <v>3505</v>
      </c>
      <c r="N125" s="20">
        <f t="shared" si="15"/>
        <v>0.97569444444444442</v>
      </c>
      <c r="O125" s="20">
        <f t="shared" si="16"/>
        <v>1.03125</v>
      </c>
      <c r="P125" s="11" t="str">
        <f>IF(G125="","",G125&amp;COUNTIF($G$2:G125,G125))</f>
        <v>意甲19</v>
      </c>
      <c r="Q125" s="26">
        <f t="shared" si="17"/>
        <v>3.4722222222222099E-3</v>
      </c>
    </row>
    <row r="126" spans="1:17" x14ac:dyDescent="0.2">
      <c r="A126" s="19">
        <v>45487</v>
      </c>
      <c r="B126" s="11" t="s">
        <v>133</v>
      </c>
      <c r="C126" s="19">
        <f t="shared" si="10"/>
        <v>45487</v>
      </c>
      <c r="D126" s="20">
        <f t="shared" si="11"/>
        <v>3.4722222222222224E-2</v>
      </c>
      <c r="E126" s="20">
        <f t="shared" si="12"/>
        <v>5.5555555555555552E-2</v>
      </c>
      <c r="F126" s="20">
        <f t="shared" si="13"/>
        <v>2.0833333333333329E-2</v>
      </c>
      <c r="G126" s="11" t="str" cm="1">
        <f t="array" ref="G126">_xlfn.IFNA(LOOKUP(1,0/FIND(help!$B$1:$B$26,B126),help!$C$1:$C$26),"")</f>
        <v/>
      </c>
      <c r="H126" s="11" t="str" cm="1">
        <f t="array" ref="H126">IF(G126="","",IFERROR(LOOKUP(1,0/FIND(help!$H$2:$H$18,B126),help!$I$2:$I$18),""))</f>
        <v/>
      </c>
      <c r="I126" s="11" t="s">
        <v>1108</v>
      </c>
      <c r="J126" s="11" t="s">
        <v>892</v>
      </c>
      <c r="K126" s="11" t="s">
        <v>755</v>
      </c>
      <c r="L126" s="19">
        <f t="shared" si="14"/>
        <v>45486</v>
      </c>
      <c r="M126" s="11">
        <f t="shared" si="18"/>
        <v>3505</v>
      </c>
      <c r="N126" s="20" t="str">
        <f t="shared" si="15"/>
        <v/>
      </c>
      <c r="O126" s="20" t="str">
        <f t="shared" si="16"/>
        <v/>
      </c>
      <c r="P126" s="11" t="str">
        <f>IF(G126="","",G126&amp;COUNTIF($G$2:G126,G126))</f>
        <v/>
      </c>
      <c r="Q126" s="26">
        <f t="shared" si="17"/>
        <v>0</v>
      </c>
    </row>
    <row r="127" spans="1:17" x14ac:dyDescent="0.2">
      <c r="A127" s="19"/>
      <c r="B127" s="11" t="s">
        <v>134</v>
      </c>
      <c r="C127" s="19">
        <f t="shared" ref="C127:C190" si="19">IF(A127="",C126,A127)</f>
        <v>45487</v>
      </c>
      <c r="D127" s="20">
        <f t="shared" ref="D127:D190" si="20">VALUE(LEFT(B127,5))</f>
        <v>5.5555555555555552E-2</v>
      </c>
      <c r="E127" s="20">
        <f t="shared" ref="E127:E190" si="21">D128</f>
        <v>0.1111111111111111</v>
      </c>
      <c r="F127" s="20">
        <f t="shared" ref="F127:F190" si="22">IF(E127-D127&lt;0,E127-D127+1,E127-D127)</f>
        <v>5.5555555555555552E-2</v>
      </c>
      <c r="G127" s="11" t="str" cm="1">
        <f t="array" ref="G127">_xlfn.IFNA(LOOKUP(1,0/FIND(help!$B$1:$B$26,B127),help!$C$1:$C$26),"")</f>
        <v>英超</v>
      </c>
      <c r="H127" s="11" t="str" cm="1">
        <f t="array" ref="H127">IF(G127="","",IFERROR(LOOKUP(1,0/FIND(help!$H$2:$H$18,B127),help!$I$2:$I$18),""))</f>
        <v>2023-24赛季</v>
      </c>
      <c r="I127" s="11" t="s">
        <v>1097</v>
      </c>
      <c r="J127" s="11" t="s">
        <v>878</v>
      </c>
      <c r="K127" s="11" t="s">
        <v>755</v>
      </c>
      <c r="L127" s="19">
        <f t="shared" si="14"/>
        <v>45486</v>
      </c>
      <c r="M127" s="11">
        <f t="shared" si="18"/>
        <v>3505</v>
      </c>
      <c r="N127" s="20">
        <f t="shared" si="15"/>
        <v>1.0555555555555556</v>
      </c>
      <c r="O127" s="20">
        <f t="shared" si="16"/>
        <v>0.11111111111111116</v>
      </c>
      <c r="P127" s="11" t="str">
        <f>IF(G127="","",G127&amp;COUNTIF($G$2:G127,G127))</f>
        <v>英超37</v>
      </c>
      <c r="Q127" s="26">
        <f t="shared" si="17"/>
        <v>5.5511151231257827E-17</v>
      </c>
    </row>
    <row r="128" spans="1:17" x14ac:dyDescent="0.2">
      <c r="A128" s="19"/>
      <c r="B128" s="11" t="s">
        <v>135</v>
      </c>
      <c r="C128" s="19">
        <f t="shared" si="19"/>
        <v>45487</v>
      </c>
      <c r="D128" s="20">
        <f t="shared" si="20"/>
        <v>0.1111111111111111</v>
      </c>
      <c r="E128" s="20">
        <f t="shared" si="21"/>
        <v>0.1701388888888889</v>
      </c>
      <c r="F128" s="20">
        <f t="shared" si="22"/>
        <v>5.902777777777779E-2</v>
      </c>
      <c r="G128" s="11" t="str" cm="1">
        <f t="array" ref="G128">_xlfn.IFNA(LOOKUP(1,0/FIND(help!$B$1:$B$26,B128),help!$C$1:$C$26),"")</f>
        <v>英超</v>
      </c>
      <c r="H128" s="11" t="str" cm="1">
        <f t="array" ref="H128">IF(G128="","",IFERROR(LOOKUP(1,0/FIND(help!$H$2:$H$18,B128),help!$I$2:$I$18),""))</f>
        <v>2023-24赛季</v>
      </c>
      <c r="I128" s="11" t="s">
        <v>1097</v>
      </c>
      <c r="J128" s="11" t="s">
        <v>879</v>
      </c>
      <c r="K128" s="11" t="s">
        <v>755</v>
      </c>
      <c r="L128" s="19">
        <f t="shared" si="14"/>
        <v>45487</v>
      </c>
      <c r="M128" s="11">
        <f t="shared" si="18"/>
        <v>3505</v>
      </c>
      <c r="N128" s="20">
        <f t="shared" si="15"/>
        <v>0.1111111111111111</v>
      </c>
      <c r="O128" s="20">
        <f t="shared" si="16"/>
        <v>0.16666666666666666</v>
      </c>
      <c r="P128" s="11" t="str">
        <f>IF(G128="","",G128&amp;COUNTIF($G$2:G128,G128))</f>
        <v>英超38</v>
      </c>
      <c r="Q128" s="26">
        <f t="shared" si="17"/>
        <v>3.4722222222222376E-3</v>
      </c>
    </row>
    <row r="129" spans="1:17" x14ac:dyDescent="0.2">
      <c r="A129" s="19"/>
      <c r="B129" s="11" t="s">
        <v>136</v>
      </c>
      <c r="C129" s="19">
        <f t="shared" si="19"/>
        <v>45487</v>
      </c>
      <c r="D129" s="20">
        <f t="shared" si="20"/>
        <v>0.1701388888888889</v>
      </c>
      <c r="E129" s="20">
        <f t="shared" si="21"/>
        <v>0.22569444444444445</v>
      </c>
      <c r="F129" s="20">
        <f t="shared" si="22"/>
        <v>5.5555555555555552E-2</v>
      </c>
      <c r="G129" s="11" t="str" cm="1">
        <f t="array" ref="G129">_xlfn.IFNA(LOOKUP(1,0/FIND(help!$B$1:$B$26,B129),help!$C$1:$C$26),"")</f>
        <v>英超</v>
      </c>
      <c r="H129" s="11" t="str" cm="1">
        <f t="array" ref="H129">IF(G129="","",IFERROR(LOOKUP(1,0/FIND(help!$H$2:$H$18,B129),help!$I$2:$I$18),""))</f>
        <v>2023-24赛季</v>
      </c>
      <c r="I129" s="11" t="s">
        <v>1103</v>
      </c>
      <c r="J129" s="11" t="s">
        <v>885</v>
      </c>
      <c r="K129" s="11" t="s">
        <v>755</v>
      </c>
      <c r="L129" s="19">
        <f t="shared" si="14"/>
        <v>45487</v>
      </c>
      <c r="M129" s="11">
        <f t="shared" si="18"/>
        <v>3505</v>
      </c>
      <c r="N129" s="20">
        <f t="shared" si="15"/>
        <v>0.1701388888888889</v>
      </c>
      <c r="O129" s="20">
        <f t="shared" si="16"/>
        <v>0.22569444444444445</v>
      </c>
      <c r="P129" s="11" t="str">
        <f>IF(G129="","",G129&amp;COUNTIF($G$2:G129,G129))</f>
        <v>英超39</v>
      </c>
      <c r="Q129" s="26">
        <f t="shared" si="17"/>
        <v>0</v>
      </c>
    </row>
    <row r="130" spans="1:17" x14ac:dyDescent="0.2">
      <c r="A130" s="19"/>
      <c r="B130" s="11" t="s">
        <v>137</v>
      </c>
      <c r="C130" s="19">
        <f t="shared" si="19"/>
        <v>45487</v>
      </c>
      <c r="D130" s="20">
        <f t="shared" si="20"/>
        <v>0.22569444444444445</v>
      </c>
      <c r="E130" s="20">
        <f t="shared" si="21"/>
        <v>0.28472222222222221</v>
      </c>
      <c r="F130" s="20">
        <f t="shared" si="22"/>
        <v>5.9027777777777762E-2</v>
      </c>
      <c r="G130" s="11" t="str" cm="1">
        <f t="array" ref="G130">_xlfn.IFNA(LOOKUP(1,0/FIND(help!$B$1:$B$26,B130),help!$C$1:$C$26),"")</f>
        <v>英超</v>
      </c>
      <c r="H130" s="11" t="str" cm="1">
        <f t="array" ref="H130">IF(G130="","",IFERROR(LOOKUP(1,0/FIND(help!$H$2:$H$18,B130),help!$I$2:$I$18),""))</f>
        <v>2023-24赛季</v>
      </c>
      <c r="I130" s="11" t="s">
        <v>1103</v>
      </c>
      <c r="J130" s="11" t="s">
        <v>886</v>
      </c>
      <c r="K130" s="11" t="s">
        <v>755</v>
      </c>
      <c r="L130" s="19">
        <f t="shared" si="14"/>
        <v>45487</v>
      </c>
      <c r="M130" s="11">
        <f t="shared" si="18"/>
        <v>3505</v>
      </c>
      <c r="N130" s="20">
        <f t="shared" si="15"/>
        <v>0.22569444444444445</v>
      </c>
      <c r="O130" s="20">
        <f t="shared" si="16"/>
        <v>0.28125</v>
      </c>
      <c r="P130" s="11" t="str">
        <f>IF(G130="","",G130&amp;COUNTIF($G$2:G130,G130))</f>
        <v>英超40</v>
      </c>
      <c r="Q130" s="26">
        <f t="shared" si="17"/>
        <v>3.4722222222222099E-3</v>
      </c>
    </row>
    <row r="131" spans="1:17" x14ac:dyDescent="0.2">
      <c r="A131" s="19"/>
      <c r="B131" s="11" t="s">
        <v>138</v>
      </c>
      <c r="C131" s="19">
        <f t="shared" si="19"/>
        <v>45487</v>
      </c>
      <c r="D131" s="20">
        <f t="shared" si="20"/>
        <v>0.28472222222222221</v>
      </c>
      <c r="E131" s="20">
        <f t="shared" si="21"/>
        <v>0.34027777777777779</v>
      </c>
      <c r="F131" s="20">
        <f t="shared" si="22"/>
        <v>5.555555555555558E-2</v>
      </c>
      <c r="G131" s="11" t="str" cm="1">
        <f t="array" ref="G131">_xlfn.IFNA(LOOKUP(1,0/FIND(help!$B$1:$B$26,B131),help!$C$1:$C$26),"")</f>
        <v>英超</v>
      </c>
      <c r="H131" s="11" t="str" cm="1">
        <f t="array" ref="H131">IF(G131="","",IFERROR(LOOKUP(1,0/FIND(help!$H$2:$H$18,B131),help!$I$2:$I$18),""))</f>
        <v>2023-24赛季</v>
      </c>
      <c r="I131" s="11" t="s">
        <v>1109</v>
      </c>
      <c r="J131" s="11" t="s">
        <v>893</v>
      </c>
      <c r="K131" s="11" t="s">
        <v>755</v>
      </c>
      <c r="L131" s="19">
        <f t="shared" ref="L131:L194" si="23">IF(D131&lt;$L$1,C131-1,C131)</f>
        <v>45487</v>
      </c>
      <c r="M131" s="11">
        <f t="shared" si="18"/>
        <v>3505</v>
      </c>
      <c r="N131" s="20">
        <f t="shared" ref="N131:N194" si="24">IF(G131="","",IF(D131&lt;$L$1,D131+1,D131))</f>
        <v>0.28472222222222221</v>
      </c>
      <c r="O131" s="20">
        <f t="shared" ref="O131:O194" si="25">IF(N131="","",IF(ISNUMBER(FIND("集锦",G131)),IF(E131&lt;$L$1,E131+1,E131),IF(ABS(F131-$M$1)&lt;=TIME(0,5,1),IF(N131+$M$1&gt;TIME(2,0,0)+1,N131+$M$1-1,N131+$M$1),"check")))</f>
        <v>0.34027777777777779</v>
      </c>
      <c r="P131" s="11" t="str">
        <f>IF(G131="","",G131&amp;COUNTIF($G$2:G131,G131))</f>
        <v>英超41</v>
      </c>
      <c r="Q131" s="26">
        <f t="shared" ref="Q131:Q194" si="26">IF(N131="",0,ABS(O131-E131-IF(E131&lt;1/12,1,0)))</f>
        <v>0</v>
      </c>
    </row>
    <row r="132" spans="1:17" x14ac:dyDescent="0.2">
      <c r="A132" s="19"/>
      <c r="B132" s="11" t="s">
        <v>139</v>
      </c>
      <c r="C132" s="19">
        <f t="shared" si="19"/>
        <v>45487</v>
      </c>
      <c r="D132" s="20">
        <f t="shared" si="20"/>
        <v>0.34027777777777779</v>
      </c>
      <c r="E132" s="20">
        <f t="shared" si="21"/>
        <v>0.39930555555555558</v>
      </c>
      <c r="F132" s="20">
        <f t="shared" si="22"/>
        <v>5.902777777777779E-2</v>
      </c>
      <c r="G132" s="11" t="str" cm="1">
        <f t="array" ref="G132">_xlfn.IFNA(LOOKUP(1,0/FIND(help!$B$1:$B$26,B132),help!$C$1:$C$26),"")</f>
        <v>英超</v>
      </c>
      <c r="H132" s="11" t="str" cm="1">
        <f t="array" ref="H132">IF(G132="","",IFERROR(LOOKUP(1,0/FIND(help!$H$2:$H$18,B132),help!$I$2:$I$18),""))</f>
        <v>2023-24赛季</v>
      </c>
      <c r="I132" s="11" t="s">
        <v>1109</v>
      </c>
      <c r="J132" s="11" t="s">
        <v>894</v>
      </c>
      <c r="K132" s="11" t="s">
        <v>755</v>
      </c>
      <c r="L132" s="19">
        <f t="shared" si="23"/>
        <v>45487</v>
      </c>
      <c r="M132" s="11">
        <f t="shared" ref="M132:M195" si="27">M131</f>
        <v>3505</v>
      </c>
      <c r="N132" s="20">
        <f t="shared" si="24"/>
        <v>0.34027777777777779</v>
      </c>
      <c r="O132" s="20">
        <f t="shared" si="25"/>
        <v>0.39583333333333337</v>
      </c>
      <c r="P132" s="11" t="str">
        <f>IF(G132="","",G132&amp;COUNTIF($G$2:G132,G132))</f>
        <v>英超42</v>
      </c>
      <c r="Q132" s="26">
        <f t="shared" si="26"/>
        <v>3.4722222222222099E-3</v>
      </c>
    </row>
    <row r="133" spans="1:17" x14ac:dyDescent="0.2">
      <c r="A133" s="19"/>
      <c r="B133" s="11" t="s">
        <v>140</v>
      </c>
      <c r="C133" s="19">
        <f t="shared" si="19"/>
        <v>45487</v>
      </c>
      <c r="D133" s="20">
        <f t="shared" si="20"/>
        <v>0.39930555555555558</v>
      </c>
      <c r="E133" s="20">
        <f t="shared" si="21"/>
        <v>0.4548611111111111</v>
      </c>
      <c r="F133" s="20">
        <f t="shared" si="22"/>
        <v>5.5555555555555525E-2</v>
      </c>
      <c r="G133" s="11" t="str" cm="1">
        <f t="array" ref="G133">_xlfn.IFNA(LOOKUP(1,0/FIND(help!$B$1:$B$26,B133),help!$C$1:$C$26),"")</f>
        <v>意甲</v>
      </c>
      <c r="H133" s="11" t="str" cm="1">
        <f t="array" ref="H133">IF(G133="","",IFERROR(LOOKUP(1,0/FIND(help!$H$2:$H$18,B133),help!$I$2:$I$18),""))</f>
        <v>2023-24赛季</v>
      </c>
      <c r="I133" s="11" t="s">
        <v>1104</v>
      </c>
      <c r="J133" s="11" t="s">
        <v>887</v>
      </c>
      <c r="K133" s="11" t="s">
        <v>755</v>
      </c>
      <c r="L133" s="19">
        <f t="shared" si="23"/>
        <v>45487</v>
      </c>
      <c r="M133" s="11">
        <f t="shared" si="27"/>
        <v>3505</v>
      </c>
      <c r="N133" s="20">
        <f t="shared" si="24"/>
        <v>0.39930555555555558</v>
      </c>
      <c r="O133" s="20">
        <f t="shared" si="25"/>
        <v>0.45486111111111116</v>
      </c>
      <c r="P133" s="11" t="str">
        <f>IF(G133="","",G133&amp;COUNTIF($G$2:G133,G133))</f>
        <v>意甲20</v>
      </c>
      <c r="Q133" s="26">
        <f t="shared" si="26"/>
        <v>5.5511151231257827E-17</v>
      </c>
    </row>
    <row r="134" spans="1:17" x14ac:dyDescent="0.2">
      <c r="A134" s="19"/>
      <c r="B134" s="11" t="s">
        <v>141</v>
      </c>
      <c r="C134" s="19">
        <f t="shared" si="19"/>
        <v>45487</v>
      </c>
      <c r="D134" s="20">
        <f t="shared" si="20"/>
        <v>0.4548611111111111</v>
      </c>
      <c r="E134" s="20">
        <f t="shared" si="21"/>
        <v>0.51388888888888884</v>
      </c>
      <c r="F134" s="20">
        <f t="shared" si="22"/>
        <v>5.9027777777777735E-2</v>
      </c>
      <c r="G134" s="11" t="str" cm="1">
        <f t="array" ref="G134">_xlfn.IFNA(LOOKUP(1,0/FIND(help!$B$1:$B$26,B134),help!$C$1:$C$26),"")</f>
        <v>意甲</v>
      </c>
      <c r="H134" s="11" t="str" cm="1">
        <f t="array" ref="H134">IF(G134="","",IFERROR(LOOKUP(1,0/FIND(help!$H$2:$H$18,B134),help!$I$2:$I$18),""))</f>
        <v>2023-24赛季</v>
      </c>
      <c r="I134" s="11" t="s">
        <v>1110</v>
      </c>
      <c r="J134" s="11" t="s">
        <v>895</v>
      </c>
      <c r="K134" s="11" t="s">
        <v>755</v>
      </c>
      <c r="L134" s="19">
        <f t="shared" si="23"/>
        <v>45487</v>
      </c>
      <c r="M134" s="11">
        <f t="shared" si="27"/>
        <v>3505</v>
      </c>
      <c r="N134" s="20">
        <f t="shared" si="24"/>
        <v>0.4548611111111111</v>
      </c>
      <c r="O134" s="20">
        <f t="shared" si="25"/>
        <v>0.51041666666666663</v>
      </c>
      <c r="P134" s="11" t="str">
        <f>IF(G134="","",G134&amp;COUNTIF($G$2:G134,G134))</f>
        <v>意甲21</v>
      </c>
      <c r="Q134" s="26">
        <f t="shared" si="26"/>
        <v>3.4722222222222099E-3</v>
      </c>
    </row>
    <row r="135" spans="1:17" x14ac:dyDescent="0.2">
      <c r="A135" s="19"/>
      <c r="B135" s="11" t="s">
        <v>85</v>
      </c>
      <c r="C135" s="19">
        <f t="shared" si="19"/>
        <v>45487</v>
      </c>
      <c r="D135" s="20">
        <f t="shared" si="20"/>
        <v>0.51388888888888884</v>
      </c>
      <c r="E135" s="20">
        <f t="shared" si="21"/>
        <v>0.53472222222222221</v>
      </c>
      <c r="F135" s="20">
        <f t="shared" si="22"/>
        <v>2.083333333333337E-2</v>
      </c>
      <c r="G135" s="11" t="str" cm="1">
        <f t="array" ref="G135">_xlfn.IFNA(LOOKUP(1,0/FIND(help!$B$1:$B$26,B135),help!$C$1:$C$26),"")</f>
        <v/>
      </c>
      <c r="H135" s="11" t="str" cm="1">
        <f t="array" ref="H135">IF(G135="","",IFERROR(LOOKUP(1,0/FIND(help!$H$2:$H$18,B135),help!$I$2:$I$18),""))</f>
        <v/>
      </c>
      <c r="I135" s="11" t="s">
        <v>1092</v>
      </c>
      <c r="K135" s="11" t="s">
        <v>755</v>
      </c>
      <c r="L135" s="19">
        <f t="shared" si="23"/>
        <v>45487</v>
      </c>
      <c r="M135" s="11">
        <f t="shared" si="27"/>
        <v>3505</v>
      </c>
      <c r="N135" s="20" t="str">
        <f t="shared" si="24"/>
        <v/>
      </c>
      <c r="O135" s="20" t="str">
        <f t="shared" si="25"/>
        <v/>
      </c>
      <c r="P135" s="11" t="str">
        <f>IF(G135="","",G135&amp;COUNTIF($G$2:G135,G135))</f>
        <v/>
      </c>
      <c r="Q135" s="26">
        <f t="shared" si="26"/>
        <v>0</v>
      </c>
    </row>
    <row r="136" spans="1:17" x14ac:dyDescent="0.2">
      <c r="A136" s="19"/>
      <c r="B136" s="11" t="s">
        <v>142</v>
      </c>
      <c r="C136" s="19">
        <f t="shared" si="19"/>
        <v>45487</v>
      </c>
      <c r="D136" s="20">
        <f t="shared" si="20"/>
        <v>0.53472222222222221</v>
      </c>
      <c r="E136" s="20">
        <f t="shared" si="21"/>
        <v>0.55555555555555558</v>
      </c>
      <c r="F136" s="20">
        <f t="shared" si="22"/>
        <v>2.083333333333337E-2</v>
      </c>
      <c r="G136" s="11" t="str" cm="1">
        <f t="array" ref="G136">_xlfn.IFNA(LOOKUP(1,0/FIND(help!$B$1:$B$26,B136),help!$C$1:$C$26),"")</f>
        <v/>
      </c>
      <c r="H136" s="11" t="str" cm="1">
        <f t="array" ref="H136">IF(G136="","",IFERROR(LOOKUP(1,0/FIND(help!$H$2:$H$18,B136),help!$I$2:$I$18),""))</f>
        <v/>
      </c>
      <c r="I136" s="11" t="s">
        <v>1093</v>
      </c>
      <c r="K136" s="11" t="s">
        <v>755</v>
      </c>
      <c r="L136" s="19">
        <f t="shared" si="23"/>
        <v>45487</v>
      </c>
      <c r="M136" s="11">
        <f t="shared" si="27"/>
        <v>3505</v>
      </c>
      <c r="N136" s="20" t="str">
        <f t="shared" si="24"/>
        <v/>
      </c>
      <c r="O136" s="20" t="str">
        <f t="shared" si="25"/>
        <v/>
      </c>
      <c r="P136" s="11" t="str">
        <f>IF(G136="","",G136&amp;COUNTIF($G$2:G136,G136))</f>
        <v/>
      </c>
      <c r="Q136" s="26">
        <f t="shared" si="26"/>
        <v>0</v>
      </c>
    </row>
    <row r="137" spans="1:17" x14ac:dyDescent="0.2">
      <c r="A137" s="19"/>
      <c r="B137" s="11" t="s">
        <v>143</v>
      </c>
      <c r="C137" s="19">
        <f t="shared" si="19"/>
        <v>45487</v>
      </c>
      <c r="D137" s="20">
        <f t="shared" si="20"/>
        <v>0.55555555555555558</v>
      </c>
      <c r="E137" s="20">
        <f t="shared" si="21"/>
        <v>0.61111111111111116</v>
      </c>
      <c r="F137" s="20">
        <f t="shared" si="22"/>
        <v>5.555555555555558E-2</v>
      </c>
      <c r="G137" s="11" t="str" cm="1">
        <f t="array" ref="G137">_xlfn.IFNA(LOOKUP(1,0/FIND(help!$B$1:$B$26,B137),help!$C$1:$C$26),"")</f>
        <v>欧冠</v>
      </c>
      <c r="H137" s="11" t="str" cm="1">
        <f t="array" ref="H137">IF(G137="","",IFERROR(LOOKUP(1,0/FIND(help!$H$2:$H$18,B137),help!$I$2:$I$18),""))</f>
        <v>2023-24赛季</v>
      </c>
      <c r="I137" s="11" t="s">
        <v>1099</v>
      </c>
      <c r="J137" s="11" t="s">
        <v>888</v>
      </c>
      <c r="K137" s="11" t="s">
        <v>755</v>
      </c>
      <c r="L137" s="19">
        <f t="shared" si="23"/>
        <v>45487</v>
      </c>
      <c r="M137" s="11">
        <f t="shared" si="27"/>
        <v>3505</v>
      </c>
      <c r="N137" s="20">
        <f t="shared" si="24"/>
        <v>0.55555555555555558</v>
      </c>
      <c r="O137" s="20">
        <f t="shared" si="25"/>
        <v>0.61111111111111116</v>
      </c>
      <c r="P137" s="11" t="str">
        <f>IF(G137="","",G137&amp;COUNTIF($G$2:G137,G137))</f>
        <v>欧冠13</v>
      </c>
      <c r="Q137" s="26">
        <f t="shared" si="26"/>
        <v>0</v>
      </c>
    </row>
    <row r="138" spans="1:17" x14ac:dyDescent="0.2">
      <c r="A138" s="19"/>
      <c r="B138" s="11" t="s">
        <v>144</v>
      </c>
      <c r="C138" s="19">
        <f t="shared" si="19"/>
        <v>45487</v>
      </c>
      <c r="D138" s="20">
        <f t="shared" si="20"/>
        <v>0.61111111111111116</v>
      </c>
      <c r="E138" s="20">
        <f t="shared" si="21"/>
        <v>0.67013888888888884</v>
      </c>
      <c r="F138" s="20">
        <f t="shared" si="22"/>
        <v>5.9027777777777679E-2</v>
      </c>
      <c r="G138" s="11" t="str" cm="1">
        <f t="array" ref="G138">_xlfn.IFNA(LOOKUP(1,0/FIND(help!$B$1:$B$26,B138),help!$C$1:$C$26),"")</f>
        <v>欧冠</v>
      </c>
      <c r="H138" s="11" t="str" cm="1">
        <f t="array" ref="H138">IF(G138="","",IFERROR(LOOKUP(1,0/FIND(help!$H$2:$H$18,B138),help!$I$2:$I$18),""))</f>
        <v>2023-24赛季</v>
      </c>
      <c r="I138" s="11" t="s">
        <v>1099</v>
      </c>
      <c r="J138" s="11" t="s">
        <v>896</v>
      </c>
      <c r="K138" s="11" t="s">
        <v>755</v>
      </c>
      <c r="L138" s="19">
        <f t="shared" si="23"/>
        <v>45487</v>
      </c>
      <c r="M138" s="11">
        <f t="shared" si="27"/>
        <v>3505</v>
      </c>
      <c r="N138" s="20">
        <f t="shared" si="24"/>
        <v>0.61111111111111116</v>
      </c>
      <c r="O138" s="20">
        <f t="shared" si="25"/>
        <v>0.66666666666666674</v>
      </c>
      <c r="P138" s="11" t="str">
        <f>IF(G138="","",G138&amp;COUNTIF($G$2:G138,G138))</f>
        <v>欧冠14</v>
      </c>
      <c r="Q138" s="26">
        <f t="shared" si="26"/>
        <v>3.4722222222220989E-3</v>
      </c>
    </row>
    <row r="139" spans="1:17" x14ac:dyDescent="0.2">
      <c r="A139" s="19"/>
      <c r="B139" s="11" t="s">
        <v>145</v>
      </c>
      <c r="C139" s="19">
        <f t="shared" si="19"/>
        <v>45487</v>
      </c>
      <c r="D139" s="20">
        <f t="shared" si="20"/>
        <v>0.67013888888888884</v>
      </c>
      <c r="E139" s="20">
        <f t="shared" si="21"/>
        <v>0.72569444444444442</v>
      </c>
      <c r="F139" s="20">
        <f t="shared" si="22"/>
        <v>5.555555555555558E-2</v>
      </c>
      <c r="G139" s="11" t="str" cm="1">
        <f t="array" ref="G139">_xlfn.IFNA(LOOKUP(1,0/FIND(help!$B$1:$B$26,B139),help!$C$1:$C$26),"")</f>
        <v>德甲</v>
      </c>
      <c r="H139" s="11" t="str" cm="1">
        <f t="array" ref="H139">IF(G139="","",IFERROR(LOOKUP(1,0/FIND(help!$H$2:$H$18,B139),help!$I$2:$I$18),""))</f>
        <v>2023-24赛季</v>
      </c>
      <c r="I139" s="11" t="s">
        <v>1105</v>
      </c>
      <c r="J139" s="11" t="s">
        <v>889</v>
      </c>
      <c r="K139" s="11" t="s">
        <v>755</v>
      </c>
      <c r="L139" s="19">
        <f t="shared" si="23"/>
        <v>45487</v>
      </c>
      <c r="M139" s="11">
        <f t="shared" si="27"/>
        <v>3505</v>
      </c>
      <c r="N139" s="20">
        <f t="shared" si="24"/>
        <v>0.67013888888888884</v>
      </c>
      <c r="O139" s="20">
        <f t="shared" si="25"/>
        <v>0.72569444444444442</v>
      </c>
      <c r="P139" s="11" t="str">
        <f>IF(G139="","",G139&amp;COUNTIF($G$2:G139,G139))</f>
        <v>德甲13</v>
      </c>
      <c r="Q139" s="26">
        <f t="shared" si="26"/>
        <v>0</v>
      </c>
    </row>
    <row r="140" spans="1:17" x14ac:dyDescent="0.2">
      <c r="A140" s="19"/>
      <c r="B140" s="11" t="s">
        <v>146</v>
      </c>
      <c r="C140" s="19">
        <f t="shared" si="19"/>
        <v>45487</v>
      </c>
      <c r="D140" s="20">
        <f t="shared" si="20"/>
        <v>0.72569444444444442</v>
      </c>
      <c r="E140" s="20">
        <f t="shared" si="21"/>
        <v>0.78472222222222221</v>
      </c>
      <c r="F140" s="20">
        <f t="shared" si="22"/>
        <v>5.902777777777779E-2</v>
      </c>
      <c r="G140" s="11" t="str" cm="1">
        <f t="array" ref="G140">_xlfn.IFNA(LOOKUP(1,0/FIND(help!$B$1:$B$26,B140),help!$C$1:$C$26),"")</f>
        <v>德甲</v>
      </c>
      <c r="H140" s="11" t="str" cm="1">
        <f t="array" ref="H140">IF(G140="","",IFERROR(LOOKUP(1,0/FIND(help!$H$2:$H$18,B140),help!$I$2:$I$18),""))</f>
        <v>2023-24赛季</v>
      </c>
      <c r="I140" s="11" t="s">
        <v>1105</v>
      </c>
      <c r="J140" s="11" t="s">
        <v>897</v>
      </c>
      <c r="K140" s="11" t="s">
        <v>755</v>
      </c>
      <c r="L140" s="19">
        <f t="shared" si="23"/>
        <v>45487</v>
      </c>
      <c r="M140" s="11">
        <f t="shared" si="27"/>
        <v>3505</v>
      </c>
      <c r="N140" s="20">
        <f t="shared" si="24"/>
        <v>0.72569444444444442</v>
      </c>
      <c r="O140" s="20">
        <f t="shared" si="25"/>
        <v>0.78125</v>
      </c>
      <c r="P140" s="11" t="str">
        <f>IF(G140="","",G140&amp;COUNTIF($G$2:G140,G140))</f>
        <v>德甲14</v>
      </c>
      <c r="Q140" s="26">
        <f t="shared" si="26"/>
        <v>3.4722222222222099E-3</v>
      </c>
    </row>
    <row r="141" spans="1:17" x14ac:dyDescent="0.2">
      <c r="A141" s="19"/>
      <c r="B141" s="11" t="s">
        <v>147</v>
      </c>
      <c r="C141" s="19">
        <f t="shared" si="19"/>
        <v>45487</v>
      </c>
      <c r="D141" s="20">
        <f t="shared" si="20"/>
        <v>0.78472222222222221</v>
      </c>
      <c r="E141" s="20">
        <f t="shared" si="21"/>
        <v>0.80555555555555558</v>
      </c>
      <c r="F141" s="20">
        <f t="shared" si="22"/>
        <v>2.083333333333337E-2</v>
      </c>
      <c r="G141" s="11" t="str" cm="1">
        <f t="array" ref="G141">_xlfn.IFNA(LOOKUP(1,0/FIND(help!$B$1:$B$26,B141),help!$C$1:$C$26),"")</f>
        <v/>
      </c>
      <c r="H141" s="11" t="str" cm="1">
        <f t="array" ref="H141">IF(G141="","",IFERROR(LOOKUP(1,0/FIND(help!$H$2:$H$18,B141),help!$I$2:$I$18),""))</f>
        <v/>
      </c>
      <c r="I141" s="11" t="s">
        <v>1111</v>
      </c>
      <c r="J141" s="11" t="s">
        <v>898</v>
      </c>
      <c r="K141" s="11" t="s">
        <v>755</v>
      </c>
      <c r="L141" s="19">
        <f t="shared" si="23"/>
        <v>45487</v>
      </c>
      <c r="M141" s="11">
        <f t="shared" si="27"/>
        <v>3505</v>
      </c>
      <c r="N141" s="20" t="str">
        <f t="shared" si="24"/>
        <v/>
      </c>
      <c r="O141" s="20" t="str">
        <f t="shared" si="25"/>
        <v/>
      </c>
      <c r="P141" s="11" t="str">
        <f>IF(G141="","",G141&amp;COUNTIF($G$2:G141,G141))</f>
        <v/>
      </c>
      <c r="Q141" s="26">
        <f t="shared" si="26"/>
        <v>0</v>
      </c>
    </row>
    <row r="142" spans="1:17" x14ac:dyDescent="0.2">
      <c r="A142" s="19"/>
      <c r="B142" s="11" t="s">
        <v>148</v>
      </c>
      <c r="C142" s="19">
        <f t="shared" si="19"/>
        <v>45487</v>
      </c>
      <c r="D142" s="20">
        <f t="shared" si="20"/>
        <v>0.80555555555555558</v>
      </c>
      <c r="E142" s="20">
        <f t="shared" si="21"/>
        <v>0.86111111111111116</v>
      </c>
      <c r="F142" s="20">
        <f t="shared" si="22"/>
        <v>5.555555555555558E-2</v>
      </c>
      <c r="G142" s="11" t="str" cm="1">
        <f t="array" ref="G142">_xlfn.IFNA(LOOKUP(1,0/FIND(help!$B$1:$B$26,B142),help!$C$1:$C$26),"")</f>
        <v>法甲</v>
      </c>
      <c r="H142" s="11" t="str" cm="1">
        <f t="array" ref="H142">IF(G142="","",IFERROR(LOOKUP(1,0/FIND(help!$H$2:$H$18,B142),help!$I$2:$I$18),""))</f>
        <v>2023-24赛季</v>
      </c>
      <c r="I142" s="11" t="s">
        <v>1106</v>
      </c>
      <c r="J142" s="11" t="s">
        <v>890</v>
      </c>
      <c r="K142" s="11" t="s">
        <v>755</v>
      </c>
      <c r="L142" s="19">
        <f t="shared" si="23"/>
        <v>45487</v>
      </c>
      <c r="M142" s="11">
        <f t="shared" si="27"/>
        <v>3505</v>
      </c>
      <c r="N142" s="20">
        <f t="shared" si="24"/>
        <v>0.80555555555555558</v>
      </c>
      <c r="O142" s="20">
        <f t="shared" si="25"/>
        <v>0.86111111111111116</v>
      </c>
      <c r="P142" s="11" t="str">
        <f>IF(G142="","",G142&amp;COUNTIF($G$2:G142,G142))</f>
        <v>法甲18</v>
      </c>
      <c r="Q142" s="26">
        <f t="shared" si="26"/>
        <v>0</v>
      </c>
    </row>
    <row r="143" spans="1:17" x14ac:dyDescent="0.2">
      <c r="A143" s="19"/>
      <c r="B143" s="11" t="s">
        <v>149</v>
      </c>
      <c r="C143" s="19">
        <f t="shared" si="19"/>
        <v>45487</v>
      </c>
      <c r="D143" s="20">
        <f t="shared" si="20"/>
        <v>0.86111111111111116</v>
      </c>
      <c r="E143" s="20">
        <f t="shared" si="21"/>
        <v>0.92013888888888884</v>
      </c>
      <c r="F143" s="20">
        <f t="shared" si="22"/>
        <v>5.9027777777777679E-2</v>
      </c>
      <c r="G143" s="11" t="str" cm="1">
        <f t="array" ref="G143">_xlfn.IFNA(LOOKUP(1,0/FIND(help!$B$1:$B$26,B143),help!$C$1:$C$26),"")</f>
        <v>法甲</v>
      </c>
      <c r="H143" s="11" t="str" cm="1">
        <f t="array" ref="H143">IF(G143="","",IFERROR(LOOKUP(1,0/FIND(help!$H$2:$H$18,B143),help!$I$2:$I$18),""))</f>
        <v>2023-24赛季</v>
      </c>
      <c r="I143" s="11" t="s">
        <v>1112</v>
      </c>
      <c r="J143" s="11" t="s">
        <v>899</v>
      </c>
      <c r="K143" s="11" t="s">
        <v>755</v>
      </c>
      <c r="L143" s="19">
        <f t="shared" si="23"/>
        <v>45487</v>
      </c>
      <c r="M143" s="11">
        <f t="shared" si="27"/>
        <v>3505</v>
      </c>
      <c r="N143" s="20">
        <f t="shared" si="24"/>
        <v>0.86111111111111116</v>
      </c>
      <c r="O143" s="20">
        <f t="shared" si="25"/>
        <v>0.91666666666666674</v>
      </c>
      <c r="P143" s="11" t="str">
        <f>IF(G143="","",G143&amp;COUNTIF($G$2:G143,G143))</f>
        <v>法甲19</v>
      </c>
      <c r="Q143" s="26">
        <f t="shared" si="26"/>
        <v>3.4722222222220989E-3</v>
      </c>
    </row>
    <row r="144" spans="1:17" x14ac:dyDescent="0.2">
      <c r="A144" s="19"/>
      <c r="B144" s="11" t="s">
        <v>150</v>
      </c>
      <c r="C144" s="19">
        <f t="shared" si="19"/>
        <v>45487</v>
      </c>
      <c r="D144" s="20">
        <f t="shared" si="20"/>
        <v>0.92013888888888884</v>
      </c>
      <c r="E144" s="20">
        <f t="shared" si="21"/>
        <v>0.97569444444444442</v>
      </c>
      <c r="F144" s="20">
        <f t="shared" si="22"/>
        <v>5.555555555555558E-2</v>
      </c>
      <c r="G144" s="11" t="str" cm="1">
        <f t="array" ref="G144">_xlfn.IFNA(LOOKUP(1,0/FIND(help!$B$1:$B$26,B144),help!$C$1:$C$26),"")</f>
        <v>意甲</v>
      </c>
      <c r="H144" s="11" t="str" cm="1">
        <f t="array" ref="H144">IF(G144="","",IFERROR(LOOKUP(1,0/FIND(help!$H$2:$H$18,B144),help!$I$2:$I$18),""))</f>
        <v>2023-24赛季</v>
      </c>
      <c r="I144" s="11" t="s">
        <v>1107</v>
      </c>
      <c r="J144" s="11" t="s">
        <v>891</v>
      </c>
      <c r="K144" s="11" t="s">
        <v>755</v>
      </c>
      <c r="L144" s="19">
        <f t="shared" si="23"/>
        <v>45487</v>
      </c>
      <c r="M144" s="11">
        <f t="shared" si="27"/>
        <v>3505</v>
      </c>
      <c r="N144" s="20">
        <f t="shared" si="24"/>
        <v>0.92013888888888884</v>
      </c>
      <c r="O144" s="20">
        <f t="shared" si="25"/>
        <v>0.97569444444444442</v>
      </c>
      <c r="P144" s="11" t="str">
        <f>IF(G144="","",G144&amp;COUNTIF($G$2:G144,G144))</f>
        <v>意甲22</v>
      </c>
      <c r="Q144" s="26">
        <f t="shared" si="26"/>
        <v>0</v>
      </c>
    </row>
    <row r="145" spans="1:17" x14ac:dyDescent="0.2">
      <c r="A145" s="19"/>
      <c r="B145" s="11" t="s">
        <v>151</v>
      </c>
      <c r="C145" s="19">
        <f t="shared" si="19"/>
        <v>45487</v>
      </c>
      <c r="D145" s="20">
        <f t="shared" si="20"/>
        <v>0.97569444444444442</v>
      </c>
      <c r="E145" s="20">
        <f t="shared" si="21"/>
        <v>3.4722222222222224E-2</v>
      </c>
      <c r="F145" s="20">
        <f t="shared" si="22"/>
        <v>5.902777777777779E-2</v>
      </c>
      <c r="G145" s="11" t="str" cm="1">
        <f t="array" ref="G145">_xlfn.IFNA(LOOKUP(1,0/FIND(help!$B$1:$B$26,B145),help!$C$1:$C$26),"")</f>
        <v>意甲</v>
      </c>
      <c r="H145" s="11" t="str" cm="1">
        <f t="array" ref="H145">IF(G145="","",IFERROR(LOOKUP(1,0/FIND(help!$H$2:$H$18,B145),help!$I$2:$I$18),""))</f>
        <v>2023-24赛季</v>
      </c>
      <c r="I145" s="11" t="s">
        <v>1113</v>
      </c>
      <c r="J145" s="11" t="s">
        <v>900</v>
      </c>
      <c r="K145" s="11" t="s">
        <v>755</v>
      </c>
      <c r="L145" s="19">
        <f t="shared" si="23"/>
        <v>45487</v>
      </c>
      <c r="M145" s="11">
        <f t="shared" si="27"/>
        <v>3505</v>
      </c>
      <c r="N145" s="20">
        <f t="shared" si="24"/>
        <v>0.97569444444444442</v>
      </c>
      <c r="O145" s="20">
        <f t="shared" si="25"/>
        <v>1.03125</v>
      </c>
      <c r="P145" s="11" t="str">
        <f>IF(G145="","",G145&amp;COUNTIF($G$2:G145,G145))</f>
        <v>意甲23</v>
      </c>
      <c r="Q145" s="26">
        <f t="shared" si="26"/>
        <v>3.4722222222222099E-3</v>
      </c>
    </row>
    <row r="146" spans="1:17" x14ac:dyDescent="0.2">
      <c r="A146" s="19">
        <v>45488</v>
      </c>
      <c r="B146" s="11" t="s">
        <v>152</v>
      </c>
      <c r="C146" s="19">
        <f t="shared" si="19"/>
        <v>45488</v>
      </c>
      <c r="D146" s="20">
        <f t="shared" si="20"/>
        <v>3.4722222222222224E-2</v>
      </c>
      <c r="E146" s="20">
        <f t="shared" si="21"/>
        <v>5.5555555555555552E-2</v>
      </c>
      <c r="F146" s="20">
        <f t="shared" si="22"/>
        <v>2.0833333333333329E-2</v>
      </c>
      <c r="G146" s="11" t="str" cm="1">
        <f t="array" ref="G146">_xlfn.IFNA(LOOKUP(1,0/FIND(help!$B$1:$B$26,B146),help!$C$1:$C$26),"")</f>
        <v/>
      </c>
      <c r="H146" s="11" t="str" cm="1">
        <f t="array" ref="H146">IF(G146="","",IFERROR(LOOKUP(1,0/FIND(help!$H$2:$H$18,B146),help!$I$2:$I$18),""))</f>
        <v/>
      </c>
      <c r="I146" s="11" t="s">
        <v>1111</v>
      </c>
      <c r="J146" s="11" t="s">
        <v>898</v>
      </c>
      <c r="K146" s="11" t="s">
        <v>755</v>
      </c>
      <c r="L146" s="19">
        <f t="shared" si="23"/>
        <v>45487</v>
      </c>
      <c r="M146" s="11">
        <f t="shared" si="27"/>
        <v>3505</v>
      </c>
      <c r="N146" s="20" t="str">
        <f t="shared" si="24"/>
        <v/>
      </c>
      <c r="O146" s="20" t="str">
        <f t="shared" si="25"/>
        <v/>
      </c>
      <c r="P146" s="11" t="str">
        <f>IF(G146="","",G146&amp;COUNTIF($G$2:G146,G146))</f>
        <v/>
      </c>
      <c r="Q146" s="26">
        <f t="shared" si="26"/>
        <v>0</v>
      </c>
    </row>
    <row r="147" spans="1:17" x14ac:dyDescent="0.2">
      <c r="A147" s="19"/>
      <c r="B147" s="11" t="s">
        <v>153</v>
      </c>
      <c r="C147" s="19">
        <f t="shared" si="19"/>
        <v>45488</v>
      </c>
      <c r="D147" s="20">
        <f t="shared" si="20"/>
        <v>5.5555555555555552E-2</v>
      </c>
      <c r="E147" s="20">
        <f t="shared" si="21"/>
        <v>0.1111111111111111</v>
      </c>
      <c r="F147" s="20">
        <f t="shared" si="22"/>
        <v>5.5555555555555552E-2</v>
      </c>
      <c r="G147" s="11" t="str" cm="1">
        <f t="array" ref="G147">_xlfn.IFNA(LOOKUP(1,0/FIND(help!$B$1:$B$26,B147),help!$C$1:$C$26),"")</f>
        <v>英超</v>
      </c>
      <c r="H147" s="11" t="str" cm="1">
        <f t="array" ref="H147">IF(G147="","",IFERROR(LOOKUP(1,0/FIND(help!$H$2:$H$18,B147),help!$I$2:$I$18),""))</f>
        <v>2023-24赛季</v>
      </c>
      <c r="I147" s="11" t="s">
        <v>1103</v>
      </c>
      <c r="J147" s="11" t="s">
        <v>885</v>
      </c>
      <c r="K147" s="11" t="s">
        <v>755</v>
      </c>
      <c r="L147" s="19">
        <f t="shared" si="23"/>
        <v>45487</v>
      </c>
      <c r="M147" s="11">
        <f t="shared" si="27"/>
        <v>3505</v>
      </c>
      <c r="N147" s="20">
        <f t="shared" si="24"/>
        <v>1.0555555555555556</v>
      </c>
      <c r="O147" s="20">
        <f t="shared" si="25"/>
        <v>0.11111111111111116</v>
      </c>
      <c r="P147" s="11" t="str">
        <f>IF(G147="","",G147&amp;COUNTIF($G$2:G147,G147))</f>
        <v>英超43</v>
      </c>
      <c r="Q147" s="26">
        <f t="shared" si="26"/>
        <v>5.5511151231257827E-17</v>
      </c>
    </row>
    <row r="148" spans="1:17" x14ac:dyDescent="0.2">
      <c r="A148" s="19"/>
      <c r="B148" s="11" t="s">
        <v>154</v>
      </c>
      <c r="C148" s="19">
        <f t="shared" si="19"/>
        <v>45488</v>
      </c>
      <c r="D148" s="20">
        <f t="shared" si="20"/>
        <v>0.1111111111111111</v>
      </c>
      <c r="E148" s="20">
        <f t="shared" si="21"/>
        <v>0.1701388888888889</v>
      </c>
      <c r="F148" s="20">
        <f t="shared" si="22"/>
        <v>5.902777777777779E-2</v>
      </c>
      <c r="G148" s="11" t="str" cm="1">
        <f t="array" ref="G148">_xlfn.IFNA(LOOKUP(1,0/FIND(help!$B$1:$B$26,B148),help!$C$1:$C$26),"")</f>
        <v>英超</v>
      </c>
      <c r="H148" s="11" t="str" cm="1">
        <f t="array" ref="H148">IF(G148="","",IFERROR(LOOKUP(1,0/FIND(help!$H$2:$H$18,B148),help!$I$2:$I$18),""))</f>
        <v>2023-24赛季</v>
      </c>
      <c r="I148" s="11" t="s">
        <v>1103</v>
      </c>
      <c r="J148" s="11" t="s">
        <v>886</v>
      </c>
      <c r="K148" s="11" t="s">
        <v>755</v>
      </c>
      <c r="L148" s="19">
        <f t="shared" si="23"/>
        <v>45488</v>
      </c>
      <c r="M148" s="11">
        <f t="shared" si="27"/>
        <v>3505</v>
      </c>
      <c r="N148" s="20">
        <f t="shared" si="24"/>
        <v>0.1111111111111111</v>
      </c>
      <c r="O148" s="20">
        <f t="shared" si="25"/>
        <v>0.16666666666666666</v>
      </c>
      <c r="P148" s="11" t="str">
        <f>IF(G148="","",G148&amp;COUNTIF($G$2:G148,G148))</f>
        <v>英超44</v>
      </c>
      <c r="Q148" s="26">
        <f t="shared" si="26"/>
        <v>3.4722222222222376E-3</v>
      </c>
    </row>
    <row r="149" spans="1:17" x14ac:dyDescent="0.2">
      <c r="A149" s="19"/>
      <c r="B149" s="11" t="s">
        <v>155</v>
      </c>
      <c r="C149" s="19">
        <f t="shared" si="19"/>
        <v>45488</v>
      </c>
      <c r="D149" s="20">
        <f t="shared" si="20"/>
        <v>0.1701388888888889</v>
      </c>
      <c r="E149" s="20">
        <f t="shared" si="21"/>
        <v>0.22569444444444445</v>
      </c>
      <c r="F149" s="20">
        <f t="shared" si="22"/>
        <v>5.5555555555555552E-2</v>
      </c>
      <c r="G149" s="11" t="str" cm="1">
        <f t="array" ref="G149">_xlfn.IFNA(LOOKUP(1,0/FIND(help!$B$1:$B$26,B149),help!$C$1:$C$26),"")</f>
        <v>英超</v>
      </c>
      <c r="H149" s="11" t="str" cm="1">
        <f t="array" ref="H149">IF(G149="","",IFERROR(LOOKUP(1,0/FIND(help!$H$2:$H$18,B149),help!$I$2:$I$18),""))</f>
        <v>2023-24赛季</v>
      </c>
      <c r="I149" s="11" t="s">
        <v>1109</v>
      </c>
      <c r="J149" s="11" t="s">
        <v>893</v>
      </c>
      <c r="K149" s="11" t="s">
        <v>755</v>
      </c>
      <c r="L149" s="19">
        <f t="shared" si="23"/>
        <v>45488</v>
      </c>
      <c r="M149" s="11">
        <f t="shared" si="27"/>
        <v>3505</v>
      </c>
      <c r="N149" s="20">
        <f t="shared" si="24"/>
        <v>0.1701388888888889</v>
      </c>
      <c r="O149" s="20">
        <f t="shared" si="25"/>
        <v>0.22569444444444445</v>
      </c>
      <c r="P149" s="11" t="str">
        <f>IF(G149="","",G149&amp;COUNTIF($G$2:G149,G149))</f>
        <v>英超45</v>
      </c>
      <c r="Q149" s="26">
        <f t="shared" si="26"/>
        <v>0</v>
      </c>
    </row>
    <row r="150" spans="1:17" x14ac:dyDescent="0.2">
      <c r="A150" s="19"/>
      <c r="B150" s="11" t="s">
        <v>156</v>
      </c>
      <c r="C150" s="19">
        <f t="shared" si="19"/>
        <v>45488</v>
      </c>
      <c r="D150" s="20">
        <f t="shared" si="20"/>
        <v>0.22569444444444445</v>
      </c>
      <c r="E150" s="20">
        <f t="shared" si="21"/>
        <v>0.28472222222222221</v>
      </c>
      <c r="F150" s="20">
        <f t="shared" si="22"/>
        <v>5.9027777777777762E-2</v>
      </c>
      <c r="G150" s="11" t="str" cm="1">
        <f t="array" ref="G150">_xlfn.IFNA(LOOKUP(1,0/FIND(help!$B$1:$B$26,B150),help!$C$1:$C$26),"")</f>
        <v>英超</v>
      </c>
      <c r="H150" s="11" t="str" cm="1">
        <f t="array" ref="H150">IF(G150="","",IFERROR(LOOKUP(1,0/FIND(help!$H$2:$H$18,B150),help!$I$2:$I$18),""))</f>
        <v>2023-24赛季</v>
      </c>
      <c r="I150" s="11" t="s">
        <v>1109</v>
      </c>
      <c r="J150" s="11" t="s">
        <v>894</v>
      </c>
      <c r="K150" s="11" t="s">
        <v>755</v>
      </c>
      <c r="L150" s="19">
        <f t="shared" si="23"/>
        <v>45488</v>
      </c>
      <c r="M150" s="11">
        <f t="shared" si="27"/>
        <v>3505</v>
      </c>
      <c r="N150" s="20">
        <f t="shared" si="24"/>
        <v>0.22569444444444445</v>
      </c>
      <c r="O150" s="20">
        <f t="shared" si="25"/>
        <v>0.28125</v>
      </c>
      <c r="P150" s="11" t="str">
        <f>IF(G150="","",G150&amp;COUNTIF($G$2:G150,G150))</f>
        <v>英超46</v>
      </c>
      <c r="Q150" s="26">
        <f t="shared" si="26"/>
        <v>3.4722222222222099E-3</v>
      </c>
    </row>
    <row r="151" spans="1:17" x14ac:dyDescent="0.2">
      <c r="A151" s="19"/>
      <c r="B151" s="11" t="s">
        <v>157</v>
      </c>
      <c r="C151" s="19">
        <f t="shared" si="19"/>
        <v>45488</v>
      </c>
      <c r="D151" s="20">
        <f t="shared" si="20"/>
        <v>0.28472222222222221</v>
      </c>
      <c r="E151" s="20">
        <f t="shared" si="21"/>
        <v>0.34027777777777779</v>
      </c>
      <c r="F151" s="20">
        <f t="shared" si="22"/>
        <v>5.555555555555558E-2</v>
      </c>
      <c r="G151" s="11" t="str" cm="1">
        <f t="array" ref="G151">_xlfn.IFNA(LOOKUP(1,0/FIND(help!$B$1:$B$26,B151),help!$C$1:$C$26),"")</f>
        <v>英超</v>
      </c>
      <c r="H151" s="11" t="str" cm="1">
        <f t="array" ref="H151">IF(G151="","",IFERROR(LOOKUP(1,0/FIND(help!$H$2:$H$18,B151),help!$I$2:$I$18),""))</f>
        <v>2023-24赛季</v>
      </c>
      <c r="I151" s="11" t="s">
        <v>1114</v>
      </c>
      <c r="J151" s="11" t="s">
        <v>901</v>
      </c>
      <c r="K151" s="11" t="s">
        <v>755</v>
      </c>
      <c r="L151" s="19">
        <f t="shared" si="23"/>
        <v>45488</v>
      </c>
      <c r="M151" s="11">
        <f t="shared" si="27"/>
        <v>3505</v>
      </c>
      <c r="N151" s="20">
        <f t="shared" si="24"/>
        <v>0.28472222222222221</v>
      </c>
      <c r="O151" s="20">
        <f t="shared" si="25"/>
        <v>0.34027777777777779</v>
      </c>
      <c r="P151" s="11" t="str">
        <f>IF(G151="","",G151&amp;COUNTIF($G$2:G151,G151))</f>
        <v>英超47</v>
      </c>
      <c r="Q151" s="26">
        <f t="shared" si="26"/>
        <v>0</v>
      </c>
    </row>
    <row r="152" spans="1:17" x14ac:dyDescent="0.2">
      <c r="A152" s="19"/>
      <c r="B152" s="11" t="s">
        <v>158</v>
      </c>
      <c r="C152" s="19">
        <f t="shared" si="19"/>
        <v>45488</v>
      </c>
      <c r="D152" s="20">
        <f t="shared" si="20"/>
        <v>0.34027777777777779</v>
      </c>
      <c r="E152" s="20">
        <f t="shared" si="21"/>
        <v>0.39930555555555558</v>
      </c>
      <c r="F152" s="20">
        <f t="shared" si="22"/>
        <v>5.902777777777779E-2</v>
      </c>
      <c r="G152" s="11" t="str" cm="1">
        <f t="array" ref="G152">_xlfn.IFNA(LOOKUP(1,0/FIND(help!$B$1:$B$26,B152),help!$C$1:$C$26),"")</f>
        <v>英超</v>
      </c>
      <c r="H152" s="11" t="str" cm="1">
        <f t="array" ref="H152">IF(G152="","",IFERROR(LOOKUP(1,0/FIND(help!$H$2:$H$18,B152),help!$I$2:$I$18),""))</f>
        <v>2023-24赛季</v>
      </c>
      <c r="I152" s="11" t="s">
        <v>1114</v>
      </c>
      <c r="J152" s="11" t="s">
        <v>902</v>
      </c>
      <c r="K152" s="11" t="s">
        <v>755</v>
      </c>
      <c r="L152" s="19">
        <f t="shared" si="23"/>
        <v>45488</v>
      </c>
      <c r="M152" s="11">
        <f t="shared" si="27"/>
        <v>3505</v>
      </c>
      <c r="N152" s="20">
        <f t="shared" si="24"/>
        <v>0.34027777777777779</v>
      </c>
      <c r="O152" s="20">
        <f t="shared" si="25"/>
        <v>0.39583333333333337</v>
      </c>
      <c r="P152" s="11" t="str">
        <f>IF(G152="","",G152&amp;COUNTIF($G$2:G152,G152))</f>
        <v>英超48</v>
      </c>
      <c r="Q152" s="26">
        <f t="shared" si="26"/>
        <v>3.4722222222222099E-3</v>
      </c>
    </row>
    <row r="153" spans="1:17" x14ac:dyDescent="0.2">
      <c r="A153" s="19"/>
      <c r="B153" s="11" t="s">
        <v>159</v>
      </c>
      <c r="C153" s="19">
        <f t="shared" si="19"/>
        <v>45488</v>
      </c>
      <c r="D153" s="20">
        <f t="shared" si="20"/>
        <v>0.39930555555555558</v>
      </c>
      <c r="E153" s="20">
        <f t="shared" si="21"/>
        <v>0.4548611111111111</v>
      </c>
      <c r="F153" s="20">
        <f t="shared" si="22"/>
        <v>5.5555555555555525E-2</v>
      </c>
      <c r="G153" s="11" t="str" cm="1">
        <f t="array" ref="G153">_xlfn.IFNA(LOOKUP(1,0/FIND(help!$B$1:$B$26,B153),help!$C$1:$C$26),"")</f>
        <v>意甲</v>
      </c>
      <c r="H153" s="11" t="str" cm="1">
        <f t="array" ref="H153">IF(G153="","",IFERROR(LOOKUP(1,0/FIND(help!$H$2:$H$18,B153),help!$I$2:$I$18),""))</f>
        <v>2023-24赛季</v>
      </c>
      <c r="I153" s="11" t="s">
        <v>1110</v>
      </c>
      <c r="J153" s="11" t="s">
        <v>895</v>
      </c>
      <c r="K153" s="11" t="s">
        <v>755</v>
      </c>
      <c r="L153" s="19">
        <f t="shared" si="23"/>
        <v>45488</v>
      </c>
      <c r="M153" s="11">
        <f t="shared" si="27"/>
        <v>3505</v>
      </c>
      <c r="N153" s="20">
        <f t="shared" si="24"/>
        <v>0.39930555555555558</v>
      </c>
      <c r="O153" s="20">
        <f t="shared" si="25"/>
        <v>0.45486111111111116</v>
      </c>
      <c r="P153" s="11" t="str">
        <f>IF(G153="","",G153&amp;COUNTIF($G$2:G153,G153))</f>
        <v>意甲24</v>
      </c>
      <c r="Q153" s="26">
        <f t="shared" si="26"/>
        <v>5.5511151231257827E-17</v>
      </c>
    </row>
    <row r="154" spans="1:17" x14ac:dyDescent="0.2">
      <c r="A154" s="19"/>
      <c r="B154" s="11" t="s">
        <v>160</v>
      </c>
      <c r="C154" s="19">
        <f t="shared" si="19"/>
        <v>45488</v>
      </c>
      <c r="D154" s="20">
        <f t="shared" si="20"/>
        <v>0.4548611111111111</v>
      </c>
      <c r="E154" s="20">
        <f t="shared" si="21"/>
        <v>0.51388888888888884</v>
      </c>
      <c r="F154" s="20">
        <f t="shared" si="22"/>
        <v>5.9027777777777735E-2</v>
      </c>
      <c r="G154" s="11" t="str" cm="1">
        <f t="array" ref="G154">_xlfn.IFNA(LOOKUP(1,0/FIND(help!$B$1:$B$26,B154),help!$C$1:$C$26),"")</f>
        <v>意甲</v>
      </c>
      <c r="H154" s="11" t="str" cm="1">
        <f t="array" ref="H154">IF(G154="","",IFERROR(LOOKUP(1,0/FIND(help!$H$2:$H$18,B154),help!$I$2:$I$18),""))</f>
        <v>2023-24赛季</v>
      </c>
      <c r="I154" s="11" t="s">
        <v>1115</v>
      </c>
      <c r="J154" s="11" t="s">
        <v>903</v>
      </c>
      <c r="K154" s="11" t="s">
        <v>755</v>
      </c>
      <c r="L154" s="19">
        <f t="shared" si="23"/>
        <v>45488</v>
      </c>
      <c r="M154" s="11">
        <f t="shared" si="27"/>
        <v>3505</v>
      </c>
      <c r="N154" s="20">
        <f t="shared" si="24"/>
        <v>0.4548611111111111</v>
      </c>
      <c r="O154" s="20">
        <f t="shared" si="25"/>
        <v>0.51041666666666663</v>
      </c>
      <c r="P154" s="11" t="str">
        <f>IF(G154="","",G154&amp;COUNTIF($G$2:G154,G154))</f>
        <v>意甲25</v>
      </c>
      <c r="Q154" s="26">
        <f t="shared" si="26"/>
        <v>3.4722222222222099E-3</v>
      </c>
    </row>
    <row r="155" spans="1:17" x14ac:dyDescent="0.2">
      <c r="A155" s="19"/>
      <c r="B155" s="11" t="s">
        <v>24</v>
      </c>
      <c r="C155" s="19">
        <f t="shared" si="19"/>
        <v>45488</v>
      </c>
      <c r="D155" s="20">
        <f t="shared" si="20"/>
        <v>0.51388888888888884</v>
      </c>
      <c r="E155" s="20">
        <f t="shared" si="21"/>
        <v>0.53125</v>
      </c>
      <c r="F155" s="20">
        <f t="shared" si="22"/>
        <v>1.736111111111116E-2</v>
      </c>
      <c r="G155" s="11" t="str" cm="1">
        <f t="array" ref="G155">_xlfn.IFNA(LOOKUP(1,0/FIND(help!$B$1:$B$26,B155),help!$C$1:$C$26),"")</f>
        <v/>
      </c>
      <c r="H155" s="11" t="str" cm="1">
        <f t="array" ref="H155">IF(G155="","",IFERROR(LOOKUP(1,0/FIND(help!$H$2:$H$18,B155),help!$I$2:$I$18),""))</f>
        <v/>
      </c>
      <c r="I155" s="11" t="s">
        <v>1068</v>
      </c>
      <c r="J155" s="11" t="s">
        <v>846</v>
      </c>
      <c r="K155" s="11" t="s">
        <v>755</v>
      </c>
      <c r="L155" s="19">
        <f t="shared" si="23"/>
        <v>45488</v>
      </c>
      <c r="M155" s="11">
        <f t="shared" si="27"/>
        <v>3505</v>
      </c>
      <c r="N155" s="20" t="str">
        <f t="shared" si="24"/>
        <v/>
      </c>
      <c r="O155" s="20" t="str">
        <f t="shared" si="25"/>
        <v/>
      </c>
      <c r="P155" s="11" t="str">
        <f>IF(G155="","",G155&amp;COUNTIF($G$2:G155,G155))</f>
        <v/>
      </c>
      <c r="Q155" s="26">
        <f t="shared" si="26"/>
        <v>0</v>
      </c>
    </row>
    <row r="156" spans="1:17" x14ac:dyDescent="0.2">
      <c r="A156" s="19"/>
      <c r="B156" s="11" t="s">
        <v>25</v>
      </c>
      <c r="C156" s="19">
        <f t="shared" si="19"/>
        <v>45488</v>
      </c>
      <c r="D156" s="20">
        <f t="shared" si="20"/>
        <v>0.53125</v>
      </c>
      <c r="E156" s="20">
        <f t="shared" si="21"/>
        <v>0.54861111111111116</v>
      </c>
      <c r="F156" s="20">
        <f t="shared" si="22"/>
        <v>1.736111111111116E-2</v>
      </c>
      <c r="G156" s="11" t="str" cm="1">
        <f t="array" ref="G156">_xlfn.IFNA(LOOKUP(1,0/FIND(help!$B$1:$B$26,B156),help!$C$1:$C$26),"")</f>
        <v/>
      </c>
      <c r="H156" s="11" t="str" cm="1">
        <f t="array" ref="H156">IF(G156="","",IFERROR(LOOKUP(1,0/FIND(help!$H$2:$H$18,B156),help!$I$2:$I$18),""))</f>
        <v/>
      </c>
      <c r="I156" s="11" t="s">
        <v>1069</v>
      </c>
      <c r="J156" s="11" t="s">
        <v>847</v>
      </c>
      <c r="K156" s="11" t="s">
        <v>755</v>
      </c>
      <c r="L156" s="19">
        <f t="shared" si="23"/>
        <v>45488</v>
      </c>
      <c r="M156" s="11">
        <f t="shared" si="27"/>
        <v>3505</v>
      </c>
      <c r="N156" s="20" t="str">
        <f t="shared" si="24"/>
        <v/>
      </c>
      <c r="O156" s="20" t="str">
        <f t="shared" si="25"/>
        <v/>
      </c>
      <c r="P156" s="11" t="str">
        <f>IF(G156="","",G156&amp;COUNTIF($G$2:G156,G156))</f>
        <v/>
      </c>
      <c r="Q156" s="26">
        <f t="shared" si="26"/>
        <v>0</v>
      </c>
    </row>
    <row r="157" spans="1:17" x14ac:dyDescent="0.2">
      <c r="A157" s="19"/>
      <c r="B157" s="11" t="s">
        <v>161</v>
      </c>
      <c r="C157" s="19">
        <f t="shared" si="19"/>
        <v>45488</v>
      </c>
      <c r="D157" s="20">
        <f t="shared" si="20"/>
        <v>0.54861111111111116</v>
      </c>
      <c r="E157" s="20">
        <f t="shared" si="21"/>
        <v>0.60416666666666663</v>
      </c>
      <c r="F157" s="20">
        <f t="shared" si="22"/>
        <v>5.5555555555555469E-2</v>
      </c>
      <c r="G157" s="11" t="str" cm="1">
        <f t="array" ref="G157">_xlfn.IFNA(LOOKUP(1,0/FIND(help!$B$1:$B$26,B157),help!$C$1:$C$26),"")</f>
        <v>欧冠</v>
      </c>
      <c r="H157" s="11" t="str" cm="1">
        <f t="array" ref="H157">IF(G157="","",IFERROR(LOOKUP(1,0/FIND(help!$H$2:$H$18,B157),help!$I$2:$I$18),""))</f>
        <v>2023-24赛季</v>
      </c>
      <c r="I157" s="11" t="s">
        <v>1099</v>
      </c>
      <c r="J157" s="11" t="s">
        <v>896</v>
      </c>
      <c r="K157" s="11" t="s">
        <v>755</v>
      </c>
      <c r="L157" s="19">
        <f t="shared" si="23"/>
        <v>45488</v>
      </c>
      <c r="M157" s="11">
        <f t="shared" si="27"/>
        <v>3505</v>
      </c>
      <c r="N157" s="20">
        <f t="shared" si="24"/>
        <v>0.54861111111111116</v>
      </c>
      <c r="O157" s="20">
        <f t="shared" si="25"/>
        <v>0.60416666666666674</v>
      </c>
      <c r="P157" s="11" t="str">
        <f>IF(G157="","",G157&amp;COUNTIF($G$2:G157,G157))</f>
        <v>欧冠15</v>
      </c>
      <c r="Q157" s="26">
        <f t="shared" si="26"/>
        <v>1.1102230246251565E-16</v>
      </c>
    </row>
    <row r="158" spans="1:17" x14ac:dyDescent="0.2">
      <c r="A158" s="19"/>
      <c r="B158" s="11" t="s">
        <v>162</v>
      </c>
      <c r="C158" s="19">
        <f t="shared" si="19"/>
        <v>45488</v>
      </c>
      <c r="D158" s="20">
        <f t="shared" si="20"/>
        <v>0.60416666666666663</v>
      </c>
      <c r="E158" s="20">
        <f t="shared" si="21"/>
        <v>0.66319444444444442</v>
      </c>
      <c r="F158" s="20">
        <f t="shared" si="22"/>
        <v>5.902777777777779E-2</v>
      </c>
      <c r="G158" s="11" t="str" cm="1">
        <f t="array" ref="G158">_xlfn.IFNA(LOOKUP(1,0/FIND(help!$B$1:$B$26,B158),help!$C$1:$C$26),"")</f>
        <v>欧冠</v>
      </c>
      <c r="H158" s="11" t="str" cm="1">
        <f t="array" ref="H158">IF(G158="","",IFERROR(LOOKUP(1,0/FIND(help!$H$2:$H$18,B158),help!$I$2:$I$18),""))</f>
        <v>2023-24赛季</v>
      </c>
      <c r="I158" s="11" t="s">
        <v>1099</v>
      </c>
      <c r="J158" s="11" t="s">
        <v>904</v>
      </c>
      <c r="K158" s="11" t="s">
        <v>755</v>
      </c>
      <c r="L158" s="19">
        <f t="shared" si="23"/>
        <v>45488</v>
      </c>
      <c r="M158" s="11">
        <f t="shared" si="27"/>
        <v>3505</v>
      </c>
      <c r="N158" s="20">
        <f t="shared" si="24"/>
        <v>0.60416666666666663</v>
      </c>
      <c r="O158" s="20">
        <f t="shared" si="25"/>
        <v>0.65972222222222221</v>
      </c>
      <c r="P158" s="11" t="str">
        <f>IF(G158="","",G158&amp;COUNTIF($G$2:G158,G158))</f>
        <v>欧冠16</v>
      </c>
      <c r="Q158" s="26">
        <f t="shared" si="26"/>
        <v>3.4722222222222099E-3</v>
      </c>
    </row>
    <row r="159" spans="1:17" x14ac:dyDescent="0.2">
      <c r="A159" s="19"/>
      <c r="B159" s="11" t="s">
        <v>163</v>
      </c>
      <c r="C159" s="19">
        <f t="shared" si="19"/>
        <v>45488</v>
      </c>
      <c r="D159" s="20">
        <f t="shared" si="20"/>
        <v>0.66319444444444442</v>
      </c>
      <c r="E159" s="20">
        <f t="shared" si="21"/>
        <v>0.71875</v>
      </c>
      <c r="F159" s="20">
        <f t="shared" si="22"/>
        <v>5.555555555555558E-2</v>
      </c>
      <c r="G159" s="11" t="str" cm="1">
        <f t="array" ref="G159">_xlfn.IFNA(LOOKUP(1,0/FIND(help!$B$1:$B$26,B159),help!$C$1:$C$26),"")</f>
        <v>德甲</v>
      </c>
      <c r="H159" s="11" t="str" cm="1">
        <f t="array" ref="H159">IF(G159="","",IFERROR(LOOKUP(1,0/FIND(help!$H$2:$H$18,B159),help!$I$2:$I$18),""))</f>
        <v>2023-24赛季</v>
      </c>
      <c r="I159" s="11" t="s">
        <v>1105</v>
      </c>
      <c r="J159" s="11" t="s">
        <v>897</v>
      </c>
      <c r="K159" s="11" t="s">
        <v>755</v>
      </c>
      <c r="L159" s="19">
        <f t="shared" si="23"/>
        <v>45488</v>
      </c>
      <c r="M159" s="11">
        <f t="shared" si="27"/>
        <v>3505</v>
      </c>
      <c r="N159" s="20">
        <f t="shared" si="24"/>
        <v>0.66319444444444442</v>
      </c>
      <c r="O159" s="20">
        <f t="shared" si="25"/>
        <v>0.71875</v>
      </c>
      <c r="P159" s="11" t="str">
        <f>IF(G159="","",G159&amp;COUNTIF($G$2:G159,G159))</f>
        <v>德甲15</v>
      </c>
      <c r="Q159" s="26">
        <f t="shared" si="26"/>
        <v>0</v>
      </c>
    </row>
    <row r="160" spans="1:17" x14ac:dyDescent="0.2">
      <c r="A160" s="19"/>
      <c r="B160" s="11" t="s">
        <v>164</v>
      </c>
      <c r="C160" s="19">
        <f t="shared" si="19"/>
        <v>45488</v>
      </c>
      <c r="D160" s="20">
        <f t="shared" si="20"/>
        <v>0.71875</v>
      </c>
      <c r="E160" s="20">
        <f t="shared" si="21"/>
        <v>0.77777777777777779</v>
      </c>
      <c r="F160" s="20">
        <f t="shared" si="22"/>
        <v>5.902777777777779E-2</v>
      </c>
      <c r="G160" s="11" t="str" cm="1">
        <f t="array" ref="G160">_xlfn.IFNA(LOOKUP(1,0/FIND(help!$B$1:$B$26,B160),help!$C$1:$C$26),"")</f>
        <v>德甲</v>
      </c>
      <c r="H160" s="11" t="str" cm="1">
        <f t="array" ref="H160">IF(G160="","",IFERROR(LOOKUP(1,0/FIND(help!$H$2:$H$18,B160),help!$I$2:$I$18),""))</f>
        <v>2023-24赛季</v>
      </c>
      <c r="I160" s="11" t="s">
        <v>1116</v>
      </c>
      <c r="J160" s="11" t="s">
        <v>905</v>
      </c>
      <c r="K160" s="11" t="s">
        <v>755</v>
      </c>
      <c r="L160" s="19">
        <f t="shared" si="23"/>
        <v>45488</v>
      </c>
      <c r="M160" s="11">
        <f t="shared" si="27"/>
        <v>3505</v>
      </c>
      <c r="N160" s="20">
        <f t="shared" si="24"/>
        <v>0.71875</v>
      </c>
      <c r="O160" s="20">
        <f t="shared" si="25"/>
        <v>0.77430555555555558</v>
      </c>
      <c r="P160" s="11" t="str">
        <f>IF(G160="","",G160&amp;COUNTIF($G$2:G160,G160))</f>
        <v>德甲16</v>
      </c>
      <c r="Q160" s="26">
        <f t="shared" si="26"/>
        <v>3.4722222222222099E-3</v>
      </c>
    </row>
    <row r="161" spans="1:17" x14ac:dyDescent="0.2">
      <c r="A161" s="19"/>
      <c r="B161" s="11" t="s">
        <v>30</v>
      </c>
      <c r="C161" s="19">
        <f t="shared" si="19"/>
        <v>45488</v>
      </c>
      <c r="D161" s="20">
        <f t="shared" si="20"/>
        <v>0.77777777777777779</v>
      </c>
      <c r="E161" s="20">
        <f t="shared" si="21"/>
        <v>0.79166666666666663</v>
      </c>
      <c r="F161" s="20">
        <f t="shared" si="22"/>
        <v>1.388888888888884E-2</v>
      </c>
      <c r="G161" s="11" t="str" cm="1">
        <f t="array" ref="G161">_xlfn.IFNA(LOOKUP(1,0/FIND(help!$B$1:$B$26,B161),help!$C$1:$C$26),"")</f>
        <v/>
      </c>
      <c r="H161" s="11" t="str" cm="1">
        <f t="array" ref="H161">IF(G161="","",IFERROR(LOOKUP(1,0/FIND(help!$H$2:$H$18,B161),help!$I$2:$I$18),""))</f>
        <v/>
      </c>
      <c r="I161" s="11" t="s">
        <v>1068</v>
      </c>
      <c r="J161" s="11" t="s">
        <v>846</v>
      </c>
      <c r="K161" s="11" t="s">
        <v>755</v>
      </c>
      <c r="L161" s="19">
        <f t="shared" si="23"/>
        <v>45488</v>
      </c>
      <c r="M161" s="11">
        <f t="shared" si="27"/>
        <v>3505</v>
      </c>
      <c r="N161" s="20" t="str">
        <f t="shared" si="24"/>
        <v/>
      </c>
      <c r="O161" s="20" t="str">
        <f t="shared" si="25"/>
        <v/>
      </c>
      <c r="P161" s="11" t="str">
        <f>IF(G161="","",G161&amp;COUNTIF($G$2:G161,G161))</f>
        <v/>
      </c>
      <c r="Q161" s="26">
        <f t="shared" si="26"/>
        <v>0</v>
      </c>
    </row>
    <row r="162" spans="1:17" x14ac:dyDescent="0.2">
      <c r="A162" s="19"/>
      <c r="B162" s="11" t="s">
        <v>31</v>
      </c>
      <c r="C162" s="19">
        <f t="shared" si="19"/>
        <v>45488</v>
      </c>
      <c r="D162" s="20">
        <f t="shared" si="20"/>
        <v>0.79166666666666663</v>
      </c>
      <c r="E162" s="20">
        <f t="shared" si="21"/>
        <v>0.80902777777777779</v>
      </c>
      <c r="F162" s="20">
        <f t="shared" si="22"/>
        <v>1.736111111111116E-2</v>
      </c>
      <c r="G162" s="11" t="str" cm="1">
        <f t="array" ref="G162">_xlfn.IFNA(LOOKUP(1,0/FIND(help!$B$1:$B$26,B162),help!$C$1:$C$26),"")</f>
        <v/>
      </c>
      <c r="H162" s="11" t="str" cm="1">
        <f t="array" ref="H162">IF(G162="","",IFERROR(LOOKUP(1,0/FIND(help!$H$2:$H$18,B162),help!$I$2:$I$18),""))</f>
        <v/>
      </c>
      <c r="I162" s="11" t="s">
        <v>1069</v>
      </c>
      <c r="J162" s="11" t="s">
        <v>847</v>
      </c>
      <c r="K162" s="11" t="s">
        <v>755</v>
      </c>
      <c r="L162" s="19">
        <f t="shared" si="23"/>
        <v>45488</v>
      </c>
      <c r="M162" s="11">
        <f t="shared" si="27"/>
        <v>3505</v>
      </c>
      <c r="N162" s="20" t="str">
        <f t="shared" si="24"/>
        <v/>
      </c>
      <c r="O162" s="20" t="str">
        <f t="shared" si="25"/>
        <v/>
      </c>
      <c r="P162" s="11" t="str">
        <f>IF(G162="","",G162&amp;COUNTIF($G$2:G162,G162))</f>
        <v/>
      </c>
      <c r="Q162" s="26">
        <f t="shared" si="26"/>
        <v>0</v>
      </c>
    </row>
    <row r="163" spans="1:17" x14ac:dyDescent="0.2">
      <c r="A163" s="19"/>
      <c r="B163" s="11" t="s">
        <v>165</v>
      </c>
      <c r="C163" s="19">
        <f t="shared" si="19"/>
        <v>45488</v>
      </c>
      <c r="D163" s="20">
        <f t="shared" si="20"/>
        <v>0.80902777777777779</v>
      </c>
      <c r="E163" s="20">
        <f t="shared" si="21"/>
        <v>0.86458333333333337</v>
      </c>
      <c r="F163" s="20">
        <f t="shared" si="22"/>
        <v>5.555555555555558E-2</v>
      </c>
      <c r="G163" s="11" t="str" cm="1">
        <f t="array" ref="G163">_xlfn.IFNA(LOOKUP(1,0/FIND(help!$B$1:$B$26,B163),help!$C$1:$C$26),"")</f>
        <v>法甲</v>
      </c>
      <c r="H163" s="11" t="str" cm="1">
        <f t="array" ref="H163">IF(G163="","",IFERROR(LOOKUP(1,0/FIND(help!$H$2:$H$18,B163),help!$I$2:$I$18),""))</f>
        <v>2023-24赛季</v>
      </c>
      <c r="I163" s="11" t="s">
        <v>1112</v>
      </c>
      <c r="J163" s="11" t="s">
        <v>899</v>
      </c>
      <c r="K163" s="11" t="s">
        <v>755</v>
      </c>
      <c r="L163" s="19">
        <f t="shared" si="23"/>
        <v>45488</v>
      </c>
      <c r="M163" s="11">
        <f t="shared" si="27"/>
        <v>3505</v>
      </c>
      <c r="N163" s="20">
        <f t="shared" si="24"/>
        <v>0.80902777777777779</v>
      </c>
      <c r="O163" s="20">
        <f t="shared" si="25"/>
        <v>0.86458333333333337</v>
      </c>
      <c r="P163" s="11" t="str">
        <f>IF(G163="","",G163&amp;COUNTIF($G$2:G163,G163))</f>
        <v>法甲20</v>
      </c>
      <c r="Q163" s="26">
        <f t="shared" si="26"/>
        <v>0</v>
      </c>
    </row>
    <row r="164" spans="1:17" x14ac:dyDescent="0.2">
      <c r="A164" s="19"/>
      <c r="B164" s="11" t="s">
        <v>166</v>
      </c>
      <c r="C164" s="19">
        <f t="shared" si="19"/>
        <v>45488</v>
      </c>
      <c r="D164" s="20">
        <f t="shared" si="20"/>
        <v>0.86458333333333337</v>
      </c>
      <c r="E164" s="20">
        <f t="shared" si="21"/>
        <v>0.92361111111111116</v>
      </c>
      <c r="F164" s="20">
        <f t="shared" si="22"/>
        <v>5.902777777777779E-2</v>
      </c>
      <c r="G164" s="11" t="str" cm="1">
        <f t="array" ref="G164">_xlfn.IFNA(LOOKUP(1,0/FIND(help!$B$1:$B$26,B164),help!$C$1:$C$26),"")</f>
        <v>法甲</v>
      </c>
      <c r="H164" s="11" t="str" cm="1">
        <f t="array" ref="H164">IF(G164="","",IFERROR(LOOKUP(1,0/FIND(help!$H$2:$H$18,B164),help!$I$2:$I$18),""))</f>
        <v>2023-24赛季</v>
      </c>
      <c r="I164" s="11" t="s">
        <v>1117</v>
      </c>
      <c r="J164" s="11" t="s">
        <v>906</v>
      </c>
      <c r="K164" s="11" t="s">
        <v>755</v>
      </c>
      <c r="L164" s="19">
        <f t="shared" si="23"/>
        <v>45488</v>
      </c>
      <c r="M164" s="11">
        <f t="shared" si="27"/>
        <v>3505</v>
      </c>
      <c r="N164" s="20">
        <f t="shared" si="24"/>
        <v>0.86458333333333337</v>
      </c>
      <c r="O164" s="20">
        <f t="shared" si="25"/>
        <v>0.92013888888888895</v>
      </c>
      <c r="P164" s="11" t="str">
        <f>IF(G164="","",G164&amp;COUNTIF($G$2:G164,G164))</f>
        <v>法甲21</v>
      </c>
      <c r="Q164" s="26">
        <f t="shared" si="26"/>
        <v>3.4722222222222099E-3</v>
      </c>
    </row>
    <row r="165" spans="1:17" x14ac:dyDescent="0.2">
      <c r="A165" s="19"/>
      <c r="B165" s="11" t="s">
        <v>167</v>
      </c>
      <c r="C165" s="19">
        <f t="shared" si="19"/>
        <v>45488</v>
      </c>
      <c r="D165" s="20">
        <f t="shared" si="20"/>
        <v>0.92361111111111116</v>
      </c>
      <c r="E165" s="20">
        <f t="shared" si="21"/>
        <v>0.97916666666666663</v>
      </c>
      <c r="F165" s="20">
        <f t="shared" si="22"/>
        <v>5.5555555555555469E-2</v>
      </c>
      <c r="G165" s="11" t="str" cm="1">
        <f t="array" ref="G165">_xlfn.IFNA(LOOKUP(1,0/FIND(help!$B$1:$B$26,B165),help!$C$1:$C$26),"")</f>
        <v>欧冠</v>
      </c>
      <c r="H165" s="11" t="str" cm="1">
        <f t="array" ref="H165">IF(G165="","",IFERROR(LOOKUP(1,0/FIND(help!$H$2:$H$18,B165),help!$I$2:$I$18),""))</f>
        <v>2023-24赛季</v>
      </c>
      <c r="I165" s="11" t="s">
        <v>1099</v>
      </c>
      <c r="J165" s="11" t="s">
        <v>896</v>
      </c>
      <c r="K165" s="11" t="s">
        <v>755</v>
      </c>
      <c r="L165" s="19">
        <f t="shared" si="23"/>
        <v>45488</v>
      </c>
      <c r="M165" s="11">
        <f t="shared" si="27"/>
        <v>3505</v>
      </c>
      <c r="N165" s="20">
        <f t="shared" si="24"/>
        <v>0.92361111111111116</v>
      </c>
      <c r="O165" s="20">
        <f t="shared" si="25"/>
        <v>0.97916666666666674</v>
      </c>
      <c r="P165" s="11" t="str">
        <f>IF(G165="","",G165&amp;COUNTIF($G$2:G165,G165))</f>
        <v>欧冠17</v>
      </c>
      <c r="Q165" s="26">
        <f t="shared" si="26"/>
        <v>1.1102230246251565E-16</v>
      </c>
    </row>
    <row r="166" spans="1:17" x14ac:dyDescent="0.2">
      <c r="A166" s="19"/>
      <c r="B166" s="11" t="s">
        <v>168</v>
      </c>
      <c r="C166" s="19">
        <f t="shared" si="19"/>
        <v>45488</v>
      </c>
      <c r="D166" s="20">
        <f t="shared" si="20"/>
        <v>0.97916666666666663</v>
      </c>
      <c r="E166" s="20">
        <f t="shared" si="21"/>
        <v>3.8194444444444448E-2</v>
      </c>
      <c r="F166" s="20">
        <f t="shared" si="22"/>
        <v>5.902777777777779E-2</v>
      </c>
      <c r="G166" s="11" t="str" cm="1">
        <f t="array" ref="G166">_xlfn.IFNA(LOOKUP(1,0/FIND(help!$B$1:$B$26,B166),help!$C$1:$C$26),"")</f>
        <v>欧冠</v>
      </c>
      <c r="H166" s="11" t="str" cm="1">
        <f t="array" ref="H166">IF(G166="","",IFERROR(LOOKUP(1,0/FIND(help!$H$2:$H$18,B166),help!$I$2:$I$18),""))</f>
        <v>2023-24赛季</v>
      </c>
      <c r="I166" s="11" t="s">
        <v>1099</v>
      </c>
      <c r="J166" s="11" t="s">
        <v>904</v>
      </c>
      <c r="K166" s="11" t="s">
        <v>755</v>
      </c>
      <c r="L166" s="19">
        <f t="shared" si="23"/>
        <v>45488</v>
      </c>
      <c r="M166" s="11">
        <f t="shared" si="27"/>
        <v>3505</v>
      </c>
      <c r="N166" s="20">
        <f t="shared" si="24"/>
        <v>0.97916666666666663</v>
      </c>
      <c r="O166" s="20">
        <f t="shared" si="25"/>
        <v>1.0347222222222221</v>
      </c>
      <c r="P166" s="11" t="str">
        <f>IF(G166="","",G166&amp;COUNTIF($G$2:G166,G166))</f>
        <v>欧冠18</v>
      </c>
      <c r="Q166" s="26">
        <f t="shared" si="26"/>
        <v>3.4722222222223209E-3</v>
      </c>
    </row>
    <row r="167" spans="1:17" x14ac:dyDescent="0.2">
      <c r="A167" s="19">
        <v>45489</v>
      </c>
      <c r="B167" s="11" t="s">
        <v>36</v>
      </c>
      <c r="C167" s="19">
        <f t="shared" si="19"/>
        <v>45489</v>
      </c>
      <c r="D167" s="20">
        <f t="shared" si="20"/>
        <v>3.8194444444444448E-2</v>
      </c>
      <c r="E167" s="20">
        <f t="shared" si="21"/>
        <v>5.5555555555555552E-2</v>
      </c>
      <c r="F167" s="20">
        <f t="shared" si="22"/>
        <v>1.7361111111111105E-2</v>
      </c>
      <c r="G167" s="11" t="str" cm="1">
        <f t="array" ref="G167">_xlfn.IFNA(LOOKUP(1,0/FIND(help!$B$1:$B$26,B167),help!$C$1:$C$26),"")</f>
        <v/>
      </c>
      <c r="H167" s="11" t="str" cm="1">
        <f t="array" ref="H167">IF(G167="","",IFERROR(LOOKUP(1,0/FIND(help!$H$2:$H$18,B167),help!$I$2:$I$18),""))</f>
        <v/>
      </c>
      <c r="I167" s="11" t="s">
        <v>1069</v>
      </c>
      <c r="J167" s="11" t="s">
        <v>847</v>
      </c>
      <c r="K167" s="11" t="s">
        <v>755</v>
      </c>
      <c r="L167" s="19">
        <f t="shared" si="23"/>
        <v>45488</v>
      </c>
      <c r="M167" s="11">
        <f t="shared" si="27"/>
        <v>3505</v>
      </c>
      <c r="N167" s="20" t="str">
        <f t="shared" si="24"/>
        <v/>
      </c>
      <c r="O167" s="20" t="str">
        <f t="shared" si="25"/>
        <v/>
      </c>
      <c r="P167" s="11" t="str">
        <f>IF(G167="","",G167&amp;COUNTIF($G$2:G167,G167))</f>
        <v/>
      </c>
      <c r="Q167" s="26">
        <f t="shared" si="26"/>
        <v>0</v>
      </c>
    </row>
    <row r="168" spans="1:17" x14ac:dyDescent="0.2">
      <c r="A168" s="19"/>
      <c r="B168" s="11" t="s">
        <v>169</v>
      </c>
      <c r="C168" s="19">
        <f t="shared" si="19"/>
        <v>45489</v>
      </c>
      <c r="D168" s="20">
        <f t="shared" si="20"/>
        <v>5.5555555555555552E-2</v>
      </c>
      <c r="E168" s="20">
        <f t="shared" si="21"/>
        <v>0.1111111111111111</v>
      </c>
      <c r="F168" s="20">
        <f t="shared" si="22"/>
        <v>5.5555555555555552E-2</v>
      </c>
      <c r="G168" s="11" t="str" cm="1">
        <f t="array" ref="G168">_xlfn.IFNA(LOOKUP(1,0/FIND(help!$B$1:$B$26,B168),help!$C$1:$C$26),"")</f>
        <v>英超</v>
      </c>
      <c r="H168" s="11" t="str" cm="1">
        <f t="array" ref="H168">IF(G168="","",IFERROR(LOOKUP(1,0/FIND(help!$H$2:$H$18,B168),help!$I$2:$I$18),""))</f>
        <v>2023-24赛季</v>
      </c>
      <c r="I168" s="11" t="s">
        <v>1109</v>
      </c>
      <c r="J168" s="11" t="s">
        <v>893</v>
      </c>
      <c r="K168" s="11" t="s">
        <v>755</v>
      </c>
      <c r="L168" s="19">
        <f t="shared" si="23"/>
        <v>45488</v>
      </c>
      <c r="M168" s="11">
        <f t="shared" si="27"/>
        <v>3505</v>
      </c>
      <c r="N168" s="20">
        <f t="shared" si="24"/>
        <v>1.0555555555555556</v>
      </c>
      <c r="O168" s="20">
        <f t="shared" si="25"/>
        <v>0.11111111111111116</v>
      </c>
      <c r="P168" s="11" t="str">
        <f>IF(G168="","",G168&amp;COUNTIF($G$2:G168,G168))</f>
        <v>英超49</v>
      </c>
      <c r="Q168" s="26">
        <f t="shared" si="26"/>
        <v>5.5511151231257827E-17</v>
      </c>
    </row>
    <row r="169" spans="1:17" x14ac:dyDescent="0.2">
      <c r="A169" s="19"/>
      <c r="B169" s="11" t="s">
        <v>170</v>
      </c>
      <c r="C169" s="19">
        <f t="shared" si="19"/>
        <v>45489</v>
      </c>
      <c r="D169" s="20">
        <f t="shared" si="20"/>
        <v>0.1111111111111111</v>
      </c>
      <c r="E169" s="20">
        <f t="shared" si="21"/>
        <v>0.1701388888888889</v>
      </c>
      <c r="F169" s="20">
        <f t="shared" si="22"/>
        <v>5.902777777777779E-2</v>
      </c>
      <c r="G169" s="11" t="str" cm="1">
        <f t="array" ref="G169">_xlfn.IFNA(LOOKUP(1,0/FIND(help!$B$1:$B$26,B169),help!$C$1:$C$26),"")</f>
        <v>英超</v>
      </c>
      <c r="H169" s="11" t="str" cm="1">
        <f t="array" ref="H169">IF(G169="","",IFERROR(LOOKUP(1,0/FIND(help!$H$2:$H$18,B169),help!$I$2:$I$18),""))</f>
        <v>2023-24赛季</v>
      </c>
      <c r="I169" s="11" t="s">
        <v>1109</v>
      </c>
      <c r="J169" s="11" t="s">
        <v>894</v>
      </c>
      <c r="K169" s="11" t="s">
        <v>755</v>
      </c>
      <c r="L169" s="19">
        <f t="shared" si="23"/>
        <v>45489</v>
      </c>
      <c r="M169" s="11">
        <f t="shared" si="27"/>
        <v>3505</v>
      </c>
      <c r="N169" s="20">
        <f t="shared" si="24"/>
        <v>0.1111111111111111</v>
      </c>
      <c r="O169" s="20">
        <f t="shared" si="25"/>
        <v>0.16666666666666666</v>
      </c>
      <c r="P169" s="11" t="str">
        <f>IF(G169="","",G169&amp;COUNTIF($G$2:G169,G169))</f>
        <v>英超50</v>
      </c>
      <c r="Q169" s="26">
        <f t="shared" si="26"/>
        <v>3.4722222222222376E-3</v>
      </c>
    </row>
    <row r="170" spans="1:17" x14ac:dyDescent="0.2">
      <c r="A170" s="19"/>
      <c r="B170" s="11" t="s">
        <v>171</v>
      </c>
      <c r="C170" s="19">
        <f t="shared" si="19"/>
        <v>45489</v>
      </c>
      <c r="D170" s="20">
        <f t="shared" si="20"/>
        <v>0.1701388888888889</v>
      </c>
      <c r="E170" s="20">
        <f t="shared" si="21"/>
        <v>0.22569444444444445</v>
      </c>
      <c r="F170" s="20">
        <f t="shared" si="22"/>
        <v>5.5555555555555552E-2</v>
      </c>
      <c r="G170" s="11" t="str" cm="1">
        <f t="array" ref="G170">_xlfn.IFNA(LOOKUP(1,0/FIND(help!$B$1:$B$26,B170),help!$C$1:$C$26),"")</f>
        <v>英超</v>
      </c>
      <c r="H170" s="11" t="str" cm="1">
        <f t="array" ref="H170">IF(G170="","",IFERROR(LOOKUP(1,0/FIND(help!$H$2:$H$18,B170),help!$I$2:$I$18),""))</f>
        <v>2023-24赛季</v>
      </c>
      <c r="I170" s="11" t="s">
        <v>1114</v>
      </c>
      <c r="J170" s="11" t="s">
        <v>901</v>
      </c>
      <c r="K170" s="11" t="s">
        <v>755</v>
      </c>
      <c r="L170" s="19">
        <f t="shared" si="23"/>
        <v>45489</v>
      </c>
      <c r="M170" s="11">
        <f t="shared" si="27"/>
        <v>3505</v>
      </c>
      <c r="N170" s="20">
        <f t="shared" si="24"/>
        <v>0.1701388888888889</v>
      </c>
      <c r="O170" s="20">
        <f t="shared" si="25"/>
        <v>0.22569444444444445</v>
      </c>
      <c r="P170" s="11" t="str">
        <f>IF(G170="","",G170&amp;COUNTIF($G$2:G170,G170))</f>
        <v>英超51</v>
      </c>
      <c r="Q170" s="26">
        <f t="shared" si="26"/>
        <v>0</v>
      </c>
    </row>
    <row r="171" spans="1:17" x14ac:dyDescent="0.2">
      <c r="A171" s="19"/>
      <c r="B171" s="11" t="s">
        <v>172</v>
      </c>
      <c r="C171" s="19">
        <f t="shared" si="19"/>
        <v>45489</v>
      </c>
      <c r="D171" s="20">
        <f t="shared" si="20"/>
        <v>0.22569444444444445</v>
      </c>
      <c r="E171" s="20">
        <f t="shared" si="21"/>
        <v>0.28472222222222221</v>
      </c>
      <c r="F171" s="20">
        <f t="shared" si="22"/>
        <v>5.9027777777777762E-2</v>
      </c>
      <c r="G171" s="11" t="str" cm="1">
        <f t="array" ref="G171">_xlfn.IFNA(LOOKUP(1,0/FIND(help!$B$1:$B$26,B171),help!$C$1:$C$26),"")</f>
        <v>英超</v>
      </c>
      <c r="H171" s="11" t="str" cm="1">
        <f t="array" ref="H171">IF(G171="","",IFERROR(LOOKUP(1,0/FIND(help!$H$2:$H$18,B171),help!$I$2:$I$18),""))</f>
        <v>2023-24赛季</v>
      </c>
      <c r="I171" s="11" t="s">
        <v>1114</v>
      </c>
      <c r="J171" s="11" t="s">
        <v>902</v>
      </c>
      <c r="K171" s="11" t="s">
        <v>755</v>
      </c>
      <c r="L171" s="19">
        <f t="shared" si="23"/>
        <v>45489</v>
      </c>
      <c r="M171" s="11">
        <f t="shared" si="27"/>
        <v>3505</v>
      </c>
      <c r="N171" s="20">
        <f t="shared" si="24"/>
        <v>0.22569444444444445</v>
      </c>
      <c r="O171" s="20">
        <f t="shared" si="25"/>
        <v>0.28125</v>
      </c>
      <c r="P171" s="11" t="str">
        <f>IF(G171="","",G171&amp;COUNTIF($G$2:G171,G171))</f>
        <v>英超52</v>
      </c>
      <c r="Q171" s="26">
        <f t="shared" si="26"/>
        <v>3.4722222222222099E-3</v>
      </c>
    </row>
    <row r="172" spans="1:17" x14ac:dyDescent="0.2">
      <c r="A172" s="19"/>
      <c r="B172" s="11" t="s">
        <v>173</v>
      </c>
      <c r="C172" s="19">
        <f t="shared" si="19"/>
        <v>45489</v>
      </c>
      <c r="D172" s="20">
        <f t="shared" si="20"/>
        <v>0.28472222222222221</v>
      </c>
      <c r="E172" s="20">
        <f t="shared" si="21"/>
        <v>0.34027777777777779</v>
      </c>
      <c r="F172" s="20">
        <f t="shared" si="22"/>
        <v>5.555555555555558E-2</v>
      </c>
      <c r="G172" s="11" t="str" cm="1">
        <f t="array" ref="G172">_xlfn.IFNA(LOOKUP(1,0/FIND(help!$B$1:$B$26,B172),help!$C$1:$C$26),"")</f>
        <v>英超</v>
      </c>
      <c r="H172" s="11" t="str" cm="1">
        <f t="array" ref="H172">IF(G172="","",IFERROR(LOOKUP(1,0/FIND(help!$H$2:$H$18,B172),help!$I$2:$I$18),""))</f>
        <v>2023-24赛季</v>
      </c>
      <c r="I172" s="11" t="s">
        <v>1118</v>
      </c>
      <c r="J172" s="11" t="s">
        <v>907</v>
      </c>
      <c r="K172" s="11" t="s">
        <v>755</v>
      </c>
      <c r="L172" s="19">
        <f t="shared" si="23"/>
        <v>45489</v>
      </c>
      <c r="M172" s="11">
        <f t="shared" si="27"/>
        <v>3505</v>
      </c>
      <c r="N172" s="20">
        <f t="shared" si="24"/>
        <v>0.28472222222222221</v>
      </c>
      <c r="O172" s="20">
        <f t="shared" si="25"/>
        <v>0.34027777777777779</v>
      </c>
      <c r="P172" s="11" t="str">
        <f>IF(G172="","",G172&amp;COUNTIF($G$2:G172,G172))</f>
        <v>英超53</v>
      </c>
      <c r="Q172" s="26">
        <f t="shared" si="26"/>
        <v>0</v>
      </c>
    </row>
    <row r="173" spans="1:17" x14ac:dyDescent="0.2">
      <c r="A173" s="19"/>
      <c r="B173" s="11" t="s">
        <v>174</v>
      </c>
      <c r="C173" s="19">
        <f t="shared" si="19"/>
        <v>45489</v>
      </c>
      <c r="D173" s="20">
        <f t="shared" si="20"/>
        <v>0.34027777777777779</v>
      </c>
      <c r="E173" s="20">
        <f t="shared" si="21"/>
        <v>0.39930555555555558</v>
      </c>
      <c r="F173" s="20">
        <f t="shared" si="22"/>
        <v>5.902777777777779E-2</v>
      </c>
      <c r="G173" s="11" t="str" cm="1">
        <f t="array" ref="G173">_xlfn.IFNA(LOOKUP(1,0/FIND(help!$B$1:$B$26,B173),help!$C$1:$C$26),"")</f>
        <v>英超</v>
      </c>
      <c r="H173" s="11" t="str" cm="1">
        <f t="array" ref="H173">IF(G173="","",IFERROR(LOOKUP(1,0/FIND(help!$H$2:$H$18,B173),help!$I$2:$I$18),""))</f>
        <v>2023-24赛季</v>
      </c>
      <c r="I173" s="11" t="s">
        <v>1118</v>
      </c>
      <c r="J173" s="11" t="s">
        <v>908</v>
      </c>
      <c r="K173" s="11" t="s">
        <v>755</v>
      </c>
      <c r="L173" s="19">
        <f t="shared" si="23"/>
        <v>45489</v>
      </c>
      <c r="M173" s="11">
        <f t="shared" si="27"/>
        <v>3505</v>
      </c>
      <c r="N173" s="20">
        <f t="shared" si="24"/>
        <v>0.34027777777777779</v>
      </c>
      <c r="O173" s="20">
        <f t="shared" si="25"/>
        <v>0.39583333333333337</v>
      </c>
      <c r="P173" s="11" t="str">
        <f>IF(G173="","",G173&amp;COUNTIF($G$2:G173,G173))</f>
        <v>英超54</v>
      </c>
      <c r="Q173" s="26">
        <f t="shared" si="26"/>
        <v>3.4722222222222099E-3</v>
      </c>
    </row>
    <row r="174" spans="1:17" x14ac:dyDescent="0.2">
      <c r="A174" s="19"/>
      <c r="B174" s="11" t="s">
        <v>175</v>
      </c>
      <c r="C174" s="19">
        <f t="shared" si="19"/>
        <v>45489</v>
      </c>
      <c r="D174" s="20">
        <f t="shared" si="20"/>
        <v>0.39930555555555558</v>
      </c>
      <c r="E174" s="20">
        <f t="shared" si="21"/>
        <v>0.4548611111111111</v>
      </c>
      <c r="F174" s="20">
        <f t="shared" si="22"/>
        <v>5.5555555555555525E-2</v>
      </c>
      <c r="G174" s="11" t="str" cm="1">
        <f t="array" ref="G174">_xlfn.IFNA(LOOKUP(1,0/FIND(help!$B$1:$B$26,B174),help!$C$1:$C$26),"")</f>
        <v>意甲</v>
      </c>
      <c r="H174" s="11" t="str" cm="1">
        <f t="array" ref="H174">IF(G174="","",IFERROR(LOOKUP(1,0/FIND(help!$H$2:$H$18,B174),help!$I$2:$I$18),""))</f>
        <v>2023-24赛季</v>
      </c>
      <c r="I174" s="11" t="s">
        <v>1115</v>
      </c>
      <c r="J174" s="11" t="s">
        <v>903</v>
      </c>
      <c r="K174" s="11" t="s">
        <v>755</v>
      </c>
      <c r="L174" s="19">
        <f t="shared" si="23"/>
        <v>45489</v>
      </c>
      <c r="M174" s="11">
        <f t="shared" si="27"/>
        <v>3505</v>
      </c>
      <c r="N174" s="20">
        <f t="shared" si="24"/>
        <v>0.39930555555555558</v>
      </c>
      <c r="O174" s="20">
        <f t="shared" si="25"/>
        <v>0.45486111111111116</v>
      </c>
      <c r="P174" s="11" t="str">
        <f>IF(G174="","",G174&amp;COUNTIF($G$2:G174,G174))</f>
        <v>意甲26</v>
      </c>
      <c r="Q174" s="26">
        <f t="shared" si="26"/>
        <v>5.5511151231257827E-17</v>
      </c>
    </row>
    <row r="175" spans="1:17" x14ac:dyDescent="0.2">
      <c r="A175" s="19"/>
      <c r="B175" s="11" t="s">
        <v>176</v>
      </c>
      <c r="C175" s="19">
        <f t="shared" si="19"/>
        <v>45489</v>
      </c>
      <c r="D175" s="20">
        <f t="shared" si="20"/>
        <v>0.4548611111111111</v>
      </c>
      <c r="E175" s="20">
        <f t="shared" si="21"/>
        <v>0.51388888888888884</v>
      </c>
      <c r="F175" s="20">
        <f t="shared" si="22"/>
        <v>5.9027777777777735E-2</v>
      </c>
      <c r="G175" s="11" t="str" cm="1">
        <f t="array" ref="G175">_xlfn.IFNA(LOOKUP(1,0/FIND(help!$B$1:$B$26,B175),help!$C$1:$C$26),"")</f>
        <v>意甲</v>
      </c>
      <c r="H175" s="11" t="str" cm="1">
        <f t="array" ref="H175">IF(G175="","",IFERROR(LOOKUP(1,0/FIND(help!$H$2:$H$18,B175),help!$I$2:$I$18),""))</f>
        <v>2023-24赛季</v>
      </c>
      <c r="I175" s="11" t="s">
        <v>1119</v>
      </c>
      <c r="J175" s="11" t="s">
        <v>909</v>
      </c>
      <c r="K175" s="11" t="s">
        <v>755</v>
      </c>
      <c r="L175" s="19">
        <f t="shared" si="23"/>
        <v>45489</v>
      </c>
      <c r="M175" s="11">
        <f t="shared" si="27"/>
        <v>3505</v>
      </c>
      <c r="N175" s="20">
        <f t="shared" si="24"/>
        <v>0.4548611111111111</v>
      </c>
      <c r="O175" s="20">
        <f t="shared" si="25"/>
        <v>0.51041666666666663</v>
      </c>
      <c r="P175" s="11" t="str">
        <f>IF(G175="","",G175&amp;COUNTIF($G$2:G175,G175))</f>
        <v>意甲27</v>
      </c>
      <c r="Q175" s="26">
        <f t="shared" si="26"/>
        <v>3.4722222222222099E-3</v>
      </c>
    </row>
    <row r="176" spans="1:17" x14ac:dyDescent="0.2">
      <c r="A176" s="19"/>
      <c r="B176" s="11" t="s">
        <v>45</v>
      </c>
      <c r="C176" s="19">
        <f t="shared" si="19"/>
        <v>45489</v>
      </c>
      <c r="D176" s="20">
        <f t="shared" si="20"/>
        <v>0.51388888888888884</v>
      </c>
      <c r="E176" s="20">
        <f t="shared" si="21"/>
        <v>0.53125</v>
      </c>
      <c r="F176" s="20">
        <f t="shared" si="22"/>
        <v>1.736111111111116E-2</v>
      </c>
      <c r="G176" s="11" t="str" cm="1">
        <f t="array" ref="G176">_xlfn.IFNA(LOOKUP(1,0/FIND(help!$B$1:$B$26,B176),help!$C$1:$C$26),"")</f>
        <v/>
      </c>
      <c r="H176" s="11" t="str" cm="1">
        <f t="array" ref="H176">IF(G176="","",IFERROR(LOOKUP(1,0/FIND(help!$H$2:$H$18,B176),help!$I$2:$I$18),""))</f>
        <v/>
      </c>
      <c r="I176" s="11" t="s">
        <v>1061</v>
      </c>
      <c r="J176" s="11" t="s">
        <v>837</v>
      </c>
      <c r="K176" s="11" t="s">
        <v>755</v>
      </c>
      <c r="L176" s="19">
        <f t="shared" si="23"/>
        <v>45489</v>
      </c>
      <c r="M176" s="11">
        <f t="shared" si="27"/>
        <v>3505</v>
      </c>
      <c r="N176" s="20" t="str">
        <f t="shared" si="24"/>
        <v/>
      </c>
      <c r="O176" s="20" t="str">
        <f t="shared" si="25"/>
        <v/>
      </c>
      <c r="P176" s="11" t="str">
        <f>IF(G176="","",G176&amp;COUNTIF($G$2:G176,G176))</f>
        <v/>
      </c>
      <c r="Q176" s="26">
        <f t="shared" si="26"/>
        <v>0</v>
      </c>
    </row>
    <row r="177" spans="1:17" x14ac:dyDescent="0.2">
      <c r="A177" s="19"/>
      <c r="B177" s="11" t="s">
        <v>46</v>
      </c>
      <c r="C177" s="19">
        <f t="shared" si="19"/>
        <v>45489</v>
      </c>
      <c r="D177" s="20">
        <f t="shared" si="20"/>
        <v>0.53125</v>
      </c>
      <c r="E177" s="20">
        <f t="shared" si="21"/>
        <v>0.54861111111111116</v>
      </c>
      <c r="F177" s="20">
        <f t="shared" si="22"/>
        <v>1.736111111111116E-2</v>
      </c>
      <c r="G177" s="11" t="str" cm="1">
        <f t="array" ref="G177">_xlfn.IFNA(LOOKUP(1,0/FIND(help!$B$1:$B$26,B177),help!$C$1:$C$26),"")</f>
        <v/>
      </c>
      <c r="H177" s="11" t="str" cm="1">
        <f t="array" ref="H177">IF(G177="","",IFERROR(LOOKUP(1,0/FIND(help!$H$2:$H$18,B177),help!$I$2:$I$18),""))</f>
        <v/>
      </c>
      <c r="I177" s="11" t="s">
        <v>1079</v>
      </c>
      <c r="J177" s="11" t="s">
        <v>858</v>
      </c>
      <c r="K177" s="11" t="s">
        <v>755</v>
      </c>
      <c r="L177" s="19">
        <f t="shared" si="23"/>
        <v>45489</v>
      </c>
      <c r="M177" s="11">
        <f t="shared" si="27"/>
        <v>3505</v>
      </c>
      <c r="N177" s="20" t="str">
        <f t="shared" si="24"/>
        <v/>
      </c>
      <c r="O177" s="20" t="str">
        <f t="shared" si="25"/>
        <v/>
      </c>
      <c r="P177" s="11" t="str">
        <f>IF(G177="","",G177&amp;COUNTIF($G$2:G177,G177))</f>
        <v/>
      </c>
      <c r="Q177" s="26">
        <f t="shared" si="26"/>
        <v>0</v>
      </c>
    </row>
    <row r="178" spans="1:17" x14ac:dyDescent="0.2">
      <c r="A178" s="19"/>
      <c r="B178" s="11" t="s">
        <v>177</v>
      </c>
      <c r="C178" s="19">
        <f t="shared" si="19"/>
        <v>45489</v>
      </c>
      <c r="D178" s="20">
        <f t="shared" si="20"/>
        <v>0.54861111111111116</v>
      </c>
      <c r="E178" s="20">
        <f t="shared" si="21"/>
        <v>0.60416666666666663</v>
      </c>
      <c r="F178" s="20">
        <f t="shared" si="22"/>
        <v>5.5555555555555469E-2</v>
      </c>
      <c r="G178" s="11" t="str" cm="1">
        <f t="array" ref="G178">_xlfn.IFNA(LOOKUP(1,0/FIND(help!$B$1:$B$26,B178),help!$C$1:$C$26),"")</f>
        <v>欧冠</v>
      </c>
      <c r="H178" s="11" t="str" cm="1">
        <f t="array" ref="H178">IF(G178="","",IFERROR(LOOKUP(1,0/FIND(help!$H$2:$H$18,B178),help!$I$2:$I$18),""))</f>
        <v>2023-24赛季</v>
      </c>
      <c r="I178" s="11" t="s">
        <v>1099</v>
      </c>
      <c r="J178" s="11" t="s">
        <v>904</v>
      </c>
      <c r="K178" s="11" t="s">
        <v>755</v>
      </c>
      <c r="L178" s="19">
        <f t="shared" si="23"/>
        <v>45489</v>
      </c>
      <c r="M178" s="11">
        <f t="shared" si="27"/>
        <v>3505</v>
      </c>
      <c r="N178" s="20">
        <f t="shared" si="24"/>
        <v>0.54861111111111116</v>
      </c>
      <c r="O178" s="20">
        <f t="shared" si="25"/>
        <v>0.60416666666666674</v>
      </c>
      <c r="P178" s="11" t="str">
        <f>IF(G178="","",G178&amp;COUNTIF($G$2:G178,G178))</f>
        <v>欧冠19</v>
      </c>
      <c r="Q178" s="26">
        <f t="shared" si="26"/>
        <v>1.1102230246251565E-16</v>
      </c>
    </row>
    <row r="179" spans="1:17" x14ac:dyDescent="0.2">
      <c r="A179" s="19"/>
      <c r="B179" s="11" t="s">
        <v>107</v>
      </c>
      <c r="C179" s="19">
        <f t="shared" si="19"/>
        <v>45489</v>
      </c>
      <c r="D179" s="20">
        <f t="shared" si="20"/>
        <v>0.60416666666666663</v>
      </c>
      <c r="E179" s="20">
        <f t="shared" si="21"/>
        <v>0.66319444444444442</v>
      </c>
      <c r="F179" s="20">
        <f t="shared" si="22"/>
        <v>5.902777777777779E-2</v>
      </c>
      <c r="G179" s="11" t="str" cm="1">
        <f t="array" ref="G179">_xlfn.IFNA(LOOKUP(1,0/FIND(help!$B$1:$B$26,B179),help!$C$1:$C$26),"")</f>
        <v>欧冠</v>
      </c>
      <c r="H179" s="11" t="str" cm="1">
        <f t="array" ref="H179">IF(G179="","",IFERROR(LOOKUP(1,0/FIND(help!$H$2:$H$18,B179),help!$I$2:$I$18),""))</f>
        <v>2023-24赛季</v>
      </c>
      <c r="I179" s="11" t="s">
        <v>1099</v>
      </c>
      <c r="J179" s="11" t="s">
        <v>881</v>
      </c>
      <c r="K179" s="11" t="s">
        <v>755</v>
      </c>
      <c r="L179" s="19">
        <f t="shared" si="23"/>
        <v>45489</v>
      </c>
      <c r="M179" s="11">
        <f t="shared" si="27"/>
        <v>3505</v>
      </c>
      <c r="N179" s="20">
        <f t="shared" si="24"/>
        <v>0.60416666666666663</v>
      </c>
      <c r="O179" s="20">
        <f t="shared" si="25"/>
        <v>0.65972222222222221</v>
      </c>
      <c r="P179" s="11" t="str">
        <f>IF(G179="","",G179&amp;COUNTIF($G$2:G179,G179))</f>
        <v>欧冠20</v>
      </c>
      <c r="Q179" s="26">
        <f t="shared" si="26"/>
        <v>3.4722222222222099E-3</v>
      </c>
    </row>
    <row r="180" spans="1:17" x14ac:dyDescent="0.2">
      <c r="A180" s="19"/>
      <c r="B180" s="11" t="s">
        <v>178</v>
      </c>
      <c r="C180" s="19">
        <f t="shared" si="19"/>
        <v>45489</v>
      </c>
      <c r="D180" s="20">
        <f t="shared" si="20"/>
        <v>0.66319444444444442</v>
      </c>
      <c r="E180" s="20">
        <f t="shared" si="21"/>
        <v>0.71875</v>
      </c>
      <c r="F180" s="20">
        <f t="shared" si="22"/>
        <v>5.555555555555558E-2</v>
      </c>
      <c r="G180" s="11" t="str" cm="1">
        <f t="array" ref="G180">_xlfn.IFNA(LOOKUP(1,0/FIND(help!$B$1:$B$26,B180),help!$C$1:$C$26),"")</f>
        <v>德甲</v>
      </c>
      <c r="H180" s="11" t="str" cm="1">
        <f t="array" ref="H180">IF(G180="","",IFERROR(LOOKUP(1,0/FIND(help!$H$2:$H$18,B180),help!$I$2:$I$18),""))</f>
        <v>2023-24赛季</v>
      </c>
      <c r="I180" s="11" t="s">
        <v>1116</v>
      </c>
      <c r="J180" s="11" t="s">
        <v>905</v>
      </c>
      <c r="K180" s="11" t="s">
        <v>755</v>
      </c>
      <c r="L180" s="19">
        <f t="shared" si="23"/>
        <v>45489</v>
      </c>
      <c r="M180" s="11">
        <f t="shared" si="27"/>
        <v>3505</v>
      </c>
      <c r="N180" s="20">
        <f t="shared" si="24"/>
        <v>0.66319444444444442</v>
      </c>
      <c r="O180" s="20">
        <f t="shared" si="25"/>
        <v>0.71875</v>
      </c>
      <c r="P180" s="11" t="str">
        <f>IF(G180="","",G180&amp;COUNTIF($G$2:G180,G180))</f>
        <v>德甲17</v>
      </c>
      <c r="Q180" s="26">
        <f t="shared" si="26"/>
        <v>0</v>
      </c>
    </row>
    <row r="181" spans="1:17" x14ac:dyDescent="0.2">
      <c r="A181" s="19"/>
      <c r="B181" s="11" t="s">
        <v>179</v>
      </c>
      <c r="C181" s="19">
        <f t="shared" si="19"/>
        <v>45489</v>
      </c>
      <c r="D181" s="20">
        <f t="shared" si="20"/>
        <v>0.71875</v>
      </c>
      <c r="E181" s="20">
        <f t="shared" si="21"/>
        <v>0.77777777777777779</v>
      </c>
      <c r="F181" s="20">
        <f t="shared" si="22"/>
        <v>5.902777777777779E-2</v>
      </c>
      <c r="G181" s="11" t="str" cm="1">
        <f t="array" ref="G181">_xlfn.IFNA(LOOKUP(1,0/FIND(help!$B$1:$B$26,B181),help!$C$1:$C$26),"")</f>
        <v>德甲</v>
      </c>
      <c r="H181" s="11" t="str" cm="1">
        <f t="array" ref="H181">IF(G181="","",IFERROR(LOOKUP(1,0/FIND(help!$H$2:$H$18,B181),help!$I$2:$I$18),""))</f>
        <v>2023-24赛季</v>
      </c>
      <c r="I181" s="11" t="s">
        <v>1116</v>
      </c>
      <c r="J181" s="11" t="s">
        <v>910</v>
      </c>
      <c r="K181" s="11" t="s">
        <v>755</v>
      </c>
      <c r="L181" s="19">
        <f t="shared" si="23"/>
        <v>45489</v>
      </c>
      <c r="M181" s="11">
        <f t="shared" si="27"/>
        <v>3505</v>
      </c>
      <c r="N181" s="20">
        <f t="shared" si="24"/>
        <v>0.71875</v>
      </c>
      <c r="O181" s="20">
        <f t="shared" si="25"/>
        <v>0.77430555555555558</v>
      </c>
      <c r="P181" s="11" t="str">
        <f>IF(G181="","",G181&amp;COUNTIF($G$2:G181,G181))</f>
        <v>德甲18</v>
      </c>
      <c r="Q181" s="26">
        <f t="shared" si="26"/>
        <v>3.4722222222222099E-3</v>
      </c>
    </row>
    <row r="182" spans="1:17" x14ac:dyDescent="0.2">
      <c r="A182" s="19"/>
      <c r="B182" s="11" t="s">
        <v>51</v>
      </c>
      <c r="C182" s="19">
        <f t="shared" si="19"/>
        <v>45489</v>
      </c>
      <c r="D182" s="20">
        <f t="shared" si="20"/>
        <v>0.77777777777777779</v>
      </c>
      <c r="E182" s="20">
        <f t="shared" si="21"/>
        <v>0.79166666666666663</v>
      </c>
      <c r="F182" s="20">
        <f t="shared" si="22"/>
        <v>1.388888888888884E-2</v>
      </c>
      <c r="G182" s="11" t="str" cm="1">
        <f t="array" ref="G182">_xlfn.IFNA(LOOKUP(1,0/FIND(help!$B$1:$B$26,B182),help!$C$1:$C$26),"")</f>
        <v/>
      </c>
      <c r="H182" s="11" t="str" cm="1">
        <f t="array" ref="H182">IF(G182="","",IFERROR(LOOKUP(1,0/FIND(help!$H$2:$H$18,B182),help!$I$2:$I$18),""))</f>
        <v/>
      </c>
      <c r="I182" s="11" t="s">
        <v>1079</v>
      </c>
      <c r="J182" s="11" t="s">
        <v>858</v>
      </c>
      <c r="K182" s="11" t="s">
        <v>755</v>
      </c>
      <c r="L182" s="19">
        <f t="shared" si="23"/>
        <v>45489</v>
      </c>
      <c r="M182" s="11">
        <f t="shared" si="27"/>
        <v>3505</v>
      </c>
      <c r="N182" s="20" t="str">
        <f t="shared" si="24"/>
        <v/>
      </c>
      <c r="O182" s="20" t="str">
        <f t="shared" si="25"/>
        <v/>
      </c>
      <c r="P182" s="11" t="str">
        <f>IF(G182="","",G182&amp;COUNTIF($G$2:G182,G182))</f>
        <v/>
      </c>
      <c r="Q182" s="26">
        <f t="shared" si="26"/>
        <v>0</v>
      </c>
    </row>
    <row r="183" spans="1:17" x14ac:dyDescent="0.2">
      <c r="A183" s="19"/>
      <c r="B183" s="11" t="s">
        <v>52</v>
      </c>
      <c r="C183" s="19">
        <f t="shared" si="19"/>
        <v>45489</v>
      </c>
      <c r="D183" s="20">
        <f t="shared" si="20"/>
        <v>0.79166666666666663</v>
      </c>
      <c r="E183" s="20">
        <f t="shared" si="21"/>
        <v>0.80902777777777779</v>
      </c>
      <c r="F183" s="20">
        <f t="shared" si="22"/>
        <v>1.736111111111116E-2</v>
      </c>
      <c r="G183" s="11" t="str" cm="1">
        <f t="array" ref="G183">_xlfn.IFNA(LOOKUP(1,0/FIND(help!$B$1:$B$26,B183),help!$C$1:$C$26),"")</f>
        <v/>
      </c>
      <c r="H183" s="11" t="str" cm="1">
        <f t="array" ref="H183">IF(G183="","",IFERROR(LOOKUP(1,0/FIND(help!$H$2:$H$18,B183),help!$I$2:$I$18),""))</f>
        <v/>
      </c>
      <c r="I183" s="11" t="s">
        <v>1061</v>
      </c>
      <c r="J183" s="11" t="s">
        <v>837</v>
      </c>
      <c r="K183" s="11" t="s">
        <v>755</v>
      </c>
      <c r="L183" s="19">
        <f t="shared" si="23"/>
        <v>45489</v>
      </c>
      <c r="M183" s="11">
        <f t="shared" si="27"/>
        <v>3505</v>
      </c>
      <c r="N183" s="20" t="str">
        <f t="shared" si="24"/>
        <v/>
      </c>
      <c r="O183" s="20" t="str">
        <f t="shared" si="25"/>
        <v/>
      </c>
      <c r="P183" s="11" t="str">
        <f>IF(G183="","",G183&amp;COUNTIF($G$2:G183,G183))</f>
        <v/>
      </c>
      <c r="Q183" s="26">
        <f t="shared" si="26"/>
        <v>0</v>
      </c>
    </row>
    <row r="184" spans="1:17" x14ac:dyDescent="0.2">
      <c r="A184" s="19"/>
      <c r="B184" s="11" t="s">
        <v>180</v>
      </c>
      <c r="C184" s="19">
        <f t="shared" si="19"/>
        <v>45489</v>
      </c>
      <c r="D184" s="20">
        <f t="shared" si="20"/>
        <v>0.80902777777777779</v>
      </c>
      <c r="E184" s="20">
        <f t="shared" si="21"/>
        <v>0.86458333333333337</v>
      </c>
      <c r="F184" s="20">
        <f t="shared" si="22"/>
        <v>5.555555555555558E-2</v>
      </c>
      <c r="G184" s="11" t="str" cm="1">
        <f t="array" ref="G184">_xlfn.IFNA(LOOKUP(1,0/FIND(help!$B$1:$B$26,B184),help!$C$1:$C$26),"")</f>
        <v>法甲</v>
      </c>
      <c r="H184" s="11" t="str" cm="1">
        <f t="array" ref="H184">IF(G184="","",IFERROR(LOOKUP(1,0/FIND(help!$H$2:$H$18,B184),help!$I$2:$I$18),""))</f>
        <v>2023-24赛季</v>
      </c>
      <c r="I184" s="11" t="s">
        <v>1117</v>
      </c>
      <c r="J184" s="11" t="s">
        <v>906</v>
      </c>
      <c r="K184" s="11" t="s">
        <v>755</v>
      </c>
      <c r="L184" s="19">
        <f t="shared" si="23"/>
        <v>45489</v>
      </c>
      <c r="M184" s="11">
        <f t="shared" si="27"/>
        <v>3505</v>
      </c>
      <c r="N184" s="20">
        <f t="shared" si="24"/>
        <v>0.80902777777777779</v>
      </c>
      <c r="O184" s="20">
        <f t="shared" si="25"/>
        <v>0.86458333333333337</v>
      </c>
      <c r="P184" s="11" t="str">
        <f>IF(G184="","",G184&amp;COUNTIF($G$2:G184,G184))</f>
        <v>法甲22</v>
      </c>
      <c r="Q184" s="26">
        <f t="shared" si="26"/>
        <v>0</v>
      </c>
    </row>
    <row r="185" spans="1:17" x14ac:dyDescent="0.2">
      <c r="A185" s="19"/>
      <c r="B185" s="11" t="s">
        <v>181</v>
      </c>
      <c r="C185" s="19">
        <f t="shared" si="19"/>
        <v>45489</v>
      </c>
      <c r="D185" s="20">
        <f t="shared" si="20"/>
        <v>0.86458333333333337</v>
      </c>
      <c r="E185" s="20">
        <f t="shared" si="21"/>
        <v>0.92361111111111116</v>
      </c>
      <c r="F185" s="20">
        <f t="shared" si="22"/>
        <v>5.902777777777779E-2</v>
      </c>
      <c r="G185" s="11" t="str" cm="1">
        <f t="array" ref="G185">_xlfn.IFNA(LOOKUP(1,0/FIND(help!$B$1:$B$26,B185),help!$C$1:$C$26),"")</f>
        <v>法甲</v>
      </c>
      <c r="H185" s="11" t="str" cm="1">
        <f t="array" ref="H185">IF(G185="","",IFERROR(LOOKUP(1,0/FIND(help!$H$2:$H$18,B185),help!$I$2:$I$18),""))</f>
        <v>2023-24赛季</v>
      </c>
      <c r="I185" s="11" t="s">
        <v>1120</v>
      </c>
      <c r="J185" s="11" t="s">
        <v>911</v>
      </c>
      <c r="K185" s="11" t="s">
        <v>755</v>
      </c>
      <c r="L185" s="19">
        <f t="shared" si="23"/>
        <v>45489</v>
      </c>
      <c r="M185" s="11">
        <f t="shared" si="27"/>
        <v>3505</v>
      </c>
      <c r="N185" s="20">
        <f t="shared" si="24"/>
        <v>0.86458333333333337</v>
      </c>
      <c r="O185" s="20">
        <f t="shared" si="25"/>
        <v>0.92013888888888895</v>
      </c>
      <c r="P185" s="11" t="str">
        <f>IF(G185="","",G185&amp;COUNTIF($G$2:G185,G185))</f>
        <v>法甲23</v>
      </c>
      <c r="Q185" s="26">
        <f t="shared" si="26"/>
        <v>3.4722222222222099E-3</v>
      </c>
    </row>
    <row r="186" spans="1:17" x14ac:dyDescent="0.2">
      <c r="A186" s="19"/>
      <c r="B186" s="11" t="s">
        <v>182</v>
      </c>
      <c r="C186" s="19">
        <f t="shared" si="19"/>
        <v>45489</v>
      </c>
      <c r="D186" s="20">
        <f t="shared" si="20"/>
        <v>0.92361111111111116</v>
      </c>
      <c r="E186" s="20">
        <f t="shared" si="21"/>
        <v>0.97916666666666663</v>
      </c>
      <c r="F186" s="20">
        <f t="shared" si="22"/>
        <v>5.5555555555555469E-2</v>
      </c>
      <c r="G186" s="11" t="str" cm="1">
        <f t="array" ref="G186">_xlfn.IFNA(LOOKUP(1,0/FIND(help!$B$1:$B$26,B186),help!$C$1:$C$26),"")</f>
        <v>欧冠</v>
      </c>
      <c r="H186" s="11" t="str" cm="1">
        <f t="array" ref="H186">IF(G186="","",IFERROR(LOOKUP(1,0/FIND(help!$H$2:$H$18,B186),help!$I$2:$I$18),""))</f>
        <v>2023-24赛季</v>
      </c>
      <c r="I186" s="11" t="s">
        <v>1099</v>
      </c>
      <c r="J186" s="11" t="s">
        <v>904</v>
      </c>
      <c r="K186" s="11" t="s">
        <v>755</v>
      </c>
      <c r="L186" s="19">
        <f t="shared" si="23"/>
        <v>45489</v>
      </c>
      <c r="M186" s="11">
        <f t="shared" si="27"/>
        <v>3505</v>
      </c>
      <c r="N186" s="20">
        <f t="shared" si="24"/>
        <v>0.92361111111111116</v>
      </c>
      <c r="O186" s="20">
        <f t="shared" si="25"/>
        <v>0.97916666666666674</v>
      </c>
      <c r="P186" s="11" t="str">
        <f>IF(G186="","",G186&amp;COUNTIF($G$2:G186,G186))</f>
        <v>欧冠21</v>
      </c>
      <c r="Q186" s="26">
        <f t="shared" si="26"/>
        <v>1.1102230246251565E-16</v>
      </c>
    </row>
    <row r="187" spans="1:17" x14ac:dyDescent="0.2">
      <c r="A187" s="19"/>
      <c r="B187" s="11" t="s">
        <v>183</v>
      </c>
      <c r="C187" s="19">
        <f t="shared" si="19"/>
        <v>45489</v>
      </c>
      <c r="D187" s="20">
        <f t="shared" si="20"/>
        <v>0.97916666666666663</v>
      </c>
      <c r="E187" s="20">
        <f t="shared" si="21"/>
        <v>3.8194444444444448E-2</v>
      </c>
      <c r="F187" s="20">
        <f t="shared" si="22"/>
        <v>5.902777777777779E-2</v>
      </c>
      <c r="G187" s="11" t="str" cm="1">
        <f t="array" ref="G187">_xlfn.IFNA(LOOKUP(1,0/FIND(help!$B$1:$B$26,B187),help!$C$1:$C$26),"")</f>
        <v>欧冠</v>
      </c>
      <c r="H187" s="11" t="str" cm="1">
        <f t="array" ref="H187">IF(G187="","",IFERROR(LOOKUP(1,0/FIND(help!$H$2:$H$18,B187),help!$I$2:$I$18),""))</f>
        <v>2023-24赛季</v>
      </c>
      <c r="I187" s="11" t="s">
        <v>1099</v>
      </c>
      <c r="J187" s="11" t="s">
        <v>881</v>
      </c>
      <c r="K187" s="11" t="s">
        <v>755</v>
      </c>
      <c r="L187" s="19">
        <f t="shared" si="23"/>
        <v>45489</v>
      </c>
      <c r="M187" s="11">
        <f t="shared" si="27"/>
        <v>3505</v>
      </c>
      <c r="N187" s="20">
        <f t="shared" si="24"/>
        <v>0.97916666666666663</v>
      </c>
      <c r="O187" s="20">
        <f t="shared" si="25"/>
        <v>1.0347222222222221</v>
      </c>
      <c r="P187" s="11" t="str">
        <f>IF(G187="","",G187&amp;COUNTIF($G$2:G187,G187))</f>
        <v>欧冠22</v>
      </c>
      <c r="Q187" s="26">
        <f t="shared" si="26"/>
        <v>3.4722222222223209E-3</v>
      </c>
    </row>
    <row r="188" spans="1:17" x14ac:dyDescent="0.2">
      <c r="A188" s="19">
        <v>45490</v>
      </c>
      <c r="B188" s="11" t="s">
        <v>16</v>
      </c>
      <c r="C188" s="19">
        <f t="shared" si="19"/>
        <v>45490</v>
      </c>
      <c r="D188" s="20">
        <f t="shared" si="20"/>
        <v>3.8194444444444448E-2</v>
      </c>
      <c r="E188" s="20">
        <f t="shared" si="21"/>
        <v>5.5555555555555552E-2</v>
      </c>
      <c r="F188" s="20">
        <f t="shared" si="22"/>
        <v>1.7361111111111105E-2</v>
      </c>
      <c r="G188" s="11" t="str" cm="1">
        <f t="array" ref="G188">_xlfn.IFNA(LOOKUP(1,0/FIND(help!$B$1:$B$26,B188),help!$C$1:$C$26),"")</f>
        <v/>
      </c>
      <c r="H188" s="11" t="str" cm="1">
        <f t="array" ref="H188">IF(G188="","",IFERROR(LOOKUP(1,0/FIND(help!$H$2:$H$18,B188),help!$I$2:$I$18),""))</f>
        <v/>
      </c>
      <c r="I188" s="11" t="s">
        <v>1061</v>
      </c>
      <c r="J188" s="11" t="s">
        <v>837</v>
      </c>
      <c r="K188" s="11" t="s">
        <v>755</v>
      </c>
      <c r="L188" s="19">
        <f t="shared" si="23"/>
        <v>45489</v>
      </c>
      <c r="M188" s="11">
        <f t="shared" si="27"/>
        <v>3505</v>
      </c>
      <c r="N188" s="20" t="str">
        <f t="shared" si="24"/>
        <v/>
      </c>
      <c r="O188" s="20" t="str">
        <f t="shared" si="25"/>
        <v/>
      </c>
      <c r="P188" s="11" t="str">
        <f>IF(G188="","",G188&amp;COUNTIF($G$2:G188,G188))</f>
        <v/>
      </c>
      <c r="Q188" s="26">
        <f t="shared" si="26"/>
        <v>0</v>
      </c>
    </row>
    <row r="189" spans="1:17" x14ac:dyDescent="0.2">
      <c r="A189" s="19"/>
      <c r="B189" s="11" t="s">
        <v>184</v>
      </c>
      <c r="C189" s="19">
        <f t="shared" si="19"/>
        <v>45490</v>
      </c>
      <c r="D189" s="20">
        <f t="shared" si="20"/>
        <v>5.5555555555555552E-2</v>
      </c>
      <c r="E189" s="20">
        <f t="shared" si="21"/>
        <v>0.1111111111111111</v>
      </c>
      <c r="F189" s="20">
        <f t="shared" si="22"/>
        <v>5.5555555555555552E-2</v>
      </c>
      <c r="G189" s="11" t="str" cm="1">
        <f t="array" ref="G189">_xlfn.IFNA(LOOKUP(1,0/FIND(help!$B$1:$B$26,B189),help!$C$1:$C$26),"")</f>
        <v>英超</v>
      </c>
      <c r="H189" s="11" t="str" cm="1">
        <f t="array" ref="H189">IF(G189="","",IFERROR(LOOKUP(1,0/FIND(help!$H$2:$H$18,B189),help!$I$2:$I$18),""))</f>
        <v>2023-24赛季</v>
      </c>
      <c r="I189" s="11" t="s">
        <v>1114</v>
      </c>
      <c r="J189" s="11" t="s">
        <v>901</v>
      </c>
      <c r="K189" s="11" t="s">
        <v>755</v>
      </c>
      <c r="L189" s="19">
        <f t="shared" si="23"/>
        <v>45489</v>
      </c>
      <c r="M189" s="11">
        <f t="shared" si="27"/>
        <v>3505</v>
      </c>
      <c r="N189" s="20">
        <f t="shared" si="24"/>
        <v>1.0555555555555556</v>
      </c>
      <c r="O189" s="20">
        <f t="shared" si="25"/>
        <v>0.11111111111111116</v>
      </c>
      <c r="P189" s="11" t="str">
        <f>IF(G189="","",G189&amp;COUNTIF($G$2:G189,G189))</f>
        <v>英超55</v>
      </c>
      <c r="Q189" s="26">
        <f t="shared" si="26"/>
        <v>5.5511151231257827E-17</v>
      </c>
    </row>
    <row r="190" spans="1:17" x14ac:dyDescent="0.2">
      <c r="A190" s="19"/>
      <c r="B190" s="11" t="s">
        <v>185</v>
      </c>
      <c r="C190" s="19">
        <f t="shared" si="19"/>
        <v>45490</v>
      </c>
      <c r="D190" s="20">
        <f t="shared" si="20"/>
        <v>0.1111111111111111</v>
      </c>
      <c r="E190" s="20">
        <f t="shared" si="21"/>
        <v>0.1701388888888889</v>
      </c>
      <c r="F190" s="20">
        <f t="shared" si="22"/>
        <v>5.902777777777779E-2</v>
      </c>
      <c r="G190" s="11" t="str" cm="1">
        <f t="array" ref="G190">_xlfn.IFNA(LOOKUP(1,0/FIND(help!$B$1:$B$26,B190),help!$C$1:$C$26),"")</f>
        <v>英超</v>
      </c>
      <c r="H190" s="11" t="str" cm="1">
        <f t="array" ref="H190">IF(G190="","",IFERROR(LOOKUP(1,0/FIND(help!$H$2:$H$18,B190),help!$I$2:$I$18),""))</f>
        <v>2023-24赛季</v>
      </c>
      <c r="I190" s="11" t="s">
        <v>1114</v>
      </c>
      <c r="J190" s="11" t="s">
        <v>902</v>
      </c>
      <c r="K190" s="11" t="s">
        <v>755</v>
      </c>
      <c r="L190" s="19">
        <f t="shared" si="23"/>
        <v>45490</v>
      </c>
      <c r="M190" s="11">
        <f t="shared" si="27"/>
        <v>3505</v>
      </c>
      <c r="N190" s="20">
        <f t="shared" si="24"/>
        <v>0.1111111111111111</v>
      </c>
      <c r="O190" s="20">
        <f t="shared" si="25"/>
        <v>0.16666666666666666</v>
      </c>
      <c r="P190" s="11" t="str">
        <f>IF(G190="","",G190&amp;COUNTIF($G$2:G190,G190))</f>
        <v>英超56</v>
      </c>
      <c r="Q190" s="26">
        <f t="shared" si="26"/>
        <v>3.4722222222222376E-3</v>
      </c>
    </row>
    <row r="191" spans="1:17" x14ac:dyDescent="0.2">
      <c r="A191" s="19"/>
      <c r="B191" s="11" t="s">
        <v>186</v>
      </c>
      <c r="C191" s="19">
        <f t="shared" ref="C191:C254" si="28">IF(A191="",C190,A191)</f>
        <v>45490</v>
      </c>
      <c r="D191" s="20">
        <f t="shared" ref="D191:D254" si="29">VALUE(LEFT(B191,5))</f>
        <v>0.1701388888888889</v>
      </c>
      <c r="E191" s="20">
        <f t="shared" ref="E191:E254" si="30">D192</f>
        <v>0.22569444444444445</v>
      </c>
      <c r="F191" s="20">
        <f t="shared" ref="F191:F254" si="31">IF(E191-D191&lt;0,E191-D191+1,E191-D191)</f>
        <v>5.5555555555555552E-2</v>
      </c>
      <c r="G191" s="11" t="str" cm="1">
        <f t="array" ref="G191">_xlfn.IFNA(LOOKUP(1,0/FIND(help!$B$1:$B$26,B191),help!$C$1:$C$26),"")</f>
        <v>英超</v>
      </c>
      <c r="H191" s="11" t="str" cm="1">
        <f t="array" ref="H191">IF(G191="","",IFERROR(LOOKUP(1,0/FIND(help!$H$2:$H$18,B191),help!$I$2:$I$18),""))</f>
        <v>2023-24赛季</v>
      </c>
      <c r="I191" s="11" t="s">
        <v>1118</v>
      </c>
      <c r="J191" s="11" t="s">
        <v>907</v>
      </c>
      <c r="K191" s="11" t="s">
        <v>755</v>
      </c>
      <c r="L191" s="19">
        <f t="shared" si="23"/>
        <v>45490</v>
      </c>
      <c r="M191" s="11">
        <f t="shared" si="27"/>
        <v>3505</v>
      </c>
      <c r="N191" s="20">
        <f t="shared" si="24"/>
        <v>0.1701388888888889</v>
      </c>
      <c r="O191" s="20">
        <f t="shared" si="25"/>
        <v>0.22569444444444445</v>
      </c>
      <c r="P191" s="11" t="str">
        <f>IF(G191="","",G191&amp;COUNTIF($G$2:G191,G191))</f>
        <v>英超57</v>
      </c>
      <c r="Q191" s="26">
        <f t="shared" si="26"/>
        <v>0</v>
      </c>
    </row>
    <row r="192" spans="1:17" x14ac:dyDescent="0.2">
      <c r="A192" s="19"/>
      <c r="B192" s="11" t="s">
        <v>187</v>
      </c>
      <c r="C192" s="19">
        <f t="shared" si="28"/>
        <v>45490</v>
      </c>
      <c r="D192" s="20">
        <f t="shared" si="29"/>
        <v>0.22569444444444445</v>
      </c>
      <c r="E192" s="20">
        <f t="shared" si="30"/>
        <v>0.28472222222222221</v>
      </c>
      <c r="F192" s="20">
        <f t="shared" si="31"/>
        <v>5.9027777777777762E-2</v>
      </c>
      <c r="G192" s="11" t="str" cm="1">
        <f t="array" ref="G192">_xlfn.IFNA(LOOKUP(1,0/FIND(help!$B$1:$B$26,B192),help!$C$1:$C$26),"")</f>
        <v>英超</v>
      </c>
      <c r="H192" s="11" t="str" cm="1">
        <f t="array" ref="H192">IF(G192="","",IFERROR(LOOKUP(1,0/FIND(help!$H$2:$H$18,B192),help!$I$2:$I$18),""))</f>
        <v>2023-24赛季</v>
      </c>
      <c r="I192" s="11" t="s">
        <v>1118</v>
      </c>
      <c r="J192" s="11" t="s">
        <v>908</v>
      </c>
      <c r="K192" s="11" t="s">
        <v>755</v>
      </c>
      <c r="L192" s="19">
        <f t="shared" si="23"/>
        <v>45490</v>
      </c>
      <c r="M192" s="11">
        <f t="shared" si="27"/>
        <v>3505</v>
      </c>
      <c r="N192" s="20">
        <f t="shared" si="24"/>
        <v>0.22569444444444445</v>
      </c>
      <c r="O192" s="20">
        <f t="shared" si="25"/>
        <v>0.28125</v>
      </c>
      <c r="P192" s="11" t="str">
        <f>IF(G192="","",G192&amp;COUNTIF($G$2:G192,G192))</f>
        <v>英超58</v>
      </c>
      <c r="Q192" s="26">
        <f t="shared" si="26"/>
        <v>3.4722222222222099E-3</v>
      </c>
    </row>
    <row r="193" spans="1:17" x14ac:dyDescent="0.2">
      <c r="A193" s="19"/>
      <c r="B193" s="11" t="s">
        <v>188</v>
      </c>
      <c r="C193" s="19">
        <f t="shared" si="28"/>
        <v>45490</v>
      </c>
      <c r="D193" s="20">
        <f t="shared" si="29"/>
        <v>0.28472222222222221</v>
      </c>
      <c r="E193" s="20">
        <f t="shared" si="30"/>
        <v>0.34027777777777779</v>
      </c>
      <c r="F193" s="20">
        <f t="shared" si="31"/>
        <v>5.555555555555558E-2</v>
      </c>
      <c r="G193" s="11" t="str" cm="1">
        <f t="array" ref="G193">_xlfn.IFNA(LOOKUP(1,0/FIND(help!$B$1:$B$26,B193),help!$C$1:$C$26),"")</f>
        <v>英超</v>
      </c>
      <c r="H193" s="11" t="str" cm="1">
        <f t="array" ref="H193">IF(G193="","",IFERROR(LOOKUP(1,0/FIND(help!$H$2:$H$18,B193),help!$I$2:$I$18),""))</f>
        <v>2023-24赛季</v>
      </c>
      <c r="I193" s="11" t="s">
        <v>1121</v>
      </c>
      <c r="J193" s="11" t="s">
        <v>912</v>
      </c>
      <c r="K193" s="11" t="s">
        <v>755</v>
      </c>
      <c r="L193" s="19">
        <f t="shared" si="23"/>
        <v>45490</v>
      </c>
      <c r="M193" s="11">
        <f t="shared" si="27"/>
        <v>3505</v>
      </c>
      <c r="N193" s="20">
        <f t="shared" si="24"/>
        <v>0.28472222222222221</v>
      </c>
      <c r="O193" s="20">
        <f t="shared" si="25"/>
        <v>0.34027777777777779</v>
      </c>
      <c r="P193" s="11" t="str">
        <f>IF(G193="","",G193&amp;COUNTIF($G$2:G193,G193))</f>
        <v>英超59</v>
      </c>
      <c r="Q193" s="26">
        <f t="shared" si="26"/>
        <v>0</v>
      </c>
    </row>
    <row r="194" spans="1:17" x14ac:dyDescent="0.2">
      <c r="A194" s="19"/>
      <c r="B194" s="11" t="s">
        <v>189</v>
      </c>
      <c r="C194" s="19">
        <f t="shared" si="28"/>
        <v>45490</v>
      </c>
      <c r="D194" s="20">
        <f t="shared" si="29"/>
        <v>0.34027777777777779</v>
      </c>
      <c r="E194" s="20">
        <f t="shared" si="30"/>
        <v>0.39930555555555558</v>
      </c>
      <c r="F194" s="20">
        <f t="shared" si="31"/>
        <v>5.902777777777779E-2</v>
      </c>
      <c r="G194" s="11" t="str" cm="1">
        <f t="array" ref="G194">_xlfn.IFNA(LOOKUP(1,0/FIND(help!$B$1:$B$26,B194),help!$C$1:$C$26),"")</f>
        <v>英超</v>
      </c>
      <c r="H194" s="11" t="str" cm="1">
        <f t="array" ref="H194">IF(G194="","",IFERROR(LOOKUP(1,0/FIND(help!$H$2:$H$18,B194),help!$I$2:$I$18),""))</f>
        <v>2023-24赛季</v>
      </c>
      <c r="I194" s="11" t="s">
        <v>1121</v>
      </c>
      <c r="J194" s="11" t="s">
        <v>913</v>
      </c>
      <c r="K194" s="11" t="s">
        <v>755</v>
      </c>
      <c r="L194" s="19">
        <f t="shared" si="23"/>
        <v>45490</v>
      </c>
      <c r="M194" s="11">
        <f t="shared" si="27"/>
        <v>3505</v>
      </c>
      <c r="N194" s="20">
        <f t="shared" si="24"/>
        <v>0.34027777777777779</v>
      </c>
      <c r="O194" s="20">
        <f t="shared" si="25"/>
        <v>0.39583333333333337</v>
      </c>
      <c r="P194" s="11" t="str">
        <f>IF(G194="","",G194&amp;COUNTIF($G$2:G194,G194))</f>
        <v>英超60</v>
      </c>
      <c r="Q194" s="26">
        <f t="shared" si="26"/>
        <v>3.4722222222222099E-3</v>
      </c>
    </row>
    <row r="195" spans="1:17" x14ac:dyDescent="0.2">
      <c r="A195" s="19"/>
      <c r="B195" s="11" t="s">
        <v>190</v>
      </c>
      <c r="C195" s="19">
        <f t="shared" si="28"/>
        <v>45490</v>
      </c>
      <c r="D195" s="20">
        <f t="shared" si="29"/>
        <v>0.39930555555555558</v>
      </c>
      <c r="E195" s="20">
        <f t="shared" si="30"/>
        <v>0.4548611111111111</v>
      </c>
      <c r="F195" s="20">
        <f t="shared" si="31"/>
        <v>5.5555555555555525E-2</v>
      </c>
      <c r="G195" s="11" t="str" cm="1">
        <f t="array" ref="G195">_xlfn.IFNA(LOOKUP(1,0/FIND(help!$B$1:$B$26,B195),help!$C$1:$C$26),"")</f>
        <v>意甲</v>
      </c>
      <c r="H195" s="11" t="str" cm="1">
        <f t="array" ref="H195">IF(G195="","",IFERROR(LOOKUP(1,0/FIND(help!$H$2:$H$18,B195),help!$I$2:$I$18),""))</f>
        <v>2023-24赛季</v>
      </c>
      <c r="I195" s="11" t="s">
        <v>1119</v>
      </c>
      <c r="J195" s="11" t="s">
        <v>909</v>
      </c>
      <c r="K195" s="11" t="s">
        <v>755</v>
      </c>
      <c r="L195" s="19">
        <f t="shared" ref="L195:L258" si="32">IF(D195&lt;$L$1,C195-1,C195)</f>
        <v>45490</v>
      </c>
      <c r="M195" s="11">
        <f t="shared" si="27"/>
        <v>3505</v>
      </c>
      <c r="N195" s="20">
        <f t="shared" ref="N195:N258" si="33">IF(G195="","",IF(D195&lt;$L$1,D195+1,D195))</f>
        <v>0.39930555555555558</v>
      </c>
      <c r="O195" s="20">
        <f t="shared" ref="O195:O258" si="34">IF(N195="","",IF(ISNUMBER(FIND("集锦",G195)),IF(E195&lt;$L$1,E195+1,E195),IF(ABS(F195-$M$1)&lt;=TIME(0,5,1),IF(N195+$M$1&gt;TIME(2,0,0)+1,N195+$M$1-1,N195+$M$1),"check")))</f>
        <v>0.45486111111111116</v>
      </c>
      <c r="P195" s="11" t="str">
        <f>IF(G195="","",G195&amp;COUNTIF($G$2:G195,G195))</f>
        <v>意甲28</v>
      </c>
      <c r="Q195" s="26">
        <f t="shared" ref="Q195:Q258" si="35">IF(N195="",0,ABS(O195-E195-IF(E195&lt;1/12,1,0)))</f>
        <v>5.5511151231257827E-17</v>
      </c>
    </row>
    <row r="196" spans="1:17" x14ac:dyDescent="0.2">
      <c r="A196" s="19"/>
      <c r="B196" s="11" t="s">
        <v>191</v>
      </c>
      <c r="C196" s="19">
        <f t="shared" si="28"/>
        <v>45490</v>
      </c>
      <c r="D196" s="20">
        <f t="shared" si="29"/>
        <v>0.4548611111111111</v>
      </c>
      <c r="E196" s="20">
        <f t="shared" si="30"/>
        <v>0.51388888888888884</v>
      </c>
      <c r="F196" s="20">
        <f t="shared" si="31"/>
        <v>5.9027777777777735E-2</v>
      </c>
      <c r="G196" s="11" t="str" cm="1">
        <f t="array" ref="G196">_xlfn.IFNA(LOOKUP(1,0/FIND(help!$B$1:$B$26,B196),help!$C$1:$C$26),"")</f>
        <v>意甲</v>
      </c>
      <c r="H196" s="11" t="str" cm="1">
        <f t="array" ref="H196">IF(G196="","",IFERROR(LOOKUP(1,0/FIND(help!$H$2:$H$18,B196),help!$I$2:$I$18),""))</f>
        <v>2023-24赛季</v>
      </c>
      <c r="I196" s="11" t="s">
        <v>1122</v>
      </c>
      <c r="K196" s="11" t="s">
        <v>755</v>
      </c>
      <c r="L196" s="19">
        <f t="shared" si="32"/>
        <v>45490</v>
      </c>
      <c r="M196" s="11">
        <f t="shared" ref="M196:M259" si="36">M195</f>
        <v>3505</v>
      </c>
      <c r="N196" s="20">
        <f t="shared" si="33"/>
        <v>0.4548611111111111</v>
      </c>
      <c r="O196" s="20">
        <f t="shared" si="34"/>
        <v>0.51041666666666663</v>
      </c>
      <c r="P196" s="11" t="str">
        <f>IF(G196="","",G196&amp;COUNTIF($G$2:G196,G196))</f>
        <v>意甲29</v>
      </c>
      <c r="Q196" s="26">
        <f t="shared" si="35"/>
        <v>3.4722222222222099E-3</v>
      </c>
    </row>
    <row r="197" spans="1:17" x14ac:dyDescent="0.2">
      <c r="A197" s="19"/>
      <c r="B197" s="11" t="s">
        <v>65</v>
      </c>
      <c r="C197" s="19">
        <f t="shared" si="28"/>
        <v>45490</v>
      </c>
      <c r="D197" s="20">
        <f t="shared" si="29"/>
        <v>0.51388888888888884</v>
      </c>
      <c r="E197" s="20">
        <f t="shared" si="30"/>
        <v>0.53819444444444442</v>
      </c>
      <c r="F197" s="20">
        <f t="shared" si="31"/>
        <v>2.430555555555558E-2</v>
      </c>
      <c r="G197" s="11" t="str" cm="1">
        <f t="array" ref="G197">_xlfn.IFNA(LOOKUP(1,0/FIND(help!$B$1:$B$26,B197),help!$C$1:$C$26),"")</f>
        <v/>
      </c>
      <c r="H197" s="11" t="str" cm="1">
        <f t="array" ref="H197">IF(G197="","",IFERROR(LOOKUP(1,0/FIND(help!$H$2:$H$18,B197),help!$I$2:$I$18),""))</f>
        <v/>
      </c>
      <c r="I197" s="11" t="s">
        <v>1085</v>
      </c>
      <c r="K197" s="11" t="s">
        <v>755</v>
      </c>
      <c r="L197" s="19">
        <f t="shared" si="32"/>
        <v>45490</v>
      </c>
      <c r="M197" s="11">
        <f t="shared" si="36"/>
        <v>3505</v>
      </c>
      <c r="N197" s="20" t="str">
        <f t="shared" si="33"/>
        <v/>
      </c>
      <c r="O197" s="20" t="str">
        <f t="shared" si="34"/>
        <v/>
      </c>
      <c r="P197" s="11" t="str">
        <f>IF(G197="","",G197&amp;COUNTIF($G$2:G197,G197))</f>
        <v/>
      </c>
      <c r="Q197" s="26">
        <f t="shared" si="35"/>
        <v>0</v>
      </c>
    </row>
    <row r="198" spans="1:17" x14ac:dyDescent="0.2">
      <c r="A198" s="19"/>
      <c r="B198" s="11" t="s">
        <v>66</v>
      </c>
      <c r="C198" s="19">
        <f t="shared" si="28"/>
        <v>45490</v>
      </c>
      <c r="D198" s="20">
        <f t="shared" si="29"/>
        <v>0.53819444444444442</v>
      </c>
      <c r="E198" s="20">
        <f t="shared" si="30"/>
        <v>0.5625</v>
      </c>
      <c r="F198" s="20">
        <f t="shared" si="31"/>
        <v>2.430555555555558E-2</v>
      </c>
      <c r="G198" s="11" t="str" cm="1">
        <f t="array" ref="G198">_xlfn.IFNA(LOOKUP(1,0/FIND(help!$B$1:$B$26,B198),help!$C$1:$C$26),"")</f>
        <v/>
      </c>
      <c r="H198" s="11" t="str" cm="1">
        <f t="array" ref="H198">IF(G198="","",IFERROR(LOOKUP(1,0/FIND(help!$H$2:$H$18,B198),help!$I$2:$I$18),""))</f>
        <v/>
      </c>
      <c r="I198" s="11" t="s">
        <v>1086</v>
      </c>
      <c r="K198" s="11" t="s">
        <v>755</v>
      </c>
      <c r="L198" s="19">
        <f t="shared" si="32"/>
        <v>45490</v>
      </c>
      <c r="M198" s="11">
        <f t="shared" si="36"/>
        <v>3505</v>
      </c>
      <c r="N198" s="20" t="str">
        <f t="shared" si="33"/>
        <v/>
      </c>
      <c r="O198" s="20" t="str">
        <f t="shared" si="34"/>
        <v/>
      </c>
      <c r="P198" s="11" t="str">
        <f>IF(G198="","",G198&amp;COUNTIF($G$2:G198,G198))</f>
        <v/>
      </c>
      <c r="Q198" s="26">
        <f t="shared" si="35"/>
        <v>0</v>
      </c>
    </row>
    <row r="199" spans="1:17" x14ac:dyDescent="0.2">
      <c r="A199" s="19"/>
      <c r="B199" s="11" t="s">
        <v>192</v>
      </c>
      <c r="C199" s="19">
        <f t="shared" si="28"/>
        <v>45490</v>
      </c>
      <c r="D199" s="20">
        <f t="shared" si="29"/>
        <v>0.5625</v>
      </c>
      <c r="E199" s="20">
        <f t="shared" si="30"/>
        <v>0.61805555555555558</v>
      </c>
      <c r="F199" s="20">
        <f t="shared" si="31"/>
        <v>5.555555555555558E-2</v>
      </c>
      <c r="G199" s="11" t="str" cm="1">
        <f t="array" ref="G199">_xlfn.IFNA(LOOKUP(1,0/FIND(help!$B$1:$B$26,B199),help!$C$1:$C$26),"")</f>
        <v>欧冠</v>
      </c>
      <c r="H199" s="11" t="str" cm="1">
        <f t="array" ref="H199">IF(G199="","",IFERROR(LOOKUP(1,0/FIND(help!$H$2:$H$18,B199),help!$I$2:$I$18),""))</f>
        <v>2023-24赛季</v>
      </c>
      <c r="I199" s="11" t="s">
        <v>1099</v>
      </c>
      <c r="J199" s="11" t="s">
        <v>881</v>
      </c>
      <c r="K199" s="11" t="s">
        <v>755</v>
      </c>
      <c r="L199" s="19">
        <f t="shared" si="32"/>
        <v>45490</v>
      </c>
      <c r="M199" s="11">
        <f t="shared" si="36"/>
        <v>3505</v>
      </c>
      <c r="N199" s="20">
        <f t="shared" si="33"/>
        <v>0.5625</v>
      </c>
      <c r="O199" s="20">
        <f t="shared" si="34"/>
        <v>0.61805555555555558</v>
      </c>
      <c r="P199" s="11" t="str">
        <f>IF(G199="","",G199&amp;COUNTIF($G$2:G199,G199))</f>
        <v>欧冠23</v>
      </c>
      <c r="Q199" s="26">
        <f t="shared" si="35"/>
        <v>0</v>
      </c>
    </row>
    <row r="200" spans="1:17" x14ac:dyDescent="0.2">
      <c r="A200" s="19"/>
      <c r="B200" s="11" t="s">
        <v>193</v>
      </c>
      <c r="C200" s="19">
        <f t="shared" si="28"/>
        <v>45490</v>
      </c>
      <c r="D200" s="20">
        <f t="shared" si="29"/>
        <v>0.61805555555555558</v>
      </c>
      <c r="E200" s="20">
        <f t="shared" si="30"/>
        <v>0.67708333333333337</v>
      </c>
      <c r="F200" s="20">
        <f t="shared" si="31"/>
        <v>5.902777777777779E-2</v>
      </c>
      <c r="G200" s="11" t="str" cm="1">
        <f t="array" ref="G200">_xlfn.IFNA(LOOKUP(1,0/FIND(help!$B$1:$B$26,B200),help!$C$1:$C$26),"")</f>
        <v>欧冠</v>
      </c>
      <c r="H200" s="11" t="str" cm="1">
        <f t="array" ref="H200">IF(G200="","",IFERROR(LOOKUP(1,0/FIND(help!$H$2:$H$18,B200),help!$I$2:$I$18),""))</f>
        <v>2023-24赛季</v>
      </c>
      <c r="I200" s="11" t="s">
        <v>1123</v>
      </c>
      <c r="J200" s="11" t="s">
        <v>914</v>
      </c>
      <c r="K200" s="11" t="s">
        <v>755</v>
      </c>
      <c r="L200" s="19">
        <f t="shared" si="32"/>
        <v>45490</v>
      </c>
      <c r="M200" s="11">
        <f t="shared" si="36"/>
        <v>3505</v>
      </c>
      <c r="N200" s="20">
        <f t="shared" si="33"/>
        <v>0.61805555555555558</v>
      </c>
      <c r="O200" s="20">
        <f t="shared" si="34"/>
        <v>0.67361111111111116</v>
      </c>
      <c r="P200" s="11" t="str">
        <f>IF(G200="","",G200&amp;COUNTIF($G$2:G200,G200))</f>
        <v>欧冠24</v>
      </c>
      <c r="Q200" s="26">
        <f t="shared" si="35"/>
        <v>3.4722222222222099E-3</v>
      </c>
    </row>
    <row r="201" spans="1:17" x14ac:dyDescent="0.2">
      <c r="A201" s="19"/>
      <c r="B201" s="11" t="s">
        <v>194</v>
      </c>
      <c r="C201" s="19">
        <f t="shared" si="28"/>
        <v>45490</v>
      </c>
      <c r="D201" s="20">
        <f t="shared" si="29"/>
        <v>0.67708333333333337</v>
      </c>
      <c r="E201" s="20">
        <f t="shared" si="30"/>
        <v>0.73263888888888884</v>
      </c>
      <c r="F201" s="20">
        <f t="shared" si="31"/>
        <v>5.5555555555555469E-2</v>
      </c>
      <c r="G201" s="11" t="str" cm="1">
        <f t="array" ref="G201">_xlfn.IFNA(LOOKUP(1,0/FIND(help!$B$1:$B$26,B201),help!$C$1:$C$26),"")</f>
        <v>德甲</v>
      </c>
      <c r="H201" s="11" t="str" cm="1">
        <f t="array" ref="H201">IF(G201="","",IFERROR(LOOKUP(1,0/FIND(help!$H$2:$H$18,B201),help!$I$2:$I$18),""))</f>
        <v>2023-24赛季</v>
      </c>
      <c r="I201" s="11" t="s">
        <v>1116</v>
      </c>
      <c r="J201" s="11" t="s">
        <v>910</v>
      </c>
      <c r="K201" s="11" t="s">
        <v>755</v>
      </c>
      <c r="L201" s="19">
        <f t="shared" si="32"/>
        <v>45490</v>
      </c>
      <c r="M201" s="11">
        <f t="shared" si="36"/>
        <v>3505</v>
      </c>
      <c r="N201" s="20">
        <f t="shared" si="33"/>
        <v>0.67708333333333337</v>
      </c>
      <c r="O201" s="20">
        <f t="shared" si="34"/>
        <v>0.73263888888888895</v>
      </c>
      <c r="P201" s="11" t="str">
        <f>IF(G201="","",G201&amp;COUNTIF($G$2:G201,G201))</f>
        <v>德甲19</v>
      </c>
      <c r="Q201" s="26">
        <f t="shared" si="35"/>
        <v>1.1102230246251565E-16</v>
      </c>
    </row>
    <row r="202" spans="1:17" x14ac:dyDescent="0.2">
      <c r="A202" s="19"/>
      <c r="B202" s="11" t="s">
        <v>195</v>
      </c>
      <c r="C202" s="19">
        <f t="shared" si="28"/>
        <v>45490</v>
      </c>
      <c r="D202" s="20">
        <f t="shared" si="29"/>
        <v>0.73263888888888884</v>
      </c>
      <c r="E202" s="20">
        <f t="shared" si="30"/>
        <v>0.79166666666666663</v>
      </c>
      <c r="F202" s="20">
        <f t="shared" si="31"/>
        <v>5.902777777777779E-2</v>
      </c>
      <c r="G202" s="11" t="str" cm="1">
        <f t="array" ref="G202">_xlfn.IFNA(LOOKUP(1,0/FIND(help!$B$1:$B$26,B202),help!$C$1:$C$26),"")</f>
        <v>德甲</v>
      </c>
      <c r="H202" s="11" t="str" cm="1">
        <f t="array" ref="H202">IF(G202="","",IFERROR(LOOKUP(1,0/FIND(help!$H$2:$H$18,B202),help!$I$2:$I$18),""))</f>
        <v>2023-24赛季</v>
      </c>
      <c r="I202" s="11" t="s">
        <v>1124</v>
      </c>
      <c r="J202" s="11" t="s">
        <v>915</v>
      </c>
      <c r="K202" s="11" t="s">
        <v>755</v>
      </c>
      <c r="L202" s="19">
        <f t="shared" si="32"/>
        <v>45490</v>
      </c>
      <c r="M202" s="11">
        <f t="shared" si="36"/>
        <v>3505</v>
      </c>
      <c r="N202" s="20">
        <f t="shared" si="33"/>
        <v>0.73263888888888884</v>
      </c>
      <c r="O202" s="20">
        <f t="shared" si="34"/>
        <v>0.78819444444444442</v>
      </c>
      <c r="P202" s="11" t="str">
        <f>IF(G202="","",G202&amp;COUNTIF($G$2:G202,G202))</f>
        <v>德甲20</v>
      </c>
      <c r="Q202" s="26">
        <f t="shared" si="35"/>
        <v>3.4722222222222099E-3</v>
      </c>
    </row>
    <row r="203" spans="1:17" x14ac:dyDescent="0.2">
      <c r="A203" s="19"/>
      <c r="B203" s="11" t="s">
        <v>71</v>
      </c>
      <c r="C203" s="19">
        <f t="shared" si="28"/>
        <v>45490</v>
      </c>
      <c r="D203" s="20">
        <f t="shared" si="29"/>
        <v>0.79166666666666663</v>
      </c>
      <c r="E203" s="20">
        <f t="shared" si="30"/>
        <v>0.80902777777777779</v>
      </c>
      <c r="F203" s="20">
        <f t="shared" si="31"/>
        <v>1.736111111111116E-2</v>
      </c>
      <c r="G203" s="11" t="str" cm="1">
        <f t="array" ref="G203">_xlfn.IFNA(LOOKUP(1,0/FIND(help!$B$1:$B$26,B203),help!$C$1:$C$26),"")</f>
        <v/>
      </c>
      <c r="H203" s="11" t="str" cm="1">
        <f t="array" ref="H203">IF(G203="","",IFERROR(LOOKUP(1,0/FIND(help!$H$2:$H$18,B203),help!$I$2:$I$18),""))</f>
        <v/>
      </c>
      <c r="I203" s="11" t="s">
        <v>1087</v>
      </c>
      <c r="J203" s="11" t="s">
        <v>868</v>
      </c>
      <c r="K203" s="11" t="s">
        <v>755</v>
      </c>
      <c r="L203" s="19">
        <f t="shared" si="32"/>
        <v>45490</v>
      </c>
      <c r="M203" s="11">
        <f t="shared" si="36"/>
        <v>3505</v>
      </c>
      <c r="N203" s="20" t="str">
        <f t="shared" si="33"/>
        <v/>
      </c>
      <c r="O203" s="20" t="str">
        <f t="shared" si="34"/>
        <v/>
      </c>
      <c r="P203" s="11" t="str">
        <f>IF(G203="","",G203&amp;COUNTIF($G$2:G203,G203))</f>
        <v/>
      </c>
      <c r="Q203" s="26">
        <f t="shared" si="35"/>
        <v>0</v>
      </c>
    </row>
    <row r="204" spans="1:17" x14ac:dyDescent="0.2">
      <c r="A204" s="19"/>
      <c r="B204" s="11" t="s">
        <v>196</v>
      </c>
      <c r="C204" s="19">
        <f t="shared" si="28"/>
        <v>45490</v>
      </c>
      <c r="D204" s="20">
        <f t="shared" si="29"/>
        <v>0.80902777777777779</v>
      </c>
      <c r="E204" s="20">
        <f t="shared" si="30"/>
        <v>0.86458333333333337</v>
      </c>
      <c r="F204" s="20">
        <f t="shared" si="31"/>
        <v>5.555555555555558E-2</v>
      </c>
      <c r="G204" s="11" t="str" cm="1">
        <f t="array" ref="G204">_xlfn.IFNA(LOOKUP(1,0/FIND(help!$B$1:$B$26,B204),help!$C$1:$C$26),"")</f>
        <v>法甲</v>
      </c>
      <c r="H204" s="11" t="str" cm="1">
        <f t="array" ref="H204">IF(G204="","",IFERROR(LOOKUP(1,0/FIND(help!$H$2:$H$18,B204),help!$I$2:$I$18),""))</f>
        <v>2023-24赛季</v>
      </c>
      <c r="I204" s="11" t="s">
        <v>1120</v>
      </c>
      <c r="J204" s="11" t="s">
        <v>911</v>
      </c>
      <c r="K204" s="11" t="s">
        <v>755</v>
      </c>
      <c r="L204" s="19">
        <f t="shared" si="32"/>
        <v>45490</v>
      </c>
      <c r="M204" s="11">
        <f t="shared" si="36"/>
        <v>3505</v>
      </c>
      <c r="N204" s="20">
        <f t="shared" si="33"/>
        <v>0.80902777777777779</v>
      </c>
      <c r="O204" s="20">
        <f t="shared" si="34"/>
        <v>0.86458333333333337</v>
      </c>
      <c r="P204" s="11" t="str">
        <f>IF(G204="","",G204&amp;COUNTIF($G$2:G204,G204))</f>
        <v>法甲24</v>
      </c>
      <c r="Q204" s="26">
        <f t="shared" si="35"/>
        <v>0</v>
      </c>
    </row>
    <row r="205" spans="1:17" x14ac:dyDescent="0.2">
      <c r="A205" s="19"/>
      <c r="B205" s="11" t="s">
        <v>197</v>
      </c>
      <c r="C205" s="19">
        <f t="shared" si="28"/>
        <v>45490</v>
      </c>
      <c r="D205" s="20">
        <f t="shared" si="29"/>
        <v>0.86458333333333337</v>
      </c>
      <c r="E205" s="20">
        <f t="shared" si="30"/>
        <v>0.92361111111111116</v>
      </c>
      <c r="F205" s="20">
        <f t="shared" si="31"/>
        <v>5.902777777777779E-2</v>
      </c>
      <c r="G205" s="11" t="str" cm="1">
        <f t="array" ref="G205">_xlfn.IFNA(LOOKUP(1,0/FIND(help!$B$1:$B$26,B205),help!$C$1:$C$26),"")</f>
        <v>法甲</v>
      </c>
      <c r="H205" s="11" t="str" cm="1">
        <f t="array" ref="H205">IF(G205="","",IFERROR(LOOKUP(1,0/FIND(help!$H$2:$H$18,B205),help!$I$2:$I$18),""))</f>
        <v>2023-24赛季</v>
      </c>
      <c r="I205" s="11" t="s">
        <v>1125</v>
      </c>
      <c r="J205" s="11" t="s">
        <v>916</v>
      </c>
      <c r="K205" s="11" t="s">
        <v>755</v>
      </c>
      <c r="L205" s="19">
        <f t="shared" si="32"/>
        <v>45490</v>
      </c>
      <c r="M205" s="11">
        <f t="shared" si="36"/>
        <v>3505</v>
      </c>
      <c r="N205" s="20">
        <f t="shared" si="33"/>
        <v>0.86458333333333337</v>
      </c>
      <c r="O205" s="20">
        <f t="shared" si="34"/>
        <v>0.92013888888888895</v>
      </c>
      <c r="P205" s="11" t="str">
        <f>IF(G205="","",G205&amp;COUNTIF($G$2:G205,G205))</f>
        <v>法甲25</v>
      </c>
      <c r="Q205" s="26">
        <f t="shared" si="35"/>
        <v>3.4722222222222099E-3</v>
      </c>
    </row>
    <row r="206" spans="1:17" x14ac:dyDescent="0.2">
      <c r="A206" s="19"/>
      <c r="B206" s="11" t="s">
        <v>198</v>
      </c>
      <c r="C206" s="19">
        <f t="shared" si="28"/>
        <v>45490</v>
      </c>
      <c r="D206" s="20">
        <f t="shared" si="29"/>
        <v>0.92361111111111116</v>
      </c>
      <c r="E206" s="20">
        <f t="shared" si="30"/>
        <v>0.97916666666666663</v>
      </c>
      <c r="F206" s="20">
        <f t="shared" si="31"/>
        <v>5.5555555555555469E-2</v>
      </c>
      <c r="G206" s="11" t="str" cm="1">
        <f t="array" ref="G206">_xlfn.IFNA(LOOKUP(1,0/FIND(help!$B$1:$B$26,B206),help!$C$1:$C$26),"")</f>
        <v>欧冠</v>
      </c>
      <c r="H206" s="11" t="str" cm="1">
        <f t="array" ref="H206">IF(G206="","",IFERROR(LOOKUP(1,0/FIND(help!$H$2:$H$18,B206),help!$I$2:$I$18),""))</f>
        <v>2023-24赛季</v>
      </c>
      <c r="I206" s="11" t="s">
        <v>1099</v>
      </c>
      <c r="J206" s="11" t="s">
        <v>881</v>
      </c>
      <c r="K206" s="11" t="s">
        <v>755</v>
      </c>
      <c r="L206" s="19">
        <f t="shared" si="32"/>
        <v>45490</v>
      </c>
      <c r="M206" s="11">
        <f t="shared" si="36"/>
        <v>3505</v>
      </c>
      <c r="N206" s="20">
        <f t="shared" si="33"/>
        <v>0.92361111111111116</v>
      </c>
      <c r="O206" s="20">
        <f t="shared" si="34"/>
        <v>0.97916666666666674</v>
      </c>
      <c r="P206" s="11" t="str">
        <f>IF(G206="","",G206&amp;COUNTIF($G$2:G206,G206))</f>
        <v>欧冠25</v>
      </c>
      <c r="Q206" s="26">
        <f t="shared" si="35"/>
        <v>1.1102230246251565E-16</v>
      </c>
    </row>
    <row r="207" spans="1:17" x14ac:dyDescent="0.2">
      <c r="A207" s="19"/>
      <c r="B207" s="11" t="s">
        <v>199</v>
      </c>
      <c r="C207" s="19">
        <f t="shared" si="28"/>
        <v>45490</v>
      </c>
      <c r="D207" s="20">
        <f t="shared" si="29"/>
        <v>0.97916666666666663</v>
      </c>
      <c r="E207" s="20">
        <f t="shared" si="30"/>
        <v>3.8194444444444448E-2</v>
      </c>
      <c r="F207" s="20">
        <f t="shared" si="31"/>
        <v>5.902777777777779E-2</v>
      </c>
      <c r="G207" s="11" t="str" cm="1">
        <f t="array" ref="G207">_xlfn.IFNA(LOOKUP(1,0/FIND(help!$B$1:$B$26,B207),help!$C$1:$C$26),"")</f>
        <v>欧冠</v>
      </c>
      <c r="H207" s="11" t="str" cm="1">
        <f t="array" ref="H207">IF(G207="","",IFERROR(LOOKUP(1,0/FIND(help!$H$2:$H$18,B207),help!$I$2:$I$18),""))</f>
        <v>2023-24赛季</v>
      </c>
      <c r="I207" s="11" t="s">
        <v>1123</v>
      </c>
      <c r="J207" s="11" t="s">
        <v>914</v>
      </c>
      <c r="K207" s="11" t="s">
        <v>755</v>
      </c>
      <c r="L207" s="19">
        <f t="shared" si="32"/>
        <v>45490</v>
      </c>
      <c r="M207" s="11">
        <f t="shared" si="36"/>
        <v>3505</v>
      </c>
      <c r="N207" s="20">
        <f t="shared" si="33"/>
        <v>0.97916666666666663</v>
      </c>
      <c r="O207" s="20">
        <f t="shared" si="34"/>
        <v>1.0347222222222221</v>
      </c>
      <c r="P207" s="11" t="str">
        <f>IF(G207="","",G207&amp;COUNTIF($G$2:G207,G207))</f>
        <v>欧冠26</v>
      </c>
      <c r="Q207" s="26">
        <f t="shared" si="35"/>
        <v>3.4722222222223209E-3</v>
      </c>
    </row>
    <row r="208" spans="1:17" x14ac:dyDescent="0.2">
      <c r="A208" s="19">
        <v>45491</v>
      </c>
      <c r="B208" s="11" t="s">
        <v>76</v>
      </c>
      <c r="C208" s="19">
        <f t="shared" si="28"/>
        <v>45491</v>
      </c>
      <c r="D208" s="20">
        <f t="shared" si="29"/>
        <v>3.8194444444444448E-2</v>
      </c>
      <c r="E208" s="20">
        <f t="shared" si="30"/>
        <v>5.5555555555555552E-2</v>
      </c>
      <c r="F208" s="20">
        <f t="shared" si="31"/>
        <v>1.7361111111111105E-2</v>
      </c>
      <c r="G208" s="11" t="str" cm="1">
        <f t="array" ref="G208">_xlfn.IFNA(LOOKUP(1,0/FIND(help!$B$1:$B$26,B208),help!$C$1:$C$26),"")</f>
        <v/>
      </c>
      <c r="H208" s="11" t="str" cm="1">
        <f t="array" ref="H208">IF(G208="","",IFERROR(LOOKUP(1,0/FIND(help!$H$2:$H$18,B208),help!$I$2:$I$18),""))</f>
        <v/>
      </c>
      <c r="I208" s="11" t="s">
        <v>1087</v>
      </c>
      <c r="J208" s="11" t="s">
        <v>868</v>
      </c>
      <c r="K208" s="11" t="s">
        <v>755</v>
      </c>
      <c r="L208" s="19">
        <f t="shared" si="32"/>
        <v>45490</v>
      </c>
      <c r="M208" s="11">
        <f t="shared" si="36"/>
        <v>3505</v>
      </c>
      <c r="N208" s="20" t="str">
        <f t="shared" si="33"/>
        <v/>
      </c>
      <c r="O208" s="20" t="str">
        <f t="shared" si="34"/>
        <v/>
      </c>
      <c r="P208" s="11" t="str">
        <f>IF(G208="","",G208&amp;COUNTIF($G$2:G208,G208))</f>
        <v/>
      </c>
      <c r="Q208" s="26">
        <f t="shared" si="35"/>
        <v>0</v>
      </c>
    </row>
    <row r="209" spans="1:17" x14ac:dyDescent="0.2">
      <c r="A209" s="19"/>
      <c r="B209" s="11" t="s">
        <v>200</v>
      </c>
      <c r="C209" s="19">
        <f t="shared" si="28"/>
        <v>45491</v>
      </c>
      <c r="D209" s="20">
        <f t="shared" si="29"/>
        <v>5.5555555555555552E-2</v>
      </c>
      <c r="E209" s="20">
        <f t="shared" si="30"/>
        <v>0.1111111111111111</v>
      </c>
      <c r="F209" s="20">
        <f t="shared" si="31"/>
        <v>5.5555555555555552E-2</v>
      </c>
      <c r="G209" s="11" t="str" cm="1">
        <f t="array" ref="G209">_xlfn.IFNA(LOOKUP(1,0/FIND(help!$B$1:$B$26,B209),help!$C$1:$C$26),"")</f>
        <v>英超</v>
      </c>
      <c r="H209" s="11" t="str" cm="1">
        <f t="array" ref="H209">IF(G209="","",IFERROR(LOOKUP(1,0/FIND(help!$H$2:$H$18,B209),help!$I$2:$I$18),""))</f>
        <v>2023-24赛季</v>
      </c>
      <c r="I209" s="11" t="s">
        <v>1118</v>
      </c>
      <c r="J209" s="11" t="s">
        <v>907</v>
      </c>
      <c r="K209" s="11" t="s">
        <v>755</v>
      </c>
      <c r="L209" s="19">
        <f t="shared" si="32"/>
        <v>45490</v>
      </c>
      <c r="M209" s="11">
        <f t="shared" si="36"/>
        <v>3505</v>
      </c>
      <c r="N209" s="20">
        <f t="shared" si="33"/>
        <v>1.0555555555555556</v>
      </c>
      <c r="O209" s="20">
        <f t="shared" si="34"/>
        <v>0.11111111111111116</v>
      </c>
      <c r="P209" s="11" t="str">
        <f>IF(G209="","",G209&amp;COUNTIF($G$2:G209,G209))</f>
        <v>英超61</v>
      </c>
      <c r="Q209" s="26">
        <f t="shared" si="35"/>
        <v>5.5511151231257827E-17</v>
      </c>
    </row>
    <row r="210" spans="1:17" x14ac:dyDescent="0.2">
      <c r="A210" s="19"/>
      <c r="B210" s="11" t="s">
        <v>201</v>
      </c>
      <c r="C210" s="19">
        <f t="shared" si="28"/>
        <v>45491</v>
      </c>
      <c r="D210" s="20">
        <f t="shared" si="29"/>
        <v>0.1111111111111111</v>
      </c>
      <c r="E210" s="20">
        <f t="shared" si="30"/>
        <v>0.1701388888888889</v>
      </c>
      <c r="F210" s="20">
        <f t="shared" si="31"/>
        <v>5.902777777777779E-2</v>
      </c>
      <c r="G210" s="11" t="str" cm="1">
        <f t="array" ref="G210">_xlfn.IFNA(LOOKUP(1,0/FIND(help!$B$1:$B$26,B210),help!$C$1:$C$26),"")</f>
        <v>英超</v>
      </c>
      <c r="H210" s="11" t="str" cm="1">
        <f t="array" ref="H210">IF(G210="","",IFERROR(LOOKUP(1,0/FIND(help!$H$2:$H$18,B210),help!$I$2:$I$18),""))</f>
        <v>2023-24赛季</v>
      </c>
      <c r="I210" s="11" t="s">
        <v>1118</v>
      </c>
      <c r="J210" s="11" t="s">
        <v>908</v>
      </c>
      <c r="K210" s="11" t="s">
        <v>755</v>
      </c>
      <c r="L210" s="19">
        <f t="shared" si="32"/>
        <v>45491</v>
      </c>
      <c r="M210" s="11">
        <f t="shared" si="36"/>
        <v>3505</v>
      </c>
      <c r="N210" s="20">
        <f t="shared" si="33"/>
        <v>0.1111111111111111</v>
      </c>
      <c r="O210" s="20">
        <f t="shared" si="34"/>
        <v>0.16666666666666666</v>
      </c>
      <c r="P210" s="11" t="str">
        <f>IF(G210="","",G210&amp;COUNTIF($G$2:G210,G210))</f>
        <v>英超62</v>
      </c>
      <c r="Q210" s="26">
        <f t="shared" si="35"/>
        <v>3.4722222222222376E-3</v>
      </c>
    </row>
    <row r="211" spans="1:17" x14ac:dyDescent="0.2">
      <c r="A211" s="19"/>
      <c r="B211" s="11" t="s">
        <v>202</v>
      </c>
      <c r="C211" s="19">
        <f t="shared" si="28"/>
        <v>45491</v>
      </c>
      <c r="D211" s="20">
        <f t="shared" si="29"/>
        <v>0.1701388888888889</v>
      </c>
      <c r="E211" s="20">
        <f t="shared" si="30"/>
        <v>0.22569444444444445</v>
      </c>
      <c r="F211" s="20">
        <f t="shared" si="31"/>
        <v>5.5555555555555552E-2</v>
      </c>
      <c r="G211" s="11" t="str" cm="1">
        <f t="array" ref="G211">_xlfn.IFNA(LOOKUP(1,0/FIND(help!$B$1:$B$26,B211),help!$C$1:$C$26),"")</f>
        <v>英超</v>
      </c>
      <c r="H211" s="11" t="str" cm="1">
        <f t="array" ref="H211">IF(G211="","",IFERROR(LOOKUP(1,0/FIND(help!$H$2:$H$18,B211),help!$I$2:$I$18),""))</f>
        <v>2023-24赛季</v>
      </c>
      <c r="I211" s="11" t="s">
        <v>1121</v>
      </c>
      <c r="J211" s="11" t="s">
        <v>912</v>
      </c>
      <c r="K211" s="11" t="s">
        <v>755</v>
      </c>
      <c r="L211" s="19">
        <f t="shared" si="32"/>
        <v>45491</v>
      </c>
      <c r="M211" s="11">
        <f t="shared" si="36"/>
        <v>3505</v>
      </c>
      <c r="N211" s="20">
        <f t="shared" si="33"/>
        <v>0.1701388888888889</v>
      </c>
      <c r="O211" s="20">
        <f t="shared" si="34"/>
        <v>0.22569444444444445</v>
      </c>
      <c r="P211" s="11" t="str">
        <f>IF(G211="","",G211&amp;COUNTIF($G$2:G211,G211))</f>
        <v>英超63</v>
      </c>
      <c r="Q211" s="26">
        <f t="shared" si="35"/>
        <v>0</v>
      </c>
    </row>
    <row r="212" spans="1:17" x14ac:dyDescent="0.2">
      <c r="A212" s="19"/>
      <c r="B212" s="11" t="s">
        <v>203</v>
      </c>
      <c r="C212" s="19">
        <f t="shared" si="28"/>
        <v>45491</v>
      </c>
      <c r="D212" s="20">
        <f t="shared" si="29"/>
        <v>0.22569444444444445</v>
      </c>
      <c r="E212" s="20">
        <f t="shared" si="30"/>
        <v>0.28472222222222221</v>
      </c>
      <c r="F212" s="20">
        <f t="shared" si="31"/>
        <v>5.9027777777777762E-2</v>
      </c>
      <c r="G212" s="11" t="str" cm="1">
        <f t="array" ref="G212">_xlfn.IFNA(LOOKUP(1,0/FIND(help!$B$1:$B$26,B212),help!$C$1:$C$26),"")</f>
        <v>英超</v>
      </c>
      <c r="H212" s="11" t="str" cm="1">
        <f t="array" ref="H212">IF(G212="","",IFERROR(LOOKUP(1,0/FIND(help!$H$2:$H$18,B212),help!$I$2:$I$18),""))</f>
        <v>2023-24赛季</v>
      </c>
      <c r="I212" s="11" t="s">
        <v>1121</v>
      </c>
      <c r="J212" s="11" t="s">
        <v>913</v>
      </c>
      <c r="K212" s="11" t="s">
        <v>755</v>
      </c>
      <c r="L212" s="19">
        <f t="shared" si="32"/>
        <v>45491</v>
      </c>
      <c r="M212" s="11">
        <f t="shared" si="36"/>
        <v>3505</v>
      </c>
      <c r="N212" s="20">
        <f t="shared" si="33"/>
        <v>0.22569444444444445</v>
      </c>
      <c r="O212" s="20">
        <f t="shared" si="34"/>
        <v>0.28125</v>
      </c>
      <c r="P212" s="11" t="str">
        <f>IF(G212="","",G212&amp;COUNTIF($G$2:G212,G212))</f>
        <v>英超64</v>
      </c>
      <c r="Q212" s="26">
        <f t="shared" si="35"/>
        <v>3.4722222222222099E-3</v>
      </c>
    </row>
    <row r="213" spans="1:17" x14ac:dyDescent="0.2">
      <c r="A213" s="19"/>
      <c r="B213" s="11" t="s">
        <v>204</v>
      </c>
      <c r="C213" s="19">
        <f t="shared" si="28"/>
        <v>45491</v>
      </c>
      <c r="D213" s="20">
        <f t="shared" si="29"/>
        <v>0.28472222222222221</v>
      </c>
      <c r="E213" s="20">
        <f t="shared" si="30"/>
        <v>0.34027777777777779</v>
      </c>
      <c r="F213" s="20">
        <f t="shared" si="31"/>
        <v>5.555555555555558E-2</v>
      </c>
      <c r="G213" s="11" t="str" cm="1">
        <f t="array" ref="G213">_xlfn.IFNA(LOOKUP(1,0/FIND(help!$B$1:$B$26,B213),help!$C$1:$C$26),"")</f>
        <v>英超</v>
      </c>
      <c r="H213" s="11" t="str" cm="1">
        <f t="array" ref="H213">IF(G213="","",IFERROR(LOOKUP(1,0/FIND(help!$H$2:$H$18,B213),help!$I$2:$I$18),""))</f>
        <v>2023-24赛季</v>
      </c>
      <c r="I213" s="11" t="s">
        <v>1126</v>
      </c>
      <c r="J213" s="11" t="s">
        <v>917</v>
      </c>
      <c r="K213" s="11" t="s">
        <v>755</v>
      </c>
      <c r="L213" s="19">
        <f t="shared" si="32"/>
        <v>45491</v>
      </c>
      <c r="M213" s="11">
        <f t="shared" si="36"/>
        <v>3505</v>
      </c>
      <c r="N213" s="20">
        <f t="shared" si="33"/>
        <v>0.28472222222222221</v>
      </c>
      <c r="O213" s="20">
        <f t="shared" si="34"/>
        <v>0.34027777777777779</v>
      </c>
      <c r="P213" s="11" t="str">
        <f>IF(G213="","",G213&amp;COUNTIF($G$2:G213,G213))</f>
        <v>英超65</v>
      </c>
      <c r="Q213" s="26">
        <f t="shared" si="35"/>
        <v>0</v>
      </c>
    </row>
    <row r="214" spans="1:17" x14ac:dyDescent="0.2">
      <c r="A214" s="19"/>
      <c r="B214" s="11" t="s">
        <v>205</v>
      </c>
      <c r="C214" s="19">
        <f t="shared" si="28"/>
        <v>45491</v>
      </c>
      <c r="D214" s="20">
        <f t="shared" si="29"/>
        <v>0.34027777777777779</v>
      </c>
      <c r="E214" s="20">
        <f t="shared" si="30"/>
        <v>0.39930555555555558</v>
      </c>
      <c r="F214" s="20">
        <f t="shared" si="31"/>
        <v>5.902777777777779E-2</v>
      </c>
      <c r="G214" s="11" t="str" cm="1">
        <f t="array" ref="G214">_xlfn.IFNA(LOOKUP(1,0/FIND(help!$B$1:$B$26,B214),help!$C$1:$C$26),"")</f>
        <v>英超</v>
      </c>
      <c r="H214" s="11" t="str" cm="1">
        <f t="array" ref="H214">IF(G214="","",IFERROR(LOOKUP(1,0/FIND(help!$H$2:$H$18,B214),help!$I$2:$I$18),""))</f>
        <v>2023-24赛季</v>
      </c>
      <c r="I214" s="11" t="s">
        <v>1126</v>
      </c>
      <c r="J214" s="11" t="s">
        <v>918</v>
      </c>
      <c r="K214" s="11" t="s">
        <v>755</v>
      </c>
      <c r="L214" s="19">
        <f t="shared" si="32"/>
        <v>45491</v>
      </c>
      <c r="M214" s="11">
        <f t="shared" si="36"/>
        <v>3505</v>
      </c>
      <c r="N214" s="20">
        <f t="shared" si="33"/>
        <v>0.34027777777777779</v>
      </c>
      <c r="O214" s="20">
        <f t="shared" si="34"/>
        <v>0.39583333333333337</v>
      </c>
      <c r="P214" s="11" t="str">
        <f>IF(G214="","",G214&amp;COUNTIF($G$2:G214,G214))</f>
        <v>英超66</v>
      </c>
      <c r="Q214" s="26">
        <f t="shared" si="35"/>
        <v>3.4722222222222099E-3</v>
      </c>
    </row>
    <row r="215" spans="1:17" x14ac:dyDescent="0.2">
      <c r="A215" s="19"/>
      <c r="B215" s="11" t="s">
        <v>206</v>
      </c>
      <c r="C215" s="19">
        <f t="shared" si="28"/>
        <v>45491</v>
      </c>
      <c r="D215" s="20">
        <f t="shared" si="29"/>
        <v>0.39930555555555558</v>
      </c>
      <c r="E215" s="20">
        <f t="shared" si="30"/>
        <v>0.4548611111111111</v>
      </c>
      <c r="F215" s="20">
        <f t="shared" si="31"/>
        <v>5.5555555555555525E-2</v>
      </c>
      <c r="G215" s="11" t="str" cm="1">
        <f t="array" ref="G215">_xlfn.IFNA(LOOKUP(1,0/FIND(help!$B$1:$B$26,B215),help!$C$1:$C$26),"")</f>
        <v>意甲</v>
      </c>
      <c r="H215" s="11" t="str" cm="1">
        <f t="array" ref="H215">IF(G215="","",IFERROR(LOOKUP(1,0/FIND(help!$H$2:$H$18,B215),help!$I$2:$I$18),""))</f>
        <v>2023-24赛季</v>
      </c>
      <c r="I215" s="11" t="s">
        <v>1122</v>
      </c>
      <c r="K215" s="11" t="s">
        <v>755</v>
      </c>
      <c r="L215" s="19">
        <f t="shared" si="32"/>
        <v>45491</v>
      </c>
      <c r="M215" s="11">
        <f t="shared" si="36"/>
        <v>3505</v>
      </c>
      <c r="N215" s="20">
        <f t="shared" si="33"/>
        <v>0.39930555555555558</v>
      </c>
      <c r="O215" s="20">
        <f t="shared" si="34"/>
        <v>0.45486111111111116</v>
      </c>
      <c r="P215" s="11" t="str">
        <f>IF(G215="","",G215&amp;COUNTIF($G$2:G215,G215))</f>
        <v>意甲30</v>
      </c>
      <c r="Q215" s="26">
        <f t="shared" si="35"/>
        <v>5.5511151231257827E-17</v>
      </c>
    </row>
    <row r="216" spans="1:17" x14ac:dyDescent="0.2">
      <c r="A216" s="19"/>
      <c r="B216" s="11" t="s">
        <v>207</v>
      </c>
      <c r="C216" s="19">
        <f t="shared" si="28"/>
        <v>45491</v>
      </c>
      <c r="D216" s="20">
        <f t="shared" si="29"/>
        <v>0.4548611111111111</v>
      </c>
      <c r="E216" s="20">
        <f t="shared" si="30"/>
        <v>0.51388888888888884</v>
      </c>
      <c r="F216" s="20">
        <f t="shared" si="31"/>
        <v>5.9027777777777735E-2</v>
      </c>
      <c r="G216" s="11" t="str" cm="1">
        <f t="array" ref="G216">_xlfn.IFNA(LOOKUP(1,0/FIND(help!$B$1:$B$26,B216),help!$C$1:$C$26),"")</f>
        <v>意甲</v>
      </c>
      <c r="H216" s="11" t="str" cm="1">
        <f t="array" ref="H216">IF(G216="","",IFERROR(LOOKUP(1,0/FIND(help!$H$2:$H$18,B216),help!$I$2:$I$18),""))</f>
        <v>2023-24赛季</v>
      </c>
      <c r="I216" s="11" t="s">
        <v>1127</v>
      </c>
      <c r="K216" s="11" t="s">
        <v>755</v>
      </c>
      <c r="L216" s="19">
        <f t="shared" si="32"/>
        <v>45491</v>
      </c>
      <c r="M216" s="11">
        <f t="shared" si="36"/>
        <v>3505</v>
      </c>
      <c r="N216" s="20">
        <f t="shared" si="33"/>
        <v>0.4548611111111111</v>
      </c>
      <c r="O216" s="20">
        <f t="shared" si="34"/>
        <v>0.51041666666666663</v>
      </c>
      <c r="P216" s="11" t="str">
        <f>IF(G216="","",G216&amp;COUNTIF($G$2:G216,G216))</f>
        <v>意甲31</v>
      </c>
      <c r="Q216" s="26">
        <f t="shared" si="35"/>
        <v>3.4722222222222099E-3</v>
      </c>
    </row>
    <row r="217" spans="1:17" x14ac:dyDescent="0.2">
      <c r="A217" s="19"/>
      <c r="B217" s="11" t="s">
        <v>85</v>
      </c>
      <c r="C217" s="19">
        <f t="shared" si="28"/>
        <v>45491</v>
      </c>
      <c r="D217" s="20">
        <f t="shared" si="29"/>
        <v>0.51388888888888884</v>
      </c>
      <c r="E217" s="20">
        <f t="shared" si="30"/>
        <v>0.53819444444444442</v>
      </c>
      <c r="F217" s="20">
        <f t="shared" si="31"/>
        <v>2.430555555555558E-2</v>
      </c>
      <c r="G217" s="11" t="str" cm="1">
        <f t="array" ref="G217">_xlfn.IFNA(LOOKUP(1,0/FIND(help!$B$1:$B$26,B217),help!$C$1:$C$26),"")</f>
        <v/>
      </c>
      <c r="H217" s="11" t="str" cm="1">
        <f t="array" ref="H217">IF(G217="","",IFERROR(LOOKUP(1,0/FIND(help!$H$2:$H$18,B217),help!$I$2:$I$18),""))</f>
        <v/>
      </c>
      <c r="I217" s="11" t="s">
        <v>1092</v>
      </c>
      <c r="K217" s="11" t="s">
        <v>755</v>
      </c>
      <c r="L217" s="19">
        <f t="shared" si="32"/>
        <v>45491</v>
      </c>
      <c r="M217" s="11">
        <f t="shared" si="36"/>
        <v>3505</v>
      </c>
      <c r="N217" s="20" t="str">
        <f t="shared" si="33"/>
        <v/>
      </c>
      <c r="O217" s="20" t="str">
        <f t="shared" si="34"/>
        <v/>
      </c>
      <c r="P217" s="11" t="str">
        <f>IF(G217="","",G217&amp;COUNTIF($G$2:G217,G217))</f>
        <v/>
      </c>
      <c r="Q217" s="26">
        <f t="shared" si="35"/>
        <v>0</v>
      </c>
    </row>
    <row r="218" spans="1:17" x14ac:dyDescent="0.2">
      <c r="A218" s="19"/>
      <c r="B218" s="11" t="s">
        <v>86</v>
      </c>
      <c r="C218" s="19">
        <f t="shared" si="28"/>
        <v>45491</v>
      </c>
      <c r="D218" s="20">
        <f t="shared" si="29"/>
        <v>0.53819444444444442</v>
      </c>
      <c r="E218" s="20">
        <f t="shared" si="30"/>
        <v>0.5625</v>
      </c>
      <c r="F218" s="20">
        <f t="shared" si="31"/>
        <v>2.430555555555558E-2</v>
      </c>
      <c r="G218" s="11" t="str" cm="1">
        <f t="array" ref="G218">_xlfn.IFNA(LOOKUP(1,0/FIND(help!$B$1:$B$26,B218),help!$C$1:$C$26),"")</f>
        <v/>
      </c>
      <c r="H218" s="11" t="str" cm="1">
        <f t="array" ref="H218">IF(G218="","",IFERROR(LOOKUP(1,0/FIND(help!$H$2:$H$18,B218),help!$I$2:$I$18),""))</f>
        <v/>
      </c>
      <c r="I218" s="11" t="s">
        <v>1093</v>
      </c>
      <c r="K218" s="11" t="s">
        <v>755</v>
      </c>
      <c r="L218" s="19">
        <f t="shared" si="32"/>
        <v>45491</v>
      </c>
      <c r="M218" s="11">
        <f t="shared" si="36"/>
        <v>3505</v>
      </c>
      <c r="N218" s="20" t="str">
        <f t="shared" si="33"/>
        <v/>
      </c>
      <c r="O218" s="20" t="str">
        <f t="shared" si="34"/>
        <v/>
      </c>
      <c r="P218" s="11" t="str">
        <f>IF(G218="","",G218&amp;COUNTIF($G$2:G218,G218))</f>
        <v/>
      </c>
      <c r="Q218" s="26">
        <f t="shared" si="35"/>
        <v>0</v>
      </c>
    </row>
    <row r="219" spans="1:17" x14ac:dyDescent="0.2">
      <c r="A219" s="19"/>
      <c r="B219" s="11" t="s">
        <v>208</v>
      </c>
      <c r="C219" s="19">
        <f t="shared" si="28"/>
        <v>45491</v>
      </c>
      <c r="D219" s="20">
        <f t="shared" si="29"/>
        <v>0.5625</v>
      </c>
      <c r="E219" s="20">
        <f t="shared" si="30"/>
        <v>0.61805555555555558</v>
      </c>
      <c r="F219" s="20">
        <f t="shared" si="31"/>
        <v>5.555555555555558E-2</v>
      </c>
      <c r="G219" s="11" t="str" cm="1">
        <f t="array" ref="G219">_xlfn.IFNA(LOOKUP(1,0/FIND(help!$B$1:$B$26,B219),help!$C$1:$C$26),"")</f>
        <v>欧冠</v>
      </c>
      <c r="H219" s="11" t="str" cm="1">
        <f t="array" ref="H219">IF(G219="","",IFERROR(LOOKUP(1,0/FIND(help!$H$2:$H$18,B219),help!$I$2:$I$18),""))</f>
        <v>2023-24赛季</v>
      </c>
      <c r="I219" s="11" t="s">
        <v>1123</v>
      </c>
      <c r="J219" s="11" t="s">
        <v>914</v>
      </c>
      <c r="K219" s="11" t="s">
        <v>755</v>
      </c>
      <c r="L219" s="19">
        <f t="shared" si="32"/>
        <v>45491</v>
      </c>
      <c r="M219" s="11">
        <f t="shared" si="36"/>
        <v>3505</v>
      </c>
      <c r="N219" s="20">
        <f t="shared" si="33"/>
        <v>0.5625</v>
      </c>
      <c r="O219" s="20">
        <f t="shared" si="34"/>
        <v>0.61805555555555558</v>
      </c>
      <c r="P219" s="11" t="str">
        <f>IF(G219="","",G219&amp;COUNTIF($G$2:G219,G219))</f>
        <v>欧冠27</v>
      </c>
      <c r="Q219" s="26">
        <f t="shared" si="35"/>
        <v>0</v>
      </c>
    </row>
    <row r="220" spans="1:17" x14ac:dyDescent="0.2">
      <c r="A220" s="19"/>
      <c r="B220" s="11" t="s">
        <v>209</v>
      </c>
      <c r="C220" s="19">
        <f t="shared" si="28"/>
        <v>45491</v>
      </c>
      <c r="D220" s="20">
        <f t="shared" si="29"/>
        <v>0.61805555555555558</v>
      </c>
      <c r="E220" s="20">
        <f t="shared" si="30"/>
        <v>0.67708333333333337</v>
      </c>
      <c r="F220" s="20">
        <f t="shared" si="31"/>
        <v>5.902777777777779E-2</v>
      </c>
      <c r="G220" s="11" t="str" cm="1">
        <f t="array" ref="G220">_xlfn.IFNA(LOOKUP(1,0/FIND(help!$B$1:$B$26,B220),help!$C$1:$C$26),"")</f>
        <v>欧冠</v>
      </c>
      <c r="H220" s="11" t="str" cm="1">
        <f t="array" ref="H220">IF(G220="","",IFERROR(LOOKUP(1,0/FIND(help!$H$2:$H$18,B220),help!$I$2:$I$18),""))</f>
        <v>2023-24赛季</v>
      </c>
      <c r="I220" s="11" t="s">
        <v>1123</v>
      </c>
      <c r="J220" s="11" t="s">
        <v>919</v>
      </c>
      <c r="K220" s="11" t="s">
        <v>755</v>
      </c>
      <c r="L220" s="19">
        <f t="shared" si="32"/>
        <v>45491</v>
      </c>
      <c r="M220" s="11">
        <f t="shared" si="36"/>
        <v>3505</v>
      </c>
      <c r="N220" s="20">
        <f t="shared" si="33"/>
        <v>0.61805555555555558</v>
      </c>
      <c r="O220" s="20">
        <f t="shared" si="34"/>
        <v>0.67361111111111116</v>
      </c>
      <c r="P220" s="11" t="str">
        <f>IF(G220="","",G220&amp;COUNTIF($G$2:G220,G220))</f>
        <v>欧冠28</v>
      </c>
      <c r="Q220" s="26">
        <f t="shared" si="35"/>
        <v>3.4722222222222099E-3</v>
      </c>
    </row>
    <row r="221" spans="1:17" x14ac:dyDescent="0.2">
      <c r="A221" s="19"/>
      <c r="B221" s="11" t="s">
        <v>210</v>
      </c>
      <c r="C221" s="19">
        <f t="shared" si="28"/>
        <v>45491</v>
      </c>
      <c r="D221" s="20">
        <f t="shared" si="29"/>
        <v>0.67708333333333337</v>
      </c>
      <c r="E221" s="20">
        <f t="shared" si="30"/>
        <v>0.73263888888888884</v>
      </c>
      <c r="F221" s="20">
        <f t="shared" si="31"/>
        <v>5.5555555555555469E-2</v>
      </c>
      <c r="G221" s="11" t="str" cm="1">
        <f t="array" ref="G221">_xlfn.IFNA(LOOKUP(1,0/FIND(help!$B$1:$B$26,B221),help!$C$1:$C$26),"")</f>
        <v>德甲</v>
      </c>
      <c r="H221" s="11" t="str" cm="1">
        <f t="array" ref="H221">IF(G221="","",IFERROR(LOOKUP(1,0/FIND(help!$H$2:$H$18,B221),help!$I$2:$I$18),""))</f>
        <v>2023-24赛季</v>
      </c>
      <c r="I221" s="11" t="s">
        <v>1124</v>
      </c>
      <c r="J221" s="11" t="s">
        <v>915</v>
      </c>
      <c r="K221" s="11" t="s">
        <v>755</v>
      </c>
      <c r="L221" s="19">
        <f t="shared" si="32"/>
        <v>45491</v>
      </c>
      <c r="M221" s="11">
        <f t="shared" si="36"/>
        <v>3505</v>
      </c>
      <c r="N221" s="20">
        <f t="shared" si="33"/>
        <v>0.67708333333333337</v>
      </c>
      <c r="O221" s="20">
        <f t="shared" si="34"/>
        <v>0.73263888888888895</v>
      </c>
      <c r="P221" s="11" t="str">
        <f>IF(G221="","",G221&amp;COUNTIF($G$2:G221,G221))</f>
        <v>德甲21</v>
      </c>
      <c r="Q221" s="26">
        <f t="shared" si="35"/>
        <v>1.1102230246251565E-16</v>
      </c>
    </row>
    <row r="222" spans="1:17" x14ac:dyDescent="0.2">
      <c r="A222" s="19"/>
      <c r="B222" s="11" t="s">
        <v>211</v>
      </c>
      <c r="C222" s="19">
        <f t="shared" si="28"/>
        <v>45491</v>
      </c>
      <c r="D222" s="20">
        <f t="shared" si="29"/>
        <v>0.73263888888888884</v>
      </c>
      <c r="E222" s="20">
        <f t="shared" si="30"/>
        <v>0.79166666666666663</v>
      </c>
      <c r="F222" s="20">
        <f t="shared" si="31"/>
        <v>5.902777777777779E-2</v>
      </c>
      <c r="G222" s="11" t="str" cm="1">
        <f t="array" ref="G222">_xlfn.IFNA(LOOKUP(1,0/FIND(help!$B$1:$B$26,B222),help!$C$1:$C$26),"")</f>
        <v>德甲</v>
      </c>
      <c r="H222" s="11" t="str" cm="1">
        <f t="array" ref="H222">IF(G222="","",IFERROR(LOOKUP(1,0/FIND(help!$H$2:$H$18,B222),help!$I$2:$I$18),""))</f>
        <v>2023-24赛季</v>
      </c>
      <c r="I222" s="11" t="s">
        <v>1124</v>
      </c>
      <c r="J222" s="11" t="s">
        <v>920</v>
      </c>
      <c r="K222" s="11" t="s">
        <v>755</v>
      </c>
      <c r="L222" s="19">
        <f t="shared" si="32"/>
        <v>45491</v>
      </c>
      <c r="M222" s="11">
        <f t="shared" si="36"/>
        <v>3505</v>
      </c>
      <c r="N222" s="20">
        <f t="shared" si="33"/>
        <v>0.73263888888888884</v>
      </c>
      <c r="O222" s="20">
        <f t="shared" si="34"/>
        <v>0.78819444444444442</v>
      </c>
      <c r="P222" s="11" t="str">
        <f>IF(G222="","",G222&amp;COUNTIF($G$2:G222,G222))</f>
        <v>德甲22</v>
      </c>
      <c r="Q222" s="26">
        <f t="shared" si="35"/>
        <v>3.4722222222222099E-3</v>
      </c>
    </row>
    <row r="223" spans="1:17" x14ac:dyDescent="0.2">
      <c r="A223" s="19"/>
      <c r="B223" s="11" t="s">
        <v>91</v>
      </c>
      <c r="C223" s="19">
        <f t="shared" si="28"/>
        <v>45491</v>
      </c>
      <c r="D223" s="20">
        <f t="shared" si="29"/>
        <v>0.79166666666666663</v>
      </c>
      <c r="E223" s="20">
        <f t="shared" si="30"/>
        <v>0.80902777777777779</v>
      </c>
      <c r="F223" s="20">
        <f t="shared" si="31"/>
        <v>1.736111111111116E-2</v>
      </c>
      <c r="G223" s="11" t="str" cm="1">
        <f t="array" ref="G223">_xlfn.IFNA(LOOKUP(1,0/FIND(help!$B$1:$B$26,B223),help!$C$1:$C$26),"")</f>
        <v/>
      </c>
      <c r="H223" s="11" t="str" cm="1">
        <f t="array" ref="H223">IF(G223="","",IFERROR(LOOKUP(1,0/FIND(help!$H$2:$H$18,B223),help!$I$2:$I$18),""))</f>
        <v/>
      </c>
      <c r="I223" s="11" t="s">
        <v>1068</v>
      </c>
      <c r="J223" s="11" t="s">
        <v>846</v>
      </c>
      <c r="K223" s="11" t="s">
        <v>755</v>
      </c>
      <c r="L223" s="19">
        <f t="shared" si="32"/>
        <v>45491</v>
      </c>
      <c r="M223" s="11">
        <f t="shared" si="36"/>
        <v>3505</v>
      </c>
      <c r="N223" s="20" t="str">
        <f t="shared" si="33"/>
        <v/>
      </c>
      <c r="O223" s="20" t="str">
        <f t="shared" si="34"/>
        <v/>
      </c>
      <c r="P223" s="11" t="str">
        <f>IF(G223="","",G223&amp;COUNTIF($G$2:G223,G223))</f>
        <v/>
      </c>
      <c r="Q223" s="26">
        <f t="shared" si="35"/>
        <v>0</v>
      </c>
    </row>
    <row r="224" spans="1:17" x14ac:dyDescent="0.2">
      <c r="A224" s="19"/>
      <c r="B224" s="11" t="s">
        <v>212</v>
      </c>
      <c r="C224" s="19">
        <f t="shared" si="28"/>
        <v>45491</v>
      </c>
      <c r="D224" s="20">
        <f t="shared" si="29"/>
        <v>0.80902777777777779</v>
      </c>
      <c r="E224" s="20">
        <f t="shared" si="30"/>
        <v>0.86458333333333337</v>
      </c>
      <c r="F224" s="20">
        <f t="shared" si="31"/>
        <v>5.555555555555558E-2</v>
      </c>
      <c r="G224" s="11" t="str" cm="1">
        <f t="array" ref="G224">_xlfn.IFNA(LOOKUP(1,0/FIND(help!$B$1:$B$26,B224),help!$C$1:$C$26),"")</f>
        <v>法甲</v>
      </c>
      <c r="H224" s="11" t="str" cm="1">
        <f t="array" ref="H224">IF(G224="","",IFERROR(LOOKUP(1,0/FIND(help!$H$2:$H$18,B224),help!$I$2:$I$18),""))</f>
        <v>2023-24赛季</v>
      </c>
      <c r="I224" s="11" t="s">
        <v>1125</v>
      </c>
      <c r="J224" s="11" t="s">
        <v>916</v>
      </c>
      <c r="K224" s="11" t="s">
        <v>755</v>
      </c>
      <c r="L224" s="19">
        <f t="shared" si="32"/>
        <v>45491</v>
      </c>
      <c r="M224" s="11">
        <f t="shared" si="36"/>
        <v>3505</v>
      </c>
      <c r="N224" s="20">
        <f t="shared" si="33"/>
        <v>0.80902777777777779</v>
      </c>
      <c r="O224" s="20">
        <f t="shared" si="34"/>
        <v>0.86458333333333337</v>
      </c>
      <c r="P224" s="11" t="str">
        <f>IF(G224="","",G224&amp;COUNTIF($G$2:G224,G224))</f>
        <v>法甲26</v>
      </c>
      <c r="Q224" s="26">
        <f t="shared" si="35"/>
        <v>0</v>
      </c>
    </row>
    <row r="225" spans="1:17" x14ac:dyDescent="0.2">
      <c r="A225" s="19"/>
      <c r="B225" s="11" t="s">
        <v>213</v>
      </c>
      <c r="C225" s="19">
        <f t="shared" si="28"/>
        <v>45491</v>
      </c>
      <c r="D225" s="20">
        <f t="shared" si="29"/>
        <v>0.86458333333333337</v>
      </c>
      <c r="E225" s="20">
        <f t="shared" si="30"/>
        <v>0.92361111111111116</v>
      </c>
      <c r="F225" s="20">
        <f t="shared" si="31"/>
        <v>5.902777777777779E-2</v>
      </c>
      <c r="G225" s="11" t="str" cm="1">
        <f t="array" ref="G225">_xlfn.IFNA(LOOKUP(1,0/FIND(help!$B$1:$B$26,B225),help!$C$1:$C$26),"")</f>
        <v>法甲</v>
      </c>
      <c r="H225" s="11" t="str" cm="1">
        <f t="array" ref="H225">IF(G225="","",IFERROR(LOOKUP(1,0/FIND(help!$H$2:$H$18,B225),help!$I$2:$I$18),""))</f>
        <v>2023-24赛季</v>
      </c>
      <c r="I225" s="11" t="s">
        <v>1128</v>
      </c>
      <c r="J225" s="11" t="s">
        <v>921</v>
      </c>
      <c r="K225" s="11" t="s">
        <v>755</v>
      </c>
      <c r="L225" s="19">
        <f t="shared" si="32"/>
        <v>45491</v>
      </c>
      <c r="M225" s="11">
        <f t="shared" si="36"/>
        <v>3505</v>
      </c>
      <c r="N225" s="20">
        <f t="shared" si="33"/>
        <v>0.86458333333333337</v>
      </c>
      <c r="O225" s="20">
        <f t="shared" si="34"/>
        <v>0.92013888888888895</v>
      </c>
      <c r="P225" s="11" t="str">
        <f>IF(G225="","",G225&amp;COUNTIF($G$2:G225,G225))</f>
        <v>法甲27</v>
      </c>
      <c r="Q225" s="26">
        <f t="shared" si="35"/>
        <v>3.4722222222222099E-3</v>
      </c>
    </row>
    <row r="226" spans="1:17" x14ac:dyDescent="0.2">
      <c r="A226" s="19"/>
      <c r="B226" s="11" t="s">
        <v>214</v>
      </c>
      <c r="C226" s="19">
        <f t="shared" si="28"/>
        <v>45491</v>
      </c>
      <c r="D226" s="20">
        <f t="shared" si="29"/>
        <v>0.92361111111111116</v>
      </c>
      <c r="E226" s="20">
        <f t="shared" si="30"/>
        <v>0.97916666666666663</v>
      </c>
      <c r="F226" s="20">
        <f t="shared" si="31"/>
        <v>5.5555555555555469E-2</v>
      </c>
      <c r="G226" s="11" t="str" cm="1">
        <f t="array" ref="G226">_xlfn.IFNA(LOOKUP(1,0/FIND(help!$B$1:$B$26,B226),help!$C$1:$C$26),"")</f>
        <v>欧冠</v>
      </c>
      <c r="H226" s="11" t="str" cm="1">
        <f t="array" ref="H226">IF(G226="","",IFERROR(LOOKUP(1,0/FIND(help!$H$2:$H$18,B226),help!$I$2:$I$18),""))</f>
        <v>2023-24赛季</v>
      </c>
      <c r="I226" s="11" t="s">
        <v>1123</v>
      </c>
      <c r="J226" s="11" t="s">
        <v>914</v>
      </c>
      <c r="K226" s="11" t="s">
        <v>755</v>
      </c>
      <c r="L226" s="19">
        <f t="shared" si="32"/>
        <v>45491</v>
      </c>
      <c r="M226" s="11">
        <f t="shared" si="36"/>
        <v>3505</v>
      </c>
      <c r="N226" s="20">
        <f t="shared" si="33"/>
        <v>0.92361111111111116</v>
      </c>
      <c r="O226" s="20">
        <f t="shared" si="34"/>
        <v>0.97916666666666674</v>
      </c>
      <c r="P226" s="11" t="str">
        <f>IF(G226="","",G226&amp;COUNTIF($G$2:G226,G226))</f>
        <v>欧冠29</v>
      </c>
      <c r="Q226" s="26">
        <f t="shared" si="35"/>
        <v>1.1102230246251565E-16</v>
      </c>
    </row>
    <row r="227" spans="1:17" x14ac:dyDescent="0.2">
      <c r="A227" s="19"/>
      <c r="B227" s="11" t="s">
        <v>215</v>
      </c>
      <c r="C227" s="19">
        <f t="shared" si="28"/>
        <v>45491</v>
      </c>
      <c r="D227" s="20">
        <f t="shared" si="29"/>
        <v>0.97916666666666663</v>
      </c>
      <c r="E227" s="20">
        <f t="shared" si="30"/>
        <v>3.8194444444444448E-2</v>
      </c>
      <c r="F227" s="20">
        <f t="shared" si="31"/>
        <v>5.902777777777779E-2</v>
      </c>
      <c r="G227" s="11" t="str" cm="1">
        <f t="array" ref="G227">_xlfn.IFNA(LOOKUP(1,0/FIND(help!$B$1:$B$26,B227),help!$C$1:$C$26),"")</f>
        <v>欧冠</v>
      </c>
      <c r="H227" s="11" t="str" cm="1">
        <f t="array" ref="H227">IF(G227="","",IFERROR(LOOKUP(1,0/FIND(help!$H$2:$H$18,B227),help!$I$2:$I$18),""))</f>
        <v>2023-24赛季</v>
      </c>
      <c r="I227" s="11" t="s">
        <v>1123</v>
      </c>
      <c r="J227" s="11" t="s">
        <v>919</v>
      </c>
      <c r="K227" s="11" t="s">
        <v>755</v>
      </c>
      <c r="L227" s="19">
        <f t="shared" si="32"/>
        <v>45491</v>
      </c>
      <c r="M227" s="11">
        <f t="shared" si="36"/>
        <v>3505</v>
      </c>
      <c r="N227" s="20">
        <f t="shared" si="33"/>
        <v>0.97916666666666663</v>
      </c>
      <c r="O227" s="20">
        <f t="shared" si="34"/>
        <v>1.0347222222222221</v>
      </c>
      <c r="P227" s="11" t="str">
        <f>IF(G227="","",G227&amp;COUNTIF($G$2:G227,G227))</f>
        <v>欧冠30</v>
      </c>
      <c r="Q227" s="26">
        <f t="shared" si="35"/>
        <v>3.4722222222223209E-3</v>
      </c>
    </row>
    <row r="228" spans="1:17" x14ac:dyDescent="0.2">
      <c r="A228" s="19">
        <v>45492</v>
      </c>
      <c r="B228" s="11" t="s">
        <v>96</v>
      </c>
      <c r="C228" s="19">
        <f t="shared" si="28"/>
        <v>45492</v>
      </c>
      <c r="D228" s="20">
        <f t="shared" si="29"/>
        <v>3.8194444444444448E-2</v>
      </c>
      <c r="E228" s="20">
        <f t="shared" si="30"/>
        <v>5.5555555555555552E-2</v>
      </c>
      <c r="F228" s="20">
        <f t="shared" si="31"/>
        <v>1.7361111111111105E-2</v>
      </c>
      <c r="G228" s="11" t="str" cm="1">
        <f t="array" ref="G228">_xlfn.IFNA(LOOKUP(1,0/FIND(help!$B$1:$B$26,B228),help!$C$1:$C$26),"")</f>
        <v/>
      </c>
      <c r="H228" s="11" t="str" cm="1">
        <f t="array" ref="H228">IF(G228="","",IFERROR(LOOKUP(1,0/FIND(help!$H$2:$H$18,B228),help!$I$2:$I$18),""))</f>
        <v/>
      </c>
      <c r="I228" s="11" t="s">
        <v>1068</v>
      </c>
      <c r="J228" s="11" t="s">
        <v>846</v>
      </c>
      <c r="K228" s="11" t="s">
        <v>755</v>
      </c>
      <c r="L228" s="19">
        <f t="shared" si="32"/>
        <v>45491</v>
      </c>
      <c r="M228" s="11">
        <f t="shared" si="36"/>
        <v>3505</v>
      </c>
      <c r="N228" s="20" t="str">
        <f t="shared" si="33"/>
        <v/>
      </c>
      <c r="O228" s="20" t="str">
        <f t="shared" si="34"/>
        <v/>
      </c>
      <c r="P228" s="11" t="str">
        <f>IF(G228="","",G228&amp;COUNTIF($G$2:G228,G228))</f>
        <v/>
      </c>
      <c r="Q228" s="26">
        <f t="shared" si="35"/>
        <v>0</v>
      </c>
    </row>
    <row r="229" spans="1:17" x14ac:dyDescent="0.2">
      <c r="A229" s="19"/>
      <c r="B229" s="11" t="s">
        <v>216</v>
      </c>
      <c r="C229" s="19">
        <f t="shared" si="28"/>
        <v>45492</v>
      </c>
      <c r="D229" s="20">
        <f t="shared" si="29"/>
        <v>5.5555555555555552E-2</v>
      </c>
      <c r="E229" s="20">
        <f t="shared" si="30"/>
        <v>0.1111111111111111</v>
      </c>
      <c r="F229" s="20">
        <f t="shared" si="31"/>
        <v>5.5555555555555552E-2</v>
      </c>
      <c r="G229" s="11" t="str" cm="1">
        <f t="array" ref="G229">_xlfn.IFNA(LOOKUP(1,0/FIND(help!$B$1:$B$26,B229),help!$C$1:$C$26),"")</f>
        <v>英超</v>
      </c>
      <c r="H229" s="11" t="str" cm="1">
        <f t="array" ref="H229">IF(G229="","",IFERROR(LOOKUP(1,0/FIND(help!$H$2:$H$18,B229),help!$I$2:$I$18),""))</f>
        <v>2023-24赛季</v>
      </c>
      <c r="I229" s="11" t="s">
        <v>1121</v>
      </c>
      <c r="J229" s="11" t="s">
        <v>912</v>
      </c>
      <c r="K229" s="11" t="s">
        <v>755</v>
      </c>
      <c r="L229" s="19">
        <f t="shared" si="32"/>
        <v>45491</v>
      </c>
      <c r="M229" s="11">
        <f t="shared" si="36"/>
        <v>3505</v>
      </c>
      <c r="N229" s="20">
        <f t="shared" si="33"/>
        <v>1.0555555555555556</v>
      </c>
      <c r="O229" s="20">
        <f t="shared" si="34"/>
        <v>0.11111111111111116</v>
      </c>
      <c r="P229" s="11" t="str">
        <f>IF(G229="","",G229&amp;COUNTIF($G$2:G229,G229))</f>
        <v>英超67</v>
      </c>
      <c r="Q229" s="26">
        <f t="shared" si="35"/>
        <v>5.5511151231257827E-17</v>
      </c>
    </row>
    <row r="230" spans="1:17" x14ac:dyDescent="0.2">
      <c r="A230" s="19"/>
      <c r="B230" s="11" t="s">
        <v>217</v>
      </c>
      <c r="C230" s="19">
        <f t="shared" si="28"/>
        <v>45492</v>
      </c>
      <c r="D230" s="20">
        <f t="shared" si="29"/>
        <v>0.1111111111111111</v>
      </c>
      <c r="E230" s="20">
        <f t="shared" si="30"/>
        <v>0.1701388888888889</v>
      </c>
      <c r="F230" s="20">
        <f t="shared" si="31"/>
        <v>5.902777777777779E-2</v>
      </c>
      <c r="G230" s="11" t="str" cm="1">
        <f t="array" ref="G230">_xlfn.IFNA(LOOKUP(1,0/FIND(help!$B$1:$B$26,B230),help!$C$1:$C$26),"")</f>
        <v>英超</v>
      </c>
      <c r="H230" s="11" t="str" cm="1">
        <f t="array" ref="H230">IF(G230="","",IFERROR(LOOKUP(1,0/FIND(help!$H$2:$H$18,B230),help!$I$2:$I$18),""))</f>
        <v>2023-24赛季</v>
      </c>
      <c r="I230" s="11" t="s">
        <v>1121</v>
      </c>
      <c r="J230" s="11" t="s">
        <v>913</v>
      </c>
      <c r="K230" s="11" t="s">
        <v>755</v>
      </c>
      <c r="L230" s="19">
        <f t="shared" si="32"/>
        <v>45492</v>
      </c>
      <c r="M230" s="11">
        <f t="shared" si="36"/>
        <v>3505</v>
      </c>
      <c r="N230" s="20">
        <f t="shared" si="33"/>
        <v>0.1111111111111111</v>
      </c>
      <c r="O230" s="20">
        <f t="shared" si="34"/>
        <v>0.16666666666666666</v>
      </c>
      <c r="P230" s="11" t="str">
        <f>IF(G230="","",G230&amp;COUNTIF($G$2:G230,G230))</f>
        <v>英超68</v>
      </c>
      <c r="Q230" s="26">
        <f t="shared" si="35"/>
        <v>3.4722222222222376E-3</v>
      </c>
    </row>
    <row r="231" spans="1:17" x14ac:dyDescent="0.2">
      <c r="A231" s="19"/>
      <c r="B231" s="11" t="s">
        <v>218</v>
      </c>
      <c r="C231" s="19">
        <f t="shared" si="28"/>
        <v>45492</v>
      </c>
      <c r="D231" s="20">
        <f t="shared" si="29"/>
        <v>0.1701388888888889</v>
      </c>
      <c r="E231" s="20">
        <f t="shared" si="30"/>
        <v>0.22569444444444445</v>
      </c>
      <c r="F231" s="20">
        <f t="shared" si="31"/>
        <v>5.5555555555555552E-2</v>
      </c>
      <c r="G231" s="11" t="str" cm="1">
        <f t="array" ref="G231">_xlfn.IFNA(LOOKUP(1,0/FIND(help!$B$1:$B$26,B231),help!$C$1:$C$26),"")</f>
        <v>英超</v>
      </c>
      <c r="H231" s="11" t="str" cm="1">
        <f t="array" ref="H231">IF(G231="","",IFERROR(LOOKUP(1,0/FIND(help!$H$2:$H$18,B231),help!$I$2:$I$18),""))</f>
        <v>2023-24赛季</v>
      </c>
      <c r="I231" s="11" t="s">
        <v>1126</v>
      </c>
      <c r="J231" s="11" t="s">
        <v>917</v>
      </c>
      <c r="K231" s="11" t="s">
        <v>755</v>
      </c>
      <c r="L231" s="19">
        <f t="shared" si="32"/>
        <v>45492</v>
      </c>
      <c r="M231" s="11">
        <f t="shared" si="36"/>
        <v>3505</v>
      </c>
      <c r="N231" s="20">
        <f t="shared" si="33"/>
        <v>0.1701388888888889</v>
      </c>
      <c r="O231" s="20">
        <f t="shared" si="34"/>
        <v>0.22569444444444445</v>
      </c>
      <c r="P231" s="11" t="str">
        <f>IF(G231="","",G231&amp;COUNTIF($G$2:G231,G231))</f>
        <v>英超69</v>
      </c>
      <c r="Q231" s="26">
        <f t="shared" si="35"/>
        <v>0</v>
      </c>
    </row>
    <row r="232" spans="1:17" x14ac:dyDescent="0.2">
      <c r="A232" s="19"/>
      <c r="B232" s="11" t="s">
        <v>219</v>
      </c>
      <c r="C232" s="19">
        <f t="shared" si="28"/>
        <v>45492</v>
      </c>
      <c r="D232" s="20">
        <f t="shared" si="29"/>
        <v>0.22569444444444445</v>
      </c>
      <c r="E232" s="20">
        <f t="shared" si="30"/>
        <v>0.28472222222222221</v>
      </c>
      <c r="F232" s="20">
        <f t="shared" si="31"/>
        <v>5.9027777777777762E-2</v>
      </c>
      <c r="G232" s="11" t="str" cm="1">
        <f t="array" ref="G232">_xlfn.IFNA(LOOKUP(1,0/FIND(help!$B$1:$B$26,B232),help!$C$1:$C$26),"")</f>
        <v>英超</v>
      </c>
      <c r="H232" s="11" t="str" cm="1">
        <f t="array" ref="H232">IF(G232="","",IFERROR(LOOKUP(1,0/FIND(help!$H$2:$H$18,B232),help!$I$2:$I$18),""))</f>
        <v>2023-24赛季</v>
      </c>
      <c r="I232" s="11" t="s">
        <v>1126</v>
      </c>
      <c r="J232" s="11" t="s">
        <v>918</v>
      </c>
      <c r="K232" s="11" t="s">
        <v>755</v>
      </c>
      <c r="L232" s="19">
        <f t="shared" si="32"/>
        <v>45492</v>
      </c>
      <c r="M232" s="11">
        <f t="shared" si="36"/>
        <v>3505</v>
      </c>
      <c r="N232" s="20">
        <f t="shared" si="33"/>
        <v>0.22569444444444445</v>
      </c>
      <c r="O232" s="20">
        <f t="shared" si="34"/>
        <v>0.28125</v>
      </c>
      <c r="P232" s="11" t="str">
        <f>IF(G232="","",G232&amp;COUNTIF($G$2:G232,G232))</f>
        <v>英超70</v>
      </c>
      <c r="Q232" s="26">
        <f t="shared" si="35"/>
        <v>3.4722222222222099E-3</v>
      </c>
    </row>
    <row r="233" spans="1:17" x14ac:dyDescent="0.2">
      <c r="A233" s="19"/>
      <c r="B233" s="11" t="s">
        <v>220</v>
      </c>
      <c r="C233" s="19">
        <f t="shared" si="28"/>
        <v>45492</v>
      </c>
      <c r="D233" s="20">
        <f t="shared" si="29"/>
        <v>0.28472222222222221</v>
      </c>
      <c r="E233" s="20">
        <f t="shared" si="30"/>
        <v>0.34027777777777779</v>
      </c>
      <c r="F233" s="20">
        <f t="shared" si="31"/>
        <v>5.555555555555558E-2</v>
      </c>
      <c r="G233" s="11" t="str" cm="1">
        <f t="array" ref="G233">_xlfn.IFNA(LOOKUP(1,0/FIND(help!$B$1:$B$26,B233),help!$C$1:$C$26),"")</f>
        <v>英超</v>
      </c>
      <c r="H233" s="11" t="str" cm="1">
        <f t="array" ref="H233">IF(G233="","",IFERROR(LOOKUP(1,0/FIND(help!$H$2:$H$18,B233),help!$I$2:$I$18),""))</f>
        <v>2023-24赛季</v>
      </c>
      <c r="I233" s="11" t="s">
        <v>1129</v>
      </c>
      <c r="J233" s="11" t="s">
        <v>922</v>
      </c>
      <c r="K233" s="11" t="s">
        <v>755</v>
      </c>
      <c r="L233" s="19">
        <f t="shared" si="32"/>
        <v>45492</v>
      </c>
      <c r="M233" s="11">
        <f t="shared" si="36"/>
        <v>3505</v>
      </c>
      <c r="N233" s="20">
        <f t="shared" si="33"/>
        <v>0.28472222222222221</v>
      </c>
      <c r="O233" s="20">
        <f t="shared" si="34"/>
        <v>0.34027777777777779</v>
      </c>
      <c r="P233" s="11" t="str">
        <f>IF(G233="","",G233&amp;COUNTIF($G$2:G233,G233))</f>
        <v>英超71</v>
      </c>
      <c r="Q233" s="26">
        <f t="shared" si="35"/>
        <v>0</v>
      </c>
    </row>
    <row r="234" spans="1:17" x14ac:dyDescent="0.2">
      <c r="A234" s="19"/>
      <c r="B234" s="11" t="s">
        <v>221</v>
      </c>
      <c r="C234" s="19">
        <f t="shared" si="28"/>
        <v>45492</v>
      </c>
      <c r="D234" s="20">
        <f t="shared" si="29"/>
        <v>0.34027777777777779</v>
      </c>
      <c r="E234" s="20">
        <f t="shared" si="30"/>
        <v>0.39930555555555558</v>
      </c>
      <c r="F234" s="20">
        <f t="shared" si="31"/>
        <v>5.902777777777779E-2</v>
      </c>
      <c r="G234" s="11" t="str" cm="1">
        <f t="array" ref="G234">_xlfn.IFNA(LOOKUP(1,0/FIND(help!$B$1:$B$26,B234),help!$C$1:$C$26),"")</f>
        <v>英超</v>
      </c>
      <c r="H234" s="11" t="str" cm="1">
        <f t="array" ref="H234">IF(G234="","",IFERROR(LOOKUP(1,0/FIND(help!$H$2:$H$18,B234),help!$I$2:$I$18),""))</f>
        <v>2023-24赛季</v>
      </c>
      <c r="I234" s="11" t="s">
        <v>1129</v>
      </c>
      <c r="J234" s="11" t="s">
        <v>923</v>
      </c>
      <c r="K234" s="11" t="s">
        <v>755</v>
      </c>
      <c r="L234" s="19">
        <f t="shared" si="32"/>
        <v>45492</v>
      </c>
      <c r="M234" s="11">
        <f t="shared" si="36"/>
        <v>3505</v>
      </c>
      <c r="N234" s="20">
        <f t="shared" si="33"/>
        <v>0.34027777777777779</v>
      </c>
      <c r="O234" s="20">
        <f t="shared" si="34"/>
        <v>0.39583333333333337</v>
      </c>
      <c r="P234" s="11" t="str">
        <f>IF(G234="","",G234&amp;COUNTIF($G$2:G234,G234))</f>
        <v>英超72</v>
      </c>
      <c r="Q234" s="26">
        <f t="shared" si="35"/>
        <v>3.4722222222222099E-3</v>
      </c>
    </row>
    <row r="235" spans="1:17" x14ac:dyDescent="0.2">
      <c r="A235" s="19"/>
      <c r="B235" s="11" t="s">
        <v>222</v>
      </c>
      <c r="C235" s="19">
        <f t="shared" si="28"/>
        <v>45492</v>
      </c>
      <c r="D235" s="20">
        <f t="shared" si="29"/>
        <v>0.39930555555555558</v>
      </c>
      <c r="E235" s="20">
        <f t="shared" si="30"/>
        <v>0.4548611111111111</v>
      </c>
      <c r="F235" s="20">
        <f t="shared" si="31"/>
        <v>5.5555555555555525E-2</v>
      </c>
      <c r="G235" s="11" t="str" cm="1">
        <f t="array" ref="G235">_xlfn.IFNA(LOOKUP(1,0/FIND(help!$B$1:$B$26,B235),help!$C$1:$C$26),"")</f>
        <v>意甲</v>
      </c>
      <c r="H235" s="11" t="str" cm="1">
        <f t="array" ref="H235">IF(G235="","",IFERROR(LOOKUP(1,0/FIND(help!$H$2:$H$18,B235),help!$I$2:$I$18),""))</f>
        <v>2023-24赛季</v>
      </c>
      <c r="I235" s="11" t="s">
        <v>1127</v>
      </c>
      <c r="K235" s="11" t="s">
        <v>755</v>
      </c>
      <c r="L235" s="19">
        <f t="shared" si="32"/>
        <v>45492</v>
      </c>
      <c r="M235" s="11">
        <f t="shared" si="36"/>
        <v>3505</v>
      </c>
      <c r="N235" s="20">
        <f t="shared" si="33"/>
        <v>0.39930555555555558</v>
      </c>
      <c r="O235" s="20">
        <f t="shared" si="34"/>
        <v>0.45486111111111116</v>
      </c>
      <c r="P235" s="11" t="str">
        <f>IF(G235="","",G235&amp;COUNTIF($G$2:G235,G235))</f>
        <v>意甲32</v>
      </c>
      <c r="Q235" s="26">
        <f t="shared" si="35"/>
        <v>5.5511151231257827E-17</v>
      </c>
    </row>
    <row r="236" spans="1:17" x14ac:dyDescent="0.2">
      <c r="A236" s="19"/>
      <c r="B236" s="11" t="s">
        <v>223</v>
      </c>
      <c r="C236" s="19">
        <f t="shared" si="28"/>
        <v>45492</v>
      </c>
      <c r="D236" s="20">
        <f t="shared" si="29"/>
        <v>0.4548611111111111</v>
      </c>
      <c r="E236" s="20">
        <f t="shared" si="30"/>
        <v>0.51388888888888884</v>
      </c>
      <c r="F236" s="20">
        <f t="shared" si="31"/>
        <v>5.9027777777777735E-2</v>
      </c>
      <c r="G236" s="11" t="str" cm="1">
        <f t="array" ref="G236">_xlfn.IFNA(LOOKUP(1,0/FIND(help!$B$1:$B$26,B236),help!$C$1:$C$26),"")</f>
        <v>意甲</v>
      </c>
      <c r="H236" s="11" t="str" cm="1">
        <f t="array" ref="H236">IF(G236="","",IFERROR(LOOKUP(1,0/FIND(help!$H$2:$H$18,B236),help!$I$2:$I$18),""))</f>
        <v>2023-24赛季</v>
      </c>
      <c r="I236" s="11" t="s">
        <v>1130</v>
      </c>
      <c r="J236" s="11" t="s">
        <v>924</v>
      </c>
      <c r="K236" s="11" t="s">
        <v>755</v>
      </c>
      <c r="L236" s="19">
        <f t="shared" si="32"/>
        <v>45492</v>
      </c>
      <c r="M236" s="11">
        <f t="shared" si="36"/>
        <v>3505</v>
      </c>
      <c r="N236" s="20">
        <f t="shared" si="33"/>
        <v>0.4548611111111111</v>
      </c>
      <c r="O236" s="20">
        <f t="shared" si="34"/>
        <v>0.51041666666666663</v>
      </c>
      <c r="P236" s="11" t="str">
        <f>IF(G236="","",G236&amp;COUNTIF($G$2:G236,G236))</f>
        <v>意甲33</v>
      </c>
      <c r="Q236" s="26">
        <f t="shared" si="35"/>
        <v>3.4722222222222099E-3</v>
      </c>
    </row>
    <row r="237" spans="1:17" x14ac:dyDescent="0.2">
      <c r="A237" s="19"/>
      <c r="B237" s="11" t="s">
        <v>45</v>
      </c>
      <c r="C237" s="19">
        <f t="shared" si="28"/>
        <v>45492</v>
      </c>
      <c r="D237" s="20">
        <f t="shared" si="29"/>
        <v>0.51388888888888884</v>
      </c>
      <c r="E237" s="20">
        <f t="shared" si="30"/>
        <v>0.53125</v>
      </c>
      <c r="F237" s="20">
        <f t="shared" si="31"/>
        <v>1.736111111111116E-2</v>
      </c>
      <c r="G237" s="11" t="str" cm="1">
        <f t="array" ref="G237">_xlfn.IFNA(LOOKUP(1,0/FIND(help!$B$1:$B$26,B237),help!$C$1:$C$26),"")</f>
        <v/>
      </c>
      <c r="H237" s="11" t="str" cm="1">
        <f t="array" ref="H237">IF(G237="","",IFERROR(LOOKUP(1,0/FIND(help!$H$2:$H$18,B237),help!$I$2:$I$18),""))</f>
        <v/>
      </c>
      <c r="I237" s="11" t="s">
        <v>1061</v>
      </c>
      <c r="J237" s="11" t="s">
        <v>837</v>
      </c>
      <c r="K237" s="11" t="s">
        <v>755</v>
      </c>
      <c r="L237" s="19">
        <f t="shared" si="32"/>
        <v>45492</v>
      </c>
      <c r="M237" s="11">
        <f t="shared" si="36"/>
        <v>3505</v>
      </c>
      <c r="N237" s="20" t="str">
        <f t="shared" si="33"/>
        <v/>
      </c>
      <c r="O237" s="20" t="str">
        <f t="shared" si="34"/>
        <v/>
      </c>
      <c r="P237" s="11" t="str">
        <f>IF(G237="","",G237&amp;COUNTIF($G$2:G237,G237))</f>
        <v/>
      </c>
      <c r="Q237" s="26">
        <f t="shared" si="35"/>
        <v>0</v>
      </c>
    </row>
    <row r="238" spans="1:17" x14ac:dyDescent="0.2">
      <c r="A238" s="19"/>
      <c r="B238" s="11" t="s">
        <v>105</v>
      </c>
      <c r="C238" s="19">
        <f t="shared" si="28"/>
        <v>45492</v>
      </c>
      <c r="D238" s="20">
        <f t="shared" si="29"/>
        <v>0.53125</v>
      </c>
      <c r="E238" s="20">
        <f t="shared" si="30"/>
        <v>0.54861111111111116</v>
      </c>
      <c r="F238" s="20">
        <f t="shared" si="31"/>
        <v>1.736111111111116E-2</v>
      </c>
      <c r="G238" s="11" t="str" cm="1">
        <f t="array" ref="G238">_xlfn.IFNA(LOOKUP(1,0/FIND(help!$B$1:$B$26,B238),help!$C$1:$C$26),"")</f>
        <v/>
      </c>
      <c r="H238" s="11" t="str" cm="1">
        <f t="array" ref="H238">IF(G238="","",IFERROR(LOOKUP(1,0/FIND(help!$H$2:$H$18,B238),help!$I$2:$I$18),""))</f>
        <v/>
      </c>
      <c r="I238" s="11" t="s">
        <v>1087</v>
      </c>
      <c r="J238" s="11" t="s">
        <v>868</v>
      </c>
      <c r="K238" s="11" t="s">
        <v>755</v>
      </c>
      <c r="L238" s="19">
        <f t="shared" si="32"/>
        <v>45492</v>
      </c>
      <c r="M238" s="11">
        <f t="shared" si="36"/>
        <v>3505</v>
      </c>
      <c r="N238" s="20" t="str">
        <f t="shared" si="33"/>
        <v/>
      </c>
      <c r="O238" s="20" t="str">
        <f t="shared" si="34"/>
        <v/>
      </c>
      <c r="P238" s="11" t="str">
        <f>IF(G238="","",G238&amp;COUNTIF($G$2:G238,G238))</f>
        <v/>
      </c>
      <c r="Q238" s="26">
        <f t="shared" si="35"/>
        <v>0</v>
      </c>
    </row>
    <row r="239" spans="1:17" x14ac:dyDescent="0.2">
      <c r="A239" s="19"/>
      <c r="B239" s="11" t="s">
        <v>224</v>
      </c>
      <c r="C239" s="19">
        <f t="shared" si="28"/>
        <v>45492</v>
      </c>
      <c r="D239" s="20">
        <f t="shared" si="29"/>
        <v>0.54861111111111116</v>
      </c>
      <c r="E239" s="20">
        <f t="shared" si="30"/>
        <v>0.60416666666666663</v>
      </c>
      <c r="F239" s="20">
        <f t="shared" si="31"/>
        <v>5.5555555555555469E-2</v>
      </c>
      <c r="G239" s="11" t="str" cm="1">
        <f t="array" ref="G239">_xlfn.IFNA(LOOKUP(1,0/FIND(help!$B$1:$B$26,B239),help!$C$1:$C$26),"")</f>
        <v>欧冠</v>
      </c>
      <c r="H239" s="11" t="str" cm="1">
        <f t="array" ref="H239">IF(G239="","",IFERROR(LOOKUP(1,0/FIND(help!$H$2:$H$18,B239),help!$I$2:$I$18),""))</f>
        <v>2023-24赛季</v>
      </c>
      <c r="I239" s="11" t="s">
        <v>1123</v>
      </c>
      <c r="J239" s="11" t="s">
        <v>919</v>
      </c>
      <c r="K239" s="11" t="s">
        <v>755</v>
      </c>
      <c r="L239" s="19">
        <f t="shared" si="32"/>
        <v>45492</v>
      </c>
      <c r="M239" s="11">
        <f t="shared" si="36"/>
        <v>3505</v>
      </c>
      <c r="N239" s="20">
        <f t="shared" si="33"/>
        <v>0.54861111111111116</v>
      </c>
      <c r="O239" s="20">
        <f t="shared" si="34"/>
        <v>0.60416666666666674</v>
      </c>
      <c r="P239" s="11" t="str">
        <f>IF(G239="","",G239&amp;COUNTIF($G$2:G239,G239))</f>
        <v>欧冠31</v>
      </c>
      <c r="Q239" s="26">
        <f t="shared" si="35"/>
        <v>1.1102230246251565E-16</v>
      </c>
    </row>
    <row r="240" spans="1:17" x14ac:dyDescent="0.2">
      <c r="A240" s="19"/>
      <c r="B240" s="11" t="s">
        <v>225</v>
      </c>
      <c r="C240" s="19">
        <f t="shared" si="28"/>
        <v>45492</v>
      </c>
      <c r="D240" s="20">
        <f t="shared" si="29"/>
        <v>0.60416666666666663</v>
      </c>
      <c r="E240" s="20">
        <f t="shared" si="30"/>
        <v>0.66319444444444442</v>
      </c>
      <c r="F240" s="20">
        <f t="shared" si="31"/>
        <v>5.902777777777779E-2</v>
      </c>
      <c r="G240" s="11" t="str" cm="1">
        <f t="array" ref="G240">_xlfn.IFNA(LOOKUP(1,0/FIND(help!$B$1:$B$26,B240),help!$C$1:$C$26),"")</f>
        <v>欧冠</v>
      </c>
      <c r="H240" s="11" t="str" cm="1">
        <f t="array" ref="H240">IF(G240="","",IFERROR(LOOKUP(1,0/FIND(help!$H$2:$H$18,B240),help!$I$2:$I$18),""))</f>
        <v>2023-24赛季</v>
      </c>
      <c r="I240" s="11" t="s">
        <v>1123</v>
      </c>
      <c r="J240" s="11" t="s">
        <v>925</v>
      </c>
      <c r="K240" s="11" t="s">
        <v>755</v>
      </c>
      <c r="L240" s="19">
        <f t="shared" si="32"/>
        <v>45492</v>
      </c>
      <c r="M240" s="11">
        <f t="shared" si="36"/>
        <v>3505</v>
      </c>
      <c r="N240" s="20">
        <f t="shared" si="33"/>
        <v>0.60416666666666663</v>
      </c>
      <c r="O240" s="20">
        <f t="shared" si="34"/>
        <v>0.65972222222222221</v>
      </c>
      <c r="P240" s="11" t="str">
        <f>IF(G240="","",G240&amp;COUNTIF($G$2:G240,G240))</f>
        <v>欧冠32</v>
      </c>
      <c r="Q240" s="26">
        <f t="shared" si="35"/>
        <v>3.4722222222222099E-3</v>
      </c>
    </row>
    <row r="241" spans="1:17" x14ac:dyDescent="0.2">
      <c r="A241" s="19"/>
      <c r="B241" s="11" t="s">
        <v>226</v>
      </c>
      <c r="C241" s="19">
        <f t="shared" si="28"/>
        <v>45492</v>
      </c>
      <c r="D241" s="20">
        <f t="shared" si="29"/>
        <v>0.66319444444444442</v>
      </c>
      <c r="E241" s="20">
        <f t="shared" si="30"/>
        <v>0.71875</v>
      </c>
      <c r="F241" s="20">
        <f t="shared" si="31"/>
        <v>5.555555555555558E-2</v>
      </c>
      <c r="G241" s="11" t="str" cm="1">
        <f t="array" ref="G241">_xlfn.IFNA(LOOKUP(1,0/FIND(help!$B$1:$B$26,B241),help!$C$1:$C$26),"")</f>
        <v>德甲</v>
      </c>
      <c r="H241" s="11" t="str" cm="1">
        <f t="array" ref="H241">IF(G241="","",IFERROR(LOOKUP(1,0/FIND(help!$H$2:$H$18,B241),help!$I$2:$I$18),""))</f>
        <v>2023-24赛季</v>
      </c>
      <c r="I241" s="11" t="s">
        <v>1124</v>
      </c>
      <c r="J241" s="11" t="s">
        <v>920</v>
      </c>
      <c r="K241" s="11" t="s">
        <v>755</v>
      </c>
      <c r="L241" s="19">
        <f t="shared" si="32"/>
        <v>45492</v>
      </c>
      <c r="M241" s="11">
        <f t="shared" si="36"/>
        <v>3505</v>
      </c>
      <c r="N241" s="20">
        <f t="shared" si="33"/>
        <v>0.66319444444444442</v>
      </c>
      <c r="O241" s="20">
        <f t="shared" si="34"/>
        <v>0.71875</v>
      </c>
      <c r="P241" s="11" t="str">
        <f>IF(G241="","",G241&amp;COUNTIF($G$2:G241,G241))</f>
        <v>德甲23</v>
      </c>
      <c r="Q241" s="26">
        <f t="shared" si="35"/>
        <v>0</v>
      </c>
    </row>
    <row r="242" spans="1:17" x14ac:dyDescent="0.2">
      <c r="A242" s="19"/>
      <c r="B242" s="11" t="s">
        <v>227</v>
      </c>
      <c r="C242" s="19">
        <f t="shared" si="28"/>
        <v>45492</v>
      </c>
      <c r="D242" s="20">
        <f t="shared" si="29"/>
        <v>0.71875</v>
      </c>
      <c r="E242" s="20">
        <f t="shared" si="30"/>
        <v>0.77777777777777779</v>
      </c>
      <c r="F242" s="20">
        <f t="shared" si="31"/>
        <v>5.902777777777779E-2</v>
      </c>
      <c r="G242" s="11" t="str" cm="1">
        <f t="array" ref="G242">_xlfn.IFNA(LOOKUP(1,0/FIND(help!$B$1:$B$26,B242),help!$C$1:$C$26),"")</f>
        <v>德甲</v>
      </c>
      <c r="H242" s="11" t="str" cm="1">
        <f t="array" ref="H242">IF(G242="","",IFERROR(LOOKUP(1,0/FIND(help!$H$2:$H$18,B242),help!$I$2:$I$18),""))</f>
        <v>2023-24赛季</v>
      </c>
      <c r="I242" s="11" t="s">
        <v>1131</v>
      </c>
      <c r="J242" s="11" t="s">
        <v>926</v>
      </c>
      <c r="K242" s="11" t="s">
        <v>755</v>
      </c>
      <c r="L242" s="19">
        <f t="shared" si="32"/>
        <v>45492</v>
      </c>
      <c r="M242" s="11">
        <f t="shared" si="36"/>
        <v>3505</v>
      </c>
      <c r="N242" s="20">
        <f t="shared" si="33"/>
        <v>0.71875</v>
      </c>
      <c r="O242" s="20">
        <f t="shared" si="34"/>
        <v>0.77430555555555558</v>
      </c>
      <c r="P242" s="11" t="str">
        <f>IF(G242="","",G242&amp;COUNTIF($G$2:G242,G242))</f>
        <v>德甲24</v>
      </c>
      <c r="Q242" s="26">
        <f t="shared" si="35"/>
        <v>3.4722222222222099E-3</v>
      </c>
    </row>
    <row r="243" spans="1:17" x14ac:dyDescent="0.2">
      <c r="A243" s="19"/>
      <c r="B243" s="11" t="s">
        <v>110</v>
      </c>
      <c r="C243" s="19">
        <f t="shared" si="28"/>
        <v>45492</v>
      </c>
      <c r="D243" s="20">
        <f t="shared" si="29"/>
        <v>0.77777777777777779</v>
      </c>
      <c r="E243" s="20">
        <f t="shared" si="30"/>
        <v>0.79166666666666663</v>
      </c>
      <c r="F243" s="20">
        <f t="shared" si="31"/>
        <v>1.388888888888884E-2</v>
      </c>
      <c r="G243" s="11" t="str" cm="1">
        <f t="array" ref="G243">_xlfn.IFNA(LOOKUP(1,0/FIND(help!$B$1:$B$26,B243),help!$C$1:$C$26),"")</f>
        <v/>
      </c>
      <c r="H243" s="11" t="str" cm="1">
        <f t="array" ref="H243">IF(G243="","",IFERROR(LOOKUP(1,0/FIND(help!$H$2:$H$18,B243),help!$I$2:$I$18),""))</f>
        <v/>
      </c>
      <c r="I243" s="11" t="s">
        <v>1069</v>
      </c>
      <c r="J243" s="11" t="s">
        <v>847</v>
      </c>
      <c r="K243" s="11" t="s">
        <v>755</v>
      </c>
      <c r="L243" s="19">
        <f t="shared" si="32"/>
        <v>45492</v>
      </c>
      <c r="M243" s="11">
        <f t="shared" si="36"/>
        <v>3505</v>
      </c>
      <c r="N243" s="20" t="str">
        <f t="shared" si="33"/>
        <v/>
      </c>
      <c r="O243" s="20" t="str">
        <f t="shared" si="34"/>
        <v/>
      </c>
      <c r="P243" s="11" t="str">
        <f>IF(G243="","",G243&amp;COUNTIF($G$2:G243,G243))</f>
        <v/>
      </c>
      <c r="Q243" s="26">
        <f t="shared" si="35"/>
        <v>0</v>
      </c>
    </row>
    <row r="244" spans="1:17" x14ac:dyDescent="0.2">
      <c r="A244" s="19"/>
      <c r="B244" s="11" t="s">
        <v>91</v>
      </c>
      <c r="C244" s="19">
        <f t="shared" si="28"/>
        <v>45492</v>
      </c>
      <c r="D244" s="20">
        <f t="shared" si="29"/>
        <v>0.79166666666666663</v>
      </c>
      <c r="E244" s="20">
        <f t="shared" si="30"/>
        <v>0.80902777777777779</v>
      </c>
      <c r="F244" s="20">
        <f t="shared" si="31"/>
        <v>1.736111111111116E-2</v>
      </c>
      <c r="G244" s="11" t="str" cm="1">
        <f t="array" ref="G244">_xlfn.IFNA(LOOKUP(1,0/FIND(help!$B$1:$B$26,B244),help!$C$1:$C$26),"")</f>
        <v/>
      </c>
      <c r="H244" s="11" t="str" cm="1">
        <f t="array" ref="H244">IF(G244="","",IFERROR(LOOKUP(1,0/FIND(help!$H$2:$H$18,B244),help!$I$2:$I$18),""))</f>
        <v/>
      </c>
      <c r="I244" s="11" t="s">
        <v>1068</v>
      </c>
      <c r="J244" s="11" t="s">
        <v>846</v>
      </c>
      <c r="K244" s="11" t="s">
        <v>755</v>
      </c>
      <c r="L244" s="19">
        <f t="shared" si="32"/>
        <v>45492</v>
      </c>
      <c r="M244" s="11">
        <f t="shared" si="36"/>
        <v>3505</v>
      </c>
      <c r="N244" s="20" t="str">
        <f t="shared" si="33"/>
        <v/>
      </c>
      <c r="O244" s="20" t="str">
        <f t="shared" si="34"/>
        <v/>
      </c>
      <c r="P244" s="11" t="str">
        <f>IF(G244="","",G244&amp;COUNTIF($G$2:G244,G244))</f>
        <v/>
      </c>
      <c r="Q244" s="26">
        <f t="shared" si="35"/>
        <v>0</v>
      </c>
    </row>
    <row r="245" spans="1:17" x14ac:dyDescent="0.2">
      <c r="A245" s="19"/>
      <c r="B245" s="11" t="s">
        <v>228</v>
      </c>
      <c r="C245" s="19">
        <f t="shared" si="28"/>
        <v>45492</v>
      </c>
      <c r="D245" s="20">
        <f t="shared" si="29"/>
        <v>0.80902777777777779</v>
      </c>
      <c r="E245" s="20">
        <f t="shared" si="30"/>
        <v>0.86458333333333337</v>
      </c>
      <c r="F245" s="20">
        <f t="shared" si="31"/>
        <v>5.555555555555558E-2</v>
      </c>
      <c r="G245" s="11" t="str" cm="1">
        <f t="array" ref="G245">_xlfn.IFNA(LOOKUP(1,0/FIND(help!$B$1:$B$26,B245),help!$C$1:$C$26),"")</f>
        <v>法甲</v>
      </c>
      <c r="H245" s="11" t="str" cm="1">
        <f t="array" ref="H245">IF(G245="","",IFERROR(LOOKUP(1,0/FIND(help!$H$2:$H$18,B245),help!$I$2:$I$18),""))</f>
        <v>2023-24赛季</v>
      </c>
      <c r="I245" s="11" t="s">
        <v>1128</v>
      </c>
      <c r="J245" s="11" t="s">
        <v>921</v>
      </c>
      <c r="K245" s="11" t="s">
        <v>755</v>
      </c>
      <c r="L245" s="19">
        <f t="shared" si="32"/>
        <v>45492</v>
      </c>
      <c r="M245" s="11">
        <f t="shared" si="36"/>
        <v>3505</v>
      </c>
      <c r="N245" s="20">
        <f t="shared" si="33"/>
        <v>0.80902777777777779</v>
      </c>
      <c r="O245" s="20">
        <f t="shared" si="34"/>
        <v>0.86458333333333337</v>
      </c>
      <c r="P245" s="11" t="str">
        <f>IF(G245="","",G245&amp;COUNTIF($G$2:G245,G245))</f>
        <v>法甲28</v>
      </c>
      <c r="Q245" s="26">
        <f t="shared" si="35"/>
        <v>0</v>
      </c>
    </row>
    <row r="246" spans="1:17" x14ac:dyDescent="0.2">
      <c r="A246" s="19"/>
      <c r="B246" s="11" t="s">
        <v>229</v>
      </c>
      <c r="C246" s="19">
        <f t="shared" si="28"/>
        <v>45492</v>
      </c>
      <c r="D246" s="20">
        <f t="shared" si="29"/>
        <v>0.86458333333333337</v>
      </c>
      <c r="E246" s="20">
        <f t="shared" si="30"/>
        <v>0.92361111111111116</v>
      </c>
      <c r="F246" s="20">
        <f t="shared" si="31"/>
        <v>5.902777777777779E-2</v>
      </c>
      <c r="G246" s="11" t="str" cm="1">
        <f t="array" ref="G246">_xlfn.IFNA(LOOKUP(1,0/FIND(help!$B$1:$B$26,B246),help!$C$1:$C$26),"")</f>
        <v>法甲</v>
      </c>
      <c r="H246" s="11" t="str" cm="1">
        <f t="array" ref="H246">IF(G246="","",IFERROR(LOOKUP(1,0/FIND(help!$H$2:$H$18,B246),help!$I$2:$I$18),""))</f>
        <v>2023-24赛季</v>
      </c>
      <c r="I246" s="11" t="s">
        <v>1132</v>
      </c>
      <c r="J246" s="11" t="s">
        <v>927</v>
      </c>
      <c r="K246" s="11" t="s">
        <v>755</v>
      </c>
      <c r="L246" s="19">
        <f t="shared" si="32"/>
        <v>45492</v>
      </c>
      <c r="M246" s="11">
        <f t="shared" si="36"/>
        <v>3505</v>
      </c>
      <c r="N246" s="20">
        <f t="shared" si="33"/>
        <v>0.86458333333333337</v>
      </c>
      <c r="O246" s="20">
        <f t="shared" si="34"/>
        <v>0.92013888888888895</v>
      </c>
      <c r="P246" s="11" t="str">
        <f>IF(G246="","",G246&amp;COUNTIF($G$2:G246,G246))</f>
        <v>法甲29</v>
      </c>
      <c r="Q246" s="26">
        <f t="shared" si="35"/>
        <v>3.4722222222222099E-3</v>
      </c>
    </row>
    <row r="247" spans="1:17" x14ac:dyDescent="0.2">
      <c r="A247" s="19"/>
      <c r="B247" s="11" t="s">
        <v>230</v>
      </c>
      <c r="C247" s="19">
        <f t="shared" si="28"/>
        <v>45492</v>
      </c>
      <c r="D247" s="20">
        <f t="shared" si="29"/>
        <v>0.92361111111111116</v>
      </c>
      <c r="E247" s="20">
        <f t="shared" si="30"/>
        <v>0.97916666666666663</v>
      </c>
      <c r="F247" s="20">
        <f t="shared" si="31"/>
        <v>5.5555555555555469E-2</v>
      </c>
      <c r="G247" s="11" t="str" cm="1">
        <f t="array" ref="G247">_xlfn.IFNA(LOOKUP(1,0/FIND(help!$B$1:$B$26,B247),help!$C$1:$C$26),"")</f>
        <v>欧冠</v>
      </c>
      <c r="H247" s="11" t="str" cm="1">
        <f t="array" ref="H247">IF(G247="","",IFERROR(LOOKUP(1,0/FIND(help!$H$2:$H$18,B247),help!$I$2:$I$18),""))</f>
        <v>2023-24赛季</v>
      </c>
      <c r="I247" s="11" t="s">
        <v>1123</v>
      </c>
      <c r="J247" s="11" t="s">
        <v>919</v>
      </c>
      <c r="K247" s="11" t="s">
        <v>755</v>
      </c>
      <c r="L247" s="19">
        <f t="shared" si="32"/>
        <v>45492</v>
      </c>
      <c r="M247" s="11">
        <f t="shared" si="36"/>
        <v>3505</v>
      </c>
      <c r="N247" s="20">
        <f t="shared" si="33"/>
        <v>0.92361111111111116</v>
      </c>
      <c r="O247" s="20">
        <f t="shared" si="34"/>
        <v>0.97916666666666674</v>
      </c>
      <c r="P247" s="11" t="str">
        <f>IF(G247="","",G247&amp;COUNTIF($G$2:G247,G247))</f>
        <v>欧冠33</v>
      </c>
      <c r="Q247" s="26">
        <f t="shared" si="35"/>
        <v>1.1102230246251565E-16</v>
      </c>
    </row>
    <row r="248" spans="1:17" x14ac:dyDescent="0.2">
      <c r="A248" s="19"/>
      <c r="B248" s="11" t="s">
        <v>231</v>
      </c>
      <c r="C248" s="19">
        <f t="shared" si="28"/>
        <v>45492</v>
      </c>
      <c r="D248" s="20">
        <f t="shared" si="29"/>
        <v>0.97916666666666663</v>
      </c>
      <c r="E248" s="20">
        <f t="shared" si="30"/>
        <v>3.8194444444444448E-2</v>
      </c>
      <c r="F248" s="20">
        <f t="shared" si="31"/>
        <v>5.902777777777779E-2</v>
      </c>
      <c r="G248" s="11" t="str" cm="1">
        <f t="array" ref="G248">_xlfn.IFNA(LOOKUP(1,0/FIND(help!$B$1:$B$26,B248),help!$C$1:$C$26),"")</f>
        <v>欧冠</v>
      </c>
      <c r="H248" s="11" t="str" cm="1">
        <f t="array" ref="H248">IF(G248="","",IFERROR(LOOKUP(1,0/FIND(help!$H$2:$H$18,B248),help!$I$2:$I$18),""))</f>
        <v>2023-24赛季</v>
      </c>
      <c r="I248" s="11" t="s">
        <v>1123</v>
      </c>
      <c r="J248" s="11" t="s">
        <v>925</v>
      </c>
      <c r="K248" s="11" t="s">
        <v>755</v>
      </c>
      <c r="L248" s="19">
        <f t="shared" si="32"/>
        <v>45492</v>
      </c>
      <c r="M248" s="11">
        <f t="shared" si="36"/>
        <v>3505</v>
      </c>
      <c r="N248" s="20">
        <f t="shared" si="33"/>
        <v>0.97916666666666663</v>
      </c>
      <c r="O248" s="20">
        <f t="shared" si="34"/>
        <v>1.0347222222222221</v>
      </c>
      <c r="P248" s="11" t="str">
        <f>IF(G248="","",G248&amp;COUNTIF($G$2:G248,G248))</f>
        <v>欧冠34</v>
      </c>
      <c r="Q248" s="26">
        <f t="shared" si="35"/>
        <v>3.4722222222223209E-3</v>
      </c>
    </row>
    <row r="249" spans="1:17" x14ac:dyDescent="0.2">
      <c r="A249" s="19">
        <v>45493</v>
      </c>
      <c r="B249" s="11" t="s">
        <v>96</v>
      </c>
      <c r="C249" s="19">
        <f t="shared" si="28"/>
        <v>45493</v>
      </c>
      <c r="D249" s="20">
        <f t="shared" si="29"/>
        <v>3.8194444444444448E-2</v>
      </c>
      <c r="E249" s="20">
        <f t="shared" si="30"/>
        <v>5.5555555555555552E-2</v>
      </c>
      <c r="F249" s="20">
        <f t="shared" si="31"/>
        <v>1.7361111111111105E-2</v>
      </c>
      <c r="G249" s="11" t="str" cm="1">
        <f t="array" ref="G249">_xlfn.IFNA(LOOKUP(1,0/FIND(help!$B$1:$B$26,B249),help!$C$1:$C$26),"")</f>
        <v/>
      </c>
      <c r="H249" s="11" t="str" cm="1">
        <f t="array" ref="H249">IF(G249="","",IFERROR(LOOKUP(1,0/FIND(help!$H$2:$H$18,B249),help!$I$2:$I$18),""))</f>
        <v/>
      </c>
      <c r="I249" s="11" t="s">
        <v>1068</v>
      </c>
      <c r="J249" s="11" t="s">
        <v>846</v>
      </c>
      <c r="K249" s="11" t="s">
        <v>755</v>
      </c>
      <c r="L249" s="19">
        <f t="shared" si="32"/>
        <v>45492</v>
      </c>
      <c r="M249" s="11">
        <f t="shared" si="36"/>
        <v>3505</v>
      </c>
      <c r="N249" s="20" t="str">
        <f t="shared" si="33"/>
        <v/>
      </c>
      <c r="O249" s="20" t="str">
        <f t="shared" si="34"/>
        <v/>
      </c>
      <c r="P249" s="11" t="str">
        <f>IF(G249="","",G249&amp;COUNTIF($G$2:G249,G249))</f>
        <v/>
      </c>
      <c r="Q249" s="26">
        <f t="shared" si="35"/>
        <v>0</v>
      </c>
    </row>
    <row r="250" spans="1:17" x14ac:dyDescent="0.2">
      <c r="A250" s="19"/>
      <c r="B250" s="11" t="s">
        <v>232</v>
      </c>
      <c r="C250" s="19">
        <f t="shared" si="28"/>
        <v>45493</v>
      </c>
      <c r="D250" s="20">
        <f t="shared" si="29"/>
        <v>5.5555555555555552E-2</v>
      </c>
      <c r="E250" s="20">
        <f t="shared" si="30"/>
        <v>0.1111111111111111</v>
      </c>
      <c r="F250" s="20">
        <f t="shared" si="31"/>
        <v>5.5555555555555552E-2</v>
      </c>
      <c r="G250" s="11" t="str" cm="1">
        <f t="array" ref="G250">_xlfn.IFNA(LOOKUP(1,0/FIND(help!$B$1:$B$26,B250),help!$C$1:$C$26),"")</f>
        <v>英超</v>
      </c>
      <c r="H250" s="11" t="str" cm="1">
        <f t="array" ref="H250">IF(G250="","",IFERROR(LOOKUP(1,0/FIND(help!$H$2:$H$18,B250),help!$I$2:$I$18),""))</f>
        <v>2023-24赛季</v>
      </c>
      <c r="I250" s="11" t="s">
        <v>1126</v>
      </c>
      <c r="J250" s="11" t="s">
        <v>917</v>
      </c>
      <c r="K250" s="11" t="s">
        <v>755</v>
      </c>
      <c r="L250" s="19">
        <f t="shared" si="32"/>
        <v>45492</v>
      </c>
      <c r="M250" s="11">
        <f t="shared" si="36"/>
        <v>3505</v>
      </c>
      <c r="N250" s="20">
        <f t="shared" si="33"/>
        <v>1.0555555555555556</v>
      </c>
      <c r="O250" s="20">
        <f t="shared" si="34"/>
        <v>0.11111111111111116</v>
      </c>
      <c r="P250" s="11" t="str">
        <f>IF(G250="","",G250&amp;COUNTIF($G$2:G250,G250))</f>
        <v>英超73</v>
      </c>
      <c r="Q250" s="26">
        <f t="shared" si="35"/>
        <v>5.5511151231257827E-17</v>
      </c>
    </row>
    <row r="251" spans="1:17" x14ac:dyDescent="0.2">
      <c r="A251" s="19"/>
      <c r="B251" s="11" t="s">
        <v>233</v>
      </c>
      <c r="C251" s="19">
        <f t="shared" si="28"/>
        <v>45493</v>
      </c>
      <c r="D251" s="20">
        <f t="shared" si="29"/>
        <v>0.1111111111111111</v>
      </c>
      <c r="E251" s="20">
        <f t="shared" si="30"/>
        <v>0.1701388888888889</v>
      </c>
      <c r="F251" s="20">
        <f t="shared" si="31"/>
        <v>5.902777777777779E-2</v>
      </c>
      <c r="G251" s="11" t="str" cm="1">
        <f t="array" ref="G251">_xlfn.IFNA(LOOKUP(1,0/FIND(help!$B$1:$B$26,B251),help!$C$1:$C$26),"")</f>
        <v>英超</v>
      </c>
      <c r="H251" s="11" t="str" cm="1">
        <f t="array" ref="H251">IF(G251="","",IFERROR(LOOKUP(1,0/FIND(help!$H$2:$H$18,B251),help!$I$2:$I$18),""))</f>
        <v>2023-24赛季</v>
      </c>
      <c r="I251" s="11" t="s">
        <v>1126</v>
      </c>
      <c r="J251" s="11" t="s">
        <v>918</v>
      </c>
      <c r="K251" s="11" t="s">
        <v>755</v>
      </c>
      <c r="L251" s="19">
        <f t="shared" si="32"/>
        <v>45493</v>
      </c>
      <c r="M251" s="11">
        <f t="shared" si="36"/>
        <v>3505</v>
      </c>
      <c r="N251" s="20">
        <f t="shared" si="33"/>
        <v>0.1111111111111111</v>
      </c>
      <c r="O251" s="20">
        <f t="shared" si="34"/>
        <v>0.16666666666666666</v>
      </c>
      <c r="P251" s="11" t="str">
        <f>IF(G251="","",G251&amp;COUNTIF($G$2:G251,G251))</f>
        <v>英超74</v>
      </c>
      <c r="Q251" s="26">
        <f t="shared" si="35"/>
        <v>3.4722222222222376E-3</v>
      </c>
    </row>
    <row r="252" spans="1:17" x14ac:dyDescent="0.2">
      <c r="A252" s="19"/>
      <c r="B252" s="11" t="s">
        <v>234</v>
      </c>
      <c r="C252" s="19">
        <f t="shared" si="28"/>
        <v>45493</v>
      </c>
      <c r="D252" s="20">
        <f t="shared" si="29"/>
        <v>0.1701388888888889</v>
      </c>
      <c r="E252" s="20">
        <f t="shared" si="30"/>
        <v>0.22569444444444445</v>
      </c>
      <c r="F252" s="20">
        <f t="shared" si="31"/>
        <v>5.5555555555555552E-2</v>
      </c>
      <c r="G252" s="11" t="str" cm="1">
        <f t="array" ref="G252">_xlfn.IFNA(LOOKUP(1,0/FIND(help!$B$1:$B$26,B252),help!$C$1:$C$26),"")</f>
        <v>英超</v>
      </c>
      <c r="H252" s="11" t="str" cm="1">
        <f t="array" ref="H252">IF(G252="","",IFERROR(LOOKUP(1,0/FIND(help!$H$2:$H$18,B252),help!$I$2:$I$18),""))</f>
        <v>2023-24赛季</v>
      </c>
      <c r="I252" s="11" t="s">
        <v>1129</v>
      </c>
      <c r="J252" s="11" t="s">
        <v>922</v>
      </c>
      <c r="K252" s="11" t="s">
        <v>755</v>
      </c>
      <c r="L252" s="19">
        <f t="shared" si="32"/>
        <v>45493</v>
      </c>
      <c r="M252" s="11">
        <f t="shared" si="36"/>
        <v>3505</v>
      </c>
      <c r="N252" s="20">
        <f t="shared" si="33"/>
        <v>0.1701388888888889</v>
      </c>
      <c r="O252" s="20">
        <f t="shared" si="34"/>
        <v>0.22569444444444445</v>
      </c>
      <c r="P252" s="11" t="str">
        <f>IF(G252="","",G252&amp;COUNTIF($G$2:G252,G252))</f>
        <v>英超75</v>
      </c>
      <c r="Q252" s="26">
        <f t="shared" si="35"/>
        <v>0</v>
      </c>
    </row>
    <row r="253" spans="1:17" x14ac:dyDescent="0.2">
      <c r="A253" s="19"/>
      <c r="B253" s="11" t="s">
        <v>235</v>
      </c>
      <c r="C253" s="19">
        <f t="shared" si="28"/>
        <v>45493</v>
      </c>
      <c r="D253" s="20">
        <f t="shared" si="29"/>
        <v>0.22569444444444445</v>
      </c>
      <c r="E253" s="20">
        <f t="shared" si="30"/>
        <v>0.28472222222222221</v>
      </c>
      <c r="F253" s="20">
        <f t="shared" si="31"/>
        <v>5.9027777777777762E-2</v>
      </c>
      <c r="G253" s="11" t="str" cm="1">
        <f t="array" ref="G253">_xlfn.IFNA(LOOKUP(1,0/FIND(help!$B$1:$B$26,B253),help!$C$1:$C$26),"")</f>
        <v>英超</v>
      </c>
      <c r="H253" s="11" t="str" cm="1">
        <f t="array" ref="H253">IF(G253="","",IFERROR(LOOKUP(1,0/FIND(help!$H$2:$H$18,B253),help!$I$2:$I$18),""))</f>
        <v>2023-24赛季</v>
      </c>
      <c r="I253" s="11" t="s">
        <v>1129</v>
      </c>
      <c r="J253" s="11" t="s">
        <v>923</v>
      </c>
      <c r="K253" s="11" t="s">
        <v>755</v>
      </c>
      <c r="L253" s="19">
        <f t="shared" si="32"/>
        <v>45493</v>
      </c>
      <c r="M253" s="11">
        <f t="shared" si="36"/>
        <v>3505</v>
      </c>
      <c r="N253" s="20">
        <f t="shared" si="33"/>
        <v>0.22569444444444445</v>
      </c>
      <c r="O253" s="20">
        <f t="shared" si="34"/>
        <v>0.28125</v>
      </c>
      <c r="P253" s="11" t="str">
        <f>IF(G253="","",G253&amp;COUNTIF($G$2:G253,G253))</f>
        <v>英超76</v>
      </c>
      <c r="Q253" s="26">
        <f t="shared" si="35"/>
        <v>3.4722222222222099E-3</v>
      </c>
    </row>
    <row r="254" spans="1:17" x14ac:dyDescent="0.2">
      <c r="A254" s="19"/>
      <c r="B254" s="11" t="s">
        <v>236</v>
      </c>
      <c r="C254" s="19">
        <f t="shared" si="28"/>
        <v>45493</v>
      </c>
      <c r="D254" s="20">
        <f t="shared" si="29"/>
        <v>0.28472222222222221</v>
      </c>
      <c r="E254" s="20">
        <f t="shared" si="30"/>
        <v>0.34027777777777779</v>
      </c>
      <c r="F254" s="20">
        <f t="shared" si="31"/>
        <v>5.555555555555558E-2</v>
      </c>
      <c r="G254" s="11" t="str" cm="1">
        <f t="array" ref="G254">_xlfn.IFNA(LOOKUP(1,0/FIND(help!$B$1:$B$26,B254),help!$C$1:$C$26),"")</f>
        <v>英超</v>
      </c>
      <c r="H254" s="11" t="str" cm="1">
        <f t="array" ref="H254">IF(G254="","",IFERROR(LOOKUP(1,0/FIND(help!$H$2:$H$18,B254),help!$I$2:$I$18),""))</f>
        <v>2023-24赛季</v>
      </c>
      <c r="I254" s="11" t="s">
        <v>1133</v>
      </c>
      <c r="J254" s="11" t="s">
        <v>928</v>
      </c>
      <c r="K254" s="11" t="s">
        <v>755</v>
      </c>
      <c r="L254" s="19">
        <f t="shared" si="32"/>
        <v>45493</v>
      </c>
      <c r="M254" s="11">
        <f t="shared" si="36"/>
        <v>3505</v>
      </c>
      <c r="N254" s="20">
        <f t="shared" si="33"/>
        <v>0.28472222222222221</v>
      </c>
      <c r="O254" s="20">
        <f t="shared" si="34"/>
        <v>0.34027777777777779</v>
      </c>
      <c r="P254" s="11" t="str">
        <f>IF(G254="","",G254&amp;COUNTIF($G$2:G254,G254))</f>
        <v>英超77</v>
      </c>
      <c r="Q254" s="26">
        <f t="shared" si="35"/>
        <v>0</v>
      </c>
    </row>
    <row r="255" spans="1:17" x14ac:dyDescent="0.2">
      <c r="A255" s="19"/>
      <c r="B255" s="11" t="s">
        <v>237</v>
      </c>
      <c r="C255" s="19">
        <f t="shared" ref="C255:C318" si="37">IF(A255="",C254,A255)</f>
        <v>45493</v>
      </c>
      <c r="D255" s="20">
        <f t="shared" ref="D255:D318" si="38">VALUE(LEFT(B255,5))</f>
        <v>0.34027777777777779</v>
      </c>
      <c r="E255" s="20">
        <f t="shared" ref="E255:E318" si="39">D256</f>
        <v>0.39930555555555558</v>
      </c>
      <c r="F255" s="20">
        <f t="shared" ref="F255:F318" si="40">IF(E255-D255&lt;0,E255-D255+1,E255-D255)</f>
        <v>5.902777777777779E-2</v>
      </c>
      <c r="G255" s="11" t="str" cm="1">
        <f t="array" ref="G255">_xlfn.IFNA(LOOKUP(1,0/FIND(help!$B$1:$B$26,B255),help!$C$1:$C$26),"")</f>
        <v>英超</v>
      </c>
      <c r="H255" s="11" t="str" cm="1">
        <f t="array" ref="H255">IF(G255="","",IFERROR(LOOKUP(1,0/FIND(help!$H$2:$H$18,B255),help!$I$2:$I$18),""))</f>
        <v>2023-24赛季</v>
      </c>
      <c r="I255" s="11" t="s">
        <v>1133</v>
      </c>
      <c r="J255" s="11" t="s">
        <v>929</v>
      </c>
      <c r="K255" s="11" t="s">
        <v>755</v>
      </c>
      <c r="L255" s="19">
        <f t="shared" si="32"/>
        <v>45493</v>
      </c>
      <c r="M255" s="11">
        <f t="shared" si="36"/>
        <v>3505</v>
      </c>
      <c r="N255" s="20">
        <f t="shared" si="33"/>
        <v>0.34027777777777779</v>
      </c>
      <c r="O255" s="20">
        <f t="shared" si="34"/>
        <v>0.39583333333333337</v>
      </c>
      <c r="P255" s="11" t="str">
        <f>IF(G255="","",G255&amp;COUNTIF($G$2:G255,G255))</f>
        <v>英超78</v>
      </c>
      <c r="Q255" s="26">
        <f t="shared" si="35"/>
        <v>3.4722222222222099E-3</v>
      </c>
    </row>
    <row r="256" spans="1:17" x14ac:dyDescent="0.2">
      <c r="A256" s="19"/>
      <c r="B256" s="11" t="s">
        <v>238</v>
      </c>
      <c r="C256" s="19">
        <f t="shared" si="37"/>
        <v>45493</v>
      </c>
      <c r="D256" s="20">
        <f t="shared" si="38"/>
        <v>0.39930555555555558</v>
      </c>
      <c r="E256" s="20">
        <f t="shared" si="39"/>
        <v>0.4548611111111111</v>
      </c>
      <c r="F256" s="20">
        <f t="shared" si="40"/>
        <v>5.5555555555555525E-2</v>
      </c>
      <c r="G256" s="11" t="str" cm="1">
        <f t="array" ref="G256">_xlfn.IFNA(LOOKUP(1,0/FIND(help!$B$1:$B$26,B256),help!$C$1:$C$26),"")</f>
        <v>意甲</v>
      </c>
      <c r="H256" s="11" t="str" cm="1">
        <f t="array" ref="H256">IF(G256="","",IFERROR(LOOKUP(1,0/FIND(help!$H$2:$H$18,B256),help!$I$2:$I$18),""))</f>
        <v>2023-24赛季</v>
      </c>
      <c r="I256" s="11" t="s">
        <v>1130</v>
      </c>
      <c r="J256" s="11" t="s">
        <v>924</v>
      </c>
      <c r="K256" s="11" t="s">
        <v>755</v>
      </c>
      <c r="L256" s="19">
        <f t="shared" si="32"/>
        <v>45493</v>
      </c>
      <c r="M256" s="11">
        <f t="shared" si="36"/>
        <v>3505</v>
      </c>
      <c r="N256" s="20">
        <f t="shared" si="33"/>
        <v>0.39930555555555558</v>
      </c>
      <c r="O256" s="20">
        <f t="shared" si="34"/>
        <v>0.45486111111111116</v>
      </c>
      <c r="P256" s="11" t="str">
        <f>IF(G256="","",G256&amp;COUNTIF($G$2:G256,G256))</f>
        <v>意甲34</v>
      </c>
      <c r="Q256" s="26">
        <f t="shared" si="35"/>
        <v>5.5511151231257827E-17</v>
      </c>
    </row>
    <row r="257" spans="1:17" x14ac:dyDescent="0.2">
      <c r="A257" s="19"/>
      <c r="B257" s="11" t="s">
        <v>239</v>
      </c>
      <c r="C257" s="19">
        <f t="shared" si="37"/>
        <v>45493</v>
      </c>
      <c r="D257" s="20">
        <f t="shared" si="38"/>
        <v>0.4548611111111111</v>
      </c>
      <c r="E257" s="20">
        <f t="shared" si="39"/>
        <v>0.51388888888888884</v>
      </c>
      <c r="F257" s="20">
        <f t="shared" si="40"/>
        <v>5.9027777777777735E-2</v>
      </c>
      <c r="G257" s="11" t="str" cm="1">
        <f t="array" ref="G257">_xlfn.IFNA(LOOKUP(1,0/FIND(help!$B$1:$B$26,B257),help!$C$1:$C$26),"")</f>
        <v>意甲</v>
      </c>
      <c r="H257" s="11" t="str" cm="1">
        <f t="array" ref="H257">IF(G257="","",IFERROR(LOOKUP(1,0/FIND(help!$H$2:$H$18,B257),help!$I$2:$I$18),""))</f>
        <v>2023-24赛季</v>
      </c>
      <c r="I257" s="11" t="s">
        <v>1134</v>
      </c>
      <c r="K257" s="11" t="s">
        <v>755</v>
      </c>
      <c r="L257" s="19">
        <f t="shared" si="32"/>
        <v>45493</v>
      </c>
      <c r="M257" s="11">
        <f t="shared" si="36"/>
        <v>3505</v>
      </c>
      <c r="N257" s="20">
        <f t="shared" si="33"/>
        <v>0.4548611111111111</v>
      </c>
      <c r="O257" s="20">
        <f t="shared" si="34"/>
        <v>0.51041666666666663</v>
      </c>
      <c r="P257" s="11" t="str">
        <f>IF(G257="","",G257&amp;COUNTIF($G$2:G257,G257))</f>
        <v>意甲35</v>
      </c>
      <c r="Q257" s="26">
        <f t="shared" si="35"/>
        <v>3.4722222222222099E-3</v>
      </c>
    </row>
    <row r="258" spans="1:17" x14ac:dyDescent="0.2">
      <c r="A258" s="19"/>
      <c r="B258" s="11" t="s">
        <v>65</v>
      </c>
      <c r="C258" s="19">
        <f t="shared" si="37"/>
        <v>45493</v>
      </c>
      <c r="D258" s="20">
        <f t="shared" si="38"/>
        <v>0.51388888888888884</v>
      </c>
      <c r="E258" s="20">
        <f t="shared" si="39"/>
        <v>0.53472222222222221</v>
      </c>
      <c r="F258" s="20">
        <f t="shared" si="40"/>
        <v>2.083333333333337E-2</v>
      </c>
      <c r="G258" s="11" t="str" cm="1">
        <f t="array" ref="G258">_xlfn.IFNA(LOOKUP(1,0/FIND(help!$B$1:$B$26,B258),help!$C$1:$C$26),"")</f>
        <v/>
      </c>
      <c r="H258" s="11" t="str" cm="1">
        <f t="array" ref="H258">IF(G258="","",IFERROR(LOOKUP(1,0/FIND(help!$H$2:$H$18,B258),help!$I$2:$I$18),""))</f>
        <v/>
      </c>
      <c r="I258" s="11" t="s">
        <v>1085</v>
      </c>
      <c r="K258" s="11" t="s">
        <v>755</v>
      </c>
      <c r="L258" s="19">
        <f t="shared" si="32"/>
        <v>45493</v>
      </c>
      <c r="M258" s="11">
        <f t="shared" si="36"/>
        <v>3505</v>
      </c>
      <c r="N258" s="20" t="str">
        <f t="shared" si="33"/>
        <v/>
      </c>
      <c r="O258" s="20" t="str">
        <f t="shared" si="34"/>
        <v/>
      </c>
      <c r="P258" s="11" t="str">
        <f>IF(G258="","",G258&amp;COUNTIF($G$2:G258,G258))</f>
        <v/>
      </c>
      <c r="Q258" s="26">
        <f t="shared" si="35"/>
        <v>0</v>
      </c>
    </row>
    <row r="259" spans="1:17" x14ac:dyDescent="0.2">
      <c r="A259" s="19"/>
      <c r="B259" s="11" t="s">
        <v>123</v>
      </c>
      <c r="C259" s="19">
        <f t="shared" si="37"/>
        <v>45493</v>
      </c>
      <c r="D259" s="20">
        <f t="shared" si="38"/>
        <v>0.53472222222222221</v>
      </c>
      <c r="E259" s="20">
        <f t="shared" si="39"/>
        <v>0.55902777777777779</v>
      </c>
      <c r="F259" s="20">
        <f t="shared" si="40"/>
        <v>2.430555555555558E-2</v>
      </c>
      <c r="G259" s="11" t="str" cm="1">
        <f t="array" ref="G259">_xlfn.IFNA(LOOKUP(1,0/FIND(help!$B$1:$B$26,B259),help!$C$1:$C$26),"")</f>
        <v/>
      </c>
      <c r="H259" s="11" t="str" cm="1">
        <f t="array" ref="H259">IF(G259="","",IFERROR(LOOKUP(1,0/FIND(help!$H$2:$H$18,B259),help!$I$2:$I$18),""))</f>
        <v/>
      </c>
      <c r="I259" s="11" t="s">
        <v>1086</v>
      </c>
      <c r="K259" s="11" t="s">
        <v>755</v>
      </c>
      <c r="L259" s="19">
        <f t="shared" ref="L259:L322" si="41">IF(D259&lt;$L$1,C259-1,C259)</f>
        <v>45493</v>
      </c>
      <c r="M259" s="11">
        <f t="shared" si="36"/>
        <v>3505</v>
      </c>
      <c r="N259" s="20" t="str">
        <f t="shared" ref="N259:N322" si="42">IF(G259="","",IF(D259&lt;$L$1,D259+1,D259))</f>
        <v/>
      </c>
      <c r="O259" s="20" t="str">
        <f t="shared" ref="O259:O322" si="43">IF(N259="","",IF(ISNUMBER(FIND("集锦",G259)),IF(E259&lt;$L$1,E259+1,E259),IF(ABS(F259-$M$1)&lt;=TIME(0,5,1),IF(N259+$M$1&gt;TIME(2,0,0)+1,N259+$M$1-1,N259+$M$1),"check")))</f>
        <v/>
      </c>
      <c r="P259" s="11" t="str">
        <f>IF(G259="","",G259&amp;COUNTIF($G$2:G259,G259))</f>
        <v/>
      </c>
      <c r="Q259" s="26">
        <f t="shared" ref="Q259:Q322" si="44">IF(N259="",0,ABS(O259-E259-IF(E259&lt;1/12,1,0)))</f>
        <v>0</v>
      </c>
    </row>
    <row r="260" spans="1:17" x14ac:dyDescent="0.2">
      <c r="A260" s="19"/>
      <c r="B260" s="11" t="s">
        <v>240</v>
      </c>
      <c r="C260" s="19">
        <f t="shared" si="37"/>
        <v>45493</v>
      </c>
      <c r="D260" s="20">
        <f t="shared" si="38"/>
        <v>0.55902777777777779</v>
      </c>
      <c r="E260" s="20">
        <f t="shared" si="39"/>
        <v>0.61458333333333337</v>
      </c>
      <c r="F260" s="20">
        <f t="shared" si="40"/>
        <v>5.555555555555558E-2</v>
      </c>
      <c r="G260" s="11" t="str" cm="1">
        <f t="array" ref="G260">_xlfn.IFNA(LOOKUP(1,0/FIND(help!$B$1:$B$26,B260),help!$C$1:$C$26),"")</f>
        <v>欧冠</v>
      </c>
      <c r="H260" s="11" t="str" cm="1">
        <f t="array" ref="H260">IF(G260="","",IFERROR(LOOKUP(1,0/FIND(help!$H$2:$H$18,B260),help!$I$2:$I$18),""))</f>
        <v>2023-24赛季</v>
      </c>
      <c r="I260" s="11" t="s">
        <v>1123</v>
      </c>
      <c r="J260" s="11" t="s">
        <v>925</v>
      </c>
      <c r="K260" s="11" t="s">
        <v>755</v>
      </c>
      <c r="L260" s="19">
        <f t="shared" si="41"/>
        <v>45493</v>
      </c>
      <c r="M260" s="11">
        <f t="shared" ref="M260:M323" si="45">M259</f>
        <v>3505</v>
      </c>
      <c r="N260" s="20">
        <f t="shared" si="42"/>
        <v>0.55902777777777779</v>
      </c>
      <c r="O260" s="20">
        <f t="shared" si="43"/>
        <v>0.61458333333333337</v>
      </c>
      <c r="P260" s="11" t="str">
        <f>IF(G260="","",G260&amp;COUNTIF($G$2:G260,G260))</f>
        <v>欧冠35</v>
      </c>
      <c r="Q260" s="26">
        <f t="shared" si="44"/>
        <v>0</v>
      </c>
    </row>
    <row r="261" spans="1:17" x14ac:dyDescent="0.2">
      <c r="A261" s="19"/>
      <c r="B261" s="11" t="s">
        <v>241</v>
      </c>
      <c r="C261" s="19">
        <f t="shared" si="37"/>
        <v>45493</v>
      </c>
      <c r="D261" s="20">
        <f t="shared" si="38"/>
        <v>0.61458333333333337</v>
      </c>
      <c r="E261" s="20">
        <f t="shared" si="39"/>
        <v>0.67361111111111116</v>
      </c>
      <c r="F261" s="20">
        <f t="shared" si="40"/>
        <v>5.902777777777779E-2</v>
      </c>
      <c r="G261" s="11" t="str" cm="1">
        <f t="array" ref="G261">_xlfn.IFNA(LOOKUP(1,0/FIND(help!$B$1:$B$26,B261),help!$C$1:$C$26),"")</f>
        <v>欧冠</v>
      </c>
      <c r="H261" s="11" t="str" cm="1">
        <f t="array" ref="H261">IF(G261="","",IFERROR(LOOKUP(1,0/FIND(help!$H$2:$H$18,B261),help!$I$2:$I$18),""))</f>
        <v>2023-24赛季</v>
      </c>
      <c r="I261" s="11" t="s">
        <v>1123</v>
      </c>
      <c r="J261" s="11" t="s">
        <v>930</v>
      </c>
      <c r="K261" s="11" t="s">
        <v>755</v>
      </c>
      <c r="L261" s="19">
        <f t="shared" si="41"/>
        <v>45493</v>
      </c>
      <c r="M261" s="11">
        <f t="shared" si="45"/>
        <v>3505</v>
      </c>
      <c r="N261" s="20">
        <f t="shared" si="42"/>
        <v>0.61458333333333337</v>
      </c>
      <c r="O261" s="20">
        <f t="shared" si="43"/>
        <v>0.67013888888888895</v>
      </c>
      <c r="P261" s="11" t="str">
        <f>IF(G261="","",G261&amp;COUNTIF($G$2:G261,G261))</f>
        <v>欧冠36</v>
      </c>
      <c r="Q261" s="26">
        <f t="shared" si="44"/>
        <v>3.4722222222222099E-3</v>
      </c>
    </row>
    <row r="262" spans="1:17" x14ac:dyDescent="0.2">
      <c r="A262" s="19"/>
      <c r="B262" s="11" t="s">
        <v>242</v>
      </c>
      <c r="C262" s="19">
        <f t="shared" si="37"/>
        <v>45493</v>
      </c>
      <c r="D262" s="20">
        <f t="shared" si="38"/>
        <v>0.67361111111111116</v>
      </c>
      <c r="E262" s="20">
        <f t="shared" si="39"/>
        <v>0.72916666666666663</v>
      </c>
      <c r="F262" s="20">
        <f t="shared" si="40"/>
        <v>5.5555555555555469E-2</v>
      </c>
      <c r="G262" s="11" t="str" cm="1">
        <f t="array" ref="G262">_xlfn.IFNA(LOOKUP(1,0/FIND(help!$B$1:$B$26,B262),help!$C$1:$C$26),"")</f>
        <v>德甲</v>
      </c>
      <c r="H262" s="11" t="str" cm="1">
        <f t="array" ref="H262">IF(G262="","",IFERROR(LOOKUP(1,0/FIND(help!$H$2:$H$18,B262),help!$I$2:$I$18),""))</f>
        <v>2023-24赛季</v>
      </c>
      <c r="I262" s="11" t="s">
        <v>1131</v>
      </c>
      <c r="J262" s="11" t="s">
        <v>926</v>
      </c>
      <c r="K262" s="11" t="s">
        <v>755</v>
      </c>
      <c r="L262" s="19">
        <f t="shared" si="41"/>
        <v>45493</v>
      </c>
      <c r="M262" s="11">
        <f t="shared" si="45"/>
        <v>3505</v>
      </c>
      <c r="N262" s="20">
        <f t="shared" si="42"/>
        <v>0.67361111111111116</v>
      </c>
      <c r="O262" s="20">
        <f t="shared" si="43"/>
        <v>0.72916666666666674</v>
      </c>
      <c r="P262" s="11" t="str">
        <f>IF(G262="","",G262&amp;COUNTIF($G$2:G262,G262))</f>
        <v>德甲25</v>
      </c>
      <c r="Q262" s="26">
        <f t="shared" si="44"/>
        <v>1.1102230246251565E-16</v>
      </c>
    </row>
    <row r="263" spans="1:17" x14ac:dyDescent="0.2">
      <c r="A263" s="19"/>
      <c r="B263" s="11" t="s">
        <v>243</v>
      </c>
      <c r="C263" s="19">
        <f t="shared" si="37"/>
        <v>45493</v>
      </c>
      <c r="D263" s="20">
        <f t="shared" si="38"/>
        <v>0.72916666666666663</v>
      </c>
      <c r="E263" s="20">
        <f t="shared" si="39"/>
        <v>0.78819444444444442</v>
      </c>
      <c r="F263" s="20">
        <f t="shared" si="40"/>
        <v>5.902777777777779E-2</v>
      </c>
      <c r="G263" s="11" t="str" cm="1">
        <f t="array" ref="G263">_xlfn.IFNA(LOOKUP(1,0/FIND(help!$B$1:$B$26,B263),help!$C$1:$C$26),"")</f>
        <v>德甲</v>
      </c>
      <c r="H263" s="11" t="str" cm="1">
        <f t="array" ref="H263">IF(G263="","",IFERROR(LOOKUP(1,0/FIND(help!$H$2:$H$18,B263),help!$I$2:$I$18),""))</f>
        <v>2023-24赛季</v>
      </c>
      <c r="I263" s="11" t="s">
        <v>1131</v>
      </c>
      <c r="J263" s="11" t="s">
        <v>931</v>
      </c>
      <c r="K263" s="11" t="s">
        <v>755</v>
      </c>
      <c r="L263" s="19">
        <f t="shared" si="41"/>
        <v>45493</v>
      </c>
      <c r="M263" s="11">
        <f t="shared" si="45"/>
        <v>3505</v>
      </c>
      <c r="N263" s="20">
        <f t="shared" si="42"/>
        <v>0.72916666666666663</v>
      </c>
      <c r="O263" s="20">
        <f t="shared" si="43"/>
        <v>0.78472222222222221</v>
      </c>
      <c r="P263" s="11" t="str">
        <f>IF(G263="","",G263&amp;COUNTIF($G$2:G263,G263))</f>
        <v>德甲26</v>
      </c>
      <c r="Q263" s="26">
        <f t="shared" si="44"/>
        <v>3.4722222222222099E-3</v>
      </c>
    </row>
    <row r="264" spans="1:17" x14ac:dyDescent="0.2">
      <c r="A264" s="19"/>
      <c r="B264" s="11" t="s">
        <v>128</v>
      </c>
      <c r="C264" s="19">
        <f t="shared" si="37"/>
        <v>45493</v>
      </c>
      <c r="D264" s="20">
        <f t="shared" si="38"/>
        <v>0.78819444444444442</v>
      </c>
      <c r="E264" s="20">
        <f t="shared" si="39"/>
        <v>0.80555555555555558</v>
      </c>
      <c r="F264" s="20">
        <f t="shared" si="40"/>
        <v>1.736111111111116E-2</v>
      </c>
      <c r="G264" s="11" t="str" cm="1">
        <f t="array" ref="G264">_xlfn.IFNA(LOOKUP(1,0/FIND(help!$B$1:$B$26,B264),help!$C$1:$C$26),"")</f>
        <v/>
      </c>
      <c r="H264" s="11" t="str" cm="1">
        <f t="array" ref="H264">IF(G264="","",IFERROR(LOOKUP(1,0/FIND(help!$H$2:$H$18,B264),help!$I$2:$I$18),""))</f>
        <v/>
      </c>
      <c r="I264" s="11" t="s">
        <v>1069</v>
      </c>
      <c r="J264" s="11" t="s">
        <v>847</v>
      </c>
      <c r="K264" s="11" t="s">
        <v>755</v>
      </c>
      <c r="L264" s="19">
        <f t="shared" si="41"/>
        <v>45493</v>
      </c>
      <c r="M264" s="11">
        <f t="shared" si="45"/>
        <v>3505</v>
      </c>
      <c r="N264" s="20" t="str">
        <f t="shared" si="42"/>
        <v/>
      </c>
      <c r="O264" s="20" t="str">
        <f t="shared" si="43"/>
        <v/>
      </c>
      <c r="P264" s="11" t="str">
        <f>IF(G264="","",G264&amp;COUNTIF($G$2:G264,G264))</f>
        <v/>
      </c>
      <c r="Q264" s="26">
        <f t="shared" si="44"/>
        <v>0</v>
      </c>
    </row>
    <row r="265" spans="1:17" x14ac:dyDescent="0.2">
      <c r="A265" s="19"/>
      <c r="B265" s="11" t="s">
        <v>244</v>
      </c>
      <c r="C265" s="19">
        <f t="shared" si="37"/>
        <v>45493</v>
      </c>
      <c r="D265" s="20">
        <f t="shared" si="38"/>
        <v>0.80555555555555558</v>
      </c>
      <c r="E265" s="20">
        <f t="shared" si="39"/>
        <v>0.86111111111111116</v>
      </c>
      <c r="F265" s="20">
        <f t="shared" si="40"/>
        <v>5.555555555555558E-2</v>
      </c>
      <c r="G265" s="11" t="str" cm="1">
        <f t="array" ref="G265">_xlfn.IFNA(LOOKUP(1,0/FIND(help!$B$1:$B$26,B265),help!$C$1:$C$26),"")</f>
        <v>法甲</v>
      </c>
      <c r="H265" s="11" t="str" cm="1">
        <f t="array" ref="H265">IF(G265="","",IFERROR(LOOKUP(1,0/FIND(help!$H$2:$H$18,B265),help!$I$2:$I$18),""))</f>
        <v>2023-24赛季</v>
      </c>
      <c r="I265" s="11" t="s">
        <v>1132</v>
      </c>
      <c r="J265" s="11" t="s">
        <v>927</v>
      </c>
      <c r="K265" s="11" t="s">
        <v>755</v>
      </c>
      <c r="L265" s="19">
        <f t="shared" si="41"/>
        <v>45493</v>
      </c>
      <c r="M265" s="11">
        <f t="shared" si="45"/>
        <v>3505</v>
      </c>
      <c r="N265" s="20">
        <f t="shared" si="42"/>
        <v>0.80555555555555558</v>
      </c>
      <c r="O265" s="20">
        <f t="shared" si="43"/>
        <v>0.86111111111111116</v>
      </c>
      <c r="P265" s="11" t="str">
        <f>IF(G265="","",G265&amp;COUNTIF($G$2:G265,G265))</f>
        <v>法甲30</v>
      </c>
      <c r="Q265" s="26">
        <f t="shared" si="44"/>
        <v>0</v>
      </c>
    </row>
    <row r="266" spans="1:17" x14ac:dyDescent="0.2">
      <c r="A266" s="19"/>
      <c r="B266" s="11" t="s">
        <v>245</v>
      </c>
      <c r="C266" s="19">
        <f t="shared" si="37"/>
        <v>45493</v>
      </c>
      <c r="D266" s="20">
        <f t="shared" si="38"/>
        <v>0.86111111111111116</v>
      </c>
      <c r="E266" s="20">
        <f t="shared" si="39"/>
        <v>0.92013888888888884</v>
      </c>
      <c r="F266" s="20">
        <f t="shared" si="40"/>
        <v>5.9027777777777679E-2</v>
      </c>
      <c r="G266" s="11" t="str" cm="1">
        <f t="array" ref="G266">_xlfn.IFNA(LOOKUP(1,0/FIND(help!$B$1:$B$26,B266),help!$C$1:$C$26),"")</f>
        <v>法甲</v>
      </c>
      <c r="H266" s="11" t="str" cm="1">
        <f t="array" ref="H266">IF(G266="","",IFERROR(LOOKUP(1,0/FIND(help!$H$2:$H$18,B266),help!$I$2:$I$18),""))</f>
        <v>2023-24赛季</v>
      </c>
      <c r="I266" s="11" t="s">
        <v>1135</v>
      </c>
      <c r="J266" s="11" t="s">
        <v>932</v>
      </c>
      <c r="K266" s="11" t="s">
        <v>755</v>
      </c>
      <c r="L266" s="19">
        <f t="shared" si="41"/>
        <v>45493</v>
      </c>
      <c r="M266" s="11">
        <f t="shared" si="45"/>
        <v>3505</v>
      </c>
      <c r="N266" s="20">
        <f t="shared" si="42"/>
        <v>0.86111111111111116</v>
      </c>
      <c r="O266" s="20">
        <f t="shared" si="43"/>
        <v>0.91666666666666674</v>
      </c>
      <c r="P266" s="11" t="str">
        <f>IF(G266="","",G266&amp;COUNTIF($G$2:G266,G266))</f>
        <v>法甲31</v>
      </c>
      <c r="Q266" s="26">
        <f t="shared" si="44"/>
        <v>3.4722222222220989E-3</v>
      </c>
    </row>
    <row r="267" spans="1:17" x14ac:dyDescent="0.2">
      <c r="A267" s="19"/>
      <c r="B267" s="11" t="s">
        <v>246</v>
      </c>
      <c r="C267" s="19">
        <f t="shared" si="37"/>
        <v>45493</v>
      </c>
      <c r="D267" s="20">
        <f t="shared" si="38"/>
        <v>0.92013888888888884</v>
      </c>
      <c r="E267" s="20">
        <f t="shared" si="39"/>
        <v>0.97569444444444442</v>
      </c>
      <c r="F267" s="20">
        <f t="shared" si="40"/>
        <v>5.555555555555558E-2</v>
      </c>
      <c r="G267" s="11" t="str" cm="1">
        <f t="array" ref="G267">_xlfn.IFNA(LOOKUP(1,0/FIND(help!$B$1:$B$26,B267),help!$C$1:$C$26),"")</f>
        <v>欧冠</v>
      </c>
      <c r="H267" s="11" t="str" cm="1">
        <f t="array" ref="H267">IF(G267="","",IFERROR(LOOKUP(1,0/FIND(help!$H$2:$H$18,B267),help!$I$2:$I$18),""))</f>
        <v>2023-24赛季</v>
      </c>
      <c r="I267" s="11" t="s">
        <v>1123</v>
      </c>
      <c r="J267" s="11" t="s">
        <v>925</v>
      </c>
      <c r="K267" s="11" t="s">
        <v>755</v>
      </c>
      <c r="L267" s="19">
        <f t="shared" si="41"/>
        <v>45493</v>
      </c>
      <c r="M267" s="11">
        <f t="shared" si="45"/>
        <v>3505</v>
      </c>
      <c r="N267" s="20">
        <f t="shared" si="42"/>
        <v>0.92013888888888884</v>
      </c>
      <c r="O267" s="20">
        <f t="shared" si="43"/>
        <v>0.97569444444444442</v>
      </c>
      <c r="P267" s="11" t="str">
        <f>IF(G267="","",G267&amp;COUNTIF($G$2:G267,G267))</f>
        <v>欧冠37</v>
      </c>
      <c r="Q267" s="26">
        <f t="shared" si="44"/>
        <v>0</v>
      </c>
    </row>
    <row r="268" spans="1:17" x14ac:dyDescent="0.2">
      <c r="A268" s="19"/>
      <c r="B268" s="11" t="s">
        <v>247</v>
      </c>
      <c r="C268" s="19">
        <f t="shared" si="37"/>
        <v>45493</v>
      </c>
      <c r="D268" s="20">
        <f t="shared" si="38"/>
        <v>0.97569444444444442</v>
      </c>
      <c r="E268" s="20">
        <f t="shared" si="39"/>
        <v>3.4722222222222224E-2</v>
      </c>
      <c r="F268" s="20">
        <f t="shared" si="40"/>
        <v>5.902777777777779E-2</v>
      </c>
      <c r="G268" s="11" t="str" cm="1">
        <f t="array" ref="G268">_xlfn.IFNA(LOOKUP(1,0/FIND(help!$B$1:$B$26,B268),help!$C$1:$C$26),"")</f>
        <v>欧冠</v>
      </c>
      <c r="H268" s="11" t="str" cm="1">
        <f t="array" ref="H268">IF(G268="","",IFERROR(LOOKUP(1,0/FIND(help!$H$2:$H$18,B268),help!$I$2:$I$18),""))</f>
        <v>2023-24赛季</v>
      </c>
      <c r="I268" s="11" t="s">
        <v>1123</v>
      </c>
      <c r="J268" s="11" t="s">
        <v>930</v>
      </c>
      <c r="K268" s="11" t="s">
        <v>755</v>
      </c>
      <c r="L268" s="19">
        <f t="shared" si="41"/>
        <v>45493</v>
      </c>
      <c r="M268" s="11">
        <f t="shared" si="45"/>
        <v>3505</v>
      </c>
      <c r="N268" s="20">
        <f t="shared" si="42"/>
        <v>0.97569444444444442</v>
      </c>
      <c r="O268" s="20">
        <f t="shared" si="43"/>
        <v>1.03125</v>
      </c>
      <c r="P268" s="11" t="str">
        <f>IF(G268="","",G268&amp;COUNTIF($G$2:G268,G268))</f>
        <v>欧冠38</v>
      </c>
      <c r="Q268" s="26">
        <f t="shared" si="44"/>
        <v>3.4722222222222099E-3</v>
      </c>
    </row>
    <row r="269" spans="1:17" x14ac:dyDescent="0.2">
      <c r="A269" s="19">
        <v>45494</v>
      </c>
      <c r="B269" s="11" t="s">
        <v>133</v>
      </c>
      <c r="C269" s="19">
        <f t="shared" si="37"/>
        <v>45494</v>
      </c>
      <c r="D269" s="20">
        <f t="shared" si="38"/>
        <v>3.4722222222222224E-2</v>
      </c>
      <c r="E269" s="20">
        <f t="shared" si="39"/>
        <v>5.5555555555555552E-2</v>
      </c>
      <c r="F269" s="20">
        <f t="shared" si="40"/>
        <v>2.0833333333333329E-2</v>
      </c>
      <c r="G269" s="11" t="str" cm="1">
        <f t="array" ref="G269">_xlfn.IFNA(LOOKUP(1,0/FIND(help!$B$1:$B$26,B269),help!$C$1:$C$26),"")</f>
        <v/>
      </c>
      <c r="H269" s="11" t="str" cm="1">
        <f t="array" ref="H269">IF(G269="","",IFERROR(LOOKUP(1,0/FIND(help!$H$2:$H$18,B269),help!$I$2:$I$18),""))</f>
        <v/>
      </c>
      <c r="I269" s="11" t="s">
        <v>1108</v>
      </c>
      <c r="J269" s="11" t="s">
        <v>892</v>
      </c>
      <c r="K269" s="11" t="s">
        <v>755</v>
      </c>
      <c r="L269" s="19">
        <f t="shared" si="41"/>
        <v>45493</v>
      </c>
      <c r="M269" s="11">
        <f t="shared" si="45"/>
        <v>3505</v>
      </c>
      <c r="N269" s="20" t="str">
        <f t="shared" si="42"/>
        <v/>
      </c>
      <c r="O269" s="20" t="str">
        <f t="shared" si="43"/>
        <v/>
      </c>
      <c r="P269" s="11" t="str">
        <f>IF(G269="","",G269&amp;COUNTIF($G$2:G269,G269))</f>
        <v/>
      </c>
      <c r="Q269" s="26">
        <f t="shared" si="44"/>
        <v>0</v>
      </c>
    </row>
    <row r="270" spans="1:17" x14ac:dyDescent="0.2">
      <c r="A270" s="19"/>
      <c r="B270" s="11" t="s">
        <v>248</v>
      </c>
      <c r="C270" s="19">
        <f t="shared" si="37"/>
        <v>45494</v>
      </c>
      <c r="D270" s="20">
        <f t="shared" si="38"/>
        <v>5.5555555555555552E-2</v>
      </c>
      <c r="E270" s="20">
        <f t="shared" si="39"/>
        <v>0.1111111111111111</v>
      </c>
      <c r="F270" s="20">
        <f t="shared" si="40"/>
        <v>5.5555555555555552E-2</v>
      </c>
      <c r="G270" s="11" t="str" cm="1">
        <f t="array" ref="G270">_xlfn.IFNA(LOOKUP(1,0/FIND(help!$B$1:$B$26,B270),help!$C$1:$C$26),"")</f>
        <v>英超</v>
      </c>
      <c r="H270" s="11" t="str" cm="1">
        <f t="array" ref="H270">IF(G270="","",IFERROR(LOOKUP(1,0/FIND(help!$H$2:$H$18,B270),help!$I$2:$I$18),""))</f>
        <v>2023-24赛季</v>
      </c>
      <c r="I270" s="11" t="s">
        <v>1129</v>
      </c>
      <c r="J270" s="11" t="s">
        <v>922</v>
      </c>
      <c r="K270" s="11" t="s">
        <v>755</v>
      </c>
      <c r="L270" s="19">
        <f t="shared" si="41"/>
        <v>45493</v>
      </c>
      <c r="M270" s="11">
        <f t="shared" si="45"/>
        <v>3505</v>
      </c>
      <c r="N270" s="20">
        <f t="shared" si="42"/>
        <v>1.0555555555555556</v>
      </c>
      <c r="O270" s="20">
        <f t="shared" si="43"/>
        <v>0.11111111111111116</v>
      </c>
      <c r="P270" s="11" t="str">
        <f>IF(G270="","",G270&amp;COUNTIF($G$2:G270,G270))</f>
        <v>英超79</v>
      </c>
      <c r="Q270" s="26">
        <f t="shared" si="44"/>
        <v>5.5511151231257827E-17</v>
      </c>
    </row>
    <row r="271" spans="1:17" x14ac:dyDescent="0.2">
      <c r="A271" s="19"/>
      <c r="B271" s="11" t="s">
        <v>249</v>
      </c>
      <c r="C271" s="19">
        <f t="shared" si="37"/>
        <v>45494</v>
      </c>
      <c r="D271" s="20">
        <f t="shared" si="38"/>
        <v>0.1111111111111111</v>
      </c>
      <c r="E271" s="20">
        <f t="shared" si="39"/>
        <v>0.1701388888888889</v>
      </c>
      <c r="F271" s="20">
        <f t="shared" si="40"/>
        <v>5.902777777777779E-2</v>
      </c>
      <c r="G271" s="11" t="str" cm="1">
        <f t="array" ref="G271">_xlfn.IFNA(LOOKUP(1,0/FIND(help!$B$1:$B$26,B271),help!$C$1:$C$26),"")</f>
        <v>英超</v>
      </c>
      <c r="H271" s="11" t="str" cm="1">
        <f t="array" ref="H271">IF(G271="","",IFERROR(LOOKUP(1,0/FIND(help!$H$2:$H$18,B271),help!$I$2:$I$18),""))</f>
        <v>2023-24赛季</v>
      </c>
      <c r="I271" s="11" t="s">
        <v>1129</v>
      </c>
      <c r="J271" s="11" t="s">
        <v>923</v>
      </c>
      <c r="K271" s="11" t="s">
        <v>755</v>
      </c>
      <c r="L271" s="19">
        <f t="shared" si="41"/>
        <v>45494</v>
      </c>
      <c r="M271" s="11">
        <f t="shared" si="45"/>
        <v>3505</v>
      </c>
      <c r="N271" s="20">
        <f t="shared" si="42"/>
        <v>0.1111111111111111</v>
      </c>
      <c r="O271" s="20">
        <f t="shared" si="43"/>
        <v>0.16666666666666666</v>
      </c>
      <c r="P271" s="11" t="str">
        <f>IF(G271="","",G271&amp;COUNTIF($G$2:G271,G271))</f>
        <v>英超80</v>
      </c>
      <c r="Q271" s="26">
        <f t="shared" si="44"/>
        <v>3.4722222222222376E-3</v>
      </c>
    </row>
    <row r="272" spans="1:17" x14ac:dyDescent="0.2">
      <c r="A272" s="19"/>
      <c r="B272" s="11" t="s">
        <v>250</v>
      </c>
      <c r="C272" s="19">
        <f t="shared" si="37"/>
        <v>45494</v>
      </c>
      <c r="D272" s="20">
        <f t="shared" si="38"/>
        <v>0.1701388888888889</v>
      </c>
      <c r="E272" s="20">
        <f t="shared" si="39"/>
        <v>0.22569444444444445</v>
      </c>
      <c r="F272" s="20">
        <f t="shared" si="40"/>
        <v>5.5555555555555552E-2</v>
      </c>
      <c r="G272" s="11" t="str" cm="1">
        <f t="array" ref="G272">_xlfn.IFNA(LOOKUP(1,0/FIND(help!$B$1:$B$26,B272),help!$C$1:$C$26),"")</f>
        <v>英超</v>
      </c>
      <c r="H272" s="11" t="str" cm="1">
        <f t="array" ref="H272">IF(G272="","",IFERROR(LOOKUP(1,0/FIND(help!$H$2:$H$18,B272),help!$I$2:$I$18),""))</f>
        <v>2023-24赛季</v>
      </c>
      <c r="I272" s="11" t="s">
        <v>1133</v>
      </c>
      <c r="J272" s="11" t="s">
        <v>928</v>
      </c>
      <c r="K272" s="11" t="s">
        <v>755</v>
      </c>
      <c r="L272" s="19">
        <f t="shared" si="41"/>
        <v>45494</v>
      </c>
      <c r="M272" s="11">
        <f t="shared" si="45"/>
        <v>3505</v>
      </c>
      <c r="N272" s="20">
        <f t="shared" si="42"/>
        <v>0.1701388888888889</v>
      </c>
      <c r="O272" s="20">
        <f t="shared" si="43"/>
        <v>0.22569444444444445</v>
      </c>
      <c r="P272" s="11" t="str">
        <f>IF(G272="","",G272&amp;COUNTIF($G$2:G272,G272))</f>
        <v>英超81</v>
      </c>
      <c r="Q272" s="26">
        <f t="shared" si="44"/>
        <v>0</v>
      </c>
    </row>
    <row r="273" spans="1:17" x14ac:dyDescent="0.2">
      <c r="A273" s="19"/>
      <c r="B273" s="11" t="s">
        <v>251</v>
      </c>
      <c r="C273" s="19">
        <f t="shared" si="37"/>
        <v>45494</v>
      </c>
      <c r="D273" s="20">
        <f t="shared" si="38"/>
        <v>0.22569444444444445</v>
      </c>
      <c r="E273" s="20">
        <f t="shared" si="39"/>
        <v>0.28472222222222221</v>
      </c>
      <c r="F273" s="20">
        <f t="shared" si="40"/>
        <v>5.9027777777777762E-2</v>
      </c>
      <c r="G273" s="11" t="str" cm="1">
        <f t="array" ref="G273">_xlfn.IFNA(LOOKUP(1,0/FIND(help!$B$1:$B$26,B273),help!$C$1:$C$26),"")</f>
        <v>英超</v>
      </c>
      <c r="H273" s="11" t="str" cm="1">
        <f t="array" ref="H273">IF(G273="","",IFERROR(LOOKUP(1,0/FIND(help!$H$2:$H$18,B273),help!$I$2:$I$18),""))</f>
        <v>2023-24赛季</v>
      </c>
      <c r="I273" s="11" t="s">
        <v>1133</v>
      </c>
      <c r="J273" s="11" t="s">
        <v>929</v>
      </c>
      <c r="K273" s="11" t="s">
        <v>755</v>
      </c>
      <c r="L273" s="19">
        <f t="shared" si="41"/>
        <v>45494</v>
      </c>
      <c r="M273" s="11">
        <f t="shared" si="45"/>
        <v>3505</v>
      </c>
      <c r="N273" s="20">
        <f t="shared" si="42"/>
        <v>0.22569444444444445</v>
      </c>
      <c r="O273" s="20">
        <f t="shared" si="43"/>
        <v>0.28125</v>
      </c>
      <c r="P273" s="11" t="str">
        <f>IF(G273="","",G273&amp;COUNTIF($G$2:G273,G273))</f>
        <v>英超82</v>
      </c>
      <c r="Q273" s="26">
        <f t="shared" si="44"/>
        <v>3.4722222222222099E-3</v>
      </c>
    </row>
    <row r="274" spans="1:17" x14ac:dyDescent="0.2">
      <c r="A274" s="19"/>
      <c r="B274" s="11" t="s">
        <v>252</v>
      </c>
      <c r="C274" s="19">
        <f t="shared" si="37"/>
        <v>45494</v>
      </c>
      <c r="D274" s="20">
        <f t="shared" si="38"/>
        <v>0.28472222222222221</v>
      </c>
      <c r="E274" s="20">
        <f t="shared" si="39"/>
        <v>0.34027777777777779</v>
      </c>
      <c r="F274" s="20">
        <f t="shared" si="40"/>
        <v>5.555555555555558E-2</v>
      </c>
      <c r="G274" s="11" t="str" cm="1">
        <f t="array" ref="G274">_xlfn.IFNA(LOOKUP(1,0/FIND(help!$B$1:$B$26,B274),help!$C$1:$C$26),"")</f>
        <v>英超</v>
      </c>
      <c r="H274" s="11" t="str" cm="1">
        <f t="array" ref="H274">IF(G274="","",IFERROR(LOOKUP(1,0/FIND(help!$H$2:$H$18,B274),help!$I$2:$I$18),""))</f>
        <v>2023-24赛季</v>
      </c>
      <c r="I274" s="11" t="s">
        <v>1136</v>
      </c>
      <c r="J274" s="11" t="s">
        <v>933</v>
      </c>
      <c r="K274" s="11" t="s">
        <v>755</v>
      </c>
      <c r="L274" s="19">
        <f t="shared" si="41"/>
        <v>45494</v>
      </c>
      <c r="M274" s="11">
        <f t="shared" si="45"/>
        <v>3505</v>
      </c>
      <c r="N274" s="20">
        <f t="shared" si="42"/>
        <v>0.28472222222222221</v>
      </c>
      <c r="O274" s="20">
        <f t="shared" si="43"/>
        <v>0.34027777777777779</v>
      </c>
      <c r="P274" s="11" t="str">
        <f>IF(G274="","",G274&amp;COUNTIF($G$2:G274,G274))</f>
        <v>英超83</v>
      </c>
      <c r="Q274" s="26">
        <f t="shared" si="44"/>
        <v>0</v>
      </c>
    </row>
    <row r="275" spans="1:17" x14ac:dyDescent="0.2">
      <c r="A275" s="19"/>
      <c r="B275" s="11" t="s">
        <v>253</v>
      </c>
      <c r="C275" s="19">
        <f t="shared" si="37"/>
        <v>45494</v>
      </c>
      <c r="D275" s="20">
        <f t="shared" si="38"/>
        <v>0.34027777777777779</v>
      </c>
      <c r="E275" s="20">
        <f t="shared" si="39"/>
        <v>0.39930555555555558</v>
      </c>
      <c r="F275" s="20">
        <f t="shared" si="40"/>
        <v>5.902777777777779E-2</v>
      </c>
      <c r="G275" s="11" t="str" cm="1">
        <f t="array" ref="G275">_xlfn.IFNA(LOOKUP(1,0/FIND(help!$B$1:$B$26,B275),help!$C$1:$C$26),"")</f>
        <v>英超</v>
      </c>
      <c r="H275" s="11" t="str" cm="1">
        <f t="array" ref="H275">IF(G275="","",IFERROR(LOOKUP(1,0/FIND(help!$H$2:$H$18,B275),help!$I$2:$I$18),""))</f>
        <v>2023-24赛季</v>
      </c>
      <c r="I275" s="11" t="s">
        <v>1137</v>
      </c>
      <c r="J275" s="11" t="s">
        <v>934</v>
      </c>
      <c r="K275" s="11" t="s">
        <v>755</v>
      </c>
      <c r="L275" s="19">
        <f t="shared" si="41"/>
        <v>45494</v>
      </c>
      <c r="M275" s="11">
        <f t="shared" si="45"/>
        <v>3505</v>
      </c>
      <c r="N275" s="20">
        <f t="shared" si="42"/>
        <v>0.34027777777777779</v>
      </c>
      <c r="O275" s="20">
        <f t="shared" si="43"/>
        <v>0.39583333333333337</v>
      </c>
      <c r="P275" s="11" t="str">
        <f>IF(G275="","",G275&amp;COUNTIF($G$2:G275,G275))</f>
        <v>英超84</v>
      </c>
      <c r="Q275" s="26">
        <f t="shared" si="44"/>
        <v>3.4722222222222099E-3</v>
      </c>
    </row>
    <row r="276" spans="1:17" x14ac:dyDescent="0.2">
      <c r="A276" s="19"/>
      <c r="B276" s="11" t="s">
        <v>254</v>
      </c>
      <c r="C276" s="19">
        <f t="shared" si="37"/>
        <v>45494</v>
      </c>
      <c r="D276" s="20">
        <f t="shared" si="38"/>
        <v>0.39930555555555558</v>
      </c>
      <c r="E276" s="20">
        <f t="shared" si="39"/>
        <v>0.4548611111111111</v>
      </c>
      <c r="F276" s="20">
        <f t="shared" si="40"/>
        <v>5.5555555555555525E-2</v>
      </c>
      <c r="G276" s="11" t="str" cm="1">
        <f t="array" ref="G276">_xlfn.IFNA(LOOKUP(1,0/FIND(help!$B$1:$B$26,B276),help!$C$1:$C$26),"")</f>
        <v>意甲</v>
      </c>
      <c r="H276" s="11" t="str" cm="1">
        <f t="array" ref="H276">IF(G276="","",IFERROR(LOOKUP(1,0/FIND(help!$H$2:$H$18,B276),help!$I$2:$I$18),""))</f>
        <v>2023-24赛季</v>
      </c>
      <c r="I276" s="11" t="s">
        <v>1134</v>
      </c>
      <c r="K276" s="11" t="s">
        <v>755</v>
      </c>
      <c r="L276" s="19">
        <f t="shared" si="41"/>
        <v>45494</v>
      </c>
      <c r="M276" s="11">
        <f t="shared" si="45"/>
        <v>3505</v>
      </c>
      <c r="N276" s="20">
        <f t="shared" si="42"/>
        <v>0.39930555555555558</v>
      </c>
      <c r="O276" s="20">
        <f t="shared" si="43"/>
        <v>0.45486111111111116</v>
      </c>
      <c r="P276" s="11" t="str">
        <f>IF(G276="","",G276&amp;COUNTIF($G$2:G276,G276))</f>
        <v>意甲36</v>
      </c>
      <c r="Q276" s="26">
        <f t="shared" si="44"/>
        <v>5.5511151231257827E-17</v>
      </c>
    </row>
    <row r="277" spans="1:17" x14ac:dyDescent="0.2">
      <c r="A277" s="19"/>
      <c r="B277" s="11" t="s">
        <v>255</v>
      </c>
      <c r="C277" s="19">
        <f t="shared" si="37"/>
        <v>45494</v>
      </c>
      <c r="D277" s="20">
        <f t="shared" si="38"/>
        <v>0.4548611111111111</v>
      </c>
      <c r="E277" s="20">
        <f t="shared" si="39"/>
        <v>0.51388888888888884</v>
      </c>
      <c r="F277" s="20">
        <f t="shared" si="40"/>
        <v>5.9027777777777735E-2</v>
      </c>
      <c r="G277" s="11" t="str" cm="1">
        <f t="array" ref="G277">_xlfn.IFNA(LOOKUP(1,0/FIND(help!$B$1:$B$26,B277),help!$C$1:$C$26),"")</f>
        <v>欧冠</v>
      </c>
      <c r="H277" s="11" t="str" cm="1">
        <f t="array" ref="H277">IF(G277="","",IFERROR(LOOKUP(1,0/FIND(help!$H$2:$H$18,B277),help!$I$2:$I$18),""))</f>
        <v>2023-24赛季</v>
      </c>
      <c r="I277" s="11" t="s">
        <v>1138</v>
      </c>
      <c r="J277" s="11" t="s">
        <v>935</v>
      </c>
      <c r="K277" s="11" t="s">
        <v>755</v>
      </c>
      <c r="L277" s="19">
        <f t="shared" si="41"/>
        <v>45494</v>
      </c>
      <c r="M277" s="11">
        <f t="shared" si="45"/>
        <v>3505</v>
      </c>
      <c r="N277" s="20">
        <f t="shared" si="42"/>
        <v>0.4548611111111111</v>
      </c>
      <c r="O277" s="20">
        <f t="shared" si="43"/>
        <v>0.51041666666666663</v>
      </c>
      <c r="P277" s="11" t="str">
        <f>IF(G277="","",G277&amp;COUNTIF($G$2:G277,G277))</f>
        <v>欧冠39</v>
      </c>
      <c r="Q277" s="26">
        <f t="shared" si="44"/>
        <v>3.4722222222222099E-3</v>
      </c>
    </row>
    <row r="278" spans="1:17" x14ac:dyDescent="0.2">
      <c r="A278" s="19"/>
      <c r="B278" s="11" t="s">
        <v>85</v>
      </c>
      <c r="C278" s="19">
        <f t="shared" si="37"/>
        <v>45494</v>
      </c>
      <c r="D278" s="20">
        <f t="shared" si="38"/>
        <v>0.51388888888888884</v>
      </c>
      <c r="E278" s="20">
        <f t="shared" si="39"/>
        <v>0.53472222222222221</v>
      </c>
      <c r="F278" s="20">
        <f t="shared" si="40"/>
        <v>2.083333333333337E-2</v>
      </c>
      <c r="G278" s="11" t="str" cm="1">
        <f t="array" ref="G278">_xlfn.IFNA(LOOKUP(1,0/FIND(help!$B$1:$B$26,B278),help!$C$1:$C$26),"")</f>
        <v/>
      </c>
      <c r="H278" s="11" t="str" cm="1">
        <f t="array" ref="H278">IF(G278="","",IFERROR(LOOKUP(1,0/FIND(help!$H$2:$H$18,B278),help!$I$2:$I$18),""))</f>
        <v/>
      </c>
      <c r="I278" s="11" t="s">
        <v>1092</v>
      </c>
      <c r="K278" s="11" t="s">
        <v>755</v>
      </c>
      <c r="L278" s="19">
        <f t="shared" si="41"/>
        <v>45494</v>
      </c>
      <c r="M278" s="11">
        <f t="shared" si="45"/>
        <v>3505</v>
      </c>
      <c r="N278" s="20" t="str">
        <f t="shared" si="42"/>
        <v/>
      </c>
      <c r="O278" s="20" t="str">
        <f t="shared" si="43"/>
        <v/>
      </c>
      <c r="P278" s="11" t="str">
        <f>IF(G278="","",G278&amp;COUNTIF($G$2:G278,G278))</f>
        <v/>
      </c>
      <c r="Q278" s="26">
        <f t="shared" si="44"/>
        <v>0</v>
      </c>
    </row>
    <row r="279" spans="1:17" x14ac:dyDescent="0.2">
      <c r="A279" s="19"/>
      <c r="B279" s="11" t="s">
        <v>142</v>
      </c>
      <c r="C279" s="19">
        <f t="shared" si="37"/>
        <v>45494</v>
      </c>
      <c r="D279" s="20">
        <f t="shared" si="38"/>
        <v>0.53472222222222221</v>
      </c>
      <c r="E279" s="20">
        <f t="shared" si="39"/>
        <v>0.55555555555555558</v>
      </c>
      <c r="F279" s="20">
        <f t="shared" si="40"/>
        <v>2.083333333333337E-2</v>
      </c>
      <c r="G279" s="11" t="str" cm="1">
        <f t="array" ref="G279">_xlfn.IFNA(LOOKUP(1,0/FIND(help!$B$1:$B$26,B279),help!$C$1:$C$26),"")</f>
        <v/>
      </c>
      <c r="H279" s="11" t="str" cm="1">
        <f t="array" ref="H279">IF(G279="","",IFERROR(LOOKUP(1,0/FIND(help!$H$2:$H$18,B279),help!$I$2:$I$18),""))</f>
        <v/>
      </c>
      <c r="I279" s="11" t="s">
        <v>1093</v>
      </c>
      <c r="K279" s="11" t="s">
        <v>755</v>
      </c>
      <c r="L279" s="19">
        <f t="shared" si="41"/>
        <v>45494</v>
      </c>
      <c r="M279" s="11">
        <f t="shared" si="45"/>
        <v>3505</v>
      </c>
      <c r="N279" s="20" t="str">
        <f t="shared" si="42"/>
        <v/>
      </c>
      <c r="O279" s="20" t="str">
        <f t="shared" si="43"/>
        <v/>
      </c>
      <c r="P279" s="11" t="str">
        <f>IF(G279="","",G279&amp;COUNTIF($G$2:G279,G279))</f>
        <v/>
      </c>
      <c r="Q279" s="26">
        <f t="shared" si="44"/>
        <v>0</v>
      </c>
    </row>
    <row r="280" spans="1:17" x14ac:dyDescent="0.2">
      <c r="A280" s="19"/>
      <c r="B280" s="11" t="s">
        <v>256</v>
      </c>
      <c r="C280" s="19">
        <f t="shared" si="37"/>
        <v>45494</v>
      </c>
      <c r="D280" s="20">
        <f t="shared" si="38"/>
        <v>0.55555555555555558</v>
      </c>
      <c r="E280" s="20">
        <f t="shared" si="39"/>
        <v>0.61111111111111116</v>
      </c>
      <c r="F280" s="20">
        <f t="shared" si="40"/>
        <v>5.555555555555558E-2</v>
      </c>
      <c r="G280" s="11" t="str" cm="1">
        <f t="array" ref="G280">_xlfn.IFNA(LOOKUP(1,0/FIND(help!$B$1:$B$26,B280),help!$C$1:$C$26),"")</f>
        <v>欧冠</v>
      </c>
      <c r="H280" s="11" t="str" cm="1">
        <f t="array" ref="H280">IF(G280="","",IFERROR(LOOKUP(1,0/FIND(help!$H$2:$H$18,B280),help!$I$2:$I$18),""))</f>
        <v>2023-24赛季</v>
      </c>
      <c r="I280" s="11" t="s">
        <v>1123</v>
      </c>
      <c r="J280" s="11" t="s">
        <v>930</v>
      </c>
      <c r="K280" s="11" t="s">
        <v>755</v>
      </c>
      <c r="L280" s="19">
        <f t="shared" si="41"/>
        <v>45494</v>
      </c>
      <c r="M280" s="11">
        <f t="shared" si="45"/>
        <v>3505</v>
      </c>
      <c r="N280" s="20">
        <f t="shared" si="42"/>
        <v>0.55555555555555558</v>
      </c>
      <c r="O280" s="20">
        <f t="shared" si="43"/>
        <v>0.61111111111111116</v>
      </c>
      <c r="P280" s="11" t="str">
        <f>IF(G280="","",G280&amp;COUNTIF($G$2:G280,G280))</f>
        <v>欧冠40</v>
      </c>
      <c r="Q280" s="26">
        <f t="shared" si="44"/>
        <v>0</v>
      </c>
    </row>
    <row r="281" spans="1:17" x14ac:dyDescent="0.2">
      <c r="A281" s="19"/>
      <c r="B281" s="11" t="s">
        <v>257</v>
      </c>
      <c r="C281" s="19">
        <f t="shared" si="37"/>
        <v>45494</v>
      </c>
      <c r="D281" s="20">
        <f t="shared" si="38"/>
        <v>0.61111111111111116</v>
      </c>
      <c r="E281" s="20">
        <f t="shared" si="39"/>
        <v>0.67013888888888884</v>
      </c>
      <c r="F281" s="20">
        <f t="shared" si="40"/>
        <v>5.9027777777777679E-2</v>
      </c>
      <c r="G281" s="11" t="str" cm="1">
        <f t="array" ref="G281">_xlfn.IFNA(LOOKUP(1,0/FIND(help!$B$1:$B$26,B281),help!$C$1:$C$26),"")</f>
        <v>欧冠</v>
      </c>
      <c r="H281" s="11" t="str" cm="1">
        <f t="array" ref="H281">IF(G281="","",IFERROR(LOOKUP(1,0/FIND(help!$H$2:$H$18,B281),help!$I$2:$I$18),""))</f>
        <v>2023-24赛季</v>
      </c>
      <c r="I281" s="11" t="s">
        <v>1123</v>
      </c>
      <c r="J281" s="11" t="s">
        <v>936</v>
      </c>
      <c r="K281" s="11" t="s">
        <v>755</v>
      </c>
      <c r="L281" s="19">
        <f t="shared" si="41"/>
        <v>45494</v>
      </c>
      <c r="M281" s="11">
        <f t="shared" si="45"/>
        <v>3505</v>
      </c>
      <c r="N281" s="20">
        <f t="shared" si="42"/>
        <v>0.61111111111111116</v>
      </c>
      <c r="O281" s="20">
        <f t="shared" si="43"/>
        <v>0.66666666666666674</v>
      </c>
      <c r="P281" s="11" t="str">
        <f>IF(G281="","",G281&amp;COUNTIF($G$2:G281,G281))</f>
        <v>欧冠41</v>
      </c>
      <c r="Q281" s="26">
        <f t="shared" si="44"/>
        <v>3.4722222222220989E-3</v>
      </c>
    </row>
    <row r="282" spans="1:17" x14ac:dyDescent="0.2">
      <c r="A282" s="19"/>
      <c r="B282" s="11" t="s">
        <v>258</v>
      </c>
      <c r="C282" s="19">
        <f t="shared" si="37"/>
        <v>45494</v>
      </c>
      <c r="D282" s="20">
        <f t="shared" si="38"/>
        <v>0.67013888888888884</v>
      </c>
      <c r="E282" s="20">
        <f t="shared" si="39"/>
        <v>0.72569444444444442</v>
      </c>
      <c r="F282" s="20">
        <f t="shared" si="40"/>
        <v>5.555555555555558E-2</v>
      </c>
      <c r="G282" s="11" t="str" cm="1">
        <f t="array" ref="G282">_xlfn.IFNA(LOOKUP(1,0/FIND(help!$B$1:$B$26,B282),help!$C$1:$C$26),"")</f>
        <v>德甲</v>
      </c>
      <c r="H282" s="11" t="str" cm="1">
        <f t="array" ref="H282">IF(G282="","",IFERROR(LOOKUP(1,0/FIND(help!$H$2:$H$18,B282),help!$I$2:$I$18),""))</f>
        <v>2023-24赛季</v>
      </c>
      <c r="I282" s="11" t="s">
        <v>1131</v>
      </c>
      <c r="J282" s="11" t="s">
        <v>931</v>
      </c>
      <c r="K282" s="11" t="s">
        <v>755</v>
      </c>
      <c r="L282" s="19">
        <f t="shared" si="41"/>
        <v>45494</v>
      </c>
      <c r="M282" s="11">
        <f t="shared" si="45"/>
        <v>3505</v>
      </c>
      <c r="N282" s="20">
        <f t="shared" si="42"/>
        <v>0.67013888888888884</v>
      </c>
      <c r="O282" s="20">
        <f t="shared" si="43"/>
        <v>0.72569444444444442</v>
      </c>
      <c r="P282" s="11" t="str">
        <f>IF(G282="","",G282&amp;COUNTIF($G$2:G282,G282))</f>
        <v>德甲27</v>
      </c>
      <c r="Q282" s="26">
        <f t="shared" si="44"/>
        <v>0</v>
      </c>
    </row>
    <row r="283" spans="1:17" x14ac:dyDescent="0.2">
      <c r="A283" s="19"/>
      <c r="B283" s="11" t="s">
        <v>259</v>
      </c>
      <c r="C283" s="19">
        <f t="shared" si="37"/>
        <v>45494</v>
      </c>
      <c r="D283" s="20">
        <f t="shared" si="38"/>
        <v>0.72569444444444442</v>
      </c>
      <c r="E283" s="20">
        <f t="shared" si="39"/>
        <v>0.78472222222222221</v>
      </c>
      <c r="F283" s="20">
        <f t="shared" si="40"/>
        <v>5.902777777777779E-2</v>
      </c>
      <c r="G283" s="11" t="str" cm="1">
        <f t="array" ref="G283">_xlfn.IFNA(LOOKUP(1,0/FIND(help!$B$1:$B$26,B283),help!$C$1:$C$26),"")</f>
        <v>德甲</v>
      </c>
      <c r="H283" s="11" t="str" cm="1">
        <f t="array" ref="H283">IF(G283="","",IFERROR(LOOKUP(1,0/FIND(help!$H$2:$H$18,B283),help!$I$2:$I$18),""))</f>
        <v>2023-24赛季</v>
      </c>
      <c r="I283" s="11" t="s">
        <v>1139</v>
      </c>
      <c r="J283" s="11" t="s">
        <v>937</v>
      </c>
      <c r="K283" s="11" t="s">
        <v>755</v>
      </c>
      <c r="L283" s="19">
        <f t="shared" si="41"/>
        <v>45494</v>
      </c>
      <c r="M283" s="11">
        <f t="shared" si="45"/>
        <v>3505</v>
      </c>
      <c r="N283" s="20">
        <f t="shared" si="42"/>
        <v>0.72569444444444442</v>
      </c>
      <c r="O283" s="20">
        <f t="shared" si="43"/>
        <v>0.78125</v>
      </c>
      <c r="P283" s="11" t="str">
        <f>IF(G283="","",G283&amp;COUNTIF($G$2:G283,G283))</f>
        <v>德甲28</v>
      </c>
      <c r="Q283" s="26">
        <f t="shared" si="44"/>
        <v>3.4722222222222099E-3</v>
      </c>
    </row>
    <row r="284" spans="1:17" x14ac:dyDescent="0.2">
      <c r="A284" s="19"/>
      <c r="B284" s="11" t="s">
        <v>147</v>
      </c>
      <c r="C284" s="19">
        <f t="shared" si="37"/>
        <v>45494</v>
      </c>
      <c r="D284" s="20">
        <f t="shared" si="38"/>
        <v>0.78472222222222221</v>
      </c>
      <c r="E284" s="20">
        <f t="shared" si="39"/>
        <v>0.80555555555555558</v>
      </c>
      <c r="F284" s="20">
        <f t="shared" si="40"/>
        <v>2.083333333333337E-2</v>
      </c>
      <c r="G284" s="11" t="str" cm="1">
        <f t="array" ref="G284">_xlfn.IFNA(LOOKUP(1,0/FIND(help!$B$1:$B$26,B284),help!$C$1:$C$26),"")</f>
        <v/>
      </c>
      <c r="H284" s="11" t="str" cm="1">
        <f t="array" ref="H284">IF(G284="","",IFERROR(LOOKUP(1,0/FIND(help!$H$2:$H$18,B284),help!$I$2:$I$18),""))</f>
        <v/>
      </c>
      <c r="I284" s="11" t="s">
        <v>1111</v>
      </c>
      <c r="J284" s="11" t="s">
        <v>898</v>
      </c>
      <c r="K284" s="11" t="s">
        <v>755</v>
      </c>
      <c r="L284" s="19">
        <f t="shared" si="41"/>
        <v>45494</v>
      </c>
      <c r="M284" s="11">
        <f t="shared" si="45"/>
        <v>3505</v>
      </c>
      <c r="N284" s="20" t="str">
        <f t="shared" si="42"/>
        <v/>
      </c>
      <c r="O284" s="20" t="str">
        <f t="shared" si="43"/>
        <v/>
      </c>
      <c r="P284" s="11" t="str">
        <f>IF(G284="","",G284&amp;COUNTIF($G$2:G284,G284))</f>
        <v/>
      </c>
      <c r="Q284" s="26">
        <f t="shared" si="44"/>
        <v>0</v>
      </c>
    </row>
    <row r="285" spans="1:17" x14ac:dyDescent="0.2">
      <c r="A285" s="19"/>
      <c r="B285" s="11" t="s">
        <v>260</v>
      </c>
      <c r="C285" s="19">
        <f t="shared" si="37"/>
        <v>45494</v>
      </c>
      <c r="D285" s="20">
        <f t="shared" si="38"/>
        <v>0.80555555555555558</v>
      </c>
      <c r="E285" s="20">
        <f t="shared" si="39"/>
        <v>0.86111111111111116</v>
      </c>
      <c r="F285" s="20">
        <f t="shared" si="40"/>
        <v>5.555555555555558E-2</v>
      </c>
      <c r="G285" s="11" t="str" cm="1">
        <f t="array" ref="G285">_xlfn.IFNA(LOOKUP(1,0/FIND(help!$B$1:$B$26,B285),help!$C$1:$C$26),"")</f>
        <v>法甲</v>
      </c>
      <c r="H285" s="11" t="str" cm="1">
        <f t="array" ref="H285">IF(G285="","",IFERROR(LOOKUP(1,0/FIND(help!$H$2:$H$18,B285),help!$I$2:$I$18),""))</f>
        <v>2023-24赛季</v>
      </c>
      <c r="I285" s="11" t="s">
        <v>1135</v>
      </c>
      <c r="J285" s="11" t="s">
        <v>932</v>
      </c>
      <c r="K285" s="11" t="s">
        <v>755</v>
      </c>
      <c r="L285" s="19">
        <f t="shared" si="41"/>
        <v>45494</v>
      </c>
      <c r="M285" s="11">
        <f t="shared" si="45"/>
        <v>3505</v>
      </c>
      <c r="N285" s="20">
        <f t="shared" si="42"/>
        <v>0.80555555555555558</v>
      </c>
      <c r="O285" s="20">
        <f t="shared" si="43"/>
        <v>0.86111111111111116</v>
      </c>
      <c r="P285" s="11" t="str">
        <f>IF(G285="","",G285&amp;COUNTIF($G$2:G285,G285))</f>
        <v>法甲32</v>
      </c>
      <c r="Q285" s="26">
        <f t="shared" si="44"/>
        <v>0</v>
      </c>
    </row>
    <row r="286" spans="1:17" x14ac:dyDescent="0.2">
      <c r="A286" s="19"/>
      <c r="B286" s="11" t="s">
        <v>261</v>
      </c>
      <c r="C286" s="19">
        <f t="shared" si="37"/>
        <v>45494</v>
      </c>
      <c r="D286" s="20">
        <f t="shared" si="38"/>
        <v>0.86111111111111116</v>
      </c>
      <c r="E286" s="20">
        <f t="shared" si="39"/>
        <v>0.92013888888888884</v>
      </c>
      <c r="F286" s="20">
        <f t="shared" si="40"/>
        <v>5.9027777777777679E-2</v>
      </c>
      <c r="G286" s="11" t="str" cm="1">
        <f t="array" ref="G286">_xlfn.IFNA(LOOKUP(1,0/FIND(help!$B$1:$B$26,B286),help!$C$1:$C$26),"")</f>
        <v>法甲</v>
      </c>
      <c r="H286" s="11" t="str" cm="1">
        <f t="array" ref="H286">IF(G286="","",IFERROR(LOOKUP(1,0/FIND(help!$H$2:$H$18,B286),help!$I$2:$I$18),""))</f>
        <v>2023-24赛季</v>
      </c>
      <c r="I286" s="11" t="s">
        <v>1140</v>
      </c>
      <c r="J286" s="11" t="s">
        <v>938</v>
      </c>
      <c r="K286" s="11" t="s">
        <v>755</v>
      </c>
      <c r="L286" s="19">
        <f t="shared" si="41"/>
        <v>45494</v>
      </c>
      <c r="M286" s="11">
        <f t="shared" si="45"/>
        <v>3505</v>
      </c>
      <c r="N286" s="20">
        <f t="shared" si="42"/>
        <v>0.86111111111111116</v>
      </c>
      <c r="O286" s="20">
        <f t="shared" si="43"/>
        <v>0.91666666666666674</v>
      </c>
      <c r="P286" s="11" t="str">
        <f>IF(G286="","",G286&amp;COUNTIF($G$2:G286,G286))</f>
        <v>法甲33</v>
      </c>
      <c r="Q286" s="26">
        <f t="shared" si="44"/>
        <v>3.4722222222220989E-3</v>
      </c>
    </row>
    <row r="287" spans="1:17" x14ac:dyDescent="0.2">
      <c r="A287" s="19"/>
      <c r="B287" s="11" t="s">
        <v>262</v>
      </c>
      <c r="C287" s="19">
        <f t="shared" si="37"/>
        <v>45494</v>
      </c>
      <c r="D287" s="20">
        <f t="shared" si="38"/>
        <v>0.92013888888888884</v>
      </c>
      <c r="E287" s="20">
        <f t="shared" si="39"/>
        <v>0.97569444444444442</v>
      </c>
      <c r="F287" s="20">
        <f t="shared" si="40"/>
        <v>5.555555555555558E-2</v>
      </c>
      <c r="G287" s="11" t="str" cm="1">
        <f t="array" ref="G287">_xlfn.IFNA(LOOKUP(1,0/FIND(help!$B$1:$B$26,B287),help!$C$1:$C$26),"")</f>
        <v>欧冠</v>
      </c>
      <c r="H287" s="11" t="str" cm="1">
        <f t="array" ref="H287">IF(G287="","",IFERROR(LOOKUP(1,0/FIND(help!$H$2:$H$18,B287),help!$I$2:$I$18),""))</f>
        <v>2023-24赛季</v>
      </c>
      <c r="I287" s="11" t="s">
        <v>1123</v>
      </c>
      <c r="J287" s="11" t="s">
        <v>930</v>
      </c>
      <c r="K287" s="11" t="s">
        <v>755</v>
      </c>
      <c r="L287" s="19">
        <f t="shared" si="41"/>
        <v>45494</v>
      </c>
      <c r="M287" s="11">
        <f t="shared" si="45"/>
        <v>3505</v>
      </c>
      <c r="N287" s="20">
        <f t="shared" si="42"/>
        <v>0.92013888888888884</v>
      </c>
      <c r="O287" s="20">
        <f t="shared" si="43"/>
        <v>0.97569444444444442</v>
      </c>
      <c r="P287" s="11" t="str">
        <f>IF(G287="","",G287&amp;COUNTIF($G$2:G287,G287))</f>
        <v>欧冠42</v>
      </c>
      <c r="Q287" s="26">
        <f t="shared" si="44"/>
        <v>0</v>
      </c>
    </row>
    <row r="288" spans="1:17" x14ac:dyDescent="0.2">
      <c r="A288" s="19"/>
      <c r="B288" s="11" t="s">
        <v>263</v>
      </c>
      <c r="C288" s="19">
        <f t="shared" si="37"/>
        <v>45494</v>
      </c>
      <c r="D288" s="20">
        <f t="shared" si="38"/>
        <v>0.97569444444444442</v>
      </c>
      <c r="E288" s="20">
        <f t="shared" si="39"/>
        <v>3.4722222222222224E-2</v>
      </c>
      <c r="F288" s="20">
        <f t="shared" si="40"/>
        <v>5.902777777777779E-2</v>
      </c>
      <c r="G288" s="11" t="str" cm="1">
        <f t="array" ref="G288">_xlfn.IFNA(LOOKUP(1,0/FIND(help!$B$1:$B$26,B288),help!$C$1:$C$26),"")</f>
        <v>欧冠</v>
      </c>
      <c r="H288" s="11" t="str" cm="1">
        <f t="array" ref="H288">IF(G288="","",IFERROR(LOOKUP(1,0/FIND(help!$H$2:$H$18,B288),help!$I$2:$I$18),""))</f>
        <v>2023-24赛季</v>
      </c>
      <c r="I288" s="11" t="s">
        <v>1123</v>
      </c>
      <c r="J288" s="11" t="s">
        <v>936</v>
      </c>
      <c r="K288" s="11" t="s">
        <v>755</v>
      </c>
      <c r="L288" s="19">
        <f t="shared" si="41"/>
        <v>45494</v>
      </c>
      <c r="M288" s="11">
        <f t="shared" si="45"/>
        <v>3505</v>
      </c>
      <c r="N288" s="20">
        <f t="shared" si="42"/>
        <v>0.97569444444444442</v>
      </c>
      <c r="O288" s="20">
        <f t="shared" si="43"/>
        <v>1.03125</v>
      </c>
      <c r="P288" s="11" t="str">
        <f>IF(G288="","",G288&amp;COUNTIF($G$2:G288,G288))</f>
        <v>欧冠43</v>
      </c>
      <c r="Q288" s="26">
        <f t="shared" si="44"/>
        <v>3.4722222222222099E-3</v>
      </c>
    </row>
    <row r="289" spans="1:17" x14ac:dyDescent="0.2">
      <c r="A289" s="19">
        <v>45495</v>
      </c>
      <c r="B289" s="11" t="s">
        <v>152</v>
      </c>
      <c r="C289" s="19">
        <f t="shared" si="37"/>
        <v>45495</v>
      </c>
      <c r="D289" s="20">
        <f t="shared" si="38"/>
        <v>3.4722222222222224E-2</v>
      </c>
      <c r="E289" s="20">
        <f t="shared" si="39"/>
        <v>5.5555555555555552E-2</v>
      </c>
      <c r="F289" s="20">
        <f t="shared" si="40"/>
        <v>2.0833333333333329E-2</v>
      </c>
      <c r="G289" s="11" t="str" cm="1">
        <f t="array" ref="G289">_xlfn.IFNA(LOOKUP(1,0/FIND(help!$B$1:$B$26,B289),help!$C$1:$C$26),"")</f>
        <v/>
      </c>
      <c r="H289" s="11" t="str" cm="1">
        <f t="array" ref="H289">IF(G289="","",IFERROR(LOOKUP(1,0/FIND(help!$H$2:$H$18,B289),help!$I$2:$I$18),""))</f>
        <v/>
      </c>
      <c r="I289" s="11" t="s">
        <v>1111</v>
      </c>
      <c r="J289" s="11" t="s">
        <v>898</v>
      </c>
      <c r="K289" s="11" t="s">
        <v>755</v>
      </c>
      <c r="L289" s="19">
        <f t="shared" si="41"/>
        <v>45494</v>
      </c>
      <c r="M289" s="11">
        <f t="shared" si="45"/>
        <v>3505</v>
      </c>
      <c r="N289" s="20" t="str">
        <f t="shared" si="42"/>
        <v/>
      </c>
      <c r="O289" s="20" t="str">
        <f t="shared" si="43"/>
        <v/>
      </c>
      <c r="P289" s="11" t="str">
        <f>IF(G289="","",G289&amp;COUNTIF($G$2:G289,G289))</f>
        <v/>
      </c>
      <c r="Q289" s="26">
        <f t="shared" si="44"/>
        <v>0</v>
      </c>
    </row>
    <row r="290" spans="1:17" x14ac:dyDescent="0.2">
      <c r="A290" s="19"/>
      <c r="B290" s="11" t="s">
        <v>264</v>
      </c>
      <c r="C290" s="19">
        <f t="shared" si="37"/>
        <v>45495</v>
      </c>
      <c r="D290" s="20">
        <f t="shared" si="38"/>
        <v>5.5555555555555552E-2</v>
      </c>
      <c r="E290" s="20">
        <f t="shared" si="39"/>
        <v>0.1111111111111111</v>
      </c>
      <c r="F290" s="20">
        <f t="shared" si="40"/>
        <v>5.5555555555555552E-2</v>
      </c>
      <c r="G290" s="11" t="str" cm="1">
        <f t="array" ref="G290">_xlfn.IFNA(LOOKUP(1,0/FIND(help!$B$1:$B$26,B290),help!$C$1:$C$26),"")</f>
        <v>英超</v>
      </c>
      <c r="H290" s="11" t="str" cm="1">
        <f t="array" ref="H290">IF(G290="","",IFERROR(LOOKUP(1,0/FIND(help!$H$2:$H$18,B290),help!$I$2:$I$18),""))</f>
        <v>2023-24赛季</v>
      </c>
      <c r="I290" s="11" t="s">
        <v>1133</v>
      </c>
      <c r="J290" s="11" t="s">
        <v>928</v>
      </c>
      <c r="K290" s="11" t="s">
        <v>755</v>
      </c>
      <c r="L290" s="19">
        <f t="shared" si="41"/>
        <v>45494</v>
      </c>
      <c r="M290" s="11">
        <f t="shared" si="45"/>
        <v>3505</v>
      </c>
      <c r="N290" s="20">
        <f t="shared" si="42"/>
        <v>1.0555555555555556</v>
      </c>
      <c r="O290" s="20">
        <f t="shared" si="43"/>
        <v>0.11111111111111116</v>
      </c>
      <c r="P290" s="11" t="str">
        <f>IF(G290="","",G290&amp;COUNTIF($G$2:G290,G290))</f>
        <v>英超85</v>
      </c>
      <c r="Q290" s="26">
        <f t="shared" si="44"/>
        <v>5.5511151231257827E-17</v>
      </c>
    </row>
    <row r="291" spans="1:17" x14ac:dyDescent="0.2">
      <c r="A291" s="19"/>
      <c r="B291" s="11" t="s">
        <v>265</v>
      </c>
      <c r="C291" s="19">
        <f t="shared" si="37"/>
        <v>45495</v>
      </c>
      <c r="D291" s="20">
        <f t="shared" si="38"/>
        <v>0.1111111111111111</v>
      </c>
      <c r="E291" s="20">
        <f t="shared" si="39"/>
        <v>0.1701388888888889</v>
      </c>
      <c r="F291" s="20">
        <f t="shared" si="40"/>
        <v>5.902777777777779E-2</v>
      </c>
      <c r="G291" s="11" t="str" cm="1">
        <f t="array" ref="G291">_xlfn.IFNA(LOOKUP(1,0/FIND(help!$B$1:$B$26,B291),help!$C$1:$C$26),"")</f>
        <v>英超</v>
      </c>
      <c r="H291" s="11" t="str" cm="1">
        <f t="array" ref="H291">IF(G291="","",IFERROR(LOOKUP(1,0/FIND(help!$H$2:$H$18,B291),help!$I$2:$I$18),""))</f>
        <v>2023-24赛季</v>
      </c>
      <c r="I291" s="11" t="s">
        <v>1133</v>
      </c>
      <c r="J291" s="11" t="s">
        <v>929</v>
      </c>
      <c r="K291" s="11" t="s">
        <v>755</v>
      </c>
      <c r="L291" s="19">
        <f t="shared" si="41"/>
        <v>45495</v>
      </c>
      <c r="M291" s="11">
        <f t="shared" si="45"/>
        <v>3505</v>
      </c>
      <c r="N291" s="20">
        <f t="shared" si="42"/>
        <v>0.1111111111111111</v>
      </c>
      <c r="O291" s="20">
        <f t="shared" si="43"/>
        <v>0.16666666666666666</v>
      </c>
      <c r="P291" s="11" t="str">
        <f>IF(G291="","",G291&amp;COUNTIF($G$2:G291,G291))</f>
        <v>英超86</v>
      </c>
      <c r="Q291" s="26">
        <f t="shared" si="44"/>
        <v>3.4722222222222376E-3</v>
      </c>
    </row>
    <row r="292" spans="1:17" x14ac:dyDescent="0.2">
      <c r="A292" s="19"/>
      <c r="B292" s="11" t="s">
        <v>266</v>
      </c>
      <c r="C292" s="19">
        <f t="shared" si="37"/>
        <v>45495</v>
      </c>
      <c r="D292" s="20">
        <f t="shared" si="38"/>
        <v>0.1701388888888889</v>
      </c>
      <c r="E292" s="20">
        <f t="shared" si="39"/>
        <v>0.22569444444444445</v>
      </c>
      <c r="F292" s="20">
        <f t="shared" si="40"/>
        <v>5.5555555555555552E-2</v>
      </c>
      <c r="G292" s="11" t="str" cm="1">
        <f t="array" ref="G292">_xlfn.IFNA(LOOKUP(1,0/FIND(help!$B$1:$B$26,B292),help!$C$1:$C$26),"")</f>
        <v>英超</v>
      </c>
      <c r="H292" s="11" t="str" cm="1">
        <f t="array" ref="H292">IF(G292="","",IFERROR(LOOKUP(1,0/FIND(help!$H$2:$H$18,B292),help!$I$2:$I$18),""))</f>
        <v>2023-24赛季</v>
      </c>
      <c r="I292" s="11" t="s">
        <v>1136</v>
      </c>
      <c r="J292" s="11" t="s">
        <v>933</v>
      </c>
      <c r="K292" s="11" t="s">
        <v>755</v>
      </c>
      <c r="L292" s="19">
        <f t="shared" si="41"/>
        <v>45495</v>
      </c>
      <c r="M292" s="11">
        <f t="shared" si="45"/>
        <v>3505</v>
      </c>
      <c r="N292" s="20">
        <f t="shared" si="42"/>
        <v>0.1701388888888889</v>
      </c>
      <c r="O292" s="20">
        <f t="shared" si="43"/>
        <v>0.22569444444444445</v>
      </c>
      <c r="P292" s="11" t="str">
        <f>IF(G292="","",G292&amp;COUNTIF($G$2:G292,G292))</f>
        <v>英超87</v>
      </c>
      <c r="Q292" s="26">
        <f t="shared" si="44"/>
        <v>0</v>
      </c>
    </row>
    <row r="293" spans="1:17" x14ac:dyDescent="0.2">
      <c r="A293" s="19"/>
      <c r="B293" s="11" t="s">
        <v>267</v>
      </c>
      <c r="C293" s="19">
        <f t="shared" si="37"/>
        <v>45495</v>
      </c>
      <c r="D293" s="20">
        <f t="shared" si="38"/>
        <v>0.22569444444444445</v>
      </c>
      <c r="E293" s="20">
        <f t="shared" si="39"/>
        <v>0.28472222222222221</v>
      </c>
      <c r="F293" s="20">
        <f t="shared" si="40"/>
        <v>5.9027777777777762E-2</v>
      </c>
      <c r="G293" s="11" t="str" cm="1">
        <f t="array" ref="G293">_xlfn.IFNA(LOOKUP(1,0/FIND(help!$B$1:$B$26,B293),help!$C$1:$C$26),"")</f>
        <v>英超</v>
      </c>
      <c r="H293" s="11" t="str" cm="1">
        <f t="array" ref="H293">IF(G293="","",IFERROR(LOOKUP(1,0/FIND(help!$H$2:$H$18,B293),help!$I$2:$I$18),""))</f>
        <v>2023-24赛季</v>
      </c>
      <c r="I293" s="11" t="s">
        <v>1137</v>
      </c>
      <c r="J293" s="11" t="s">
        <v>934</v>
      </c>
      <c r="K293" s="11" t="s">
        <v>755</v>
      </c>
      <c r="L293" s="19">
        <f t="shared" si="41"/>
        <v>45495</v>
      </c>
      <c r="M293" s="11">
        <f t="shared" si="45"/>
        <v>3505</v>
      </c>
      <c r="N293" s="20">
        <f t="shared" si="42"/>
        <v>0.22569444444444445</v>
      </c>
      <c r="O293" s="20">
        <f t="shared" si="43"/>
        <v>0.28125</v>
      </c>
      <c r="P293" s="11" t="str">
        <f>IF(G293="","",G293&amp;COUNTIF($G$2:G293,G293))</f>
        <v>英超88</v>
      </c>
      <c r="Q293" s="26">
        <f t="shared" si="44"/>
        <v>3.4722222222222099E-3</v>
      </c>
    </row>
    <row r="294" spans="1:17" x14ac:dyDescent="0.2">
      <c r="A294" s="19"/>
      <c r="B294" s="11" t="s">
        <v>268</v>
      </c>
      <c r="C294" s="19">
        <f t="shared" si="37"/>
        <v>45495</v>
      </c>
      <c r="D294" s="20">
        <f t="shared" si="38"/>
        <v>0.28472222222222221</v>
      </c>
      <c r="E294" s="20">
        <f t="shared" si="39"/>
        <v>0.34027777777777779</v>
      </c>
      <c r="F294" s="20">
        <f t="shared" si="40"/>
        <v>5.555555555555558E-2</v>
      </c>
      <c r="G294" s="11" t="str" cm="1">
        <f t="array" ref="G294">_xlfn.IFNA(LOOKUP(1,0/FIND(help!$B$1:$B$26,B294),help!$C$1:$C$26),"")</f>
        <v>英超</v>
      </c>
      <c r="H294" s="11" t="str" cm="1">
        <f t="array" ref="H294">IF(G294="","",IFERROR(LOOKUP(1,0/FIND(help!$H$2:$H$18,B294),help!$I$2:$I$18),""))</f>
        <v>2023-24赛季</v>
      </c>
      <c r="I294" s="11" t="s">
        <v>1141</v>
      </c>
      <c r="J294" s="11" t="s">
        <v>939</v>
      </c>
      <c r="K294" s="11" t="s">
        <v>755</v>
      </c>
      <c r="L294" s="19">
        <f t="shared" si="41"/>
        <v>45495</v>
      </c>
      <c r="M294" s="11">
        <f t="shared" si="45"/>
        <v>3505</v>
      </c>
      <c r="N294" s="20">
        <f t="shared" si="42"/>
        <v>0.28472222222222221</v>
      </c>
      <c r="O294" s="20">
        <f t="shared" si="43"/>
        <v>0.34027777777777779</v>
      </c>
      <c r="P294" s="11" t="str">
        <f>IF(G294="","",G294&amp;COUNTIF($G$2:G294,G294))</f>
        <v>英超89</v>
      </c>
      <c r="Q294" s="26">
        <f t="shared" si="44"/>
        <v>0</v>
      </c>
    </row>
    <row r="295" spans="1:17" x14ac:dyDescent="0.2">
      <c r="A295" s="19"/>
      <c r="B295" s="11" t="s">
        <v>269</v>
      </c>
      <c r="C295" s="19">
        <f t="shared" si="37"/>
        <v>45495</v>
      </c>
      <c r="D295" s="20">
        <f t="shared" si="38"/>
        <v>0.34027777777777779</v>
      </c>
      <c r="E295" s="20">
        <f t="shared" si="39"/>
        <v>0.39930555555555558</v>
      </c>
      <c r="F295" s="20">
        <f t="shared" si="40"/>
        <v>5.902777777777779E-2</v>
      </c>
      <c r="G295" s="11" t="str" cm="1">
        <f t="array" ref="G295">_xlfn.IFNA(LOOKUP(1,0/FIND(help!$B$1:$B$26,B295),help!$C$1:$C$26),"")</f>
        <v>英超</v>
      </c>
      <c r="H295" s="11" t="str" cm="1">
        <f t="array" ref="H295">IF(G295="","",IFERROR(LOOKUP(1,0/FIND(help!$H$2:$H$18,B295),help!$I$2:$I$18),""))</f>
        <v>2023-24赛季</v>
      </c>
      <c r="I295" s="11" t="s">
        <v>1142</v>
      </c>
      <c r="J295" s="11" t="s">
        <v>940</v>
      </c>
      <c r="K295" s="11" t="s">
        <v>755</v>
      </c>
      <c r="L295" s="19">
        <f t="shared" si="41"/>
        <v>45495</v>
      </c>
      <c r="M295" s="11">
        <f t="shared" si="45"/>
        <v>3505</v>
      </c>
      <c r="N295" s="20">
        <f t="shared" si="42"/>
        <v>0.34027777777777779</v>
      </c>
      <c r="O295" s="20">
        <f t="shared" si="43"/>
        <v>0.39583333333333337</v>
      </c>
      <c r="P295" s="11" t="str">
        <f>IF(G295="","",G295&amp;COUNTIF($G$2:G295,G295))</f>
        <v>英超90</v>
      </c>
      <c r="Q295" s="26">
        <f t="shared" si="44"/>
        <v>3.4722222222222099E-3</v>
      </c>
    </row>
    <row r="296" spans="1:17" x14ac:dyDescent="0.2">
      <c r="A296" s="19"/>
      <c r="B296" s="11" t="s">
        <v>270</v>
      </c>
      <c r="C296" s="19">
        <f t="shared" si="37"/>
        <v>45495</v>
      </c>
      <c r="D296" s="20">
        <f t="shared" si="38"/>
        <v>0.39930555555555558</v>
      </c>
      <c r="E296" s="20">
        <f t="shared" si="39"/>
        <v>0.4548611111111111</v>
      </c>
      <c r="F296" s="20">
        <f t="shared" si="40"/>
        <v>5.5555555555555525E-2</v>
      </c>
      <c r="G296" s="11" t="str" cm="1">
        <f t="array" ref="G296">_xlfn.IFNA(LOOKUP(1,0/FIND(help!$B$1:$B$26,B296),help!$C$1:$C$26),"")</f>
        <v>欧冠</v>
      </c>
      <c r="H296" s="11" t="str" cm="1">
        <f t="array" ref="H296">IF(G296="","",IFERROR(LOOKUP(1,0/FIND(help!$H$2:$H$18,B296),help!$I$2:$I$18),""))</f>
        <v>2023-24赛季</v>
      </c>
      <c r="I296" s="11" t="s">
        <v>1138</v>
      </c>
      <c r="J296" s="11" t="s">
        <v>935</v>
      </c>
      <c r="K296" s="11" t="s">
        <v>755</v>
      </c>
      <c r="L296" s="19">
        <f t="shared" si="41"/>
        <v>45495</v>
      </c>
      <c r="M296" s="11">
        <f t="shared" si="45"/>
        <v>3505</v>
      </c>
      <c r="N296" s="20">
        <f t="shared" si="42"/>
        <v>0.39930555555555558</v>
      </c>
      <c r="O296" s="20">
        <f t="shared" si="43"/>
        <v>0.45486111111111116</v>
      </c>
      <c r="P296" s="11" t="str">
        <f>IF(G296="","",G296&amp;COUNTIF($G$2:G296,G296))</f>
        <v>欧冠44</v>
      </c>
      <c r="Q296" s="26">
        <f t="shared" si="44"/>
        <v>5.5511151231257827E-17</v>
      </c>
    </row>
    <row r="297" spans="1:17" x14ac:dyDescent="0.2">
      <c r="A297" s="19"/>
      <c r="B297" s="11" t="s">
        <v>271</v>
      </c>
      <c r="C297" s="19">
        <f t="shared" si="37"/>
        <v>45495</v>
      </c>
      <c r="D297" s="20">
        <f t="shared" si="38"/>
        <v>0.4548611111111111</v>
      </c>
      <c r="E297" s="20">
        <f t="shared" si="39"/>
        <v>0.51388888888888884</v>
      </c>
      <c r="F297" s="20">
        <f t="shared" si="40"/>
        <v>5.9027777777777735E-2</v>
      </c>
      <c r="G297" s="11" t="str" cm="1">
        <f t="array" ref="G297">_xlfn.IFNA(LOOKUP(1,0/FIND(help!$B$1:$B$26,B297),help!$C$1:$C$26),"")</f>
        <v>欧冠</v>
      </c>
      <c r="H297" s="11" t="str" cm="1">
        <f t="array" ref="H297">IF(G297="","",IFERROR(LOOKUP(1,0/FIND(help!$H$2:$H$18,B297),help!$I$2:$I$18),""))</f>
        <v>2023-24赛季</v>
      </c>
      <c r="I297" s="11" t="s">
        <v>1143</v>
      </c>
      <c r="J297" s="11" t="s">
        <v>941</v>
      </c>
      <c r="K297" s="11" t="s">
        <v>755</v>
      </c>
      <c r="L297" s="19">
        <f t="shared" si="41"/>
        <v>45495</v>
      </c>
      <c r="M297" s="11">
        <f t="shared" si="45"/>
        <v>3505</v>
      </c>
      <c r="N297" s="20">
        <f t="shared" si="42"/>
        <v>0.4548611111111111</v>
      </c>
      <c r="O297" s="20">
        <f t="shared" si="43"/>
        <v>0.51041666666666663</v>
      </c>
      <c r="P297" s="11" t="str">
        <f>IF(G297="","",G297&amp;COUNTIF($G$2:G297,G297))</f>
        <v>欧冠45</v>
      </c>
      <c r="Q297" s="26">
        <f t="shared" si="44"/>
        <v>3.4722222222222099E-3</v>
      </c>
    </row>
    <row r="298" spans="1:17" x14ac:dyDescent="0.2">
      <c r="A298" s="19"/>
      <c r="B298" s="11" t="s">
        <v>45</v>
      </c>
      <c r="C298" s="19">
        <f t="shared" si="37"/>
        <v>45495</v>
      </c>
      <c r="D298" s="20">
        <f t="shared" si="38"/>
        <v>0.51388888888888884</v>
      </c>
      <c r="E298" s="20">
        <f t="shared" si="39"/>
        <v>0.53125</v>
      </c>
      <c r="F298" s="20">
        <f t="shared" si="40"/>
        <v>1.736111111111116E-2</v>
      </c>
      <c r="G298" s="11" t="str" cm="1">
        <f t="array" ref="G298">_xlfn.IFNA(LOOKUP(1,0/FIND(help!$B$1:$B$26,B298),help!$C$1:$C$26),"")</f>
        <v/>
      </c>
      <c r="H298" s="11" t="str" cm="1">
        <f t="array" ref="H298">IF(G298="","",IFERROR(LOOKUP(1,0/FIND(help!$H$2:$H$18,B298),help!$I$2:$I$18),""))</f>
        <v/>
      </c>
      <c r="I298" s="11" t="s">
        <v>1061</v>
      </c>
      <c r="J298" s="11" t="s">
        <v>837</v>
      </c>
      <c r="K298" s="11" t="s">
        <v>755</v>
      </c>
      <c r="L298" s="19">
        <f t="shared" si="41"/>
        <v>45495</v>
      </c>
      <c r="M298" s="11">
        <f t="shared" si="45"/>
        <v>3505</v>
      </c>
      <c r="N298" s="20" t="str">
        <f t="shared" si="42"/>
        <v/>
      </c>
      <c r="O298" s="20" t="str">
        <f t="shared" si="43"/>
        <v/>
      </c>
      <c r="P298" s="11" t="str">
        <f>IF(G298="","",G298&amp;COUNTIF($G$2:G298,G298))</f>
        <v/>
      </c>
      <c r="Q298" s="26">
        <f t="shared" si="44"/>
        <v>0</v>
      </c>
    </row>
    <row r="299" spans="1:17" x14ac:dyDescent="0.2">
      <c r="A299" s="19"/>
      <c r="B299" s="11" t="s">
        <v>46</v>
      </c>
      <c r="C299" s="19">
        <f t="shared" si="37"/>
        <v>45495</v>
      </c>
      <c r="D299" s="20">
        <f t="shared" si="38"/>
        <v>0.53125</v>
      </c>
      <c r="E299" s="20">
        <f t="shared" si="39"/>
        <v>0.54861111111111116</v>
      </c>
      <c r="F299" s="20">
        <f t="shared" si="40"/>
        <v>1.736111111111116E-2</v>
      </c>
      <c r="G299" s="11" t="str" cm="1">
        <f t="array" ref="G299">_xlfn.IFNA(LOOKUP(1,0/FIND(help!$B$1:$B$26,B299),help!$C$1:$C$26),"")</f>
        <v/>
      </c>
      <c r="H299" s="11" t="str" cm="1">
        <f t="array" ref="H299">IF(G299="","",IFERROR(LOOKUP(1,0/FIND(help!$H$2:$H$18,B299),help!$I$2:$I$18),""))</f>
        <v/>
      </c>
      <c r="I299" s="11" t="s">
        <v>1079</v>
      </c>
      <c r="J299" s="11" t="s">
        <v>858</v>
      </c>
      <c r="K299" s="11" t="s">
        <v>755</v>
      </c>
      <c r="L299" s="19">
        <f t="shared" si="41"/>
        <v>45495</v>
      </c>
      <c r="M299" s="11">
        <f t="shared" si="45"/>
        <v>3505</v>
      </c>
      <c r="N299" s="20" t="str">
        <f t="shared" si="42"/>
        <v/>
      </c>
      <c r="O299" s="20" t="str">
        <f t="shared" si="43"/>
        <v/>
      </c>
      <c r="P299" s="11" t="str">
        <f>IF(G299="","",G299&amp;COUNTIF($G$2:G299,G299))</f>
        <v/>
      </c>
      <c r="Q299" s="26">
        <f t="shared" si="44"/>
        <v>0</v>
      </c>
    </row>
    <row r="300" spans="1:17" x14ac:dyDescent="0.2">
      <c r="A300" s="19"/>
      <c r="B300" s="11" t="s">
        <v>272</v>
      </c>
      <c r="C300" s="19">
        <f t="shared" si="37"/>
        <v>45495</v>
      </c>
      <c r="D300" s="20">
        <f t="shared" si="38"/>
        <v>0.54861111111111116</v>
      </c>
      <c r="E300" s="20">
        <f t="shared" si="39"/>
        <v>0.60416666666666663</v>
      </c>
      <c r="F300" s="20">
        <f t="shared" si="40"/>
        <v>5.5555555555555469E-2</v>
      </c>
      <c r="G300" s="11" t="str" cm="1">
        <f t="array" ref="G300">_xlfn.IFNA(LOOKUP(1,0/FIND(help!$B$1:$B$26,B300),help!$C$1:$C$26),"")</f>
        <v>欧冠</v>
      </c>
      <c r="H300" s="11" t="str" cm="1">
        <f t="array" ref="H300">IF(G300="","",IFERROR(LOOKUP(1,0/FIND(help!$H$2:$H$18,B300),help!$I$2:$I$18),""))</f>
        <v>2023-24赛季</v>
      </c>
      <c r="I300" s="11" t="s">
        <v>1123</v>
      </c>
      <c r="J300" s="11" t="s">
        <v>936</v>
      </c>
      <c r="K300" s="11" t="s">
        <v>755</v>
      </c>
      <c r="L300" s="19">
        <f t="shared" si="41"/>
        <v>45495</v>
      </c>
      <c r="M300" s="11">
        <f t="shared" si="45"/>
        <v>3505</v>
      </c>
      <c r="N300" s="20">
        <f t="shared" si="42"/>
        <v>0.54861111111111116</v>
      </c>
      <c r="O300" s="20">
        <f t="shared" si="43"/>
        <v>0.60416666666666674</v>
      </c>
      <c r="P300" s="11" t="str">
        <f>IF(G300="","",G300&amp;COUNTIF($G$2:G300,G300))</f>
        <v>欧冠46</v>
      </c>
      <c r="Q300" s="26">
        <f t="shared" si="44"/>
        <v>1.1102230246251565E-16</v>
      </c>
    </row>
    <row r="301" spans="1:17" x14ac:dyDescent="0.2">
      <c r="A301" s="19"/>
      <c r="B301" s="11" t="s">
        <v>273</v>
      </c>
      <c r="C301" s="19">
        <f t="shared" si="37"/>
        <v>45495</v>
      </c>
      <c r="D301" s="20">
        <f t="shared" si="38"/>
        <v>0.60416666666666663</v>
      </c>
      <c r="E301" s="20">
        <f t="shared" si="39"/>
        <v>0.66319444444444442</v>
      </c>
      <c r="F301" s="20">
        <f t="shared" si="40"/>
        <v>5.902777777777779E-2</v>
      </c>
      <c r="G301" s="11" t="str" cm="1">
        <f t="array" ref="G301">_xlfn.IFNA(LOOKUP(1,0/FIND(help!$B$1:$B$26,B301),help!$C$1:$C$26),"")</f>
        <v>欧冠</v>
      </c>
      <c r="H301" s="11" t="str" cm="1">
        <f t="array" ref="H301">IF(G301="","",IFERROR(LOOKUP(1,0/FIND(help!$H$2:$H$18,B301),help!$I$2:$I$18),""))</f>
        <v>2023-24赛季</v>
      </c>
      <c r="I301" s="11" t="s">
        <v>1123</v>
      </c>
      <c r="J301" s="11" t="s">
        <v>942</v>
      </c>
      <c r="K301" s="11" t="s">
        <v>755</v>
      </c>
      <c r="L301" s="19">
        <f t="shared" si="41"/>
        <v>45495</v>
      </c>
      <c r="M301" s="11">
        <f t="shared" si="45"/>
        <v>3505</v>
      </c>
      <c r="N301" s="20">
        <f t="shared" si="42"/>
        <v>0.60416666666666663</v>
      </c>
      <c r="O301" s="20">
        <f t="shared" si="43"/>
        <v>0.65972222222222221</v>
      </c>
      <c r="P301" s="11" t="str">
        <f>IF(G301="","",G301&amp;COUNTIF($G$2:G301,G301))</f>
        <v>欧冠47</v>
      </c>
      <c r="Q301" s="26">
        <f t="shared" si="44"/>
        <v>3.4722222222222099E-3</v>
      </c>
    </row>
    <row r="302" spans="1:17" x14ac:dyDescent="0.2">
      <c r="A302" s="19"/>
      <c r="B302" s="11" t="s">
        <v>274</v>
      </c>
      <c r="C302" s="19">
        <f t="shared" si="37"/>
        <v>45495</v>
      </c>
      <c r="D302" s="20">
        <f t="shared" si="38"/>
        <v>0.66319444444444442</v>
      </c>
      <c r="E302" s="20">
        <f t="shared" si="39"/>
        <v>0.71875</v>
      </c>
      <c r="F302" s="20">
        <f t="shared" si="40"/>
        <v>5.555555555555558E-2</v>
      </c>
      <c r="G302" s="11" t="str" cm="1">
        <f t="array" ref="G302">_xlfn.IFNA(LOOKUP(1,0/FIND(help!$B$1:$B$26,B302),help!$C$1:$C$26),"")</f>
        <v>德甲</v>
      </c>
      <c r="H302" s="11" t="str" cm="1">
        <f t="array" ref="H302">IF(G302="","",IFERROR(LOOKUP(1,0/FIND(help!$H$2:$H$18,B302),help!$I$2:$I$18),""))</f>
        <v>2023-24赛季</v>
      </c>
      <c r="I302" s="11" t="s">
        <v>1139</v>
      </c>
      <c r="J302" s="11" t="s">
        <v>937</v>
      </c>
      <c r="K302" s="11" t="s">
        <v>755</v>
      </c>
      <c r="L302" s="19">
        <f t="shared" si="41"/>
        <v>45495</v>
      </c>
      <c r="M302" s="11">
        <f t="shared" si="45"/>
        <v>3505</v>
      </c>
      <c r="N302" s="20">
        <f t="shared" si="42"/>
        <v>0.66319444444444442</v>
      </c>
      <c r="O302" s="20">
        <f t="shared" si="43"/>
        <v>0.71875</v>
      </c>
      <c r="P302" s="11" t="str">
        <f>IF(G302="","",G302&amp;COUNTIF($G$2:G302,G302))</f>
        <v>德甲29</v>
      </c>
      <c r="Q302" s="26">
        <f t="shared" si="44"/>
        <v>0</v>
      </c>
    </row>
    <row r="303" spans="1:17" x14ac:dyDescent="0.2">
      <c r="A303" s="19"/>
      <c r="B303" s="11" t="s">
        <v>275</v>
      </c>
      <c r="C303" s="19">
        <f t="shared" si="37"/>
        <v>45495</v>
      </c>
      <c r="D303" s="20">
        <f t="shared" si="38"/>
        <v>0.71875</v>
      </c>
      <c r="E303" s="20">
        <f t="shared" si="39"/>
        <v>0.77777777777777779</v>
      </c>
      <c r="F303" s="20">
        <f t="shared" si="40"/>
        <v>5.902777777777779E-2</v>
      </c>
      <c r="G303" s="11" t="str" cm="1">
        <f t="array" ref="G303">_xlfn.IFNA(LOOKUP(1,0/FIND(help!$B$1:$B$26,B303),help!$C$1:$C$26),"")</f>
        <v>德甲</v>
      </c>
      <c r="H303" s="11" t="str" cm="1">
        <f t="array" ref="H303">IF(G303="","",IFERROR(LOOKUP(1,0/FIND(help!$H$2:$H$18,B303),help!$I$2:$I$18),""))</f>
        <v>2023-24赛季</v>
      </c>
      <c r="I303" s="11" t="s">
        <v>1139</v>
      </c>
      <c r="J303" s="11" t="s">
        <v>943</v>
      </c>
      <c r="K303" s="11" t="s">
        <v>755</v>
      </c>
      <c r="L303" s="19">
        <f t="shared" si="41"/>
        <v>45495</v>
      </c>
      <c r="M303" s="11">
        <f t="shared" si="45"/>
        <v>3505</v>
      </c>
      <c r="N303" s="20">
        <f t="shared" si="42"/>
        <v>0.71875</v>
      </c>
      <c r="O303" s="20">
        <f t="shared" si="43"/>
        <v>0.77430555555555558</v>
      </c>
      <c r="P303" s="11" t="str">
        <f>IF(G303="","",G303&amp;COUNTIF($G$2:G303,G303))</f>
        <v>德甲30</v>
      </c>
      <c r="Q303" s="26">
        <f t="shared" si="44"/>
        <v>3.4722222222222099E-3</v>
      </c>
    </row>
    <row r="304" spans="1:17" x14ac:dyDescent="0.2">
      <c r="A304" s="19"/>
      <c r="B304" s="11" t="s">
        <v>30</v>
      </c>
      <c r="C304" s="19">
        <f t="shared" si="37"/>
        <v>45495</v>
      </c>
      <c r="D304" s="20">
        <f t="shared" si="38"/>
        <v>0.77777777777777779</v>
      </c>
      <c r="E304" s="20">
        <f t="shared" si="39"/>
        <v>0.79166666666666663</v>
      </c>
      <c r="F304" s="20">
        <f t="shared" si="40"/>
        <v>1.388888888888884E-2</v>
      </c>
      <c r="G304" s="11" t="str" cm="1">
        <f t="array" ref="G304">_xlfn.IFNA(LOOKUP(1,0/FIND(help!$B$1:$B$26,B304),help!$C$1:$C$26),"")</f>
        <v/>
      </c>
      <c r="H304" s="11" t="str" cm="1">
        <f t="array" ref="H304">IF(G304="","",IFERROR(LOOKUP(1,0/FIND(help!$H$2:$H$18,B304),help!$I$2:$I$18),""))</f>
        <v/>
      </c>
      <c r="I304" s="11" t="s">
        <v>1068</v>
      </c>
      <c r="J304" s="11" t="s">
        <v>846</v>
      </c>
      <c r="K304" s="11" t="s">
        <v>755</v>
      </c>
      <c r="L304" s="19">
        <f t="shared" si="41"/>
        <v>45495</v>
      </c>
      <c r="M304" s="11">
        <f t="shared" si="45"/>
        <v>3505</v>
      </c>
      <c r="N304" s="20" t="str">
        <f t="shared" si="42"/>
        <v/>
      </c>
      <c r="O304" s="20" t="str">
        <f t="shared" si="43"/>
        <v/>
      </c>
      <c r="P304" s="11" t="str">
        <f>IF(G304="","",G304&amp;COUNTIF($G$2:G304,G304))</f>
        <v/>
      </c>
      <c r="Q304" s="26">
        <f t="shared" si="44"/>
        <v>0</v>
      </c>
    </row>
    <row r="305" spans="1:17" x14ac:dyDescent="0.2">
      <c r="A305" s="19"/>
      <c r="B305" s="11" t="s">
        <v>276</v>
      </c>
      <c r="C305" s="19">
        <f t="shared" si="37"/>
        <v>45495</v>
      </c>
      <c r="D305" s="20">
        <f t="shared" si="38"/>
        <v>0.79166666666666663</v>
      </c>
      <c r="E305" s="20">
        <f t="shared" si="39"/>
        <v>0.80902777777777779</v>
      </c>
      <c r="F305" s="20">
        <f t="shared" si="40"/>
        <v>1.736111111111116E-2</v>
      </c>
      <c r="G305" s="11" t="str" cm="1">
        <f t="array" ref="G305">_xlfn.IFNA(LOOKUP(1,0/FIND(help!$B$1:$B$26,B305),help!$C$1:$C$26),"")</f>
        <v/>
      </c>
      <c r="H305" s="11" t="str" cm="1">
        <f t="array" ref="H305">IF(G305="","",IFERROR(LOOKUP(1,0/FIND(help!$H$2:$H$18,B305),help!$I$2:$I$18),""))</f>
        <v/>
      </c>
      <c r="I305" s="11" t="s">
        <v>1079</v>
      </c>
      <c r="J305" s="11" t="s">
        <v>858</v>
      </c>
      <c r="K305" s="11" t="s">
        <v>755</v>
      </c>
      <c r="L305" s="19">
        <f t="shared" si="41"/>
        <v>45495</v>
      </c>
      <c r="M305" s="11">
        <f t="shared" si="45"/>
        <v>3505</v>
      </c>
      <c r="N305" s="20" t="str">
        <f t="shared" si="42"/>
        <v/>
      </c>
      <c r="O305" s="20" t="str">
        <f t="shared" si="43"/>
        <v/>
      </c>
      <c r="P305" s="11" t="str">
        <f>IF(G305="","",G305&amp;COUNTIF($G$2:G305,G305))</f>
        <v/>
      </c>
      <c r="Q305" s="26">
        <f t="shared" si="44"/>
        <v>0</v>
      </c>
    </row>
    <row r="306" spans="1:17" x14ac:dyDescent="0.2">
      <c r="A306" s="19"/>
      <c r="B306" s="11" t="s">
        <v>277</v>
      </c>
      <c r="C306" s="19">
        <f t="shared" si="37"/>
        <v>45495</v>
      </c>
      <c r="D306" s="20">
        <f t="shared" si="38"/>
        <v>0.80902777777777779</v>
      </c>
      <c r="E306" s="20">
        <f t="shared" si="39"/>
        <v>0.86458333333333337</v>
      </c>
      <c r="F306" s="20">
        <f t="shared" si="40"/>
        <v>5.555555555555558E-2</v>
      </c>
      <c r="G306" s="11" t="str" cm="1">
        <f t="array" ref="G306">_xlfn.IFNA(LOOKUP(1,0/FIND(help!$B$1:$B$26,B306),help!$C$1:$C$26),"")</f>
        <v>法甲</v>
      </c>
      <c r="H306" s="11" t="str" cm="1">
        <f t="array" ref="H306">IF(G306="","",IFERROR(LOOKUP(1,0/FIND(help!$H$2:$H$18,B306),help!$I$2:$I$18),""))</f>
        <v>2023-24赛季</v>
      </c>
      <c r="I306" s="11" t="s">
        <v>1140</v>
      </c>
      <c r="J306" s="11" t="s">
        <v>938</v>
      </c>
      <c r="K306" s="11" t="s">
        <v>755</v>
      </c>
      <c r="L306" s="19">
        <f t="shared" si="41"/>
        <v>45495</v>
      </c>
      <c r="M306" s="11">
        <f t="shared" si="45"/>
        <v>3505</v>
      </c>
      <c r="N306" s="20">
        <f t="shared" si="42"/>
        <v>0.80902777777777779</v>
      </c>
      <c r="O306" s="20">
        <f t="shared" si="43"/>
        <v>0.86458333333333337</v>
      </c>
      <c r="P306" s="11" t="str">
        <f>IF(G306="","",G306&amp;COUNTIF($G$2:G306,G306))</f>
        <v>法甲34</v>
      </c>
      <c r="Q306" s="26">
        <f t="shared" si="44"/>
        <v>0</v>
      </c>
    </row>
    <row r="307" spans="1:17" x14ac:dyDescent="0.2">
      <c r="A307" s="19"/>
      <c r="B307" s="11" t="s">
        <v>278</v>
      </c>
      <c r="C307" s="19">
        <f t="shared" si="37"/>
        <v>45495</v>
      </c>
      <c r="D307" s="20">
        <f t="shared" si="38"/>
        <v>0.86458333333333337</v>
      </c>
      <c r="E307" s="20">
        <f t="shared" si="39"/>
        <v>0.92361111111111116</v>
      </c>
      <c r="F307" s="20">
        <f t="shared" si="40"/>
        <v>5.902777777777779E-2</v>
      </c>
      <c r="G307" s="11" t="str" cm="1">
        <f t="array" ref="G307">_xlfn.IFNA(LOOKUP(1,0/FIND(help!$B$1:$B$26,B307),help!$C$1:$C$26),"")</f>
        <v>法甲</v>
      </c>
      <c r="H307" s="11" t="str" cm="1">
        <f t="array" ref="H307">IF(G307="","",IFERROR(LOOKUP(1,0/FIND(help!$H$2:$H$18,B307),help!$I$2:$I$18),""))</f>
        <v>2023-24赛季</v>
      </c>
      <c r="I307" s="11" t="s">
        <v>1144</v>
      </c>
      <c r="J307" s="11" t="s">
        <v>944</v>
      </c>
      <c r="K307" s="11" t="s">
        <v>755</v>
      </c>
      <c r="L307" s="19">
        <f t="shared" si="41"/>
        <v>45495</v>
      </c>
      <c r="M307" s="11">
        <f t="shared" si="45"/>
        <v>3505</v>
      </c>
      <c r="N307" s="20">
        <f t="shared" si="42"/>
        <v>0.86458333333333337</v>
      </c>
      <c r="O307" s="20">
        <f t="shared" si="43"/>
        <v>0.92013888888888895</v>
      </c>
      <c r="P307" s="11" t="str">
        <f>IF(G307="","",G307&amp;COUNTIF($G$2:G307,G307))</f>
        <v>法甲35</v>
      </c>
      <c r="Q307" s="26">
        <f t="shared" si="44"/>
        <v>3.4722222222222099E-3</v>
      </c>
    </row>
    <row r="308" spans="1:17" x14ac:dyDescent="0.2">
      <c r="A308" s="19"/>
      <c r="B308" s="11" t="s">
        <v>279</v>
      </c>
      <c r="C308" s="19">
        <f t="shared" si="37"/>
        <v>45495</v>
      </c>
      <c r="D308" s="20">
        <f t="shared" si="38"/>
        <v>0.92361111111111116</v>
      </c>
      <c r="E308" s="20">
        <f t="shared" si="39"/>
        <v>0.97916666666666663</v>
      </c>
      <c r="F308" s="20">
        <f t="shared" si="40"/>
        <v>5.5555555555555469E-2</v>
      </c>
      <c r="G308" s="11" t="str" cm="1">
        <f t="array" ref="G308">_xlfn.IFNA(LOOKUP(1,0/FIND(help!$B$1:$B$26,B308),help!$C$1:$C$26),"")</f>
        <v>欧冠</v>
      </c>
      <c r="H308" s="11" t="str" cm="1">
        <f t="array" ref="H308">IF(G308="","",IFERROR(LOOKUP(1,0/FIND(help!$H$2:$H$18,B308),help!$I$2:$I$18),""))</f>
        <v>2023-24赛季</v>
      </c>
      <c r="I308" s="11" t="s">
        <v>1123</v>
      </c>
      <c r="J308" s="11" t="s">
        <v>936</v>
      </c>
      <c r="K308" s="11" t="s">
        <v>755</v>
      </c>
      <c r="L308" s="19">
        <f t="shared" si="41"/>
        <v>45495</v>
      </c>
      <c r="M308" s="11">
        <f t="shared" si="45"/>
        <v>3505</v>
      </c>
      <c r="N308" s="20">
        <f t="shared" si="42"/>
        <v>0.92361111111111116</v>
      </c>
      <c r="O308" s="20">
        <f t="shared" si="43"/>
        <v>0.97916666666666674</v>
      </c>
      <c r="P308" s="11" t="str">
        <f>IF(G308="","",G308&amp;COUNTIF($G$2:G308,G308))</f>
        <v>欧冠48</v>
      </c>
      <c r="Q308" s="26">
        <f t="shared" si="44"/>
        <v>1.1102230246251565E-16</v>
      </c>
    </row>
    <row r="309" spans="1:17" x14ac:dyDescent="0.2">
      <c r="A309" s="19"/>
      <c r="B309" s="11" t="s">
        <v>280</v>
      </c>
      <c r="C309" s="19">
        <f t="shared" si="37"/>
        <v>45495</v>
      </c>
      <c r="D309" s="20">
        <f t="shared" si="38"/>
        <v>0.97916666666666663</v>
      </c>
      <c r="E309" s="20">
        <f t="shared" si="39"/>
        <v>3.8194444444444448E-2</v>
      </c>
      <c r="F309" s="20">
        <f t="shared" si="40"/>
        <v>5.902777777777779E-2</v>
      </c>
      <c r="G309" s="11" t="str" cm="1">
        <f t="array" ref="G309">_xlfn.IFNA(LOOKUP(1,0/FIND(help!$B$1:$B$26,B309),help!$C$1:$C$26),"")</f>
        <v>欧冠</v>
      </c>
      <c r="H309" s="11" t="str" cm="1">
        <f t="array" ref="H309">IF(G309="","",IFERROR(LOOKUP(1,0/FIND(help!$H$2:$H$18,B309),help!$I$2:$I$18),""))</f>
        <v>2023-24赛季</v>
      </c>
      <c r="I309" s="11" t="s">
        <v>1123</v>
      </c>
      <c r="J309" s="11" t="s">
        <v>942</v>
      </c>
      <c r="K309" s="11" t="s">
        <v>755</v>
      </c>
      <c r="L309" s="19">
        <f t="shared" si="41"/>
        <v>45495</v>
      </c>
      <c r="M309" s="11">
        <f t="shared" si="45"/>
        <v>3505</v>
      </c>
      <c r="N309" s="20">
        <f t="shared" si="42"/>
        <v>0.97916666666666663</v>
      </c>
      <c r="O309" s="20">
        <f t="shared" si="43"/>
        <v>1.0347222222222221</v>
      </c>
      <c r="P309" s="11" t="str">
        <f>IF(G309="","",G309&amp;COUNTIF($G$2:G309,G309))</f>
        <v>欧冠49</v>
      </c>
      <c r="Q309" s="26">
        <f t="shared" si="44"/>
        <v>3.4722222222223209E-3</v>
      </c>
    </row>
    <row r="310" spans="1:17" x14ac:dyDescent="0.2">
      <c r="A310" s="19">
        <v>45496</v>
      </c>
      <c r="B310" s="11" t="s">
        <v>16</v>
      </c>
      <c r="C310" s="19">
        <f t="shared" si="37"/>
        <v>45496</v>
      </c>
      <c r="D310" s="20">
        <f t="shared" si="38"/>
        <v>3.8194444444444448E-2</v>
      </c>
      <c r="E310" s="20">
        <f t="shared" si="39"/>
        <v>5.5555555555555552E-2</v>
      </c>
      <c r="F310" s="20">
        <f t="shared" si="40"/>
        <v>1.7361111111111105E-2</v>
      </c>
      <c r="G310" s="11" t="str" cm="1">
        <f t="array" ref="G310">_xlfn.IFNA(LOOKUP(1,0/FIND(help!$B$1:$B$26,B310),help!$C$1:$C$26),"")</f>
        <v/>
      </c>
      <c r="H310" s="11" t="str" cm="1">
        <f t="array" ref="H310">IF(G310="","",IFERROR(LOOKUP(1,0/FIND(help!$H$2:$H$18,B310),help!$I$2:$I$18),""))</f>
        <v/>
      </c>
      <c r="I310" s="11" t="s">
        <v>1061</v>
      </c>
      <c r="J310" s="11" t="s">
        <v>837</v>
      </c>
      <c r="K310" s="11" t="s">
        <v>755</v>
      </c>
      <c r="L310" s="19">
        <f t="shared" si="41"/>
        <v>45495</v>
      </c>
      <c r="M310" s="11">
        <f t="shared" si="45"/>
        <v>3505</v>
      </c>
      <c r="N310" s="20" t="str">
        <f t="shared" si="42"/>
        <v/>
      </c>
      <c r="O310" s="20" t="str">
        <f t="shared" si="43"/>
        <v/>
      </c>
      <c r="P310" s="11" t="str">
        <f>IF(G310="","",G310&amp;COUNTIF($G$2:G310,G310))</f>
        <v/>
      </c>
      <c r="Q310" s="26">
        <f t="shared" si="44"/>
        <v>0</v>
      </c>
    </row>
    <row r="311" spans="1:17" x14ac:dyDescent="0.2">
      <c r="A311" s="19"/>
      <c r="B311" s="11" t="s">
        <v>281</v>
      </c>
      <c r="C311" s="19">
        <f t="shared" si="37"/>
        <v>45496</v>
      </c>
      <c r="D311" s="20">
        <f t="shared" si="38"/>
        <v>5.5555555555555552E-2</v>
      </c>
      <c r="E311" s="20">
        <f t="shared" si="39"/>
        <v>0.1111111111111111</v>
      </c>
      <c r="F311" s="20">
        <f t="shared" si="40"/>
        <v>5.5555555555555552E-2</v>
      </c>
      <c r="G311" s="11" t="str" cm="1">
        <f t="array" ref="G311">_xlfn.IFNA(LOOKUP(1,0/FIND(help!$B$1:$B$26,B311),help!$C$1:$C$26),"")</f>
        <v>英超</v>
      </c>
      <c r="H311" s="11" t="str" cm="1">
        <f t="array" ref="H311">IF(G311="","",IFERROR(LOOKUP(1,0/FIND(help!$H$2:$H$18,B311),help!$I$2:$I$18),""))</f>
        <v>2023-24赛季</v>
      </c>
      <c r="I311" s="11" t="s">
        <v>1136</v>
      </c>
      <c r="J311" s="11" t="s">
        <v>933</v>
      </c>
      <c r="K311" s="11" t="s">
        <v>755</v>
      </c>
      <c r="L311" s="19">
        <f t="shared" si="41"/>
        <v>45495</v>
      </c>
      <c r="M311" s="11">
        <f t="shared" si="45"/>
        <v>3505</v>
      </c>
      <c r="N311" s="20">
        <f t="shared" si="42"/>
        <v>1.0555555555555556</v>
      </c>
      <c r="O311" s="20">
        <f t="shared" si="43"/>
        <v>0.11111111111111116</v>
      </c>
      <c r="P311" s="11" t="str">
        <f>IF(G311="","",G311&amp;COUNTIF($G$2:G311,G311))</f>
        <v>英超91</v>
      </c>
      <c r="Q311" s="26">
        <f t="shared" si="44"/>
        <v>5.5511151231257827E-17</v>
      </c>
    </row>
    <row r="312" spans="1:17" x14ac:dyDescent="0.2">
      <c r="A312" s="19"/>
      <c r="B312" s="11" t="s">
        <v>282</v>
      </c>
      <c r="C312" s="19">
        <f t="shared" si="37"/>
        <v>45496</v>
      </c>
      <c r="D312" s="20">
        <f t="shared" si="38"/>
        <v>0.1111111111111111</v>
      </c>
      <c r="E312" s="20">
        <f t="shared" si="39"/>
        <v>0.1701388888888889</v>
      </c>
      <c r="F312" s="20">
        <f t="shared" si="40"/>
        <v>5.902777777777779E-2</v>
      </c>
      <c r="G312" s="11" t="str" cm="1">
        <f t="array" ref="G312">_xlfn.IFNA(LOOKUP(1,0/FIND(help!$B$1:$B$26,B312),help!$C$1:$C$26),"")</f>
        <v>英超</v>
      </c>
      <c r="H312" s="11" t="str" cm="1">
        <f t="array" ref="H312">IF(G312="","",IFERROR(LOOKUP(1,0/FIND(help!$H$2:$H$18,B312),help!$I$2:$I$18),""))</f>
        <v>2023-24赛季</v>
      </c>
      <c r="I312" s="11" t="s">
        <v>1137</v>
      </c>
      <c r="J312" s="11" t="s">
        <v>934</v>
      </c>
      <c r="K312" s="11" t="s">
        <v>755</v>
      </c>
      <c r="L312" s="19">
        <f t="shared" si="41"/>
        <v>45496</v>
      </c>
      <c r="M312" s="11">
        <f t="shared" si="45"/>
        <v>3505</v>
      </c>
      <c r="N312" s="20">
        <f t="shared" si="42"/>
        <v>0.1111111111111111</v>
      </c>
      <c r="O312" s="20">
        <f t="shared" si="43"/>
        <v>0.16666666666666666</v>
      </c>
      <c r="P312" s="11" t="str">
        <f>IF(G312="","",G312&amp;COUNTIF($G$2:G312,G312))</f>
        <v>英超92</v>
      </c>
      <c r="Q312" s="26">
        <f t="shared" si="44"/>
        <v>3.4722222222222376E-3</v>
      </c>
    </row>
    <row r="313" spans="1:17" x14ac:dyDescent="0.2">
      <c r="A313" s="19"/>
      <c r="B313" s="11" t="s">
        <v>283</v>
      </c>
      <c r="C313" s="19">
        <f t="shared" si="37"/>
        <v>45496</v>
      </c>
      <c r="D313" s="20">
        <f t="shared" si="38"/>
        <v>0.1701388888888889</v>
      </c>
      <c r="E313" s="20">
        <f t="shared" si="39"/>
        <v>0.22569444444444445</v>
      </c>
      <c r="F313" s="20">
        <f t="shared" si="40"/>
        <v>5.5555555555555552E-2</v>
      </c>
      <c r="G313" s="11" t="str" cm="1">
        <f t="array" ref="G313">_xlfn.IFNA(LOOKUP(1,0/FIND(help!$B$1:$B$26,B313),help!$C$1:$C$26),"")</f>
        <v>英超</v>
      </c>
      <c r="H313" s="11" t="str" cm="1">
        <f t="array" ref="H313">IF(G313="","",IFERROR(LOOKUP(1,0/FIND(help!$H$2:$H$18,B313),help!$I$2:$I$18),""))</f>
        <v>2023-24赛季</v>
      </c>
      <c r="I313" s="11" t="s">
        <v>1141</v>
      </c>
      <c r="J313" s="11" t="s">
        <v>939</v>
      </c>
      <c r="K313" s="11" t="s">
        <v>755</v>
      </c>
      <c r="L313" s="19">
        <f t="shared" si="41"/>
        <v>45496</v>
      </c>
      <c r="M313" s="11">
        <f t="shared" si="45"/>
        <v>3505</v>
      </c>
      <c r="N313" s="20">
        <f t="shared" si="42"/>
        <v>0.1701388888888889</v>
      </c>
      <c r="O313" s="20">
        <f t="shared" si="43"/>
        <v>0.22569444444444445</v>
      </c>
      <c r="P313" s="11" t="str">
        <f>IF(G313="","",G313&amp;COUNTIF($G$2:G313,G313))</f>
        <v>英超93</v>
      </c>
      <c r="Q313" s="26">
        <f t="shared" si="44"/>
        <v>0</v>
      </c>
    </row>
    <row r="314" spans="1:17" x14ac:dyDescent="0.2">
      <c r="A314" s="19"/>
      <c r="B314" s="11" t="s">
        <v>284</v>
      </c>
      <c r="C314" s="19">
        <f t="shared" si="37"/>
        <v>45496</v>
      </c>
      <c r="D314" s="20">
        <f t="shared" si="38"/>
        <v>0.22569444444444445</v>
      </c>
      <c r="E314" s="20">
        <f t="shared" si="39"/>
        <v>0.28472222222222221</v>
      </c>
      <c r="F314" s="20">
        <f t="shared" si="40"/>
        <v>5.9027777777777762E-2</v>
      </c>
      <c r="G314" s="11" t="str" cm="1">
        <f t="array" ref="G314">_xlfn.IFNA(LOOKUP(1,0/FIND(help!$B$1:$B$26,B314),help!$C$1:$C$26),"")</f>
        <v>英超</v>
      </c>
      <c r="H314" s="11" t="str" cm="1">
        <f t="array" ref="H314">IF(G314="","",IFERROR(LOOKUP(1,0/FIND(help!$H$2:$H$18,B314),help!$I$2:$I$18),""))</f>
        <v>2023-24赛季</v>
      </c>
      <c r="I314" s="11" t="s">
        <v>1142</v>
      </c>
      <c r="J314" s="11" t="s">
        <v>940</v>
      </c>
      <c r="K314" s="11" t="s">
        <v>755</v>
      </c>
      <c r="L314" s="19">
        <f t="shared" si="41"/>
        <v>45496</v>
      </c>
      <c r="M314" s="11">
        <f t="shared" si="45"/>
        <v>3505</v>
      </c>
      <c r="N314" s="20">
        <f t="shared" si="42"/>
        <v>0.22569444444444445</v>
      </c>
      <c r="O314" s="20">
        <f t="shared" si="43"/>
        <v>0.28125</v>
      </c>
      <c r="P314" s="11" t="str">
        <f>IF(G314="","",G314&amp;COUNTIF($G$2:G314,G314))</f>
        <v>英超94</v>
      </c>
      <c r="Q314" s="26">
        <f t="shared" si="44"/>
        <v>3.4722222222222099E-3</v>
      </c>
    </row>
    <row r="315" spans="1:17" x14ac:dyDescent="0.2">
      <c r="A315" s="19"/>
      <c r="B315" s="11" t="s">
        <v>285</v>
      </c>
      <c r="C315" s="19">
        <f t="shared" si="37"/>
        <v>45496</v>
      </c>
      <c r="D315" s="20">
        <f t="shared" si="38"/>
        <v>0.28472222222222221</v>
      </c>
      <c r="E315" s="20">
        <f t="shared" si="39"/>
        <v>0.34027777777777779</v>
      </c>
      <c r="F315" s="20">
        <f t="shared" si="40"/>
        <v>5.555555555555558E-2</v>
      </c>
      <c r="G315" s="11" t="str" cm="1">
        <f t="array" ref="G315">_xlfn.IFNA(LOOKUP(1,0/FIND(help!$B$1:$B$26,B315),help!$C$1:$C$26),"")</f>
        <v>英超</v>
      </c>
      <c r="H315" s="11" t="str" cm="1">
        <f t="array" ref="H315">IF(G315="","",IFERROR(LOOKUP(1,0/FIND(help!$H$2:$H$18,B315),help!$I$2:$I$18),""))</f>
        <v>2023-24赛季</v>
      </c>
      <c r="I315" s="11" t="s">
        <v>1145</v>
      </c>
      <c r="J315" s="11" t="s">
        <v>945</v>
      </c>
      <c r="K315" s="11" t="s">
        <v>755</v>
      </c>
      <c r="L315" s="19">
        <f t="shared" si="41"/>
        <v>45496</v>
      </c>
      <c r="M315" s="11">
        <f t="shared" si="45"/>
        <v>3505</v>
      </c>
      <c r="N315" s="20">
        <f t="shared" si="42"/>
        <v>0.28472222222222221</v>
      </c>
      <c r="O315" s="20">
        <f t="shared" si="43"/>
        <v>0.34027777777777779</v>
      </c>
      <c r="P315" s="11" t="str">
        <f>IF(G315="","",G315&amp;COUNTIF($G$2:G315,G315))</f>
        <v>英超95</v>
      </c>
      <c r="Q315" s="26">
        <f t="shared" si="44"/>
        <v>0</v>
      </c>
    </row>
    <row r="316" spans="1:17" x14ac:dyDescent="0.2">
      <c r="A316" s="19"/>
      <c r="B316" s="11" t="s">
        <v>286</v>
      </c>
      <c r="C316" s="19">
        <f t="shared" si="37"/>
        <v>45496</v>
      </c>
      <c r="D316" s="20">
        <f t="shared" si="38"/>
        <v>0.34027777777777779</v>
      </c>
      <c r="E316" s="20">
        <f t="shared" si="39"/>
        <v>0.39930555555555558</v>
      </c>
      <c r="F316" s="20">
        <f t="shared" si="40"/>
        <v>5.902777777777779E-2</v>
      </c>
      <c r="G316" s="11" t="str" cm="1">
        <f t="array" ref="G316">_xlfn.IFNA(LOOKUP(1,0/FIND(help!$B$1:$B$26,B316),help!$C$1:$C$26),"")</f>
        <v>英超</v>
      </c>
      <c r="H316" s="11" t="str" cm="1">
        <f t="array" ref="H316">IF(G316="","",IFERROR(LOOKUP(1,0/FIND(help!$H$2:$H$18,B316),help!$I$2:$I$18),""))</f>
        <v>2023-24赛季</v>
      </c>
      <c r="I316" s="11" t="s">
        <v>1145</v>
      </c>
      <c r="J316" s="11" t="s">
        <v>946</v>
      </c>
      <c r="K316" s="11" t="s">
        <v>755</v>
      </c>
      <c r="L316" s="19">
        <f t="shared" si="41"/>
        <v>45496</v>
      </c>
      <c r="M316" s="11">
        <f t="shared" si="45"/>
        <v>3505</v>
      </c>
      <c r="N316" s="20">
        <f t="shared" si="42"/>
        <v>0.34027777777777779</v>
      </c>
      <c r="O316" s="20">
        <f t="shared" si="43"/>
        <v>0.39583333333333337</v>
      </c>
      <c r="P316" s="11" t="str">
        <f>IF(G316="","",G316&amp;COUNTIF($G$2:G316,G316))</f>
        <v>英超96</v>
      </c>
      <c r="Q316" s="26">
        <f t="shared" si="44"/>
        <v>3.4722222222222099E-3</v>
      </c>
    </row>
    <row r="317" spans="1:17" x14ac:dyDescent="0.2">
      <c r="A317" s="19"/>
      <c r="B317" s="11" t="s">
        <v>287</v>
      </c>
      <c r="C317" s="19">
        <f t="shared" si="37"/>
        <v>45496</v>
      </c>
      <c r="D317" s="20">
        <f t="shared" si="38"/>
        <v>0.39930555555555558</v>
      </c>
      <c r="E317" s="20">
        <f t="shared" si="39"/>
        <v>0.4548611111111111</v>
      </c>
      <c r="F317" s="20">
        <f t="shared" si="40"/>
        <v>5.5555555555555525E-2</v>
      </c>
      <c r="G317" s="11" t="str" cm="1">
        <f t="array" ref="G317">_xlfn.IFNA(LOOKUP(1,0/FIND(help!$B$1:$B$26,B317),help!$C$1:$C$26),"")</f>
        <v>欧冠</v>
      </c>
      <c r="H317" s="11" t="str" cm="1">
        <f t="array" ref="H317">IF(G317="","",IFERROR(LOOKUP(1,0/FIND(help!$H$2:$H$18,B317),help!$I$2:$I$18),""))</f>
        <v>2023-24赛季</v>
      </c>
      <c r="I317" s="11" t="s">
        <v>1143</v>
      </c>
      <c r="J317" s="11" t="s">
        <v>941</v>
      </c>
      <c r="K317" s="11" t="s">
        <v>755</v>
      </c>
      <c r="L317" s="19">
        <f t="shared" si="41"/>
        <v>45496</v>
      </c>
      <c r="M317" s="11">
        <f t="shared" si="45"/>
        <v>3505</v>
      </c>
      <c r="N317" s="20">
        <f t="shared" si="42"/>
        <v>0.39930555555555558</v>
      </c>
      <c r="O317" s="20">
        <f t="shared" si="43"/>
        <v>0.45486111111111116</v>
      </c>
      <c r="P317" s="11" t="str">
        <f>IF(G317="","",G317&amp;COUNTIF($G$2:G317,G317))</f>
        <v>欧冠50</v>
      </c>
      <c r="Q317" s="26">
        <f t="shared" si="44"/>
        <v>5.5511151231257827E-17</v>
      </c>
    </row>
    <row r="318" spans="1:17" x14ac:dyDescent="0.2">
      <c r="A318" s="19"/>
      <c r="B318" s="11" t="s">
        <v>288</v>
      </c>
      <c r="C318" s="19">
        <f t="shared" si="37"/>
        <v>45496</v>
      </c>
      <c r="D318" s="20">
        <f t="shared" si="38"/>
        <v>0.4548611111111111</v>
      </c>
      <c r="E318" s="20">
        <f t="shared" si="39"/>
        <v>0.51388888888888884</v>
      </c>
      <c r="F318" s="20">
        <f t="shared" si="40"/>
        <v>5.9027777777777735E-2</v>
      </c>
      <c r="G318" s="11" t="str" cm="1">
        <f t="array" ref="G318">_xlfn.IFNA(LOOKUP(1,0/FIND(help!$B$1:$B$26,B318),help!$C$1:$C$26),"")</f>
        <v>欧冠</v>
      </c>
      <c r="H318" s="11" t="str" cm="1">
        <f t="array" ref="H318">IF(G318="","",IFERROR(LOOKUP(1,0/FIND(help!$H$2:$H$18,B318),help!$I$2:$I$18),""))</f>
        <v>2023-24赛季</v>
      </c>
      <c r="I318" s="11" t="s">
        <v>1143</v>
      </c>
      <c r="J318" s="11" t="s">
        <v>947</v>
      </c>
      <c r="K318" s="11" t="s">
        <v>755</v>
      </c>
      <c r="L318" s="19">
        <f t="shared" si="41"/>
        <v>45496</v>
      </c>
      <c r="M318" s="11">
        <f t="shared" si="45"/>
        <v>3505</v>
      </c>
      <c r="N318" s="20">
        <f t="shared" si="42"/>
        <v>0.4548611111111111</v>
      </c>
      <c r="O318" s="20">
        <f t="shared" si="43"/>
        <v>0.51041666666666663</v>
      </c>
      <c r="P318" s="11" t="str">
        <f>IF(G318="","",G318&amp;COUNTIF($G$2:G318,G318))</f>
        <v>欧冠51</v>
      </c>
      <c r="Q318" s="26">
        <f t="shared" si="44"/>
        <v>3.4722222222222099E-3</v>
      </c>
    </row>
    <row r="319" spans="1:17" x14ac:dyDescent="0.2">
      <c r="A319" s="19"/>
      <c r="B319" s="11" t="s">
        <v>24</v>
      </c>
      <c r="C319" s="19">
        <f t="shared" ref="C319:C382" si="46">IF(A319="",C318,A319)</f>
        <v>45496</v>
      </c>
      <c r="D319" s="20">
        <f t="shared" ref="D319:D382" si="47">VALUE(LEFT(B319,5))</f>
        <v>0.51388888888888884</v>
      </c>
      <c r="E319" s="20">
        <f t="shared" ref="E319:E382" si="48">D320</f>
        <v>0.53125</v>
      </c>
      <c r="F319" s="20">
        <f t="shared" ref="F319:F382" si="49">IF(E319-D319&lt;0,E319-D319+1,E319-D319)</f>
        <v>1.736111111111116E-2</v>
      </c>
      <c r="G319" s="11" t="str" cm="1">
        <f t="array" ref="G319">_xlfn.IFNA(LOOKUP(1,0/FIND(help!$B$1:$B$26,B319),help!$C$1:$C$26),"")</f>
        <v/>
      </c>
      <c r="H319" s="11" t="str" cm="1">
        <f t="array" ref="H319">IF(G319="","",IFERROR(LOOKUP(1,0/FIND(help!$H$2:$H$18,B319),help!$I$2:$I$18),""))</f>
        <v/>
      </c>
      <c r="I319" s="11" t="s">
        <v>1068</v>
      </c>
      <c r="J319" s="11" t="s">
        <v>846</v>
      </c>
      <c r="K319" s="11" t="s">
        <v>755</v>
      </c>
      <c r="L319" s="19">
        <f t="shared" si="41"/>
        <v>45496</v>
      </c>
      <c r="M319" s="11">
        <f t="shared" si="45"/>
        <v>3505</v>
      </c>
      <c r="N319" s="20" t="str">
        <f t="shared" si="42"/>
        <v/>
      </c>
      <c r="O319" s="20" t="str">
        <f t="shared" si="43"/>
        <v/>
      </c>
      <c r="P319" s="11" t="str">
        <f>IF(G319="","",G319&amp;COUNTIF($G$2:G319,G319))</f>
        <v/>
      </c>
      <c r="Q319" s="26">
        <f t="shared" si="44"/>
        <v>0</v>
      </c>
    </row>
    <row r="320" spans="1:17" x14ac:dyDescent="0.2">
      <c r="A320" s="19"/>
      <c r="B320" s="11" t="s">
        <v>46</v>
      </c>
      <c r="C320" s="19">
        <f t="shared" si="46"/>
        <v>45496</v>
      </c>
      <c r="D320" s="20">
        <f t="shared" si="47"/>
        <v>0.53125</v>
      </c>
      <c r="E320" s="20">
        <f t="shared" si="48"/>
        <v>0.54861111111111116</v>
      </c>
      <c r="F320" s="20">
        <f t="shared" si="49"/>
        <v>1.736111111111116E-2</v>
      </c>
      <c r="G320" s="11" t="str" cm="1">
        <f t="array" ref="G320">_xlfn.IFNA(LOOKUP(1,0/FIND(help!$B$1:$B$26,B320),help!$C$1:$C$26),"")</f>
        <v/>
      </c>
      <c r="H320" s="11" t="str" cm="1">
        <f t="array" ref="H320">IF(G320="","",IFERROR(LOOKUP(1,0/FIND(help!$H$2:$H$18,B320),help!$I$2:$I$18),""))</f>
        <v/>
      </c>
      <c r="I320" s="11" t="s">
        <v>1079</v>
      </c>
      <c r="J320" s="11" t="s">
        <v>858</v>
      </c>
      <c r="K320" s="11" t="s">
        <v>755</v>
      </c>
      <c r="L320" s="19">
        <f t="shared" si="41"/>
        <v>45496</v>
      </c>
      <c r="M320" s="11">
        <f t="shared" si="45"/>
        <v>3505</v>
      </c>
      <c r="N320" s="20" t="str">
        <f t="shared" si="42"/>
        <v/>
      </c>
      <c r="O320" s="20" t="str">
        <f t="shared" si="43"/>
        <v/>
      </c>
      <c r="P320" s="11" t="str">
        <f>IF(G320="","",G320&amp;COUNTIF($G$2:G320,G320))</f>
        <v/>
      </c>
      <c r="Q320" s="26">
        <f t="shared" si="44"/>
        <v>0</v>
      </c>
    </row>
    <row r="321" spans="1:17" x14ac:dyDescent="0.2">
      <c r="A321" s="19"/>
      <c r="B321" s="11" t="s">
        <v>289</v>
      </c>
      <c r="C321" s="19">
        <f t="shared" si="46"/>
        <v>45496</v>
      </c>
      <c r="D321" s="20">
        <f t="shared" si="47"/>
        <v>0.54861111111111116</v>
      </c>
      <c r="E321" s="20">
        <f t="shared" si="48"/>
        <v>0.60416666666666663</v>
      </c>
      <c r="F321" s="20">
        <f t="shared" si="49"/>
        <v>5.5555555555555469E-2</v>
      </c>
      <c r="G321" s="11" t="str" cm="1">
        <f t="array" ref="G321">_xlfn.IFNA(LOOKUP(1,0/FIND(help!$B$1:$B$26,B321),help!$C$1:$C$26),"")</f>
        <v>欧冠</v>
      </c>
      <c r="H321" s="11" t="str" cm="1">
        <f t="array" ref="H321">IF(G321="","",IFERROR(LOOKUP(1,0/FIND(help!$H$2:$H$18,B321),help!$I$2:$I$18),""))</f>
        <v>2023-24赛季</v>
      </c>
      <c r="I321" s="11" t="s">
        <v>1123</v>
      </c>
      <c r="J321" s="11" t="s">
        <v>942</v>
      </c>
      <c r="K321" s="11" t="s">
        <v>755</v>
      </c>
      <c r="L321" s="19">
        <f t="shared" si="41"/>
        <v>45496</v>
      </c>
      <c r="M321" s="11">
        <f t="shared" si="45"/>
        <v>3505</v>
      </c>
      <c r="N321" s="20">
        <f t="shared" si="42"/>
        <v>0.54861111111111116</v>
      </c>
      <c r="O321" s="20">
        <f t="shared" si="43"/>
        <v>0.60416666666666674</v>
      </c>
      <c r="P321" s="11" t="str">
        <f>IF(G321="","",G321&amp;COUNTIF($G$2:G321,G321))</f>
        <v>欧冠52</v>
      </c>
      <c r="Q321" s="26">
        <f t="shared" si="44"/>
        <v>1.1102230246251565E-16</v>
      </c>
    </row>
    <row r="322" spans="1:17" x14ac:dyDescent="0.2">
      <c r="A322" s="19"/>
      <c r="B322" s="11" t="s">
        <v>290</v>
      </c>
      <c r="C322" s="19">
        <f t="shared" si="46"/>
        <v>45496</v>
      </c>
      <c r="D322" s="20">
        <f t="shared" si="47"/>
        <v>0.60416666666666663</v>
      </c>
      <c r="E322" s="20">
        <f t="shared" si="48"/>
        <v>0.66319444444444442</v>
      </c>
      <c r="F322" s="20">
        <f t="shared" si="49"/>
        <v>5.902777777777779E-2</v>
      </c>
      <c r="G322" s="11" t="str" cm="1">
        <f t="array" ref="G322">_xlfn.IFNA(LOOKUP(1,0/FIND(help!$B$1:$B$26,B322),help!$C$1:$C$26),"")</f>
        <v>欧冠</v>
      </c>
      <c r="H322" s="11" t="str" cm="1">
        <f t="array" ref="H322">IF(G322="","",IFERROR(LOOKUP(1,0/FIND(help!$H$2:$H$18,B322),help!$I$2:$I$18),""))</f>
        <v>2023-24赛季</v>
      </c>
      <c r="I322" s="11" t="s">
        <v>1123</v>
      </c>
      <c r="J322" s="11" t="s">
        <v>948</v>
      </c>
      <c r="K322" s="11" t="s">
        <v>755</v>
      </c>
      <c r="L322" s="19">
        <f t="shared" si="41"/>
        <v>45496</v>
      </c>
      <c r="M322" s="11">
        <f t="shared" si="45"/>
        <v>3505</v>
      </c>
      <c r="N322" s="20">
        <f t="shared" si="42"/>
        <v>0.60416666666666663</v>
      </c>
      <c r="O322" s="20">
        <f t="shared" si="43"/>
        <v>0.65972222222222221</v>
      </c>
      <c r="P322" s="11" t="str">
        <f>IF(G322="","",G322&amp;COUNTIF($G$2:G322,G322))</f>
        <v>欧冠53</v>
      </c>
      <c r="Q322" s="26">
        <f t="shared" si="44"/>
        <v>3.4722222222222099E-3</v>
      </c>
    </row>
    <row r="323" spans="1:17" x14ac:dyDescent="0.2">
      <c r="A323" s="19"/>
      <c r="B323" s="11" t="s">
        <v>291</v>
      </c>
      <c r="C323" s="19">
        <f t="shared" si="46"/>
        <v>45496</v>
      </c>
      <c r="D323" s="20">
        <f t="shared" si="47"/>
        <v>0.66319444444444442</v>
      </c>
      <c r="E323" s="20">
        <f t="shared" si="48"/>
        <v>0.71875</v>
      </c>
      <c r="F323" s="20">
        <f t="shared" si="49"/>
        <v>5.555555555555558E-2</v>
      </c>
      <c r="G323" s="11" t="str" cm="1">
        <f t="array" ref="G323">_xlfn.IFNA(LOOKUP(1,0/FIND(help!$B$1:$B$26,B323),help!$C$1:$C$26),"")</f>
        <v>德甲</v>
      </c>
      <c r="H323" s="11" t="str" cm="1">
        <f t="array" ref="H323">IF(G323="","",IFERROR(LOOKUP(1,0/FIND(help!$H$2:$H$18,B323),help!$I$2:$I$18),""))</f>
        <v>2023-24赛季</v>
      </c>
      <c r="I323" s="11" t="s">
        <v>1139</v>
      </c>
      <c r="J323" s="11" t="s">
        <v>943</v>
      </c>
      <c r="K323" s="11" t="s">
        <v>755</v>
      </c>
      <c r="L323" s="19">
        <f t="shared" ref="L323:L386" si="50">IF(D323&lt;$L$1,C323-1,C323)</f>
        <v>45496</v>
      </c>
      <c r="M323" s="11">
        <f t="shared" si="45"/>
        <v>3505</v>
      </c>
      <c r="N323" s="20">
        <f t="shared" ref="N323:N386" si="51">IF(G323="","",IF(D323&lt;$L$1,D323+1,D323))</f>
        <v>0.66319444444444442</v>
      </c>
      <c r="O323" s="20">
        <f t="shared" ref="O323:O386" si="52">IF(N323="","",IF(ISNUMBER(FIND("集锦",G323)),IF(E323&lt;$L$1,E323+1,E323),IF(ABS(F323-$M$1)&lt;=TIME(0,5,1),IF(N323+$M$1&gt;TIME(2,0,0)+1,N323+$M$1-1,N323+$M$1),"check")))</f>
        <v>0.71875</v>
      </c>
      <c r="P323" s="11" t="str">
        <f>IF(G323="","",G323&amp;COUNTIF($G$2:G323,G323))</f>
        <v>德甲31</v>
      </c>
      <c r="Q323" s="26">
        <f t="shared" ref="Q323:Q386" si="53">IF(N323="",0,ABS(O323-E323-IF(E323&lt;1/12,1,0)))</f>
        <v>0</v>
      </c>
    </row>
    <row r="324" spans="1:17" x14ac:dyDescent="0.2">
      <c r="A324" s="19"/>
      <c r="B324" s="11" t="s">
        <v>292</v>
      </c>
      <c r="C324" s="19">
        <f t="shared" si="46"/>
        <v>45496</v>
      </c>
      <c r="D324" s="20">
        <f t="shared" si="47"/>
        <v>0.71875</v>
      </c>
      <c r="E324" s="20">
        <f t="shared" si="48"/>
        <v>0.77777777777777779</v>
      </c>
      <c r="F324" s="20">
        <f t="shared" si="49"/>
        <v>5.902777777777779E-2</v>
      </c>
      <c r="G324" s="11" t="str" cm="1">
        <f t="array" ref="G324">_xlfn.IFNA(LOOKUP(1,0/FIND(help!$B$1:$B$26,B324),help!$C$1:$C$26),"")</f>
        <v>德甲</v>
      </c>
      <c r="H324" s="11" t="str" cm="1">
        <f t="array" ref="H324">IF(G324="","",IFERROR(LOOKUP(1,0/FIND(help!$H$2:$H$18,B324),help!$I$2:$I$18),""))</f>
        <v>2023-24赛季</v>
      </c>
      <c r="I324" s="11" t="s">
        <v>1146</v>
      </c>
      <c r="J324" s="11" t="s">
        <v>949</v>
      </c>
      <c r="K324" s="11" t="s">
        <v>755</v>
      </c>
      <c r="L324" s="19">
        <f t="shared" si="50"/>
        <v>45496</v>
      </c>
      <c r="M324" s="11">
        <f t="shared" ref="M324:M387" si="54">M323</f>
        <v>3505</v>
      </c>
      <c r="N324" s="20">
        <f t="shared" si="51"/>
        <v>0.71875</v>
      </c>
      <c r="O324" s="20">
        <f t="shared" si="52"/>
        <v>0.77430555555555558</v>
      </c>
      <c r="P324" s="11" t="str">
        <f>IF(G324="","",G324&amp;COUNTIF($G$2:G324,G324))</f>
        <v>德甲32</v>
      </c>
      <c r="Q324" s="26">
        <f t="shared" si="53"/>
        <v>3.4722222222222099E-3</v>
      </c>
    </row>
    <row r="325" spans="1:17" x14ac:dyDescent="0.2">
      <c r="A325" s="19"/>
      <c r="B325" s="11" t="s">
        <v>110</v>
      </c>
      <c r="C325" s="19">
        <f t="shared" si="46"/>
        <v>45496</v>
      </c>
      <c r="D325" s="20">
        <f t="shared" si="47"/>
        <v>0.77777777777777779</v>
      </c>
      <c r="E325" s="20">
        <f t="shared" si="48"/>
        <v>0.79166666666666663</v>
      </c>
      <c r="F325" s="20">
        <f t="shared" si="49"/>
        <v>1.388888888888884E-2</v>
      </c>
      <c r="G325" s="11" t="str" cm="1">
        <f t="array" ref="G325">_xlfn.IFNA(LOOKUP(1,0/FIND(help!$B$1:$B$26,B325),help!$C$1:$C$26),"")</f>
        <v/>
      </c>
      <c r="H325" s="11" t="str" cm="1">
        <f t="array" ref="H325">IF(G325="","",IFERROR(LOOKUP(1,0/FIND(help!$H$2:$H$18,B325),help!$I$2:$I$18),""))</f>
        <v/>
      </c>
      <c r="I325" s="11" t="s">
        <v>1069</v>
      </c>
      <c r="J325" s="11" t="s">
        <v>847</v>
      </c>
      <c r="K325" s="11" t="s">
        <v>755</v>
      </c>
      <c r="L325" s="19">
        <f t="shared" si="50"/>
        <v>45496</v>
      </c>
      <c r="M325" s="11">
        <f t="shared" si="54"/>
        <v>3505</v>
      </c>
      <c r="N325" s="20" t="str">
        <f t="shared" si="51"/>
        <v/>
      </c>
      <c r="O325" s="20" t="str">
        <f t="shared" si="52"/>
        <v/>
      </c>
      <c r="P325" s="11" t="str">
        <f>IF(G325="","",G325&amp;COUNTIF($G$2:G325,G325))</f>
        <v/>
      </c>
      <c r="Q325" s="26">
        <f t="shared" si="53"/>
        <v>0</v>
      </c>
    </row>
    <row r="326" spans="1:17" x14ac:dyDescent="0.2">
      <c r="A326" s="19"/>
      <c r="B326" s="11" t="s">
        <v>293</v>
      </c>
      <c r="C326" s="19">
        <f t="shared" si="46"/>
        <v>45496</v>
      </c>
      <c r="D326" s="20">
        <f t="shared" si="47"/>
        <v>0.79166666666666663</v>
      </c>
      <c r="E326" s="20">
        <f t="shared" si="48"/>
        <v>0.80902777777777779</v>
      </c>
      <c r="F326" s="20">
        <f t="shared" si="49"/>
        <v>1.736111111111116E-2</v>
      </c>
      <c r="G326" s="11" t="str" cm="1">
        <f t="array" ref="G326">_xlfn.IFNA(LOOKUP(1,0/FIND(help!$B$1:$B$26,B326),help!$C$1:$C$26),"")</f>
        <v/>
      </c>
      <c r="H326" s="11" t="str" cm="1">
        <f t="array" ref="H326">IF(G326="","",IFERROR(LOOKUP(1,0/FIND(help!$H$2:$H$18,B326),help!$I$2:$I$18),""))</f>
        <v/>
      </c>
      <c r="I326" s="11" t="s">
        <v>1108</v>
      </c>
      <c r="J326" s="11" t="s">
        <v>892</v>
      </c>
      <c r="K326" s="11" t="s">
        <v>755</v>
      </c>
      <c r="L326" s="19">
        <f t="shared" si="50"/>
        <v>45496</v>
      </c>
      <c r="M326" s="11">
        <f t="shared" si="54"/>
        <v>3505</v>
      </c>
      <c r="N326" s="20" t="str">
        <f t="shared" si="51"/>
        <v/>
      </c>
      <c r="O326" s="20" t="str">
        <f t="shared" si="52"/>
        <v/>
      </c>
      <c r="P326" s="11" t="str">
        <f>IF(G326="","",G326&amp;COUNTIF($G$2:G326,G326))</f>
        <v/>
      </c>
      <c r="Q326" s="26">
        <f t="shared" si="53"/>
        <v>0</v>
      </c>
    </row>
    <row r="327" spans="1:17" x14ac:dyDescent="0.2">
      <c r="A327" s="19"/>
      <c r="B327" s="11" t="s">
        <v>294</v>
      </c>
      <c r="C327" s="19">
        <f t="shared" si="46"/>
        <v>45496</v>
      </c>
      <c r="D327" s="20">
        <f t="shared" si="47"/>
        <v>0.80902777777777779</v>
      </c>
      <c r="E327" s="20">
        <f t="shared" si="48"/>
        <v>0.86458333333333337</v>
      </c>
      <c r="F327" s="20">
        <f t="shared" si="49"/>
        <v>5.555555555555558E-2</v>
      </c>
      <c r="G327" s="11" t="str" cm="1">
        <f t="array" ref="G327">_xlfn.IFNA(LOOKUP(1,0/FIND(help!$B$1:$B$26,B327),help!$C$1:$C$26),"")</f>
        <v>法甲</v>
      </c>
      <c r="H327" s="11" t="str" cm="1">
        <f t="array" ref="H327">IF(G327="","",IFERROR(LOOKUP(1,0/FIND(help!$H$2:$H$18,B327),help!$I$2:$I$18),""))</f>
        <v>2023-24赛季</v>
      </c>
      <c r="I327" s="11" t="s">
        <v>1144</v>
      </c>
      <c r="J327" s="11" t="s">
        <v>944</v>
      </c>
      <c r="K327" s="11" t="s">
        <v>755</v>
      </c>
      <c r="L327" s="19">
        <f t="shared" si="50"/>
        <v>45496</v>
      </c>
      <c r="M327" s="11">
        <f t="shared" si="54"/>
        <v>3505</v>
      </c>
      <c r="N327" s="20">
        <f t="shared" si="51"/>
        <v>0.80902777777777779</v>
      </c>
      <c r="O327" s="20">
        <f t="shared" si="52"/>
        <v>0.86458333333333337</v>
      </c>
      <c r="P327" s="11" t="str">
        <f>IF(G327="","",G327&amp;COUNTIF($G$2:G327,G327))</f>
        <v>法甲36</v>
      </c>
      <c r="Q327" s="26">
        <f t="shared" si="53"/>
        <v>0</v>
      </c>
    </row>
    <row r="328" spans="1:17" x14ac:dyDescent="0.2">
      <c r="A328" s="19"/>
      <c r="B328" s="11" t="s">
        <v>295</v>
      </c>
      <c r="C328" s="19">
        <f t="shared" si="46"/>
        <v>45496</v>
      </c>
      <c r="D328" s="20">
        <f t="shared" si="47"/>
        <v>0.86458333333333337</v>
      </c>
      <c r="E328" s="20">
        <f t="shared" si="48"/>
        <v>0.92361111111111116</v>
      </c>
      <c r="F328" s="20">
        <f t="shared" si="49"/>
        <v>5.902777777777779E-2</v>
      </c>
      <c r="G328" s="11" t="str" cm="1">
        <f t="array" ref="G328">_xlfn.IFNA(LOOKUP(1,0/FIND(help!$B$1:$B$26,B328),help!$C$1:$C$26),"")</f>
        <v>法甲</v>
      </c>
      <c r="H328" s="11" t="str" cm="1">
        <f t="array" ref="H328">IF(G328="","",IFERROR(LOOKUP(1,0/FIND(help!$H$2:$H$18,B328),help!$I$2:$I$18),""))</f>
        <v>2023-24赛季</v>
      </c>
      <c r="I328" s="11" t="s">
        <v>1147</v>
      </c>
      <c r="J328" s="11" t="s">
        <v>950</v>
      </c>
      <c r="K328" s="11" t="s">
        <v>755</v>
      </c>
      <c r="L328" s="19">
        <f t="shared" si="50"/>
        <v>45496</v>
      </c>
      <c r="M328" s="11">
        <f t="shared" si="54"/>
        <v>3505</v>
      </c>
      <c r="N328" s="20">
        <f t="shared" si="51"/>
        <v>0.86458333333333337</v>
      </c>
      <c r="O328" s="20">
        <f t="shared" si="52"/>
        <v>0.92013888888888895</v>
      </c>
      <c r="P328" s="11" t="str">
        <f>IF(G328="","",G328&amp;COUNTIF($G$2:G328,G328))</f>
        <v>法甲37</v>
      </c>
      <c r="Q328" s="26">
        <f t="shared" si="53"/>
        <v>3.4722222222222099E-3</v>
      </c>
    </row>
    <row r="329" spans="1:17" x14ac:dyDescent="0.2">
      <c r="A329" s="19"/>
      <c r="B329" s="11" t="s">
        <v>296</v>
      </c>
      <c r="C329" s="19">
        <f t="shared" si="46"/>
        <v>45496</v>
      </c>
      <c r="D329" s="20">
        <f t="shared" si="47"/>
        <v>0.92361111111111116</v>
      </c>
      <c r="E329" s="20">
        <f t="shared" si="48"/>
        <v>0.97916666666666663</v>
      </c>
      <c r="F329" s="20">
        <f t="shared" si="49"/>
        <v>5.5555555555555469E-2</v>
      </c>
      <c r="G329" s="11" t="str" cm="1">
        <f t="array" ref="G329">_xlfn.IFNA(LOOKUP(1,0/FIND(help!$B$1:$B$26,B329),help!$C$1:$C$26),"")</f>
        <v>欧冠</v>
      </c>
      <c r="H329" s="11" t="str" cm="1">
        <f t="array" ref="H329">IF(G329="","",IFERROR(LOOKUP(1,0/FIND(help!$H$2:$H$18,B329),help!$I$2:$I$18),""))</f>
        <v>2023-24赛季</v>
      </c>
      <c r="I329" s="11" t="s">
        <v>1123</v>
      </c>
      <c r="J329" s="11" t="s">
        <v>942</v>
      </c>
      <c r="K329" s="11" t="s">
        <v>755</v>
      </c>
      <c r="L329" s="19">
        <f t="shared" si="50"/>
        <v>45496</v>
      </c>
      <c r="M329" s="11">
        <f t="shared" si="54"/>
        <v>3505</v>
      </c>
      <c r="N329" s="20">
        <f t="shared" si="51"/>
        <v>0.92361111111111116</v>
      </c>
      <c r="O329" s="20">
        <f t="shared" si="52"/>
        <v>0.97916666666666674</v>
      </c>
      <c r="P329" s="11" t="str">
        <f>IF(G329="","",G329&amp;COUNTIF($G$2:G329,G329))</f>
        <v>欧冠54</v>
      </c>
      <c r="Q329" s="26">
        <f t="shared" si="53"/>
        <v>1.1102230246251565E-16</v>
      </c>
    </row>
    <row r="330" spans="1:17" x14ac:dyDescent="0.2">
      <c r="A330" s="19"/>
      <c r="B330" s="11" t="s">
        <v>297</v>
      </c>
      <c r="C330" s="19">
        <f t="shared" si="46"/>
        <v>45496</v>
      </c>
      <c r="D330" s="20">
        <f t="shared" si="47"/>
        <v>0.97916666666666663</v>
      </c>
      <c r="E330" s="20">
        <f t="shared" si="48"/>
        <v>3.8194444444444448E-2</v>
      </c>
      <c r="F330" s="20">
        <f t="shared" si="49"/>
        <v>5.902777777777779E-2</v>
      </c>
      <c r="G330" s="11" t="str" cm="1">
        <f t="array" ref="G330">_xlfn.IFNA(LOOKUP(1,0/FIND(help!$B$1:$B$26,B330),help!$C$1:$C$26),"")</f>
        <v>欧冠</v>
      </c>
      <c r="H330" s="11" t="str" cm="1">
        <f t="array" ref="H330">IF(G330="","",IFERROR(LOOKUP(1,0/FIND(help!$H$2:$H$18,B330),help!$I$2:$I$18),""))</f>
        <v>2023-24赛季</v>
      </c>
      <c r="I330" s="11" t="s">
        <v>1123</v>
      </c>
      <c r="J330" s="11" t="s">
        <v>948</v>
      </c>
      <c r="K330" s="11" t="s">
        <v>755</v>
      </c>
      <c r="L330" s="19">
        <f t="shared" si="50"/>
        <v>45496</v>
      </c>
      <c r="M330" s="11">
        <f t="shared" si="54"/>
        <v>3505</v>
      </c>
      <c r="N330" s="20">
        <f t="shared" si="51"/>
        <v>0.97916666666666663</v>
      </c>
      <c r="O330" s="20">
        <f t="shared" si="52"/>
        <v>1.0347222222222221</v>
      </c>
      <c r="P330" s="11" t="str">
        <f>IF(G330="","",G330&amp;COUNTIF($G$2:G330,G330))</f>
        <v>欧冠55</v>
      </c>
      <c r="Q330" s="26">
        <f t="shared" si="53"/>
        <v>3.4722222222223209E-3</v>
      </c>
    </row>
    <row r="331" spans="1:17" x14ac:dyDescent="0.2">
      <c r="A331" s="19">
        <v>45497</v>
      </c>
      <c r="B331" s="11" t="s">
        <v>36</v>
      </c>
      <c r="C331" s="19">
        <f t="shared" si="46"/>
        <v>45497</v>
      </c>
      <c r="D331" s="20">
        <f t="shared" si="47"/>
        <v>3.8194444444444448E-2</v>
      </c>
      <c r="E331" s="20">
        <f t="shared" si="48"/>
        <v>5.5555555555555552E-2</v>
      </c>
      <c r="F331" s="20">
        <f t="shared" si="49"/>
        <v>1.7361111111111105E-2</v>
      </c>
      <c r="G331" s="11" t="str" cm="1">
        <f t="array" ref="G331">_xlfn.IFNA(LOOKUP(1,0/FIND(help!$B$1:$B$26,B331),help!$C$1:$C$26),"")</f>
        <v/>
      </c>
      <c r="H331" s="11" t="str" cm="1">
        <f t="array" ref="H331">IF(G331="","",IFERROR(LOOKUP(1,0/FIND(help!$H$2:$H$18,B331),help!$I$2:$I$18),""))</f>
        <v/>
      </c>
      <c r="I331" s="11" t="s">
        <v>1069</v>
      </c>
      <c r="J331" s="11" t="s">
        <v>847</v>
      </c>
      <c r="K331" s="11" t="s">
        <v>755</v>
      </c>
      <c r="L331" s="19">
        <f t="shared" si="50"/>
        <v>45496</v>
      </c>
      <c r="M331" s="11">
        <f t="shared" si="54"/>
        <v>3505</v>
      </c>
      <c r="N331" s="20" t="str">
        <f t="shared" si="51"/>
        <v/>
      </c>
      <c r="O331" s="20" t="str">
        <f t="shared" si="52"/>
        <v/>
      </c>
      <c r="P331" s="11" t="str">
        <f>IF(G331="","",G331&amp;COUNTIF($G$2:G331,G331))</f>
        <v/>
      </c>
      <c r="Q331" s="26">
        <f t="shared" si="53"/>
        <v>0</v>
      </c>
    </row>
    <row r="332" spans="1:17" x14ac:dyDescent="0.2">
      <c r="A332" s="19"/>
      <c r="B332" s="11" t="s">
        <v>298</v>
      </c>
      <c r="C332" s="19">
        <f t="shared" si="46"/>
        <v>45497</v>
      </c>
      <c r="D332" s="20">
        <f t="shared" si="47"/>
        <v>5.5555555555555552E-2</v>
      </c>
      <c r="E332" s="20">
        <f t="shared" si="48"/>
        <v>0.1111111111111111</v>
      </c>
      <c r="F332" s="20">
        <f t="shared" si="49"/>
        <v>5.5555555555555552E-2</v>
      </c>
      <c r="G332" s="11" t="str" cm="1">
        <f t="array" ref="G332">_xlfn.IFNA(LOOKUP(1,0/FIND(help!$B$1:$B$26,B332),help!$C$1:$C$26),"")</f>
        <v>英超</v>
      </c>
      <c r="H332" s="11" t="str" cm="1">
        <f t="array" ref="H332">IF(G332="","",IFERROR(LOOKUP(1,0/FIND(help!$H$2:$H$18,B332),help!$I$2:$I$18),""))</f>
        <v>2023-24赛季</v>
      </c>
      <c r="I332" s="11" t="s">
        <v>1141</v>
      </c>
      <c r="J332" s="11" t="s">
        <v>939</v>
      </c>
      <c r="K332" s="11" t="s">
        <v>755</v>
      </c>
      <c r="L332" s="19">
        <f t="shared" si="50"/>
        <v>45496</v>
      </c>
      <c r="M332" s="11">
        <f t="shared" si="54"/>
        <v>3505</v>
      </c>
      <c r="N332" s="20">
        <f t="shared" si="51"/>
        <v>1.0555555555555556</v>
      </c>
      <c r="O332" s="20">
        <f t="shared" si="52"/>
        <v>0.11111111111111116</v>
      </c>
      <c r="P332" s="11" t="str">
        <f>IF(G332="","",G332&amp;COUNTIF($G$2:G332,G332))</f>
        <v>英超97</v>
      </c>
      <c r="Q332" s="26">
        <f t="shared" si="53"/>
        <v>5.5511151231257827E-17</v>
      </c>
    </row>
    <row r="333" spans="1:17" x14ac:dyDescent="0.2">
      <c r="A333" s="19"/>
      <c r="B333" s="11" t="s">
        <v>299</v>
      </c>
      <c r="C333" s="19">
        <f t="shared" si="46"/>
        <v>45497</v>
      </c>
      <c r="D333" s="20">
        <f t="shared" si="47"/>
        <v>0.1111111111111111</v>
      </c>
      <c r="E333" s="20">
        <f t="shared" si="48"/>
        <v>0.1701388888888889</v>
      </c>
      <c r="F333" s="20">
        <f t="shared" si="49"/>
        <v>5.902777777777779E-2</v>
      </c>
      <c r="G333" s="11" t="str" cm="1">
        <f t="array" ref="G333">_xlfn.IFNA(LOOKUP(1,0/FIND(help!$B$1:$B$26,B333),help!$C$1:$C$26),"")</f>
        <v>英超</v>
      </c>
      <c r="H333" s="11" t="str" cm="1">
        <f t="array" ref="H333">IF(G333="","",IFERROR(LOOKUP(1,0/FIND(help!$H$2:$H$18,B333),help!$I$2:$I$18),""))</f>
        <v>2023-24赛季</v>
      </c>
      <c r="I333" s="11" t="s">
        <v>1142</v>
      </c>
      <c r="J333" s="11" t="s">
        <v>940</v>
      </c>
      <c r="K333" s="11" t="s">
        <v>755</v>
      </c>
      <c r="L333" s="19">
        <f t="shared" si="50"/>
        <v>45497</v>
      </c>
      <c r="M333" s="11">
        <f t="shared" si="54"/>
        <v>3505</v>
      </c>
      <c r="N333" s="20">
        <f t="shared" si="51"/>
        <v>0.1111111111111111</v>
      </c>
      <c r="O333" s="20">
        <f t="shared" si="52"/>
        <v>0.16666666666666666</v>
      </c>
      <c r="P333" s="11" t="str">
        <f>IF(G333="","",G333&amp;COUNTIF($G$2:G333,G333))</f>
        <v>英超98</v>
      </c>
      <c r="Q333" s="26">
        <f t="shared" si="53"/>
        <v>3.4722222222222376E-3</v>
      </c>
    </row>
    <row r="334" spans="1:17" x14ac:dyDescent="0.2">
      <c r="A334" s="19"/>
      <c r="B334" s="11" t="s">
        <v>300</v>
      </c>
      <c r="C334" s="19">
        <f t="shared" si="46"/>
        <v>45497</v>
      </c>
      <c r="D334" s="20">
        <f t="shared" si="47"/>
        <v>0.1701388888888889</v>
      </c>
      <c r="E334" s="20">
        <f t="shared" si="48"/>
        <v>0.22569444444444445</v>
      </c>
      <c r="F334" s="20">
        <f t="shared" si="49"/>
        <v>5.5555555555555552E-2</v>
      </c>
      <c r="G334" s="11" t="str" cm="1">
        <f t="array" ref="G334">_xlfn.IFNA(LOOKUP(1,0/FIND(help!$B$1:$B$26,B334),help!$C$1:$C$26),"")</f>
        <v>英超</v>
      </c>
      <c r="H334" s="11" t="str" cm="1">
        <f t="array" ref="H334">IF(G334="","",IFERROR(LOOKUP(1,0/FIND(help!$H$2:$H$18,B334),help!$I$2:$I$18),""))</f>
        <v>2023-24赛季</v>
      </c>
      <c r="I334" s="11" t="s">
        <v>1145</v>
      </c>
      <c r="J334" s="11" t="s">
        <v>945</v>
      </c>
      <c r="K334" s="11" t="s">
        <v>755</v>
      </c>
      <c r="L334" s="19">
        <f t="shared" si="50"/>
        <v>45497</v>
      </c>
      <c r="M334" s="11">
        <f t="shared" si="54"/>
        <v>3505</v>
      </c>
      <c r="N334" s="20">
        <f t="shared" si="51"/>
        <v>0.1701388888888889</v>
      </c>
      <c r="O334" s="20">
        <f t="shared" si="52"/>
        <v>0.22569444444444445</v>
      </c>
      <c r="P334" s="11" t="str">
        <f>IF(G334="","",G334&amp;COUNTIF($G$2:G334,G334))</f>
        <v>英超99</v>
      </c>
      <c r="Q334" s="26">
        <f t="shared" si="53"/>
        <v>0</v>
      </c>
    </row>
    <row r="335" spans="1:17" x14ac:dyDescent="0.2">
      <c r="A335" s="19"/>
      <c r="B335" s="11" t="s">
        <v>301</v>
      </c>
      <c r="C335" s="19">
        <f t="shared" si="46"/>
        <v>45497</v>
      </c>
      <c r="D335" s="20">
        <f t="shared" si="47"/>
        <v>0.22569444444444445</v>
      </c>
      <c r="E335" s="20">
        <f t="shared" si="48"/>
        <v>0.28472222222222221</v>
      </c>
      <c r="F335" s="20">
        <f t="shared" si="49"/>
        <v>5.9027777777777762E-2</v>
      </c>
      <c r="G335" s="11" t="str" cm="1">
        <f t="array" ref="G335">_xlfn.IFNA(LOOKUP(1,0/FIND(help!$B$1:$B$26,B335),help!$C$1:$C$26),"")</f>
        <v>英超</v>
      </c>
      <c r="H335" s="11" t="str" cm="1">
        <f t="array" ref="H335">IF(G335="","",IFERROR(LOOKUP(1,0/FIND(help!$H$2:$H$18,B335),help!$I$2:$I$18),""))</f>
        <v>2023-24赛季</v>
      </c>
      <c r="I335" s="11" t="s">
        <v>1145</v>
      </c>
      <c r="J335" s="11" t="s">
        <v>946</v>
      </c>
      <c r="K335" s="11" t="s">
        <v>755</v>
      </c>
      <c r="L335" s="19">
        <f t="shared" si="50"/>
        <v>45497</v>
      </c>
      <c r="M335" s="11">
        <f t="shared" si="54"/>
        <v>3505</v>
      </c>
      <c r="N335" s="20">
        <f t="shared" si="51"/>
        <v>0.22569444444444445</v>
      </c>
      <c r="O335" s="20">
        <f t="shared" si="52"/>
        <v>0.28125</v>
      </c>
      <c r="P335" s="11" t="str">
        <f>IF(G335="","",G335&amp;COUNTIF($G$2:G335,G335))</f>
        <v>英超100</v>
      </c>
      <c r="Q335" s="26">
        <f t="shared" si="53"/>
        <v>3.4722222222222099E-3</v>
      </c>
    </row>
    <row r="336" spans="1:17" x14ac:dyDescent="0.2">
      <c r="A336" s="19"/>
      <c r="B336" s="11" t="s">
        <v>302</v>
      </c>
      <c r="C336" s="19">
        <f t="shared" si="46"/>
        <v>45497</v>
      </c>
      <c r="D336" s="20">
        <f t="shared" si="47"/>
        <v>0.28472222222222221</v>
      </c>
      <c r="E336" s="20">
        <f t="shared" si="48"/>
        <v>0.34027777777777779</v>
      </c>
      <c r="F336" s="20">
        <f t="shared" si="49"/>
        <v>5.555555555555558E-2</v>
      </c>
      <c r="G336" s="11" t="str" cm="1">
        <f t="array" ref="G336">_xlfn.IFNA(LOOKUP(1,0/FIND(help!$B$1:$B$26,B336),help!$C$1:$C$26),"")</f>
        <v>英超</v>
      </c>
      <c r="H336" s="11" t="str" cm="1">
        <f t="array" ref="H336">IF(G336="","",IFERROR(LOOKUP(1,0/FIND(help!$H$2:$H$18,B336),help!$I$2:$I$18),""))</f>
        <v>2023-24赛季</v>
      </c>
      <c r="I336" s="11" t="s">
        <v>1148</v>
      </c>
      <c r="J336" s="11" t="s">
        <v>951</v>
      </c>
      <c r="K336" s="11" t="s">
        <v>755</v>
      </c>
      <c r="L336" s="19">
        <f t="shared" si="50"/>
        <v>45497</v>
      </c>
      <c r="M336" s="11">
        <f t="shared" si="54"/>
        <v>3505</v>
      </c>
      <c r="N336" s="20">
        <f t="shared" si="51"/>
        <v>0.28472222222222221</v>
      </c>
      <c r="O336" s="20">
        <f t="shared" si="52"/>
        <v>0.34027777777777779</v>
      </c>
      <c r="P336" s="11" t="str">
        <f>IF(G336="","",G336&amp;COUNTIF($G$2:G336,G336))</f>
        <v>英超101</v>
      </c>
      <c r="Q336" s="26">
        <f t="shared" si="53"/>
        <v>0</v>
      </c>
    </row>
    <row r="337" spans="1:17" x14ac:dyDescent="0.2">
      <c r="A337" s="19"/>
      <c r="B337" s="11" t="s">
        <v>303</v>
      </c>
      <c r="C337" s="19">
        <f t="shared" si="46"/>
        <v>45497</v>
      </c>
      <c r="D337" s="20">
        <f t="shared" si="47"/>
        <v>0.34027777777777779</v>
      </c>
      <c r="E337" s="20">
        <f t="shared" si="48"/>
        <v>0.39930555555555558</v>
      </c>
      <c r="F337" s="20">
        <f t="shared" si="49"/>
        <v>5.902777777777779E-2</v>
      </c>
      <c r="G337" s="11" t="str" cm="1">
        <f t="array" ref="G337">_xlfn.IFNA(LOOKUP(1,0/FIND(help!$B$1:$B$26,B337),help!$C$1:$C$26),"")</f>
        <v>英超</v>
      </c>
      <c r="H337" s="11" t="str" cm="1">
        <f t="array" ref="H337">IF(G337="","",IFERROR(LOOKUP(1,0/FIND(help!$H$2:$H$18,B337),help!$I$2:$I$18),""))</f>
        <v>2023-24赛季</v>
      </c>
      <c r="I337" s="11" t="s">
        <v>1148</v>
      </c>
      <c r="J337" s="11" t="s">
        <v>952</v>
      </c>
      <c r="K337" s="11" t="s">
        <v>755</v>
      </c>
      <c r="L337" s="19">
        <f t="shared" si="50"/>
        <v>45497</v>
      </c>
      <c r="M337" s="11">
        <f t="shared" si="54"/>
        <v>3505</v>
      </c>
      <c r="N337" s="20">
        <f t="shared" si="51"/>
        <v>0.34027777777777779</v>
      </c>
      <c r="O337" s="20">
        <f t="shared" si="52"/>
        <v>0.39583333333333337</v>
      </c>
      <c r="P337" s="11" t="str">
        <f>IF(G337="","",G337&amp;COUNTIF($G$2:G337,G337))</f>
        <v>英超102</v>
      </c>
      <c r="Q337" s="26">
        <f t="shared" si="53"/>
        <v>3.4722222222222099E-3</v>
      </c>
    </row>
    <row r="338" spans="1:17" x14ac:dyDescent="0.2">
      <c r="A338" s="19"/>
      <c r="B338" s="11" t="s">
        <v>304</v>
      </c>
      <c r="C338" s="19">
        <f t="shared" si="46"/>
        <v>45497</v>
      </c>
      <c r="D338" s="20">
        <f t="shared" si="47"/>
        <v>0.39930555555555558</v>
      </c>
      <c r="E338" s="20">
        <f t="shared" si="48"/>
        <v>0.4548611111111111</v>
      </c>
      <c r="F338" s="20">
        <f t="shared" si="49"/>
        <v>5.5555555555555525E-2</v>
      </c>
      <c r="G338" s="11" t="str" cm="1">
        <f t="array" ref="G338">_xlfn.IFNA(LOOKUP(1,0/FIND(help!$B$1:$B$26,B338),help!$C$1:$C$26),"")</f>
        <v>欧冠</v>
      </c>
      <c r="H338" s="11" t="str" cm="1">
        <f t="array" ref="H338">IF(G338="","",IFERROR(LOOKUP(1,0/FIND(help!$H$2:$H$18,B338),help!$I$2:$I$18),""))</f>
        <v>2023-24赛季</v>
      </c>
      <c r="I338" s="11" t="s">
        <v>1143</v>
      </c>
      <c r="J338" s="11" t="s">
        <v>947</v>
      </c>
      <c r="K338" s="11" t="s">
        <v>755</v>
      </c>
      <c r="L338" s="19">
        <f t="shared" si="50"/>
        <v>45497</v>
      </c>
      <c r="M338" s="11">
        <f t="shared" si="54"/>
        <v>3505</v>
      </c>
      <c r="N338" s="20">
        <f t="shared" si="51"/>
        <v>0.39930555555555558</v>
      </c>
      <c r="O338" s="20">
        <f t="shared" si="52"/>
        <v>0.45486111111111116</v>
      </c>
      <c r="P338" s="11" t="str">
        <f>IF(G338="","",G338&amp;COUNTIF($G$2:G338,G338))</f>
        <v>欧冠56</v>
      </c>
      <c r="Q338" s="26">
        <f t="shared" si="53"/>
        <v>5.5511151231257827E-17</v>
      </c>
    </row>
    <row r="339" spans="1:17" x14ac:dyDescent="0.2">
      <c r="A339" s="19"/>
      <c r="B339" s="11" t="s">
        <v>305</v>
      </c>
      <c r="C339" s="19">
        <f t="shared" si="46"/>
        <v>45497</v>
      </c>
      <c r="D339" s="20">
        <f t="shared" si="47"/>
        <v>0.4548611111111111</v>
      </c>
      <c r="E339" s="20">
        <f t="shared" si="48"/>
        <v>0.51388888888888884</v>
      </c>
      <c r="F339" s="20">
        <f t="shared" si="49"/>
        <v>5.9027777777777735E-2</v>
      </c>
      <c r="G339" s="11" t="str" cm="1">
        <f t="array" ref="G339">_xlfn.IFNA(LOOKUP(1,0/FIND(help!$B$1:$B$26,B339),help!$C$1:$C$26),"")</f>
        <v>欧冠</v>
      </c>
      <c r="H339" s="11" t="str" cm="1">
        <f t="array" ref="H339">IF(G339="","",IFERROR(LOOKUP(1,0/FIND(help!$H$2:$H$18,B339),help!$I$2:$I$18),""))</f>
        <v>2023-24赛季</v>
      </c>
      <c r="I339" s="11" t="s">
        <v>1143</v>
      </c>
      <c r="J339" s="11" t="s">
        <v>953</v>
      </c>
      <c r="K339" s="11" t="s">
        <v>755</v>
      </c>
      <c r="L339" s="19">
        <f t="shared" si="50"/>
        <v>45497</v>
      </c>
      <c r="M339" s="11">
        <f t="shared" si="54"/>
        <v>3505</v>
      </c>
      <c r="N339" s="20">
        <f t="shared" si="51"/>
        <v>0.4548611111111111</v>
      </c>
      <c r="O339" s="20">
        <f t="shared" si="52"/>
        <v>0.51041666666666663</v>
      </c>
      <c r="P339" s="11" t="str">
        <f>IF(G339="","",G339&amp;COUNTIF($G$2:G339,G339))</f>
        <v>欧冠57</v>
      </c>
      <c r="Q339" s="26">
        <f t="shared" si="53"/>
        <v>3.4722222222222099E-3</v>
      </c>
    </row>
    <row r="340" spans="1:17" x14ac:dyDescent="0.2">
      <c r="A340" s="19"/>
      <c r="B340" s="11" t="s">
        <v>306</v>
      </c>
      <c r="C340" s="19">
        <f t="shared" si="46"/>
        <v>45497</v>
      </c>
      <c r="D340" s="20">
        <f t="shared" si="47"/>
        <v>0.51388888888888884</v>
      </c>
      <c r="E340" s="20">
        <f t="shared" si="48"/>
        <v>0.53125</v>
      </c>
      <c r="F340" s="20">
        <f t="shared" si="49"/>
        <v>1.736111111111116E-2</v>
      </c>
      <c r="G340" s="11" t="str" cm="1">
        <f t="array" ref="G340">_xlfn.IFNA(LOOKUP(1,0/FIND(help!$B$1:$B$26,B340),help!$C$1:$C$26),"")</f>
        <v/>
      </c>
      <c r="H340" s="11" t="str" cm="1">
        <f t="array" ref="H340">IF(G340="","",IFERROR(LOOKUP(1,0/FIND(help!$H$2:$H$18,B340),help!$I$2:$I$18),""))</f>
        <v/>
      </c>
      <c r="I340" s="11" t="s">
        <v>1149</v>
      </c>
      <c r="J340" s="11" t="s">
        <v>954</v>
      </c>
      <c r="K340" s="11" t="s">
        <v>755</v>
      </c>
      <c r="L340" s="19">
        <f t="shared" si="50"/>
        <v>45497</v>
      </c>
      <c r="M340" s="11">
        <f t="shared" si="54"/>
        <v>3505</v>
      </c>
      <c r="N340" s="20" t="str">
        <f t="shared" si="51"/>
        <v/>
      </c>
      <c r="O340" s="20" t="str">
        <f t="shared" si="52"/>
        <v/>
      </c>
      <c r="P340" s="11" t="str">
        <f>IF(G340="","",G340&amp;COUNTIF($G$2:G340,G340))</f>
        <v/>
      </c>
      <c r="Q340" s="26">
        <f t="shared" si="53"/>
        <v>0</v>
      </c>
    </row>
    <row r="341" spans="1:17" x14ac:dyDescent="0.2">
      <c r="A341" s="19"/>
      <c r="B341" s="11" t="s">
        <v>307</v>
      </c>
      <c r="C341" s="19">
        <f t="shared" si="46"/>
        <v>45497</v>
      </c>
      <c r="D341" s="20">
        <f t="shared" si="47"/>
        <v>0.53125</v>
      </c>
      <c r="E341" s="20">
        <f t="shared" si="48"/>
        <v>0.55208333333333337</v>
      </c>
      <c r="F341" s="20">
        <f t="shared" si="49"/>
        <v>2.083333333333337E-2</v>
      </c>
      <c r="G341" s="11" t="str" cm="1">
        <f t="array" ref="G341">_xlfn.IFNA(LOOKUP(1,0/FIND(help!$B$1:$B$26,B341),help!$C$1:$C$26),"")</f>
        <v/>
      </c>
      <c r="H341" s="11" t="str" cm="1">
        <f t="array" ref="H341">IF(G341="","",IFERROR(LOOKUP(1,0/FIND(help!$H$2:$H$18,B341),help!$I$2:$I$18),""))</f>
        <v/>
      </c>
      <c r="I341" s="11" t="s">
        <v>1111</v>
      </c>
      <c r="J341" s="11" t="s">
        <v>898</v>
      </c>
      <c r="K341" s="11" t="s">
        <v>755</v>
      </c>
      <c r="L341" s="19">
        <f t="shared" si="50"/>
        <v>45497</v>
      </c>
      <c r="M341" s="11">
        <f t="shared" si="54"/>
        <v>3505</v>
      </c>
      <c r="N341" s="20" t="str">
        <f t="shared" si="51"/>
        <v/>
      </c>
      <c r="O341" s="20" t="str">
        <f t="shared" si="52"/>
        <v/>
      </c>
      <c r="P341" s="11" t="str">
        <f>IF(G341="","",G341&amp;COUNTIF($G$2:G341,G341))</f>
        <v/>
      </c>
      <c r="Q341" s="26">
        <f t="shared" si="53"/>
        <v>0</v>
      </c>
    </row>
    <row r="342" spans="1:17" x14ac:dyDescent="0.2">
      <c r="A342" s="19"/>
      <c r="B342" s="11" t="s">
        <v>308</v>
      </c>
      <c r="C342" s="19">
        <f t="shared" si="46"/>
        <v>45497</v>
      </c>
      <c r="D342" s="20">
        <f t="shared" si="47"/>
        <v>0.55208333333333337</v>
      </c>
      <c r="E342" s="20">
        <f t="shared" si="48"/>
        <v>0.60763888888888884</v>
      </c>
      <c r="F342" s="20">
        <f t="shared" si="49"/>
        <v>5.5555555555555469E-2</v>
      </c>
      <c r="G342" s="11" t="str" cm="1">
        <f t="array" ref="G342">_xlfn.IFNA(LOOKUP(1,0/FIND(help!$B$1:$B$26,B342),help!$C$1:$C$26),"")</f>
        <v>欧冠</v>
      </c>
      <c r="H342" s="11" t="str" cm="1">
        <f t="array" ref="H342">IF(G342="","",IFERROR(LOOKUP(1,0/FIND(help!$H$2:$H$18,B342),help!$I$2:$I$18),""))</f>
        <v>2023-24赛季</v>
      </c>
      <c r="I342" s="11" t="s">
        <v>1123</v>
      </c>
      <c r="J342" s="11" t="s">
        <v>948</v>
      </c>
      <c r="K342" s="11" t="s">
        <v>755</v>
      </c>
      <c r="L342" s="19">
        <f t="shared" si="50"/>
        <v>45497</v>
      </c>
      <c r="M342" s="11">
        <f t="shared" si="54"/>
        <v>3505</v>
      </c>
      <c r="N342" s="20">
        <f t="shared" si="51"/>
        <v>0.55208333333333337</v>
      </c>
      <c r="O342" s="20">
        <f t="shared" si="52"/>
        <v>0.60763888888888895</v>
      </c>
      <c r="P342" s="11" t="str">
        <f>IF(G342="","",G342&amp;COUNTIF($G$2:G342,G342))</f>
        <v>欧冠58</v>
      </c>
      <c r="Q342" s="26">
        <f t="shared" si="53"/>
        <v>1.1102230246251565E-16</v>
      </c>
    </row>
    <row r="343" spans="1:17" x14ac:dyDescent="0.2">
      <c r="A343" s="19"/>
      <c r="B343" s="11" t="s">
        <v>309</v>
      </c>
      <c r="C343" s="19">
        <f t="shared" si="46"/>
        <v>45497</v>
      </c>
      <c r="D343" s="20">
        <f t="shared" si="47"/>
        <v>0.60763888888888884</v>
      </c>
      <c r="E343" s="20">
        <f t="shared" si="48"/>
        <v>0.66666666666666663</v>
      </c>
      <c r="F343" s="20">
        <f t="shared" si="49"/>
        <v>5.902777777777779E-2</v>
      </c>
      <c r="G343" s="11" t="str" cm="1">
        <f t="array" ref="G343">_xlfn.IFNA(LOOKUP(1,0/FIND(help!$B$1:$B$26,B343),help!$C$1:$C$26),"")</f>
        <v>欧冠</v>
      </c>
      <c r="H343" s="11" t="str" cm="1">
        <f t="array" ref="H343">IF(G343="","",IFERROR(LOOKUP(1,0/FIND(help!$H$2:$H$18,B343),help!$I$2:$I$18),""))</f>
        <v>2023-24赛季</v>
      </c>
      <c r="I343" s="11" t="s">
        <v>1150</v>
      </c>
      <c r="J343" s="11" t="s">
        <v>955</v>
      </c>
      <c r="K343" s="11" t="s">
        <v>755</v>
      </c>
      <c r="L343" s="19">
        <f t="shared" si="50"/>
        <v>45497</v>
      </c>
      <c r="M343" s="11">
        <f t="shared" si="54"/>
        <v>3505</v>
      </c>
      <c r="N343" s="20">
        <f t="shared" si="51"/>
        <v>0.60763888888888884</v>
      </c>
      <c r="O343" s="20">
        <f t="shared" si="52"/>
        <v>0.66319444444444442</v>
      </c>
      <c r="P343" s="11" t="str">
        <f>IF(G343="","",G343&amp;COUNTIF($G$2:G343,G343))</f>
        <v>欧冠59</v>
      </c>
      <c r="Q343" s="26">
        <f t="shared" si="53"/>
        <v>3.4722222222222099E-3</v>
      </c>
    </row>
    <row r="344" spans="1:17" x14ac:dyDescent="0.2">
      <c r="A344" s="19"/>
      <c r="B344" s="11" t="s">
        <v>310</v>
      </c>
      <c r="C344" s="19">
        <f t="shared" si="46"/>
        <v>45497</v>
      </c>
      <c r="D344" s="20">
        <f t="shared" si="47"/>
        <v>0.66666666666666663</v>
      </c>
      <c r="E344" s="20">
        <f t="shared" si="48"/>
        <v>0.72222222222222221</v>
      </c>
      <c r="F344" s="20">
        <f t="shared" si="49"/>
        <v>5.555555555555558E-2</v>
      </c>
      <c r="G344" s="11" t="str" cm="1">
        <f t="array" ref="G344">_xlfn.IFNA(LOOKUP(1,0/FIND(help!$B$1:$B$26,B344),help!$C$1:$C$26),"")</f>
        <v>德甲</v>
      </c>
      <c r="H344" s="11" t="str" cm="1">
        <f t="array" ref="H344">IF(G344="","",IFERROR(LOOKUP(1,0/FIND(help!$H$2:$H$18,B344),help!$I$2:$I$18),""))</f>
        <v>2023-24赛季</v>
      </c>
      <c r="I344" s="11" t="s">
        <v>1146</v>
      </c>
      <c r="J344" s="11" t="s">
        <v>949</v>
      </c>
      <c r="K344" s="11" t="s">
        <v>755</v>
      </c>
      <c r="L344" s="19">
        <f t="shared" si="50"/>
        <v>45497</v>
      </c>
      <c r="M344" s="11">
        <f t="shared" si="54"/>
        <v>3505</v>
      </c>
      <c r="N344" s="20">
        <f t="shared" si="51"/>
        <v>0.66666666666666663</v>
      </c>
      <c r="O344" s="20">
        <f t="shared" si="52"/>
        <v>0.72222222222222221</v>
      </c>
      <c r="P344" s="11" t="str">
        <f>IF(G344="","",G344&amp;COUNTIF($G$2:G344,G344))</f>
        <v>德甲33</v>
      </c>
      <c r="Q344" s="26">
        <f t="shared" si="53"/>
        <v>0</v>
      </c>
    </row>
    <row r="345" spans="1:17" x14ac:dyDescent="0.2">
      <c r="A345" s="19"/>
      <c r="B345" s="11" t="s">
        <v>311</v>
      </c>
      <c r="C345" s="19">
        <f t="shared" si="46"/>
        <v>45497</v>
      </c>
      <c r="D345" s="20">
        <f t="shared" si="47"/>
        <v>0.72222222222222221</v>
      </c>
      <c r="E345" s="20">
        <f t="shared" si="48"/>
        <v>0.78125</v>
      </c>
      <c r="F345" s="20">
        <f t="shared" si="49"/>
        <v>5.902777777777779E-2</v>
      </c>
      <c r="G345" s="11" t="str" cm="1">
        <f t="array" ref="G345">_xlfn.IFNA(LOOKUP(1,0/FIND(help!$B$1:$B$26,B345),help!$C$1:$C$26),"")</f>
        <v>德甲</v>
      </c>
      <c r="H345" s="11" t="str" cm="1">
        <f t="array" ref="H345">IF(G345="","",IFERROR(LOOKUP(1,0/FIND(help!$H$2:$H$18,B345),help!$I$2:$I$18),""))</f>
        <v>2023-24赛季</v>
      </c>
      <c r="I345" s="11" t="s">
        <v>1146</v>
      </c>
      <c r="J345" s="11" t="s">
        <v>956</v>
      </c>
      <c r="K345" s="11" t="s">
        <v>755</v>
      </c>
      <c r="L345" s="19">
        <f t="shared" si="50"/>
        <v>45497</v>
      </c>
      <c r="M345" s="11">
        <f t="shared" si="54"/>
        <v>3505</v>
      </c>
      <c r="N345" s="20">
        <f t="shared" si="51"/>
        <v>0.72222222222222221</v>
      </c>
      <c r="O345" s="20">
        <f t="shared" si="52"/>
        <v>0.77777777777777779</v>
      </c>
      <c r="P345" s="11" t="str">
        <f>IF(G345="","",G345&amp;COUNTIF($G$2:G345,G345))</f>
        <v>德甲34</v>
      </c>
      <c r="Q345" s="26">
        <f t="shared" si="53"/>
        <v>3.4722222222222099E-3</v>
      </c>
    </row>
    <row r="346" spans="1:17" x14ac:dyDescent="0.2">
      <c r="A346" s="19"/>
      <c r="B346" s="11" t="s">
        <v>312</v>
      </c>
      <c r="C346" s="19">
        <f t="shared" si="46"/>
        <v>45497</v>
      </c>
      <c r="D346" s="20">
        <f t="shared" si="47"/>
        <v>0.78125</v>
      </c>
      <c r="E346" s="20">
        <f t="shared" si="48"/>
        <v>0.80208333333333337</v>
      </c>
      <c r="F346" s="20">
        <f t="shared" si="49"/>
        <v>2.083333333333337E-2</v>
      </c>
      <c r="G346" s="11" t="str" cm="1">
        <f t="array" ref="G346">_xlfn.IFNA(LOOKUP(1,0/FIND(help!$B$1:$B$26,B346),help!$C$1:$C$26),"")</f>
        <v/>
      </c>
      <c r="H346" s="11" t="str" cm="1">
        <f t="array" ref="H346">IF(G346="","",IFERROR(LOOKUP(1,0/FIND(help!$H$2:$H$18,B346),help!$I$2:$I$18),""))</f>
        <v/>
      </c>
      <c r="I346" s="11" t="s">
        <v>1111</v>
      </c>
      <c r="J346" s="11" t="s">
        <v>898</v>
      </c>
      <c r="K346" s="11" t="s">
        <v>755</v>
      </c>
      <c r="L346" s="19">
        <f t="shared" si="50"/>
        <v>45497</v>
      </c>
      <c r="M346" s="11">
        <f t="shared" si="54"/>
        <v>3505</v>
      </c>
      <c r="N346" s="20" t="str">
        <f t="shared" si="51"/>
        <v/>
      </c>
      <c r="O346" s="20" t="str">
        <f t="shared" si="52"/>
        <v/>
      </c>
      <c r="P346" s="11" t="str">
        <f>IF(G346="","",G346&amp;COUNTIF($G$2:G346,G346))</f>
        <v/>
      </c>
      <c r="Q346" s="26">
        <f t="shared" si="53"/>
        <v>0</v>
      </c>
    </row>
    <row r="347" spans="1:17" x14ac:dyDescent="0.2">
      <c r="A347" s="19"/>
      <c r="B347" s="11" t="s">
        <v>313</v>
      </c>
      <c r="C347" s="19">
        <f t="shared" si="46"/>
        <v>45497</v>
      </c>
      <c r="D347" s="20">
        <f t="shared" si="47"/>
        <v>0.80208333333333337</v>
      </c>
      <c r="E347" s="20">
        <f t="shared" si="48"/>
        <v>0.85763888888888884</v>
      </c>
      <c r="F347" s="20">
        <f t="shared" si="49"/>
        <v>5.5555555555555469E-2</v>
      </c>
      <c r="G347" s="11" t="str" cm="1">
        <f t="array" ref="G347">_xlfn.IFNA(LOOKUP(1,0/FIND(help!$B$1:$B$26,B347),help!$C$1:$C$26),"")</f>
        <v>法甲</v>
      </c>
      <c r="H347" s="11" t="str" cm="1">
        <f t="array" ref="H347">IF(G347="","",IFERROR(LOOKUP(1,0/FIND(help!$H$2:$H$18,B347),help!$I$2:$I$18),""))</f>
        <v>2023-24赛季</v>
      </c>
      <c r="I347" s="11" t="s">
        <v>1147</v>
      </c>
      <c r="J347" s="11" t="s">
        <v>950</v>
      </c>
      <c r="K347" s="11" t="s">
        <v>755</v>
      </c>
      <c r="L347" s="19">
        <f t="shared" si="50"/>
        <v>45497</v>
      </c>
      <c r="M347" s="11">
        <f t="shared" si="54"/>
        <v>3505</v>
      </c>
      <c r="N347" s="20">
        <f t="shared" si="51"/>
        <v>0.80208333333333337</v>
      </c>
      <c r="O347" s="20">
        <f t="shared" si="52"/>
        <v>0.85763888888888895</v>
      </c>
      <c r="P347" s="11" t="str">
        <f>IF(G347="","",G347&amp;COUNTIF($G$2:G347,G347))</f>
        <v>法甲38</v>
      </c>
      <c r="Q347" s="26">
        <f t="shared" si="53"/>
        <v>1.1102230246251565E-16</v>
      </c>
    </row>
    <row r="348" spans="1:17" x14ac:dyDescent="0.2">
      <c r="A348" s="19"/>
      <c r="B348" s="11" t="s">
        <v>314</v>
      </c>
      <c r="C348" s="19">
        <f t="shared" si="46"/>
        <v>45497</v>
      </c>
      <c r="D348" s="20">
        <f t="shared" si="47"/>
        <v>0.85763888888888884</v>
      </c>
      <c r="E348" s="20">
        <f t="shared" si="48"/>
        <v>0.91666666666666663</v>
      </c>
      <c r="F348" s="20">
        <f t="shared" si="49"/>
        <v>5.902777777777779E-2</v>
      </c>
      <c r="G348" s="11" t="str" cm="1">
        <f t="array" ref="G348">_xlfn.IFNA(LOOKUP(1,0/FIND(help!$B$1:$B$26,B348),help!$C$1:$C$26),"")</f>
        <v>法甲</v>
      </c>
      <c r="H348" s="11" t="str" cm="1">
        <f t="array" ref="H348">IF(G348="","",IFERROR(LOOKUP(1,0/FIND(help!$H$2:$H$18,B348),help!$I$2:$I$18),""))</f>
        <v>2023-24赛季</v>
      </c>
      <c r="I348" s="11" t="s">
        <v>1151</v>
      </c>
      <c r="J348" s="11" t="s">
        <v>957</v>
      </c>
      <c r="K348" s="11" t="s">
        <v>755</v>
      </c>
      <c r="L348" s="19">
        <f t="shared" si="50"/>
        <v>45497</v>
      </c>
      <c r="M348" s="11">
        <f t="shared" si="54"/>
        <v>3505</v>
      </c>
      <c r="N348" s="20">
        <f t="shared" si="51"/>
        <v>0.85763888888888884</v>
      </c>
      <c r="O348" s="20">
        <f t="shared" si="52"/>
        <v>0.91319444444444442</v>
      </c>
      <c r="P348" s="11" t="str">
        <f>IF(G348="","",G348&amp;COUNTIF($G$2:G348,G348))</f>
        <v>法甲39</v>
      </c>
      <c r="Q348" s="26">
        <f t="shared" si="53"/>
        <v>3.4722222222222099E-3</v>
      </c>
    </row>
    <row r="349" spans="1:17" x14ac:dyDescent="0.2">
      <c r="A349" s="19"/>
      <c r="B349" s="11" t="s">
        <v>315</v>
      </c>
      <c r="C349" s="19">
        <f t="shared" si="46"/>
        <v>45497</v>
      </c>
      <c r="D349" s="20">
        <f t="shared" si="47"/>
        <v>0.91666666666666663</v>
      </c>
      <c r="E349" s="20">
        <f t="shared" si="48"/>
        <v>0.97569444444444442</v>
      </c>
      <c r="F349" s="20">
        <f t="shared" si="49"/>
        <v>5.902777777777779E-2</v>
      </c>
      <c r="G349" s="11" t="str" cm="1">
        <f t="array" ref="G349">_xlfn.IFNA(LOOKUP(1,0/FIND(help!$B$1:$B$26,B349),help!$C$1:$C$26),"")</f>
        <v>欧冠</v>
      </c>
      <c r="H349" s="11" t="str" cm="1">
        <f t="array" ref="H349">IF(G349="","",IFERROR(LOOKUP(1,0/FIND(help!$H$2:$H$18,B349),help!$I$2:$I$18),""))</f>
        <v>2023-24赛季</v>
      </c>
      <c r="I349" s="11" t="s">
        <v>1123</v>
      </c>
      <c r="J349" s="11" t="s">
        <v>948</v>
      </c>
      <c r="K349" s="11" t="s">
        <v>755</v>
      </c>
      <c r="L349" s="19">
        <f t="shared" si="50"/>
        <v>45497</v>
      </c>
      <c r="M349" s="11">
        <f t="shared" si="54"/>
        <v>3505</v>
      </c>
      <c r="N349" s="20">
        <f t="shared" si="51"/>
        <v>0.91666666666666663</v>
      </c>
      <c r="O349" s="20">
        <f t="shared" si="52"/>
        <v>0.97222222222222221</v>
      </c>
      <c r="P349" s="11" t="str">
        <f>IF(G349="","",G349&amp;COUNTIF($G$2:G349,G349))</f>
        <v>欧冠60</v>
      </c>
      <c r="Q349" s="26">
        <f t="shared" si="53"/>
        <v>3.4722222222222099E-3</v>
      </c>
    </row>
    <row r="350" spans="1:17" x14ac:dyDescent="0.2">
      <c r="A350" s="19"/>
      <c r="B350" s="11" t="s">
        <v>316</v>
      </c>
      <c r="C350" s="19">
        <f t="shared" si="46"/>
        <v>45497</v>
      </c>
      <c r="D350" s="20">
        <f t="shared" si="47"/>
        <v>0.97569444444444442</v>
      </c>
      <c r="E350" s="20">
        <f t="shared" si="48"/>
        <v>3.4722222222222224E-2</v>
      </c>
      <c r="F350" s="20">
        <f t="shared" si="49"/>
        <v>5.902777777777779E-2</v>
      </c>
      <c r="G350" s="11" t="str" cm="1">
        <f t="array" ref="G350">_xlfn.IFNA(LOOKUP(1,0/FIND(help!$B$1:$B$26,B350),help!$C$1:$C$26),"")</f>
        <v>欧冠</v>
      </c>
      <c r="H350" s="11" t="str" cm="1">
        <f t="array" ref="H350">IF(G350="","",IFERROR(LOOKUP(1,0/FIND(help!$H$2:$H$18,B350),help!$I$2:$I$18),""))</f>
        <v>2023-24赛季</v>
      </c>
      <c r="I350" s="11" t="s">
        <v>1150</v>
      </c>
      <c r="J350" s="11" t="s">
        <v>955</v>
      </c>
      <c r="K350" s="11" t="s">
        <v>755</v>
      </c>
      <c r="L350" s="19">
        <f t="shared" si="50"/>
        <v>45497</v>
      </c>
      <c r="M350" s="11">
        <f t="shared" si="54"/>
        <v>3505</v>
      </c>
      <c r="N350" s="20">
        <f t="shared" si="51"/>
        <v>0.97569444444444442</v>
      </c>
      <c r="O350" s="20">
        <f t="shared" si="52"/>
        <v>1.03125</v>
      </c>
      <c r="P350" s="11" t="str">
        <f>IF(G350="","",G350&amp;COUNTIF($G$2:G350,G350))</f>
        <v>欧冠61</v>
      </c>
      <c r="Q350" s="26">
        <f t="shared" si="53"/>
        <v>3.4722222222222099E-3</v>
      </c>
    </row>
    <row r="351" spans="1:17" x14ac:dyDescent="0.2">
      <c r="A351" s="19">
        <v>45498</v>
      </c>
      <c r="B351" s="11" t="s">
        <v>152</v>
      </c>
      <c r="C351" s="19">
        <f t="shared" si="46"/>
        <v>45498</v>
      </c>
      <c r="D351" s="20">
        <f t="shared" si="47"/>
        <v>3.4722222222222224E-2</v>
      </c>
      <c r="E351" s="20">
        <f t="shared" si="48"/>
        <v>5.5555555555555552E-2</v>
      </c>
      <c r="F351" s="20">
        <f t="shared" si="49"/>
        <v>2.0833333333333329E-2</v>
      </c>
      <c r="G351" s="11" t="str" cm="1">
        <f t="array" ref="G351">_xlfn.IFNA(LOOKUP(1,0/FIND(help!$B$1:$B$26,B351),help!$C$1:$C$26),"")</f>
        <v/>
      </c>
      <c r="H351" s="11" t="str" cm="1">
        <f t="array" ref="H351">IF(G351="","",IFERROR(LOOKUP(1,0/FIND(help!$H$2:$H$18,B351),help!$I$2:$I$18),""))</f>
        <v/>
      </c>
      <c r="I351" s="11" t="s">
        <v>1111</v>
      </c>
      <c r="J351" s="11" t="s">
        <v>898</v>
      </c>
      <c r="K351" s="11" t="s">
        <v>755</v>
      </c>
      <c r="L351" s="19">
        <f t="shared" si="50"/>
        <v>45497</v>
      </c>
      <c r="M351" s="11">
        <f t="shared" si="54"/>
        <v>3505</v>
      </c>
      <c r="N351" s="20" t="str">
        <f t="shared" si="51"/>
        <v/>
      </c>
      <c r="O351" s="20" t="str">
        <f t="shared" si="52"/>
        <v/>
      </c>
      <c r="P351" s="11" t="str">
        <f>IF(G351="","",G351&amp;COUNTIF($G$2:G351,G351))</f>
        <v/>
      </c>
      <c r="Q351" s="26">
        <f t="shared" si="53"/>
        <v>0</v>
      </c>
    </row>
    <row r="352" spans="1:17" x14ac:dyDescent="0.2">
      <c r="A352" s="19"/>
      <c r="B352" s="11" t="s">
        <v>317</v>
      </c>
      <c r="C352" s="19">
        <f t="shared" si="46"/>
        <v>45498</v>
      </c>
      <c r="D352" s="20">
        <f t="shared" si="47"/>
        <v>5.5555555555555552E-2</v>
      </c>
      <c r="E352" s="20">
        <f t="shared" si="48"/>
        <v>0.1111111111111111</v>
      </c>
      <c r="F352" s="20">
        <f t="shared" si="49"/>
        <v>5.5555555555555552E-2</v>
      </c>
      <c r="G352" s="11" t="str" cm="1">
        <f t="array" ref="G352">_xlfn.IFNA(LOOKUP(1,0/FIND(help!$B$1:$B$26,B352),help!$C$1:$C$26),"")</f>
        <v>英超</v>
      </c>
      <c r="H352" s="11" t="str" cm="1">
        <f t="array" ref="H352">IF(G352="","",IFERROR(LOOKUP(1,0/FIND(help!$H$2:$H$18,B352),help!$I$2:$I$18),""))</f>
        <v>2023-24赛季</v>
      </c>
      <c r="I352" s="11" t="s">
        <v>1145</v>
      </c>
      <c r="J352" s="11" t="s">
        <v>945</v>
      </c>
      <c r="K352" s="11" t="s">
        <v>755</v>
      </c>
      <c r="L352" s="19">
        <f t="shared" si="50"/>
        <v>45497</v>
      </c>
      <c r="M352" s="11">
        <f t="shared" si="54"/>
        <v>3505</v>
      </c>
      <c r="N352" s="20">
        <f t="shared" si="51"/>
        <v>1.0555555555555556</v>
      </c>
      <c r="O352" s="20">
        <f t="shared" si="52"/>
        <v>0.11111111111111116</v>
      </c>
      <c r="P352" s="11" t="str">
        <f>IF(G352="","",G352&amp;COUNTIF($G$2:G352,G352))</f>
        <v>英超103</v>
      </c>
      <c r="Q352" s="26">
        <f t="shared" si="53"/>
        <v>5.5511151231257827E-17</v>
      </c>
    </row>
    <row r="353" spans="1:17" x14ac:dyDescent="0.2">
      <c r="A353" s="19"/>
      <c r="B353" s="11" t="s">
        <v>318</v>
      </c>
      <c r="C353" s="19">
        <f t="shared" si="46"/>
        <v>45498</v>
      </c>
      <c r="D353" s="20">
        <f t="shared" si="47"/>
        <v>0.1111111111111111</v>
      </c>
      <c r="E353" s="20">
        <f t="shared" si="48"/>
        <v>0.1701388888888889</v>
      </c>
      <c r="F353" s="20">
        <f t="shared" si="49"/>
        <v>5.902777777777779E-2</v>
      </c>
      <c r="G353" s="11" t="str" cm="1">
        <f t="array" ref="G353">_xlfn.IFNA(LOOKUP(1,0/FIND(help!$B$1:$B$26,B353),help!$C$1:$C$26),"")</f>
        <v>英超</v>
      </c>
      <c r="H353" s="11" t="str" cm="1">
        <f t="array" ref="H353">IF(G353="","",IFERROR(LOOKUP(1,0/FIND(help!$H$2:$H$18,B353),help!$I$2:$I$18),""))</f>
        <v>2023-24赛季</v>
      </c>
      <c r="I353" s="11" t="s">
        <v>1145</v>
      </c>
      <c r="J353" s="11" t="s">
        <v>946</v>
      </c>
      <c r="K353" s="11" t="s">
        <v>755</v>
      </c>
      <c r="L353" s="19">
        <f t="shared" si="50"/>
        <v>45498</v>
      </c>
      <c r="M353" s="11">
        <f t="shared" si="54"/>
        <v>3505</v>
      </c>
      <c r="N353" s="20">
        <f t="shared" si="51"/>
        <v>0.1111111111111111</v>
      </c>
      <c r="O353" s="20">
        <f t="shared" si="52"/>
        <v>0.16666666666666666</v>
      </c>
      <c r="P353" s="11" t="str">
        <f>IF(G353="","",G353&amp;COUNTIF($G$2:G353,G353))</f>
        <v>英超104</v>
      </c>
      <c r="Q353" s="26">
        <f t="shared" si="53"/>
        <v>3.4722222222222376E-3</v>
      </c>
    </row>
    <row r="354" spans="1:17" x14ac:dyDescent="0.2">
      <c r="A354" s="19"/>
      <c r="B354" s="11" t="s">
        <v>319</v>
      </c>
      <c r="C354" s="19">
        <f t="shared" si="46"/>
        <v>45498</v>
      </c>
      <c r="D354" s="20">
        <f t="shared" si="47"/>
        <v>0.1701388888888889</v>
      </c>
      <c r="E354" s="20">
        <f t="shared" si="48"/>
        <v>0.22569444444444445</v>
      </c>
      <c r="F354" s="20">
        <f t="shared" si="49"/>
        <v>5.5555555555555552E-2</v>
      </c>
      <c r="G354" s="11" t="str" cm="1">
        <f t="array" ref="G354">_xlfn.IFNA(LOOKUP(1,0/FIND(help!$B$1:$B$26,B354),help!$C$1:$C$26),"")</f>
        <v>英超</v>
      </c>
      <c r="H354" s="11" t="str" cm="1">
        <f t="array" ref="H354">IF(G354="","",IFERROR(LOOKUP(1,0/FIND(help!$H$2:$H$18,B354),help!$I$2:$I$18),""))</f>
        <v>2023-24赛季</v>
      </c>
      <c r="I354" s="11" t="s">
        <v>1148</v>
      </c>
      <c r="J354" s="11" t="s">
        <v>951</v>
      </c>
      <c r="K354" s="11" t="s">
        <v>755</v>
      </c>
      <c r="L354" s="19">
        <f t="shared" si="50"/>
        <v>45498</v>
      </c>
      <c r="M354" s="11">
        <f t="shared" si="54"/>
        <v>3505</v>
      </c>
      <c r="N354" s="20">
        <f t="shared" si="51"/>
        <v>0.1701388888888889</v>
      </c>
      <c r="O354" s="20">
        <f t="shared" si="52"/>
        <v>0.22569444444444445</v>
      </c>
      <c r="P354" s="11" t="str">
        <f>IF(G354="","",G354&amp;COUNTIF($G$2:G354,G354))</f>
        <v>英超105</v>
      </c>
      <c r="Q354" s="26">
        <f t="shared" si="53"/>
        <v>0</v>
      </c>
    </row>
    <row r="355" spans="1:17" x14ac:dyDescent="0.2">
      <c r="A355" s="19"/>
      <c r="B355" s="11" t="s">
        <v>320</v>
      </c>
      <c r="C355" s="19">
        <f t="shared" si="46"/>
        <v>45498</v>
      </c>
      <c r="D355" s="20">
        <f t="shared" si="47"/>
        <v>0.22569444444444445</v>
      </c>
      <c r="E355" s="20">
        <f t="shared" si="48"/>
        <v>0.28472222222222221</v>
      </c>
      <c r="F355" s="20">
        <f t="shared" si="49"/>
        <v>5.9027777777777762E-2</v>
      </c>
      <c r="G355" s="11" t="str" cm="1">
        <f t="array" ref="G355">_xlfn.IFNA(LOOKUP(1,0/FIND(help!$B$1:$B$26,B355),help!$C$1:$C$26),"")</f>
        <v>英超</v>
      </c>
      <c r="H355" s="11" t="str" cm="1">
        <f t="array" ref="H355">IF(G355="","",IFERROR(LOOKUP(1,0/FIND(help!$H$2:$H$18,B355),help!$I$2:$I$18),""))</f>
        <v>2023-24赛季</v>
      </c>
      <c r="I355" s="11" t="s">
        <v>1148</v>
      </c>
      <c r="J355" s="11" t="s">
        <v>952</v>
      </c>
      <c r="K355" s="11" t="s">
        <v>755</v>
      </c>
      <c r="L355" s="19">
        <f t="shared" si="50"/>
        <v>45498</v>
      </c>
      <c r="M355" s="11">
        <f t="shared" si="54"/>
        <v>3505</v>
      </c>
      <c r="N355" s="20">
        <f t="shared" si="51"/>
        <v>0.22569444444444445</v>
      </c>
      <c r="O355" s="20">
        <f t="shared" si="52"/>
        <v>0.28125</v>
      </c>
      <c r="P355" s="11" t="str">
        <f>IF(G355="","",G355&amp;COUNTIF($G$2:G355,G355))</f>
        <v>英超106</v>
      </c>
      <c r="Q355" s="26">
        <f t="shared" si="53"/>
        <v>3.4722222222222099E-3</v>
      </c>
    </row>
    <row r="356" spans="1:17" x14ac:dyDescent="0.2">
      <c r="A356" s="19"/>
      <c r="B356" s="11" t="s">
        <v>321</v>
      </c>
      <c r="C356" s="19">
        <f t="shared" si="46"/>
        <v>45498</v>
      </c>
      <c r="D356" s="20">
        <f t="shared" si="47"/>
        <v>0.28472222222222221</v>
      </c>
      <c r="E356" s="20">
        <f t="shared" si="48"/>
        <v>0.34027777777777779</v>
      </c>
      <c r="F356" s="20">
        <f t="shared" si="49"/>
        <v>5.555555555555558E-2</v>
      </c>
      <c r="G356" s="11" t="str" cm="1">
        <f t="array" ref="G356">_xlfn.IFNA(LOOKUP(1,0/FIND(help!$B$1:$B$26,B356),help!$C$1:$C$26),"")</f>
        <v>英超</v>
      </c>
      <c r="H356" s="11" t="str" cm="1">
        <f t="array" ref="H356">IF(G356="","",IFERROR(LOOKUP(1,0/FIND(help!$H$2:$H$18,B356),help!$I$2:$I$18),""))</f>
        <v>2023-24赛季</v>
      </c>
      <c r="I356" s="11" t="s">
        <v>1152</v>
      </c>
      <c r="J356" s="11" t="s">
        <v>958</v>
      </c>
      <c r="K356" s="11" t="s">
        <v>755</v>
      </c>
      <c r="L356" s="19">
        <f t="shared" si="50"/>
        <v>45498</v>
      </c>
      <c r="M356" s="11">
        <f t="shared" si="54"/>
        <v>3505</v>
      </c>
      <c r="N356" s="20">
        <f t="shared" si="51"/>
        <v>0.28472222222222221</v>
      </c>
      <c r="O356" s="20">
        <f t="shared" si="52"/>
        <v>0.34027777777777779</v>
      </c>
      <c r="P356" s="11" t="str">
        <f>IF(G356="","",G356&amp;COUNTIF($G$2:G356,G356))</f>
        <v>英超107</v>
      </c>
      <c r="Q356" s="26">
        <f t="shared" si="53"/>
        <v>0</v>
      </c>
    </row>
    <row r="357" spans="1:17" x14ac:dyDescent="0.2">
      <c r="A357" s="19"/>
      <c r="B357" s="11" t="s">
        <v>322</v>
      </c>
      <c r="C357" s="19">
        <f t="shared" si="46"/>
        <v>45498</v>
      </c>
      <c r="D357" s="20">
        <f t="shared" si="47"/>
        <v>0.34027777777777779</v>
      </c>
      <c r="E357" s="20">
        <f t="shared" si="48"/>
        <v>0.39930555555555558</v>
      </c>
      <c r="F357" s="20">
        <f t="shared" si="49"/>
        <v>5.902777777777779E-2</v>
      </c>
      <c r="G357" s="11" t="str" cm="1">
        <f t="array" ref="G357">_xlfn.IFNA(LOOKUP(1,0/FIND(help!$B$1:$B$26,B357),help!$C$1:$C$26),"")</f>
        <v>英超</v>
      </c>
      <c r="H357" s="11" t="str" cm="1">
        <f t="array" ref="H357">IF(G357="","",IFERROR(LOOKUP(1,0/FIND(help!$H$2:$H$18,B357),help!$I$2:$I$18),""))</f>
        <v>2023-24赛季</v>
      </c>
      <c r="I357" s="11" t="s">
        <v>1152</v>
      </c>
      <c r="J357" s="11" t="s">
        <v>959</v>
      </c>
      <c r="K357" s="11" t="s">
        <v>755</v>
      </c>
      <c r="L357" s="19">
        <f t="shared" si="50"/>
        <v>45498</v>
      </c>
      <c r="M357" s="11">
        <f t="shared" si="54"/>
        <v>3505</v>
      </c>
      <c r="N357" s="20">
        <f t="shared" si="51"/>
        <v>0.34027777777777779</v>
      </c>
      <c r="O357" s="20">
        <f t="shared" si="52"/>
        <v>0.39583333333333337</v>
      </c>
      <c r="P357" s="11" t="str">
        <f>IF(G357="","",G357&amp;COUNTIF($G$2:G357,G357))</f>
        <v>英超108</v>
      </c>
      <c r="Q357" s="26">
        <f t="shared" si="53"/>
        <v>3.4722222222222099E-3</v>
      </c>
    </row>
    <row r="358" spans="1:17" x14ac:dyDescent="0.2">
      <c r="A358" s="19"/>
      <c r="B358" s="11" t="s">
        <v>323</v>
      </c>
      <c r="C358" s="19">
        <f t="shared" si="46"/>
        <v>45498</v>
      </c>
      <c r="D358" s="20">
        <f t="shared" si="47"/>
        <v>0.39930555555555558</v>
      </c>
      <c r="E358" s="20">
        <f t="shared" si="48"/>
        <v>0.4548611111111111</v>
      </c>
      <c r="F358" s="20">
        <f t="shared" si="49"/>
        <v>5.5555555555555525E-2</v>
      </c>
      <c r="G358" s="11" t="str" cm="1">
        <f t="array" ref="G358">_xlfn.IFNA(LOOKUP(1,0/FIND(help!$B$1:$B$26,B358),help!$C$1:$C$26),"")</f>
        <v>欧冠</v>
      </c>
      <c r="H358" s="11" t="str" cm="1">
        <f t="array" ref="H358">IF(G358="","",IFERROR(LOOKUP(1,0/FIND(help!$H$2:$H$18,B358),help!$I$2:$I$18),""))</f>
        <v>2023-24赛季</v>
      </c>
      <c r="I358" s="11" t="s">
        <v>1143</v>
      </c>
      <c r="J358" s="11" t="s">
        <v>953</v>
      </c>
      <c r="K358" s="11" t="s">
        <v>755</v>
      </c>
      <c r="L358" s="19">
        <f t="shared" si="50"/>
        <v>45498</v>
      </c>
      <c r="M358" s="11">
        <f t="shared" si="54"/>
        <v>3505</v>
      </c>
      <c r="N358" s="20">
        <f t="shared" si="51"/>
        <v>0.39930555555555558</v>
      </c>
      <c r="O358" s="20">
        <f t="shared" si="52"/>
        <v>0.45486111111111116</v>
      </c>
      <c r="P358" s="11" t="str">
        <f>IF(G358="","",G358&amp;COUNTIF($G$2:G358,G358))</f>
        <v>欧冠62</v>
      </c>
      <c r="Q358" s="26">
        <f t="shared" si="53"/>
        <v>5.5511151231257827E-17</v>
      </c>
    </row>
    <row r="359" spans="1:17" x14ac:dyDescent="0.2">
      <c r="A359" s="19"/>
      <c r="B359" s="11" t="s">
        <v>324</v>
      </c>
      <c r="C359" s="19">
        <f t="shared" si="46"/>
        <v>45498</v>
      </c>
      <c r="D359" s="20">
        <f t="shared" si="47"/>
        <v>0.4548611111111111</v>
      </c>
      <c r="E359" s="20">
        <f t="shared" si="48"/>
        <v>0.51388888888888884</v>
      </c>
      <c r="F359" s="20">
        <f t="shared" si="49"/>
        <v>5.9027777777777735E-2</v>
      </c>
      <c r="G359" s="11" t="str" cm="1">
        <f t="array" ref="G359">_xlfn.IFNA(LOOKUP(1,0/FIND(help!$B$1:$B$26,B359),help!$C$1:$C$26),"")</f>
        <v>欧冠</v>
      </c>
      <c r="H359" s="11" t="str" cm="1">
        <f t="array" ref="H359">IF(G359="","",IFERROR(LOOKUP(1,0/FIND(help!$H$2:$H$18,B359),help!$I$2:$I$18),""))</f>
        <v>2023-24赛季</v>
      </c>
      <c r="I359" s="11" t="s">
        <v>1143</v>
      </c>
      <c r="J359" s="11" t="s">
        <v>960</v>
      </c>
      <c r="K359" s="11" t="s">
        <v>755</v>
      </c>
      <c r="L359" s="19">
        <f t="shared" si="50"/>
        <v>45498</v>
      </c>
      <c r="M359" s="11">
        <f t="shared" si="54"/>
        <v>3505</v>
      </c>
      <c r="N359" s="20">
        <f t="shared" si="51"/>
        <v>0.4548611111111111</v>
      </c>
      <c r="O359" s="20">
        <f t="shared" si="52"/>
        <v>0.51041666666666663</v>
      </c>
      <c r="P359" s="11" t="str">
        <f>IF(G359="","",G359&amp;COUNTIF($G$2:G359,G359))</f>
        <v>欧冠63</v>
      </c>
      <c r="Q359" s="26">
        <f t="shared" si="53"/>
        <v>3.4722222222222099E-3</v>
      </c>
    </row>
    <row r="360" spans="1:17" x14ac:dyDescent="0.2">
      <c r="A360" s="19"/>
      <c r="B360" s="11" t="s">
        <v>325</v>
      </c>
      <c r="C360" s="19">
        <f t="shared" si="46"/>
        <v>45498</v>
      </c>
      <c r="D360" s="20">
        <f t="shared" si="47"/>
        <v>0.51388888888888884</v>
      </c>
      <c r="E360" s="20">
        <f t="shared" si="48"/>
        <v>0.53125</v>
      </c>
      <c r="F360" s="20">
        <f t="shared" si="49"/>
        <v>1.736111111111116E-2</v>
      </c>
      <c r="G360" s="11" t="str" cm="1">
        <f t="array" ref="G360">_xlfn.IFNA(LOOKUP(1,0/FIND(help!$B$1:$B$26,B360),help!$C$1:$C$26),"")</f>
        <v/>
      </c>
      <c r="H360" s="11" t="str" cm="1">
        <f t="array" ref="H360">IF(G360="","",IFERROR(LOOKUP(1,0/FIND(help!$H$2:$H$18,B360),help!$I$2:$I$18),""))</f>
        <v/>
      </c>
      <c r="I360" s="11" t="s">
        <v>1153</v>
      </c>
      <c r="J360" s="11" t="s">
        <v>961</v>
      </c>
      <c r="K360" s="11" t="s">
        <v>755</v>
      </c>
      <c r="L360" s="19">
        <f t="shared" si="50"/>
        <v>45498</v>
      </c>
      <c r="M360" s="11">
        <f t="shared" si="54"/>
        <v>3505</v>
      </c>
      <c r="N360" s="20" t="str">
        <f t="shared" si="51"/>
        <v/>
      </c>
      <c r="O360" s="20" t="str">
        <f t="shared" si="52"/>
        <v/>
      </c>
      <c r="P360" s="11" t="str">
        <f>IF(G360="","",G360&amp;COUNTIF($G$2:G360,G360))</f>
        <v/>
      </c>
      <c r="Q360" s="26">
        <f t="shared" si="53"/>
        <v>0</v>
      </c>
    </row>
    <row r="361" spans="1:17" x14ac:dyDescent="0.2">
      <c r="A361" s="19"/>
      <c r="B361" s="11" t="s">
        <v>105</v>
      </c>
      <c r="C361" s="19">
        <f t="shared" si="46"/>
        <v>45498</v>
      </c>
      <c r="D361" s="20">
        <f t="shared" si="47"/>
        <v>0.53125</v>
      </c>
      <c r="E361" s="20">
        <f t="shared" si="48"/>
        <v>0.54861111111111116</v>
      </c>
      <c r="F361" s="20">
        <f t="shared" si="49"/>
        <v>1.736111111111116E-2</v>
      </c>
      <c r="G361" s="11" t="str" cm="1">
        <f t="array" ref="G361">_xlfn.IFNA(LOOKUP(1,0/FIND(help!$B$1:$B$26,B361),help!$C$1:$C$26),"")</f>
        <v/>
      </c>
      <c r="H361" s="11" t="str" cm="1">
        <f t="array" ref="H361">IF(G361="","",IFERROR(LOOKUP(1,0/FIND(help!$H$2:$H$18,B361),help!$I$2:$I$18),""))</f>
        <v/>
      </c>
      <c r="I361" s="11" t="s">
        <v>1087</v>
      </c>
      <c r="J361" s="11" t="s">
        <v>868</v>
      </c>
      <c r="K361" s="11" t="s">
        <v>755</v>
      </c>
      <c r="L361" s="19">
        <f t="shared" si="50"/>
        <v>45498</v>
      </c>
      <c r="M361" s="11">
        <f t="shared" si="54"/>
        <v>3505</v>
      </c>
      <c r="N361" s="20" t="str">
        <f t="shared" si="51"/>
        <v/>
      </c>
      <c r="O361" s="20" t="str">
        <f t="shared" si="52"/>
        <v/>
      </c>
      <c r="P361" s="11" t="str">
        <f>IF(G361="","",G361&amp;COUNTIF($G$2:G361,G361))</f>
        <v/>
      </c>
      <c r="Q361" s="26">
        <f t="shared" si="53"/>
        <v>0</v>
      </c>
    </row>
    <row r="362" spans="1:17" x14ac:dyDescent="0.2">
      <c r="A362" s="19"/>
      <c r="B362" s="11" t="s">
        <v>326</v>
      </c>
      <c r="C362" s="19">
        <f t="shared" si="46"/>
        <v>45498</v>
      </c>
      <c r="D362" s="20">
        <f t="shared" si="47"/>
        <v>0.54861111111111116</v>
      </c>
      <c r="E362" s="20">
        <f t="shared" si="48"/>
        <v>0.60416666666666663</v>
      </c>
      <c r="F362" s="20">
        <f t="shared" si="49"/>
        <v>5.5555555555555469E-2</v>
      </c>
      <c r="G362" s="11" t="str" cm="1">
        <f t="array" ref="G362">_xlfn.IFNA(LOOKUP(1,0/FIND(help!$B$1:$B$26,B362),help!$C$1:$C$26),"")</f>
        <v>欧冠</v>
      </c>
      <c r="H362" s="11" t="str" cm="1">
        <f t="array" ref="H362">IF(G362="","",IFERROR(LOOKUP(1,0/FIND(help!$H$2:$H$18,B362),help!$I$2:$I$18),""))</f>
        <v>2023-24赛季</v>
      </c>
      <c r="I362" s="11" t="s">
        <v>1150</v>
      </c>
      <c r="J362" s="11" t="s">
        <v>955</v>
      </c>
      <c r="K362" s="11" t="s">
        <v>755</v>
      </c>
      <c r="L362" s="19">
        <f t="shared" si="50"/>
        <v>45498</v>
      </c>
      <c r="M362" s="11">
        <f t="shared" si="54"/>
        <v>3505</v>
      </c>
      <c r="N362" s="20">
        <f t="shared" si="51"/>
        <v>0.54861111111111116</v>
      </c>
      <c r="O362" s="20">
        <f t="shared" si="52"/>
        <v>0.60416666666666674</v>
      </c>
      <c r="P362" s="11" t="str">
        <f>IF(G362="","",G362&amp;COUNTIF($G$2:G362,G362))</f>
        <v>欧冠64</v>
      </c>
      <c r="Q362" s="26">
        <f t="shared" si="53"/>
        <v>1.1102230246251565E-16</v>
      </c>
    </row>
    <row r="363" spans="1:17" x14ac:dyDescent="0.2">
      <c r="A363" s="19"/>
      <c r="B363" s="11" t="s">
        <v>327</v>
      </c>
      <c r="C363" s="19">
        <f t="shared" si="46"/>
        <v>45498</v>
      </c>
      <c r="D363" s="20">
        <f t="shared" si="47"/>
        <v>0.60416666666666663</v>
      </c>
      <c r="E363" s="20">
        <f t="shared" si="48"/>
        <v>0.66319444444444442</v>
      </c>
      <c r="F363" s="20">
        <f t="shared" si="49"/>
        <v>5.902777777777779E-2</v>
      </c>
      <c r="G363" s="11" t="str" cm="1">
        <f t="array" ref="G363">_xlfn.IFNA(LOOKUP(1,0/FIND(help!$B$1:$B$26,B363),help!$C$1:$C$26),"")</f>
        <v>欧冠</v>
      </c>
      <c r="H363" s="11" t="str" cm="1">
        <f t="array" ref="H363">IF(G363="","",IFERROR(LOOKUP(1,0/FIND(help!$H$2:$H$18,B363),help!$I$2:$I$18),""))</f>
        <v>2023-24赛季</v>
      </c>
      <c r="I363" s="11" t="s">
        <v>1150</v>
      </c>
      <c r="J363" s="11" t="s">
        <v>962</v>
      </c>
      <c r="K363" s="11" t="s">
        <v>755</v>
      </c>
      <c r="L363" s="19">
        <f t="shared" si="50"/>
        <v>45498</v>
      </c>
      <c r="M363" s="11">
        <f t="shared" si="54"/>
        <v>3505</v>
      </c>
      <c r="N363" s="20">
        <f t="shared" si="51"/>
        <v>0.60416666666666663</v>
      </c>
      <c r="O363" s="20">
        <f t="shared" si="52"/>
        <v>0.65972222222222221</v>
      </c>
      <c r="P363" s="11" t="str">
        <f>IF(G363="","",G363&amp;COUNTIF($G$2:G363,G363))</f>
        <v>欧冠65</v>
      </c>
      <c r="Q363" s="26">
        <f t="shared" si="53"/>
        <v>3.4722222222222099E-3</v>
      </c>
    </row>
    <row r="364" spans="1:17" x14ac:dyDescent="0.2">
      <c r="A364" s="19"/>
      <c r="B364" s="11" t="s">
        <v>328</v>
      </c>
      <c r="C364" s="19">
        <f t="shared" si="46"/>
        <v>45498</v>
      </c>
      <c r="D364" s="20">
        <f t="shared" si="47"/>
        <v>0.66319444444444442</v>
      </c>
      <c r="E364" s="20">
        <f t="shared" si="48"/>
        <v>0.71875</v>
      </c>
      <c r="F364" s="20">
        <f t="shared" si="49"/>
        <v>5.555555555555558E-2</v>
      </c>
      <c r="G364" s="11" t="str" cm="1">
        <f t="array" ref="G364">_xlfn.IFNA(LOOKUP(1,0/FIND(help!$B$1:$B$26,B364),help!$C$1:$C$26),"")</f>
        <v>德甲</v>
      </c>
      <c r="H364" s="11" t="str" cm="1">
        <f t="array" ref="H364">IF(G364="","",IFERROR(LOOKUP(1,0/FIND(help!$H$2:$H$18,B364),help!$I$2:$I$18),""))</f>
        <v>2023-24赛季</v>
      </c>
      <c r="I364" s="11" t="s">
        <v>1146</v>
      </c>
      <c r="J364" s="11" t="s">
        <v>956</v>
      </c>
      <c r="K364" s="11" t="s">
        <v>755</v>
      </c>
      <c r="L364" s="19">
        <f t="shared" si="50"/>
        <v>45498</v>
      </c>
      <c r="M364" s="11">
        <f t="shared" si="54"/>
        <v>3505</v>
      </c>
      <c r="N364" s="20">
        <f t="shared" si="51"/>
        <v>0.66319444444444442</v>
      </c>
      <c r="O364" s="20">
        <f t="shared" si="52"/>
        <v>0.71875</v>
      </c>
      <c r="P364" s="11" t="str">
        <f>IF(G364="","",G364&amp;COUNTIF($G$2:G364,G364))</f>
        <v>德甲35</v>
      </c>
      <c r="Q364" s="26">
        <f t="shared" si="53"/>
        <v>0</v>
      </c>
    </row>
    <row r="365" spans="1:17" x14ac:dyDescent="0.2">
      <c r="A365" s="19"/>
      <c r="B365" s="11" t="s">
        <v>329</v>
      </c>
      <c r="C365" s="19">
        <f t="shared" si="46"/>
        <v>45498</v>
      </c>
      <c r="D365" s="20">
        <f t="shared" si="47"/>
        <v>0.71875</v>
      </c>
      <c r="E365" s="20">
        <f t="shared" si="48"/>
        <v>0.77777777777777779</v>
      </c>
      <c r="F365" s="20">
        <f t="shared" si="49"/>
        <v>5.902777777777779E-2</v>
      </c>
      <c r="G365" s="11" t="str" cm="1">
        <f t="array" ref="G365">_xlfn.IFNA(LOOKUP(1,0/FIND(help!$B$1:$B$26,B365),help!$C$1:$C$26),"")</f>
        <v>德甲</v>
      </c>
      <c r="H365" s="11" t="str" cm="1">
        <f t="array" ref="H365">IF(G365="","",IFERROR(LOOKUP(1,0/FIND(help!$H$2:$H$18,B365),help!$I$2:$I$18),""))</f>
        <v>2023-24赛季</v>
      </c>
      <c r="I365" s="11" t="s">
        <v>1154</v>
      </c>
      <c r="J365" s="11" t="s">
        <v>963</v>
      </c>
      <c r="K365" s="11" t="s">
        <v>755</v>
      </c>
      <c r="L365" s="19">
        <f t="shared" si="50"/>
        <v>45498</v>
      </c>
      <c r="M365" s="11">
        <f t="shared" si="54"/>
        <v>3505</v>
      </c>
      <c r="N365" s="20">
        <f t="shared" si="51"/>
        <v>0.71875</v>
      </c>
      <c r="O365" s="20">
        <f t="shared" si="52"/>
        <v>0.77430555555555558</v>
      </c>
      <c r="P365" s="11" t="str">
        <f>IF(G365="","",G365&amp;COUNTIF($G$2:G365,G365))</f>
        <v>德甲36</v>
      </c>
      <c r="Q365" s="26">
        <f t="shared" si="53"/>
        <v>3.4722222222222099E-3</v>
      </c>
    </row>
    <row r="366" spans="1:17" x14ac:dyDescent="0.2">
      <c r="A366" s="19"/>
      <c r="B366" s="11" t="s">
        <v>330</v>
      </c>
      <c r="C366" s="19">
        <f t="shared" si="46"/>
        <v>45498</v>
      </c>
      <c r="D366" s="20">
        <f t="shared" si="47"/>
        <v>0.77777777777777779</v>
      </c>
      <c r="E366" s="20">
        <f t="shared" si="48"/>
        <v>0.79166666666666663</v>
      </c>
      <c r="F366" s="20">
        <f t="shared" si="49"/>
        <v>1.388888888888884E-2</v>
      </c>
      <c r="G366" s="11" t="str" cm="1">
        <f t="array" ref="G366">_xlfn.IFNA(LOOKUP(1,0/FIND(help!$B$1:$B$26,B366),help!$C$1:$C$26),"")</f>
        <v/>
      </c>
      <c r="H366" s="11" t="str" cm="1">
        <f t="array" ref="H366">IF(G366="","",IFERROR(LOOKUP(1,0/FIND(help!$H$2:$H$18,B366),help!$I$2:$I$18),""))</f>
        <v/>
      </c>
      <c r="I366" s="11" t="s">
        <v>1087</v>
      </c>
      <c r="J366" s="11" t="s">
        <v>868</v>
      </c>
      <c r="K366" s="11" t="s">
        <v>755</v>
      </c>
      <c r="L366" s="19">
        <f t="shared" si="50"/>
        <v>45498</v>
      </c>
      <c r="M366" s="11">
        <f t="shared" si="54"/>
        <v>3505</v>
      </c>
      <c r="N366" s="20" t="str">
        <f t="shared" si="51"/>
        <v/>
      </c>
      <c r="O366" s="20" t="str">
        <f t="shared" si="52"/>
        <v/>
      </c>
      <c r="P366" s="11" t="str">
        <f>IF(G366="","",G366&amp;COUNTIF($G$2:G366,G366))</f>
        <v/>
      </c>
      <c r="Q366" s="26">
        <f t="shared" si="53"/>
        <v>0</v>
      </c>
    </row>
    <row r="367" spans="1:17" x14ac:dyDescent="0.2">
      <c r="A367" s="19"/>
      <c r="B367" s="11" t="s">
        <v>331</v>
      </c>
      <c r="C367" s="19">
        <f t="shared" si="46"/>
        <v>45498</v>
      </c>
      <c r="D367" s="20">
        <f t="shared" si="47"/>
        <v>0.79166666666666663</v>
      </c>
      <c r="E367" s="20">
        <f t="shared" si="48"/>
        <v>0.80902777777777779</v>
      </c>
      <c r="F367" s="20">
        <f t="shared" si="49"/>
        <v>1.736111111111116E-2</v>
      </c>
      <c r="G367" s="11" t="str" cm="1">
        <f t="array" ref="G367">_xlfn.IFNA(LOOKUP(1,0/FIND(help!$B$1:$B$26,B367),help!$C$1:$C$26),"")</f>
        <v/>
      </c>
      <c r="H367" s="11" t="str" cm="1">
        <f t="array" ref="H367">IF(G367="","",IFERROR(LOOKUP(1,0/FIND(help!$H$2:$H$18,B367),help!$I$2:$I$18),""))</f>
        <v/>
      </c>
      <c r="I367" s="11" t="s">
        <v>1153</v>
      </c>
      <c r="J367" s="11" t="s">
        <v>961</v>
      </c>
      <c r="K367" s="11" t="s">
        <v>755</v>
      </c>
      <c r="L367" s="19">
        <f t="shared" si="50"/>
        <v>45498</v>
      </c>
      <c r="M367" s="11">
        <f t="shared" si="54"/>
        <v>3505</v>
      </c>
      <c r="N367" s="20" t="str">
        <f t="shared" si="51"/>
        <v/>
      </c>
      <c r="O367" s="20" t="str">
        <f t="shared" si="52"/>
        <v/>
      </c>
      <c r="P367" s="11" t="str">
        <f>IF(G367="","",G367&amp;COUNTIF($G$2:G367,G367))</f>
        <v/>
      </c>
      <c r="Q367" s="26">
        <f t="shared" si="53"/>
        <v>0</v>
      </c>
    </row>
    <row r="368" spans="1:17" x14ac:dyDescent="0.2">
      <c r="A368" s="19"/>
      <c r="B368" s="11" t="s">
        <v>332</v>
      </c>
      <c r="C368" s="19">
        <f t="shared" si="46"/>
        <v>45498</v>
      </c>
      <c r="D368" s="20">
        <f t="shared" si="47"/>
        <v>0.80902777777777779</v>
      </c>
      <c r="E368" s="20">
        <f t="shared" si="48"/>
        <v>0.86458333333333337</v>
      </c>
      <c r="F368" s="20">
        <f t="shared" si="49"/>
        <v>5.555555555555558E-2</v>
      </c>
      <c r="G368" s="11" t="str" cm="1">
        <f t="array" ref="G368">_xlfn.IFNA(LOOKUP(1,0/FIND(help!$B$1:$B$26,B368),help!$C$1:$C$26),"")</f>
        <v>法甲</v>
      </c>
      <c r="H368" s="11" t="str" cm="1">
        <f t="array" ref="H368">IF(G368="","",IFERROR(LOOKUP(1,0/FIND(help!$H$2:$H$18,B368),help!$I$2:$I$18),""))</f>
        <v>2023-24赛季</v>
      </c>
      <c r="I368" s="11" t="s">
        <v>1151</v>
      </c>
      <c r="J368" s="11" t="s">
        <v>957</v>
      </c>
      <c r="K368" s="11" t="s">
        <v>755</v>
      </c>
      <c r="L368" s="19">
        <f t="shared" si="50"/>
        <v>45498</v>
      </c>
      <c r="M368" s="11">
        <f t="shared" si="54"/>
        <v>3505</v>
      </c>
      <c r="N368" s="20">
        <f t="shared" si="51"/>
        <v>0.80902777777777779</v>
      </c>
      <c r="O368" s="20">
        <f t="shared" si="52"/>
        <v>0.86458333333333337</v>
      </c>
      <c r="P368" s="11" t="str">
        <f>IF(G368="","",G368&amp;COUNTIF($G$2:G368,G368))</f>
        <v>法甲40</v>
      </c>
      <c r="Q368" s="26">
        <f t="shared" si="53"/>
        <v>0</v>
      </c>
    </row>
    <row r="369" spans="1:17" x14ac:dyDescent="0.2">
      <c r="A369" s="19"/>
      <c r="B369" s="11" t="s">
        <v>333</v>
      </c>
      <c r="C369" s="19">
        <f t="shared" si="46"/>
        <v>45498</v>
      </c>
      <c r="D369" s="20">
        <f t="shared" si="47"/>
        <v>0.86458333333333337</v>
      </c>
      <c r="E369" s="20">
        <f t="shared" si="48"/>
        <v>0.92361111111111116</v>
      </c>
      <c r="F369" s="20">
        <f t="shared" si="49"/>
        <v>5.902777777777779E-2</v>
      </c>
      <c r="G369" s="11" t="str" cm="1">
        <f t="array" ref="G369">_xlfn.IFNA(LOOKUP(1,0/FIND(help!$B$1:$B$26,B369),help!$C$1:$C$26),"")</f>
        <v>法甲</v>
      </c>
      <c r="H369" s="11" t="str" cm="1">
        <f t="array" ref="H369">IF(G369="","",IFERROR(LOOKUP(1,0/FIND(help!$H$2:$H$18,B369),help!$I$2:$I$18),""))</f>
        <v>2023-24赛季</v>
      </c>
      <c r="I369" s="11" t="s">
        <v>1076</v>
      </c>
      <c r="J369" s="11" t="s">
        <v>862</v>
      </c>
      <c r="K369" s="11" t="s">
        <v>755</v>
      </c>
      <c r="L369" s="19">
        <f t="shared" si="50"/>
        <v>45498</v>
      </c>
      <c r="M369" s="11">
        <f t="shared" si="54"/>
        <v>3505</v>
      </c>
      <c r="N369" s="20">
        <f t="shared" si="51"/>
        <v>0.86458333333333337</v>
      </c>
      <c r="O369" s="20">
        <f t="shared" si="52"/>
        <v>0.92013888888888895</v>
      </c>
      <c r="P369" s="11" t="str">
        <f>IF(G369="","",G369&amp;COUNTIF($G$2:G369,G369))</f>
        <v>法甲41</v>
      </c>
      <c r="Q369" s="26">
        <f t="shared" si="53"/>
        <v>3.4722222222222099E-3</v>
      </c>
    </row>
    <row r="370" spans="1:17" x14ac:dyDescent="0.2">
      <c r="A370" s="19"/>
      <c r="B370" s="11" t="s">
        <v>334</v>
      </c>
      <c r="C370" s="19">
        <f t="shared" si="46"/>
        <v>45498</v>
      </c>
      <c r="D370" s="20">
        <f t="shared" si="47"/>
        <v>0.92361111111111116</v>
      </c>
      <c r="E370" s="20">
        <f t="shared" si="48"/>
        <v>0.97916666666666663</v>
      </c>
      <c r="F370" s="20">
        <f t="shared" si="49"/>
        <v>5.5555555555555469E-2</v>
      </c>
      <c r="G370" s="11" t="str" cm="1">
        <f t="array" ref="G370">_xlfn.IFNA(LOOKUP(1,0/FIND(help!$B$1:$B$26,B370),help!$C$1:$C$26),"")</f>
        <v>欧冠</v>
      </c>
      <c r="H370" s="11" t="str" cm="1">
        <f t="array" ref="H370">IF(G370="","",IFERROR(LOOKUP(1,0/FIND(help!$H$2:$H$18,B370),help!$I$2:$I$18),""))</f>
        <v>2023-24赛季</v>
      </c>
      <c r="I370" s="11" t="s">
        <v>1150</v>
      </c>
      <c r="J370" s="11" t="s">
        <v>955</v>
      </c>
      <c r="K370" s="11" t="s">
        <v>755</v>
      </c>
      <c r="L370" s="19">
        <f t="shared" si="50"/>
        <v>45498</v>
      </c>
      <c r="M370" s="11">
        <f t="shared" si="54"/>
        <v>3505</v>
      </c>
      <c r="N370" s="20">
        <f t="shared" si="51"/>
        <v>0.92361111111111116</v>
      </c>
      <c r="O370" s="20">
        <f t="shared" si="52"/>
        <v>0.97916666666666674</v>
      </c>
      <c r="P370" s="11" t="str">
        <f>IF(G370="","",G370&amp;COUNTIF($G$2:G370,G370))</f>
        <v>欧冠66</v>
      </c>
      <c r="Q370" s="26">
        <f t="shared" si="53"/>
        <v>1.1102230246251565E-16</v>
      </c>
    </row>
    <row r="371" spans="1:17" x14ac:dyDescent="0.2">
      <c r="A371" s="19"/>
      <c r="B371" s="11" t="s">
        <v>335</v>
      </c>
      <c r="C371" s="19">
        <f t="shared" si="46"/>
        <v>45498</v>
      </c>
      <c r="D371" s="20">
        <f t="shared" si="47"/>
        <v>0.97916666666666663</v>
      </c>
      <c r="E371" s="20">
        <f t="shared" si="48"/>
        <v>3.8194444444444448E-2</v>
      </c>
      <c r="F371" s="20">
        <f t="shared" si="49"/>
        <v>5.902777777777779E-2</v>
      </c>
      <c r="G371" s="11" t="str" cm="1">
        <f t="array" ref="G371">_xlfn.IFNA(LOOKUP(1,0/FIND(help!$B$1:$B$26,B371),help!$C$1:$C$26),"")</f>
        <v>欧冠</v>
      </c>
      <c r="H371" s="11" t="str" cm="1">
        <f t="array" ref="H371">IF(G371="","",IFERROR(LOOKUP(1,0/FIND(help!$H$2:$H$18,B371),help!$I$2:$I$18),""))</f>
        <v>2023-24赛季</v>
      </c>
      <c r="I371" s="11" t="s">
        <v>1150</v>
      </c>
      <c r="J371" s="11" t="s">
        <v>962</v>
      </c>
      <c r="K371" s="11" t="s">
        <v>755</v>
      </c>
      <c r="L371" s="19">
        <f t="shared" si="50"/>
        <v>45498</v>
      </c>
      <c r="M371" s="11">
        <f t="shared" si="54"/>
        <v>3505</v>
      </c>
      <c r="N371" s="20">
        <f t="shared" si="51"/>
        <v>0.97916666666666663</v>
      </c>
      <c r="O371" s="20">
        <f t="shared" si="52"/>
        <v>1.0347222222222221</v>
      </c>
      <c r="P371" s="11" t="str">
        <f>IF(G371="","",G371&amp;COUNTIF($G$2:G371,G371))</f>
        <v>欧冠67</v>
      </c>
      <c r="Q371" s="26">
        <f t="shared" si="53"/>
        <v>3.4722222222223209E-3</v>
      </c>
    </row>
    <row r="372" spans="1:17" x14ac:dyDescent="0.2">
      <c r="A372" s="19">
        <v>45499</v>
      </c>
      <c r="B372" s="11" t="s">
        <v>76</v>
      </c>
      <c r="C372" s="19">
        <f t="shared" si="46"/>
        <v>45499</v>
      </c>
      <c r="D372" s="20">
        <f t="shared" si="47"/>
        <v>3.8194444444444448E-2</v>
      </c>
      <c r="E372" s="20">
        <f t="shared" si="48"/>
        <v>5.5555555555555552E-2</v>
      </c>
      <c r="F372" s="20">
        <f t="shared" si="49"/>
        <v>1.7361111111111105E-2</v>
      </c>
      <c r="G372" s="11" t="str" cm="1">
        <f t="array" ref="G372">_xlfn.IFNA(LOOKUP(1,0/FIND(help!$B$1:$B$26,B372),help!$C$1:$C$26),"")</f>
        <v/>
      </c>
      <c r="H372" s="11" t="str" cm="1">
        <f t="array" ref="H372">IF(G372="","",IFERROR(LOOKUP(1,0/FIND(help!$H$2:$H$18,B372),help!$I$2:$I$18),""))</f>
        <v/>
      </c>
      <c r="I372" s="11" t="s">
        <v>1087</v>
      </c>
      <c r="J372" s="11" t="s">
        <v>868</v>
      </c>
      <c r="K372" s="11" t="s">
        <v>755</v>
      </c>
      <c r="L372" s="19">
        <f t="shared" si="50"/>
        <v>45498</v>
      </c>
      <c r="M372" s="11">
        <f t="shared" si="54"/>
        <v>3505</v>
      </c>
      <c r="N372" s="20" t="str">
        <f t="shared" si="51"/>
        <v/>
      </c>
      <c r="O372" s="20" t="str">
        <f t="shared" si="52"/>
        <v/>
      </c>
      <c r="P372" s="11" t="str">
        <f>IF(G372="","",G372&amp;COUNTIF($G$2:G372,G372))</f>
        <v/>
      </c>
      <c r="Q372" s="26">
        <f t="shared" si="53"/>
        <v>0</v>
      </c>
    </row>
    <row r="373" spans="1:17" x14ac:dyDescent="0.2">
      <c r="A373" s="19"/>
      <c r="B373" s="11" t="s">
        <v>336</v>
      </c>
      <c r="C373" s="19">
        <f t="shared" si="46"/>
        <v>45499</v>
      </c>
      <c r="D373" s="20">
        <f t="shared" si="47"/>
        <v>5.5555555555555552E-2</v>
      </c>
      <c r="E373" s="20">
        <f t="shared" si="48"/>
        <v>0.1111111111111111</v>
      </c>
      <c r="F373" s="20">
        <f t="shared" si="49"/>
        <v>5.5555555555555552E-2</v>
      </c>
      <c r="G373" s="11" t="str" cm="1">
        <f t="array" ref="G373">_xlfn.IFNA(LOOKUP(1,0/FIND(help!$B$1:$B$26,B373),help!$C$1:$C$26),"")</f>
        <v>英超</v>
      </c>
      <c r="H373" s="11" t="str" cm="1">
        <f t="array" ref="H373">IF(G373="","",IFERROR(LOOKUP(1,0/FIND(help!$H$2:$H$18,B373),help!$I$2:$I$18),""))</f>
        <v>2023-24赛季</v>
      </c>
      <c r="I373" s="11" t="s">
        <v>1148</v>
      </c>
      <c r="J373" s="11" t="s">
        <v>951</v>
      </c>
      <c r="K373" s="11" t="s">
        <v>755</v>
      </c>
      <c r="L373" s="19">
        <f t="shared" si="50"/>
        <v>45498</v>
      </c>
      <c r="M373" s="11">
        <f t="shared" si="54"/>
        <v>3505</v>
      </c>
      <c r="N373" s="20">
        <f t="shared" si="51"/>
        <v>1.0555555555555556</v>
      </c>
      <c r="O373" s="20">
        <f t="shared" si="52"/>
        <v>0.11111111111111116</v>
      </c>
      <c r="P373" s="11" t="str">
        <f>IF(G373="","",G373&amp;COUNTIF($G$2:G373,G373))</f>
        <v>英超109</v>
      </c>
      <c r="Q373" s="26">
        <f t="shared" si="53"/>
        <v>5.5511151231257827E-17</v>
      </c>
    </row>
    <row r="374" spans="1:17" x14ac:dyDescent="0.2">
      <c r="A374" s="19"/>
      <c r="B374" s="11" t="s">
        <v>337</v>
      </c>
      <c r="C374" s="19">
        <f t="shared" si="46"/>
        <v>45499</v>
      </c>
      <c r="D374" s="20">
        <f t="shared" si="47"/>
        <v>0.1111111111111111</v>
      </c>
      <c r="E374" s="20">
        <f t="shared" si="48"/>
        <v>0.1701388888888889</v>
      </c>
      <c r="F374" s="20">
        <f t="shared" si="49"/>
        <v>5.902777777777779E-2</v>
      </c>
      <c r="G374" s="11" t="str" cm="1">
        <f t="array" ref="G374">_xlfn.IFNA(LOOKUP(1,0/FIND(help!$B$1:$B$26,B374),help!$C$1:$C$26),"")</f>
        <v>英超</v>
      </c>
      <c r="H374" s="11" t="str" cm="1">
        <f t="array" ref="H374">IF(G374="","",IFERROR(LOOKUP(1,0/FIND(help!$H$2:$H$18,B374),help!$I$2:$I$18),""))</f>
        <v>2023-24赛季</v>
      </c>
      <c r="I374" s="11" t="s">
        <v>1148</v>
      </c>
      <c r="J374" s="11" t="s">
        <v>952</v>
      </c>
      <c r="K374" s="11" t="s">
        <v>755</v>
      </c>
      <c r="L374" s="19">
        <f t="shared" si="50"/>
        <v>45499</v>
      </c>
      <c r="M374" s="11">
        <f t="shared" si="54"/>
        <v>3505</v>
      </c>
      <c r="N374" s="20">
        <f t="shared" si="51"/>
        <v>0.1111111111111111</v>
      </c>
      <c r="O374" s="20">
        <f t="shared" si="52"/>
        <v>0.16666666666666666</v>
      </c>
      <c r="P374" s="11" t="str">
        <f>IF(G374="","",G374&amp;COUNTIF($G$2:G374,G374))</f>
        <v>英超110</v>
      </c>
      <c r="Q374" s="26">
        <f t="shared" si="53"/>
        <v>3.4722222222222376E-3</v>
      </c>
    </row>
    <row r="375" spans="1:17" x14ac:dyDescent="0.2">
      <c r="A375" s="19"/>
      <c r="B375" s="11" t="s">
        <v>338</v>
      </c>
      <c r="C375" s="19">
        <f t="shared" si="46"/>
        <v>45499</v>
      </c>
      <c r="D375" s="20">
        <f t="shared" si="47"/>
        <v>0.1701388888888889</v>
      </c>
      <c r="E375" s="20">
        <f t="shared" si="48"/>
        <v>0.22569444444444445</v>
      </c>
      <c r="F375" s="20">
        <f t="shared" si="49"/>
        <v>5.5555555555555552E-2</v>
      </c>
      <c r="G375" s="11" t="str" cm="1">
        <f t="array" ref="G375">_xlfn.IFNA(LOOKUP(1,0/FIND(help!$B$1:$B$26,B375),help!$C$1:$C$26),"")</f>
        <v>英超</v>
      </c>
      <c r="H375" s="11" t="str" cm="1">
        <f t="array" ref="H375">IF(G375="","",IFERROR(LOOKUP(1,0/FIND(help!$H$2:$H$18,B375),help!$I$2:$I$18),""))</f>
        <v>2023-24赛季</v>
      </c>
      <c r="I375" s="11" t="s">
        <v>1152</v>
      </c>
      <c r="J375" s="11" t="s">
        <v>958</v>
      </c>
      <c r="K375" s="11" t="s">
        <v>755</v>
      </c>
      <c r="L375" s="19">
        <f t="shared" si="50"/>
        <v>45499</v>
      </c>
      <c r="M375" s="11">
        <f t="shared" si="54"/>
        <v>3505</v>
      </c>
      <c r="N375" s="20">
        <f t="shared" si="51"/>
        <v>0.1701388888888889</v>
      </c>
      <c r="O375" s="20">
        <f t="shared" si="52"/>
        <v>0.22569444444444445</v>
      </c>
      <c r="P375" s="11" t="str">
        <f>IF(G375="","",G375&amp;COUNTIF($G$2:G375,G375))</f>
        <v>英超111</v>
      </c>
      <c r="Q375" s="26">
        <f t="shared" si="53"/>
        <v>0</v>
      </c>
    </row>
    <row r="376" spans="1:17" x14ac:dyDescent="0.2">
      <c r="A376" s="19"/>
      <c r="B376" s="11" t="s">
        <v>339</v>
      </c>
      <c r="C376" s="19">
        <f t="shared" si="46"/>
        <v>45499</v>
      </c>
      <c r="D376" s="20">
        <f t="shared" si="47"/>
        <v>0.22569444444444445</v>
      </c>
      <c r="E376" s="20">
        <f t="shared" si="48"/>
        <v>0.28472222222222221</v>
      </c>
      <c r="F376" s="20">
        <f t="shared" si="49"/>
        <v>5.9027777777777762E-2</v>
      </c>
      <c r="G376" s="11" t="str" cm="1">
        <f t="array" ref="G376">_xlfn.IFNA(LOOKUP(1,0/FIND(help!$B$1:$B$26,B376),help!$C$1:$C$26),"")</f>
        <v>英超</v>
      </c>
      <c r="H376" s="11" t="str" cm="1">
        <f t="array" ref="H376">IF(G376="","",IFERROR(LOOKUP(1,0/FIND(help!$H$2:$H$18,B376),help!$I$2:$I$18),""))</f>
        <v>2023-24赛季</v>
      </c>
      <c r="I376" s="11" t="s">
        <v>1152</v>
      </c>
      <c r="J376" s="11" t="s">
        <v>959</v>
      </c>
      <c r="K376" s="11" t="s">
        <v>755</v>
      </c>
      <c r="L376" s="19">
        <f t="shared" si="50"/>
        <v>45499</v>
      </c>
      <c r="M376" s="11">
        <f t="shared" si="54"/>
        <v>3505</v>
      </c>
      <c r="N376" s="20">
        <f t="shared" si="51"/>
        <v>0.22569444444444445</v>
      </c>
      <c r="O376" s="20">
        <f t="shared" si="52"/>
        <v>0.28125</v>
      </c>
      <c r="P376" s="11" t="str">
        <f>IF(G376="","",G376&amp;COUNTIF($G$2:G376,G376))</f>
        <v>英超112</v>
      </c>
      <c r="Q376" s="26">
        <f t="shared" si="53"/>
        <v>3.4722222222222099E-3</v>
      </c>
    </row>
    <row r="377" spans="1:17" x14ac:dyDescent="0.2">
      <c r="A377" s="19"/>
      <c r="B377" s="11" t="s">
        <v>340</v>
      </c>
      <c r="C377" s="19">
        <f t="shared" si="46"/>
        <v>45499</v>
      </c>
      <c r="D377" s="20">
        <f t="shared" si="47"/>
        <v>0.28472222222222221</v>
      </c>
      <c r="E377" s="20">
        <f t="shared" si="48"/>
        <v>0.34027777777777779</v>
      </c>
      <c r="F377" s="20">
        <f t="shared" si="49"/>
        <v>5.555555555555558E-2</v>
      </c>
      <c r="G377" s="11" t="str" cm="1">
        <f t="array" ref="G377">_xlfn.IFNA(LOOKUP(1,0/FIND(help!$B$1:$B$26,B377),help!$C$1:$C$26),"")</f>
        <v>英超</v>
      </c>
      <c r="H377" s="11" t="str" cm="1">
        <f t="array" ref="H377">IF(G377="","",IFERROR(LOOKUP(1,0/FIND(help!$H$2:$H$18,B377),help!$I$2:$I$18),""))</f>
        <v>2023-24赛季</v>
      </c>
      <c r="I377" s="11" t="s">
        <v>1155</v>
      </c>
      <c r="J377" s="11" t="s">
        <v>964</v>
      </c>
      <c r="K377" s="11" t="s">
        <v>755</v>
      </c>
      <c r="L377" s="19">
        <f t="shared" si="50"/>
        <v>45499</v>
      </c>
      <c r="M377" s="11">
        <f t="shared" si="54"/>
        <v>3505</v>
      </c>
      <c r="N377" s="20">
        <f t="shared" si="51"/>
        <v>0.28472222222222221</v>
      </c>
      <c r="O377" s="20">
        <f t="shared" si="52"/>
        <v>0.34027777777777779</v>
      </c>
      <c r="P377" s="11" t="str">
        <f>IF(G377="","",G377&amp;COUNTIF($G$2:G377,G377))</f>
        <v>英超113</v>
      </c>
      <c r="Q377" s="26">
        <f t="shared" si="53"/>
        <v>0</v>
      </c>
    </row>
    <row r="378" spans="1:17" x14ac:dyDescent="0.2">
      <c r="A378" s="19"/>
      <c r="B378" s="11" t="s">
        <v>341</v>
      </c>
      <c r="C378" s="19">
        <f t="shared" si="46"/>
        <v>45499</v>
      </c>
      <c r="D378" s="20">
        <f t="shared" si="47"/>
        <v>0.34027777777777779</v>
      </c>
      <c r="E378" s="20">
        <f t="shared" si="48"/>
        <v>0.39930555555555558</v>
      </c>
      <c r="F378" s="20">
        <f t="shared" si="49"/>
        <v>5.902777777777779E-2</v>
      </c>
      <c r="G378" s="11" t="str" cm="1">
        <f t="array" ref="G378">_xlfn.IFNA(LOOKUP(1,0/FIND(help!$B$1:$B$26,B378),help!$C$1:$C$26),"")</f>
        <v>英超</v>
      </c>
      <c r="H378" s="11" t="str" cm="1">
        <f t="array" ref="H378">IF(G378="","",IFERROR(LOOKUP(1,0/FIND(help!$H$2:$H$18,B378),help!$I$2:$I$18),""))</f>
        <v>2023-24赛季</v>
      </c>
      <c r="I378" s="11" t="s">
        <v>1155</v>
      </c>
      <c r="J378" s="11" t="s">
        <v>965</v>
      </c>
      <c r="K378" s="11" t="s">
        <v>755</v>
      </c>
      <c r="L378" s="19">
        <f t="shared" si="50"/>
        <v>45499</v>
      </c>
      <c r="M378" s="11">
        <f t="shared" si="54"/>
        <v>3505</v>
      </c>
      <c r="N378" s="20">
        <f t="shared" si="51"/>
        <v>0.34027777777777779</v>
      </c>
      <c r="O378" s="20">
        <f t="shared" si="52"/>
        <v>0.39583333333333337</v>
      </c>
      <c r="P378" s="11" t="str">
        <f>IF(G378="","",G378&amp;COUNTIF($G$2:G378,G378))</f>
        <v>英超114</v>
      </c>
      <c r="Q378" s="26">
        <f t="shared" si="53"/>
        <v>3.4722222222222099E-3</v>
      </c>
    </row>
    <row r="379" spans="1:17" x14ac:dyDescent="0.2">
      <c r="A379" s="19"/>
      <c r="B379" s="11" t="s">
        <v>342</v>
      </c>
      <c r="C379" s="19">
        <f t="shared" si="46"/>
        <v>45499</v>
      </c>
      <c r="D379" s="20">
        <f t="shared" si="47"/>
        <v>0.39930555555555558</v>
      </c>
      <c r="E379" s="20">
        <f t="shared" si="48"/>
        <v>0.4548611111111111</v>
      </c>
      <c r="F379" s="20">
        <f t="shared" si="49"/>
        <v>5.5555555555555525E-2</v>
      </c>
      <c r="G379" s="11" t="str" cm="1">
        <f t="array" ref="G379">_xlfn.IFNA(LOOKUP(1,0/FIND(help!$B$1:$B$26,B379),help!$C$1:$C$26),"")</f>
        <v>欧冠</v>
      </c>
      <c r="H379" s="11" t="str" cm="1">
        <f t="array" ref="H379">IF(G379="","",IFERROR(LOOKUP(1,0/FIND(help!$H$2:$H$18,B379),help!$I$2:$I$18),""))</f>
        <v>2023-24赛季</v>
      </c>
      <c r="I379" s="11" t="s">
        <v>1143</v>
      </c>
      <c r="J379" s="11" t="s">
        <v>960</v>
      </c>
      <c r="K379" s="11" t="s">
        <v>755</v>
      </c>
      <c r="L379" s="19">
        <f t="shared" si="50"/>
        <v>45499</v>
      </c>
      <c r="M379" s="11">
        <f t="shared" si="54"/>
        <v>3505</v>
      </c>
      <c r="N379" s="20">
        <f t="shared" si="51"/>
        <v>0.39930555555555558</v>
      </c>
      <c r="O379" s="20">
        <f t="shared" si="52"/>
        <v>0.45486111111111116</v>
      </c>
      <c r="P379" s="11" t="str">
        <f>IF(G379="","",G379&amp;COUNTIF($G$2:G379,G379))</f>
        <v>欧冠68</v>
      </c>
      <c r="Q379" s="26">
        <f t="shared" si="53"/>
        <v>5.5511151231257827E-17</v>
      </c>
    </row>
    <row r="380" spans="1:17" x14ac:dyDescent="0.2">
      <c r="A380" s="19"/>
      <c r="B380" s="11" t="s">
        <v>343</v>
      </c>
      <c r="C380" s="19">
        <f t="shared" si="46"/>
        <v>45499</v>
      </c>
      <c r="D380" s="20">
        <f t="shared" si="47"/>
        <v>0.4548611111111111</v>
      </c>
      <c r="E380" s="20">
        <f t="shared" si="48"/>
        <v>0.51388888888888884</v>
      </c>
      <c r="F380" s="20">
        <f t="shared" si="49"/>
        <v>5.9027777777777735E-2</v>
      </c>
      <c r="G380" s="11" t="str" cm="1">
        <f t="array" ref="G380">_xlfn.IFNA(LOOKUP(1,0/FIND(help!$B$1:$B$26,B380),help!$C$1:$C$26),"")</f>
        <v>欧冠</v>
      </c>
      <c r="H380" s="11" t="str" cm="1">
        <f t="array" ref="H380">IF(G380="","",IFERROR(LOOKUP(1,0/FIND(help!$H$2:$H$18,B380),help!$I$2:$I$18),""))</f>
        <v>2023-24赛季</v>
      </c>
      <c r="I380" s="11" t="s">
        <v>1070</v>
      </c>
      <c r="J380" s="11" t="s">
        <v>966</v>
      </c>
      <c r="K380" s="11" t="s">
        <v>755</v>
      </c>
      <c r="L380" s="19">
        <f t="shared" si="50"/>
        <v>45499</v>
      </c>
      <c r="M380" s="11">
        <f t="shared" si="54"/>
        <v>3505</v>
      </c>
      <c r="N380" s="20">
        <f t="shared" si="51"/>
        <v>0.4548611111111111</v>
      </c>
      <c r="O380" s="20">
        <f t="shared" si="52"/>
        <v>0.51041666666666663</v>
      </c>
      <c r="P380" s="11" t="str">
        <f>IF(G380="","",G380&amp;COUNTIF($G$2:G380,G380))</f>
        <v>欧冠69</v>
      </c>
      <c r="Q380" s="26">
        <f t="shared" si="53"/>
        <v>3.4722222222222099E-3</v>
      </c>
    </row>
    <row r="381" spans="1:17" x14ac:dyDescent="0.2">
      <c r="A381" s="19"/>
      <c r="B381" s="11" t="s">
        <v>45</v>
      </c>
      <c r="C381" s="19">
        <f t="shared" si="46"/>
        <v>45499</v>
      </c>
      <c r="D381" s="20">
        <f t="shared" si="47"/>
        <v>0.51388888888888884</v>
      </c>
      <c r="E381" s="20">
        <f t="shared" si="48"/>
        <v>0.53125</v>
      </c>
      <c r="F381" s="20">
        <f t="shared" si="49"/>
        <v>1.736111111111116E-2</v>
      </c>
      <c r="G381" s="11" t="str" cm="1">
        <f t="array" ref="G381">_xlfn.IFNA(LOOKUP(1,0/FIND(help!$B$1:$B$26,B381),help!$C$1:$C$26),"")</f>
        <v/>
      </c>
      <c r="H381" s="11" t="str" cm="1">
        <f t="array" ref="H381">IF(G381="","",IFERROR(LOOKUP(1,0/FIND(help!$H$2:$H$18,B381),help!$I$2:$I$18),""))</f>
        <v/>
      </c>
      <c r="I381" s="11" t="s">
        <v>1061</v>
      </c>
      <c r="J381" s="11" t="s">
        <v>837</v>
      </c>
      <c r="K381" s="11" t="s">
        <v>755</v>
      </c>
      <c r="L381" s="19">
        <f t="shared" si="50"/>
        <v>45499</v>
      </c>
      <c r="M381" s="11">
        <f t="shared" si="54"/>
        <v>3505</v>
      </c>
      <c r="N381" s="20" t="str">
        <f t="shared" si="51"/>
        <v/>
      </c>
      <c r="O381" s="20" t="str">
        <f t="shared" si="52"/>
        <v/>
      </c>
      <c r="P381" s="11" t="str">
        <f>IF(G381="","",G381&amp;COUNTIF($G$2:G381,G381))</f>
        <v/>
      </c>
      <c r="Q381" s="26">
        <f t="shared" si="53"/>
        <v>0</v>
      </c>
    </row>
    <row r="382" spans="1:17" x14ac:dyDescent="0.2">
      <c r="A382" s="19"/>
      <c r="B382" s="11" t="s">
        <v>105</v>
      </c>
      <c r="C382" s="19">
        <f t="shared" si="46"/>
        <v>45499</v>
      </c>
      <c r="D382" s="20">
        <f t="shared" si="47"/>
        <v>0.53125</v>
      </c>
      <c r="E382" s="20">
        <f t="shared" si="48"/>
        <v>0.54861111111111116</v>
      </c>
      <c r="F382" s="20">
        <f t="shared" si="49"/>
        <v>1.736111111111116E-2</v>
      </c>
      <c r="G382" s="11" t="str" cm="1">
        <f t="array" ref="G382">_xlfn.IFNA(LOOKUP(1,0/FIND(help!$B$1:$B$26,B382),help!$C$1:$C$26),"")</f>
        <v/>
      </c>
      <c r="H382" s="11" t="str" cm="1">
        <f t="array" ref="H382">IF(G382="","",IFERROR(LOOKUP(1,0/FIND(help!$H$2:$H$18,B382),help!$I$2:$I$18),""))</f>
        <v/>
      </c>
      <c r="I382" s="11" t="s">
        <v>1087</v>
      </c>
      <c r="J382" s="11" t="s">
        <v>868</v>
      </c>
      <c r="K382" s="11" t="s">
        <v>755</v>
      </c>
      <c r="L382" s="19">
        <f t="shared" si="50"/>
        <v>45499</v>
      </c>
      <c r="M382" s="11">
        <f t="shared" si="54"/>
        <v>3505</v>
      </c>
      <c r="N382" s="20" t="str">
        <f t="shared" si="51"/>
        <v/>
      </c>
      <c r="O382" s="20" t="str">
        <f t="shared" si="52"/>
        <v/>
      </c>
      <c r="P382" s="11" t="str">
        <f>IF(G382="","",G382&amp;COUNTIF($G$2:G382,G382))</f>
        <v/>
      </c>
      <c r="Q382" s="26">
        <f t="shared" si="53"/>
        <v>0</v>
      </c>
    </row>
    <row r="383" spans="1:17" x14ac:dyDescent="0.2">
      <c r="A383" s="19"/>
      <c r="B383" s="11" t="s">
        <v>344</v>
      </c>
      <c r="C383" s="19">
        <f t="shared" ref="C383:C446" si="55">IF(A383="",C382,A383)</f>
        <v>45499</v>
      </c>
      <c r="D383" s="20">
        <f t="shared" ref="D383:D446" si="56">VALUE(LEFT(B383,5))</f>
        <v>0.54861111111111116</v>
      </c>
      <c r="E383" s="20">
        <f t="shared" ref="E383:E446" si="57">D384</f>
        <v>0.60416666666666663</v>
      </c>
      <c r="F383" s="20">
        <f t="shared" ref="F383:F446" si="58">IF(E383-D383&lt;0,E383-D383+1,E383-D383)</f>
        <v>5.5555555555555469E-2</v>
      </c>
      <c r="G383" s="11" t="str" cm="1">
        <f t="array" ref="G383">_xlfn.IFNA(LOOKUP(1,0/FIND(help!$B$1:$B$26,B383),help!$C$1:$C$26),"")</f>
        <v>欧冠</v>
      </c>
      <c r="H383" s="11" t="str" cm="1">
        <f t="array" ref="H383">IF(G383="","",IFERROR(LOOKUP(1,0/FIND(help!$H$2:$H$18,B383),help!$I$2:$I$18),""))</f>
        <v>2023-24赛季</v>
      </c>
      <c r="I383" s="11" t="s">
        <v>1150</v>
      </c>
      <c r="J383" s="11" t="s">
        <v>962</v>
      </c>
      <c r="K383" s="11" t="s">
        <v>755</v>
      </c>
      <c r="L383" s="19">
        <f t="shared" si="50"/>
        <v>45499</v>
      </c>
      <c r="M383" s="11">
        <f t="shared" si="54"/>
        <v>3505</v>
      </c>
      <c r="N383" s="20">
        <f t="shared" si="51"/>
        <v>0.54861111111111116</v>
      </c>
      <c r="O383" s="20">
        <f t="shared" si="52"/>
        <v>0.60416666666666674</v>
      </c>
      <c r="P383" s="11" t="str">
        <f>IF(G383="","",G383&amp;COUNTIF($G$2:G383,G383))</f>
        <v>欧冠70</v>
      </c>
      <c r="Q383" s="26">
        <f t="shared" si="53"/>
        <v>1.1102230246251565E-16</v>
      </c>
    </row>
    <row r="384" spans="1:17" x14ac:dyDescent="0.2">
      <c r="A384" s="19"/>
      <c r="B384" s="11" t="s">
        <v>345</v>
      </c>
      <c r="C384" s="19">
        <f t="shared" si="55"/>
        <v>45499</v>
      </c>
      <c r="D384" s="20">
        <f t="shared" si="56"/>
        <v>0.60416666666666663</v>
      </c>
      <c r="E384" s="20">
        <f t="shared" si="57"/>
        <v>0.66319444444444442</v>
      </c>
      <c r="F384" s="20">
        <f t="shared" si="58"/>
        <v>5.902777777777779E-2</v>
      </c>
      <c r="G384" s="11" t="str" cm="1">
        <f t="array" ref="G384">_xlfn.IFNA(LOOKUP(1,0/FIND(help!$B$1:$B$26,B384),help!$C$1:$C$26),"")</f>
        <v>欧冠</v>
      </c>
      <c r="H384" s="11" t="str" cm="1">
        <f t="array" ref="H384">IF(G384="","",IFERROR(LOOKUP(1,0/FIND(help!$H$2:$H$18,B384),help!$I$2:$I$18),""))</f>
        <v>2023-24赛季</v>
      </c>
      <c r="I384" s="11" t="s">
        <v>1150</v>
      </c>
      <c r="J384" s="11" t="s">
        <v>967</v>
      </c>
      <c r="K384" s="11" t="s">
        <v>755</v>
      </c>
      <c r="L384" s="19">
        <f t="shared" si="50"/>
        <v>45499</v>
      </c>
      <c r="M384" s="11">
        <f t="shared" si="54"/>
        <v>3505</v>
      </c>
      <c r="N384" s="20">
        <f t="shared" si="51"/>
        <v>0.60416666666666663</v>
      </c>
      <c r="O384" s="20">
        <f t="shared" si="52"/>
        <v>0.65972222222222221</v>
      </c>
      <c r="P384" s="11" t="str">
        <f>IF(G384="","",G384&amp;COUNTIF($G$2:G384,G384))</f>
        <v>欧冠71</v>
      </c>
      <c r="Q384" s="26">
        <f t="shared" si="53"/>
        <v>3.4722222222222099E-3</v>
      </c>
    </row>
    <row r="385" spans="1:17" x14ac:dyDescent="0.2">
      <c r="A385" s="19"/>
      <c r="B385" s="11" t="s">
        <v>346</v>
      </c>
      <c r="C385" s="19">
        <f t="shared" si="55"/>
        <v>45499</v>
      </c>
      <c r="D385" s="20">
        <f t="shared" si="56"/>
        <v>0.66319444444444442</v>
      </c>
      <c r="E385" s="20">
        <f t="shared" si="57"/>
        <v>0.71875</v>
      </c>
      <c r="F385" s="20">
        <f t="shared" si="58"/>
        <v>5.555555555555558E-2</v>
      </c>
      <c r="G385" s="11" t="str" cm="1">
        <f t="array" ref="G385">_xlfn.IFNA(LOOKUP(1,0/FIND(help!$B$1:$B$26,B385),help!$C$1:$C$26),"")</f>
        <v>德甲</v>
      </c>
      <c r="H385" s="11" t="str" cm="1">
        <f t="array" ref="H385">IF(G385="","",IFERROR(LOOKUP(1,0/FIND(help!$H$2:$H$18,B385),help!$I$2:$I$18),""))</f>
        <v>2023-24赛季</v>
      </c>
      <c r="I385" s="11" t="s">
        <v>1154</v>
      </c>
      <c r="J385" s="11" t="s">
        <v>963</v>
      </c>
      <c r="K385" s="11" t="s">
        <v>755</v>
      </c>
      <c r="L385" s="19">
        <f t="shared" si="50"/>
        <v>45499</v>
      </c>
      <c r="M385" s="11">
        <f t="shared" si="54"/>
        <v>3505</v>
      </c>
      <c r="N385" s="20">
        <f t="shared" si="51"/>
        <v>0.66319444444444442</v>
      </c>
      <c r="O385" s="20">
        <f t="shared" si="52"/>
        <v>0.71875</v>
      </c>
      <c r="P385" s="11" t="str">
        <f>IF(G385="","",G385&amp;COUNTIF($G$2:G385,G385))</f>
        <v>德甲37</v>
      </c>
      <c r="Q385" s="26">
        <f t="shared" si="53"/>
        <v>0</v>
      </c>
    </row>
    <row r="386" spans="1:17" x14ac:dyDescent="0.2">
      <c r="A386" s="19"/>
      <c r="B386" s="11" t="s">
        <v>347</v>
      </c>
      <c r="C386" s="19">
        <f t="shared" si="55"/>
        <v>45499</v>
      </c>
      <c r="D386" s="20">
        <f t="shared" si="56"/>
        <v>0.71875</v>
      </c>
      <c r="E386" s="20">
        <f t="shared" si="57"/>
        <v>0.77777777777777779</v>
      </c>
      <c r="F386" s="20">
        <f t="shared" si="58"/>
        <v>5.902777777777779E-2</v>
      </c>
      <c r="G386" s="11" t="str" cm="1">
        <f t="array" ref="G386">_xlfn.IFNA(LOOKUP(1,0/FIND(help!$B$1:$B$26,B386),help!$C$1:$C$26),"")</f>
        <v>德甲</v>
      </c>
      <c r="H386" s="11" t="str" cm="1">
        <f t="array" ref="H386">IF(G386="","",IFERROR(LOOKUP(1,0/FIND(help!$H$2:$H$18,B386),help!$I$2:$I$18),""))</f>
        <v>2023-24赛季</v>
      </c>
      <c r="I386" s="11" t="s">
        <v>1154</v>
      </c>
      <c r="J386" s="11" t="s">
        <v>968</v>
      </c>
      <c r="K386" s="11" t="s">
        <v>755</v>
      </c>
      <c r="L386" s="19">
        <f t="shared" si="50"/>
        <v>45499</v>
      </c>
      <c r="M386" s="11">
        <f t="shared" si="54"/>
        <v>3505</v>
      </c>
      <c r="N386" s="20">
        <f t="shared" si="51"/>
        <v>0.71875</v>
      </c>
      <c r="O386" s="20">
        <f t="shared" si="52"/>
        <v>0.77430555555555558</v>
      </c>
      <c r="P386" s="11" t="str">
        <f>IF(G386="","",G386&amp;COUNTIF($G$2:G386,G386))</f>
        <v>德甲38</v>
      </c>
      <c r="Q386" s="26">
        <f t="shared" si="53"/>
        <v>3.4722222222222099E-3</v>
      </c>
    </row>
    <row r="387" spans="1:17" x14ac:dyDescent="0.2">
      <c r="A387" s="19"/>
      <c r="B387" s="11" t="s">
        <v>348</v>
      </c>
      <c r="C387" s="19">
        <f t="shared" si="55"/>
        <v>45499</v>
      </c>
      <c r="D387" s="20">
        <f t="shared" si="56"/>
        <v>0.77777777777777779</v>
      </c>
      <c r="E387" s="20">
        <f t="shared" si="57"/>
        <v>0.79513888888888884</v>
      </c>
      <c r="F387" s="20">
        <f t="shared" si="58"/>
        <v>1.7361111111111049E-2</v>
      </c>
      <c r="G387" s="11" t="str" cm="1">
        <f t="array" ref="G387">_xlfn.IFNA(LOOKUP(1,0/FIND(help!$B$1:$B$26,B387),help!$C$1:$C$26),"")</f>
        <v/>
      </c>
      <c r="H387" s="11" t="str" cm="1">
        <f t="array" ref="H387">IF(G387="","",IFERROR(LOOKUP(1,0/FIND(help!$H$2:$H$18,B387),help!$I$2:$I$18),""))</f>
        <v/>
      </c>
      <c r="I387" s="11" t="s">
        <v>1061</v>
      </c>
      <c r="J387" s="11" t="s">
        <v>837</v>
      </c>
      <c r="K387" s="11" t="s">
        <v>755</v>
      </c>
      <c r="L387" s="19">
        <f t="shared" ref="L387:L450" si="59">IF(D387&lt;$L$1,C387-1,C387)</f>
        <v>45499</v>
      </c>
      <c r="M387" s="11">
        <f t="shared" si="54"/>
        <v>3505</v>
      </c>
      <c r="N387" s="20" t="str">
        <f t="shared" ref="N387:N450" si="60">IF(G387="","",IF(D387&lt;$L$1,D387+1,D387))</f>
        <v/>
      </c>
      <c r="O387" s="20" t="str">
        <f t="shared" ref="O387:O401" si="61">IF(N387="","",IF(ISNUMBER(FIND("集锦",G387)),IF(E387&lt;$L$1,E387+1,E387),IF(ABS(F387-$M$1)&lt;=TIME(0,5,1),IF(N387+$M$1&gt;TIME(2,0,0)+1,N387+$M$1-1,N387+$M$1),"check")))</f>
        <v/>
      </c>
      <c r="P387" s="11" t="str">
        <f>IF(G387="","",G387&amp;COUNTIF($G$2:G387,G387))</f>
        <v/>
      </c>
      <c r="Q387" s="26">
        <f t="shared" ref="Q387:Q450" si="62">IF(N387="",0,ABS(O387-E387-IF(E387&lt;1/12,1,0)))</f>
        <v>0</v>
      </c>
    </row>
    <row r="388" spans="1:17" x14ac:dyDescent="0.2">
      <c r="A388" s="19"/>
      <c r="B388" s="11" t="s">
        <v>349</v>
      </c>
      <c r="C388" s="19">
        <f t="shared" si="55"/>
        <v>45499</v>
      </c>
      <c r="D388" s="20">
        <f t="shared" si="56"/>
        <v>0.79513888888888884</v>
      </c>
      <c r="E388" s="20">
        <f t="shared" si="57"/>
        <v>0.85069444444444442</v>
      </c>
      <c r="F388" s="20">
        <f t="shared" si="58"/>
        <v>5.555555555555558E-2</v>
      </c>
      <c r="G388" s="11" t="str" cm="1">
        <f t="array" ref="G388">_xlfn.IFNA(LOOKUP(1,0/FIND(help!$B$1:$B$26,B388),help!$C$1:$C$26),"")</f>
        <v>法甲</v>
      </c>
      <c r="H388" s="11" t="str" cm="1">
        <f t="array" ref="H388">IF(G388="","",IFERROR(LOOKUP(1,0/FIND(help!$H$2:$H$18,B388),help!$I$2:$I$18),""))</f>
        <v>2023-24赛季</v>
      </c>
      <c r="I388" s="11" t="s">
        <v>1076</v>
      </c>
      <c r="J388" s="11" t="s">
        <v>862</v>
      </c>
      <c r="K388" s="11" t="s">
        <v>755</v>
      </c>
      <c r="L388" s="19">
        <f t="shared" si="59"/>
        <v>45499</v>
      </c>
      <c r="M388" s="11">
        <f t="shared" ref="M388:M451" si="63">M387</f>
        <v>3505</v>
      </c>
      <c r="N388" s="20">
        <f t="shared" si="60"/>
        <v>0.79513888888888884</v>
      </c>
      <c r="O388" s="20">
        <f t="shared" si="61"/>
        <v>0.85069444444444442</v>
      </c>
      <c r="P388" s="11" t="str">
        <f>IF(G388="","",G388&amp;COUNTIF($G$2:G388,G388))</f>
        <v>法甲42</v>
      </c>
      <c r="Q388" s="26">
        <f t="shared" si="62"/>
        <v>0</v>
      </c>
    </row>
    <row r="389" spans="1:17" x14ac:dyDescent="0.2">
      <c r="A389" s="19"/>
      <c r="B389" s="11" t="s">
        <v>350</v>
      </c>
      <c r="C389" s="19">
        <f t="shared" si="55"/>
        <v>45499</v>
      </c>
      <c r="D389" s="20">
        <f t="shared" si="56"/>
        <v>0.85069444444444442</v>
      </c>
      <c r="E389" s="20">
        <f t="shared" si="57"/>
        <v>0.90972222222222221</v>
      </c>
      <c r="F389" s="20">
        <f t="shared" si="58"/>
        <v>5.902777777777779E-2</v>
      </c>
      <c r="G389" s="11" t="str" cm="1">
        <f t="array" ref="G389">_xlfn.IFNA(LOOKUP(1,0/FIND(help!$B$1:$B$26,B389),help!$C$1:$C$26),"")</f>
        <v>意甲</v>
      </c>
      <c r="H389" s="11" t="str" cm="1">
        <f t="array" ref="H389">IF(G389="","",IFERROR(LOOKUP(1,0/FIND(help!$H$2:$H$18,B389),help!$I$2:$I$18),""))</f>
        <v>2023-24赛季</v>
      </c>
      <c r="I389" s="11" t="s">
        <v>1107</v>
      </c>
      <c r="J389" s="11" t="s">
        <v>891</v>
      </c>
      <c r="K389" s="11" t="s">
        <v>755</v>
      </c>
      <c r="L389" s="19">
        <f t="shared" si="59"/>
        <v>45499</v>
      </c>
      <c r="M389" s="11">
        <f t="shared" si="63"/>
        <v>3505</v>
      </c>
      <c r="N389" s="20">
        <f t="shared" si="60"/>
        <v>0.85069444444444442</v>
      </c>
      <c r="O389" s="20">
        <f t="shared" si="61"/>
        <v>0.90625</v>
      </c>
      <c r="P389" s="11" t="str">
        <f>IF(G389="","",G389&amp;COUNTIF($G$2:G389,G389))</f>
        <v>意甲37</v>
      </c>
      <c r="Q389" s="26">
        <f t="shared" si="62"/>
        <v>3.4722222222222099E-3</v>
      </c>
    </row>
    <row r="390" spans="1:17" x14ac:dyDescent="0.2">
      <c r="A390" s="19"/>
      <c r="B390" s="11" t="s">
        <v>351</v>
      </c>
      <c r="C390" s="19">
        <f t="shared" si="55"/>
        <v>45499</v>
      </c>
      <c r="D390" s="20">
        <f t="shared" si="56"/>
        <v>0.90972222222222221</v>
      </c>
      <c r="E390" s="20">
        <f t="shared" si="57"/>
        <v>0.96527777777777779</v>
      </c>
      <c r="F390" s="20">
        <f t="shared" si="58"/>
        <v>5.555555555555558E-2</v>
      </c>
      <c r="G390" s="11" t="str" cm="1">
        <f t="array" ref="G390">_xlfn.IFNA(LOOKUP(1,0/FIND(help!$B$1:$B$26,B390),help!$C$1:$C$26),"")</f>
        <v>欧冠</v>
      </c>
      <c r="H390" s="11" t="str" cm="1">
        <f t="array" ref="H390">IF(G390="","",IFERROR(LOOKUP(1,0/FIND(help!$H$2:$H$18,B390),help!$I$2:$I$18),""))</f>
        <v>2023-24赛季</v>
      </c>
      <c r="I390" s="11" t="s">
        <v>1150</v>
      </c>
      <c r="J390" s="11" t="s">
        <v>962</v>
      </c>
      <c r="K390" s="11" t="s">
        <v>755</v>
      </c>
      <c r="L390" s="19">
        <f t="shared" si="59"/>
        <v>45499</v>
      </c>
      <c r="M390" s="11">
        <f t="shared" si="63"/>
        <v>3505</v>
      </c>
      <c r="N390" s="20">
        <f t="shared" si="60"/>
        <v>0.90972222222222221</v>
      </c>
      <c r="O390" s="20">
        <f t="shared" si="61"/>
        <v>0.96527777777777779</v>
      </c>
      <c r="P390" s="11" t="str">
        <f>IF(G390="","",G390&amp;COUNTIF($G$2:G390,G390))</f>
        <v>欧冠72</v>
      </c>
      <c r="Q390" s="26">
        <f t="shared" si="62"/>
        <v>0</v>
      </c>
    </row>
    <row r="391" spans="1:17" x14ac:dyDescent="0.2">
      <c r="A391" s="19"/>
      <c r="B391" s="11" t="s">
        <v>352</v>
      </c>
      <c r="C391" s="19">
        <f t="shared" si="55"/>
        <v>45499</v>
      </c>
      <c r="D391" s="20">
        <f t="shared" si="56"/>
        <v>0.96527777777777779</v>
      </c>
      <c r="E391" s="20">
        <f t="shared" si="57"/>
        <v>2.4305555555555556E-2</v>
      </c>
      <c r="F391" s="20">
        <f t="shared" si="58"/>
        <v>5.902777777777779E-2</v>
      </c>
      <c r="G391" s="11" t="str" cm="1">
        <f t="array" ref="G391">_xlfn.IFNA(LOOKUP(1,0/FIND(help!$B$1:$B$26,B391),help!$C$1:$C$26),"")</f>
        <v>欧冠</v>
      </c>
      <c r="H391" s="11" t="str" cm="1">
        <f t="array" ref="H391">IF(G391="","",IFERROR(LOOKUP(1,0/FIND(help!$H$2:$H$18,B391),help!$I$2:$I$18),""))</f>
        <v>2023-24赛季</v>
      </c>
      <c r="I391" s="11" t="s">
        <v>1150</v>
      </c>
      <c r="J391" s="11" t="s">
        <v>967</v>
      </c>
      <c r="K391" s="11" t="s">
        <v>755</v>
      </c>
      <c r="L391" s="19">
        <f t="shared" si="59"/>
        <v>45499</v>
      </c>
      <c r="M391" s="11">
        <f t="shared" si="63"/>
        <v>3505</v>
      </c>
      <c r="N391" s="20">
        <f t="shared" si="60"/>
        <v>0.96527777777777779</v>
      </c>
      <c r="O391" s="20">
        <f t="shared" si="61"/>
        <v>1.0208333333333333</v>
      </c>
      <c r="P391" s="11" t="str">
        <f>IF(G391="","",G391&amp;COUNTIF($G$2:G391,G391))</f>
        <v>欧冠73</v>
      </c>
      <c r="Q391" s="26">
        <f t="shared" si="62"/>
        <v>3.4722222222223209E-3</v>
      </c>
    </row>
    <row r="392" spans="1:17" x14ac:dyDescent="0.2">
      <c r="A392" s="19">
        <v>45500</v>
      </c>
      <c r="B392" s="11" t="s">
        <v>353</v>
      </c>
      <c r="C392" s="19">
        <f t="shared" si="55"/>
        <v>45500</v>
      </c>
      <c r="D392" s="20">
        <f t="shared" si="56"/>
        <v>2.4305555555555556E-2</v>
      </c>
      <c r="E392" s="20">
        <f t="shared" si="57"/>
        <v>3.8194444444444448E-2</v>
      </c>
      <c r="F392" s="20">
        <f t="shared" si="58"/>
        <v>1.3888888888888892E-2</v>
      </c>
      <c r="G392" s="11" t="str" cm="1">
        <f t="array" ref="G392">_xlfn.IFNA(LOOKUP(1,0/FIND(help!$B$1:$B$26,B392),help!$C$1:$C$26),"")</f>
        <v/>
      </c>
      <c r="H392" s="11" t="str" cm="1">
        <f t="array" ref="H392">IF(G392="","",IFERROR(LOOKUP(1,0/FIND(help!$H$2:$H$18,B392),help!$I$2:$I$18),""))</f>
        <v/>
      </c>
      <c r="I392" s="11" t="s">
        <v>1087</v>
      </c>
      <c r="J392" s="11" t="s">
        <v>868</v>
      </c>
      <c r="K392" s="11" t="s">
        <v>755</v>
      </c>
      <c r="L392" s="19">
        <f t="shared" si="59"/>
        <v>45499</v>
      </c>
      <c r="M392" s="11">
        <f t="shared" si="63"/>
        <v>3505</v>
      </c>
      <c r="N392" s="20" t="str">
        <f t="shared" si="60"/>
        <v/>
      </c>
      <c r="O392" s="20" t="str">
        <f t="shared" si="61"/>
        <v/>
      </c>
      <c r="P392" s="11" t="str">
        <f>IF(G392="","",G392&amp;COUNTIF($G$2:G392,G392))</f>
        <v/>
      </c>
      <c r="Q392" s="26">
        <f t="shared" si="62"/>
        <v>0</v>
      </c>
    </row>
    <row r="393" spans="1:17" x14ac:dyDescent="0.2">
      <c r="A393" s="19"/>
      <c r="B393" s="11" t="s">
        <v>16</v>
      </c>
      <c r="C393" s="19">
        <f t="shared" si="55"/>
        <v>45500</v>
      </c>
      <c r="D393" s="20">
        <f t="shared" si="56"/>
        <v>3.8194444444444448E-2</v>
      </c>
      <c r="E393" s="20">
        <f t="shared" si="57"/>
        <v>5.5555555555555552E-2</v>
      </c>
      <c r="F393" s="20">
        <f t="shared" si="58"/>
        <v>1.7361111111111105E-2</v>
      </c>
      <c r="G393" s="11" t="str" cm="1">
        <f t="array" ref="G393">_xlfn.IFNA(LOOKUP(1,0/FIND(help!$B$1:$B$26,B393),help!$C$1:$C$26),"")</f>
        <v/>
      </c>
      <c r="H393" s="11" t="str" cm="1">
        <f t="array" ref="H393">IF(G393="","",IFERROR(LOOKUP(1,0/FIND(help!$H$2:$H$18,B393),help!$I$2:$I$18),""))</f>
        <v/>
      </c>
      <c r="I393" s="11" t="s">
        <v>1061</v>
      </c>
      <c r="J393" s="11" t="s">
        <v>837</v>
      </c>
      <c r="K393" s="11" t="s">
        <v>755</v>
      </c>
      <c r="L393" s="19">
        <f t="shared" si="59"/>
        <v>45499</v>
      </c>
      <c r="M393" s="11">
        <f t="shared" si="63"/>
        <v>3505</v>
      </c>
      <c r="N393" s="20" t="str">
        <f t="shared" si="60"/>
        <v/>
      </c>
      <c r="O393" s="20" t="str">
        <f t="shared" si="61"/>
        <v/>
      </c>
      <c r="P393" s="11" t="str">
        <f>IF(G393="","",G393&amp;COUNTIF($G$2:G393,G393))</f>
        <v/>
      </c>
      <c r="Q393" s="26">
        <f t="shared" si="62"/>
        <v>0</v>
      </c>
    </row>
    <row r="394" spans="1:17" x14ac:dyDescent="0.2">
      <c r="A394" s="19"/>
      <c r="B394" s="11" t="s">
        <v>354</v>
      </c>
      <c r="C394" s="19">
        <f t="shared" si="55"/>
        <v>45500</v>
      </c>
      <c r="D394" s="20">
        <f t="shared" si="56"/>
        <v>5.5555555555555552E-2</v>
      </c>
      <c r="E394" s="20">
        <f t="shared" si="57"/>
        <v>0.1111111111111111</v>
      </c>
      <c r="F394" s="20">
        <f t="shared" si="58"/>
        <v>5.5555555555555552E-2</v>
      </c>
      <c r="G394" s="11" t="str" cm="1">
        <f t="array" ref="G394">_xlfn.IFNA(LOOKUP(1,0/FIND(help!$B$1:$B$26,B394),help!$C$1:$C$26),"")</f>
        <v>英超</v>
      </c>
      <c r="H394" s="11" t="str" cm="1">
        <f t="array" ref="H394">IF(G394="","",IFERROR(LOOKUP(1,0/FIND(help!$H$2:$H$18,B394),help!$I$2:$I$18),""))</f>
        <v>2023-24赛季</v>
      </c>
      <c r="I394" s="11" t="s">
        <v>1152</v>
      </c>
      <c r="J394" s="11" t="s">
        <v>958</v>
      </c>
      <c r="K394" s="11" t="s">
        <v>755</v>
      </c>
      <c r="L394" s="19">
        <f t="shared" si="59"/>
        <v>45499</v>
      </c>
      <c r="M394" s="11">
        <f t="shared" si="63"/>
        <v>3505</v>
      </c>
      <c r="N394" s="20">
        <f t="shared" si="60"/>
        <v>1.0555555555555556</v>
      </c>
      <c r="O394" s="20">
        <f t="shared" si="61"/>
        <v>0.11111111111111116</v>
      </c>
      <c r="P394" s="11" t="str">
        <f>IF(G394="","",G394&amp;COUNTIF($G$2:G394,G394))</f>
        <v>英超115</v>
      </c>
      <c r="Q394" s="26">
        <f t="shared" si="62"/>
        <v>5.5511151231257827E-17</v>
      </c>
    </row>
    <row r="395" spans="1:17" x14ac:dyDescent="0.2">
      <c r="A395" s="19"/>
      <c r="B395" s="11" t="s">
        <v>355</v>
      </c>
      <c r="C395" s="19">
        <f t="shared" si="55"/>
        <v>45500</v>
      </c>
      <c r="D395" s="20">
        <f t="shared" si="56"/>
        <v>0.1111111111111111</v>
      </c>
      <c r="E395" s="20">
        <f t="shared" si="57"/>
        <v>0.1701388888888889</v>
      </c>
      <c r="F395" s="20">
        <f t="shared" si="58"/>
        <v>5.902777777777779E-2</v>
      </c>
      <c r="G395" s="11" t="str" cm="1">
        <f t="array" ref="G395">_xlfn.IFNA(LOOKUP(1,0/FIND(help!$B$1:$B$26,B395),help!$C$1:$C$26),"")</f>
        <v>英超</v>
      </c>
      <c r="H395" s="11" t="str" cm="1">
        <f t="array" ref="H395">IF(G395="","",IFERROR(LOOKUP(1,0/FIND(help!$H$2:$H$18,B395),help!$I$2:$I$18),""))</f>
        <v>2023-24赛季</v>
      </c>
      <c r="I395" s="11" t="s">
        <v>1152</v>
      </c>
      <c r="J395" s="11" t="s">
        <v>959</v>
      </c>
      <c r="K395" s="11" t="s">
        <v>755</v>
      </c>
      <c r="L395" s="19">
        <f t="shared" si="59"/>
        <v>45500</v>
      </c>
      <c r="M395" s="11">
        <f t="shared" si="63"/>
        <v>3505</v>
      </c>
      <c r="N395" s="20">
        <f t="shared" si="60"/>
        <v>0.1111111111111111</v>
      </c>
      <c r="O395" s="20">
        <f t="shared" si="61"/>
        <v>0.16666666666666666</v>
      </c>
      <c r="P395" s="11" t="str">
        <f>IF(G395="","",G395&amp;COUNTIF($G$2:G395,G395))</f>
        <v>英超116</v>
      </c>
      <c r="Q395" s="26">
        <f t="shared" si="62"/>
        <v>3.4722222222222376E-3</v>
      </c>
    </row>
    <row r="396" spans="1:17" x14ac:dyDescent="0.2">
      <c r="A396" s="19"/>
      <c r="B396" s="11" t="s">
        <v>356</v>
      </c>
      <c r="C396" s="19">
        <f t="shared" si="55"/>
        <v>45500</v>
      </c>
      <c r="D396" s="20">
        <f t="shared" si="56"/>
        <v>0.1701388888888889</v>
      </c>
      <c r="E396" s="20">
        <f t="shared" si="57"/>
        <v>0.22569444444444445</v>
      </c>
      <c r="F396" s="20">
        <f t="shared" si="58"/>
        <v>5.5555555555555552E-2</v>
      </c>
      <c r="G396" s="11" t="str" cm="1">
        <f t="array" ref="G396">_xlfn.IFNA(LOOKUP(1,0/FIND(help!$B$1:$B$26,B396),help!$C$1:$C$26),"")</f>
        <v>英超</v>
      </c>
      <c r="H396" s="11" t="str" cm="1">
        <f t="array" ref="H396">IF(G396="","",IFERROR(LOOKUP(1,0/FIND(help!$H$2:$H$18,B396),help!$I$2:$I$18),""))</f>
        <v>2023-24赛季</v>
      </c>
      <c r="I396" s="11" t="s">
        <v>1155</v>
      </c>
      <c r="J396" s="11" t="s">
        <v>964</v>
      </c>
      <c r="K396" s="11" t="s">
        <v>755</v>
      </c>
      <c r="L396" s="19">
        <f t="shared" si="59"/>
        <v>45500</v>
      </c>
      <c r="M396" s="11">
        <f t="shared" si="63"/>
        <v>3505</v>
      </c>
      <c r="N396" s="20">
        <f t="shared" si="60"/>
        <v>0.1701388888888889</v>
      </c>
      <c r="O396" s="20">
        <f t="shared" si="61"/>
        <v>0.22569444444444445</v>
      </c>
      <c r="P396" s="11" t="str">
        <f>IF(G396="","",G396&amp;COUNTIF($G$2:G396,G396))</f>
        <v>英超117</v>
      </c>
      <c r="Q396" s="26">
        <f t="shared" si="62"/>
        <v>0</v>
      </c>
    </row>
    <row r="397" spans="1:17" x14ac:dyDescent="0.2">
      <c r="A397" s="19"/>
      <c r="B397" s="11" t="s">
        <v>357</v>
      </c>
      <c r="C397" s="19">
        <f t="shared" si="55"/>
        <v>45500</v>
      </c>
      <c r="D397" s="20">
        <f t="shared" si="56"/>
        <v>0.22569444444444445</v>
      </c>
      <c r="E397" s="20">
        <f t="shared" si="57"/>
        <v>0.28472222222222221</v>
      </c>
      <c r="F397" s="20">
        <f t="shared" si="58"/>
        <v>5.9027777777777762E-2</v>
      </c>
      <c r="G397" s="11" t="str" cm="1">
        <f t="array" ref="G397">_xlfn.IFNA(LOOKUP(1,0/FIND(help!$B$1:$B$26,B397),help!$C$1:$C$26),"")</f>
        <v>英超</v>
      </c>
      <c r="H397" s="11" t="str" cm="1">
        <f t="array" ref="H397">IF(G397="","",IFERROR(LOOKUP(1,0/FIND(help!$H$2:$H$18,B397),help!$I$2:$I$18),""))</f>
        <v>2023-24赛季</v>
      </c>
      <c r="I397" s="11" t="s">
        <v>1155</v>
      </c>
      <c r="J397" s="11" t="s">
        <v>965</v>
      </c>
      <c r="K397" s="11" t="s">
        <v>755</v>
      </c>
      <c r="L397" s="19">
        <f t="shared" si="59"/>
        <v>45500</v>
      </c>
      <c r="M397" s="11">
        <f t="shared" si="63"/>
        <v>3505</v>
      </c>
      <c r="N397" s="20">
        <f t="shared" si="60"/>
        <v>0.22569444444444445</v>
      </c>
      <c r="O397" s="20">
        <f t="shared" si="61"/>
        <v>0.28125</v>
      </c>
      <c r="P397" s="11" t="str">
        <f>IF(G397="","",G397&amp;COUNTIF($G$2:G397,G397))</f>
        <v>英超118</v>
      </c>
      <c r="Q397" s="26">
        <f t="shared" si="62"/>
        <v>3.4722222222222099E-3</v>
      </c>
    </row>
    <row r="398" spans="1:17" x14ac:dyDescent="0.2">
      <c r="A398" s="19"/>
      <c r="B398" s="11" t="s">
        <v>358</v>
      </c>
      <c r="C398" s="19">
        <f t="shared" si="55"/>
        <v>45500</v>
      </c>
      <c r="D398" s="20">
        <f t="shared" si="56"/>
        <v>0.28472222222222221</v>
      </c>
      <c r="E398" s="20">
        <f t="shared" si="57"/>
        <v>0.34027777777777779</v>
      </c>
      <c r="F398" s="20">
        <f t="shared" si="58"/>
        <v>5.555555555555558E-2</v>
      </c>
      <c r="G398" s="11" t="str" cm="1">
        <f t="array" ref="G398">_xlfn.IFNA(LOOKUP(1,0/FIND(help!$B$1:$B$26,B398),help!$C$1:$C$26),"")</f>
        <v>英超</v>
      </c>
      <c r="H398" s="11" t="str" cm="1">
        <f t="array" ref="H398">IF(G398="","",IFERROR(LOOKUP(1,0/FIND(help!$H$2:$H$18,B398),help!$I$2:$I$18),""))</f>
        <v>2023-24赛季</v>
      </c>
      <c r="I398" s="11" t="s">
        <v>1156</v>
      </c>
      <c r="J398" s="11" t="s">
        <v>969</v>
      </c>
      <c r="K398" s="11" t="s">
        <v>755</v>
      </c>
      <c r="L398" s="19">
        <f t="shared" si="59"/>
        <v>45500</v>
      </c>
      <c r="M398" s="11">
        <f t="shared" si="63"/>
        <v>3505</v>
      </c>
      <c r="N398" s="20">
        <f t="shared" si="60"/>
        <v>0.28472222222222221</v>
      </c>
      <c r="O398" s="20">
        <f t="shared" si="61"/>
        <v>0.34027777777777779</v>
      </c>
      <c r="P398" s="11" t="str">
        <f>IF(G398="","",G398&amp;COUNTIF($G$2:G398,G398))</f>
        <v>英超119</v>
      </c>
      <c r="Q398" s="26">
        <f t="shared" si="62"/>
        <v>0</v>
      </c>
    </row>
    <row r="399" spans="1:17" x14ac:dyDescent="0.2">
      <c r="A399" s="19"/>
      <c r="B399" s="11" t="s">
        <v>359</v>
      </c>
      <c r="C399" s="19">
        <f t="shared" si="55"/>
        <v>45500</v>
      </c>
      <c r="D399" s="20">
        <f t="shared" si="56"/>
        <v>0.34027777777777779</v>
      </c>
      <c r="E399" s="20">
        <f t="shared" si="57"/>
        <v>0.39930555555555558</v>
      </c>
      <c r="F399" s="20">
        <f t="shared" si="58"/>
        <v>5.902777777777779E-2</v>
      </c>
      <c r="G399" s="11" t="str" cm="1">
        <f t="array" ref="G399">_xlfn.IFNA(LOOKUP(1,0/FIND(help!$B$1:$B$26,B399),help!$C$1:$C$26),"")</f>
        <v>英超</v>
      </c>
      <c r="H399" s="11" t="str" cm="1">
        <f t="array" ref="H399">IF(G399="","",IFERROR(LOOKUP(1,0/FIND(help!$H$2:$H$18,B399),help!$I$2:$I$18),""))</f>
        <v>2023-24赛季</v>
      </c>
      <c r="I399" s="11" t="s">
        <v>1156</v>
      </c>
      <c r="J399" s="11" t="s">
        <v>970</v>
      </c>
      <c r="K399" s="11" t="s">
        <v>755</v>
      </c>
      <c r="L399" s="19">
        <f t="shared" si="59"/>
        <v>45500</v>
      </c>
      <c r="M399" s="11">
        <f t="shared" si="63"/>
        <v>3505</v>
      </c>
      <c r="N399" s="20">
        <f t="shared" si="60"/>
        <v>0.34027777777777779</v>
      </c>
      <c r="O399" s="20">
        <f t="shared" si="61"/>
        <v>0.39583333333333337</v>
      </c>
      <c r="P399" s="11" t="str">
        <f>IF(G399="","",G399&amp;COUNTIF($G$2:G399,G399))</f>
        <v>英超120</v>
      </c>
      <c r="Q399" s="26">
        <f t="shared" si="62"/>
        <v>3.4722222222222099E-3</v>
      </c>
    </row>
    <row r="400" spans="1:17" x14ac:dyDescent="0.2">
      <c r="A400" s="19"/>
      <c r="B400" s="11" t="s">
        <v>360</v>
      </c>
      <c r="C400" s="19">
        <f t="shared" si="55"/>
        <v>45500</v>
      </c>
      <c r="D400" s="20">
        <f t="shared" si="56"/>
        <v>0.39930555555555558</v>
      </c>
      <c r="E400" s="20">
        <f t="shared" si="57"/>
        <v>0.4548611111111111</v>
      </c>
      <c r="F400" s="20">
        <f t="shared" si="58"/>
        <v>5.5555555555555525E-2</v>
      </c>
      <c r="G400" s="11" t="str" cm="1">
        <f t="array" ref="G400">_xlfn.IFNA(LOOKUP(1,0/FIND(help!$B$1:$B$26,B400),help!$C$1:$C$26),"")</f>
        <v>欧冠</v>
      </c>
      <c r="H400" s="11" t="str" cm="1">
        <f t="array" ref="H400">IF(G400="","",IFERROR(LOOKUP(1,0/FIND(help!$H$2:$H$18,B400),help!$I$2:$I$18),""))</f>
        <v>2023-24赛季</v>
      </c>
      <c r="I400" s="11" t="s">
        <v>1070</v>
      </c>
      <c r="J400" s="11" t="s">
        <v>966</v>
      </c>
      <c r="K400" s="11" t="s">
        <v>755</v>
      </c>
      <c r="L400" s="19">
        <f t="shared" si="59"/>
        <v>45500</v>
      </c>
      <c r="M400" s="11">
        <f t="shared" si="63"/>
        <v>3505</v>
      </c>
      <c r="N400" s="20">
        <f t="shared" si="60"/>
        <v>0.39930555555555558</v>
      </c>
      <c r="O400" s="20">
        <f t="shared" si="61"/>
        <v>0.45486111111111116</v>
      </c>
      <c r="P400" s="11" t="str">
        <f>IF(G400="","",G400&amp;COUNTIF($G$2:G400,G400))</f>
        <v>欧冠74</v>
      </c>
      <c r="Q400" s="26">
        <f t="shared" si="62"/>
        <v>5.5511151231257827E-17</v>
      </c>
    </row>
    <row r="401" spans="1:17" x14ac:dyDescent="0.2">
      <c r="A401" s="19"/>
      <c r="B401" s="11" t="s">
        <v>361</v>
      </c>
      <c r="C401" s="19">
        <f t="shared" si="55"/>
        <v>45500</v>
      </c>
      <c r="D401" s="20">
        <f t="shared" si="56"/>
        <v>0.4548611111111111</v>
      </c>
      <c r="E401" s="20">
        <f t="shared" si="57"/>
        <v>0.51388888888888884</v>
      </c>
      <c r="F401" s="20">
        <f t="shared" si="58"/>
        <v>5.9027777777777735E-2</v>
      </c>
      <c r="G401" s="11" t="str" cm="1">
        <f t="array" ref="G401">_xlfn.IFNA(LOOKUP(1,0/FIND(help!$B$1:$B$26,B401),help!$C$1:$C$26),"")</f>
        <v>欧冠</v>
      </c>
      <c r="H401" s="11" t="str" cm="1">
        <f t="array" ref="H401">IF(G401="","",IFERROR(LOOKUP(1,0/FIND(help!$H$2:$H$18,B401),help!$I$2:$I$18),""))</f>
        <v>2023-24赛季</v>
      </c>
      <c r="I401" s="11" t="s">
        <v>1070</v>
      </c>
      <c r="J401" s="11" t="s">
        <v>971</v>
      </c>
      <c r="K401" s="11" t="s">
        <v>755</v>
      </c>
      <c r="L401" s="19">
        <f t="shared" si="59"/>
        <v>45500</v>
      </c>
      <c r="M401" s="11">
        <f t="shared" si="63"/>
        <v>3505</v>
      </c>
      <c r="N401" s="20">
        <f t="shared" si="60"/>
        <v>0.4548611111111111</v>
      </c>
      <c r="O401" s="20">
        <f t="shared" si="61"/>
        <v>0.51041666666666663</v>
      </c>
      <c r="P401" s="11" t="str">
        <f>IF(G401="","",G401&amp;COUNTIF($G$2:G401,G401))</f>
        <v>欧冠75</v>
      </c>
      <c r="Q401" s="26">
        <f t="shared" si="62"/>
        <v>3.4722222222222099E-3</v>
      </c>
    </row>
    <row r="402" spans="1:17" x14ac:dyDescent="0.2">
      <c r="A402" s="19"/>
      <c r="B402" s="11" t="s">
        <v>362</v>
      </c>
      <c r="C402" s="19">
        <f t="shared" si="55"/>
        <v>45500</v>
      </c>
      <c r="D402" s="20">
        <f t="shared" si="56"/>
        <v>0.51388888888888884</v>
      </c>
      <c r="E402" s="20">
        <f t="shared" si="57"/>
        <v>0.52430555555555558</v>
      </c>
      <c r="F402" s="20">
        <f t="shared" si="58"/>
        <v>1.0416666666666741E-2</v>
      </c>
      <c r="G402" s="11" t="str" cm="1">
        <f t="array" ref="G402">_xlfn.IFNA(LOOKUP(1,0/FIND(help!$B$1:$B$26,B402),help!$C$1:$C$26),"")</f>
        <v>欧冠集锦</v>
      </c>
      <c r="H402" s="11" t="str" cm="1">
        <f t="array" ref="H402">IF(G402="","",IFERROR(LOOKUP(1,0/FIND(help!$H$2:$H$18,B402),help!$I$2:$I$18),""))</f>
        <v/>
      </c>
      <c r="I402" s="11" t="s">
        <v>1157</v>
      </c>
      <c r="J402" s="11" t="s">
        <v>972</v>
      </c>
      <c r="K402" s="11" t="s">
        <v>755</v>
      </c>
      <c r="L402" s="19">
        <f t="shared" si="59"/>
        <v>45500</v>
      </c>
      <c r="M402" s="11">
        <f t="shared" si="63"/>
        <v>3505</v>
      </c>
      <c r="N402" s="20">
        <f t="shared" si="60"/>
        <v>0.51388888888888884</v>
      </c>
      <c r="O402" s="20">
        <v>0.52430555555555558</v>
      </c>
      <c r="P402" s="11" t="str">
        <f>IF(G402="","",G402&amp;COUNTIF($G$2:G402,G402))</f>
        <v>欧冠集锦1</v>
      </c>
      <c r="Q402" s="26">
        <f t="shared" si="62"/>
        <v>0</v>
      </c>
    </row>
    <row r="403" spans="1:17" x14ac:dyDescent="0.2">
      <c r="A403" s="19"/>
      <c r="B403" s="11" t="s">
        <v>363</v>
      </c>
      <c r="C403" s="19">
        <f t="shared" si="55"/>
        <v>45500</v>
      </c>
      <c r="D403" s="20">
        <f t="shared" si="56"/>
        <v>0.52430555555555558</v>
      </c>
      <c r="E403" s="20">
        <f t="shared" si="57"/>
        <v>0.54166666666666663</v>
      </c>
      <c r="F403" s="20">
        <f t="shared" si="58"/>
        <v>1.7361111111111049E-2</v>
      </c>
      <c r="G403" s="11" t="str" cm="1">
        <f t="array" ref="G403">_xlfn.IFNA(LOOKUP(1,0/FIND(help!$B$1:$B$26,B403),help!$C$1:$C$26),"")</f>
        <v/>
      </c>
      <c r="H403" s="11" t="str" cm="1">
        <f t="array" ref="H403">IF(G403="","",IFERROR(LOOKUP(1,0/FIND(help!$H$2:$H$18,B403),help!$I$2:$I$18),""))</f>
        <v/>
      </c>
      <c r="I403" s="11" t="s">
        <v>1068</v>
      </c>
      <c r="J403" s="11" t="s">
        <v>846</v>
      </c>
      <c r="K403" s="11" t="s">
        <v>755</v>
      </c>
      <c r="L403" s="19">
        <f t="shared" si="59"/>
        <v>45500</v>
      </c>
      <c r="M403" s="11">
        <f t="shared" si="63"/>
        <v>3505</v>
      </c>
      <c r="N403" s="20" t="str">
        <f t="shared" si="60"/>
        <v/>
      </c>
      <c r="O403" s="20" t="str">
        <f t="shared" ref="O403:O434" si="64">IF(N403="","",IF(ISNUMBER(FIND("集锦",G403)),IF(E403&lt;$L$1,E403+1,E403),IF(ABS(F403-$M$1)&lt;=TIME(0,5,1),IF(N403+$M$1&gt;TIME(2,0,0)+1,N403+$M$1-1,N403+$M$1),"check")))</f>
        <v/>
      </c>
      <c r="P403" s="11" t="str">
        <f>IF(G403="","",G403&amp;COUNTIF($G$2:G403,G403))</f>
        <v/>
      </c>
      <c r="Q403" s="26">
        <f t="shared" si="62"/>
        <v>0</v>
      </c>
    </row>
    <row r="404" spans="1:17" x14ac:dyDescent="0.2">
      <c r="A404" s="19"/>
      <c r="B404" s="11" t="s">
        <v>364</v>
      </c>
      <c r="C404" s="19">
        <f t="shared" si="55"/>
        <v>45500</v>
      </c>
      <c r="D404" s="20">
        <f t="shared" si="56"/>
        <v>0.54166666666666663</v>
      </c>
      <c r="E404" s="20">
        <f t="shared" si="57"/>
        <v>0.59722222222222221</v>
      </c>
      <c r="F404" s="20">
        <f t="shared" si="58"/>
        <v>5.555555555555558E-2</v>
      </c>
      <c r="G404" s="11" t="str" cm="1">
        <f t="array" ref="G404">_xlfn.IFNA(LOOKUP(1,0/FIND(help!$B$1:$B$26,B404),help!$C$1:$C$26),"")</f>
        <v>欧冠</v>
      </c>
      <c r="H404" s="11" t="str" cm="1">
        <f t="array" ref="H404">IF(G404="","",IFERROR(LOOKUP(1,0/FIND(help!$H$2:$H$18,B404),help!$I$2:$I$18),""))</f>
        <v>2023-24赛季</v>
      </c>
      <c r="I404" s="11" t="s">
        <v>1150</v>
      </c>
      <c r="J404" s="11" t="s">
        <v>967</v>
      </c>
      <c r="K404" s="11" t="s">
        <v>755</v>
      </c>
      <c r="L404" s="19">
        <f t="shared" si="59"/>
        <v>45500</v>
      </c>
      <c r="M404" s="11">
        <f t="shared" si="63"/>
        <v>3505</v>
      </c>
      <c r="N404" s="20">
        <f t="shared" si="60"/>
        <v>0.54166666666666663</v>
      </c>
      <c r="O404" s="20">
        <f t="shared" si="64"/>
        <v>0.59722222222222221</v>
      </c>
      <c r="P404" s="11" t="str">
        <f>IF(G404="","",G404&amp;COUNTIF($G$2:G404,G404))</f>
        <v>欧冠76</v>
      </c>
      <c r="Q404" s="26">
        <f t="shared" si="62"/>
        <v>0</v>
      </c>
    </row>
    <row r="405" spans="1:17" x14ac:dyDescent="0.2">
      <c r="A405" s="19"/>
      <c r="B405" s="11" t="s">
        <v>365</v>
      </c>
      <c r="C405" s="19">
        <f t="shared" si="55"/>
        <v>45500</v>
      </c>
      <c r="D405" s="20">
        <f t="shared" si="56"/>
        <v>0.59722222222222221</v>
      </c>
      <c r="E405" s="20">
        <f t="shared" si="57"/>
        <v>0.65625</v>
      </c>
      <c r="F405" s="20">
        <f t="shared" si="58"/>
        <v>5.902777777777779E-2</v>
      </c>
      <c r="G405" s="11" t="str" cm="1">
        <f t="array" ref="G405">_xlfn.IFNA(LOOKUP(1,0/FIND(help!$B$1:$B$26,B405),help!$C$1:$C$26),"")</f>
        <v>欧冠</v>
      </c>
      <c r="H405" s="11" t="str" cm="1">
        <f t="array" ref="H405">IF(G405="","",IFERROR(LOOKUP(1,0/FIND(help!$H$2:$H$18,B405),help!$I$2:$I$18),""))</f>
        <v>2023-24赛季</v>
      </c>
      <c r="I405" s="11" t="s">
        <v>1150</v>
      </c>
      <c r="J405" s="11" t="s">
        <v>973</v>
      </c>
      <c r="K405" s="11" t="s">
        <v>755</v>
      </c>
      <c r="L405" s="19">
        <f t="shared" si="59"/>
        <v>45500</v>
      </c>
      <c r="M405" s="11">
        <f t="shared" si="63"/>
        <v>3505</v>
      </c>
      <c r="N405" s="20">
        <f t="shared" si="60"/>
        <v>0.59722222222222221</v>
      </c>
      <c r="O405" s="20">
        <f t="shared" si="64"/>
        <v>0.65277777777777779</v>
      </c>
      <c r="P405" s="11" t="str">
        <f>IF(G405="","",G405&amp;COUNTIF($G$2:G405,G405))</f>
        <v>欧冠77</v>
      </c>
      <c r="Q405" s="26">
        <f t="shared" si="62"/>
        <v>3.4722222222222099E-3</v>
      </c>
    </row>
    <row r="406" spans="1:17" x14ac:dyDescent="0.2">
      <c r="A406" s="19"/>
      <c r="B406" s="11" t="s">
        <v>366</v>
      </c>
      <c r="C406" s="19">
        <f t="shared" si="55"/>
        <v>45500</v>
      </c>
      <c r="D406" s="20">
        <f t="shared" si="56"/>
        <v>0.65625</v>
      </c>
      <c r="E406" s="20">
        <f t="shared" si="57"/>
        <v>0.71180555555555558</v>
      </c>
      <c r="F406" s="20">
        <f t="shared" si="58"/>
        <v>5.555555555555558E-2</v>
      </c>
      <c r="G406" s="11" t="str" cm="1">
        <f t="array" ref="G406">_xlfn.IFNA(LOOKUP(1,0/FIND(help!$B$1:$B$26,B406),help!$C$1:$C$26),"")</f>
        <v>德甲</v>
      </c>
      <c r="H406" s="11" t="str" cm="1">
        <f t="array" ref="H406">IF(G406="","",IFERROR(LOOKUP(1,0/FIND(help!$H$2:$H$18,B406),help!$I$2:$I$18),""))</f>
        <v>2023-24赛季</v>
      </c>
      <c r="I406" s="11" t="s">
        <v>1154</v>
      </c>
      <c r="J406" s="11" t="s">
        <v>968</v>
      </c>
      <c r="K406" s="11" t="s">
        <v>755</v>
      </c>
      <c r="L406" s="19">
        <f t="shared" si="59"/>
        <v>45500</v>
      </c>
      <c r="M406" s="11">
        <f t="shared" si="63"/>
        <v>3505</v>
      </c>
      <c r="N406" s="20">
        <f t="shared" si="60"/>
        <v>0.65625</v>
      </c>
      <c r="O406" s="20">
        <f t="shared" si="64"/>
        <v>0.71180555555555558</v>
      </c>
      <c r="P406" s="11" t="str">
        <f>IF(G406="","",G406&amp;COUNTIF($G$2:G406,G406))</f>
        <v>德甲39</v>
      </c>
      <c r="Q406" s="26">
        <f t="shared" si="62"/>
        <v>0</v>
      </c>
    </row>
    <row r="407" spans="1:17" x14ac:dyDescent="0.2">
      <c r="A407" s="19"/>
      <c r="B407" s="11" t="s">
        <v>367</v>
      </c>
      <c r="C407" s="19">
        <f t="shared" si="55"/>
        <v>45500</v>
      </c>
      <c r="D407" s="20">
        <f t="shared" si="56"/>
        <v>0.71180555555555558</v>
      </c>
      <c r="E407" s="20">
        <f t="shared" si="57"/>
        <v>0.77083333333333337</v>
      </c>
      <c r="F407" s="20">
        <f t="shared" si="58"/>
        <v>5.902777777777779E-2</v>
      </c>
      <c r="G407" s="11" t="str" cm="1">
        <f t="array" ref="G407">_xlfn.IFNA(LOOKUP(1,0/FIND(help!$B$1:$B$26,B407),help!$C$1:$C$26),"")</f>
        <v>德甲</v>
      </c>
      <c r="H407" s="11" t="str" cm="1">
        <f t="array" ref="H407">IF(G407="","",IFERROR(LOOKUP(1,0/FIND(help!$H$2:$H$18,B407),help!$I$2:$I$18),""))</f>
        <v>2023-24赛季</v>
      </c>
      <c r="I407" s="11" t="s">
        <v>1158</v>
      </c>
      <c r="J407" s="11" t="s">
        <v>974</v>
      </c>
      <c r="K407" s="11" t="s">
        <v>755</v>
      </c>
      <c r="L407" s="19">
        <f t="shared" si="59"/>
        <v>45500</v>
      </c>
      <c r="M407" s="11">
        <f t="shared" si="63"/>
        <v>3505</v>
      </c>
      <c r="N407" s="20">
        <f t="shared" si="60"/>
        <v>0.71180555555555558</v>
      </c>
      <c r="O407" s="20">
        <f t="shared" si="64"/>
        <v>0.76736111111111116</v>
      </c>
      <c r="P407" s="11" t="str">
        <f>IF(G407="","",G407&amp;COUNTIF($G$2:G407,G407))</f>
        <v>德甲40</v>
      </c>
      <c r="Q407" s="26">
        <f t="shared" si="62"/>
        <v>3.4722222222222099E-3</v>
      </c>
    </row>
    <row r="408" spans="1:17" x14ac:dyDescent="0.2">
      <c r="A408" s="19"/>
      <c r="B408" s="11" t="s">
        <v>368</v>
      </c>
      <c r="C408" s="19">
        <f t="shared" si="55"/>
        <v>45500</v>
      </c>
      <c r="D408" s="20">
        <f t="shared" si="56"/>
        <v>0.77083333333333337</v>
      </c>
      <c r="E408" s="20">
        <f t="shared" si="57"/>
        <v>0.78819444444444442</v>
      </c>
      <c r="F408" s="20">
        <f t="shared" si="58"/>
        <v>1.7361111111111049E-2</v>
      </c>
      <c r="G408" s="11" t="str" cm="1">
        <f t="array" ref="G408">_xlfn.IFNA(LOOKUP(1,0/FIND(help!$B$1:$B$26,B408),help!$C$1:$C$26),"")</f>
        <v/>
      </c>
      <c r="H408" s="11" t="str" cm="1">
        <f t="array" ref="H408">IF(G408="","",IFERROR(LOOKUP(1,0/FIND(help!$H$2:$H$18,B408),help!$I$2:$I$18),""))</f>
        <v/>
      </c>
      <c r="I408" s="11" t="s">
        <v>1068</v>
      </c>
      <c r="J408" s="11" t="s">
        <v>846</v>
      </c>
      <c r="K408" s="11" t="s">
        <v>755</v>
      </c>
      <c r="L408" s="19">
        <f t="shared" si="59"/>
        <v>45500</v>
      </c>
      <c r="M408" s="11">
        <f t="shared" si="63"/>
        <v>3505</v>
      </c>
      <c r="N408" s="20" t="str">
        <f t="shared" si="60"/>
        <v/>
      </c>
      <c r="O408" s="20" t="str">
        <f t="shared" si="64"/>
        <v/>
      </c>
      <c r="P408" s="11" t="str">
        <f>IF(G408="","",G408&amp;COUNTIF($G$2:G408,G408))</f>
        <v/>
      </c>
      <c r="Q408" s="26">
        <f t="shared" si="62"/>
        <v>0</v>
      </c>
    </row>
    <row r="409" spans="1:17" x14ac:dyDescent="0.2">
      <c r="A409" s="19"/>
      <c r="B409" s="11" t="s">
        <v>369</v>
      </c>
      <c r="C409" s="19">
        <f t="shared" si="55"/>
        <v>45500</v>
      </c>
      <c r="D409" s="20">
        <f t="shared" si="56"/>
        <v>0.78819444444444442</v>
      </c>
      <c r="E409" s="20">
        <f t="shared" si="57"/>
        <v>0.80555555555555558</v>
      </c>
      <c r="F409" s="20">
        <f t="shared" si="58"/>
        <v>1.736111111111116E-2</v>
      </c>
      <c r="G409" s="11" t="str" cm="1">
        <f t="array" ref="G409">_xlfn.IFNA(LOOKUP(1,0/FIND(help!$B$1:$B$26,B409),help!$C$1:$C$26),"")</f>
        <v/>
      </c>
      <c r="H409" s="11" t="str" cm="1">
        <f t="array" ref="H409">IF(G409="","",IFERROR(LOOKUP(1,0/FIND(help!$H$2:$H$18,B409),help!$I$2:$I$18),""))</f>
        <v/>
      </c>
      <c r="I409" s="11" t="s">
        <v>1079</v>
      </c>
      <c r="J409" s="11" t="s">
        <v>858</v>
      </c>
      <c r="K409" s="11" t="s">
        <v>755</v>
      </c>
      <c r="L409" s="19">
        <f t="shared" si="59"/>
        <v>45500</v>
      </c>
      <c r="M409" s="11">
        <f t="shared" si="63"/>
        <v>3505</v>
      </c>
      <c r="N409" s="20" t="str">
        <f t="shared" si="60"/>
        <v/>
      </c>
      <c r="O409" s="20" t="str">
        <f t="shared" si="64"/>
        <v/>
      </c>
      <c r="P409" s="11" t="str">
        <f>IF(G409="","",G409&amp;COUNTIF($G$2:G409,G409))</f>
        <v/>
      </c>
      <c r="Q409" s="26">
        <f t="shared" si="62"/>
        <v>0</v>
      </c>
    </row>
    <row r="410" spans="1:17" x14ac:dyDescent="0.2">
      <c r="A410" s="19"/>
      <c r="B410" s="11" t="s">
        <v>370</v>
      </c>
      <c r="C410" s="19">
        <f t="shared" si="55"/>
        <v>45500</v>
      </c>
      <c r="D410" s="20">
        <f t="shared" si="56"/>
        <v>0.80555555555555558</v>
      </c>
      <c r="E410" s="20">
        <f t="shared" si="57"/>
        <v>0.86111111111111116</v>
      </c>
      <c r="F410" s="20">
        <f t="shared" si="58"/>
        <v>5.555555555555558E-2</v>
      </c>
      <c r="G410" s="11" t="str" cm="1">
        <f t="array" ref="G410">_xlfn.IFNA(LOOKUP(1,0/FIND(help!$B$1:$B$26,B410),help!$C$1:$C$26),"")</f>
        <v>意甲</v>
      </c>
      <c r="H410" s="11" t="str" cm="1">
        <f t="array" ref="H410">IF(G410="","",IFERROR(LOOKUP(1,0/FIND(help!$H$2:$H$18,B410),help!$I$2:$I$18),""))</f>
        <v>2023-24赛季</v>
      </c>
      <c r="I410" s="11" t="s">
        <v>1107</v>
      </c>
      <c r="J410" s="11" t="s">
        <v>891</v>
      </c>
      <c r="K410" s="11" t="s">
        <v>755</v>
      </c>
      <c r="L410" s="19">
        <f t="shared" si="59"/>
        <v>45500</v>
      </c>
      <c r="M410" s="11">
        <f t="shared" si="63"/>
        <v>3505</v>
      </c>
      <c r="N410" s="20">
        <f t="shared" si="60"/>
        <v>0.80555555555555558</v>
      </c>
      <c r="O410" s="20">
        <f t="shared" si="64"/>
        <v>0.86111111111111116</v>
      </c>
      <c r="P410" s="11" t="str">
        <f>IF(G410="","",G410&amp;COUNTIF($G$2:G410,G410))</f>
        <v>意甲38</v>
      </c>
      <c r="Q410" s="26">
        <f t="shared" si="62"/>
        <v>0</v>
      </c>
    </row>
    <row r="411" spans="1:17" x14ac:dyDescent="0.2">
      <c r="A411" s="19"/>
      <c r="B411" s="11" t="s">
        <v>371</v>
      </c>
      <c r="C411" s="19">
        <f t="shared" si="55"/>
        <v>45500</v>
      </c>
      <c r="D411" s="20">
        <f t="shared" si="56"/>
        <v>0.86111111111111116</v>
      </c>
      <c r="E411" s="20">
        <f t="shared" si="57"/>
        <v>0.92013888888888884</v>
      </c>
      <c r="F411" s="20">
        <f t="shared" si="58"/>
        <v>5.9027777777777679E-2</v>
      </c>
      <c r="G411" s="11" t="str" cm="1">
        <f t="array" ref="G411">_xlfn.IFNA(LOOKUP(1,0/FIND(help!$B$1:$B$26,B411),help!$C$1:$C$26),"")</f>
        <v>意甲</v>
      </c>
      <c r="H411" s="11" t="str" cm="1">
        <f t="array" ref="H411">IF(G411="","",IFERROR(LOOKUP(1,0/FIND(help!$H$2:$H$18,B411),help!$I$2:$I$18),""))</f>
        <v>2023-24赛季</v>
      </c>
      <c r="I411" s="11" t="s">
        <v>1159</v>
      </c>
      <c r="J411" s="11" t="s">
        <v>975</v>
      </c>
      <c r="K411" s="11" t="s">
        <v>755</v>
      </c>
      <c r="L411" s="19">
        <f t="shared" si="59"/>
        <v>45500</v>
      </c>
      <c r="M411" s="11">
        <f t="shared" si="63"/>
        <v>3505</v>
      </c>
      <c r="N411" s="20">
        <f t="shared" si="60"/>
        <v>0.86111111111111116</v>
      </c>
      <c r="O411" s="20">
        <f t="shared" si="64"/>
        <v>0.91666666666666674</v>
      </c>
      <c r="P411" s="11" t="str">
        <f>IF(G411="","",G411&amp;COUNTIF($G$2:G411,G411))</f>
        <v>意甲39</v>
      </c>
      <c r="Q411" s="26">
        <f t="shared" si="62"/>
        <v>3.4722222222220989E-3</v>
      </c>
    </row>
    <row r="412" spans="1:17" x14ac:dyDescent="0.2">
      <c r="A412" s="19"/>
      <c r="B412" s="11" t="s">
        <v>372</v>
      </c>
      <c r="C412" s="19">
        <f t="shared" si="55"/>
        <v>45500</v>
      </c>
      <c r="D412" s="20">
        <f t="shared" si="56"/>
        <v>0.92013888888888884</v>
      </c>
      <c r="E412" s="20">
        <f t="shared" si="57"/>
        <v>0.97569444444444442</v>
      </c>
      <c r="F412" s="20">
        <f t="shared" si="58"/>
        <v>5.555555555555558E-2</v>
      </c>
      <c r="G412" s="11" t="str" cm="1">
        <f t="array" ref="G412">_xlfn.IFNA(LOOKUP(1,0/FIND(help!$B$1:$B$26,B412),help!$C$1:$C$26),"")</f>
        <v>欧冠</v>
      </c>
      <c r="H412" s="11" t="str" cm="1">
        <f t="array" ref="H412">IF(G412="","",IFERROR(LOOKUP(1,0/FIND(help!$H$2:$H$18,B412),help!$I$2:$I$18),""))</f>
        <v>2023-24赛季</v>
      </c>
      <c r="I412" s="11" t="s">
        <v>1150</v>
      </c>
      <c r="J412" s="11" t="s">
        <v>967</v>
      </c>
      <c r="K412" s="11" t="s">
        <v>755</v>
      </c>
      <c r="L412" s="19">
        <f t="shared" si="59"/>
        <v>45500</v>
      </c>
      <c r="M412" s="11">
        <f t="shared" si="63"/>
        <v>3505</v>
      </c>
      <c r="N412" s="20">
        <f t="shared" si="60"/>
        <v>0.92013888888888884</v>
      </c>
      <c r="O412" s="20">
        <f t="shared" si="64"/>
        <v>0.97569444444444442</v>
      </c>
      <c r="P412" s="11" t="str">
        <f>IF(G412="","",G412&amp;COUNTIF($G$2:G412,G412))</f>
        <v>欧冠78</v>
      </c>
      <c r="Q412" s="26">
        <f t="shared" si="62"/>
        <v>0</v>
      </c>
    </row>
    <row r="413" spans="1:17" x14ac:dyDescent="0.2">
      <c r="A413" s="19"/>
      <c r="B413" s="11" t="s">
        <v>373</v>
      </c>
      <c r="C413" s="19">
        <f t="shared" si="55"/>
        <v>45500</v>
      </c>
      <c r="D413" s="20">
        <f t="shared" si="56"/>
        <v>0.97569444444444442</v>
      </c>
      <c r="E413" s="20">
        <f t="shared" si="57"/>
        <v>3.4722222222222224E-2</v>
      </c>
      <c r="F413" s="20">
        <f t="shared" si="58"/>
        <v>5.902777777777779E-2</v>
      </c>
      <c r="G413" s="11" t="str" cm="1">
        <f t="array" ref="G413">_xlfn.IFNA(LOOKUP(1,0/FIND(help!$B$1:$B$26,B413),help!$C$1:$C$26),"")</f>
        <v>欧冠</v>
      </c>
      <c r="H413" s="11" t="str" cm="1">
        <f t="array" ref="H413">IF(G413="","",IFERROR(LOOKUP(1,0/FIND(help!$H$2:$H$18,B413),help!$I$2:$I$18),""))</f>
        <v>2023-24赛季</v>
      </c>
      <c r="I413" s="11" t="s">
        <v>1150</v>
      </c>
      <c r="J413" s="11" t="s">
        <v>973</v>
      </c>
      <c r="K413" s="11" t="s">
        <v>755</v>
      </c>
      <c r="L413" s="19">
        <f t="shared" si="59"/>
        <v>45500</v>
      </c>
      <c r="M413" s="11">
        <f t="shared" si="63"/>
        <v>3505</v>
      </c>
      <c r="N413" s="20">
        <f t="shared" si="60"/>
        <v>0.97569444444444442</v>
      </c>
      <c r="O413" s="20">
        <f t="shared" si="64"/>
        <v>1.03125</v>
      </c>
      <c r="P413" s="11" t="str">
        <f>IF(G413="","",G413&amp;COUNTIF($G$2:G413,G413))</f>
        <v>欧冠79</v>
      </c>
      <c r="Q413" s="26">
        <f t="shared" si="62"/>
        <v>3.4722222222222099E-3</v>
      </c>
    </row>
    <row r="414" spans="1:17" x14ac:dyDescent="0.2">
      <c r="A414" s="19">
        <v>45501</v>
      </c>
      <c r="B414" s="11" t="s">
        <v>152</v>
      </c>
      <c r="C414" s="19">
        <f t="shared" si="55"/>
        <v>45501</v>
      </c>
      <c r="D414" s="20">
        <f t="shared" si="56"/>
        <v>3.4722222222222224E-2</v>
      </c>
      <c r="E414" s="20">
        <f t="shared" si="57"/>
        <v>5.5555555555555552E-2</v>
      </c>
      <c r="F414" s="20">
        <f t="shared" si="58"/>
        <v>2.0833333333333329E-2</v>
      </c>
      <c r="G414" s="11" t="str" cm="1">
        <f t="array" ref="G414">_xlfn.IFNA(LOOKUP(1,0/FIND(help!$B$1:$B$26,B414),help!$C$1:$C$26),"")</f>
        <v/>
      </c>
      <c r="H414" s="11" t="str" cm="1">
        <f t="array" ref="H414">IF(G414="","",IFERROR(LOOKUP(1,0/FIND(help!$H$2:$H$18,B414),help!$I$2:$I$18),""))</f>
        <v/>
      </c>
      <c r="I414" s="11" t="s">
        <v>1111</v>
      </c>
      <c r="J414" s="11" t="s">
        <v>898</v>
      </c>
      <c r="K414" s="11" t="s">
        <v>755</v>
      </c>
      <c r="L414" s="19">
        <f t="shared" si="59"/>
        <v>45500</v>
      </c>
      <c r="M414" s="11">
        <f t="shared" si="63"/>
        <v>3505</v>
      </c>
      <c r="N414" s="20" t="str">
        <f t="shared" si="60"/>
        <v/>
      </c>
      <c r="O414" s="20" t="str">
        <f t="shared" si="64"/>
        <v/>
      </c>
      <c r="P414" s="11" t="str">
        <f>IF(G414="","",G414&amp;COUNTIF($G$2:G414,G414))</f>
        <v/>
      </c>
      <c r="Q414" s="26">
        <f t="shared" si="62"/>
        <v>0</v>
      </c>
    </row>
    <row r="415" spans="1:17" x14ac:dyDescent="0.2">
      <c r="A415" s="19"/>
      <c r="B415" s="11" t="s">
        <v>374</v>
      </c>
      <c r="C415" s="19">
        <f t="shared" si="55"/>
        <v>45501</v>
      </c>
      <c r="D415" s="20">
        <f t="shared" si="56"/>
        <v>5.5555555555555552E-2</v>
      </c>
      <c r="E415" s="20">
        <f t="shared" si="57"/>
        <v>0.1111111111111111</v>
      </c>
      <c r="F415" s="20">
        <f t="shared" si="58"/>
        <v>5.5555555555555552E-2</v>
      </c>
      <c r="G415" s="11" t="str" cm="1">
        <f t="array" ref="G415">_xlfn.IFNA(LOOKUP(1,0/FIND(help!$B$1:$B$26,B415),help!$C$1:$C$26),"")</f>
        <v>英超</v>
      </c>
      <c r="H415" s="11" t="str" cm="1">
        <f t="array" ref="H415">IF(G415="","",IFERROR(LOOKUP(1,0/FIND(help!$H$2:$H$18,B415),help!$I$2:$I$18),""))</f>
        <v>2023-24赛季</v>
      </c>
      <c r="I415" s="11" t="s">
        <v>1155</v>
      </c>
      <c r="J415" s="11" t="s">
        <v>964</v>
      </c>
      <c r="K415" s="11" t="s">
        <v>755</v>
      </c>
      <c r="L415" s="19">
        <f t="shared" si="59"/>
        <v>45500</v>
      </c>
      <c r="M415" s="11">
        <f t="shared" si="63"/>
        <v>3505</v>
      </c>
      <c r="N415" s="20">
        <f t="shared" si="60"/>
        <v>1.0555555555555556</v>
      </c>
      <c r="O415" s="20">
        <f t="shared" si="64"/>
        <v>0.11111111111111116</v>
      </c>
      <c r="P415" s="11" t="str">
        <f>IF(G415="","",G415&amp;COUNTIF($G$2:G415,G415))</f>
        <v>英超121</v>
      </c>
      <c r="Q415" s="26">
        <f t="shared" si="62"/>
        <v>5.5511151231257827E-17</v>
      </c>
    </row>
    <row r="416" spans="1:17" x14ac:dyDescent="0.2">
      <c r="A416" s="19"/>
      <c r="B416" s="11" t="s">
        <v>375</v>
      </c>
      <c r="C416" s="19">
        <f t="shared" si="55"/>
        <v>45501</v>
      </c>
      <c r="D416" s="20">
        <f t="shared" si="56"/>
        <v>0.1111111111111111</v>
      </c>
      <c r="E416" s="20">
        <f t="shared" si="57"/>
        <v>0.1701388888888889</v>
      </c>
      <c r="F416" s="20">
        <f t="shared" si="58"/>
        <v>5.902777777777779E-2</v>
      </c>
      <c r="G416" s="11" t="str" cm="1">
        <f t="array" ref="G416">_xlfn.IFNA(LOOKUP(1,0/FIND(help!$B$1:$B$26,B416),help!$C$1:$C$26),"")</f>
        <v>英超</v>
      </c>
      <c r="H416" s="11" t="str" cm="1">
        <f t="array" ref="H416">IF(G416="","",IFERROR(LOOKUP(1,0/FIND(help!$H$2:$H$18,B416),help!$I$2:$I$18),""))</f>
        <v>2023-24赛季</v>
      </c>
      <c r="I416" s="11" t="s">
        <v>1155</v>
      </c>
      <c r="J416" s="11" t="s">
        <v>965</v>
      </c>
      <c r="K416" s="11" t="s">
        <v>755</v>
      </c>
      <c r="L416" s="19">
        <f t="shared" si="59"/>
        <v>45501</v>
      </c>
      <c r="M416" s="11">
        <f t="shared" si="63"/>
        <v>3505</v>
      </c>
      <c r="N416" s="20">
        <f t="shared" si="60"/>
        <v>0.1111111111111111</v>
      </c>
      <c r="O416" s="20">
        <f t="shared" si="64"/>
        <v>0.16666666666666666</v>
      </c>
      <c r="P416" s="11" t="str">
        <f>IF(G416="","",G416&amp;COUNTIF($G$2:G416,G416))</f>
        <v>英超122</v>
      </c>
      <c r="Q416" s="26">
        <f t="shared" si="62"/>
        <v>3.4722222222222376E-3</v>
      </c>
    </row>
    <row r="417" spans="1:17" x14ac:dyDescent="0.2">
      <c r="A417" s="19"/>
      <c r="B417" s="11" t="s">
        <v>376</v>
      </c>
      <c r="C417" s="19">
        <f t="shared" si="55"/>
        <v>45501</v>
      </c>
      <c r="D417" s="20">
        <f t="shared" si="56"/>
        <v>0.1701388888888889</v>
      </c>
      <c r="E417" s="20">
        <f t="shared" si="57"/>
        <v>0.22569444444444445</v>
      </c>
      <c r="F417" s="20">
        <f t="shared" si="58"/>
        <v>5.5555555555555552E-2</v>
      </c>
      <c r="G417" s="11" t="str" cm="1">
        <f t="array" ref="G417">_xlfn.IFNA(LOOKUP(1,0/FIND(help!$B$1:$B$26,B417),help!$C$1:$C$26),"")</f>
        <v>英超</v>
      </c>
      <c r="H417" s="11" t="str" cm="1">
        <f t="array" ref="H417">IF(G417="","",IFERROR(LOOKUP(1,0/FIND(help!$H$2:$H$18,B417),help!$I$2:$I$18),""))</f>
        <v>2023-24赛季</v>
      </c>
      <c r="I417" s="11" t="s">
        <v>1156</v>
      </c>
      <c r="J417" s="11" t="s">
        <v>969</v>
      </c>
      <c r="K417" s="11" t="s">
        <v>755</v>
      </c>
      <c r="L417" s="19">
        <f t="shared" si="59"/>
        <v>45501</v>
      </c>
      <c r="M417" s="11">
        <f t="shared" si="63"/>
        <v>3505</v>
      </c>
      <c r="N417" s="20">
        <f t="shared" si="60"/>
        <v>0.1701388888888889</v>
      </c>
      <c r="O417" s="20">
        <f t="shared" si="64"/>
        <v>0.22569444444444445</v>
      </c>
      <c r="P417" s="11" t="str">
        <f>IF(G417="","",G417&amp;COUNTIF($G$2:G417,G417))</f>
        <v>英超123</v>
      </c>
      <c r="Q417" s="26">
        <f t="shared" si="62"/>
        <v>0</v>
      </c>
    </row>
    <row r="418" spans="1:17" x14ac:dyDescent="0.2">
      <c r="A418" s="19"/>
      <c r="B418" s="11" t="s">
        <v>377</v>
      </c>
      <c r="C418" s="19">
        <f t="shared" si="55"/>
        <v>45501</v>
      </c>
      <c r="D418" s="20">
        <f t="shared" si="56"/>
        <v>0.22569444444444445</v>
      </c>
      <c r="E418" s="20">
        <f t="shared" si="57"/>
        <v>0.28472222222222221</v>
      </c>
      <c r="F418" s="20">
        <f t="shared" si="58"/>
        <v>5.9027777777777762E-2</v>
      </c>
      <c r="G418" s="11" t="str" cm="1">
        <f t="array" ref="G418">_xlfn.IFNA(LOOKUP(1,0/FIND(help!$B$1:$B$26,B418),help!$C$1:$C$26),"")</f>
        <v>英超</v>
      </c>
      <c r="H418" s="11" t="str" cm="1">
        <f t="array" ref="H418">IF(G418="","",IFERROR(LOOKUP(1,0/FIND(help!$H$2:$H$18,B418),help!$I$2:$I$18),""))</f>
        <v>2023-24赛季</v>
      </c>
      <c r="I418" s="11" t="s">
        <v>1156</v>
      </c>
      <c r="J418" s="11" t="s">
        <v>970</v>
      </c>
      <c r="K418" s="11" t="s">
        <v>755</v>
      </c>
      <c r="L418" s="19">
        <f t="shared" si="59"/>
        <v>45501</v>
      </c>
      <c r="M418" s="11">
        <f t="shared" si="63"/>
        <v>3505</v>
      </c>
      <c r="N418" s="20">
        <f t="shared" si="60"/>
        <v>0.22569444444444445</v>
      </c>
      <c r="O418" s="20">
        <f t="shared" si="64"/>
        <v>0.28125</v>
      </c>
      <c r="P418" s="11" t="str">
        <f>IF(G418="","",G418&amp;COUNTIF($G$2:G418,G418))</f>
        <v>英超124</v>
      </c>
      <c r="Q418" s="26">
        <f t="shared" si="62"/>
        <v>3.4722222222222099E-3</v>
      </c>
    </row>
    <row r="419" spans="1:17" x14ac:dyDescent="0.2">
      <c r="A419" s="19"/>
      <c r="B419" s="11" t="s">
        <v>378</v>
      </c>
      <c r="C419" s="19">
        <f t="shared" si="55"/>
        <v>45501</v>
      </c>
      <c r="D419" s="20">
        <f t="shared" si="56"/>
        <v>0.28472222222222221</v>
      </c>
      <c r="E419" s="20">
        <f t="shared" si="57"/>
        <v>0.34027777777777779</v>
      </c>
      <c r="F419" s="20">
        <f t="shared" si="58"/>
        <v>5.555555555555558E-2</v>
      </c>
      <c r="G419" s="11" t="str" cm="1">
        <f t="array" ref="G419">_xlfn.IFNA(LOOKUP(1,0/FIND(help!$B$1:$B$26,B419),help!$C$1:$C$26),"")</f>
        <v>英超</v>
      </c>
      <c r="H419" s="11" t="str" cm="1">
        <f t="array" ref="H419">IF(G419="","",IFERROR(LOOKUP(1,0/FIND(help!$H$2:$H$18,B419),help!$I$2:$I$18),""))</f>
        <v>2023-24赛季</v>
      </c>
      <c r="I419" s="11" t="s">
        <v>1160</v>
      </c>
      <c r="J419" s="11" t="s">
        <v>976</v>
      </c>
      <c r="K419" s="11" t="s">
        <v>755</v>
      </c>
      <c r="L419" s="19">
        <f t="shared" si="59"/>
        <v>45501</v>
      </c>
      <c r="M419" s="11">
        <f t="shared" si="63"/>
        <v>3505</v>
      </c>
      <c r="N419" s="20">
        <f t="shared" si="60"/>
        <v>0.28472222222222221</v>
      </c>
      <c r="O419" s="20">
        <f t="shared" si="64"/>
        <v>0.34027777777777779</v>
      </c>
      <c r="P419" s="11" t="str">
        <f>IF(G419="","",G419&amp;COUNTIF($G$2:G419,G419))</f>
        <v>英超125</v>
      </c>
      <c r="Q419" s="26">
        <f t="shared" si="62"/>
        <v>0</v>
      </c>
    </row>
    <row r="420" spans="1:17" x14ac:dyDescent="0.2">
      <c r="A420" s="19"/>
      <c r="B420" s="11" t="s">
        <v>379</v>
      </c>
      <c r="C420" s="19">
        <f t="shared" si="55"/>
        <v>45501</v>
      </c>
      <c r="D420" s="20">
        <f t="shared" si="56"/>
        <v>0.34027777777777779</v>
      </c>
      <c r="E420" s="20">
        <f t="shared" si="57"/>
        <v>0.39930555555555558</v>
      </c>
      <c r="F420" s="20">
        <f t="shared" si="58"/>
        <v>5.902777777777779E-2</v>
      </c>
      <c r="G420" s="11" t="str" cm="1">
        <f t="array" ref="G420">_xlfn.IFNA(LOOKUP(1,0/FIND(help!$B$1:$B$26,B420),help!$C$1:$C$26),"")</f>
        <v>英超</v>
      </c>
      <c r="H420" s="11" t="str" cm="1">
        <f t="array" ref="H420">IF(G420="","",IFERROR(LOOKUP(1,0/FIND(help!$H$2:$H$18,B420),help!$I$2:$I$18),""))</f>
        <v>2023-24赛季</v>
      </c>
      <c r="I420" s="11" t="s">
        <v>1160</v>
      </c>
      <c r="J420" s="11" t="s">
        <v>977</v>
      </c>
      <c r="K420" s="11" t="s">
        <v>755</v>
      </c>
      <c r="L420" s="19">
        <f t="shared" si="59"/>
        <v>45501</v>
      </c>
      <c r="M420" s="11">
        <f t="shared" si="63"/>
        <v>3505</v>
      </c>
      <c r="N420" s="20">
        <f t="shared" si="60"/>
        <v>0.34027777777777779</v>
      </c>
      <c r="O420" s="20">
        <f t="shared" si="64"/>
        <v>0.39583333333333337</v>
      </c>
      <c r="P420" s="11" t="str">
        <f>IF(G420="","",G420&amp;COUNTIF($G$2:G420,G420))</f>
        <v>英超126</v>
      </c>
      <c r="Q420" s="26">
        <f t="shared" si="62"/>
        <v>3.4722222222222099E-3</v>
      </c>
    </row>
    <row r="421" spans="1:17" x14ac:dyDescent="0.2">
      <c r="A421" s="19"/>
      <c r="B421" s="11" t="s">
        <v>380</v>
      </c>
      <c r="C421" s="19">
        <f t="shared" si="55"/>
        <v>45501</v>
      </c>
      <c r="D421" s="20">
        <f t="shared" si="56"/>
        <v>0.39930555555555558</v>
      </c>
      <c r="E421" s="20">
        <f t="shared" si="57"/>
        <v>0.4548611111111111</v>
      </c>
      <c r="F421" s="20">
        <f t="shared" si="58"/>
        <v>5.5555555555555525E-2</v>
      </c>
      <c r="G421" s="11" t="str" cm="1">
        <f t="array" ref="G421">_xlfn.IFNA(LOOKUP(1,0/FIND(help!$B$1:$B$26,B421),help!$C$1:$C$26),"")</f>
        <v>欧冠</v>
      </c>
      <c r="H421" s="11" t="str" cm="1">
        <f t="array" ref="H421">IF(G421="","",IFERROR(LOOKUP(1,0/FIND(help!$H$2:$H$18,B421),help!$I$2:$I$18),""))</f>
        <v>2023-24赛季</v>
      </c>
      <c r="I421" s="11" t="s">
        <v>1070</v>
      </c>
      <c r="J421" s="11" t="s">
        <v>971</v>
      </c>
      <c r="K421" s="11" t="s">
        <v>755</v>
      </c>
      <c r="L421" s="19">
        <f t="shared" si="59"/>
        <v>45501</v>
      </c>
      <c r="M421" s="11">
        <f t="shared" si="63"/>
        <v>3505</v>
      </c>
      <c r="N421" s="20">
        <f t="shared" si="60"/>
        <v>0.39930555555555558</v>
      </c>
      <c r="O421" s="20">
        <f t="shared" si="64"/>
        <v>0.45486111111111116</v>
      </c>
      <c r="P421" s="11" t="str">
        <f>IF(G421="","",G421&amp;COUNTIF($G$2:G421,G421))</f>
        <v>欧冠80</v>
      </c>
      <c r="Q421" s="26">
        <f t="shared" si="62"/>
        <v>5.5511151231257827E-17</v>
      </c>
    </row>
    <row r="422" spans="1:17" x14ac:dyDescent="0.2">
      <c r="A422" s="19"/>
      <c r="B422" s="11" t="s">
        <v>381</v>
      </c>
      <c r="C422" s="19">
        <f t="shared" si="55"/>
        <v>45501</v>
      </c>
      <c r="D422" s="20">
        <f t="shared" si="56"/>
        <v>0.4548611111111111</v>
      </c>
      <c r="E422" s="20">
        <f t="shared" si="57"/>
        <v>0.51388888888888884</v>
      </c>
      <c r="F422" s="20">
        <f t="shared" si="58"/>
        <v>5.9027777777777735E-2</v>
      </c>
      <c r="G422" s="11" t="str" cm="1">
        <f t="array" ref="G422">_xlfn.IFNA(LOOKUP(1,0/FIND(help!$B$1:$B$26,B422),help!$C$1:$C$26),"")</f>
        <v>欧冠</v>
      </c>
      <c r="H422" s="11" t="str" cm="1">
        <f t="array" ref="H422">IF(G422="","",IFERROR(LOOKUP(1,0/FIND(help!$H$2:$H$18,B422),help!$I$2:$I$18),""))</f>
        <v>2023-24赛季</v>
      </c>
      <c r="I422" s="11" t="s">
        <v>1070</v>
      </c>
      <c r="J422" s="11" t="s">
        <v>848</v>
      </c>
      <c r="K422" s="11" t="s">
        <v>755</v>
      </c>
      <c r="L422" s="19">
        <f t="shared" si="59"/>
        <v>45501</v>
      </c>
      <c r="M422" s="11">
        <f t="shared" si="63"/>
        <v>3505</v>
      </c>
      <c r="N422" s="20">
        <f t="shared" si="60"/>
        <v>0.4548611111111111</v>
      </c>
      <c r="O422" s="20">
        <f t="shared" si="64"/>
        <v>0.51041666666666663</v>
      </c>
      <c r="P422" s="11" t="str">
        <f>IF(G422="","",G422&amp;COUNTIF($G$2:G422,G422))</f>
        <v>欧冠81</v>
      </c>
      <c r="Q422" s="26">
        <f t="shared" si="62"/>
        <v>3.4722222222222099E-3</v>
      </c>
    </row>
    <row r="423" spans="1:17" x14ac:dyDescent="0.2">
      <c r="A423" s="19"/>
      <c r="B423" s="11" t="s">
        <v>45</v>
      </c>
      <c r="C423" s="19">
        <f t="shared" si="55"/>
        <v>45501</v>
      </c>
      <c r="D423" s="20">
        <f t="shared" si="56"/>
        <v>0.51388888888888884</v>
      </c>
      <c r="E423" s="20">
        <f t="shared" si="57"/>
        <v>0.53125</v>
      </c>
      <c r="F423" s="20">
        <f t="shared" si="58"/>
        <v>1.736111111111116E-2</v>
      </c>
      <c r="G423" s="11" t="str" cm="1">
        <f t="array" ref="G423">_xlfn.IFNA(LOOKUP(1,0/FIND(help!$B$1:$B$26,B423),help!$C$1:$C$26),"")</f>
        <v/>
      </c>
      <c r="H423" s="11" t="str" cm="1">
        <f t="array" ref="H423">IF(G423="","",IFERROR(LOOKUP(1,0/FIND(help!$H$2:$H$18,B423),help!$I$2:$I$18),""))</f>
        <v/>
      </c>
      <c r="I423" s="11" t="s">
        <v>1061</v>
      </c>
      <c r="J423" s="11" t="s">
        <v>837</v>
      </c>
      <c r="K423" s="11" t="s">
        <v>755</v>
      </c>
      <c r="L423" s="19">
        <f t="shared" si="59"/>
        <v>45501</v>
      </c>
      <c r="M423" s="11">
        <f t="shared" si="63"/>
        <v>3505</v>
      </c>
      <c r="N423" s="20" t="str">
        <f t="shared" si="60"/>
        <v/>
      </c>
      <c r="O423" s="20" t="str">
        <f t="shared" si="64"/>
        <v/>
      </c>
      <c r="P423" s="11" t="str">
        <f>IF(G423="","",G423&amp;COUNTIF($G$2:G423,G423))</f>
        <v/>
      </c>
      <c r="Q423" s="26">
        <f t="shared" si="62"/>
        <v>0</v>
      </c>
    </row>
    <row r="424" spans="1:17" x14ac:dyDescent="0.2">
      <c r="A424" s="19"/>
      <c r="B424" s="11" t="s">
        <v>382</v>
      </c>
      <c r="C424" s="19">
        <f t="shared" si="55"/>
        <v>45501</v>
      </c>
      <c r="D424" s="20">
        <f t="shared" si="56"/>
        <v>0.53125</v>
      </c>
      <c r="E424" s="20">
        <f t="shared" si="57"/>
        <v>0.54861111111111116</v>
      </c>
      <c r="F424" s="20">
        <f t="shared" si="58"/>
        <v>1.736111111111116E-2</v>
      </c>
      <c r="G424" s="11" t="str" cm="1">
        <f t="array" ref="G424">_xlfn.IFNA(LOOKUP(1,0/FIND(help!$B$1:$B$26,B424),help!$C$1:$C$26),"")</f>
        <v/>
      </c>
      <c r="H424" s="11" t="str" cm="1">
        <f t="array" ref="H424">IF(G424="","",IFERROR(LOOKUP(1,0/FIND(help!$H$2:$H$18,B424),help!$I$2:$I$18),""))</f>
        <v/>
      </c>
      <c r="I424" s="11" t="s">
        <v>1149</v>
      </c>
      <c r="J424" s="11" t="s">
        <v>954</v>
      </c>
      <c r="K424" s="11" t="s">
        <v>755</v>
      </c>
      <c r="L424" s="19">
        <f t="shared" si="59"/>
        <v>45501</v>
      </c>
      <c r="M424" s="11">
        <f t="shared" si="63"/>
        <v>3505</v>
      </c>
      <c r="N424" s="20" t="str">
        <f t="shared" si="60"/>
        <v/>
      </c>
      <c r="O424" s="20" t="str">
        <f t="shared" si="64"/>
        <v/>
      </c>
      <c r="P424" s="11" t="str">
        <f>IF(G424="","",G424&amp;COUNTIF($G$2:G424,G424))</f>
        <v/>
      </c>
      <c r="Q424" s="26">
        <f t="shared" si="62"/>
        <v>0</v>
      </c>
    </row>
    <row r="425" spans="1:17" x14ac:dyDescent="0.2">
      <c r="A425" s="19"/>
      <c r="B425" s="11" t="s">
        <v>383</v>
      </c>
      <c r="C425" s="19">
        <f t="shared" si="55"/>
        <v>45501</v>
      </c>
      <c r="D425" s="20">
        <f t="shared" si="56"/>
        <v>0.54861111111111116</v>
      </c>
      <c r="E425" s="20">
        <f t="shared" si="57"/>
        <v>0.60416666666666663</v>
      </c>
      <c r="F425" s="20">
        <f t="shared" si="58"/>
        <v>5.5555555555555469E-2</v>
      </c>
      <c r="G425" s="11" t="str" cm="1">
        <f t="array" ref="G425">_xlfn.IFNA(LOOKUP(1,0/FIND(help!$B$1:$B$26,B425),help!$C$1:$C$26),"")</f>
        <v>欧冠</v>
      </c>
      <c r="H425" s="11" t="str" cm="1">
        <f t="array" ref="H425">IF(G425="","",IFERROR(LOOKUP(1,0/FIND(help!$H$2:$H$18,B425),help!$I$2:$I$18),""))</f>
        <v>2023-24赛季</v>
      </c>
      <c r="I425" s="11" t="s">
        <v>1150</v>
      </c>
      <c r="J425" s="11" t="s">
        <v>973</v>
      </c>
      <c r="K425" s="11" t="s">
        <v>755</v>
      </c>
      <c r="L425" s="19">
        <f t="shared" si="59"/>
        <v>45501</v>
      </c>
      <c r="M425" s="11">
        <f t="shared" si="63"/>
        <v>3505</v>
      </c>
      <c r="N425" s="20">
        <f t="shared" si="60"/>
        <v>0.54861111111111116</v>
      </c>
      <c r="O425" s="20">
        <f t="shared" si="64"/>
        <v>0.60416666666666674</v>
      </c>
      <c r="P425" s="11" t="str">
        <f>IF(G425="","",G425&amp;COUNTIF($G$2:G425,G425))</f>
        <v>欧冠82</v>
      </c>
      <c r="Q425" s="26">
        <f t="shared" si="62"/>
        <v>1.1102230246251565E-16</v>
      </c>
    </row>
    <row r="426" spans="1:17" x14ac:dyDescent="0.2">
      <c r="A426" s="19"/>
      <c r="B426" s="11" t="s">
        <v>384</v>
      </c>
      <c r="C426" s="19">
        <f t="shared" si="55"/>
        <v>45501</v>
      </c>
      <c r="D426" s="20">
        <f t="shared" si="56"/>
        <v>0.60416666666666663</v>
      </c>
      <c r="E426" s="20">
        <f t="shared" si="57"/>
        <v>0.66319444444444442</v>
      </c>
      <c r="F426" s="20">
        <f t="shared" si="58"/>
        <v>5.902777777777779E-2</v>
      </c>
      <c r="G426" s="11" t="str" cm="1">
        <f t="array" ref="G426">_xlfn.IFNA(LOOKUP(1,0/FIND(help!$B$1:$B$26,B426),help!$C$1:$C$26),"")</f>
        <v>欧冠</v>
      </c>
      <c r="H426" s="11" t="str" cm="1">
        <f t="array" ref="H426">IF(G426="","",IFERROR(LOOKUP(1,0/FIND(help!$H$2:$H$18,B426),help!$I$2:$I$18),""))</f>
        <v>2023-24赛季</v>
      </c>
      <c r="I426" s="11" t="s">
        <v>1150</v>
      </c>
      <c r="J426" s="11" t="s">
        <v>978</v>
      </c>
      <c r="K426" s="11" t="s">
        <v>755</v>
      </c>
      <c r="L426" s="19">
        <f t="shared" si="59"/>
        <v>45501</v>
      </c>
      <c r="M426" s="11">
        <f t="shared" si="63"/>
        <v>3505</v>
      </c>
      <c r="N426" s="20">
        <f t="shared" si="60"/>
        <v>0.60416666666666663</v>
      </c>
      <c r="O426" s="20">
        <f t="shared" si="64"/>
        <v>0.65972222222222221</v>
      </c>
      <c r="P426" s="11" t="str">
        <f>IF(G426="","",G426&amp;COUNTIF($G$2:G426,G426))</f>
        <v>欧冠83</v>
      </c>
      <c r="Q426" s="26">
        <f t="shared" si="62"/>
        <v>3.4722222222222099E-3</v>
      </c>
    </row>
    <row r="427" spans="1:17" x14ac:dyDescent="0.2">
      <c r="A427" s="19"/>
      <c r="B427" s="11" t="s">
        <v>385</v>
      </c>
      <c r="C427" s="19">
        <f t="shared" si="55"/>
        <v>45501</v>
      </c>
      <c r="D427" s="20">
        <f t="shared" si="56"/>
        <v>0.66319444444444442</v>
      </c>
      <c r="E427" s="20">
        <f t="shared" si="57"/>
        <v>0.71875</v>
      </c>
      <c r="F427" s="20">
        <f t="shared" si="58"/>
        <v>5.555555555555558E-2</v>
      </c>
      <c r="G427" s="11" t="str" cm="1">
        <f t="array" ref="G427">_xlfn.IFNA(LOOKUP(1,0/FIND(help!$B$1:$B$26,B427),help!$C$1:$C$26),"")</f>
        <v>德甲</v>
      </c>
      <c r="H427" s="11" t="str" cm="1">
        <f t="array" ref="H427">IF(G427="","",IFERROR(LOOKUP(1,0/FIND(help!$H$2:$H$18,B427),help!$I$2:$I$18),""))</f>
        <v>2023-24赛季</v>
      </c>
      <c r="I427" s="11" t="s">
        <v>1158</v>
      </c>
      <c r="J427" s="11" t="s">
        <v>974</v>
      </c>
      <c r="K427" s="11" t="s">
        <v>755</v>
      </c>
      <c r="L427" s="19">
        <f t="shared" si="59"/>
        <v>45501</v>
      </c>
      <c r="M427" s="11">
        <f t="shared" si="63"/>
        <v>3505</v>
      </c>
      <c r="N427" s="20">
        <f t="shared" si="60"/>
        <v>0.66319444444444442</v>
      </c>
      <c r="O427" s="20">
        <f t="shared" si="64"/>
        <v>0.71875</v>
      </c>
      <c r="P427" s="11" t="str">
        <f>IF(G427="","",G427&amp;COUNTIF($G$2:G427,G427))</f>
        <v>德甲41</v>
      </c>
      <c r="Q427" s="26">
        <f t="shared" si="62"/>
        <v>0</v>
      </c>
    </row>
    <row r="428" spans="1:17" x14ac:dyDescent="0.2">
      <c r="A428" s="19"/>
      <c r="B428" s="11" t="s">
        <v>386</v>
      </c>
      <c r="C428" s="19">
        <f t="shared" si="55"/>
        <v>45501</v>
      </c>
      <c r="D428" s="20">
        <f t="shared" si="56"/>
        <v>0.71875</v>
      </c>
      <c r="E428" s="20">
        <f t="shared" si="57"/>
        <v>0.77777777777777779</v>
      </c>
      <c r="F428" s="20">
        <f t="shared" si="58"/>
        <v>5.902777777777779E-2</v>
      </c>
      <c r="G428" s="11" t="str" cm="1">
        <f t="array" ref="G428">_xlfn.IFNA(LOOKUP(1,0/FIND(help!$B$1:$B$26,B428),help!$C$1:$C$26),"")</f>
        <v>德甲</v>
      </c>
      <c r="H428" s="11" t="str" cm="1">
        <f t="array" ref="H428">IF(G428="","",IFERROR(LOOKUP(1,0/FIND(help!$H$2:$H$18,B428),help!$I$2:$I$18),""))</f>
        <v>2023-24赛季</v>
      </c>
      <c r="I428" s="11" t="s">
        <v>1158</v>
      </c>
      <c r="J428" s="11" t="s">
        <v>979</v>
      </c>
      <c r="K428" s="11" t="s">
        <v>755</v>
      </c>
      <c r="L428" s="19">
        <f t="shared" si="59"/>
        <v>45501</v>
      </c>
      <c r="M428" s="11">
        <f t="shared" si="63"/>
        <v>3505</v>
      </c>
      <c r="N428" s="20">
        <f t="shared" si="60"/>
        <v>0.71875</v>
      </c>
      <c r="O428" s="20">
        <f t="shared" si="64"/>
        <v>0.77430555555555558</v>
      </c>
      <c r="P428" s="11" t="str">
        <f>IF(G428="","",G428&amp;COUNTIF($G$2:G428,G428))</f>
        <v>德甲42</v>
      </c>
      <c r="Q428" s="26">
        <f t="shared" si="62"/>
        <v>3.4722222222222099E-3</v>
      </c>
    </row>
    <row r="429" spans="1:17" x14ac:dyDescent="0.2">
      <c r="A429" s="19"/>
      <c r="B429" s="11" t="s">
        <v>387</v>
      </c>
      <c r="C429" s="19">
        <f t="shared" si="55"/>
        <v>45501</v>
      </c>
      <c r="D429" s="20">
        <f t="shared" si="56"/>
        <v>0.77777777777777779</v>
      </c>
      <c r="E429" s="20">
        <f t="shared" si="57"/>
        <v>0.79513888888888884</v>
      </c>
      <c r="F429" s="20">
        <f t="shared" si="58"/>
        <v>1.7361111111111049E-2</v>
      </c>
      <c r="G429" s="11" t="str" cm="1">
        <f t="array" ref="G429">_xlfn.IFNA(LOOKUP(1,0/FIND(help!$B$1:$B$26,B429),help!$C$1:$C$26),"")</f>
        <v/>
      </c>
      <c r="H429" s="11" t="str" cm="1">
        <f t="array" ref="H429">IF(G429="","",IFERROR(LOOKUP(1,0/FIND(help!$H$2:$H$18,B429),help!$I$2:$I$18),""))</f>
        <v/>
      </c>
      <c r="I429" s="11" t="s">
        <v>1149</v>
      </c>
      <c r="J429" s="11" t="s">
        <v>954</v>
      </c>
      <c r="K429" s="11" t="s">
        <v>755</v>
      </c>
      <c r="L429" s="19">
        <f t="shared" si="59"/>
        <v>45501</v>
      </c>
      <c r="M429" s="11">
        <f t="shared" si="63"/>
        <v>3505</v>
      </c>
      <c r="N429" s="20" t="str">
        <f t="shared" si="60"/>
        <v/>
      </c>
      <c r="O429" s="20" t="str">
        <f t="shared" si="64"/>
        <v/>
      </c>
      <c r="P429" s="11" t="str">
        <f>IF(G429="","",G429&amp;COUNTIF($G$2:G429,G429))</f>
        <v/>
      </c>
      <c r="Q429" s="26">
        <f t="shared" si="62"/>
        <v>0</v>
      </c>
    </row>
    <row r="430" spans="1:17" x14ac:dyDescent="0.2">
      <c r="A430" s="19"/>
      <c r="B430" s="11" t="s">
        <v>388</v>
      </c>
      <c r="C430" s="19">
        <f t="shared" si="55"/>
        <v>45501</v>
      </c>
      <c r="D430" s="20">
        <f t="shared" si="56"/>
        <v>0.79513888888888884</v>
      </c>
      <c r="E430" s="20">
        <f t="shared" si="57"/>
        <v>0.8125</v>
      </c>
      <c r="F430" s="20">
        <f t="shared" si="58"/>
        <v>1.736111111111116E-2</v>
      </c>
      <c r="G430" s="11" t="str" cm="1">
        <f t="array" ref="G430">_xlfn.IFNA(LOOKUP(1,0/FIND(help!$B$1:$B$26,B430),help!$C$1:$C$26),"")</f>
        <v/>
      </c>
      <c r="H430" s="11" t="str" cm="1">
        <f t="array" ref="H430">IF(G430="","",IFERROR(LOOKUP(1,0/FIND(help!$H$2:$H$18,B430),help!$I$2:$I$18),""))</f>
        <v/>
      </c>
      <c r="I430" s="11" t="s">
        <v>1061</v>
      </c>
      <c r="J430" s="11" t="s">
        <v>837</v>
      </c>
      <c r="K430" s="11" t="s">
        <v>755</v>
      </c>
      <c r="L430" s="19">
        <f t="shared" si="59"/>
        <v>45501</v>
      </c>
      <c r="M430" s="11">
        <f t="shared" si="63"/>
        <v>3505</v>
      </c>
      <c r="N430" s="20" t="str">
        <f t="shared" si="60"/>
        <v/>
      </c>
      <c r="O430" s="20" t="str">
        <f t="shared" si="64"/>
        <v/>
      </c>
      <c r="P430" s="11" t="str">
        <f>IF(G430="","",G430&amp;COUNTIF($G$2:G430,G430))</f>
        <v/>
      </c>
      <c r="Q430" s="26">
        <f t="shared" si="62"/>
        <v>0</v>
      </c>
    </row>
    <row r="431" spans="1:17" x14ac:dyDescent="0.2">
      <c r="A431" s="19"/>
      <c r="B431" s="11" t="s">
        <v>389</v>
      </c>
      <c r="C431" s="19">
        <f t="shared" si="55"/>
        <v>45501</v>
      </c>
      <c r="D431" s="20">
        <f t="shared" si="56"/>
        <v>0.8125</v>
      </c>
      <c r="E431" s="20">
        <f t="shared" si="57"/>
        <v>0.86805555555555558</v>
      </c>
      <c r="F431" s="20">
        <f t="shared" si="58"/>
        <v>5.555555555555558E-2</v>
      </c>
      <c r="G431" s="11" t="str" cm="1">
        <f t="array" ref="G431">_xlfn.IFNA(LOOKUP(1,0/FIND(help!$B$1:$B$26,B431),help!$C$1:$C$26),"")</f>
        <v>意甲</v>
      </c>
      <c r="H431" s="11" t="str" cm="1">
        <f t="array" ref="H431">IF(G431="","",IFERROR(LOOKUP(1,0/FIND(help!$H$2:$H$18,B431),help!$I$2:$I$18),""))</f>
        <v>2023-24赛季</v>
      </c>
      <c r="I431" s="11" t="s">
        <v>1159</v>
      </c>
      <c r="J431" s="11" t="s">
        <v>975</v>
      </c>
      <c r="K431" s="11" t="s">
        <v>755</v>
      </c>
      <c r="L431" s="19">
        <f t="shared" si="59"/>
        <v>45501</v>
      </c>
      <c r="M431" s="11">
        <f t="shared" si="63"/>
        <v>3505</v>
      </c>
      <c r="N431" s="20">
        <f t="shared" si="60"/>
        <v>0.8125</v>
      </c>
      <c r="O431" s="20">
        <f t="shared" si="64"/>
        <v>0.86805555555555558</v>
      </c>
      <c r="P431" s="11" t="str">
        <f>IF(G431="","",G431&amp;COUNTIF($G$2:G431,G431))</f>
        <v>意甲40</v>
      </c>
      <c r="Q431" s="26">
        <f t="shared" si="62"/>
        <v>0</v>
      </c>
    </row>
    <row r="432" spans="1:17" x14ac:dyDescent="0.2">
      <c r="A432" s="19"/>
      <c r="B432" s="11" t="s">
        <v>390</v>
      </c>
      <c r="C432" s="19">
        <f t="shared" si="55"/>
        <v>45501</v>
      </c>
      <c r="D432" s="20">
        <f t="shared" si="56"/>
        <v>0.86805555555555558</v>
      </c>
      <c r="E432" s="20">
        <f t="shared" si="57"/>
        <v>0.92708333333333337</v>
      </c>
      <c r="F432" s="20">
        <f t="shared" si="58"/>
        <v>5.902777777777779E-2</v>
      </c>
      <c r="G432" s="11" t="str" cm="1">
        <f t="array" ref="G432">_xlfn.IFNA(LOOKUP(1,0/FIND(help!$B$1:$B$26,B432),help!$C$1:$C$26),"")</f>
        <v>意甲</v>
      </c>
      <c r="H432" s="11" t="str" cm="1">
        <f t="array" ref="H432">IF(G432="","",IFERROR(LOOKUP(1,0/FIND(help!$H$2:$H$18,B432),help!$I$2:$I$18),""))</f>
        <v>2023-24赛季</v>
      </c>
      <c r="I432" s="11" t="s">
        <v>1161</v>
      </c>
      <c r="J432" s="11" t="s">
        <v>980</v>
      </c>
      <c r="K432" s="11" t="s">
        <v>755</v>
      </c>
      <c r="L432" s="19">
        <f t="shared" si="59"/>
        <v>45501</v>
      </c>
      <c r="M432" s="11">
        <f t="shared" si="63"/>
        <v>3505</v>
      </c>
      <c r="N432" s="20">
        <f t="shared" si="60"/>
        <v>0.86805555555555558</v>
      </c>
      <c r="O432" s="20">
        <f t="shared" si="64"/>
        <v>0.92361111111111116</v>
      </c>
      <c r="P432" s="11" t="str">
        <f>IF(G432="","",G432&amp;COUNTIF($G$2:G432,G432))</f>
        <v>意甲41</v>
      </c>
      <c r="Q432" s="26">
        <f t="shared" si="62"/>
        <v>3.4722222222222099E-3</v>
      </c>
    </row>
    <row r="433" spans="1:17" x14ac:dyDescent="0.2">
      <c r="A433" s="19"/>
      <c r="B433" s="11" t="s">
        <v>391</v>
      </c>
      <c r="C433" s="19">
        <f t="shared" si="55"/>
        <v>45501</v>
      </c>
      <c r="D433" s="20">
        <f t="shared" si="56"/>
        <v>0.92708333333333337</v>
      </c>
      <c r="E433" s="20">
        <f t="shared" si="57"/>
        <v>0.98263888888888884</v>
      </c>
      <c r="F433" s="20">
        <f t="shared" si="58"/>
        <v>5.5555555555555469E-2</v>
      </c>
      <c r="G433" s="11" t="str" cm="1">
        <f t="array" ref="G433">_xlfn.IFNA(LOOKUP(1,0/FIND(help!$B$1:$B$26,B433),help!$C$1:$C$26),"")</f>
        <v>欧冠</v>
      </c>
      <c r="H433" s="11" t="str" cm="1">
        <f t="array" ref="H433">IF(G433="","",IFERROR(LOOKUP(1,0/FIND(help!$H$2:$H$18,B433),help!$I$2:$I$18),""))</f>
        <v>2023-24赛季</v>
      </c>
      <c r="I433" s="11" t="s">
        <v>1150</v>
      </c>
      <c r="J433" s="11" t="s">
        <v>973</v>
      </c>
      <c r="K433" s="11" t="s">
        <v>755</v>
      </c>
      <c r="L433" s="19">
        <f t="shared" si="59"/>
        <v>45501</v>
      </c>
      <c r="M433" s="11">
        <f t="shared" si="63"/>
        <v>3505</v>
      </c>
      <c r="N433" s="20">
        <f t="shared" si="60"/>
        <v>0.92708333333333337</v>
      </c>
      <c r="O433" s="20">
        <f t="shared" si="64"/>
        <v>0.98263888888888895</v>
      </c>
      <c r="P433" s="11" t="str">
        <f>IF(G433="","",G433&amp;COUNTIF($G$2:G433,G433))</f>
        <v>欧冠84</v>
      </c>
      <c r="Q433" s="26">
        <f t="shared" si="62"/>
        <v>1.1102230246251565E-16</v>
      </c>
    </row>
    <row r="434" spans="1:17" x14ac:dyDescent="0.2">
      <c r="A434" s="19"/>
      <c r="B434" s="11" t="s">
        <v>392</v>
      </c>
      <c r="C434" s="19">
        <f t="shared" si="55"/>
        <v>45501</v>
      </c>
      <c r="D434" s="20">
        <f t="shared" si="56"/>
        <v>0.98263888888888884</v>
      </c>
      <c r="E434" s="20">
        <f t="shared" si="57"/>
        <v>3.8194444444444448E-2</v>
      </c>
      <c r="F434" s="20">
        <f t="shared" si="58"/>
        <v>5.555555555555558E-2</v>
      </c>
      <c r="G434" s="11" t="str" cm="1">
        <f t="array" ref="G434">_xlfn.IFNA(LOOKUP(1,0/FIND(help!$B$1:$B$26,B434),help!$C$1:$C$26),"")</f>
        <v>欧冠</v>
      </c>
      <c r="H434" s="11" t="str" cm="1">
        <f t="array" ref="H434">IF(G434="","",IFERROR(LOOKUP(1,0/FIND(help!$H$2:$H$18,B434),help!$I$2:$I$18),""))</f>
        <v>2023-24赛季</v>
      </c>
      <c r="I434" s="11" t="s">
        <v>1150</v>
      </c>
      <c r="J434" s="11" t="s">
        <v>978</v>
      </c>
      <c r="K434" s="11" t="s">
        <v>755</v>
      </c>
      <c r="L434" s="19">
        <f t="shared" si="59"/>
        <v>45501</v>
      </c>
      <c r="M434" s="11">
        <f t="shared" si="63"/>
        <v>3505</v>
      </c>
      <c r="N434" s="20">
        <f t="shared" si="60"/>
        <v>0.98263888888888884</v>
      </c>
      <c r="O434" s="20">
        <f t="shared" si="64"/>
        <v>1.0381944444444444</v>
      </c>
      <c r="P434" s="11" t="str">
        <f>IF(G434="","",G434&amp;COUNTIF($G$2:G434,G434))</f>
        <v>欧冠85</v>
      </c>
      <c r="Q434" s="26">
        <f t="shared" si="62"/>
        <v>0</v>
      </c>
    </row>
    <row r="435" spans="1:17" x14ac:dyDescent="0.2">
      <c r="A435" s="19">
        <v>45502</v>
      </c>
      <c r="B435" s="11" t="s">
        <v>16</v>
      </c>
      <c r="C435" s="19">
        <f t="shared" si="55"/>
        <v>45502</v>
      </c>
      <c r="D435" s="20">
        <f t="shared" si="56"/>
        <v>3.8194444444444448E-2</v>
      </c>
      <c r="E435" s="20">
        <f t="shared" si="57"/>
        <v>5.5555555555555552E-2</v>
      </c>
      <c r="F435" s="20">
        <f t="shared" si="58"/>
        <v>1.7361111111111105E-2</v>
      </c>
      <c r="G435" s="11" t="str" cm="1">
        <f t="array" ref="G435">_xlfn.IFNA(LOOKUP(1,0/FIND(help!$B$1:$B$26,B435),help!$C$1:$C$26),"")</f>
        <v/>
      </c>
      <c r="H435" s="11" t="str" cm="1">
        <f t="array" ref="H435">IF(G435="","",IFERROR(LOOKUP(1,0/FIND(help!$H$2:$H$18,B435),help!$I$2:$I$18),""))</f>
        <v/>
      </c>
      <c r="I435" s="11" t="s">
        <v>1061</v>
      </c>
      <c r="J435" s="11" t="s">
        <v>837</v>
      </c>
      <c r="K435" s="11" t="s">
        <v>755</v>
      </c>
      <c r="L435" s="19">
        <f t="shared" si="59"/>
        <v>45501</v>
      </c>
      <c r="M435" s="11">
        <f t="shared" si="63"/>
        <v>3505</v>
      </c>
      <c r="N435" s="20" t="str">
        <f t="shared" si="60"/>
        <v/>
      </c>
      <c r="O435" s="20" t="str">
        <f t="shared" ref="O435:O466" si="65">IF(N435="","",IF(ISNUMBER(FIND("集锦",G435)),IF(E435&lt;$L$1,E435+1,E435),IF(ABS(F435-$M$1)&lt;=TIME(0,5,1),IF(N435+$M$1&gt;TIME(2,0,0)+1,N435+$M$1-1,N435+$M$1),"check")))</f>
        <v/>
      </c>
      <c r="P435" s="11" t="str">
        <f>IF(G435="","",G435&amp;COUNTIF($G$2:G435,G435))</f>
        <v/>
      </c>
      <c r="Q435" s="26">
        <f t="shared" si="62"/>
        <v>0</v>
      </c>
    </row>
    <row r="436" spans="1:17" x14ac:dyDescent="0.2">
      <c r="A436" s="19"/>
      <c r="B436" s="11" t="s">
        <v>393</v>
      </c>
      <c r="C436" s="19">
        <f t="shared" si="55"/>
        <v>45502</v>
      </c>
      <c r="D436" s="20">
        <f t="shared" si="56"/>
        <v>5.5555555555555552E-2</v>
      </c>
      <c r="E436" s="20">
        <f t="shared" si="57"/>
        <v>0.1111111111111111</v>
      </c>
      <c r="F436" s="20">
        <f t="shared" si="58"/>
        <v>5.5555555555555552E-2</v>
      </c>
      <c r="G436" s="11" t="str" cm="1">
        <f t="array" ref="G436">_xlfn.IFNA(LOOKUP(1,0/FIND(help!$B$1:$B$26,B436),help!$C$1:$C$26),"")</f>
        <v>英超</v>
      </c>
      <c r="H436" s="11" t="str" cm="1">
        <f t="array" ref="H436">IF(G436="","",IFERROR(LOOKUP(1,0/FIND(help!$H$2:$H$18,B436),help!$I$2:$I$18),""))</f>
        <v>2023-24赛季</v>
      </c>
      <c r="I436" s="11" t="s">
        <v>1156</v>
      </c>
      <c r="J436" s="11" t="s">
        <v>969</v>
      </c>
      <c r="K436" s="11" t="s">
        <v>755</v>
      </c>
      <c r="L436" s="19">
        <f t="shared" si="59"/>
        <v>45501</v>
      </c>
      <c r="M436" s="11">
        <f t="shared" si="63"/>
        <v>3505</v>
      </c>
      <c r="N436" s="20">
        <f t="shared" si="60"/>
        <v>1.0555555555555556</v>
      </c>
      <c r="O436" s="20">
        <f t="shared" si="65"/>
        <v>0.11111111111111116</v>
      </c>
      <c r="P436" s="11" t="str">
        <f>IF(G436="","",G436&amp;COUNTIF($G$2:G436,G436))</f>
        <v>英超127</v>
      </c>
      <c r="Q436" s="26">
        <f t="shared" si="62"/>
        <v>5.5511151231257827E-17</v>
      </c>
    </row>
    <row r="437" spans="1:17" x14ac:dyDescent="0.2">
      <c r="A437" s="19"/>
      <c r="B437" s="11" t="s">
        <v>394</v>
      </c>
      <c r="C437" s="19">
        <f t="shared" si="55"/>
        <v>45502</v>
      </c>
      <c r="D437" s="20">
        <f t="shared" si="56"/>
        <v>0.1111111111111111</v>
      </c>
      <c r="E437" s="20">
        <f t="shared" si="57"/>
        <v>0.1701388888888889</v>
      </c>
      <c r="F437" s="20">
        <f t="shared" si="58"/>
        <v>5.902777777777779E-2</v>
      </c>
      <c r="G437" s="11" t="str" cm="1">
        <f t="array" ref="G437">_xlfn.IFNA(LOOKUP(1,0/FIND(help!$B$1:$B$26,B437),help!$C$1:$C$26),"")</f>
        <v>英超</v>
      </c>
      <c r="H437" s="11" t="str" cm="1">
        <f t="array" ref="H437">IF(G437="","",IFERROR(LOOKUP(1,0/FIND(help!$H$2:$H$18,B437),help!$I$2:$I$18),""))</f>
        <v>2023-24赛季</v>
      </c>
      <c r="I437" s="11" t="s">
        <v>1156</v>
      </c>
      <c r="J437" s="11" t="s">
        <v>970</v>
      </c>
      <c r="K437" s="11" t="s">
        <v>755</v>
      </c>
      <c r="L437" s="19">
        <f t="shared" si="59"/>
        <v>45502</v>
      </c>
      <c r="M437" s="11">
        <f t="shared" si="63"/>
        <v>3505</v>
      </c>
      <c r="N437" s="20">
        <f t="shared" si="60"/>
        <v>0.1111111111111111</v>
      </c>
      <c r="O437" s="20">
        <f t="shared" si="65"/>
        <v>0.16666666666666666</v>
      </c>
      <c r="P437" s="11" t="str">
        <f>IF(G437="","",G437&amp;COUNTIF($G$2:G437,G437))</f>
        <v>英超128</v>
      </c>
      <c r="Q437" s="26">
        <f t="shared" si="62"/>
        <v>3.4722222222222376E-3</v>
      </c>
    </row>
    <row r="438" spans="1:17" x14ac:dyDescent="0.2">
      <c r="A438" s="19"/>
      <c r="B438" s="11" t="s">
        <v>395</v>
      </c>
      <c r="C438" s="19">
        <f t="shared" si="55"/>
        <v>45502</v>
      </c>
      <c r="D438" s="20">
        <f t="shared" si="56"/>
        <v>0.1701388888888889</v>
      </c>
      <c r="E438" s="20">
        <f t="shared" si="57"/>
        <v>0.22569444444444445</v>
      </c>
      <c r="F438" s="20">
        <f t="shared" si="58"/>
        <v>5.5555555555555552E-2</v>
      </c>
      <c r="G438" s="11" t="str" cm="1">
        <f t="array" ref="G438">_xlfn.IFNA(LOOKUP(1,0/FIND(help!$B$1:$B$26,B438),help!$C$1:$C$26),"")</f>
        <v>英超</v>
      </c>
      <c r="H438" s="11" t="str" cm="1">
        <f t="array" ref="H438">IF(G438="","",IFERROR(LOOKUP(1,0/FIND(help!$H$2:$H$18,B438),help!$I$2:$I$18),""))</f>
        <v>2023-24赛季</v>
      </c>
      <c r="I438" s="11" t="s">
        <v>1160</v>
      </c>
      <c r="J438" s="11" t="s">
        <v>976</v>
      </c>
      <c r="K438" s="11" t="s">
        <v>755</v>
      </c>
      <c r="L438" s="19">
        <f t="shared" si="59"/>
        <v>45502</v>
      </c>
      <c r="M438" s="11">
        <f t="shared" si="63"/>
        <v>3505</v>
      </c>
      <c r="N438" s="20">
        <f t="shared" si="60"/>
        <v>0.1701388888888889</v>
      </c>
      <c r="O438" s="20">
        <f t="shared" si="65"/>
        <v>0.22569444444444445</v>
      </c>
      <c r="P438" s="11" t="str">
        <f>IF(G438="","",G438&amp;COUNTIF($G$2:G438,G438))</f>
        <v>英超129</v>
      </c>
      <c r="Q438" s="26">
        <f t="shared" si="62"/>
        <v>0</v>
      </c>
    </row>
    <row r="439" spans="1:17" x14ac:dyDescent="0.2">
      <c r="A439" s="19"/>
      <c r="B439" s="11" t="s">
        <v>396</v>
      </c>
      <c r="C439" s="19">
        <f t="shared" si="55"/>
        <v>45502</v>
      </c>
      <c r="D439" s="20">
        <f t="shared" si="56"/>
        <v>0.22569444444444445</v>
      </c>
      <c r="E439" s="20">
        <f t="shared" si="57"/>
        <v>0.28472222222222221</v>
      </c>
      <c r="F439" s="20">
        <f t="shared" si="58"/>
        <v>5.9027777777777762E-2</v>
      </c>
      <c r="G439" s="11" t="str" cm="1">
        <f t="array" ref="G439">_xlfn.IFNA(LOOKUP(1,0/FIND(help!$B$1:$B$26,B439),help!$C$1:$C$26),"")</f>
        <v>英超</v>
      </c>
      <c r="H439" s="11" t="str" cm="1">
        <f t="array" ref="H439">IF(G439="","",IFERROR(LOOKUP(1,0/FIND(help!$H$2:$H$18,B439),help!$I$2:$I$18),""))</f>
        <v>2023-24赛季</v>
      </c>
      <c r="I439" s="11" t="s">
        <v>1160</v>
      </c>
      <c r="J439" s="11" t="s">
        <v>977</v>
      </c>
      <c r="K439" s="11" t="s">
        <v>755</v>
      </c>
      <c r="L439" s="19">
        <f t="shared" si="59"/>
        <v>45502</v>
      </c>
      <c r="M439" s="11">
        <f t="shared" si="63"/>
        <v>3505</v>
      </c>
      <c r="N439" s="20">
        <f t="shared" si="60"/>
        <v>0.22569444444444445</v>
      </c>
      <c r="O439" s="20">
        <f t="shared" si="65"/>
        <v>0.28125</v>
      </c>
      <c r="P439" s="11" t="str">
        <f>IF(G439="","",G439&amp;COUNTIF($G$2:G439,G439))</f>
        <v>英超130</v>
      </c>
      <c r="Q439" s="26">
        <f t="shared" si="62"/>
        <v>3.4722222222222099E-3</v>
      </c>
    </row>
    <row r="440" spans="1:17" x14ac:dyDescent="0.2">
      <c r="A440" s="19"/>
      <c r="B440" s="11" t="s">
        <v>397</v>
      </c>
      <c r="C440" s="19">
        <f t="shared" si="55"/>
        <v>45502</v>
      </c>
      <c r="D440" s="20">
        <f t="shared" si="56"/>
        <v>0.28472222222222221</v>
      </c>
      <c r="E440" s="20">
        <f t="shared" si="57"/>
        <v>0.34027777777777779</v>
      </c>
      <c r="F440" s="20">
        <f t="shared" si="58"/>
        <v>5.555555555555558E-2</v>
      </c>
      <c r="G440" s="11" t="str" cm="1">
        <f t="array" ref="G440">_xlfn.IFNA(LOOKUP(1,0/FIND(help!$B$1:$B$26,B440),help!$C$1:$C$26),"")</f>
        <v>英超</v>
      </c>
      <c r="H440" s="11" t="str" cm="1">
        <f t="array" ref="H440">IF(G440="","",IFERROR(LOOKUP(1,0/FIND(help!$H$2:$H$18,B440),help!$I$2:$I$18),""))</f>
        <v>2023-24赛季</v>
      </c>
      <c r="I440" s="11" t="s">
        <v>1162</v>
      </c>
      <c r="J440" s="11" t="s">
        <v>981</v>
      </c>
      <c r="K440" s="11" t="s">
        <v>755</v>
      </c>
      <c r="L440" s="19">
        <f t="shared" si="59"/>
        <v>45502</v>
      </c>
      <c r="M440" s="11">
        <f t="shared" si="63"/>
        <v>3505</v>
      </c>
      <c r="N440" s="20">
        <f t="shared" si="60"/>
        <v>0.28472222222222221</v>
      </c>
      <c r="O440" s="20">
        <f t="shared" si="65"/>
        <v>0.34027777777777779</v>
      </c>
      <c r="P440" s="11" t="str">
        <f>IF(G440="","",G440&amp;COUNTIF($G$2:G440,G440))</f>
        <v>英超131</v>
      </c>
      <c r="Q440" s="26">
        <f t="shared" si="62"/>
        <v>0</v>
      </c>
    </row>
    <row r="441" spans="1:17" x14ac:dyDescent="0.2">
      <c r="A441" s="19"/>
      <c r="B441" s="11" t="s">
        <v>398</v>
      </c>
      <c r="C441" s="19">
        <f t="shared" si="55"/>
        <v>45502</v>
      </c>
      <c r="D441" s="20">
        <f t="shared" si="56"/>
        <v>0.34027777777777779</v>
      </c>
      <c r="E441" s="20">
        <f t="shared" si="57"/>
        <v>0.39930555555555558</v>
      </c>
      <c r="F441" s="20">
        <f t="shared" si="58"/>
        <v>5.902777777777779E-2</v>
      </c>
      <c r="G441" s="11" t="str" cm="1">
        <f t="array" ref="G441">_xlfn.IFNA(LOOKUP(1,0/FIND(help!$B$1:$B$26,B441),help!$C$1:$C$26),"")</f>
        <v>英超</v>
      </c>
      <c r="H441" s="11" t="str" cm="1">
        <f t="array" ref="H441">IF(G441="","",IFERROR(LOOKUP(1,0/FIND(help!$H$2:$H$18,B441),help!$I$2:$I$18),""))</f>
        <v>2023-24赛季</v>
      </c>
      <c r="I441" s="11" t="s">
        <v>1162</v>
      </c>
      <c r="J441" s="11" t="s">
        <v>982</v>
      </c>
      <c r="K441" s="11" t="s">
        <v>755</v>
      </c>
      <c r="L441" s="19">
        <f t="shared" si="59"/>
        <v>45502</v>
      </c>
      <c r="M441" s="11">
        <f t="shared" si="63"/>
        <v>3505</v>
      </c>
      <c r="N441" s="20">
        <f t="shared" si="60"/>
        <v>0.34027777777777779</v>
      </c>
      <c r="O441" s="20">
        <f t="shared" si="65"/>
        <v>0.39583333333333337</v>
      </c>
      <c r="P441" s="11" t="str">
        <f>IF(G441="","",G441&amp;COUNTIF($G$2:G441,G441))</f>
        <v>英超132</v>
      </c>
      <c r="Q441" s="26">
        <f t="shared" si="62"/>
        <v>3.4722222222222099E-3</v>
      </c>
    </row>
    <row r="442" spans="1:17" x14ac:dyDescent="0.2">
      <c r="A442" s="19"/>
      <c r="B442" s="11" t="s">
        <v>399</v>
      </c>
      <c r="C442" s="19">
        <f t="shared" si="55"/>
        <v>45502</v>
      </c>
      <c r="D442" s="20">
        <f t="shared" si="56"/>
        <v>0.39930555555555558</v>
      </c>
      <c r="E442" s="20">
        <f t="shared" si="57"/>
        <v>0.4548611111111111</v>
      </c>
      <c r="F442" s="20">
        <f t="shared" si="58"/>
        <v>5.5555555555555525E-2</v>
      </c>
      <c r="G442" s="11" t="str" cm="1">
        <f t="array" ref="G442">_xlfn.IFNA(LOOKUP(1,0/FIND(help!$B$1:$B$26,B442),help!$C$1:$C$26),"")</f>
        <v>欧冠</v>
      </c>
      <c r="H442" s="11" t="str" cm="1">
        <f t="array" ref="H442">IF(G442="","",IFERROR(LOOKUP(1,0/FIND(help!$H$2:$H$18,B442),help!$I$2:$I$18),""))</f>
        <v>2023-24赛季</v>
      </c>
      <c r="I442" s="11" t="s">
        <v>1070</v>
      </c>
      <c r="J442" s="11" t="s">
        <v>848</v>
      </c>
      <c r="K442" s="11" t="s">
        <v>755</v>
      </c>
      <c r="L442" s="19">
        <f t="shared" si="59"/>
        <v>45502</v>
      </c>
      <c r="M442" s="11">
        <f t="shared" si="63"/>
        <v>3505</v>
      </c>
      <c r="N442" s="20">
        <f t="shared" si="60"/>
        <v>0.39930555555555558</v>
      </c>
      <c r="O442" s="20">
        <f t="shared" si="65"/>
        <v>0.45486111111111116</v>
      </c>
      <c r="P442" s="11" t="str">
        <f>IF(G442="","",G442&amp;COUNTIF($G$2:G442,G442))</f>
        <v>欧冠86</v>
      </c>
      <c r="Q442" s="26">
        <f t="shared" si="62"/>
        <v>5.5511151231257827E-17</v>
      </c>
    </row>
    <row r="443" spans="1:17" x14ac:dyDescent="0.2">
      <c r="A443" s="19"/>
      <c r="B443" s="11" t="s">
        <v>400</v>
      </c>
      <c r="C443" s="19">
        <f t="shared" si="55"/>
        <v>45502</v>
      </c>
      <c r="D443" s="20">
        <f t="shared" si="56"/>
        <v>0.4548611111111111</v>
      </c>
      <c r="E443" s="20">
        <f t="shared" si="57"/>
        <v>0.51388888888888884</v>
      </c>
      <c r="F443" s="20">
        <f t="shared" si="58"/>
        <v>5.9027777777777735E-2</v>
      </c>
      <c r="G443" s="11" t="str" cm="1">
        <f t="array" ref="G443">_xlfn.IFNA(LOOKUP(1,0/FIND(help!$B$1:$B$26,B443),help!$C$1:$C$26),"")</f>
        <v>欧冠</v>
      </c>
      <c r="H443" s="11" t="str" cm="1">
        <f t="array" ref="H443">IF(G443="","",IFERROR(LOOKUP(1,0/FIND(help!$H$2:$H$18,B443),help!$I$2:$I$18),""))</f>
        <v>2023-24赛季</v>
      </c>
      <c r="I443" s="11" t="s">
        <v>1070</v>
      </c>
      <c r="J443" s="11" t="s">
        <v>849</v>
      </c>
      <c r="K443" s="11" t="s">
        <v>755</v>
      </c>
      <c r="L443" s="19">
        <f t="shared" si="59"/>
        <v>45502</v>
      </c>
      <c r="M443" s="11">
        <f t="shared" si="63"/>
        <v>3505</v>
      </c>
      <c r="N443" s="20">
        <f t="shared" si="60"/>
        <v>0.4548611111111111</v>
      </c>
      <c r="O443" s="20">
        <f t="shared" si="65"/>
        <v>0.51041666666666663</v>
      </c>
      <c r="P443" s="11" t="str">
        <f>IF(G443="","",G443&amp;COUNTIF($G$2:G443,G443))</f>
        <v>欧冠87</v>
      </c>
      <c r="Q443" s="26">
        <f t="shared" si="62"/>
        <v>3.4722222222222099E-3</v>
      </c>
    </row>
    <row r="444" spans="1:17" x14ac:dyDescent="0.2">
      <c r="A444" s="19"/>
      <c r="B444" s="11" t="s">
        <v>45</v>
      </c>
      <c r="C444" s="19">
        <f t="shared" si="55"/>
        <v>45502</v>
      </c>
      <c r="D444" s="20">
        <f t="shared" si="56"/>
        <v>0.51388888888888884</v>
      </c>
      <c r="E444" s="20">
        <f t="shared" si="57"/>
        <v>0.53125</v>
      </c>
      <c r="F444" s="20">
        <f t="shared" si="58"/>
        <v>1.736111111111116E-2</v>
      </c>
      <c r="G444" s="11" t="str" cm="1">
        <f t="array" ref="G444">_xlfn.IFNA(LOOKUP(1,0/FIND(help!$B$1:$B$26,B444),help!$C$1:$C$26),"")</f>
        <v/>
      </c>
      <c r="H444" s="11" t="str" cm="1">
        <f t="array" ref="H444">IF(G444="","",IFERROR(LOOKUP(1,0/FIND(help!$H$2:$H$18,B444),help!$I$2:$I$18),""))</f>
        <v/>
      </c>
      <c r="I444" s="11" t="s">
        <v>1061</v>
      </c>
      <c r="J444" s="11" t="s">
        <v>837</v>
      </c>
      <c r="K444" s="11" t="s">
        <v>755</v>
      </c>
      <c r="L444" s="19">
        <f t="shared" si="59"/>
        <v>45502</v>
      </c>
      <c r="M444" s="11">
        <f t="shared" si="63"/>
        <v>3505</v>
      </c>
      <c r="N444" s="20" t="str">
        <f t="shared" si="60"/>
        <v/>
      </c>
      <c r="O444" s="20" t="str">
        <f t="shared" si="65"/>
        <v/>
      </c>
      <c r="P444" s="11" t="str">
        <f>IF(G444="","",G444&amp;COUNTIF($G$2:G444,G444))</f>
        <v/>
      </c>
      <c r="Q444" s="26">
        <f t="shared" si="62"/>
        <v>0</v>
      </c>
    </row>
    <row r="445" spans="1:17" x14ac:dyDescent="0.2">
      <c r="A445" s="19"/>
      <c r="B445" s="11" t="s">
        <v>46</v>
      </c>
      <c r="C445" s="19">
        <f t="shared" si="55"/>
        <v>45502</v>
      </c>
      <c r="D445" s="20">
        <f t="shared" si="56"/>
        <v>0.53125</v>
      </c>
      <c r="E445" s="20">
        <f t="shared" si="57"/>
        <v>0.54861111111111116</v>
      </c>
      <c r="F445" s="20">
        <f t="shared" si="58"/>
        <v>1.736111111111116E-2</v>
      </c>
      <c r="G445" s="11" t="str" cm="1">
        <f t="array" ref="G445">_xlfn.IFNA(LOOKUP(1,0/FIND(help!$B$1:$B$26,B445),help!$C$1:$C$26),"")</f>
        <v/>
      </c>
      <c r="H445" s="11" t="str" cm="1">
        <f t="array" ref="H445">IF(G445="","",IFERROR(LOOKUP(1,0/FIND(help!$H$2:$H$18,B445),help!$I$2:$I$18),""))</f>
        <v/>
      </c>
      <c r="I445" s="11" t="s">
        <v>1079</v>
      </c>
      <c r="J445" s="11" t="s">
        <v>858</v>
      </c>
      <c r="K445" s="11" t="s">
        <v>755</v>
      </c>
      <c r="L445" s="19">
        <f t="shared" si="59"/>
        <v>45502</v>
      </c>
      <c r="M445" s="11">
        <f t="shared" si="63"/>
        <v>3505</v>
      </c>
      <c r="N445" s="20" t="str">
        <f t="shared" si="60"/>
        <v/>
      </c>
      <c r="O445" s="20" t="str">
        <f t="shared" si="65"/>
        <v/>
      </c>
      <c r="P445" s="11" t="str">
        <f>IF(G445="","",G445&amp;COUNTIF($G$2:G445,G445))</f>
        <v/>
      </c>
      <c r="Q445" s="26">
        <f t="shared" si="62"/>
        <v>0</v>
      </c>
    </row>
    <row r="446" spans="1:17" x14ac:dyDescent="0.2">
      <c r="A446" s="19"/>
      <c r="B446" s="11" t="s">
        <v>401</v>
      </c>
      <c r="C446" s="19">
        <f t="shared" si="55"/>
        <v>45502</v>
      </c>
      <c r="D446" s="20">
        <f t="shared" si="56"/>
        <v>0.54861111111111116</v>
      </c>
      <c r="E446" s="20">
        <f t="shared" si="57"/>
        <v>0.60416666666666663</v>
      </c>
      <c r="F446" s="20">
        <f t="shared" si="58"/>
        <v>5.5555555555555469E-2</v>
      </c>
      <c r="G446" s="11" t="str" cm="1">
        <f t="array" ref="G446">_xlfn.IFNA(LOOKUP(1,0/FIND(help!$B$1:$B$26,B446),help!$C$1:$C$26),"")</f>
        <v>欧冠</v>
      </c>
      <c r="H446" s="11" t="str" cm="1">
        <f t="array" ref="H446">IF(G446="","",IFERROR(LOOKUP(1,0/FIND(help!$H$2:$H$18,B446),help!$I$2:$I$18),""))</f>
        <v>2023-24赛季</v>
      </c>
      <c r="I446" s="11" t="s">
        <v>1150</v>
      </c>
      <c r="J446" s="11" t="s">
        <v>978</v>
      </c>
      <c r="K446" s="11" t="s">
        <v>755</v>
      </c>
      <c r="L446" s="19">
        <f t="shared" si="59"/>
        <v>45502</v>
      </c>
      <c r="M446" s="11">
        <f t="shared" si="63"/>
        <v>3505</v>
      </c>
      <c r="N446" s="20">
        <f t="shared" si="60"/>
        <v>0.54861111111111116</v>
      </c>
      <c r="O446" s="20">
        <f t="shared" si="65"/>
        <v>0.60416666666666674</v>
      </c>
      <c r="P446" s="11" t="str">
        <f>IF(G446="","",G446&amp;COUNTIF($G$2:G446,G446))</f>
        <v>欧冠88</v>
      </c>
      <c r="Q446" s="26">
        <f t="shared" si="62"/>
        <v>1.1102230246251565E-16</v>
      </c>
    </row>
    <row r="447" spans="1:17" x14ac:dyDescent="0.2">
      <c r="A447" s="19"/>
      <c r="B447" s="11" t="s">
        <v>402</v>
      </c>
      <c r="C447" s="19">
        <f t="shared" ref="C447:C510" si="66">IF(A447="",C446,A447)</f>
        <v>45502</v>
      </c>
      <c r="D447" s="20">
        <f t="shared" ref="D447:D510" si="67">VALUE(LEFT(B447,5))</f>
        <v>0.60416666666666663</v>
      </c>
      <c r="E447" s="20">
        <f t="shared" ref="E447:E510" si="68">D448</f>
        <v>0.66319444444444442</v>
      </c>
      <c r="F447" s="20">
        <f t="shared" ref="F447:F510" si="69">IF(E447-D447&lt;0,E447-D447+1,E447-D447)</f>
        <v>5.902777777777779E-2</v>
      </c>
      <c r="G447" s="11" t="str" cm="1">
        <f t="array" ref="G447">_xlfn.IFNA(LOOKUP(1,0/FIND(help!$B$1:$B$26,B447),help!$C$1:$C$26),"")</f>
        <v>欧冠</v>
      </c>
      <c r="H447" s="11" t="str" cm="1">
        <f t="array" ref="H447">IF(G447="","",IFERROR(LOOKUP(1,0/FIND(help!$H$2:$H$18,B447),help!$I$2:$I$18),""))</f>
        <v>2023-24赛季</v>
      </c>
      <c r="I447" s="11" t="s">
        <v>1150</v>
      </c>
      <c r="J447" s="11" t="s">
        <v>983</v>
      </c>
      <c r="K447" s="11" t="s">
        <v>755</v>
      </c>
      <c r="L447" s="19">
        <f t="shared" si="59"/>
        <v>45502</v>
      </c>
      <c r="M447" s="11">
        <f t="shared" si="63"/>
        <v>3505</v>
      </c>
      <c r="N447" s="20">
        <f t="shared" si="60"/>
        <v>0.60416666666666663</v>
      </c>
      <c r="O447" s="20">
        <f t="shared" si="65"/>
        <v>0.65972222222222221</v>
      </c>
      <c r="P447" s="11" t="str">
        <f>IF(G447="","",G447&amp;COUNTIF($G$2:G447,G447))</f>
        <v>欧冠89</v>
      </c>
      <c r="Q447" s="26">
        <f t="shared" si="62"/>
        <v>3.4722222222222099E-3</v>
      </c>
    </row>
    <row r="448" spans="1:17" x14ac:dyDescent="0.2">
      <c r="A448" s="19"/>
      <c r="B448" s="11" t="s">
        <v>403</v>
      </c>
      <c r="C448" s="19">
        <f t="shared" si="66"/>
        <v>45502</v>
      </c>
      <c r="D448" s="20">
        <f t="shared" si="67"/>
        <v>0.66319444444444442</v>
      </c>
      <c r="E448" s="20">
        <f t="shared" si="68"/>
        <v>0.71875</v>
      </c>
      <c r="F448" s="20">
        <f t="shared" si="69"/>
        <v>5.555555555555558E-2</v>
      </c>
      <c r="G448" s="11" t="str" cm="1">
        <f t="array" ref="G448">_xlfn.IFNA(LOOKUP(1,0/FIND(help!$B$1:$B$26,B448),help!$C$1:$C$26),"")</f>
        <v>德甲</v>
      </c>
      <c r="H448" s="11" t="str" cm="1">
        <f t="array" ref="H448">IF(G448="","",IFERROR(LOOKUP(1,0/FIND(help!$H$2:$H$18,B448),help!$I$2:$I$18),""))</f>
        <v>2023-24赛季</v>
      </c>
      <c r="I448" s="11" t="s">
        <v>1158</v>
      </c>
      <c r="J448" s="11" t="s">
        <v>979</v>
      </c>
      <c r="K448" s="11" t="s">
        <v>755</v>
      </c>
      <c r="L448" s="19">
        <f t="shared" si="59"/>
        <v>45502</v>
      </c>
      <c r="M448" s="11">
        <f t="shared" si="63"/>
        <v>3505</v>
      </c>
      <c r="N448" s="20">
        <f t="shared" si="60"/>
        <v>0.66319444444444442</v>
      </c>
      <c r="O448" s="20">
        <f t="shared" si="65"/>
        <v>0.71875</v>
      </c>
      <c r="P448" s="11" t="str">
        <f>IF(G448="","",G448&amp;COUNTIF($G$2:G448,G448))</f>
        <v>德甲43</v>
      </c>
      <c r="Q448" s="26">
        <f t="shared" si="62"/>
        <v>0</v>
      </c>
    </row>
    <row r="449" spans="1:17" x14ac:dyDescent="0.2">
      <c r="A449" s="19"/>
      <c r="B449" s="11" t="s">
        <v>404</v>
      </c>
      <c r="C449" s="19">
        <f t="shared" si="66"/>
        <v>45502</v>
      </c>
      <c r="D449" s="20">
        <f t="shared" si="67"/>
        <v>0.71875</v>
      </c>
      <c r="E449" s="20">
        <f t="shared" si="68"/>
        <v>0.77777777777777779</v>
      </c>
      <c r="F449" s="20">
        <f t="shared" si="69"/>
        <v>5.902777777777779E-2</v>
      </c>
      <c r="G449" s="11" t="str" cm="1">
        <f t="array" ref="G449">_xlfn.IFNA(LOOKUP(1,0/FIND(help!$B$1:$B$26,B449),help!$C$1:$C$26),"")</f>
        <v>德甲</v>
      </c>
      <c r="H449" s="11" t="str" cm="1">
        <f t="array" ref="H449">IF(G449="","",IFERROR(LOOKUP(1,0/FIND(help!$H$2:$H$18,B449),help!$I$2:$I$18),""))</f>
        <v>2023-24赛季</v>
      </c>
      <c r="I449" s="11" t="s">
        <v>1163</v>
      </c>
      <c r="J449" s="11" t="s">
        <v>984</v>
      </c>
      <c r="K449" s="11" t="s">
        <v>755</v>
      </c>
      <c r="L449" s="19">
        <f t="shared" si="59"/>
        <v>45502</v>
      </c>
      <c r="M449" s="11">
        <f t="shared" si="63"/>
        <v>3505</v>
      </c>
      <c r="N449" s="20">
        <f t="shared" si="60"/>
        <v>0.71875</v>
      </c>
      <c r="O449" s="20">
        <f t="shared" si="65"/>
        <v>0.77430555555555558</v>
      </c>
      <c r="P449" s="11" t="str">
        <f>IF(G449="","",G449&amp;COUNTIF($G$2:G449,G449))</f>
        <v>德甲44</v>
      </c>
      <c r="Q449" s="26">
        <f t="shared" si="62"/>
        <v>3.4722222222222099E-3</v>
      </c>
    </row>
    <row r="450" spans="1:17" x14ac:dyDescent="0.2">
      <c r="A450" s="19"/>
      <c r="B450" s="11" t="s">
        <v>30</v>
      </c>
      <c r="C450" s="19">
        <f t="shared" si="66"/>
        <v>45502</v>
      </c>
      <c r="D450" s="20">
        <f t="shared" si="67"/>
        <v>0.77777777777777779</v>
      </c>
      <c r="E450" s="20">
        <f t="shared" si="68"/>
        <v>0.79166666666666663</v>
      </c>
      <c r="F450" s="20">
        <f t="shared" si="69"/>
        <v>1.388888888888884E-2</v>
      </c>
      <c r="G450" s="11" t="str" cm="1">
        <f t="array" ref="G450">_xlfn.IFNA(LOOKUP(1,0/FIND(help!$B$1:$B$26,B450),help!$C$1:$C$26),"")</f>
        <v/>
      </c>
      <c r="H450" s="11" t="str" cm="1">
        <f t="array" ref="H450">IF(G450="","",IFERROR(LOOKUP(1,0/FIND(help!$H$2:$H$18,B450),help!$I$2:$I$18),""))</f>
        <v/>
      </c>
      <c r="I450" s="11" t="s">
        <v>1068</v>
      </c>
      <c r="J450" s="11" t="s">
        <v>846</v>
      </c>
      <c r="K450" s="11" t="s">
        <v>755</v>
      </c>
      <c r="L450" s="19">
        <f t="shared" si="59"/>
        <v>45502</v>
      </c>
      <c r="M450" s="11">
        <f t="shared" si="63"/>
        <v>3505</v>
      </c>
      <c r="N450" s="20" t="str">
        <f t="shared" si="60"/>
        <v/>
      </c>
      <c r="O450" s="20" t="str">
        <f t="shared" si="65"/>
        <v/>
      </c>
      <c r="P450" s="11" t="str">
        <f>IF(G450="","",G450&amp;COUNTIF($G$2:G450,G450))</f>
        <v/>
      </c>
      <c r="Q450" s="26">
        <f t="shared" si="62"/>
        <v>0</v>
      </c>
    </row>
    <row r="451" spans="1:17" x14ac:dyDescent="0.2">
      <c r="A451" s="19"/>
      <c r="B451" s="11" t="s">
        <v>276</v>
      </c>
      <c r="C451" s="19">
        <f t="shared" si="66"/>
        <v>45502</v>
      </c>
      <c r="D451" s="20">
        <f t="shared" si="67"/>
        <v>0.79166666666666663</v>
      </c>
      <c r="E451" s="20">
        <f t="shared" si="68"/>
        <v>0.80902777777777779</v>
      </c>
      <c r="F451" s="20">
        <f t="shared" si="69"/>
        <v>1.736111111111116E-2</v>
      </c>
      <c r="G451" s="11" t="str" cm="1">
        <f t="array" ref="G451">_xlfn.IFNA(LOOKUP(1,0/FIND(help!$B$1:$B$26,B451),help!$C$1:$C$26),"")</f>
        <v/>
      </c>
      <c r="H451" s="11" t="str" cm="1">
        <f t="array" ref="H451">IF(G451="","",IFERROR(LOOKUP(1,0/FIND(help!$H$2:$H$18,B451),help!$I$2:$I$18),""))</f>
        <v/>
      </c>
      <c r="I451" s="11" t="s">
        <v>1079</v>
      </c>
      <c r="J451" s="11" t="s">
        <v>858</v>
      </c>
      <c r="K451" s="11" t="s">
        <v>755</v>
      </c>
      <c r="L451" s="19">
        <f t="shared" ref="L451:L514" si="70">IF(D451&lt;$L$1,C451-1,C451)</f>
        <v>45502</v>
      </c>
      <c r="M451" s="11">
        <f t="shared" si="63"/>
        <v>3505</v>
      </c>
      <c r="N451" s="20" t="str">
        <f t="shared" ref="N451:N514" si="71">IF(G451="","",IF(D451&lt;$L$1,D451+1,D451))</f>
        <v/>
      </c>
      <c r="O451" s="20" t="str">
        <f t="shared" si="65"/>
        <v/>
      </c>
      <c r="P451" s="11" t="str">
        <f>IF(G451="","",G451&amp;COUNTIF($G$2:G451,G451))</f>
        <v/>
      </c>
      <c r="Q451" s="26">
        <f t="shared" ref="Q451:Q514" si="72">IF(N451="",0,ABS(O451-E451-IF(E451&lt;1/12,1,0)))</f>
        <v>0</v>
      </c>
    </row>
    <row r="452" spans="1:17" x14ac:dyDescent="0.2">
      <c r="A452" s="19"/>
      <c r="B452" s="11" t="s">
        <v>405</v>
      </c>
      <c r="C452" s="19">
        <f t="shared" si="66"/>
        <v>45502</v>
      </c>
      <c r="D452" s="20">
        <f t="shared" si="67"/>
        <v>0.80902777777777779</v>
      </c>
      <c r="E452" s="20">
        <f t="shared" si="68"/>
        <v>0.86458333333333337</v>
      </c>
      <c r="F452" s="20">
        <f t="shared" si="69"/>
        <v>5.555555555555558E-2</v>
      </c>
      <c r="G452" s="11" t="str" cm="1">
        <f t="array" ref="G452">_xlfn.IFNA(LOOKUP(1,0/FIND(help!$B$1:$B$26,B452),help!$C$1:$C$26),"")</f>
        <v>意甲</v>
      </c>
      <c r="H452" s="11" t="str" cm="1">
        <f t="array" ref="H452">IF(G452="","",IFERROR(LOOKUP(1,0/FIND(help!$H$2:$H$18,B452),help!$I$2:$I$18),""))</f>
        <v>2023-24赛季</v>
      </c>
      <c r="I452" s="11" t="s">
        <v>1161</v>
      </c>
      <c r="J452" s="11" t="s">
        <v>980</v>
      </c>
      <c r="K452" s="11" t="s">
        <v>755</v>
      </c>
      <c r="L452" s="19">
        <f t="shared" si="70"/>
        <v>45502</v>
      </c>
      <c r="M452" s="11">
        <f t="shared" ref="M452:M515" si="73">M451</f>
        <v>3505</v>
      </c>
      <c r="N452" s="20">
        <f t="shared" si="71"/>
        <v>0.80902777777777779</v>
      </c>
      <c r="O452" s="20">
        <f t="shared" si="65"/>
        <v>0.86458333333333337</v>
      </c>
      <c r="P452" s="11" t="str">
        <f>IF(G452="","",G452&amp;COUNTIF($G$2:G452,G452))</f>
        <v>意甲42</v>
      </c>
      <c r="Q452" s="26">
        <f t="shared" si="72"/>
        <v>0</v>
      </c>
    </row>
    <row r="453" spans="1:17" x14ac:dyDescent="0.2">
      <c r="A453" s="19"/>
      <c r="B453" s="11" t="s">
        <v>406</v>
      </c>
      <c r="C453" s="19">
        <f t="shared" si="66"/>
        <v>45502</v>
      </c>
      <c r="D453" s="20">
        <f t="shared" si="67"/>
        <v>0.86458333333333337</v>
      </c>
      <c r="E453" s="20">
        <f t="shared" si="68"/>
        <v>0.92361111111111116</v>
      </c>
      <c r="F453" s="20">
        <f t="shared" si="69"/>
        <v>5.902777777777779E-2</v>
      </c>
      <c r="G453" s="11" t="str" cm="1">
        <f t="array" ref="G453">_xlfn.IFNA(LOOKUP(1,0/FIND(help!$B$1:$B$26,B453),help!$C$1:$C$26),"")</f>
        <v>意甲</v>
      </c>
      <c r="H453" s="11" t="str" cm="1">
        <f t="array" ref="H453">IF(G453="","",IFERROR(LOOKUP(1,0/FIND(help!$H$2:$H$18,B453),help!$I$2:$I$18),""))</f>
        <v>2023-24赛季</v>
      </c>
      <c r="I453" s="11" t="s">
        <v>1164</v>
      </c>
      <c r="J453" s="11" t="s">
        <v>985</v>
      </c>
      <c r="K453" s="11" t="s">
        <v>755</v>
      </c>
      <c r="L453" s="19">
        <f t="shared" si="70"/>
        <v>45502</v>
      </c>
      <c r="M453" s="11">
        <f t="shared" si="73"/>
        <v>3505</v>
      </c>
      <c r="N453" s="20">
        <f t="shared" si="71"/>
        <v>0.86458333333333337</v>
      </c>
      <c r="O453" s="20">
        <f t="shared" si="65"/>
        <v>0.92013888888888895</v>
      </c>
      <c r="P453" s="11" t="str">
        <f>IF(G453="","",G453&amp;COUNTIF($G$2:G453,G453))</f>
        <v>意甲43</v>
      </c>
      <c r="Q453" s="26">
        <f t="shared" si="72"/>
        <v>3.4722222222222099E-3</v>
      </c>
    </row>
    <row r="454" spans="1:17" x14ac:dyDescent="0.2">
      <c r="A454" s="19"/>
      <c r="B454" s="11" t="s">
        <v>407</v>
      </c>
      <c r="C454" s="19">
        <f t="shared" si="66"/>
        <v>45502</v>
      </c>
      <c r="D454" s="20">
        <f t="shared" si="67"/>
        <v>0.92361111111111116</v>
      </c>
      <c r="E454" s="20">
        <f t="shared" si="68"/>
        <v>0.97916666666666663</v>
      </c>
      <c r="F454" s="20">
        <f t="shared" si="69"/>
        <v>5.5555555555555469E-2</v>
      </c>
      <c r="G454" s="11" t="str" cm="1">
        <f t="array" ref="G454">_xlfn.IFNA(LOOKUP(1,0/FIND(help!$B$1:$B$26,B454),help!$C$1:$C$26),"")</f>
        <v>欧冠</v>
      </c>
      <c r="H454" s="11" t="str" cm="1">
        <f t="array" ref="H454">IF(G454="","",IFERROR(LOOKUP(1,0/FIND(help!$H$2:$H$18,B454),help!$I$2:$I$18),""))</f>
        <v>2023-24赛季</v>
      </c>
      <c r="I454" s="11" t="s">
        <v>1070</v>
      </c>
      <c r="J454" s="11" t="s">
        <v>848</v>
      </c>
      <c r="K454" s="11" t="s">
        <v>755</v>
      </c>
      <c r="L454" s="19">
        <f t="shared" si="70"/>
        <v>45502</v>
      </c>
      <c r="M454" s="11">
        <f t="shared" si="73"/>
        <v>3505</v>
      </c>
      <c r="N454" s="20">
        <f t="shared" si="71"/>
        <v>0.92361111111111116</v>
      </c>
      <c r="O454" s="20">
        <f t="shared" si="65"/>
        <v>0.97916666666666674</v>
      </c>
      <c r="P454" s="11" t="str">
        <f>IF(G454="","",G454&amp;COUNTIF($G$2:G454,G454))</f>
        <v>欧冠90</v>
      </c>
      <c r="Q454" s="26">
        <f t="shared" si="72"/>
        <v>1.1102230246251565E-16</v>
      </c>
    </row>
    <row r="455" spans="1:17" x14ac:dyDescent="0.2">
      <c r="A455" s="19"/>
      <c r="B455" s="11" t="s">
        <v>408</v>
      </c>
      <c r="C455" s="19">
        <f t="shared" si="66"/>
        <v>45502</v>
      </c>
      <c r="D455" s="20">
        <f t="shared" si="67"/>
        <v>0.97916666666666663</v>
      </c>
      <c r="E455" s="20">
        <f t="shared" si="68"/>
        <v>3.8194444444444448E-2</v>
      </c>
      <c r="F455" s="20">
        <f t="shared" si="69"/>
        <v>5.902777777777779E-2</v>
      </c>
      <c r="G455" s="11" t="str" cm="1">
        <f t="array" ref="G455">_xlfn.IFNA(LOOKUP(1,0/FIND(help!$B$1:$B$26,B455),help!$C$1:$C$26),"")</f>
        <v>欧冠</v>
      </c>
      <c r="H455" s="11" t="str" cm="1">
        <f t="array" ref="H455">IF(G455="","",IFERROR(LOOKUP(1,0/FIND(help!$H$2:$H$18,B455),help!$I$2:$I$18),""))</f>
        <v>2023-24赛季</v>
      </c>
      <c r="I455" s="11" t="s">
        <v>1070</v>
      </c>
      <c r="J455" s="11" t="s">
        <v>849</v>
      </c>
      <c r="K455" s="11" t="s">
        <v>755</v>
      </c>
      <c r="L455" s="19">
        <f t="shared" si="70"/>
        <v>45502</v>
      </c>
      <c r="M455" s="11">
        <f t="shared" si="73"/>
        <v>3505</v>
      </c>
      <c r="N455" s="20">
        <f t="shared" si="71"/>
        <v>0.97916666666666663</v>
      </c>
      <c r="O455" s="20">
        <f t="shared" si="65"/>
        <v>1.0347222222222221</v>
      </c>
      <c r="P455" s="11" t="str">
        <f>IF(G455="","",G455&amp;COUNTIF($G$2:G455,G455))</f>
        <v>欧冠91</v>
      </c>
      <c r="Q455" s="26">
        <f t="shared" si="72"/>
        <v>3.4722222222223209E-3</v>
      </c>
    </row>
    <row r="456" spans="1:17" x14ac:dyDescent="0.2">
      <c r="A456" s="19">
        <v>45503</v>
      </c>
      <c r="B456" s="11" t="s">
        <v>16</v>
      </c>
      <c r="C456" s="19">
        <f t="shared" si="66"/>
        <v>45503</v>
      </c>
      <c r="D456" s="20">
        <f t="shared" si="67"/>
        <v>3.8194444444444448E-2</v>
      </c>
      <c r="E456" s="20">
        <f t="shared" si="68"/>
        <v>5.5555555555555552E-2</v>
      </c>
      <c r="F456" s="20">
        <f t="shared" si="69"/>
        <v>1.7361111111111105E-2</v>
      </c>
      <c r="G456" s="11" t="str" cm="1">
        <f t="array" ref="G456">_xlfn.IFNA(LOOKUP(1,0/FIND(help!$B$1:$B$26,B456),help!$C$1:$C$26),"")</f>
        <v/>
      </c>
      <c r="H456" s="11" t="str" cm="1">
        <f t="array" ref="H456">IF(G456="","",IFERROR(LOOKUP(1,0/FIND(help!$H$2:$H$18,B456),help!$I$2:$I$18),""))</f>
        <v/>
      </c>
      <c r="I456" s="11" t="s">
        <v>1061</v>
      </c>
      <c r="J456" s="11" t="s">
        <v>837</v>
      </c>
      <c r="K456" s="11" t="s">
        <v>755</v>
      </c>
      <c r="L456" s="19">
        <f t="shared" si="70"/>
        <v>45502</v>
      </c>
      <c r="M456" s="11">
        <f t="shared" si="73"/>
        <v>3505</v>
      </c>
      <c r="N456" s="20" t="str">
        <f t="shared" si="71"/>
        <v/>
      </c>
      <c r="O456" s="20" t="str">
        <f t="shared" si="65"/>
        <v/>
      </c>
      <c r="P456" s="11" t="str">
        <f>IF(G456="","",G456&amp;COUNTIF($G$2:G456,G456))</f>
        <v/>
      </c>
      <c r="Q456" s="26">
        <f t="shared" si="72"/>
        <v>0</v>
      </c>
    </row>
    <row r="457" spans="1:17" x14ac:dyDescent="0.2">
      <c r="A457" s="19"/>
      <c r="B457" s="11" t="s">
        <v>409</v>
      </c>
      <c r="C457" s="19">
        <f t="shared" si="66"/>
        <v>45503</v>
      </c>
      <c r="D457" s="20">
        <f t="shared" si="67"/>
        <v>5.5555555555555552E-2</v>
      </c>
      <c r="E457" s="20">
        <f t="shared" si="68"/>
        <v>0.1111111111111111</v>
      </c>
      <c r="F457" s="20">
        <f t="shared" si="69"/>
        <v>5.5555555555555552E-2</v>
      </c>
      <c r="G457" s="11" t="str" cm="1">
        <f t="array" ref="G457">_xlfn.IFNA(LOOKUP(1,0/FIND(help!$B$1:$B$26,B457),help!$C$1:$C$26),"")</f>
        <v>英超</v>
      </c>
      <c r="H457" s="11" t="str" cm="1">
        <f t="array" ref="H457">IF(G457="","",IFERROR(LOOKUP(1,0/FIND(help!$H$2:$H$18,B457),help!$I$2:$I$18),""))</f>
        <v>2023-24赛季</v>
      </c>
      <c r="I457" s="11" t="s">
        <v>1160</v>
      </c>
      <c r="J457" s="11" t="s">
        <v>976</v>
      </c>
      <c r="K457" s="11" t="s">
        <v>755</v>
      </c>
      <c r="L457" s="19">
        <f t="shared" si="70"/>
        <v>45502</v>
      </c>
      <c r="M457" s="11">
        <f t="shared" si="73"/>
        <v>3505</v>
      </c>
      <c r="N457" s="20">
        <f t="shared" si="71"/>
        <v>1.0555555555555556</v>
      </c>
      <c r="O457" s="20">
        <f t="shared" si="65"/>
        <v>0.11111111111111116</v>
      </c>
      <c r="P457" s="11" t="str">
        <f>IF(G457="","",G457&amp;COUNTIF($G$2:G457,G457))</f>
        <v>英超133</v>
      </c>
      <c r="Q457" s="26">
        <f t="shared" si="72"/>
        <v>5.5511151231257827E-17</v>
      </c>
    </row>
    <row r="458" spans="1:17" x14ac:dyDescent="0.2">
      <c r="A458" s="19"/>
      <c r="B458" s="11" t="s">
        <v>410</v>
      </c>
      <c r="C458" s="19">
        <f t="shared" si="66"/>
        <v>45503</v>
      </c>
      <c r="D458" s="20">
        <f t="shared" si="67"/>
        <v>0.1111111111111111</v>
      </c>
      <c r="E458" s="20">
        <f t="shared" si="68"/>
        <v>0.1701388888888889</v>
      </c>
      <c r="F458" s="20">
        <f t="shared" si="69"/>
        <v>5.902777777777779E-2</v>
      </c>
      <c r="G458" s="11" t="str" cm="1">
        <f t="array" ref="G458">_xlfn.IFNA(LOOKUP(1,0/FIND(help!$B$1:$B$26,B458),help!$C$1:$C$26),"")</f>
        <v>英超</v>
      </c>
      <c r="H458" s="11" t="str" cm="1">
        <f t="array" ref="H458">IF(G458="","",IFERROR(LOOKUP(1,0/FIND(help!$H$2:$H$18,B458),help!$I$2:$I$18),""))</f>
        <v>2023-24赛季</v>
      </c>
      <c r="I458" s="11" t="s">
        <v>1160</v>
      </c>
      <c r="J458" s="11" t="s">
        <v>977</v>
      </c>
      <c r="K458" s="11" t="s">
        <v>755</v>
      </c>
      <c r="L458" s="19">
        <f t="shared" si="70"/>
        <v>45503</v>
      </c>
      <c r="M458" s="11">
        <f t="shared" si="73"/>
        <v>3505</v>
      </c>
      <c r="N458" s="20">
        <f t="shared" si="71"/>
        <v>0.1111111111111111</v>
      </c>
      <c r="O458" s="20">
        <f t="shared" si="65"/>
        <v>0.16666666666666666</v>
      </c>
      <c r="P458" s="11" t="str">
        <f>IF(G458="","",G458&amp;COUNTIF($G$2:G458,G458))</f>
        <v>英超134</v>
      </c>
      <c r="Q458" s="26">
        <f t="shared" si="72"/>
        <v>3.4722222222222376E-3</v>
      </c>
    </row>
    <row r="459" spans="1:17" x14ac:dyDescent="0.2">
      <c r="A459" s="19"/>
      <c r="B459" s="11" t="s">
        <v>411</v>
      </c>
      <c r="C459" s="19">
        <f t="shared" si="66"/>
        <v>45503</v>
      </c>
      <c r="D459" s="20">
        <f t="shared" si="67"/>
        <v>0.1701388888888889</v>
      </c>
      <c r="E459" s="20">
        <f t="shared" si="68"/>
        <v>0.22569444444444445</v>
      </c>
      <c r="F459" s="20">
        <f t="shared" si="69"/>
        <v>5.5555555555555552E-2</v>
      </c>
      <c r="G459" s="11" t="str" cm="1">
        <f t="array" ref="G459">_xlfn.IFNA(LOOKUP(1,0/FIND(help!$B$1:$B$26,B459),help!$C$1:$C$26),"")</f>
        <v>英超</v>
      </c>
      <c r="H459" s="11" t="str" cm="1">
        <f t="array" ref="H459">IF(G459="","",IFERROR(LOOKUP(1,0/FIND(help!$H$2:$H$18,B459),help!$I$2:$I$18),""))</f>
        <v>2023-24赛季</v>
      </c>
      <c r="I459" s="11" t="s">
        <v>1162</v>
      </c>
      <c r="J459" s="11" t="s">
        <v>981</v>
      </c>
      <c r="K459" s="11" t="s">
        <v>755</v>
      </c>
      <c r="L459" s="19">
        <f t="shared" si="70"/>
        <v>45503</v>
      </c>
      <c r="M459" s="11">
        <f t="shared" si="73"/>
        <v>3505</v>
      </c>
      <c r="N459" s="20">
        <f t="shared" si="71"/>
        <v>0.1701388888888889</v>
      </c>
      <c r="O459" s="20">
        <f t="shared" si="65"/>
        <v>0.22569444444444445</v>
      </c>
      <c r="P459" s="11" t="str">
        <f>IF(G459="","",G459&amp;COUNTIF($G$2:G459,G459))</f>
        <v>英超135</v>
      </c>
      <c r="Q459" s="26">
        <f t="shared" si="72"/>
        <v>0</v>
      </c>
    </row>
    <row r="460" spans="1:17" x14ac:dyDescent="0.2">
      <c r="A460" s="19"/>
      <c r="B460" s="11" t="s">
        <v>412</v>
      </c>
      <c r="C460" s="19">
        <f t="shared" si="66"/>
        <v>45503</v>
      </c>
      <c r="D460" s="20">
        <f t="shared" si="67"/>
        <v>0.22569444444444445</v>
      </c>
      <c r="E460" s="20">
        <f t="shared" si="68"/>
        <v>0.28472222222222221</v>
      </c>
      <c r="F460" s="20">
        <f t="shared" si="69"/>
        <v>5.9027777777777762E-2</v>
      </c>
      <c r="G460" s="11" t="str" cm="1">
        <f t="array" ref="G460">_xlfn.IFNA(LOOKUP(1,0/FIND(help!$B$1:$B$26,B460),help!$C$1:$C$26),"")</f>
        <v>英超</v>
      </c>
      <c r="H460" s="11" t="str" cm="1">
        <f t="array" ref="H460">IF(G460="","",IFERROR(LOOKUP(1,0/FIND(help!$H$2:$H$18,B460),help!$I$2:$I$18),""))</f>
        <v>2023-24赛季</v>
      </c>
      <c r="I460" s="11" t="s">
        <v>1162</v>
      </c>
      <c r="J460" s="11" t="s">
        <v>982</v>
      </c>
      <c r="K460" s="11" t="s">
        <v>755</v>
      </c>
      <c r="L460" s="19">
        <f t="shared" si="70"/>
        <v>45503</v>
      </c>
      <c r="M460" s="11">
        <f t="shared" si="73"/>
        <v>3505</v>
      </c>
      <c r="N460" s="20">
        <f t="shared" si="71"/>
        <v>0.22569444444444445</v>
      </c>
      <c r="O460" s="20">
        <f t="shared" si="65"/>
        <v>0.28125</v>
      </c>
      <c r="P460" s="11" t="str">
        <f>IF(G460="","",G460&amp;COUNTIF($G$2:G460,G460))</f>
        <v>英超136</v>
      </c>
      <c r="Q460" s="26">
        <f t="shared" si="72"/>
        <v>3.4722222222222099E-3</v>
      </c>
    </row>
    <row r="461" spans="1:17" x14ac:dyDescent="0.2">
      <c r="A461" s="19"/>
      <c r="B461" s="11" t="s">
        <v>413</v>
      </c>
      <c r="C461" s="19">
        <f t="shared" si="66"/>
        <v>45503</v>
      </c>
      <c r="D461" s="20">
        <f t="shared" si="67"/>
        <v>0.28472222222222221</v>
      </c>
      <c r="E461" s="20">
        <f t="shared" si="68"/>
        <v>0.34027777777777779</v>
      </c>
      <c r="F461" s="20">
        <f t="shared" si="69"/>
        <v>5.555555555555558E-2</v>
      </c>
      <c r="G461" s="11" t="str" cm="1">
        <f t="array" ref="G461">_xlfn.IFNA(LOOKUP(1,0/FIND(help!$B$1:$B$26,B461),help!$C$1:$C$26),"")</f>
        <v>德甲</v>
      </c>
      <c r="H461" s="11" t="str" cm="1">
        <f t="array" ref="H461">IF(G461="","",IFERROR(LOOKUP(1,0/FIND(help!$H$2:$H$18,B461),help!$I$2:$I$18),""))</f>
        <v>2023-24赛季</v>
      </c>
      <c r="I461" s="11" t="s">
        <v>1165</v>
      </c>
      <c r="J461" s="11" t="s">
        <v>986</v>
      </c>
      <c r="K461" s="11" t="s">
        <v>755</v>
      </c>
      <c r="L461" s="19">
        <f t="shared" si="70"/>
        <v>45503</v>
      </c>
      <c r="M461" s="11">
        <f t="shared" si="73"/>
        <v>3505</v>
      </c>
      <c r="N461" s="20">
        <f t="shared" si="71"/>
        <v>0.28472222222222221</v>
      </c>
      <c r="O461" s="20">
        <f t="shared" si="65"/>
        <v>0.34027777777777779</v>
      </c>
      <c r="P461" s="11" t="str">
        <f>IF(G461="","",G461&amp;COUNTIF($G$2:G461,G461))</f>
        <v>德甲45</v>
      </c>
      <c r="Q461" s="26">
        <f t="shared" si="72"/>
        <v>0</v>
      </c>
    </row>
    <row r="462" spans="1:17" x14ac:dyDescent="0.2">
      <c r="A462" s="19"/>
      <c r="B462" s="11" t="s">
        <v>414</v>
      </c>
      <c r="C462" s="19">
        <f t="shared" si="66"/>
        <v>45503</v>
      </c>
      <c r="D462" s="20">
        <f t="shared" si="67"/>
        <v>0.34027777777777779</v>
      </c>
      <c r="E462" s="20">
        <f t="shared" si="68"/>
        <v>0.39930555555555558</v>
      </c>
      <c r="F462" s="20">
        <f t="shared" si="69"/>
        <v>5.902777777777779E-2</v>
      </c>
      <c r="G462" s="11" t="str" cm="1">
        <f t="array" ref="G462">_xlfn.IFNA(LOOKUP(1,0/FIND(help!$B$1:$B$26,B462),help!$C$1:$C$26),"")</f>
        <v>德甲</v>
      </c>
      <c r="H462" s="11" t="str" cm="1">
        <f t="array" ref="H462">IF(G462="","",IFERROR(LOOKUP(1,0/FIND(help!$H$2:$H$18,B462),help!$I$2:$I$18),""))</f>
        <v>2023-24赛季</v>
      </c>
      <c r="I462" s="11" t="s">
        <v>1166</v>
      </c>
      <c r="J462" s="11" t="s">
        <v>987</v>
      </c>
      <c r="K462" s="11" t="s">
        <v>755</v>
      </c>
      <c r="L462" s="19">
        <f t="shared" si="70"/>
        <v>45503</v>
      </c>
      <c r="M462" s="11">
        <f t="shared" si="73"/>
        <v>3505</v>
      </c>
      <c r="N462" s="20">
        <f t="shared" si="71"/>
        <v>0.34027777777777779</v>
      </c>
      <c r="O462" s="20">
        <f t="shared" si="65"/>
        <v>0.39583333333333337</v>
      </c>
      <c r="P462" s="11" t="str">
        <f>IF(G462="","",G462&amp;COUNTIF($G$2:G462,G462))</f>
        <v>德甲46</v>
      </c>
      <c r="Q462" s="26">
        <f t="shared" si="72"/>
        <v>3.4722222222222099E-3</v>
      </c>
    </row>
    <row r="463" spans="1:17" x14ac:dyDescent="0.2">
      <c r="A463" s="19"/>
      <c r="B463" s="11" t="s">
        <v>415</v>
      </c>
      <c r="C463" s="19">
        <f t="shared" si="66"/>
        <v>45503</v>
      </c>
      <c r="D463" s="20">
        <f t="shared" si="67"/>
        <v>0.39930555555555558</v>
      </c>
      <c r="E463" s="20">
        <f t="shared" si="68"/>
        <v>0.4548611111111111</v>
      </c>
      <c r="F463" s="20">
        <f t="shared" si="69"/>
        <v>5.5555555555555525E-2</v>
      </c>
      <c r="G463" s="11" t="str" cm="1">
        <f t="array" ref="G463">_xlfn.IFNA(LOOKUP(1,0/FIND(help!$B$1:$B$26,B463),help!$C$1:$C$26),"")</f>
        <v>欧冠</v>
      </c>
      <c r="H463" s="11" t="str" cm="1">
        <f t="array" ref="H463">IF(G463="","",IFERROR(LOOKUP(1,0/FIND(help!$H$2:$H$18,B463),help!$I$2:$I$18),""))</f>
        <v>2023-24赛季</v>
      </c>
      <c r="I463" s="11" t="s">
        <v>1070</v>
      </c>
      <c r="J463" s="11" t="s">
        <v>849</v>
      </c>
      <c r="K463" s="11" t="s">
        <v>755</v>
      </c>
      <c r="L463" s="19">
        <f t="shared" si="70"/>
        <v>45503</v>
      </c>
      <c r="M463" s="11">
        <f t="shared" si="73"/>
        <v>3505</v>
      </c>
      <c r="N463" s="20">
        <f t="shared" si="71"/>
        <v>0.39930555555555558</v>
      </c>
      <c r="O463" s="20">
        <f t="shared" si="65"/>
        <v>0.45486111111111116</v>
      </c>
      <c r="P463" s="11" t="str">
        <f>IF(G463="","",G463&amp;COUNTIF($G$2:G463,G463))</f>
        <v>欧冠92</v>
      </c>
      <c r="Q463" s="26">
        <f t="shared" si="72"/>
        <v>5.5511151231257827E-17</v>
      </c>
    </row>
    <row r="464" spans="1:17" x14ac:dyDescent="0.2">
      <c r="A464" s="19"/>
      <c r="B464" s="11" t="s">
        <v>416</v>
      </c>
      <c r="C464" s="19">
        <f t="shared" si="66"/>
        <v>45503</v>
      </c>
      <c r="D464" s="20">
        <f t="shared" si="67"/>
        <v>0.4548611111111111</v>
      </c>
      <c r="E464" s="20">
        <f t="shared" si="68"/>
        <v>0.51388888888888884</v>
      </c>
      <c r="F464" s="20">
        <f t="shared" si="69"/>
        <v>5.9027777777777735E-2</v>
      </c>
      <c r="G464" s="11" t="str" cm="1">
        <f t="array" ref="G464">_xlfn.IFNA(LOOKUP(1,0/FIND(help!$B$1:$B$26,B464),help!$C$1:$C$26),"")</f>
        <v>欧冠</v>
      </c>
      <c r="H464" s="11" t="str" cm="1">
        <f t="array" ref="H464">IF(G464="","",IFERROR(LOOKUP(1,0/FIND(help!$H$2:$H$18,B464),help!$I$2:$I$18),""))</f>
        <v>2023-24赛季</v>
      </c>
      <c r="I464" s="11" t="s">
        <v>1080</v>
      </c>
      <c r="J464" s="11" t="s">
        <v>859</v>
      </c>
      <c r="K464" s="11" t="s">
        <v>755</v>
      </c>
      <c r="L464" s="19">
        <f t="shared" si="70"/>
        <v>45503</v>
      </c>
      <c r="M464" s="11">
        <f t="shared" si="73"/>
        <v>3505</v>
      </c>
      <c r="N464" s="20">
        <f t="shared" si="71"/>
        <v>0.4548611111111111</v>
      </c>
      <c r="O464" s="20">
        <f t="shared" si="65"/>
        <v>0.51041666666666663</v>
      </c>
      <c r="P464" s="11" t="str">
        <f>IF(G464="","",G464&amp;COUNTIF($G$2:G464,G464))</f>
        <v>欧冠93</v>
      </c>
      <c r="Q464" s="26">
        <f t="shared" si="72"/>
        <v>3.4722222222222099E-3</v>
      </c>
    </row>
    <row r="465" spans="1:17" x14ac:dyDescent="0.2">
      <c r="A465" s="19"/>
      <c r="B465" s="11" t="s">
        <v>24</v>
      </c>
      <c r="C465" s="19">
        <f t="shared" si="66"/>
        <v>45503</v>
      </c>
      <c r="D465" s="20">
        <f t="shared" si="67"/>
        <v>0.51388888888888884</v>
      </c>
      <c r="E465" s="20">
        <f t="shared" si="68"/>
        <v>0.53125</v>
      </c>
      <c r="F465" s="20">
        <f t="shared" si="69"/>
        <v>1.736111111111116E-2</v>
      </c>
      <c r="G465" s="11" t="str" cm="1">
        <f t="array" ref="G465">_xlfn.IFNA(LOOKUP(1,0/FIND(help!$B$1:$B$26,B465),help!$C$1:$C$26),"")</f>
        <v/>
      </c>
      <c r="H465" s="11" t="str" cm="1">
        <f t="array" ref="H465">IF(G465="","",IFERROR(LOOKUP(1,0/FIND(help!$H$2:$H$18,B465),help!$I$2:$I$18),""))</f>
        <v/>
      </c>
      <c r="I465" s="11" t="s">
        <v>1068</v>
      </c>
      <c r="J465" s="11" t="s">
        <v>846</v>
      </c>
      <c r="K465" s="11" t="s">
        <v>755</v>
      </c>
      <c r="L465" s="19">
        <f t="shared" si="70"/>
        <v>45503</v>
      </c>
      <c r="M465" s="11">
        <f t="shared" si="73"/>
        <v>3505</v>
      </c>
      <c r="N465" s="20" t="str">
        <f t="shared" si="71"/>
        <v/>
      </c>
      <c r="O465" s="20" t="str">
        <f t="shared" si="65"/>
        <v/>
      </c>
      <c r="P465" s="11" t="str">
        <f>IF(G465="","",G465&amp;COUNTIF($G$2:G465,G465))</f>
        <v/>
      </c>
      <c r="Q465" s="26">
        <f t="shared" si="72"/>
        <v>0</v>
      </c>
    </row>
    <row r="466" spans="1:17" x14ac:dyDescent="0.2">
      <c r="A466" s="19"/>
      <c r="B466" s="11" t="s">
        <v>46</v>
      </c>
      <c r="C466" s="19">
        <f t="shared" si="66"/>
        <v>45503</v>
      </c>
      <c r="D466" s="20">
        <f t="shared" si="67"/>
        <v>0.53125</v>
      </c>
      <c r="E466" s="20">
        <f t="shared" si="68"/>
        <v>0.54861111111111116</v>
      </c>
      <c r="F466" s="20">
        <f t="shared" si="69"/>
        <v>1.736111111111116E-2</v>
      </c>
      <c r="G466" s="11" t="str" cm="1">
        <f t="array" ref="G466">_xlfn.IFNA(LOOKUP(1,0/FIND(help!$B$1:$B$26,B466),help!$C$1:$C$26),"")</f>
        <v/>
      </c>
      <c r="H466" s="11" t="str" cm="1">
        <f t="array" ref="H466">IF(G466="","",IFERROR(LOOKUP(1,0/FIND(help!$H$2:$H$18,B466),help!$I$2:$I$18),""))</f>
        <v/>
      </c>
      <c r="I466" s="11" t="s">
        <v>1079</v>
      </c>
      <c r="J466" s="11" t="s">
        <v>858</v>
      </c>
      <c r="K466" s="11" t="s">
        <v>755</v>
      </c>
      <c r="L466" s="19">
        <f t="shared" si="70"/>
        <v>45503</v>
      </c>
      <c r="M466" s="11">
        <f t="shared" si="73"/>
        <v>3505</v>
      </c>
      <c r="N466" s="20" t="str">
        <f t="shared" si="71"/>
        <v/>
      </c>
      <c r="O466" s="20" t="str">
        <f t="shared" si="65"/>
        <v/>
      </c>
      <c r="P466" s="11" t="str">
        <f>IF(G466="","",G466&amp;COUNTIF($G$2:G466,G466))</f>
        <v/>
      </c>
      <c r="Q466" s="26">
        <f t="shared" si="72"/>
        <v>0</v>
      </c>
    </row>
    <row r="467" spans="1:17" x14ac:dyDescent="0.2">
      <c r="A467" s="19"/>
      <c r="B467" s="11" t="s">
        <v>417</v>
      </c>
      <c r="C467" s="19">
        <f t="shared" si="66"/>
        <v>45503</v>
      </c>
      <c r="D467" s="20">
        <f t="shared" si="67"/>
        <v>0.54861111111111116</v>
      </c>
      <c r="E467" s="20">
        <f t="shared" si="68"/>
        <v>0.60416666666666663</v>
      </c>
      <c r="F467" s="20">
        <f t="shared" si="69"/>
        <v>5.5555555555555469E-2</v>
      </c>
      <c r="G467" s="11" t="str" cm="1">
        <f t="array" ref="G467">_xlfn.IFNA(LOOKUP(1,0/FIND(help!$B$1:$B$26,B467),help!$C$1:$C$26),"")</f>
        <v>欧冠</v>
      </c>
      <c r="H467" s="11" t="str" cm="1">
        <f t="array" ref="H467">IF(G467="","",IFERROR(LOOKUP(1,0/FIND(help!$H$2:$H$18,B467),help!$I$2:$I$18),""))</f>
        <v>2023-24赛季</v>
      </c>
      <c r="I467" s="11" t="s">
        <v>1150</v>
      </c>
      <c r="J467" s="11" t="s">
        <v>983</v>
      </c>
      <c r="K467" s="11" t="s">
        <v>755</v>
      </c>
      <c r="L467" s="19">
        <f t="shared" si="70"/>
        <v>45503</v>
      </c>
      <c r="M467" s="11">
        <f t="shared" si="73"/>
        <v>3505</v>
      </c>
      <c r="N467" s="20">
        <f t="shared" si="71"/>
        <v>0.54861111111111116</v>
      </c>
      <c r="O467" s="20">
        <f t="shared" ref="O467:O498" si="74">IF(N467="","",IF(ISNUMBER(FIND("集锦",G467)),IF(E467&lt;$L$1,E467+1,E467),IF(ABS(F467-$M$1)&lt;=TIME(0,5,1),IF(N467+$M$1&gt;TIME(2,0,0)+1,N467+$M$1-1,N467+$M$1),"check")))</f>
        <v>0.60416666666666674</v>
      </c>
      <c r="P467" s="11" t="str">
        <f>IF(G467="","",G467&amp;COUNTIF($G$2:G467,G467))</f>
        <v>欧冠94</v>
      </c>
      <c r="Q467" s="26">
        <f t="shared" si="72"/>
        <v>1.1102230246251565E-16</v>
      </c>
    </row>
    <row r="468" spans="1:17" x14ac:dyDescent="0.2">
      <c r="A468" s="19"/>
      <c r="B468" s="11" t="s">
        <v>418</v>
      </c>
      <c r="C468" s="19">
        <f t="shared" si="66"/>
        <v>45503</v>
      </c>
      <c r="D468" s="20">
        <f t="shared" si="67"/>
        <v>0.60416666666666663</v>
      </c>
      <c r="E468" s="20">
        <f t="shared" si="68"/>
        <v>0.66319444444444442</v>
      </c>
      <c r="F468" s="20">
        <f t="shared" si="69"/>
        <v>5.902777777777779E-2</v>
      </c>
      <c r="G468" s="11" t="str" cm="1">
        <f t="array" ref="G468">_xlfn.IFNA(LOOKUP(1,0/FIND(help!$B$1:$B$26,B468),help!$C$1:$C$26),"")</f>
        <v>欧冠</v>
      </c>
      <c r="H468" s="11" t="str" cm="1">
        <f t="array" ref="H468">IF(G468="","",IFERROR(LOOKUP(1,0/FIND(help!$H$2:$H$18,B468),help!$I$2:$I$18),""))</f>
        <v>2023-24赛季</v>
      </c>
      <c r="I468" s="11" t="s">
        <v>1150</v>
      </c>
      <c r="J468" s="11" t="s">
        <v>988</v>
      </c>
      <c r="K468" s="11" t="s">
        <v>755</v>
      </c>
      <c r="L468" s="19">
        <f t="shared" si="70"/>
        <v>45503</v>
      </c>
      <c r="M468" s="11">
        <f t="shared" si="73"/>
        <v>3505</v>
      </c>
      <c r="N468" s="20">
        <f t="shared" si="71"/>
        <v>0.60416666666666663</v>
      </c>
      <c r="O468" s="20">
        <f t="shared" si="74"/>
        <v>0.65972222222222221</v>
      </c>
      <c r="P468" s="11" t="str">
        <f>IF(G468="","",G468&amp;COUNTIF($G$2:G468,G468))</f>
        <v>欧冠95</v>
      </c>
      <c r="Q468" s="26">
        <f t="shared" si="72"/>
        <v>3.4722222222222099E-3</v>
      </c>
    </row>
    <row r="469" spans="1:17" x14ac:dyDescent="0.2">
      <c r="A469" s="19"/>
      <c r="B469" s="11" t="s">
        <v>419</v>
      </c>
      <c r="C469" s="19">
        <f t="shared" si="66"/>
        <v>45503</v>
      </c>
      <c r="D469" s="20">
        <f t="shared" si="67"/>
        <v>0.66319444444444442</v>
      </c>
      <c r="E469" s="20">
        <f t="shared" si="68"/>
        <v>0.71875</v>
      </c>
      <c r="F469" s="20">
        <f t="shared" si="69"/>
        <v>5.555555555555558E-2</v>
      </c>
      <c r="G469" s="11" t="str" cm="1">
        <f t="array" ref="G469">_xlfn.IFNA(LOOKUP(1,0/FIND(help!$B$1:$B$26,B469),help!$C$1:$C$26),"")</f>
        <v>德甲</v>
      </c>
      <c r="H469" s="11" t="str" cm="1">
        <f t="array" ref="H469">IF(G469="","",IFERROR(LOOKUP(1,0/FIND(help!$H$2:$H$18,B469),help!$I$2:$I$18),""))</f>
        <v>2023-24赛季</v>
      </c>
      <c r="I469" s="11" t="s">
        <v>1163</v>
      </c>
      <c r="J469" s="11" t="s">
        <v>984</v>
      </c>
      <c r="K469" s="11" t="s">
        <v>755</v>
      </c>
      <c r="L469" s="19">
        <f t="shared" si="70"/>
        <v>45503</v>
      </c>
      <c r="M469" s="11">
        <f t="shared" si="73"/>
        <v>3505</v>
      </c>
      <c r="N469" s="20">
        <f t="shared" si="71"/>
        <v>0.66319444444444442</v>
      </c>
      <c r="O469" s="20">
        <f t="shared" si="74"/>
        <v>0.71875</v>
      </c>
      <c r="P469" s="11" t="str">
        <f>IF(G469="","",G469&amp;COUNTIF($G$2:G469,G469))</f>
        <v>德甲47</v>
      </c>
      <c r="Q469" s="26">
        <f t="shared" si="72"/>
        <v>0</v>
      </c>
    </row>
    <row r="470" spans="1:17" x14ac:dyDescent="0.2">
      <c r="A470" s="19"/>
      <c r="B470" s="11" t="s">
        <v>420</v>
      </c>
      <c r="C470" s="19">
        <f t="shared" si="66"/>
        <v>45503</v>
      </c>
      <c r="D470" s="20">
        <f t="shared" si="67"/>
        <v>0.71875</v>
      </c>
      <c r="E470" s="20">
        <f t="shared" si="68"/>
        <v>0.77777777777777779</v>
      </c>
      <c r="F470" s="20">
        <f t="shared" si="69"/>
        <v>5.902777777777779E-2</v>
      </c>
      <c r="G470" s="11" t="str" cm="1">
        <f t="array" ref="G470">_xlfn.IFNA(LOOKUP(1,0/FIND(help!$B$1:$B$26,B470),help!$C$1:$C$26),"")</f>
        <v>德甲</v>
      </c>
      <c r="H470" s="11" t="str" cm="1">
        <f t="array" ref="H470">IF(G470="","",IFERROR(LOOKUP(1,0/FIND(help!$H$2:$H$18,B470),help!$I$2:$I$18),""))</f>
        <v>2023-24赛季</v>
      </c>
      <c r="I470" s="11" t="s">
        <v>1163</v>
      </c>
      <c r="J470" s="11" t="s">
        <v>989</v>
      </c>
      <c r="K470" s="11" t="s">
        <v>755</v>
      </c>
      <c r="L470" s="19">
        <f t="shared" si="70"/>
        <v>45503</v>
      </c>
      <c r="M470" s="11">
        <f t="shared" si="73"/>
        <v>3505</v>
      </c>
      <c r="N470" s="20">
        <f t="shared" si="71"/>
        <v>0.71875</v>
      </c>
      <c r="O470" s="20">
        <f t="shared" si="74"/>
        <v>0.77430555555555558</v>
      </c>
      <c r="P470" s="11" t="str">
        <f>IF(G470="","",G470&amp;COUNTIF($G$2:G470,G470))</f>
        <v>德甲48</v>
      </c>
      <c r="Q470" s="26">
        <f t="shared" si="72"/>
        <v>3.4722222222222099E-3</v>
      </c>
    </row>
    <row r="471" spans="1:17" x14ac:dyDescent="0.2">
      <c r="A471" s="19"/>
      <c r="B471" s="11" t="s">
        <v>110</v>
      </c>
      <c r="C471" s="19">
        <f t="shared" si="66"/>
        <v>45503</v>
      </c>
      <c r="D471" s="20">
        <f t="shared" si="67"/>
        <v>0.77777777777777779</v>
      </c>
      <c r="E471" s="20">
        <f t="shared" si="68"/>
        <v>0.79166666666666663</v>
      </c>
      <c r="F471" s="20">
        <f t="shared" si="69"/>
        <v>1.388888888888884E-2</v>
      </c>
      <c r="G471" s="11" t="str" cm="1">
        <f t="array" ref="G471">_xlfn.IFNA(LOOKUP(1,0/FIND(help!$B$1:$B$26,B471),help!$C$1:$C$26),"")</f>
        <v/>
      </c>
      <c r="H471" s="11" t="str" cm="1">
        <f t="array" ref="H471">IF(G471="","",IFERROR(LOOKUP(1,0/FIND(help!$H$2:$H$18,B471),help!$I$2:$I$18),""))</f>
        <v/>
      </c>
      <c r="I471" s="11" t="s">
        <v>1069</v>
      </c>
      <c r="J471" s="11" t="s">
        <v>847</v>
      </c>
      <c r="K471" s="11" t="s">
        <v>755</v>
      </c>
      <c r="L471" s="19">
        <f t="shared" si="70"/>
        <v>45503</v>
      </c>
      <c r="M471" s="11">
        <f t="shared" si="73"/>
        <v>3505</v>
      </c>
      <c r="N471" s="20" t="str">
        <f t="shared" si="71"/>
        <v/>
      </c>
      <c r="O471" s="20" t="str">
        <f t="shared" si="74"/>
        <v/>
      </c>
      <c r="P471" s="11" t="str">
        <f>IF(G471="","",G471&amp;COUNTIF($G$2:G471,G471))</f>
        <v/>
      </c>
      <c r="Q471" s="26">
        <f t="shared" si="72"/>
        <v>0</v>
      </c>
    </row>
    <row r="472" spans="1:17" x14ac:dyDescent="0.2">
      <c r="A472" s="19"/>
      <c r="B472" s="11" t="s">
        <v>293</v>
      </c>
      <c r="C472" s="19">
        <f t="shared" si="66"/>
        <v>45503</v>
      </c>
      <c r="D472" s="20">
        <f t="shared" si="67"/>
        <v>0.79166666666666663</v>
      </c>
      <c r="E472" s="20">
        <f t="shared" si="68"/>
        <v>0.80902777777777779</v>
      </c>
      <c r="F472" s="20">
        <f t="shared" si="69"/>
        <v>1.736111111111116E-2</v>
      </c>
      <c r="G472" s="11" t="str" cm="1">
        <f t="array" ref="G472">_xlfn.IFNA(LOOKUP(1,0/FIND(help!$B$1:$B$26,B472),help!$C$1:$C$26),"")</f>
        <v/>
      </c>
      <c r="H472" s="11" t="str" cm="1">
        <f t="array" ref="H472">IF(G472="","",IFERROR(LOOKUP(1,0/FIND(help!$H$2:$H$18,B472),help!$I$2:$I$18),""))</f>
        <v/>
      </c>
      <c r="I472" s="11" t="s">
        <v>1108</v>
      </c>
      <c r="J472" s="11" t="s">
        <v>892</v>
      </c>
      <c r="K472" s="11" t="s">
        <v>755</v>
      </c>
      <c r="L472" s="19">
        <f t="shared" si="70"/>
        <v>45503</v>
      </c>
      <c r="M472" s="11">
        <f t="shared" si="73"/>
        <v>3505</v>
      </c>
      <c r="N472" s="20" t="str">
        <f t="shared" si="71"/>
        <v/>
      </c>
      <c r="O472" s="20" t="str">
        <f t="shared" si="74"/>
        <v/>
      </c>
      <c r="P472" s="11" t="str">
        <f>IF(G472="","",G472&amp;COUNTIF($G$2:G472,G472))</f>
        <v/>
      </c>
      <c r="Q472" s="26">
        <f t="shared" si="72"/>
        <v>0</v>
      </c>
    </row>
    <row r="473" spans="1:17" x14ac:dyDescent="0.2">
      <c r="A473" s="19"/>
      <c r="B473" s="11" t="s">
        <v>421</v>
      </c>
      <c r="C473" s="19">
        <f t="shared" si="66"/>
        <v>45503</v>
      </c>
      <c r="D473" s="20">
        <f t="shared" si="67"/>
        <v>0.80902777777777779</v>
      </c>
      <c r="E473" s="20">
        <f t="shared" si="68"/>
        <v>0.86458333333333337</v>
      </c>
      <c r="F473" s="20">
        <f t="shared" si="69"/>
        <v>5.555555555555558E-2</v>
      </c>
      <c r="G473" s="11" t="str" cm="1">
        <f t="array" ref="G473">_xlfn.IFNA(LOOKUP(1,0/FIND(help!$B$1:$B$26,B473),help!$C$1:$C$26),"")</f>
        <v>意甲</v>
      </c>
      <c r="H473" s="11" t="str" cm="1">
        <f t="array" ref="H473">IF(G473="","",IFERROR(LOOKUP(1,0/FIND(help!$H$2:$H$18,B473),help!$I$2:$I$18),""))</f>
        <v>2023-24赛季</v>
      </c>
      <c r="I473" s="11" t="s">
        <v>1164</v>
      </c>
      <c r="J473" s="11" t="s">
        <v>985</v>
      </c>
      <c r="K473" s="11" t="s">
        <v>755</v>
      </c>
      <c r="L473" s="19">
        <f t="shared" si="70"/>
        <v>45503</v>
      </c>
      <c r="M473" s="11">
        <f t="shared" si="73"/>
        <v>3505</v>
      </c>
      <c r="N473" s="20">
        <f t="shared" si="71"/>
        <v>0.80902777777777779</v>
      </c>
      <c r="O473" s="20">
        <f t="shared" si="74"/>
        <v>0.86458333333333337</v>
      </c>
      <c r="P473" s="11" t="str">
        <f>IF(G473="","",G473&amp;COUNTIF($G$2:G473,G473))</f>
        <v>意甲44</v>
      </c>
      <c r="Q473" s="26">
        <f t="shared" si="72"/>
        <v>0</v>
      </c>
    </row>
    <row r="474" spans="1:17" x14ac:dyDescent="0.2">
      <c r="A474" s="19"/>
      <c r="B474" s="11" t="s">
        <v>422</v>
      </c>
      <c r="C474" s="19">
        <f t="shared" si="66"/>
        <v>45503</v>
      </c>
      <c r="D474" s="20">
        <f t="shared" si="67"/>
        <v>0.86458333333333337</v>
      </c>
      <c r="E474" s="20">
        <f t="shared" si="68"/>
        <v>0.92361111111111116</v>
      </c>
      <c r="F474" s="20">
        <f t="shared" si="69"/>
        <v>5.902777777777779E-2</v>
      </c>
      <c r="G474" s="11" t="str" cm="1">
        <f t="array" ref="G474">_xlfn.IFNA(LOOKUP(1,0/FIND(help!$B$1:$B$26,B474),help!$C$1:$C$26),"")</f>
        <v>意甲</v>
      </c>
      <c r="H474" s="11" t="str" cm="1">
        <f t="array" ref="H474">IF(G474="","",IFERROR(LOOKUP(1,0/FIND(help!$H$2:$H$18,B474),help!$I$2:$I$18),""))</f>
        <v>2023-24赛季</v>
      </c>
      <c r="I474" s="11" t="s">
        <v>1167</v>
      </c>
      <c r="J474" s="11" t="s">
        <v>990</v>
      </c>
      <c r="K474" s="11" t="s">
        <v>755</v>
      </c>
      <c r="L474" s="19">
        <f t="shared" si="70"/>
        <v>45503</v>
      </c>
      <c r="M474" s="11">
        <f t="shared" si="73"/>
        <v>3505</v>
      </c>
      <c r="N474" s="20">
        <f t="shared" si="71"/>
        <v>0.86458333333333337</v>
      </c>
      <c r="O474" s="20">
        <f t="shared" si="74"/>
        <v>0.92013888888888895</v>
      </c>
      <c r="P474" s="11" t="str">
        <f>IF(G474="","",G474&amp;COUNTIF($G$2:G474,G474))</f>
        <v>意甲45</v>
      </c>
      <c r="Q474" s="26">
        <f t="shared" si="72"/>
        <v>3.4722222222222099E-3</v>
      </c>
    </row>
    <row r="475" spans="1:17" x14ac:dyDescent="0.2">
      <c r="A475" s="19"/>
      <c r="B475" s="11" t="s">
        <v>423</v>
      </c>
      <c r="C475" s="19">
        <f t="shared" si="66"/>
        <v>45503</v>
      </c>
      <c r="D475" s="20">
        <f t="shared" si="67"/>
        <v>0.92361111111111116</v>
      </c>
      <c r="E475" s="20">
        <f t="shared" si="68"/>
        <v>0.97916666666666663</v>
      </c>
      <c r="F475" s="20">
        <f t="shared" si="69"/>
        <v>5.5555555555555469E-2</v>
      </c>
      <c r="G475" s="11" t="str" cm="1">
        <f t="array" ref="G475">_xlfn.IFNA(LOOKUP(1,0/FIND(help!$B$1:$B$26,B475),help!$C$1:$C$26),"")</f>
        <v>欧冠</v>
      </c>
      <c r="H475" s="11" t="str" cm="1">
        <f t="array" ref="H475">IF(G475="","",IFERROR(LOOKUP(1,0/FIND(help!$H$2:$H$18,B475),help!$I$2:$I$18),""))</f>
        <v>2023-24赛季</v>
      </c>
      <c r="I475" s="11" t="s">
        <v>1070</v>
      </c>
      <c r="J475" s="11" t="s">
        <v>849</v>
      </c>
      <c r="K475" s="11" t="s">
        <v>755</v>
      </c>
      <c r="L475" s="19">
        <f t="shared" si="70"/>
        <v>45503</v>
      </c>
      <c r="M475" s="11">
        <f t="shared" si="73"/>
        <v>3505</v>
      </c>
      <c r="N475" s="20">
        <f t="shared" si="71"/>
        <v>0.92361111111111116</v>
      </c>
      <c r="O475" s="20">
        <f t="shared" si="74"/>
        <v>0.97916666666666674</v>
      </c>
      <c r="P475" s="11" t="str">
        <f>IF(G475="","",G475&amp;COUNTIF($G$2:G475,G475))</f>
        <v>欧冠96</v>
      </c>
      <c r="Q475" s="26">
        <f t="shared" si="72"/>
        <v>1.1102230246251565E-16</v>
      </c>
    </row>
    <row r="476" spans="1:17" x14ac:dyDescent="0.2">
      <c r="A476" s="19"/>
      <c r="B476" s="11" t="s">
        <v>424</v>
      </c>
      <c r="C476" s="19">
        <f t="shared" si="66"/>
        <v>45503</v>
      </c>
      <c r="D476" s="20">
        <f t="shared" si="67"/>
        <v>0.97916666666666663</v>
      </c>
      <c r="E476" s="20">
        <f t="shared" si="68"/>
        <v>3.8194444444444448E-2</v>
      </c>
      <c r="F476" s="20">
        <f t="shared" si="69"/>
        <v>5.902777777777779E-2</v>
      </c>
      <c r="G476" s="11" t="str" cm="1">
        <f t="array" ref="G476">_xlfn.IFNA(LOOKUP(1,0/FIND(help!$B$1:$B$26,B476),help!$C$1:$C$26),"")</f>
        <v>欧冠</v>
      </c>
      <c r="H476" s="11" t="str" cm="1">
        <f t="array" ref="H476">IF(G476="","",IFERROR(LOOKUP(1,0/FIND(help!$H$2:$H$18,B476),help!$I$2:$I$18),""))</f>
        <v>2023-24赛季</v>
      </c>
      <c r="I476" s="11" t="s">
        <v>1080</v>
      </c>
      <c r="J476" s="11" t="s">
        <v>859</v>
      </c>
      <c r="K476" s="11" t="s">
        <v>755</v>
      </c>
      <c r="L476" s="19">
        <f t="shared" si="70"/>
        <v>45503</v>
      </c>
      <c r="M476" s="11">
        <f t="shared" si="73"/>
        <v>3505</v>
      </c>
      <c r="N476" s="20">
        <f t="shared" si="71"/>
        <v>0.97916666666666663</v>
      </c>
      <c r="O476" s="20">
        <f t="shared" si="74"/>
        <v>1.0347222222222221</v>
      </c>
      <c r="P476" s="11" t="str">
        <f>IF(G476="","",G476&amp;COUNTIF($G$2:G476,G476))</f>
        <v>欧冠97</v>
      </c>
      <c r="Q476" s="26">
        <f t="shared" si="72"/>
        <v>3.4722222222223209E-3</v>
      </c>
    </row>
    <row r="477" spans="1:17" x14ac:dyDescent="0.2">
      <c r="A477" s="19">
        <v>45504</v>
      </c>
      <c r="B477" s="11" t="s">
        <v>36</v>
      </c>
      <c r="C477" s="19">
        <f t="shared" si="66"/>
        <v>45504</v>
      </c>
      <c r="D477" s="20">
        <f t="shared" si="67"/>
        <v>3.8194444444444448E-2</v>
      </c>
      <c r="E477" s="20">
        <f t="shared" si="68"/>
        <v>5.5555555555555552E-2</v>
      </c>
      <c r="F477" s="20">
        <f t="shared" si="69"/>
        <v>1.7361111111111105E-2</v>
      </c>
      <c r="G477" s="11" t="str" cm="1">
        <f t="array" ref="G477">_xlfn.IFNA(LOOKUP(1,0/FIND(help!$B$1:$B$26,B477),help!$C$1:$C$26),"")</f>
        <v/>
      </c>
      <c r="H477" s="11" t="str" cm="1">
        <f t="array" ref="H477">IF(G477="","",IFERROR(LOOKUP(1,0/FIND(help!$H$2:$H$18,B477),help!$I$2:$I$18),""))</f>
        <v/>
      </c>
      <c r="I477" s="11" t="s">
        <v>1069</v>
      </c>
      <c r="J477" s="11" t="s">
        <v>847</v>
      </c>
      <c r="K477" s="11" t="s">
        <v>755</v>
      </c>
      <c r="L477" s="19">
        <f t="shared" si="70"/>
        <v>45503</v>
      </c>
      <c r="M477" s="11">
        <f t="shared" si="73"/>
        <v>3505</v>
      </c>
      <c r="N477" s="20" t="str">
        <f t="shared" si="71"/>
        <v/>
      </c>
      <c r="O477" s="20" t="str">
        <f t="shared" si="74"/>
        <v/>
      </c>
      <c r="P477" s="11" t="str">
        <f>IF(G477="","",G477&amp;COUNTIF($G$2:G477,G477))</f>
        <v/>
      </c>
      <c r="Q477" s="26">
        <f t="shared" si="72"/>
        <v>0</v>
      </c>
    </row>
    <row r="478" spans="1:17" x14ac:dyDescent="0.2">
      <c r="A478" s="19"/>
      <c r="B478" s="11" t="s">
        <v>425</v>
      </c>
      <c r="C478" s="19">
        <f t="shared" si="66"/>
        <v>45504</v>
      </c>
      <c r="D478" s="20">
        <f t="shared" si="67"/>
        <v>5.5555555555555552E-2</v>
      </c>
      <c r="E478" s="20">
        <f t="shared" si="68"/>
        <v>0.1111111111111111</v>
      </c>
      <c r="F478" s="20">
        <f t="shared" si="69"/>
        <v>5.5555555555555552E-2</v>
      </c>
      <c r="G478" s="11" t="str" cm="1">
        <f t="array" ref="G478">_xlfn.IFNA(LOOKUP(1,0/FIND(help!$B$1:$B$26,B478),help!$C$1:$C$26),"")</f>
        <v>英超</v>
      </c>
      <c r="H478" s="11" t="str" cm="1">
        <f t="array" ref="H478">IF(G478="","",IFERROR(LOOKUP(1,0/FIND(help!$H$2:$H$18,B478),help!$I$2:$I$18),""))</f>
        <v>2023-24赛季</v>
      </c>
      <c r="I478" s="11" t="s">
        <v>1162</v>
      </c>
      <c r="J478" s="11" t="s">
        <v>981</v>
      </c>
      <c r="K478" s="11" t="s">
        <v>755</v>
      </c>
      <c r="L478" s="19">
        <f t="shared" si="70"/>
        <v>45503</v>
      </c>
      <c r="M478" s="11">
        <f t="shared" si="73"/>
        <v>3505</v>
      </c>
      <c r="N478" s="20">
        <f t="shared" si="71"/>
        <v>1.0555555555555556</v>
      </c>
      <c r="O478" s="20">
        <f t="shared" si="74"/>
        <v>0.11111111111111116</v>
      </c>
      <c r="P478" s="11" t="str">
        <f>IF(G478="","",G478&amp;COUNTIF($G$2:G478,G478))</f>
        <v>英超137</v>
      </c>
      <c r="Q478" s="26">
        <f t="shared" si="72"/>
        <v>5.5511151231257827E-17</v>
      </c>
    </row>
    <row r="479" spans="1:17" x14ac:dyDescent="0.2">
      <c r="A479" s="19"/>
      <c r="B479" s="11" t="s">
        <v>426</v>
      </c>
      <c r="C479" s="19">
        <f t="shared" si="66"/>
        <v>45504</v>
      </c>
      <c r="D479" s="20">
        <f t="shared" si="67"/>
        <v>0.1111111111111111</v>
      </c>
      <c r="E479" s="20">
        <f t="shared" si="68"/>
        <v>0.1701388888888889</v>
      </c>
      <c r="F479" s="20">
        <f t="shared" si="69"/>
        <v>5.902777777777779E-2</v>
      </c>
      <c r="G479" s="11" t="str" cm="1">
        <f t="array" ref="G479">_xlfn.IFNA(LOOKUP(1,0/FIND(help!$B$1:$B$26,B479),help!$C$1:$C$26),"")</f>
        <v>英超</v>
      </c>
      <c r="H479" s="11" t="str" cm="1">
        <f t="array" ref="H479">IF(G479="","",IFERROR(LOOKUP(1,0/FIND(help!$H$2:$H$18,B479),help!$I$2:$I$18),""))</f>
        <v>2023-24赛季</v>
      </c>
      <c r="I479" s="11" t="s">
        <v>1162</v>
      </c>
      <c r="J479" s="11" t="s">
        <v>982</v>
      </c>
      <c r="K479" s="11" t="s">
        <v>755</v>
      </c>
      <c r="L479" s="19">
        <f t="shared" si="70"/>
        <v>45504</v>
      </c>
      <c r="M479" s="11">
        <f t="shared" si="73"/>
        <v>3505</v>
      </c>
      <c r="N479" s="20">
        <f t="shared" si="71"/>
        <v>0.1111111111111111</v>
      </c>
      <c r="O479" s="20">
        <f t="shared" si="74"/>
        <v>0.16666666666666666</v>
      </c>
      <c r="P479" s="11" t="str">
        <f>IF(G479="","",G479&amp;COUNTIF($G$2:G479,G479))</f>
        <v>英超138</v>
      </c>
      <c r="Q479" s="26">
        <f t="shared" si="72"/>
        <v>3.4722222222222376E-3</v>
      </c>
    </row>
    <row r="480" spans="1:17" x14ac:dyDescent="0.2">
      <c r="A480" s="19"/>
      <c r="B480" s="11" t="s">
        <v>427</v>
      </c>
      <c r="C480" s="19">
        <f t="shared" si="66"/>
        <v>45504</v>
      </c>
      <c r="D480" s="20">
        <f t="shared" si="67"/>
        <v>0.1701388888888889</v>
      </c>
      <c r="E480" s="20">
        <f t="shared" si="68"/>
        <v>0.22569444444444445</v>
      </c>
      <c r="F480" s="20">
        <f t="shared" si="69"/>
        <v>5.5555555555555552E-2</v>
      </c>
      <c r="G480" s="11" t="str" cm="1">
        <f t="array" ref="G480">_xlfn.IFNA(LOOKUP(1,0/FIND(help!$B$1:$B$26,B480),help!$C$1:$C$26),"")</f>
        <v>德甲</v>
      </c>
      <c r="H480" s="11" t="str" cm="1">
        <f t="array" ref="H480">IF(G480="","",IFERROR(LOOKUP(1,0/FIND(help!$H$2:$H$18,B480),help!$I$2:$I$18),""))</f>
        <v>2023-24赛季</v>
      </c>
      <c r="I480" s="11" t="s">
        <v>1165</v>
      </c>
      <c r="J480" s="11" t="s">
        <v>986</v>
      </c>
      <c r="K480" s="11" t="s">
        <v>755</v>
      </c>
      <c r="L480" s="19">
        <f t="shared" si="70"/>
        <v>45504</v>
      </c>
      <c r="M480" s="11">
        <f t="shared" si="73"/>
        <v>3505</v>
      </c>
      <c r="N480" s="20">
        <f t="shared" si="71"/>
        <v>0.1701388888888889</v>
      </c>
      <c r="O480" s="20">
        <f t="shared" si="74"/>
        <v>0.22569444444444445</v>
      </c>
      <c r="P480" s="11" t="str">
        <f>IF(G480="","",G480&amp;COUNTIF($G$2:G480,G480))</f>
        <v>德甲49</v>
      </c>
      <c r="Q480" s="26">
        <f t="shared" si="72"/>
        <v>0</v>
      </c>
    </row>
    <row r="481" spans="1:17" x14ac:dyDescent="0.2">
      <c r="A481" s="19"/>
      <c r="B481" s="11" t="s">
        <v>428</v>
      </c>
      <c r="C481" s="19">
        <f t="shared" si="66"/>
        <v>45504</v>
      </c>
      <c r="D481" s="20">
        <f t="shared" si="67"/>
        <v>0.22569444444444445</v>
      </c>
      <c r="E481" s="20">
        <f t="shared" si="68"/>
        <v>0.28472222222222221</v>
      </c>
      <c r="F481" s="20">
        <f t="shared" si="69"/>
        <v>5.9027777777777762E-2</v>
      </c>
      <c r="G481" s="11" t="str" cm="1">
        <f t="array" ref="G481">_xlfn.IFNA(LOOKUP(1,0/FIND(help!$B$1:$B$26,B481),help!$C$1:$C$26),"")</f>
        <v>德甲</v>
      </c>
      <c r="H481" s="11" t="str" cm="1">
        <f t="array" ref="H481">IF(G481="","",IFERROR(LOOKUP(1,0/FIND(help!$H$2:$H$18,B481),help!$I$2:$I$18),""))</f>
        <v>2023-24赛季</v>
      </c>
      <c r="I481" s="11" t="s">
        <v>1166</v>
      </c>
      <c r="J481" s="11" t="s">
        <v>987</v>
      </c>
      <c r="K481" s="11" t="s">
        <v>755</v>
      </c>
      <c r="L481" s="19">
        <f t="shared" si="70"/>
        <v>45504</v>
      </c>
      <c r="M481" s="11">
        <f t="shared" si="73"/>
        <v>3505</v>
      </c>
      <c r="N481" s="20">
        <f t="shared" si="71"/>
        <v>0.22569444444444445</v>
      </c>
      <c r="O481" s="20">
        <f t="shared" si="74"/>
        <v>0.28125</v>
      </c>
      <c r="P481" s="11" t="str">
        <f>IF(G481="","",G481&amp;COUNTIF($G$2:G481,G481))</f>
        <v>德甲50</v>
      </c>
      <c r="Q481" s="26">
        <f t="shared" si="72"/>
        <v>3.4722222222222099E-3</v>
      </c>
    </row>
    <row r="482" spans="1:17" x14ac:dyDescent="0.2">
      <c r="A482" s="19"/>
      <c r="B482" s="11" t="s">
        <v>429</v>
      </c>
      <c r="C482" s="19">
        <f t="shared" si="66"/>
        <v>45504</v>
      </c>
      <c r="D482" s="20">
        <f t="shared" si="67"/>
        <v>0.28472222222222221</v>
      </c>
      <c r="E482" s="20">
        <f t="shared" si="68"/>
        <v>0.34027777777777779</v>
      </c>
      <c r="F482" s="20">
        <f t="shared" si="69"/>
        <v>5.555555555555558E-2</v>
      </c>
      <c r="G482" s="11" t="str" cm="1">
        <f t="array" ref="G482">_xlfn.IFNA(LOOKUP(1,0/FIND(help!$B$1:$B$26,B482),help!$C$1:$C$26),"")</f>
        <v>德甲</v>
      </c>
      <c r="H482" s="11" t="str" cm="1">
        <f t="array" ref="H482">IF(G482="","",IFERROR(LOOKUP(1,0/FIND(help!$H$2:$H$18,B482),help!$I$2:$I$18),""))</f>
        <v>2023-24赛季</v>
      </c>
      <c r="I482" s="11" t="s">
        <v>1166</v>
      </c>
      <c r="J482" s="11" t="s">
        <v>991</v>
      </c>
      <c r="K482" s="11" t="s">
        <v>755</v>
      </c>
      <c r="L482" s="19">
        <f t="shared" si="70"/>
        <v>45504</v>
      </c>
      <c r="M482" s="11">
        <f t="shared" si="73"/>
        <v>3505</v>
      </c>
      <c r="N482" s="20">
        <f t="shared" si="71"/>
        <v>0.28472222222222221</v>
      </c>
      <c r="O482" s="20">
        <f t="shared" si="74"/>
        <v>0.34027777777777779</v>
      </c>
      <c r="P482" s="11" t="str">
        <f>IF(G482="","",G482&amp;COUNTIF($G$2:G482,G482))</f>
        <v>德甲51</v>
      </c>
      <c r="Q482" s="26">
        <f t="shared" si="72"/>
        <v>0</v>
      </c>
    </row>
    <row r="483" spans="1:17" x14ac:dyDescent="0.2">
      <c r="A483" s="19"/>
      <c r="B483" s="11" t="s">
        <v>430</v>
      </c>
      <c r="C483" s="19">
        <f t="shared" si="66"/>
        <v>45504</v>
      </c>
      <c r="D483" s="20">
        <f t="shared" si="67"/>
        <v>0.34027777777777779</v>
      </c>
      <c r="E483" s="20">
        <f t="shared" si="68"/>
        <v>0.39930555555555558</v>
      </c>
      <c r="F483" s="20">
        <f t="shared" si="69"/>
        <v>5.902777777777779E-2</v>
      </c>
      <c r="G483" s="11" t="str" cm="1">
        <f t="array" ref="G483">_xlfn.IFNA(LOOKUP(1,0/FIND(help!$B$1:$B$26,B483),help!$C$1:$C$26),"")</f>
        <v>德甲</v>
      </c>
      <c r="H483" s="11" t="str" cm="1">
        <f t="array" ref="H483">IF(G483="","",IFERROR(LOOKUP(1,0/FIND(help!$H$2:$H$18,B483),help!$I$2:$I$18),""))</f>
        <v>2023-24赛季</v>
      </c>
      <c r="I483" s="11" t="s">
        <v>1168</v>
      </c>
      <c r="J483" s="11" t="s">
        <v>992</v>
      </c>
      <c r="K483" s="11" t="s">
        <v>755</v>
      </c>
      <c r="L483" s="19">
        <f t="shared" si="70"/>
        <v>45504</v>
      </c>
      <c r="M483" s="11">
        <f t="shared" si="73"/>
        <v>3505</v>
      </c>
      <c r="N483" s="20">
        <f t="shared" si="71"/>
        <v>0.34027777777777779</v>
      </c>
      <c r="O483" s="20">
        <f t="shared" si="74"/>
        <v>0.39583333333333337</v>
      </c>
      <c r="P483" s="11" t="str">
        <f>IF(G483="","",G483&amp;COUNTIF($G$2:G483,G483))</f>
        <v>德甲52</v>
      </c>
      <c r="Q483" s="26">
        <f t="shared" si="72"/>
        <v>3.4722222222222099E-3</v>
      </c>
    </row>
    <row r="484" spans="1:17" x14ac:dyDescent="0.2">
      <c r="A484" s="19"/>
      <c r="B484" s="11" t="s">
        <v>431</v>
      </c>
      <c r="C484" s="19">
        <f t="shared" si="66"/>
        <v>45504</v>
      </c>
      <c r="D484" s="20">
        <f t="shared" si="67"/>
        <v>0.39930555555555558</v>
      </c>
      <c r="E484" s="20">
        <f t="shared" si="68"/>
        <v>0.4548611111111111</v>
      </c>
      <c r="F484" s="20">
        <f t="shared" si="69"/>
        <v>5.5555555555555525E-2</v>
      </c>
      <c r="G484" s="11" t="str" cm="1">
        <f t="array" ref="G484">_xlfn.IFNA(LOOKUP(1,0/FIND(help!$B$1:$B$26,B484),help!$C$1:$C$26),"")</f>
        <v>欧冠</v>
      </c>
      <c r="H484" s="11" t="str" cm="1">
        <f t="array" ref="H484">IF(G484="","",IFERROR(LOOKUP(1,0/FIND(help!$H$2:$H$18,B484),help!$I$2:$I$18),""))</f>
        <v>2023-24赛季</v>
      </c>
      <c r="I484" s="11" t="s">
        <v>1080</v>
      </c>
      <c r="J484" s="11" t="s">
        <v>859</v>
      </c>
      <c r="K484" s="11" t="s">
        <v>755</v>
      </c>
      <c r="L484" s="19">
        <f t="shared" si="70"/>
        <v>45504</v>
      </c>
      <c r="M484" s="11">
        <f t="shared" si="73"/>
        <v>3505</v>
      </c>
      <c r="N484" s="20">
        <f t="shared" si="71"/>
        <v>0.39930555555555558</v>
      </c>
      <c r="O484" s="20">
        <f t="shared" si="74"/>
        <v>0.45486111111111116</v>
      </c>
      <c r="P484" s="11" t="str">
        <f>IF(G484="","",G484&amp;COUNTIF($G$2:G484,G484))</f>
        <v>欧冠98</v>
      </c>
      <c r="Q484" s="26">
        <f t="shared" si="72"/>
        <v>5.5511151231257827E-17</v>
      </c>
    </row>
    <row r="485" spans="1:17" x14ac:dyDescent="0.2">
      <c r="A485" s="19"/>
      <c r="B485" s="11" t="s">
        <v>432</v>
      </c>
      <c r="C485" s="19">
        <f t="shared" si="66"/>
        <v>45504</v>
      </c>
      <c r="D485" s="20">
        <f t="shared" si="67"/>
        <v>0.4548611111111111</v>
      </c>
      <c r="E485" s="20">
        <f t="shared" si="68"/>
        <v>0.51388888888888884</v>
      </c>
      <c r="F485" s="20">
        <f t="shared" si="69"/>
        <v>5.9027777777777735E-2</v>
      </c>
      <c r="G485" s="11" t="str" cm="1">
        <f t="array" ref="G485">_xlfn.IFNA(LOOKUP(1,0/FIND(help!$B$1:$B$26,B485),help!$C$1:$C$26),"")</f>
        <v>欧冠</v>
      </c>
      <c r="H485" s="11" t="str" cm="1">
        <f t="array" ref="H485">IF(G485="","",IFERROR(LOOKUP(1,0/FIND(help!$H$2:$H$18,B485),help!$I$2:$I$18),""))</f>
        <v>2023-24赛季</v>
      </c>
      <c r="I485" s="11" t="s">
        <v>1080</v>
      </c>
      <c r="J485" s="11" t="s">
        <v>866</v>
      </c>
      <c r="K485" s="11" t="s">
        <v>755</v>
      </c>
      <c r="L485" s="19">
        <f t="shared" si="70"/>
        <v>45504</v>
      </c>
      <c r="M485" s="11">
        <f t="shared" si="73"/>
        <v>3505</v>
      </c>
      <c r="N485" s="20">
        <f t="shared" si="71"/>
        <v>0.4548611111111111</v>
      </c>
      <c r="O485" s="20">
        <f t="shared" si="74"/>
        <v>0.51041666666666663</v>
      </c>
      <c r="P485" s="11" t="str">
        <f>IF(G485="","",G485&amp;COUNTIF($G$2:G485,G485))</f>
        <v>欧冠99</v>
      </c>
      <c r="Q485" s="26">
        <f t="shared" si="72"/>
        <v>3.4722222222222099E-3</v>
      </c>
    </row>
    <row r="486" spans="1:17" x14ac:dyDescent="0.2">
      <c r="A486" s="19"/>
      <c r="B486" s="11" t="s">
        <v>306</v>
      </c>
      <c r="C486" s="19">
        <f t="shared" si="66"/>
        <v>45504</v>
      </c>
      <c r="D486" s="20">
        <f t="shared" si="67"/>
        <v>0.51388888888888884</v>
      </c>
      <c r="E486" s="20">
        <f t="shared" si="68"/>
        <v>0.53125</v>
      </c>
      <c r="F486" s="20">
        <f t="shared" si="69"/>
        <v>1.736111111111116E-2</v>
      </c>
      <c r="G486" s="11" t="str" cm="1">
        <f t="array" ref="G486">_xlfn.IFNA(LOOKUP(1,0/FIND(help!$B$1:$B$26,B486),help!$C$1:$C$26),"")</f>
        <v/>
      </c>
      <c r="H486" s="11" t="str" cm="1">
        <f t="array" ref="H486">IF(G486="","",IFERROR(LOOKUP(1,0/FIND(help!$H$2:$H$18,B486),help!$I$2:$I$18),""))</f>
        <v/>
      </c>
      <c r="I486" s="11" t="s">
        <v>1149</v>
      </c>
      <c r="J486" s="11" t="s">
        <v>954</v>
      </c>
      <c r="K486" s="11" t="s">
        <v>755</v>
      </c>
      <c r="L486" s="19">
        <f t="shared" si="70"/>
        <v>45504</v>
      </c>
      <c r="M486" s="11">
        <f t="shared" si="73"/>
        <v>3505</v>
      </c>
      <c r="N486" s="20" t="str">
        <f t="shared" si="71"/>
        <v/>
      </c>
      <c r="O486" s="20" t="str">
        <f t="shared" si="74"/>
        <v/>
      </c>
      <c r="P486" s="11" t="str">
        <f>IF(G486="","",G486&amp;COUNTIF($G$2:G486,G486))</f>
        <v/>
      </c>
      <c r="Q486" s="26">
        <f t="shared" si="72"/>
        <v>0</v>
      </c>
    </row>
    <row r="487" spans="1:17" x14ac:dyDescent="0.2">
      <c r="A487" s="19"/>
      <c r="B487" s="11" t="s">
        <v>307</v>
      </c>
      <c r="C487" s="19">
        <f t="shared" si="66"/>
        <v>45504</v>
      </c>
      <c r="D487" s="20">
        <f t="shared" si="67"/>
        <v>0.53125</v>
      </c>
      <c r="E487" s="20">
        <f t="shared" si="68"/>
        <v>0.55208333333333337</v>
      </c>
      <c r="F487" s="20">
        <f t="shared" si="69"/>
        <v>2.083333333333337E-2</v>
      </c>
      <c r="G487" s="11" t="str" cm="1">
        <f t="array" ref="G487">_xlfn.IFNA(LOOKUP(1,0/FIND(help!$B$1:$B$26,B487),help!$C$1:$C$26),"")</f>
        <v/>
      </c>
      <c r="H487" s="11" t="str" cm="1">
        <f t="array" ref="H487">IF(G487="","",IFERROR(LOOKUP(1,0/FIND(help!$H$2:$H$18,B487),help!$I$2:$I$18),""))</f>
        <v/>
      </c>
      <c r="I487" s="11" t="s">
        <v>1111</v>
      </c>
      <c r="J487" s="11" t="s">
        <v>898</v>
      </c>
      <c r="K487" s="11" t="s">
        <v>755</v>
      </c>
      <c r="L487" s="19">
        <f t="shared" si="70"/>
        <v>45504</v>
      </c>
      <c r="M487" s="11">
        <f t="shared" si="73"/>
        <v>3505</v>
      </c>
      <c r="N487" s="20" t="str">
        <f t="shared" si="71"/>
        <v/>
      </c>
      <c r="O487" s="20" t="str">
        <f t="shared" si="74"/>
        <v/>
      </c>
      <c r="P487" s="11" t="str">
        <f>IF(G487="","",G487&amp;COUNTIF($G$2:G487,G487))</f>
        <v/>
      </c>
      <c r="Q487" s="26">
        <f t="shared" si="72"/>
        <v>0</v>
      </c>
    </row>
    <row r="488" spans="1:17" x14ac:dyDescent="0.2">
      <c r="A488" s="19"/>
      <c r="B488" s="11" t="s">
        <v>433</v>
      </c>
      <c r="C488" s="19">
        <f t="shared" si="66"/>
        <v>45504</v>
      </c>
      <c r="D488" s="20">
        <f t="shared" si="67"/>
        <v>0.55208333333333337</v>
      </c>
      <c r="E488" s="20">
        <f t="shared" si="68"/>
        <v>0.60763888888888884</v>
      </c>
      <c r="F488" s="20">
        <f t="shared" si="69"/>
        <v>5.5555555555555469E-2</v>
      </c>
      <c r="G488" s="11" t="str" cm="1">
        <f t="array" ref="G488">_xlfn.IFNA(LOOKUP(1,0/FIND(help!$B$1:$B$26,B488),help!$C$1:$C$26),"")</f>
        <v>欧冠</v>
      </c>
      <c r="H488" s="11" t="str" cm="1">
        <f t="array" ref="H488">IF(G488="","",IFERROR(LOOKUP(1,0/FIND(help!$H$2:$H$18,B488),help!$I$2:$I$18),""))</f>
        <v>2023-24赛季</v>
      </c>
      <c r="I488" s="11" t="s">
        <v>1150</v>
      </c>
      <c r="J488" s="11" t="s">
        <v>988</v>
      </c>
      <c r="K488" s="11" t="s">
        <v>755</v>
      </c>
      <c r="L488" s="19">
        <f t="shared" si="70"/>
        <v>45504</v>
      </c>
      <c r="M488" s="11">
        <f t="shared" si="73"/>
        <v>3505</v>
      </c>
      <c r="N488" s="20">
        <f t="shared" si="71"/>
        <v>0.55208333333333337</v>
      </c>
      <c r="O488" s="20">
        <f t="shared" si="74"/>
        <v>0.60763888888888895</v>
      </c>
      <c r="P488" s="11" t="str">
        <f>IF(G488="","",G488&amp;COUNTIF($G$2:G488,G488))</f>
        <v>欧冠100</v>
      </c>
      <c r="Q488" s="26">
        <f t="shared" si="72"/>
        <v>1.1102230246251565E-16</v>
      </c>
    </row>
    <row r="489" spans="1:17" x14ac:dyDescent="0.2">
      <c r="A489" s="19"/>
      <c r="B489" s="11" t="s">
        <v>434</v>
      </c>
      <c r="C489" s="19">
        <f t="shared" si="66"/>
        <v>45504</v>
      </c>
      <c r="D489" s="20">
        <f t="shared" si="67"/>
        <v>0.60763888888888884</v>
      </c>
      <c r="E489" s="20">
        <f t="shared" si="68"/>
        <v>0.66666666666666663</v>
      </c>
      <c r="F489" s="20">
        <f t="shared" si="69"/>
        <v>5.902777777777779E-2</v>
      </c>
      <c r="G489" s="11" t="str" cm="1">
        <f t="array" ref="G489">_xlfn.IFNA(LOOKUP(1,0/FIND(help!$B$1:$B$26,B489),help!$C$1:$C$26),"")</f>
        <v>欧冠</v>
      </c>
      <c r="H489" s="11" t="str" cm="1">
        <f t="array" ref="H489">IF(G489="","",IFERROR(LOOKUP(1,0/FIND(help!$H$2:$H$18,B489),help!$I$2:$I$18),""))</f>
        <v>2023-24赛季</v>
      </c>
      <c r="I489" s="11" t="s">
        <v>1169</v>
      </c>
      <c r="J489" s="11" t="s">
        <v>993</v>
      </c>
      <c r="K489" s="11" t="s">
        <v>755</v>
      </c>
      <c r="L489" s="19">
        <f t="shared" si="70"/>
        <v>45504</v>
      </c>
      <c r="M489" s="11">
        <f t="shared" si="73"/>
        <v>3505</v>
      </c>
      <c r="N489" s="20">
        <f t="shared" si="71"/>
        <v>0.60763888888888884</v>
      </c>
      <c r="O489" s="20">
        <f t="shared" si="74"/>
        <v>0.66319444444444442</v>
      </c>
      <c r="P489" s="11" t="str">
        <f>IF(G489="","",G489&amp;COUNTIF($G$2:G489,G489))</f>
        <v>欧冠101</v>
      </c>
      <c r="Q489" s="26">
        <f t="shared" si="72"/>
        <v>3.4722222222222099E-3</v>
      </c>
    </row>
    <row r="490" spans="1:17" x14ac:dyDescent="0.2">
      <c r="A490" s="19"/>
      <c r="B490" s="11" t="s">
        <v>435</v>
      </c>
      <c r="C490" s="19">
        <f t="shared" si="66"/>
        <v>45504</v>
      </c>
      <c r="D490" s="20">
        <f t="shared" si="67"/>
        <v>0.66666666666666663</v>
      </c>
      <c r="E490" s="20">
        <f t="shared" si="68"/>
        <v>0.72222222222222221</v>
      </c>
      <c r="F490" s="20">
        <f t="shared" si="69"/>
        <v>5.555555555555558E-2</v>
      </c>
      <c r="G490" s="11" t="str" cm="1">
        <f t="array" ref="G490">_xlfn.IFNA(LOOKUP(1,0/FIND(help!$B$1:$B$26,B490),help!$C$1:$C$26),"")</f>
        <v>德甲</v>
      </c>
      <c r="H490" s="11" t="str" cm="1">
        <f t="array" ref="H490">IF(G490="","",IFERROR(LOOKUP(1,0/FIND(help!$H$2:$H$18,B490),help!$I$2:$I$18),""))</f>
        <v>2023-24赛季</v>
      </c>
      <c r="I490" s="11" t="s">
        <v>1163</v>
      </c>
      <c r="J490" s="11" t="s">
        <v>989</v>
      </c>
      <c r="K490" s="11" t="s">
        <v>755</v>
      </c>
      <c r="L490" s="19">
        <f t="shared" si="70"/>
        <v>45504</v>
      </c>
      <c r="M490" s="11">
        <f t="shared" si="73"/>
        <v>3505</v>
      </c>
      <c r="N490" s="20">
        <f t="shared" si="71"/>
        <v>0.66666666666666663</v>
      </c>
      <c r="O490" s="20">
        <f t="shared" si="74"/>
        <v>0.72222222222222221</v>
      </c>
      <c r="P490" s="11" t="str">
        <f>IF(G490="","",G490&amp;COUNTIF($G$2:G490,G490))</f>
        <v>德甲53</v>
      </c>
      <c r="Q490" s="26">
        <f t="shared" si="72"/>
        <v>0</v>
      </c>
    </row>
    <row r="491" spans="1:17" x14ac:dyDescent="0.2">
      <c r="A491" s="19"/>
      <c r="B491" s="11" t="s">
        <v>436</v>
      </c>
      <c r="C491" s="19">
        <f t="shared" si="66"/>
        <v>45504</v>
      </c>
      <c r="D491" s="20">
        <f t="shared" si="67"/>
        <v>0.72222222222222221</v>
      </c>
      <c r="E491" s="20">
        <f t="shared" si="68"/>
        <v>0.78125</v>
      </c>
      <c r="F491" s="20">
        <f t="shared" si="69"/>
        <v>5.902777777777779E-2</v>
      </c>
      <c r="G491" s="11" t="str" cm="1">
        <f t="array" ref="G491">_xlfn.IFNA(LOOKUP(1,0/FIND(help!$B$1:$B$26,B491),help!$C$1:$C$26),"")</f>
        <v>德甲</v>
      </c>
      <c r="H491" s="11" t="str" cm="1">
        <f t="array" ref="H491">IF(G491="","",IFERROR(LOOKUP(1,0/FIND(help!$H$2:$H$18,B491),help!$I$2:$I$18),""))</f>
        <v>2023-24赛季</v>
      </c>
      <c r="I491" s="11" t="s">
        <v>1170</v>
      </c>
      <c r="J491" s="11" t="s">
        <v>994</v>
      </c>
      <c r="K491" s="11" t="s">
        <v>755</v>
      </c>
      <c r="L491" s="19">
        <f t="shared" si="70"/>
        <v>45504</v>
      </c>
      <c r="M491" s="11">
        <f t="shared" si="73"/>
        <v>3505</v>
      </c>
      <c r="N491" s="20">
        <f t="shared" si="71"/>
        <v>0.72222222222222221</v>
      </c>
      <c r="O491" s="20">
        <f t="shared" si="74"/>
        <v>0.77777777777777779</v>
      </c>
      <c r="P491" s="11" t="str">
        <f>IF(G491="","",G491&amp;COUNTIF($G$2:G491,G491))</f>
        <v>德甲54</v>
      </c>
      <c r="Q491" s="26">
        <f t="shared" si="72"/>
        <v>3.4722222222222099E-3</v>
      </c>
    </row>
    <row r="492" spans="1:17" x14ac:dyDescent="0.2">
      <c r="A492" s="19"/>
      <c r="B492" s="11" t="s">
        <v>312</v>
      </c>
      <c r="C492" s="19">
        <f t="shared" si="66"/>
        <v>45504</v>
      </c>
      <c r="D492" s="20">
        <f t="shared" si="67"/>
        <v>0.78125</v>
      </c>
      <c r="E492" s="20">
        <f t="shared" si="68"/>
        <v>0.80208333333333337</v>
      </c>
      <c r="F492" s="20">
        <f t="shared" si="69"/>
        <v>2.083333333333337E-2</v>
      </c>
      <c r="G492" s="11" t="str" cm="1">
        <f t="array" ref="G492">_xlfn.IFNA(LOOKUP(1,0/FIND(help!$B$1:$B$26,B492),help!$C$1:$C$26),"")</f>
        <v/>
      </c>
      <c r="H492" s="11" t="str" cm="1">
        <f t="array" ref="H492">IF(G492="","",IFERROR(LOOKUP(1,0/FIND(help!$H$2:$H$18,B492),help!$I$2:$I$18),""))</f>
        <v/>
      </c>
      <c r="I492" s="11" t="s">
        <v>1111</v>
      </c>
      <c r="J492" s="11" t="s">
        <v>898</v>
      </c>
      <c r="K492" s="11" t="s">
        <v>755</v>
      </c>
      <c r="L492" s="19">
        <f t="shared" si="70"/>
        <v>45504</v>
      </c>
      <c r="M492" s="11">
        <f t="shared" si="73"/>
        <v>3505</v>
      </c>
      <c r="N492" s="20" t="str">
        <f t="shared" si="71"/>
        <v/>
      </c>
      <c r="O492" s="20" t="str">
        <f t="shared" si="74"/>
        <v/>
      </c>
      <c r="P492" s="11" t="str">
        <f>IF(G492="","",G492&amp;COUNTIF($G$2:G492,G492))</f>
        <v/>
      </c>
      <c r="Q492" s="26">
        <f t="shared" si="72"/>
        <v>0</v>
      </c>
    </row>
    <row r="493" spans="1:17" x14ac:dyDescent="0.2">
      <c r="A493" s="19"/>
      <c r="B493" s="11" t="s">
        <v>437</v>
      </c>
      <c r="C493" s="19">
        <f t="shared" si="66"/>
        <v>45504</v>
      </c>
      <c r="D493" s="20">
        <f t="shared" si="67"/>
        <v>0.80208333333333337</v>
      </c>
      <c r="E493" s="20">
        <f t="shared" si="68"/>
        <v>0.85763888888888884</v>
      </c>
      <c r="F493" s="20">
        <f t="shared" si="69"/>
        <v>5.5555555555555469E-2</v>
      </c>
      <c r="G493" s="11" t="str" cm="1">
        <f t="array" ref="G493">_xlfn.IFNA(LOOKUP(1,0/FIND(help!$B$1:$B$26,B493),help!$C$1:$C$26),"")</f>
        <v>意甲</v>
      </c>
      <c r="H493" s="11" t="str" cm="1">
        <f t="array" ref="H493">IF(G493="","",IFERROR(LOOKUP(1,0/FIND(help!$H$2:$H$18,B493),help!$I$2:$I$18),""))</f>
        <v>2023-24赛季</v>
      </c>
      <c r="I493" s="11" t="s">
        <v>1167</v>
      </c>
      <c r="J493" s="11" t="s">
        <v>990</v>
      </c>
      <c r="K493" s="11" t="s">
        <v>755</v>
      </c>
      <c r="L493" s="19">
        <f t="shared" si="70"/>
        <v>45504</v>
      </c>
      <c r="M493" s="11">
        <f t="shared" si="73"/>
        <v>3505</v>
      </c>
      <c r="N493" s="20">
        <f t="shared" si="71"/>
        <v>0.80208333333333337</v>
      </c>
      <c r="O493" s="20">
        <f t="shared" si="74"/>
        <v>0.85763888888888895</v>
      </c>
      <c r="P493" s="11" t="str">
        <f>IF(G493="","",G493&amp;COUNTIF($G$2:G493,G493))</f>
        <v>意甲46</v>
      </c>
      <c r="Q493" s="26">
        <f t="shared" si="72"/>
        <v>1.1102230246251565E-16</v>
      </c>
    </row>
    <row r="494" spans="1:17" x14ac:dyDescent="0.2">
      <c r="A494" s="19"/>
      <c r="B494" s="11" t="s">
        <v>438</v>
      </c>
      <c r="C494" s="19">
        <f t="shared" si="66"/>
        <v>45504</v>
      </c>
      <c r="D494" s="20">
        <f t="shared" si="67"/>
        <v>0.85763888888888884</v>
      </c>
      <c r="E494" s="20">
        <f t="shared" si="68"/>
        <v>0.91666666666666663</v>
      </c>
      <c r="F494" s="20">
        <f t="shared" si="69"/>
        <v>5.902777777777779E-2</v>
      </c>
      <c r="G494" s="11" t="str" cm="1">
        <f t="array" ref="G494">_xlfn.IFNA(LOOKUP(1,0/FIND(help!$B$1:$B$26,B494),help!$C$1:$C$26),"")</f>
        <v>意甲</v>
      </c>
      <c r="H494" s="11" t="str" cm="1">
        <f t="array" ref="H494">IF(G494="","",IFERROR(LOOKUP(1,0/FIND(help!$H$2:$H$18,B494),help!$I$2:$I$18),""))</f>
        <v>2023-24赛季</v>
      </c>
      <c r="I494" s="11" t="s">
        <v>1171</v>
      </c>
      <c r="J494" s="11" t="s">
        <v>844</v>
      </c>
      <c r="K494" s="11" t="s">
        <v>755</v>
      </c>
      <c r="L494" s="19">
        <f t="shared" si="70"/>
        <v>45504</v>
      </c>
      <c r="M494" s="11">
        <f t="shared" si="73"/>
        <v>3505</v>
      </c>
      <c r="N494" s="20">
        <f t="shared" si="71"/>
        <v>0.85763888888888884</v>
      </c>
      <c r="O494" s="20">
        <f t="shared" si="74"/>
        <v>0.91319444444444442</v>
      </c>
      <c r="P494" s="11" t="str">
        <f>IF(G494="","",G494&amp;COUNTIF($G$2:G494,G494))</f>
        <v>意甲47</v>
      </c>
      <c r="Q494" s="26">
        <f t="shared" si="72"/>
        <v>3.4722222222222099E-3</v>
      </c>
    </row>
    <row r="495" spans="1:17" x14ac:dyDescent="0.2">
      <c r="A495" s="19"/>
      <c r="B495" s="11" t="s">
        <v>439</v>
      </c>
      <c r="C495" s="19">
        <f t="shared" si="66"/>
        <v>45504</v>
      </c>
      <c r="D495" s="20">
        <f t="shared" si="67"/>
        <v>0.91666666666666663</v>
      </c>
      <c r="E495" s="20">
        <f t="shared" si="68"/>
        <v>0.97569444444444442</v>
      </c>
      <c r="F495" s="20">
        <f t="shared" si="69"/>
        <v>5.902777777777779E-2</v>
      </c>
      <c r="G495" s="11" t="str" cm="1">
        <f t="array" ref="G495">_xlfn.IFNA(LOOKUP(1,0/FIND(help!$B$1:$B$26,B495),help!$C$1:$C$26),"")</f>
        <v>欧冠</v>
      </c>
      <c r="H495" s="11" t="str" cm="1">
        <f t="array" ref="H495">IF(G495="","",IFERROR(LOOKUP(1,0/FIND(help!$H$2:$H$18,B495),help!$I$2:$I$18),""))</f>
        <v>2023-24赛季</v>
      </c>
      <c r="I495" s="11" t="s">
        <v>1080</v>
      </c>
      <c r="J495" s="11" t="s">
        <v>859</v>
      </c>
      <c r="K495" s="11" t="s">
        <v>755</v>
      </c>
      <c r="L495" s="19">
        <f t="shared" si="70"/>
        <v>45504</v>
      </c>
      <c r="M495" s="11">
        <f t="shared" si="73"/>
        <v>3505</v>
      </c>
      <c r="N495" s="20">
        <f t="shared" si="71"/>
        <v>0.91666666666666663</v>
      </c>
      <c r="O495" s="20">
        <f t="shared" si="74"/>
        <v>0.97222222222222221</v>
      </c>
      <c r="P495" s="11" t="str">
        <f>IF(G495="","",G495&amp;COUNTIF($G$2:G495,G495))</f>
        <v>欧冠102</v>
      </c>
      <c r="Q495" s="26">
        <f t="shared" si="72"/>
        <v>3.4722222222222099E-3</v>
      </c>
    </row>
    <row r="496" spans="1:17" x14ac:dyDescent="0.2">
      <c r="A496" s="19"/>
      <c r="B496" s="11" t="s">
        <v>440</v>
      </c>
      <c r="C496" s="19">
        <f t="shared" si="66"/>
        <v>45504</v>
      </c>
      <c r="D496" s="20">
        <f t="shared" si="67"/>
        <v>0.97569444444444442</v>
      </c>
      <c r="E496" s="20">
        <f t="shared" si="68"/>
        <v>3.4722222222222224E-2</v>
      </c>
      <c r="F496" s="20">
        <f t="shared" si="69"/>
        <v>5.902777777777779E-2</v>
      </c>
      <c r="G496" s="11" t="str" cm="1">
        <f t="array" ref="G496">_xlfn.IFNA(LOOKUP(1,0/FIND(help!$B$1:$B$26,B496),help!$C$1:$C$26),"")</f>
        <v>欧冠</v>
      </c>
      <c r="H496" s="11" t="str" cm="1">
        <f t="array" ref="H496">IF(G496="","",IFERROR(LOOKUP(1,0/FIND(help!$H$2:$H$18,B496),help!$I$2:$I$18),""))</f>
        <v>2023-24赛季</v>
      </c>
      <c r="I496" s="11" t="s">
        <v>1080</v>
      </c>
      <c r="J496" s="11" t="s">
        <v>866</v>
      </c>
      <c r="K496" s="11" t="s">
        <v>755</v>
      </c>
      <c r="L496" s="19">
        <f t="shared" si="70"/>
        <v>45504</v>
      </c>
      <c r="M496" s="11">
        <f t="shared" si="73"/>
        <v>3505</v>
      </c>
      <c r="N496" s="20">
        <f t="shared" si="71"/>
        <v>0.97569444444444442</v>
      </c>
      <c r="O496" s="20">
        <f t="shared" si="74"/>
        <v>1.03125</v>
      </c>
      <c r="P496" s="11" t="str">
        <f>IF(G496="","",G496&amp;COUNTIF($G$2:G496,G496))</f>
        <v>欧冠103</v>
      </c>
      <c r="Q496" s="26">
        <f t="shared" si="72"/>
        <v>3.4722222222222099E-3</v>
      </c>
    </row>
    <row r="497" spans="1:17" x14ac:dyDescent="0.2">
      <c r="A497" s="19">
        <v>45505</v>
      </c>
      <c r="B497" s="11" t="s">
        <v>152</v>
      </c>
      <c r="C497" s="19">
        <f t="shared" si="66"/>
        <v>45505</v>
      </c>
      <c r="D497" s="20">
        <f t="shared" si="67"/>
        <v>3.4722222222222224E-2</v>
      </c>
      <c r="E497" s="20">
        <f t="shared" si="68"/>
        <v>5.5555555555555552E-2</v>
      </c>
      <c r="F497" s="20">
        <f t="shared" si="69"/>
        <v>2.0833333333333329E-2</v>
      </c>
      <c r="G497" s="11" t="str" cm="1">
        <f t="array" ref="G497">_xlfn.IFNA(LOOKUP(1,0/FIND(help!$B$1:$B$26,B497),help!$C$1:$C$26),"")</f>
        <v/>
      </c>
      <c r="H497" s="11" t="str" cm="1">
        <f t="array" ref="H497">IF(G497="","",IFERROR(LOOKUP(1,0/FIND(help!$H$2:$H$18,B497),help!$I$2:$I$18),""))</f>
        <v/>
      </c>
      <c r="I497" s="11" t="s">
        <v>1111</v>
      </c>
      <c r="J497" s="11" t="s">
        <v>898</v>
      </c>
      <c r="K497" s="11" t="s">
        <v>755</v>
      </c>
      <c r="L497" s="19">
        <f t="shared" si="70"/>
        <v>45504</v>
      </c>
      <c r="M497" s="11">
        <f t="shared" si="73"/>
        <v>3505</v>
      </c>
      <c r="N497" s="20" t="str">
        <f t="shared" si="71"/>
        <v/>
      </c>
      <c r="O497" s="20" t="str">
        <f t="shared" si="74"/>
        <v/>
      </c>
      <c r="P497" s="11" t="str">
        <f>IF(G497="","",G497&amp;COUNTIF($G$2:G497,G497))</f>
        <v/>
      </c>
      <c r="Q497" s="26">
        <f t="shared" si="72"/>
        <v>0</v>
      </c>
    </row>
    <row r="498" spans="1:17" x14ac:dyDescent="0.2">
      <c r="A498" s="19"/>
      <c r="B498" s="11" t="s">
        <v>441</v>
      </c>
      <c r="C498" s="19">
        <f t="shared" si="66"/>
        <v>45505</v>
      </c>
      <c r="D498" s="20">
        <f t="shared" si="67"/>
        <v>5.5555555555555552E-2</v>
      </c>
      <c r="E498" s="20">
        <f t="shared" si="68"/>
        <v>0.1111111111111111</v>
      </c>
      <c r="F498" s="20">
        <f t="shared" si="69"/>
        <v>5.5555555555555552E-2</v>
      </c>
      <c r="G498" s="11" t="str" cm="1">
        <f t="array" ref="G498">_xlfn.IFNA(LOOKUP(1,0/FIND(help!$B$1:$B$26,B498),help!$C$1:$C$26),"")</f>
        <v>德甲</v>
      </c>
      <c r="H498" s="11" t="str" cm="1">
        <f t="array" ref="H498">IF(G498="","",IFERROR(LOOKUP(1,0/FIND(help!$H$2:$H$18,B498),help!$I$2:$I$18),""))</f>
        <v>2023-24赛季</v>
      </c>
      <c r="I498" s="11" t="s">
        <v>1165</v>
      </c>
      <c r="J498" s="11" t="s">
        <v>986</v>
      </c>
      <c r="K498" s="11" t="s">
        <v>755</v>
      </c>
      <c r="L498" s="19">
        <f t="shared" si="70"/>
        <v>45504</v>
      </c>
      <c r="M498" s="11">
        <f t="shared" si="73"/>
        <v>3505</v>
      </c>
      <c r="N498" s="20">
        <f t="shared" si="71"/>
        <v>1.0555555555555556</v>
      </c>
      <c r="O498" s="20">
        <f t="shared" si="74"/>
        <v>0.11111111111111116</v>
      </c>
      <c r="P498" s="11" t="str">
        <f>IF(G498="","",G498&amp;COUNTIF($G$2:G498,G498))</f>
        <v>德甲55</v>
      </c>
      <c r="Q498" s="26">
        <f t="shared" si="72"/>
        <v>5.5511151231257827E-17</v>
      </c>
    </row>
    <row r="499" spans="1:17" x14ac:dyDescent="0.2">
      <c r="A499" s="19"/>
      <c r="B499" s="11" t="s">
        <v>442</v>
      </c>
      <c r="C499" s="19">
        <f t="shared" si="66"/>
        <v>45505</v>
      </c>
      <c r="D499" s="20">
        <f t="shared" si="67"/>
        <v>0.1111111111111111</v>
      </c>
      <c r="E499" s="20">
        <f t="shared" si="68"/>
        <v>0.1701388888888889</v>
      </c>
      <c r="F499" s="20">
        <f t="shared" si="69"/>
        <v>5.902777777777779E-2</v>
      </c>
      <c r="G499" s="11" t="str" cm="1">
        <f t="array" ref="G499">_xlfn.IFNA(LOOKUP(1,0/FIND(help!$B$1:$B$26,B499),help!$C$1:$C$26),"")</f>
        <v>德甲</v>
      </c>
      <c r="H499" s="11" t="str" cm="1">
        <f t="array" ref="H499">IF(G499="","",IFERROR(LOOKUP(1,0/FIND(help!$H$2:$H$18,B499),help!$I$2:$I$18),""))</f>
        <v>2023-24赛季</v>
      </c>
      <c r="I499" s="11" t="s">
        <v>1166</v>
      </c>
      <c r="J499" s="11" t="s">
        <v>987</v>
      </c>
      <c r="K499" s="11" t="s">
        <v>755</v>
      </c>
      <c r="L499" s="19">
        <f t="shared" si="70"/>
        <v>45505</v>
      </c>
      <c r="M499" s="11">
        <f t="shared" si="73"/>
        <v>3505</v>
      </c>
      <c r="N499" s="20">
        <f t="shared" si="71"/>
        <v>0.1111111111111111</v>
      </c>
      <c r="O499" s="20">
        <f t="shared" ref="O499:O530" si="75">IF(N499="","",IF(ISNUMBER(FIND("集锦",G499)),IF(E499&lt;$L$1,E499+1,E499),IF(ABS(F499-$M$1)&lt;=TIME(0,5,1),IF(N499+$M$1&gt;TIME(2,0,0)+1,N499+$M$1-1,N499+$M$1),"check")))</f>
        <v>0.16666666666666666</v>
      </c>
      <c r="P499" s="11" t="str">
        <f>IF(G499="","",G499&amp;COUNTIF($G$2:G499,G499))</f>
        <v>德甲56</v>
      </c>
      <c r="Q499" s="26">
        <f t="shared" si="72"/>
        <v>3.4722222222222376E-3</v>
      </c>
    </row>
    <row r="500" spans="1:17" x14ac:dyDescent="0.2">
      <c r="A500" s="19"/>
      <c r="B500" s="11" t="s">
        <v>443</v>
      </c>
      <c r="C500" s="19">
        <f t="shared" si="66"/>
        <v>45505</v>
      </c>
      <c r="D500" s="20">
        <f t="shared" si="67"/>
        <v>0.1701388888888889</v>
      </c>
      <c r="E500" s="20">
        <f t="shared" si="68"/>
        <v>0.22569444444444445</v>
      </c>
      <c r="F500" s="20">
        <f t="shared" si="69"/>
        <v>5.5555555555555552E-2</v>
      </c>
      <c r="G500" s="11" t="str" cm="1">
        <f t="array" ref="G500">_xlfn.IFNA(LOOKUP(1,0/FIND(help!$B$1:$B$26,B500),help!$C$1:$C$26),"")</f>
        <v>德甲</v>
      </c>
      <c r="H500" s="11" t="str" cm="1">
        <f t="array" ref="H500">IF(G500="","",IFERROR(LOOKUP(1,0/FIND(help!$H$2:$H$18,B500),help!$I$2:$I$18),""))</f>
        <v>2023-24赛季</v>
      </c>
      <c r="I500" s="11" t="s">
        <v>1166</v>
      </c>
      <c r="J500" s="11" t="s">
        <v>991</v>
      </c>
      <c r="K500" s="11" t="s">
        <v>755</v>
      </c>
      <c r="L500" s="19">
        <f t="shared" si="70"/>
        <v>45505</v>
      </c>
      <c r="M500" s="11">
        <f t="shared" si="73"/>
        <v>3505</v>
      </c>
      <c r="N500" s="20">
        <f t="shared" si="71"/>
        <v>0.1701388888888889</v>
      </c>
      <c r="O500" s="20">
        <f t="shared" si="75"/>
        <v>0.22569444444444445</v>
      </c>
      <c r="P500" s="11" t="str">
        <f>IF(G500="","",G500&amp;COUNTIF($G$2:G500,G500))</f>
        <v>德甲57</v>
      </c>
      <c r="Q500" s="26">
        <f t="shared" si="72"/>
        <v>0</v>
      </c>
    </row>
    <row r="501" spans="1:17" x14ac:dyDescent="0.2">
      <c r="A501" s="19"/>
      <c r="B501" s="11" t="s">
        <v>444</v>
      </c>
      <c r="C501" s="19">
        <f t="shared" si="66"/>
        <v>45505</v>
      </c>
      <c r="D501" s="20">
        <f t="shared" si="67"/>
        <v>0.22569444444444445</v>
      </c>
      <c r="E501" s="20">
        <f t="shared" si="68"/>
        <v>0.28472222222222221</v>
      </c>
      <c r="F501" s="20">
        <f t="shared" si="69"/>
        <v>5.9027777777777762E-2</v>
      </c>
      <c r="G501" s="11" t="str" cm="1">
        <f t="array" ref="G501">_xlfn.IFNA(LOOKUP(1,0/FIND(help!$B$1:$B$26,B501),help!$C$1:$C$26),"")</f>
        <v>德甲</v>
      </c>
      <c r="H501" s="11" t="str" cm="1">
        <f t="array" ref="H501">IF(G501="","",IFERROR(LOOKUP(1,0/FIND(help!$H$2:$H$18,B501),help!$I$2:$I$18),""))</f>
        <v>2023-24赛季</v>
      </c>
      <c r="I501" s="11" t="s">
        <v>1168</v>
      </c>
      <c r="J501" s="11" t="s">
        <v>992</v>
      </c>
      <c r="K501" s="11" t="s">
        <v>755</v>
      </c>
      <c r="L501" s="19">
        <f t="shared" si="70"/>
        <v>45505</v>
      </c>
      <c r="M501" s="11">
        <f t="shared" si="73"/>
        <v>3505</v>
      </c>
      <c r="N501" s="20">
        <f t="shared" si="71"/>
        <v>0.22569444444444445</v>
      </c>
      <c r="O501" s="20">
        <f t="shared" si="75"/>
        <v>0.28125</v>
      </c>
      <c r="P501" s="11" t="str">
        <f>IF(G501="","",G501&amp;COUNTIF($G$2:G501,G501))</f>
        <v>德甲58</v>
      </c>
      <c r="Q501" s="26">
        <f t="shared" si="72"/>
        <v>3.4722222222222099E-3</v>
      </c>
    </row>
    <row r="502" spans="1:17" x14ac:dyDescent="0.2">
      <c r="A502" s="19"/>
      <c r="B502" s="11" t="s">
        <v>445</v>
      </c>
      <c r="C502" s="19">
        <f t="shared" si="66"/>
        <v>45505</v>
      </c>
      <c r="D502" s="20">
        <f t="shared" si="67"/>
        <v>0.28472222222222221</v>
      </c>
      <c r="E502" s="20">
        <f t="shared" si="68"/>
        <v>0.34027777777777779</v>
      </c>
      <c r="F502" s="20">
        <f t="shared" si="69"/>
        <v>5.555555555555558E-2</v>
      </c>
      <c r="G502" s="11" t="str" cm="1">
        <f t="array" ref="G502">_xlfn.IFNA(LOOKUP(1,0/FIND(help!$B$1:$B$26,B502),help!$C$1:$C$26),"")</f>
        <v>德甲</v>
      </c>
      <c r="H502" s="11" t="str" cm="1">
        <f t="array" ref="H502">IF(G502="","",IFERROR(LOOKUP(1,0/FIND(help!$H$2:$H$18,B502),help!$I$2:$I$18),""))</f>
        <v>2023-24赛季</v>
      </c>
      <c r="I502" s="11" t="s">
        <v>1168</v>
      </c>
      <c r="J502" s="11" t="s">
        <v>995</v>
      </c>
      <c r="K502" s="11" t="s">
        <v>755</v>
      </c>
      <c r="L502" s="19">
        <f t="shared" si="70"/>
        <v>45505</v>
      </c>
      <c r="M502" s="11">
        <f t="shared" si="73"/>
        <v>3505</v>
      </c>
      <c r="N502" s="20">
        <f t="shared" si="71"/>
        <v>0.28472222222222221</v>
      </c>
      <c r="O502" s="20">
        <f t="shared" si="75"/>
        <v>0.34027777777777779</v>
      </c>
      <c r="P502" s="11" t="str">
        <f>IF(G502="","",G502&amp;COUNTIF($G$2:G502,G502))</f>
        <v>德甲59</v>
      </c>
      <c r="Q502" s="26">
        <f t="shared" si="72"/>
        <v>0</v>
      </c>
    </row>
    <row r="503" spans="1:17" x14ac:dyDescent="0.2">
      <c r="A503" s="19"/>
      <c r="B503" s="11" t="s">
        <v>446</v>
      </c>
      <c r="C503" s="19">
        <f t="shared" si="66"/>
        <v>45505</v>
      </c>
      <c r="D503" s="20">
        <f t="shared" si="67"/>
        <v>0.34027777777777779</v>
      </c>
      <c r="E503" s="20">
        <f t="shared" si="68"/>
        <v>0.39930555555555558</v>
      </c>
      <c r="F503" s="20">
        <f t="shared" si="69"/>
        <v>5.902777777777779E-2</v>
      </c>
      <c r="G503" s="11" t="str" cm="1">
        <f t="array" ref="G503">_xlfn.IFNA(LOOKUP(1,0/FIND(help!$B$1:$B$26,B503),help!$C$1:$C$26),"")</f>
        <v>德甲</v>
      </c>
      <c r="H503" s="11" t="str" cm="1">
        <f t="array" ref="H503">IF(G503="","",IFERROR(LOOKUP(1,0/FIND(help!$H$2:$H$18,B503),help!$I$2:$I$18),""))</f>
        <v>2023-24赛季</v>
      </c>
      <c r="I503" s="11" t="s">
        <v>1172</v>
      </c>
      <c r="J503" s="11" t="s">
        <v>996</v>
      </c>
      <c r="K503" s="11" t="s">
        <v>755</v>
      </c>
      <c r="L503" s="19">
        <f t="shared" si="70"/>
        <v>45505</v>
      </c>
      <c r="M503" s="11">
        <f t="shared" si="73"/>
        <v>3505</v>
      </c>
      <c r="N503" s="20">
        <f t="shared" si="71"/>
        <v>0.34027777777777779</v>
      </c>
      <c r="O503" s="20">
        <f t="shared" si="75"/>
        <v>0.39583333333333337</v>
      </c>
      <c r="P503" s="11" t="str">
        <f>IF(G503="","",G503&amp;COUNTIF($G$2:G503,G503))</f>
        <v>德甲60</v>
      </c>
      <c r="Q503" s="26">
        <f t="shared" si="72"/>
        <v>3.4722222222222099E-3</v>
      </c>
    </row>
    <row r="504" spans="1:17" x14ac:dyDescent="0.2">
      <c r="A504" s="19"/>
      <c r="B504" s="11" t="s">
        <v>447</v>
      </c>
      <c r="C504" s="19">
        <f t="shared" si="66"/>
        <v>45505</v>
      </c>
      <c r="D504" s="20">
        <f t="shared" si="67"/>
        <v>0.39930555555555558</v>
      </c>
      <c r="E504" s="20">
        <f t="shared" si="68"/>
        <v>0.4548611111111111</v>
      </c>
      <c r="F504" s="20">
        <f t="shared" si="69"/>
        <v>5.5555555555555525E-2</v>
      </c>
      <c r="G504" s="11" t="str" cm="1">
        <f t="array" ref="G504">_xlfn.IFNA(LOOKUP(1,0/FIND(help!$B$1:$B$26,B504),help!$C$1:$C$26),"")</f>
        <v>欧冠</v>
      </c>
      <c r="H504" s="11" t="str" cm="1">
        <f t="array" ref="H504">IF(G504="","",IFERROR(LOOKUP(1,0/FIND(help!$H$2:$H$18,B504),help!$I$2:$I$18),""))</f>
        <v>2023-24赛季</v>
      </c>
      <c r="I504" s="11" t="s">
        <v>1080</v>
      </c>
      <c r="J504" s="11" t="s">
        <v>866</v>
      </c>
      <c r="K504" s="11" t="s">
        <v>755</v>
      </c>
      <c r="L504" s="19">
        <f t="shared" si="70"/>
        <v>45505</v>
      </c>
      <c r="M504" s="11">
        <f t="shared" si="73"/>
        <v>3505</v>
      </c>
      <c r="N504" s="20">
        <f t="shared" si="71"/>
        <v>0.39930555555555558</v>
      </c>
      <c r="O504" s="20">
        <f t="shared" si="75"/>
        <v>0.45486111111111116</v>
      </c>
      <c r="P504" s="11" t="str">
        <f>IF(G504="","",G504&amp;COUNTIF($G$2:G504,G504))</f>
        <v>欧冠104</v>
      </c>
      <c r="Q504" s="26">
        <f t="shared" si="72"/>
        <v>5.5511151231257827E-17</v>
      </c>
    </row>
    <row r="505" spans="1:17" x14ac:dyDescent="0.2">
      <c r="A505" s="19"/>
      <c r="B505" s="11" t="s">
        <v>448</v>
      </c>
      <c r="C505" s="19">
        <f t="shared" si="66"/>
        <v>45505</v>
      </c>
      <c r="D505" s="20">
        <f t="shared" si="67"/>
        <v>0.4548611111111111</v>
      </c>
      <c r="E505" s="20">
        <f t="shared" si="68"/>
        <v>0.51388888888888884</v>
      </c>
      <c r="F505" s="20">
        <f t="shared" si="69"/>
        <v>5.9027777777777735E-2</v>
      </c>
      <c r="G505" s="11" t="str" cm="1">
        <f t="array" ref="G505">_xlfn.IFNA(LOOKUP(1,0/FIND(help!$B$1:$B$26,B505),help!$C$1:$C$26),"")</f>
        <v>欧冠</v>
      </c>
      <c r="H505" s="11" t="str" cm="1">
        <f t="array" ref="H505">IF(G505="","",IFERROR(LOOKUP(1,0/FIND(help!$H$2:$H$18,B505),help!$I$2:$I$18),""))</f>
        <v>2023-24赛季</v>
      </c>
      <c r="I505" s="11" t="s">
        <v>1080</v>
      </c>
      <c r="J505" s="11" t="s">
        <v>874</v>
      </c>
      <c r="K505" s="11" t="s">
        <v>755</v>
      </c>
      <c r="L505" s="19">
        <f t="shared" si="70"/>
        <v>45505</v>
      </c>
      <c r="M505" s="11">
        <f t="shared" si="73"/>
        <v>3505</v>
      </c>
      <c r="N505" s="20">
        <f t="shared" si="71"/>
        <v>0.4548611111111111</v>
      </c>
      <c r="O505" s="20">
        <f t="shared" si="75"/>
        <v>0.51041666666666663</v>
      </c>
      <c r="P505" s="11" t="str">
        <f>IF(G505="","",G505&amp;COUNTIF($G$2:G505,G505))</f>
        <v>欧冠105</v>
      </c>
      <c r="Q505" s="26">
        <f t="shared" si="72"/>
        <v>3.4722222222222099E-3</v>
      </c>
    </row>
    <row r="506" spans="1:17" x14ac:dyDescent="0.2">
      <c r="A506" s="19"/>
      <c r="B506" s="11" t="s">
        <v>325</v>
      </c>
      <c r="C506" s="19">
        <f t="shared" si="66"/>
        <v>45505</v>
      </c>
      <c r="D506" s="20">
        <f t="shared" si="67"/>
        <v>0.51388888888888884</v>
      </c>
      <c r="E506" s="20">
        <f t="shared" si="68"/>
        <v>0.53125</v>
      </c>
      <c r="F506" s="20">
        <f t="shared" si="69"/>
        <v>1.736111111111116E-2</v>
      </c>
      <c r="G506" s="11" t="str" cm="1">
        <f t="array" ref="G506">_xlfn.IFNA(LOOKUP(1,0/FIND(help!$B$1:$B$26,B506),help!$C$1:$C$26),"")</f>
        <v/>
      </c>
      <c r="H506" s="11" t="str" cm="1">
        <f t="array" ref="H506">IF(G506="","",IFERROR(LOOKUP(1,0/FIND(help!$H$2:$H$18,B506),help!$I$2:$I$18),""))</f>
        <v/>
      </c>
      <c r="I506" s="11" t="s">
        <v>1153</v>
      </c>
      <c r="J506" s="11" t="s">
        <v>961</v>
      </c>
      <c r="K506" s="11" t="s">
        <v>755</v>
      </c>
      <c r="L506" s="19">
        <f t="shared" si="70"/>
        <v>45505</v>
      </c>
      <c r="M506" s="11">
        <f t="shared" si="73"/>
        <v>3505</v>
      </c>
      <c r="N506" s="20" t="str">
        <f t="shared" si="71"/>
        <v/>
      </c>
      <c r="O506" s="20" t="str">
        <f t="shared" si="75"/>
        <v/>
      </c>
      <c r="P506" s="11" t="str">
        <f>IF(G506="","",G506&amp;COUNTIF($G$2:G506,G506))</f>
        <v/>
      </c>
      <c r="Q506" s="26">
        <f t="shared" si="72"/>
        <v>0</v>
      </c>
    </row>
    <row r="507" spans="1:17" x14ac:dyDescent="0.2">
      <c r="A507" s="19"/>
      <c r="B507" s="11" t="s">
        <v>105</v>
      </c>
      <c r="C507" s="19">
        <f t="shared" si="66"/>
        <v>45505</v>
      </c>
      <c r="D507" s="20">
        <f t="shared" si="67"/>
        <v>0.53125</v>
      </c>
      <c r="E507" s="20">
        <f t="shared" si="68"/>
        <v>0.54861111111111116</v>
      </c>
      <c r="F507" s="20">
        <f t="shared" si="69"/>
        <v>1.736111111111116E-2</v>
      </c>
      <c r="G507" s="11" t="str" cm="1">
        <f t="array" ref="G507">_xlfn.IFNA(LOOKUP(1,0/FIND(help!$B$1:$B$26,B507),help!$C$1:$C$26),"")</f>
        <v/>
      </c>
      <c r="H507" s="11" t="str" cm="1">
        <f t="array" ref="H507">IF(G507="","",IFERROR(LOOKUP(1,0/FIND(help!$H$2:$H$18,B507),help!$I$2:$I$18),""))</f>
        <v/>
      </c>
      <c r="I507" s="11" t="s">
        <v>1087</v>
      </c>
      <c r="J507" s="11" t="s">
        <v>868</v>
      </c>
      <c r="K507" s="11" t="s">
        <v>755</v>
      </c>
      <c r="L507" s="19">
        <f t="shared" si="70"/>
        <v>45505</v>
      </c>
      <c r="M507" s="11">
        <f t="shared" si="73"/>
        <v>3505</v>
      </c>
      <c r="N507" s="20" t="str">
        <f t="shared" si="71"/>
        <v/>
      </c>
      <c r="O507" s="20" t="str">
        <f t="shared" si="75"/>
        <v/>
      </c>
      <c r="P507" s="11" t="str">
        <f>IF(G507="","",G507&amp;COUNTIF($G$2:G507,G507))</f>
        <v/>
      </c>
      <c r="Q507" s="26">
        <f t="shared" si="72"/>
        <v>0</v>
      </c>
    </row>
    <row r="508" spans="1:17" x14ac:dyDescent="0.2">
      <c r="A508" s="19"/>
      <c r="B508" s="11" t="s">
        <v>449</v>
      </c>
      <c r="C508" s="19">
        <f t="shared" si="66"/>
        <v>45505</v>
      </c>
      <c r="D508" s="20">
        <f t="shared" si="67"/>
        <v>0.54861111111111116</v>
      </c>
      <c r="E508" s="20">
        <f t="shared" si="68"/>
        <v>0.60416666666666663</v>
      </c>
      <c r="F508" s="20">
        <f t="shared" si="69"/>
        <v>5.5555555555555469E-2</v>
      </c>
      <c r="G508" s="11" t="str" cm="1">
        <f t="array" ref="G508">_xlfn.IFNA(LOOKUP(1,0/FIND(help!$B$1:$B$26,B508),help!$C$1:$C$26),"")</f>
        <v>欧冠</v>
      </c>
      <c r="H508" s="11" t="str" cm="1">
        <f t="array" ref="H508">IF(G508="","",IFERROR(LOOKUP(1,0/FIND(help!$H$2:$H$18,B508),help!$I$2:$I$18),""))</f>
        <v>2023-24赛季</v>
      </c>
      <c r="I508" s="11" t="s">
        <v>1169</v>
      </c>
      <c r="J508" s="11" t="s">
        <v>993</v>
      </c>
      <c r="K508" s="11" t="s">
        <v>755</v>
      </c>
      <c r="L508" s="19">
        <f t="shared" si="70"/>
        <v>45505</v>
      </c>
      <c r="M508" s="11">
        <f t="shared" si="73"/>
        <v>3505</v>
      </c>
      <c r="N508" s="20">
        <f t="shared" si="71"/>
        <v>0.54861111111111116</v>
      </c>
      <c r="O508" s="20">
        <f t="shared" si="75"/>
        <v>0.60416666666666674</v>
      </c>
      <c r="P508" s="11" t="str">
        <f>IF(G508="","",G508&amp;COUNTIF($G$2:G508,G508))</f>
        <v>欧冠106</v>
      </c>
      <c r="Q508" s="26">
        <f t="shared" si="72"/>
        <v>1.1102230246251565E-16</v>
      </c>
    </row>
    <row r="509" spans="1:17" x14ac:dyDescent="0.2">
      <c r="A509" s="19"/>
      <c r="B509" s="11" t="s">
        <v>450</v>
      </c>
      <c r="C509" s="19">
        <f t="shared" si="66"/>
        <v>45505</v>
      </c>
      <c r="D509" s="20">
        <f t="shared" si="67"/>
        <v>0.60416666666666663</v>
      </c>
      <c r="E509" s="20">
        <f t="shared" si="68"/>
        <v>0.66319444444444442</v>
      </c>
      <c r="F509" s="20">
        <f t="shared" si="69"/>
        <v>5.902777777777779E-2</v>
      </c>
      <c r="G509" s="11" t="str" cm="1">
        <f t="array" ref="G509">_xlfn.IFNA(LOOKUP(1,0/FIND(help!$B$1:$B$26,B509),help!$C$1:$C$26),"")</f>
        <v>欧冠</v>
      </c>
      <c r="H509" s="11" t="str" cm="1">
        <f t="array" ref="H509">IF(G509="","",IFERROR(LOOKUP(1,0/FIND(help!$H$2:$H$18,B509),help!$I$2:$I$18),""))</f>
        <v>2023-24赛季</v>
      </c>
      <c r="I509" s="11" t="s">
        <v>1169</v>
      </c>
      <c r="J509" s="11" t="s">
        <v>997</v>
      </c>
      <c r="K509" s="11" t="s">
        <v>755</v>
      </c>
      <c r="L509" s="19">
        <f t="shared" si="70"/>
        <v>45505</v>
      </c>
      <c r="M509" s="11">
        <f t="shared" si="73"/>
        <v>3505</v>
      </c>
      <c r="N509" s="20">
        <f t="shared" si="71"/>
        <v>0.60416666666666663</v>
      </c>
      <c r="O509" s="20">
        <f t="shared" si="75"/>
        <v>0.65972222222222221</v>
      </c>
      <c r="P509" s="11" t="str">
        <f>IF(G509="","",G509&amp;COUNTIF($G$2:G509,G509))</f>
        <v>欧冠107</v>
      </c>
      <c r="Q509" s="26">
        <f t="shared" si="72"/>
        <v>3.4722222222222099E-3</v>
      </c>
    </row>
    <row r="510" spans="1:17" x14ac:dyDescent="0.2">
      <c r="A510" s="19"/>
      <c r="B510" s="11" t="s">
        <v>451</v>
      </c>
      <c r="C510" s="19">
        <f t="shared" si="66"/>
        <v>45505</v>
      </c>
      <c r="D510" s="20">
        <f t="shared" si="67"/>
        <v>0.66319444444444442</v>
      </c>
      <c r="E510" s="20">
        <f t="shared" si="68"/>
        <v>0.71875</v>
      </c>
      <c r="F510" s="20">
        <f t="shared" si="69"/>
        <v>5.555555555555558E-2</v>
      </c>
      <c r="G510" s="11" t="str" cm="1">
        <f t="array" ref="G510">_xlfn.IFNA(LOOKUP(1,0/FIND(help!$B$1:$B$26,B510),help!$C$1:$C$26),"")</f>
        <v>德甲</v>
      </c>
      <c r="H510" s="11" t="str" cm="1">
        <f t="array" ref="H510">IF(G510="","",IFERROR(LOOKUP(1,0/FIND(help!$H$2:$H$18,B510),help!$I$2:$I$18),""))</f>
        <v>2023-24赛季</v>
      </c>
      <c r="I510" s="11" t="s">
        <v>1170</v>
      </c>
      <c r="J510" s="11" t="s">
        <v>994</v>
      </c>
      <c r="K510" s="11" t="s">
        <v>755</v>
      </c>
      <c r="L510" s="19">
        <f t="shared" si="70"/>
        <v>45505</v>
      </c>
      <c r="M510" s="11">
        <f t="shared" si="73"/>
        <v>3505</v>
      </c>
      <c r="N510" s="20">
        <f t="shared" si="71"/>
        <v>0.66319444444444442</v>
      </c>
      <c r="O510" s="20">
        <f t="shared" si="75"/>
        <v>0.71875</v>
      </c>
      <c r="P510" s="11" t="str">
        <f>IF(G510="","",G510&amp;COUNTIF($G$2:G510,G510))</f>
        <v>德甲61</v>
      </c>
      <c r="Q510" s="26">
        <f t="shared" si="72"/>
        <v>0</v>
      </c>
    </row>
    <row r="511" spans="1:17" x14ac:dyDescent="0.2">
      <c r="A511" s="19"/>
      <c r="B511" s="11" t="s">
        <v>452</v>
      </c>
      <c r="C511" s="19">
        <f t="shared" ref="C511:C574" si="76">IF(A511="",C510,A511)</f>
        <v>45505</v>
      </c>
      <c r="D511" s="20">
        <f t="shared" ref="D511:D574" si="77">VALUE(LEFT(B511,5))</f>
        <v>0.71875</v>
      </c>
      <c r="E511" s="20">
        <f t="shared" ref="E511:E574" si="78">D512</f>
        <v>0.77777777777777779</v>
      </c>
      <c r="F511" s="20">
        <f t="shared" ref="F511:F574" si="79">IF(E511-D511&lt;0,E511-D511+1,E511-D511)</f>
        <v>5.902777777777779E-2</v>
      </c>
      <c r="G511" s="11" t="str" cm="1">
        <f t="array" ref="G511">_xlfn.IFNA(LOOKUP(1,0/FIND(help!$B$1:$B$26,B511),help!$C$1:$C$26),"")</f>
        <v>德甲</v>
      </c>
      <c r="H511" s="11" t="str" cm="1">
        <f t="array" ref="H511">IF(G511="","",IFERROR(LOOKUP(1,0/FIND(help!$H$2:$H$18,B511),help!$I$2:$I$18),""))</f>
        <v>2023-24赛季</v>
      </c>
      <c r="I511" s="11" t="s">
        <v>1170</v>
      </c>
      <c r="J511" s="11" t="s">
        <v>998</v>
      </c>
      <c r="K511" s="11" t="s">
        <v>755</v>
      </c>
      <c r="L511" s="19">
        <f t="shared" si="70"/>
        <v>45505</v>
      </c>
      <c r="M511" s="11">
        <f t="shared" si="73"/>
        <v>3505</v>
      </c>
      <c r="N511" s="20">
        <f t="shared" si="71"/>
        <v>0.71875</v>
      </c>
      <c r="O511" s="20">
        <f t="shared" si="75"/>
        <v>0.77430555555555558</v>
      </c>
      <c r="P511" s="11" t="str">
        <f>IF(G511="","",G511&amp;COUNTIF($G$2:G511,G511))</f>
        <v>德甲62</v>
      </c>
      <c r="Q511" s="26">
        <f t="shared" si="72"/>
        <v>3.4722222222222099E-3</v>
      </c>
    </row>
    <row r="512" spans="1:17" x14ac:dyDescent="0.2">
      <c r="A512" s="19"/>
      <c r="B512" s="11" t="s">
        <v>330</v>
      </c>
      <c r="C512" s="19">
        <f t="shared" si="76"/>
        <v>45505</v>
      </c>
      <c r="D512" s="20">
        <f t="shared" si="77"/>
        <v>0.77777777777777779</v>
      </c>
      <c r="E512" s="20">
        <f t="shared" si="78"/>
        <v>0.79166666666666663</v>
      </c>
      <c r="F512" s="20">
        <f t="shared" si="79"/>
        <v>1.388888888888884E-2</v>
      </c>
      <c r="G512" s="11" t="str" cm="1">
        <f t="array" ref="G512">_xlfn.IFNA(LOOKUP(1,0/FIND(help!$B$1:$B$26,B512),help!$C$1:$C$26),"")</f>
        <v/>
      </c>
      <c r="H512" s="11" t="str" cm="1">
        <f t="array" ref="H512">IF(G512="","",IFERROR(LOOKUP(1,0/FIND(help!$H$2:$H$18,B512),help!$I$2:$I$18),""))</f>
        <v/>
      </c>
      <c r="I512" s="11" t="s">
        <v>1087</v>
      </c>
      <c r="J512" s="11" t="s">
        <v>868</v>
      </c>
      <c r="K512" s="11" t="s">
        <v>755</v>
      </c>
      <c r="L512" s="19">
        <f t="shared" si="70"/>
        <v>45505</v>
      </c>
      <c r="M512" s="11">
        <f t="shared" si="73"/>
        <v>3505</v>
      </c>
      <c r="N512" s="20" t="str">
        <f t="shared" si="71"/>
        <v/>
      </c>
      <c r="O512" s="20" t="str">
        <f t="shared" si="75"/>
        <v/>
      </c>
      <c r="P512" s="11" t="str">
        <f>IF(G512="","",G512&amp;COUNTIF($G$2:G512,G512))</f>
        <v/>
      </c>
      <c r="Q512" s="26">
        <f t="shared" si="72"/>
        <v>0</v>
      </c>
    </row>
    <row r="513" spans="1:17" x14ac:dyDescent="0.2">
      <c r="A513" s="19"/>
      <c r="B513" s="11" t="s">
        <v>331</v>
      </c>
      <c r="C513" s="19">
        <f t="shared" si="76"/>
        <v>45505</v>
      </c>
      <c r="D513" s="20">
        <f t="shared" si="77"/>
        <v>0.79166666666666663</v>
      </c>
      <c r="E513" s="20">
        <f t="shared" si="78"/>
        <v>0.80902777777777779</v>
      </c>
      <c r="F513" s="20">
        <f t="shared" si="79"/>
        <v>1.736111111111116E-2</v>
      </c>
      <c r="G513" s="11" t="str" cm="1">
        <f t="array" ref="G513">_xlfn.IFNA(LOOKUP(1,0/FIND(help!$B$1:$B$26,B513),help!$C$1:$C$26),"")</f>
        <v/>
      </c>
      <c r="H513" s="11" t="str" cm="1">
        <f t="array" ref="H513">IF(G513="","",IFERROR(LOOKUP(1,0/FIND(help!$H$2:$H$18,B513),help!$I$2:$I$18),""))</f>
        <v/>
      </c>
      <c r="I513" s="11" t="s">
        <v>1153</v>
      </c>
      <c r="J513" s="11" t="s">
        <v>961</v>
      </c>
      <c r="K513" s="11" t="s">
        <v>755</v>
      </c>
      <c r="L513" s="19">
        <f t="shared" si="70"/>
        <v>45505</v>
      </c>
      <c r="M513" s="11">
        <f t="shared" si="73"/>
        <v>3505</v>
      </c>
      <c r="N513" s="20" t="str">
        <f t="shared" si="71"/>
        <v/>
      </c>
      <c r="O513" s="20" t="str">
        <f t="shared" si="75"/>
        <v/>
      </c>
      <c r="P513" s="11" t="str">
        <f>IF(G513="","",G513&amp;COUNTIF($G$2:G513,G513))</f>
        <v/>
      </c>
      <c r="Q513" s="26">
        <f t="shared" si="72"/>
        <v>0</v>
      </c>
    </row>
    <row r="514" spans="1:17" x14ac:dyDescent="0.2">
      <c r="A514" s="19"/>
      <c r="B514" s="11" t="s">
        <v>453</v>
      </c>
      <c r="C514" s="19">
        <f t="shared" si="76"/>
        <v>45505</v>
      </c>
      <c r="D514" s="20">
        <f t="shared" si="77"/>
        <v>0.80902777777777779</v>
      </c>
      <c r="E514" s="20">
        <f t="shared" si="78"/>
        <v>0.86458333333333337</v>
      </c>
      <c r="F514" s="20">
        <f t="shared" si="79"/>
        <v>5.555555555555558E-2</v>
      </c>
      <c r="G514" s="11" t="str" cm="1">
        <f t="array" ref="G514">_xlfn.IFNA(LOOKUP(1,0/FIND(help!$B$1:$B$26,B514),help!$C$1:$C$26),"")</f>
        <v>意甲</v>
      </c>
      <c r="H514" s="11" t="str" cm="1">
        <f t="array" ref="H514">IF(G514="","",IFERROR(LOOKUP(1,0/FIND(help!$H$2:$H$18,B514),help!$I$2:$I$18),""))</f>
        <v>2023-24赛季</v>
      </c>
      <c r="I514" s="11" t="s">
        <v>1171</v>
      </c>
      <c r="J514" s="11" t="s">
        <v>844</v>
      </c>
      <c r="K514" s="11" t="s">
        <v>755</v>
      </c>
      <c r="L514" s="19">
        <f t="shared" si="70"/>
        <v>45505</v>
      </c>
      <c r="M514" s="11">
        <f t="shared" si="73"/>
        <v>3505</v>
      </c>
      <c r="N514" s="20">
        <f t="shared" si="71"/>
        <v>0.80902777777777779</v>
      </c>
      <c r="O514" s="20">
        <f t="shared" si="75"/>
        <v>0.86458333333333337</v>
      </c>
      <c r="P514" s="11" t="str">
        <f>IF(G514="","",G514&amp;COUNTIF($G$2:G514,G514))</f>
        <v>意甲48</v>
      </c>
      <c r="Q514" s="26">
        <f t="shared" si="72"/>
        <v>0</v>
      </c>
    </row>
    <row r="515" spans="1:17" x14ac:dyDescent="0.2">
      <c r="A515" s="19"/>
      <c r="B515" s="11" t="s">
        <v>454</v>
      </c>
      <c r="C515" s="19">
        <f t="shared" si="76"/>
        <v>45505</v>
      </c>
      <c r="D515" s="20">
        <f t="shared" si="77"/>
        <v>0.86458333333333337</v>
      </c>
      <c r="E515" s="20">
        <f t="shared" si="78"/>
        <v>0.92361111111111116</v>
      </c>
      <c r="F515" s="20">
        <f t="shared" si="79"/>
        <v>5.902777777777779E-2</v>
      </c>
      <c r="G515" s="11" t="str" cm="1">
        <f t="array" ref="G515">_xlfn.IFNA(LOOKUP(1,0/FIND(help!$B$1:$B$26,B515),help!$C$1:$C$26),"")</f>
        <v>意甲</v>
      </c>
      <c r="H515" s="11" t="str" cm="1">
        <f t="array" ref="H515">IF(G515="","",IFERROR(LOOKUP(1,0/FIND(help!$H$2:$H$18,B515),help!$I$2:$I$18),""))</f>
        <v>2023-24赛季</v>
      </c>
      <c r="I515" s="11" t="s">
        <v>1078</v>
      </c>
      <c r="J515" s="11" t="s">
        <v>857</v>
      </c>
      <c r="K515" s="11" t="s">
        <v>755</v>
      </c>
      <c r="L515" s="19">
        <f t="shared" ref="L515:L578" si="80">IF(D515&lt;$L$1,C515-1,C515)</f>
        <v>45505</v>
      </c>
      <c r="M515" s="11">
        <f t="shared" si="73"/>
        <v>3505</v>
      </c>
      <c r="N515" s="20">
        <f t="shared" ref="N515:N578" si="81">IF(G515="","",IF(D515&lt;$L$1,D515+1,D515))</f>
        <v>0.86458333333333337</v>
      </c>
      <c r="O515" s="20">
        <f t="shared" si="75"/>
        <v>0.92013888888888895</v>
      </c>
      <c r="P515" s="11" t="str">
        <f>IF(G515="","",G515&amp;COUNTIF($G$2:G515,G515))</f>
        <v>意甲49</v>
      </c>
      <c r="Q515" s="26">
        <f t="shared" ref="Q515:Q578" si="82">IF(N515="",0,ABS(O515-E515-IF(E515&lt;1/12,1,0)))</f>
        <v>3.4722222222222099E-3</v>
      </c>
    </row>
    <row r="516" spans="1:17" x14ac:dyDescent="0.2">
      <c r="A516" s="19"/>
      <c r="B516" s="11" t="s">
        <v>455</v>
      </c>
      <c r="C516" s="19">
        <f t="shared" si="76"/>
        <v>45505</v>
      </c>
      <c r="D516" s="20">
        <f t="shared" si="77"/>
        <v>0.92361111111111116</v>
      </c>
      <c r="E516" s="20">
        <f t="shared" si="78"/>
        <v>0.97916666666666663</v>
      </c>
      <c r="F516" s="20">
        <f t="shared" si="79"/>
        <v>5.5555555555555469E-2</v>
      </c>
      <c r="G516" s="11" t="str" cm="1">
        <f t="array" ref="G516">_xlfn.IFNA(LOOKUP(1,0/FIND(help!$B$1:$B$26,B516),help!$C$1:$C$26),"")</f>
        <v>欧冠</v>
      </c>
      <c r="H516" s="11" t="str" cm="1">
        <f t="array" ref="H516">IF(G516="","",IFERROR(LOOKUP(1,0/FIND(help!$H$2:$H$18,B516),help!$I$2:$I$18),""))</f>
        <v>2023-24赛季</v>
      </c>
      <c r="I516" s="11" t="s">
        <v>1080</v>
      </c>
      <c r="J516" s="11" t="s">
        <v>866</v>
      </c>
      <c r="K516" s="11" t="s">
        <v>755</v>
      </c>
      <c r="L516" s="19">
        <f t="shared" si="80"/>
        <v>45505</v>
      </c>
      <c r="M516" s="11">
        <f t="shared" ref="M516:M579" si="83">M515</f>
        <v>3505</v>
      </c>
      <c r="N516" s="20">
        <f t="shared" si="81"/>
        <v>0.92361111111111116</v>
      </c>
      <c r="O516" s="20">
        <f t="shared" si="75"/>
        <v>0.97916666666666674</v>
      </c>
      <c r="P516" s="11" t="str">
        <f>IF(G516="","",G516&amp;COUNTIF($G$2:G516,G516))</f>
        <v>欧冠108</v>
      </c>
      <c r="Q516" s="26">
        <f t="shared" si="82"/>
        <v>1.1102230246251565E-16</v>
      </c>
    </row>
    <row r="517" spans="1:17" x14ac:dyDescent="0.2">
      <c r="A517" s="19"/>
      <c r="B517" s="11" t="s">
        <v>456</v>
      </c>
      <c r="C517" s="19">
        <f t="shared" si="76"/>
        <v>45505</v>
      </c>
      <c r="D517" s="20">
        <f t="shared" si="77"/>
        <v>0.97916666666666663</v>
      </c>
      <c r="E517" s="20">
        <f t="shared" si="78"/>
        <v>3.8194444444444448E-2</v>
      </c>
      <c r="F517" s="20">
        <f t="shared" si="79"/>
        <v>5.902777777777779E-2</v>
      </c>
      <c r="G517" s="11" t="str" cm="1">
        <f t="array" ref="G517">_xlfn.IFNA(LOOKUP(1,0/FIND(help!$B$1:$B$26,B517),help!$C$1:$C$26),"")</f>
        <v>欧冠</v>
      </c>
      <c r="H517" s="11" t="str" cm="1">
        <f t="array" ref="H517">IF(G517="","",IFERROR(LOOKUP(1,0/FIND(help!$H$2:$H$18,B517),help!$I$2:$I$18),""))</f>
        <v>2023-24赛季</v>
      </c>
      <c r="I517" s="11" t="s">
        <v>1080</v>
      </c>
      <c r="J517" s="11" t="s">
        <v>874</v>
      </c>
      <c r="K517" s="11" t="s">
        <v>755</v>
      </c>
      <c r="L517" s="19">
        <f t="shared" si="80"/>
        <v>45505</v>
      </c>
      <c r="M517" s="11">
        <f t="shared" si="83"/>
        <v>3505</v>
      </c>
      <c r="N517" s="20">
        <f t="shared" si="81"/>
        <v>0.97916666666666663</v>
      </c>
      <c r="O517" s="20">
        <f t="shared" si="75"/>
        <v>1.0347222222222221</v>
      </c>
      <c r="P517" s="11" t="str">
        <f>IF(G517="","",G517&amp;COUNTIF($G$2:G517,G517))</f>
        <v>欧冠109</v>
      </c>
      <c r="Q517" s="26">
        <f t="shared" si="82"/>
        <v>3.4722222222223209E-3</v>
      </c>
    </row>
    <row r="518" spans="1:17" x14ac:dyDescent="0.2">
      <c r="A518" s="19">
        <v>45506</v>
      </c>
      <c r="B518" s="11" t="s">
        <v>76</v>
      </c>
      <c r="C518" s="19">
        <f t="shared" si="76"/>
        <v>45506</v>
      </c>
      <c r="D518" s="20">
        <f t="shared" si="77"/>
        <v>3.8194444444444448E-2</v>
      </c>
      <c r="E518" s="20">
        <f t="shared" si="78"/>
        <v>5.5555555555555552E-2</v>
      </c>
      <c r="F518" s="20">
        <f t="shared" si="79"/>
        <v>1.7361111111111105E-2</v>
      </c>
      <c r="G518" s="11" t="str" cm="1">
        <f t="array" ref="G518">_xlfn.IFNA(LOOKUP(1,0/FIND(help!$B$1:$B$26,B518),help!$C$1:$C$26),"")</f>
        <v/>
      </c>
      <c r="H518" s="11" t="str" cm="1">
        <f t="array" ref="H518">IF(G518="","",IFERROR(LOOKUP(1,0/FIND(help!$H$2:$H$18,B518),help!$I$2:$I$18),""))</f>
        <v/>
      </c>
      <c r="I518" s="11" t="s">
        <v>1087</v>
      </c>
      <c r="J518" s="11" t="s">
        <v>868</v>
      </c>
      <c r="K518" s="11" t="s">
        <v>755</v>
      </c>
      <c r="L518" s="19">
        <f t="shared" si="80"/>
        <v>45505</v>
      </c>
      <c r="M518" s="11">
        <f t="shared" si="83"/>
        <v>3505</v>
      </c>
      <c r="N518" s="20" t="str">
        <f t="shared" si="81"/>
        <v/>
      </c>
      <c r="O518" s="20" t="str">
        <f t="shared" si="75"/>
        <v/>
      </c>
      <c r="P518" s="11" t="str">
        <f>IF(G518="","",G518&amp;COUNTIF($G$2:G518,G518))</f>
        <v/>
      </c>
      <c r="Q518" s="26">
        <f t="shared" si="82"/>
        <v>0</v>
      </c>
    </row>
    <row r="519" spans="1:17" x14ac:dyDescent="0.2">
      <c r="A519" s="19"/>
      <c r="B519" s="11" t="s">
        <v>457</v>
      </c>
      <c r="C519" s="19">
        <f t="shared" si="76"/>
        <v>45506</v>
      </c>
      <c r="D519" s="20">
        <f t="shared" si="77"/>
        <v>5.5555555555555552E-2</v>
      </c>
      <c r="E519" s="20">
        <f t="shared" si="78"/>
        <v>0.1111111111111111</v>
      </c>
      <c r="F519" s="20">
        <f t="shared" si="79"/>
        <v>5.5555555555555552E-2</v>
      </c>
      <c r="G519" s="11" t="str" cm="1">
        <f t="array" ref="G519">_xlfn.IFNA(LOOKUP(1,0/FIND(help!$B$1:$B$26,B519),help!$C$1:$C$26),"")</f>
        <v>德甲</v>
      </c>
      <c r="H519" s="11" t="str" cm="1">
        <f t="array" ref="H519">IF(G519="","",IFERROR(LOOKUP(1,0/FIND(help!$H$2:$H$18,B519),help!$I$2:$I$18),""))</f>
        <v>2023-24赛季</v>
      </c>
      <c r="I519" s="11" t="s">
        <v>1166</v>
      </c>
      <c r="J519" s="11" t="s">
        <v>991</v>
      </c>
      <c r="K519" s="11" t="s">
        <v>755</v>
      </c>
      <c r="L519" s="19">
        <f t="shared" si="80"/>
        <v>45505</v>
      </c>
      <c r="M519" s="11">
        <f t="shared" si="83"/>
        <v>3505</v>
      </c>
      <c r="N519" s="20">
        <f t="shared" si="81"/>
        <v>1.0555555555555556</v>
      </c>
      <c r="O519" s="20">
        <f t="shared" si="75"/>
        <v>0.11111111111111116</v>
      </c>
      <c r="P519" s="11" t="str">
        <f>IF(G519="","",G519&amp;COUNTIF($G$2:G519,G519))</f>
        <v>德甲63</v>
      </c>
      <c r="Q519" s="26">
        <f t="shared" si="82"/>
        <v>5.5511151231257827E-17</v>
      </c>
    </row>
    <row r="520" spans="1:17" x14ac:dyDescent="0.2">
      <c r="A520" s="19"/>
      <c r="B520" s="11" t="s">
        <v>458</v>
      </c>
      <c r="C520" s="19">
        <f t="shared" si="76"/>
        <v>45506</v>
      </c>
      <c r="D520" s="20">
        <f t="shared" si="77"/>
        <v>0.1111111111111111</v>
      </c>
      <c r="E520" s="20">
        <f t="shared" si="78"/>
        <v>0.1701388888888889</v>
      </c>
      <c r="F520" s="20">
        <f t="shared" si="79"/>
        <v>5.902777777777779E-2</v>
      </c>
      <c r="G520" s="11" t="str" cm="1">
        <f t="array" ref="G520">_xlfn.IFNA(LOOKUP(1,0/FIND(help!$B$1:$B$26,B520),help!$C$1:$C$26),"")</f>
        <v>德甲</v>
      </c>
      <c r="H520" s="11" t="str" cm="1">
        <f t="array" ref="H520">IF(G520="","",IFERROR(LOOKUP(1,0/FIND(help!$H$2:$H$18,B520),help!$I$2:$I$18),""))</f>
        <v>2023-24赛季</v>
      </c>
      <c r="I520" s="11" t="s">
        <v>1168</v>
      </c>
      <c r="J520" s="11" t="s">
        <v>992</v>
      </c>
      <c r="K520" s="11" t="s">
        <v>755</v>
      </c>
      <c r="L520" s="19">
        <f t="shared" si="80"/>
        <v>45506</v>
      </c>
      <c r="M520" s="11">
        <f t="shared" si="83"/>
        <v>3505</v>
      </c>
      <c r="N520" s="20">
        <f t="shared" si="81"/>
        <v>0.1111111111111111</v>
      </c>
      <c r="O520" s="20">
        <f t="shared" si="75"/>
        <v>0.16666666666666666</v>
      </c>
      <c r="P520" s="11" t="str">
        <f>IF(G520="","",G520&amp;COUNTIF($G$2:G520,G520))</f>
        <v>德甲64</v>
      </c>
      <c r="Q520" s="26">
        <f t="shared" si="82"/>
        <v>3.4722222222222376E-3</v>
      </c>
    </row>
    <row r="521" spans="1:17" x14ac:dyDescent="0.2">
      <c r="A521" s="19"/>
      <c r="B521" s="11" t="s">
        <v>459</v>
      </c>
      <c r="C521" s="19">
        <f t="shared" si="76"/>
        <v>45506</v>
      </c>
      <c r="D521" s="20">
        <f t="shared" si="77"/>
        <v>0.1701388888888889</v>
      </c>
      <c r="E521" s="20">
        <f t="shared" si="78"/>
        <v>0.22569444444444445</v>
      </c>
      <c r="F521" s="20">
        <f t="shared" si="79"/>
        <v>5.5555555555555552E-2</v>
      </c>
      <c r="G521" s="11" t="str" cm="1">
        <f t="array" ref="G521">_xlfn.IFNA(LOOKUP(1,0/FIND(help!$B$1:$B$26,B521),help!$C$1:$C$26),"")</f>
        <v>德甲</v>
      </c>
      <c r="H521" s="11" t="str" cm="1">
        <f t="array" ref="H521">IF(G521="","",IFERROR(LOOKUP(1,0/FIND(help!$H$2:$H$18,B521),help!$I$2:$I$18),""))</f>
        <v>2023-24赛季</v>
      </c>
      <c r="I521" s="11" t="s">
        <v>1168</v>
      </c>
      <c r="J521" s="11" t="s">
        <v>995</v>
      </c>
      <c r="K521" s="11" t="s">
        <v>755</v>
      </c>
      <c r="L521" s="19">
        <f t="shared" si="80"/>
        <v>45506</v>
      </c>
      <c r="M521" s="11">
        <f t="shared" si="83"/>
        <v>3505</v>
      </c>
      <c r="N521" s="20">
        <f t="shared" si="81"/>
        <v>0.1701388888888889</v>
      </c>
      <c r="O521" s="20">
        <f t="shared" si="75"/>
        <v>0.22569444444444445</v>
      </c>
      <c r="P521" s="11" t="str">
        <f>IF(G521="","",G521&amp;COUNTIF($G$2:G521,G521))</f>
        <v>德甲65</v>
      </c>
      <c r="Q521" s="26">
        <f t="shared" si="82"/>
        <v>0</v>
      </c>
    </row>
    <row r="522" spans="1:17" x14ac:dyDescent="0.2">
      <c r="A522" s="19"/>
      <c r="B522" s="11" t="s">
        <v>460</v>
      </c>
      <c r="C522" s="19">
        <f t="shared" si="76"/>
        <v>45506</v>
      </c>
      <c r="D522" s="20">
        <f t="shared" si="77"/>
        <v>0.22569444444444445</v>
      </c>
      <c r="E522" s="20">
        <f t="shared" si="78"/>
        <v>0.28472222222222221</v>
      </c>
      <c r="F522" s="20">
        <f t="shared" si="79"/>
        <v>5.9027777777777762E-2</v>
      </c>
      <c r="G522" s="11" t="str" cm="1">
        <f t="array" ref="G522">_xlfn.IFNA(LOOKUP(1,0/FIND(help!$B$1:$B$26,B522),help!$C$1:$C$26),"")</f>
        <v>德甲</v>
      </c>
      <c r="H522" s="11" t="str" cm="1">
        <f t="array" ref="H522">IF(G522="","",IFERROR(LOOKUP(1,0/FIND(help!$H$2:$H$18,B522),help!$I$2:$I$18),""))</f>
        <v>2023-24赛季</v>
      </c>
      <c r="I522" s="11" t="s">
        <v>1172</v>
      </c>
      <c r="J522" s="11" t="s">
        <v>996</v>
      </c>
      <c r="K522" s="11" t="s">
        <v>755</v>
      </c>
      <c r="L522" s="19">
        <f t="shared" si="80"/>
        <v>45506</v>
      </c>
      <c r="M522" s="11">
        <f t="shared" si="83"/>
        <v>3505</v>
      </c>
      <c r="N522" s="20">
        <f t="shared" si="81"/>
        <v>0.22569444444444445</v>
      </c>
      <c r="O522" s="20">
        <f t="shared" si="75"/>
        <v>0.28125</v>
      </c>
      <c r="P522" s="11" t="str">
        <f>IF(G522="","",G522&amp;COUNTIF($G$2:G522,G522))</f>
        <v>德甲66</v>
      </c>
      <c r="Q522" s="26">
        <f t="shared" si="82"/>
        <v>3.4722222222222099E-3</v>
      </c>
    </row>
    <row r="523" spans="1:17" x14ac:dyDescent="0.2">
      <c r="A523" s="19"/>
      <c r="B523" s="11" t="s">
        <v>461</v>
      </c>
      <c r="C523" s="19">
        <f t="shared" si="76"/>
        <v>45506</v>
      </c>
      <c r="D523" s="20">
        <f t="shared" si="77"/>
        <v>0.28472222222222221</v>
      </c>
      <c r="E523" s="20">
        <f t="shared" si="78"/>
        <v>0.34027777777777779</v>
      </c>
      <c r="F523" s="20">
        <f t="shared" si="79"/>
        <v>5.555555555555558E-2</v>
      </c>
      <c r="G523" s="11" t="str" cm="1">
        <f t="array" ref="G523">_xlfn.IFNA(LOOKUP(1,0/FIND(help!$B$1:$B$26,B523),help!$C$1:$C$26),"")</f>
        <v>德甲</v>
      </c>
      <c r="H523" s="11" t="str" cm="1">
        <f t="array" ref="H523">IF(G523="","",IFERROR(LOOKUP(1,0/FIND(help!$H$2:$H$18,B523),help!$I$2:$I$18),""))</f>
        <v>2023-24赛季</v>
      </c>
      <c r="I523" s="11" t="s">
        <v>1173</v>
      </c>
      <c r="J523" s="11" t="s">
        <v>999</v>
      </c>
      <c r="K523" s="11" t="s">
        <v>755</v>
      </c>
      <c r="L523" s="19">
        <f t="shared" si="80"/>
        <v>45506</v>
      </c>
      <c r="M523" s="11">
        <f t="shared" si="83"/>
        <v>3505</v>
      </c>
      <c r="N523" s="20">
        <f t="shared" si="81"/>
        <v>0.28472222222222221</v>
      </c>
      <c r="O523" s="20">
        <f t="shared" si="75"/>
        <v>0.34027777777777779</v>
      </c>
      <c r="P523" s="11" t="str">
        <f>IF(G523="","",G523&amp;COUNTIF($G$2:G523,G523))</f>
        <v>德甲67</v>
      </c>
      <c r="Q523" s="26">
        <f t="shared" si="82"/>
        <v>0</v>
      </c>
    </row>
    <row r="524" spans="1:17" x14ac:dyDescent="0.2">
      <c r="A524" s="19"/>
      <c r="B524" s="11" t="s">
        <v>462</v>
      </c>
      <c r="C524" s="19">
        <f t="shared" si="76"/>
        <v>45506</v>
      </c>
      <c r="D524" s="20">
        <f t="shared" si="77"/>
        <v>0.34027777777777779</v>
      </c>
      <c r="E524" s="20">
        <f t="shared" si="78"/>
        <v>0.39930555555555558</v>
      </c>
      <c r="F524" s="20">
        <f t="shared" si="79"/>
        <v>5.902777777777779E-2</v>
      </c>
      <c r="G524" s="11" t="str" cm="1">
        <f t="array" ref="G524">_xlfn.IFNA(LOOKUP(1,0/FIND(help!$B$1:$B$26,B524),help!$C$1:$C$26),"")</f>
        <v>德甲</v>
      </c>
      <c r="H524" s="11" t="str" cm="1">
        <f t="array" ref="H524">IF(G524="","",IFERROR(LOOKUP(1,0/FIND(help!$H$2:$H$18,B524),help!$I$2:$I$18),""))</f>
        <v>2023-24赛季</v>
      </c>
      <c r="I524" s="11" t="s">
        <v>1174</v>
      </c>
      <c r="J524" s="11" t="s">
        <v>1000</v>
      </c>
      <c r="K524" s="11" t="s">
        <v>755</v>
      </c>
      <c r="L524" s="19">
        <f t="shared" si="80"/>
        <v>45506</v>
      </c>
      <c r="M524" s="11">
        <f t="shared" si="83"/>
        <v>3505</v>
      </c>
      <c r="N524" s="20">
        <f t="shared" si="81"/>
        <v>0.34027777777777779</v>
      </c>
      <c r="O524" s="20">
        <f t="shared" si="75"/>
        <v>0.39583333333333337</v>
      </c>
      <c r="P524" s="11" t="str">
        <f>IF(G524="","",G524&amp;COUNTIF($G$2:G524,G524))</f>
        <v>德甲68</v>
      </c>
      <c r="Q524" s="26">
        <f t="shared" si="82"/>
        <v>3.4722222222222099E-3</v>
      </c>
    </row>
    <row r="525" spans="1:17" x14ac:dyDescent="0.2">
      <c r="A525" s="19"/>
      <c r="B525" s="11" t="s">
        <v>463</v>
      </c>
      <c r="C525" s="19">
        <f t="shared" si="76"/>
        <v>45506</v>
      </c>
      <c r="D525" s="20">
        <f t="shared" si="77"/>
        <v>0.39930555555555558</v>
      </c>
      <c r="E525" s="20">
        <f t="shared" si="78"/>
        <v>0.4548611111111111</v>
      </c>
      <c r="F525" s="20">
        <f t="shared" si="79"/>
        <v>5.5555555555555525E-2</v>
      </c>
      <c r="G525" s="11" t="str" cm="1">
        <f t="array" ref="G525">_xlfn.IFNA(LOOKUP(1,0/FIND(help!$B$1:$B$26,B525),help!$C$1:$C$26),"")</f>
        <v>欧冠</v>
      </c>
      <c r="H525" s="11" t="str" cm="1">
        <f t="array" ref="H525">IF(G525="","",IFERROR(LOOKUP(1,0/FIND(help!$H$2:$H$18,B525),help!$I$2:$I$18),""))</f>
        <v>2023-24赛季</v>
      </c>
      <c r="I525" s="11" t="s">
        <v>1080</v>
      </c>
      <c r="J525" s="11" t="s">
        <v>874</v>
      </c>
      <c r="K525" s="11" t="s">
        <v>755</v>
      </c>
      <c r="L525" s="19">
        <f t="shared" si="80"/>
        <v>45506</v>
      </c>
      <c r="M525" s="11">
        <f t="shared" si="83"/>
        <v>3505</v>
      </c>
      <c r="N525" s="20">
        <f t="shared" si="81"/>
        <v>0.39930555555555558</v>
      </c>
      <c r="O525" s="20">
        <f t="shared" si="75"/>
        <v>0.45486111111111116</v>
      </c>
      <c r="P525" s="11" t="str">
        <f>IF(G525="","",G525&amp;COUNTIF($G$2:G525,G525))</f>
        <v>欧冠110</v>
      </c>
      <c r="Q525" s="26">
        <f t="shared" si="82"/>
        <v>5.5511151231257827E-17</v>
      </c>
    </row>
    <row r="526" spans="1:17" x14ac:dyDescent="0.2">
      <c r="A526" s="19"/>
      <c r="B526" s="11" t="s">
        <v>464</v>
      </c>
      <c r="C526" s="19">
        <f t="shared" si="76"/>
        <v>45506</v>
      </c>
      <c r="D526" s="20">
        <f t="shared" si="77"/>
        <v>0.4548611111111111</v>
      </c>
      <c r="E526" s="20">
        <f t="shared" si="78"/>
        <v>0.51388888888888884</v>
      </c>
      <c r="F526" s="20">
        <f t="shared" si="79"/>
        <v>5.9027777777777735E-2</v>
      </c>
      <c r="G526" s="11" t="str" cm="1">
        <f t="array" ref="G526">_xlfn.IFNA(LOOKUP(1,0/FIND(help!$B$1:$B$26,B526),help!$C$1:$C$26),"")</f>
        <v>欧冠</v>
      </c>
      <c r="H526" s="11" t="str" cm="1">
        <f t="array" ref="H526">IF(G526="","",IFERROR(LOOKUP(1,0/FIND(help!$H$2:$H$18,B526),help!$I$2:$I$18),""))</f>
        <v>2023-24赛季</v>
      </c>
      <c r="I526" s="11" t="s">
        <v>1099</v>
      </c>
      <c r="J526" s="11" t="s">
        <v>881</v>
      </c>
      <c r="K526" s="11" t="s">
        <v>755</v>
      </c>
      <c r="L526" s="19">
        <f t="shared" si="80"/>
        <v>45506</v>
      </c>
      <c r="M526" s="11">
        <f t="shared" si="83"/>
        <v>3505</v>
      </c>
      <c r="N526" s="20">
        <f t="shared" si="81"/>
        <v>0.4548611111111111</v>
      </c>
      <c r="O526" s="20">
        <f t="shared" si="75"/>
        <v>0.51041666666666663</v>
      </c>
      <c r="P526" s="11" t="str">
        <f>IF(G526="","",G526&amp;COUNTIF($G$2:G526,G526))</f>
        <v>欧冠111</v>
      </c>
      <c r="Q526" s="26">
        <f t="shared" si="82"/>
        <v>3.4722222222222099E-3</v>
      </c>
    </row>
    <row r="527" spans="1:17" x14ac:dyDescent="0.2">
      <c r="A527" s="19"/>
      <c r="B527" s="11" t="s">
        <v>45</v>
      </c>
      <c r="C527" s="19">
        <f t="shared" si="76"/>
        <v>45506</v>
      </c>
      <c r="D527" s="20">
        <f t="shared" si="77"/>
        <v>0.51388888888888884</v>
      </c>
      <c r="E527" s="20">
        <f t="shared" si="78"/>
        <v>0.53125</v>
      </c>
      <c r="F527" s="20">
        <f t="shared" si="79"/>
        <v>1.736111111111116E-2</v>
      </c>
      <c r="G527" s="11" t="str" cm="1">
        <f t="array" ref="G527">_xlfn.IFNA(LOOKUP(1,0/FIND(help!$B$1:$B$26,B527),help!$C$1:$C$26),"")</f>
        <v/>
      </c>
      <c r="H527" s="11" t="str" cm="1">
        <f t="array" ref="H527">IF(G527="","",IFERROR(LOOKUP(1,0/FIND(help!$H$2:$H$18,B527),help!$I$2:$I$18),""))</f>
        <v/>
      </c>
      <c r="I527" s="11" t="s">
        <v>1061</v>
      </c>
      <c r="J527" s="11" t="s">
        <v>837</v>
      </c>
      <c r="K527" s="11" t="s">
        <v>755</v>
      </c>
      <c r="L527" s="19">
        <f t="shared" si="80"/>
        <v>45506</v>
      </c>
      <c r="M527" s="11">
        <f t="shared" si="83"/>
        <v>3505</v>
      </c>
      <c r="N527" s="20" t="str">
        <f t="shared" si="81"/>
        <v/>
      </c>
      <c r="O527" s="20" t="str">
        <f t="shared" si="75"/>
        <v/>
      </c>
      <c r="P527" s="11" t="str">
        <f>IF(G527="","",G527&amp;COUNTIF($G$2:G527,G527))</f>
        <v/>
      </c>
      <c r="Q527" s="26">
        <f t="shared" si="82"/>
        <v>0</v>
      </c>
    </row>
    <row r="528" spans="1:17" x14ac:dyDescent="0.2">
      <c r="A528" s="19"/>
      <c r="B528" s="11" t="s">
        <v>105</v>
      </c>
      <c r="C528" s="19">
        <f t="shared" si="76"/>
        <v>45506</v>
      </c>
      <c r="D528" s="20">
        <f t="shared" si="77"/>
        <v>0.53125</v>
      </c>
      <c r="E528" s="20">
        <f t="shared" si="78"/>
        <v>0.54861111111111116</v>
      </c>
      <c r="F528" s="20">
        <f t="shared" si="79"/>
        <v>1.736111111111116E-2</v>
      </c>
      <c r="G528" s="11" t="str" cm="1">
        <f t="array" ref="G528">_xlfn.IFNA(LOOKUP(1,0/FIND(help!$B$1:$B$26,B528),help!$C$1:$C$26),"")</f>
        <v/>
      </c>
      <c r="H528" s="11" t="str" cm="1">
        <f t="array" ref="H528">IF(G528="","",IFERROR(LOOKUP(1,0/FIND(help!$H$2:$H$18,B528),help!$I$2:$I$18),""))</f>
        <v/>
      </c>
      <c r="I528" s="11" t="s">
        <v>1087</v>
      </c>
      <c r="J528" s="11" t="s">
        <v>868</v>
      </c>
      <c r="K528" s="11" t="s">
        <v>755</v>
      </c>
      <c r="L528" s="19">
        <f t="shared" si="80"/>
        <v>45506</v>
      </c>
      <c r="M528" s="11">
        <f t="shared" si="83"/>
        <v>3505</v>
      </c>
      <c r="N528" s="20" t="str">
        <f t="shared" si="81"/>
        <v/>
      </c>
      <c r="O528" s="20" t="str">
        <f t="shared" si="75"/>
        <v/>
      </c>
      <c r="P528" s="11" t="str">
        <f>IF(G528="","",G528&amp;COUNTIF($G$2:G528,G528))</f>
        <v/>
      </c>
      <c r="Q528" s="26">
        <f t="shared" si="82"/>
        <v>0</v>
      </c>
    </row>
    <row r="529" spans="1:17" x14ac:dyDescent="0.2">
      <c r="A529" s="19"/>
      <c r="B529" s="11" t="s">
        <v>465</v>
      </c>
      <c r="C529" s="19">
        <f t="shared" si="76"/>
        <v>45506</v>
      </c>
      <c r="D529" s="20">
        <f t="shared" si="77"/>
        <v>0.54861111111111116</v>
      </c>
      <c r="E529" s="20">
        <f t="shared" si="78"/>
        <v>0.60416666666666663</v>
      </c>
      <c r="F529" s="20">
        <f t="shared" si="79"/>
        <v>5.5555555555555469E-2</v>
      </c>
      <c r="G529" s="11" t="str" cm="1">
        <f t="array" ref="G529">_xlfn.IFNA(LOOKUP(1,0/FIND(help!$B$1:$B$26,B529),help!$C$1:$C$26),"")</f>
        <v>欧冠</v>
      </c>
      <c r="H529" s="11" t="str" cm="1">
        <f t="array" ref="H529">IF(G529="","",IFERROR(LOOKUP(1,0/FIND(help!$H$2:$H$18,B529),help!$I$2:$I$18),""))</f>
        <v>2023-24赛季</v>
      </c>
      <c r="I529" s="11" t="s">
        <v>1169</v>
      </c>
      <c r="J529" s="11" t="s">
        <v>997</v>
      </c>
      <c r="K529" s="11" t="s">
        <v>755</v>
      </c>
      <c r="L529" s="19">
        <f t="shared" si="80"/>
        <v>45506</v>
      </c>
      <c r="M529" s="11">
        <f t="shared" si="83"/>
        <v>3505</v>
      </c>
      <c r="N529" s="20">
        <f t="shared" si="81"/>
        <v>0.54861111111111116</v>
      </c>
      <c r="O529" s="20">
        <f t="shared" si="75"/>
        <v>0.60416666666666674</v>
      </c>
      <c r="P529" s="11" t="str">
        <f>IF(G529="","",G529&amp;COUNTIF($G$2:G529,G529))</f>
        <v>欧冠112</v>
      </c>
      <c r="Q529" s="26">
        <f t="shared" si="82"/>
        <v>1.1102230246251565E-16</v>
      </c>
    </row>
    <row r="530" spans="1:17" x14ac:dyDescent="0.2">
      <c r="A530" s="19"/>
      <c r="B530" s="11" t="s">
        <v>466</v>
      </c>
      <c r="C530" s="19">
        <f t="shared" si="76"/>
        <v>45506</v>
      </c>
      <c r="D530" s="20">
        <f t="shared" si="77"/>
        <v>0.60416666666666663</v>
      </c>
      <c r="E530" s="20">
        <f t="shared" si="78"/>
        <v>0.66319444444444442</v>
      </c>
      <c r="F530" s="20">
        <f t="shared" si="79"/>
        <v>5.902777777777779E-2</v>
      </c>
      <c r="G530" s="11" t="str" cm="1">
        <f t="array" ref="G530">_xlfn.IFNA(LOOKUP(1,0/FIND(help!$B$1:$B$26,B530),help!$C$1:$C$26),"")</f>
        <v>欧冠</v>
      </c>
      <c r="H530" s="11" t="str" cm="1">
        <f t="array" ref="H530">IF(G530="","",IFERROR(LOOKUP(1,0/FIND(help!$H$2:$H$18,B530),help!$I$2:$I$18),""))</f>
        <v>2023-24赛季</v>
      </c>
      <c r="I530" s="11" t="s">
        <v>1169</v>
      </c>
      <c r="J530" s="11" t="s">
        <v>1001</v>
      </c>
      <c r="K530" s="11" t="s">
        <v>755</v>
      </c>
      <c r="L530" s="19">
        <f t="shared" si="80"/>
        <v>45506</v>
      </c>
      <c r="M530" s="11">
        <f t="shared" si="83"/>
        <v>3505</v>
      </c>
      <c r="N530" s="20">
        <f t="shared" si="81"/>
        <v>0.60416666666666663</v>
      </c>
      <c r="O530" s="20">
        <f t="shared" si="75"/>
        <v>0.65972222222222221</v>
      </c>
      <c r="P530" s="11" t="str">
        <f>IF(G530="","",G530&amp;COUNTIF($G$2:G530,G530))</f>
        <v>欧冠113</v>
      </c>
      <c r="Q530" s="26">
        <f t="shared" si="82"/>
        <v>3.4722222222222099E-3</v>
      </c>
    </row>
    <row r="531" spans="1:17" x14ac:dyDescent="0.2">
      <c r="A531" s="19"/>
      <c r="B531" s="11" t="s">
        <v>467</v>
      </c>
      <c r="C531" s="19">
        <f t="shared" si="76"/>
        <v>45506</v>
      </c>
      <c r="D531" s="20">
        <f t="shared" si="77"/>
        <v>0.66319444444444442</v>
      </c>
      <c r="E531" s="20">
        <f t="shared" si="78"/>
        <v>0.71875</v>
      </c>
      <c r="F531" s="20">
        <f t="shared" si="79"/>
        <v>5.555555555555558E-2</v>
      </c>
      <c r="G531" s="11" t="str" cm="1">
        <f t="array" ref="G531">_xlfn.IFNA(LOOKUP(1,0/FIND(help!$B$1:$B$26,B531),help!$C$1:$C$26),"")</f>
        <v>德甲</v>
      </c>
      <c r="H531" s="11" t="str" cm="1">
        <f t="array" ref="H531">IF(G531="","",IFERROR(LOOKUP(1,0/FIND(help!$H$2:$H$18,B531),help!$I$2:$I$18),""))</f>
        <v>2023-24赛季</v>
      </c>
      <c r="I531" s="11" t="s">
        <v>1170</v>
      </c>
      <c r="J531" s="11" t="s">
        <v>998</v>
      </c>
      <c r="K531" s="11" t="s">
        <v>755</v>
      </c>
      <c r="L531" s="19">
        <f t="shared" si="80"/>
        <v>45506</v>
      </c>
      <c r="M531" s="11">
        <f t="shared" si="83"/>
        <v>3505</v>
      </c>
      <c r="N531" s="20">
        <f t="shared" si="81"/>
        <v>0.66319444444444442</v>
      </c>
      <c r="O531" s="20">
        <f t="shared" ref="O531:O547" si="84">IF(N531="","",IF(ISNUMBER(FIND("集锦",G531)),IF(E531&lt;$L$1,E531+1,E531),IF(ABS(F531-$M$1)&lt;=TIME(0,5,1),IF(N531+$M$1&gt;TIME(2,0,0)+1,N531+$M$1-1,N531+$M$1),"check")))</f>
        <v>0.71875</v>
      </c>
      <c r="P531" s="11" t="str">
        <f>IF(G531="","",G531&amp;COUNTIF($G$2:G531,G531))</f>
        <v>德甲69</v>
      </c>
      <c r="Q531" s="26">
        <f t="shared" si="82"/>
        <v>0</v>
      </c>
    </row>
    <row r="532" spans="1:17" x14ac:dyDescent="0.2">
      <c r="A532" s="19"/>
      <c r="B532" s="11" t="s">
        <v>468</v>
      </c>
      <c r="C532" s="19">
        <f t="shared" si="76"/>
        <v>45506</v>
      </c>
      <c r="D532" s="20">
        <f t="shared" si="77"/>
        <v>0.71875</v>
      </c>
      <c r="E532" s="20">
        <f t="shared" si="78"/>
        <v>0.77777777777777779</v>
      </c>
      <c r="F532" s="20">
        <f t="shared" si="79"/>
        <v>5.902777777777779E-2</v>
      </c>
      <c r="G532" s="11" t="str" cm="1">
        <f t="array" ref="G532">_xlfn.IFNA(LOOKUP(1,0/FIND(help!$B$1:$B$26,B532),help!$C$1:$C$26),"")</f>
        <v>德甲</v>
      </c>
      <c r="H532" s="11" t="str" cm="1">
        <f t="array" ref="H532">IF(G532="","",IFERROR(LOOKUP(1,0/FIND(help!$H$2:$H$18,B532),help!$I$2:$I$18),""))</f>
        <v>2023-24赛季</v>
      </c>
      <c r="I532" s="11" t="s">
        <v>1175</v>
      </c>
      <c r="J532" s="11" t="s">
        <v>1002</v>
      </c>
      <c r="K532" s="11" t="s">
        <v>755</v>
      </c>
      <c r="L532" s="19">
        <f t="shared" si="80"/>
        <v>45506</v>
      </c>
      <c r="M532" s="11">
        <f t="shared" si="83"/>
        <v>3505</v>
      </c>
      <c r="N532" s="20">
        <f t="shared" si="81"/>
        <v>0.71875</v>
      </c>
      <c r="O532" s="20">
        <f t="shared" si="84"/>
        <v>0.77430555555555558</v>
      </c>
      <c r="P532" s="11" t="str">
        <f>IF(G532="","",G532&amp;COUNTIF($G$2:G532,G532))</f>
        <v>德甲70</v>
      </c>
      <c r="Q532" s="26">
        <f t="shared" si="82"/>
        <v>3.4722222222222099E-3</v>
      </c>
    </row>
    <row r="533" spans="1:17" x14ac:dyDescent="0.2">
      <c r="A533" s="19"/>
      <c r="B533" s="11" t="s">
        <v>348</v>
      </c>
      <c r="C533" s="19">
        <f t="shared" si="76"/>
        <v>45506</v>
      </c>
      <c r="D533" s="20">
        <f t="shared" si="77"/>
        <v>0.77777777777777779</v>
      </c>
      <c r="E533" s="20">
        <f t="shared" si="78"/>
        <v>0.79513888888888884</v>
      </c>
      <c r="F533" s="20">
        <f t="shared" si="79"/>
        <v>1.7361111111111049E-2</v>
      </c>
      <c r="G533" s="11" t="str" cm="1">
        <f t="array" ref="G533">_xlfn.IFNA(LOOKUP(1,0/FIND(help!$B$1:$B$26,B533),help!$C$1:$C$26),"")</f>
        <v/>
      </c>
      <c r="H533" s="11" t="str" cm="1">
        <f t="array" ref="H533">IF(G533="","",IFERROR(LOOKUP(1,0/FIND(help!$H$2:$H$18,B533),help!$I$2:$I$18),""))</f>
        <v/>
      </c>
      <c r="I533" s="11" t="s">
        <v>1061</v>
      </c>
      <c r="J533" s="11" t="s">
        <v>837</v>
      </c>
      <c r="K533" s="11" t="s">
        <v>755</v>
      </c>
      <c r="L533" s="19">
        <f t="shared" si="80"/>
        <v>45506</v>
      </c>
      <c r="M533" s="11">
        <f t="shared" si="83"/>
        <v>3505</v>
      </c>
      <c r="N533" s="20" t="str">
        <f t="shared" si="81"/>
        <v/>
      </c>
      <c r="O533" s="20" t="str">
        <f t="shared" si="84"/>
        <v/>
      </c>
      <c r="P533" s="11" t="str">
        <f>IF(G533="","",G533&amp;COUNTIF($G$2:G533,G533))</f>
        <v/>
      </c>
      <c r="Q533" s="26">
        <f t="shared" si="82"/>
        <v>0</v>
      </c>
    </row>
    <row r="534" spans="1:17" x14ac:dyDescent="0.2">
      <c r="A534" s="19"/>
      <c r="B534" s="11" t="s">
        <v>469</v>
      </c>
      <c r="C534" s="19">
        <f t="shared" si="76"/>
        <v>45506</v>
      </c>
      <c r="D534" s="20">
        <f t="shared" si="77"/>
        <v>0.79513888888888884</v>
      </c>
      <c r="E534" s="20">
        <f t="shared" si="78"/>
        <v>0.85069444444444442</v>
      </c>
      <c r="F534" s="20">
        <f t="shared" si="79"/>
        <v>5.555555555555558E-2</v>
      </c>
      <c r="G534" s="11" t="str" cm="1">
        <f t="array" ref="G534">_xlfn.IFNA(LOOKUP(1,0/FIND(help!$B$1:$B$26,B534),help!$C$1:$C$26),"")</f>
        <v>意甲</v>
      </c>
      <c r="H534" s="11" t="str" cm="1">
        <f t="array" ref="H534">IF(G534="","",IFERROR(LOOKUP(1,0/FIND(help!$H$2:$H$18,B534),help!$I$2:$I$18),""))</f>
        <v>2023-24赛季</v>
      </c>
      <c r="I534" s="11" t="s">
        <v>1078</v>
      </c>
      <c r="J534" s="11" t="s">
        <v>857</v>
      </c>
      <c r="K534" s="11" t="s">
        <v>755</v>
      </c>
      <c r="L534" s="19">
        <f t="shared" si="80"/>
        <v>45506</v>
      </c>
      <c r="M534" s="11">
        <f t="shared" si="83"/>
        <v>3505</v>
      </c>
      <c r="N534" s="20">
        <f t="shared" si="81"/>
        <v>0.79513888888888884</v>
      </c>
      <c r="O534" s="20">
        <f t="shared" si="84"/>
        <v>0.85069444444444442</v>
      </c>
      <c r="P534" s="11" t="str">
        <f>IF(G534="","",G534&amp;COUNTIF($G$2:G534,G534))</f>
        <v>意甲50</v>
      </c>
      <c r="Q534" s="26">
        <f t="shared" si="82"/>
        <v>0</v>
      </c>
    </row>
    <row r="535" spans="1:17" x14ac:dyDescent="0.2">
      <c r="A535" s="19"/>
      <c r="B535" s="11" t="s">
        <v>470</v>
      </c>
      <c r="C535" s="19">
        <f t="shared" si="76"/>
        <v>45506</v>
      </c>
      <c r="D535" s="20">
        <f t="shared" si="77"/>
        <v>0.85069444444444442</v>
      </c>
      <c r="E535" s="20">
        <f t="shared" si="78"/>
        <v>0.90972222222222221</v>
      </c>
      <c r="F535" s="20">
        <f t="shared" si="79"/>
        <v>5.902777777777779E-2</v>
      </c>
      <c r="G535" s="11" t="str" cm="1">
        <f t="array" ref="G535">_xlfn.IFNA(LOOKUP(1,0/FIND(help!$B$1:$B$26,B535),help!$C$1:$C$26),"")</f>
        <v>意甲</v>
      </c>
      <c r="H535" s="11" t="str" cm="1">
        <f t="array" ref="H535">IF(G535="","",IFERROR(LOOKUP(1,0/FIND(help!$H$2:$H$18,B535),help!$I$2:$I$18),""))</f>
        <v>2023-24赛季</v>
      </c>
      <c r="I535" s="11" t="s">
        <v>1091</v>
      </c>
      <c r="J535" s="11" t="s">
        <v>873</v>
      </c>
      <c r="K535" s="11" t="s">
        <v>755</v>
      </c>
      <c r="L535" s="19">
        <f t="shared" si="80"/>
        <v>45506</v>
      </c>
      <c r="M535" s="11">
        <f t="shared" si="83"/>
        <v>3505</v>
      </c>
      <c r="N535" s="20">
        <f t="shared" si="81"/>
        <v>0.85069444444444442</v>
      </c>
      <c r="O535" s="20">
        <f t="shared" si="84"/>
        <v>0.90625</v>
      </c>
      <c r="P535" s="11" t="str">
        <f>IF(G535="","",G535&amp;COUNTIF($G$2:G535,G535))</f>
        <v>意甲51</v>
      </c>
      <c r="Q535" s="26">
        <f t="shared" si="82"/>
        <v>3.4722222222222099E-3</v>
      </c>
    </row>
    <row r="536" spans="1:17" x14ac:dyDescent="0.2">
      <c r="A536" s="19"/>
      <c r="B536" s="11" t="s">
        <v>471</v>
      </c>
      <c r="C536" s="19">
        <f t="shared" si="76"/>
        <v>45506</v>
      </c>
      <c r="D536" s="20">
        <f t="shared" si="77"/>
        <v>0.90972222222222221</v>
      </c>
      <c r="E536" s="20">
        <f t="shared" si="78"/>
        <v>0.96527777777777779</v>
      </c>
      <c r="F536" s="20">
        <f t="shared" si="79"/>
        <v>5.555555555555558E-2</v>
      </c>
      <c r="G536" s="11" t="str" cm="1">
        <f t="array" ref="G536">_xlfn.IFNA(LOOKUP(1,0/FIND(help!$B$1:$B$26,B536),help!$C$1:$C$26),"")</f>
        <v>欧冠</v>
      </c>
      <c r="H536" s="11" t="str" cm="1">
        <f t="array" ref="H536">IF(G536="","",IFERROR(LOOKUP(1,0/FIND(help!$H$2:$H$18,B536),help!$I$2:$I$18),""))</f>
        <v>2023-24赛季</v>
      </c>
      <c r="I536" s="11" t="s">
        <v>1080</v>
      </c>
      <c r="J536" s="11" t="s">
        <v>874</v>
      </c>
      <c r="K536" s="11" t="s">
        <v>755</v>
      </c>
      <c r="L536" s="19">
        <f t="shared" si="80"/>
        <v>45506</v>
      </c>
      <c r="M536" s="11">
        <f t="shared" si="83"/>
        <v>3505</v>
      </c>
      <c r="N536" s="20">
        <f t="shared" si="81"/>
        <v>0.90972222222222221</v>
      </c>
      <c r="O536" s="20">
        <f t="shared" si="84"/>
        <v>0.96527777777777779</v>
      </c>
      <c r="P536" s="11" t="str">
        <f>IF(G536="","",G536&amp;COUNTIF($G$2:G536,G536))</f>
        <v>欧冠114</v>
      </c>
      <c r="Q536" s="26">
        <f t="shared" si="82"/>
        <v>0</v>
      </c>
    </row>
    <row r="537" spans="1:17" x14ac:dyDescent="0.2">
      <c r="A537" s="19"/>
      <c r="B537" s="11" t="s">
        <v>472</v>
      </c>
      <c r="C537" s="19">
        <f t="shared" si="76"/>
        <v>45506</v>
      </c>
      <c r="D537" s="20">
        <f t="shared" si="77"/>
        <v>0.96527777777777779</v>
      </c>
      <c r="E537" s="20">
        <f t="shared" si="78"/>
        <v>2.4305555555555556E-2</v>
      </c>
      <c r="F537" s="20">
        <f t="shared" si="79"/>
        <v>5.902777777777779E-2</v>
      </c>
      <c r="G537" s="11" t="str" cm="1">
        <f t="array" ref="G537">_xlfn.IFNA(LOOKUP(1,0/FIND(help!$B$1:$B$26,B537),help!$C$1:$C$26),"")</f>
        <v>欧冠</v>
      </c>
      <c r="H537" s="11" t="str" cm="1">
        <f t="array" ref="H537">IF(G537="","",IFERROR(LOOKUP(1,0/FIND(help!$H$2:$H$18,B537),help!$I$2:$I$18),""))</f>
        <v>2023-24赛季</v>
      </c>
      <c r="I537" s="11" t="s">
        <v>1099</v>
      </c>
      <c r="J537" s="11" t="s">
        <v>881</v>
      </c>
      <c r="K537" s="11" t="s">
        <v>755</v>
      </c>
      <c r="L537" s="19">
        <f t="shared" si="80"/>
        <v>45506</v>
      </c>
      <c r="M537" s="11">
        <f t="shared" si="83"/>
        <v>3505</v>
      </c>
      <c r="N537" s="20">
        <f t="shared" si="81"/>
        <v>0.96527777777777779</v>
      </c>
      <c r="O537" s="20">
        <f t="shared" si="84"/>
        <v>1.0208333333333333</v>
      </c>
      <c r="P537" s="11" t="str">
        <f>IF(G537="","",G537&amp;COUNTIF($G$2:G537,G537))</f>
        <v>欧冠115</v>
      </c>
      <c r="Q537" s="26">
        <f t="shared" si="82"/>
        <v>3.4722222222223209E-3</v>
      </c>
    </row>
    <row r="538" spans="1:17" x14ac:dyDescent="0.2">
      <c r="A538" s="19">
        <v>45507</v>
      </c>
      <c r="B538" s="11" t="s">
        <v>353</v>
      </c>
      <c r="C538" s="19">
        <f t="shared" si="76"/>
        <v>45507</v>
      </c>
      <c r="D538" s="20">
        <f t="shared" si="77"/>
        <v>2.4305555555555556E-2</v>
      </c>
      <c r="E538" s="20">
        <f t="shared" si="78"/>
        <v>3.8194444444444448E-2</v>
      </c>
      <c r="F538" s="20">
        <f t="shared" si="79"/>
        <v>1.3888888888888892E-2</v>
      </c>
      <c r="G538" s="11" t="str" cm="1">
        <f t="array" ref="G538">_xlfn.IFNA(LOOKUP(1,0/FIND(help!$B$1:$B$26,B538),help!$C$1:$C$26),"")</f>
        <v/>
      </c>
      <c r="H538" s="11" t="str" cm="1">
        <f t="array" ref="H538">IF(G538="","",IFERROR(LOOKUP(1,0/FIND(help!$H$2:$H$18,B538),help!$I$2:$I$18),""))</f>
        <v/>
      </c>
      <c r="I538" s="11" t="s">
        <v>1087</v>
      </c>
      <c r="J538" s="11" t="s">
        <v>868</v>
      </c>
      <c r="K538" s="11" t="s">
        <v>755</v>
      </c>
      <c r="L538" s="19">
        <f t="shared" si="80"/>
        <v>45506</v>
      </c>
      <c r="M538" s="11">
        <f t="shared" si="83"/>
        <v>3505</v>
      </c>
      <c r="N538" s="20" t="str">
        <f t="shared" si="81"/>
        <v/>
      </c>
      <c r="O538" s="20" t="str">
        <f t="shared" si="84"/>
        <v/>
      </c>
      <c r="P538" s="11" t="str">
        <f>IF(G538="","",G538&amp;COUNTIF($G$2:G538,G538))</f>
        <v/>
      </c>
      <c r="Q538" s="26">
        <f t="shared" si="82"/>
        <v>0</v>
      </c>
    </row>
    <row r="539" spans="1:17" x14ac:dyDescent="0.2">
      <c r="A539" s="19"/>
      <c r="B539" s="11" t="s">
        <v>16</v>
      </c>
      <c r="C539" s="19">
        <f t="shared" si="76"/>
        <v>45507</v>
      </c>
      <c r="D539" s="20">
        <f t="shared" si="77"/>
        <v>3.8194444444444448E-2</v>
      </c>
      <c r="E539" s="20">
        <f t="shared" si="78"/>
        <v>5.5555555555555552E-2</v>
      </c>
      <c r="F539" s="20">
        <f t="shared" si="79"/>
        <v>1.7361111111111105E-2</v>
      </c>
      <c r="G539" s="11" t="str" cm="1">
        <f t="array" ref="G539">_xlfn.IFNA(LOOKUP(1,0/FIND(help!$B$1:$B$26,B539),help!$C$1:$C$26),"")</f>
        <v/>
      </c>
      <c r="H539" s="11" t="str" cm="1">
        <f t="array" ref="H539">IF(G539="","",IFERROR(LOOKUP(1,0/FIND(help!$H$2:$H$18,B539),help!$I$2:$I$18),""))</f>
        <v/>
      </c>
      <c r="I539" s="11" t="s">
        <v>1061</v>
      </c>
      <c r="J539" s="11" t="s">
        <v>837</v>
      </c>
      <c r="K539" s="11" t="s">
        <v>755</v>
      </c>
      <c r="L539" s="19">
        <f t="shared" si="80"/>
        <v>45506</v>
      </c>
      <c r="M539" s="11">
        <f t="shared" si="83"/>
        <v>3505</v>
      </c>
      <c r="N539" s="20" t="str">
        <f t="shared" si="81"/>
        <v/>
      </c>
      <c r="O539" s="20" t="str">
        <f t="shared" si="84"/>
        <v/>
      </c>
      <c r="P539" s="11" t="str">
        <f>IF(G539="","",G539&amp;COUNTIF($G$2:G539,G539))</f>
        <v/>
      </c>
      <c r="Q539" s="26">
        <f t="shared" si="82"/>
        <v>0</v>
      </c>
    </row>
    <row r="540" spans="1:17" x14ac:dyDescent="0.2">
      <c r="A540" s="19"/>
      <c r="B540" s="11" t="s">
        <v>473</v>
      </c>
      <c r="C540" s="19">
        <f t="shared" si="76"/>
        <v>45507</v>
      </c>
      <c r="D540" s="20">
        <f t="shared" si="77"/>
        <v>5.5555555555555552E-2</v>
      </c>
      <c r="E540" s="20">
        <f t="shared" si="78"/>
        <v>0.1111111111111111</v>
      </c>
      <c r="F540" s="20">
        <f t="shared" si="79"/>
        <v>5.5555555555555552E-2</v>
      </c>
      <c r="G540" s="11" t="str" cm="1">
        <f t="array" ref="G540">_xlfn.IFNA(LOOKUP(1,0/FIND(help!$B$1:$B$26,B540),help!$C$1:$C$26),"")</f>
        <v>德甲</v>
      </c>
      <c r="H540" s="11" t="str" cm="1">
        <f t="array" ref="H540">IF(G540="","",IFERROR(LOOKUP(1,0/FIND(help!$H$2:$H$18,B540),help!$I$2:$I$18),""))</f>
        <v>2023-24赛季</v>
      </c>
      <c r="I540" s="11" t="s">
        <v>1168</v>
      </c>
      <c r="J540" s="11" t="s">
        <v>995</v>
      </c>
      <c r="K540" s="11" t="s">
        <v>755</v>
      </c>
      <c r="L540" s="19">
        <f t="shared" si="80"/>
        <v>45506</v>
      </c>
      <c r="M540" s="11">
        <f t="shared" si="83"/>
        <v>3505</v>
      </c>
      <c r="N540" s="20">
        <f t="shared" si="81"/>
        <v>1.0555555555555556</v>
      </c>
      <c r="O540" s="20">
        <f t="shared" si="84"/>
        <v>0.11111111111111116</v>
      </c>
      <c r="P540" s="11" t="str">
        <f>IF(G540="","",G540&amp;COUNTIF($G$2:G540,G540))</f>
        <v>德甲71</v>
      </c>
      <c r="Q540" s="26">
        <f t="shared" si="82"/>
        <v>5.5511151231257827E-17</v>
      </c>
    </row>
    <row r="541" spans="1:17" x14ac:dyDescent="0.2">
      <c r="A541" s="19"/>
      <c r="B541" s="11" t="s">
        <v>474</v>
      </c>
      <c r="C541" s="19">
        <f t="shared" si="76"/>
        <v>45507</v>
      </c>
      <c r="D541" s="20">
        <f t="shared" si="77"/>
        <v>0.1111111111111111</v>
      </c>
      <c r="E541" s="20">
        <f t="shared" si="78"/>
        <v>0.1701388888888889</v>
      </c>
      <c r="F541" s="20">
        <f t="shared" si="79"/>
        <v>5.902777777777779E-2</v>
      </c>
      <c r="G541" s="11" t="str" cm="1">
        <f t="array" ref="G541">_xlfn.IFNA(LOOKUP(1,0/FIND(help!$B$1:$B$26,B541),help!$C$1:$C$26),"")</f>
        <v>德甲</v>
      </c>
      <c r="H541" s="11" t="str" cm="1">
        <f t="array" ref="H541">IF(G541="","",IFERROR(LOOKUP(1,0/FIND(help!$H$2:$H$18,B541),help!$I$2:$I$18),""))</f>
        <v>2023-24赛季</v>
      </c>
      <c r="I541" s="11" t="s">
        <v>1172</v>
      </c>
      <c r="J541" s="11" t="s">
        <v>996</v>
      </c>
      <c r="K541" s="11" t="s">
        <v>755</v>
      </c>
      <c r="L541" s="19">
        <f t="shared" si="80"/>
        <v>45507</v>
      </c>
      <c r="M541" s="11">
        <f t="shared" si="83"/>
        <v>3505</v>
      </c>
      <c r="N541" s="20">
        <f t="shared" si="81"/>
        <v>0.1111111111111111</v>
      </c>
      <c r="O541" s="20">
        <f t="shared" si="84"/>
        <v>0.16666666666666666</v>
      </c>
      <c r="P541" s="11" t="str">
        <f>IF(G541="","",G541&amp;COUNTIF($G$2:G541,G541))</f>
        <v>德甲72</v>
      </c>
      <c r="Q541" s="26">
        <f t="shared" si="82"/>
        <v>3.4722222222222376E-3</v>
      </c>
    </row>
    <row r="542" spans="1:17" x14ac:dyDescent="0.2">
      <c r="A542" s="19"/>
      <c r="B542" s="11" t="s">
        <v>475</v>
      </c>
      <c r="C542" s="19">
        <f t="shared" si="76"/>
        <v>45507</v>
      </c>
      <c r="D542" s="20">
        <f t="shared" si="77"/>
        <v>0.1701388888888889</v>
      </c>
      <c r="E542" s="20">
        <f t="shared" si="78"/>
        <v>0.22569444444444445</v>
      </c>
      <c r="F542" s="20">
        <f t="shared" si="79"/>
        <v>5.5555555555555552E-2</v>
      </c>
      <c r="G542" s="11" t="str" cm="1">
        <f t="array" ref="G542">_xlfn.IFNA(LOOKUP(1,0/FIND(help!$B$1:$B$26,B542),help!$C$1:$C$26),"")</f>
        <v>德甲</v>
      </c>
      <c r="H542" s="11" t="str" cm="1">
        <f t="array" ref="H542">IF(G542="","",IFERROR(LOOKUP(1,0/FIND(help!$H$2:$H$18,B542),help!$I$2:$I$18),""))</f>
        <v>2023-24赛季</v>
      </c>
      <c r="I542" s="11" t="s">
        <v>1173</v>
      </c>
      <c r="J542" s="11" t="s">
        <v>999</v>
      </c>
      <c r="K542" s="11" t="s">
        <v>755</v>
      </c>
      <c r="L542" s="19">
        <f t="shared" si="80"/>
        <v>45507</v>
      </c>
      <c r="M542" s="11">
        <f t="shared" si="83"/>
        <v>3505</v>
      </c>
      <c r="N542" s="20">
        <f t="shared" si="81"/>
        <v>0.1701388888888889</v>
      </c>
      <c r="O542" s="20">
        <f t="shared" si="84"/>
        <v>0.22569444444444445</v>
      </c>
      <c r="P542" s="11" t="str">
        <f>IF(G542="","",G542&amp;COUNTIF($G$2:G542,G542))</f>
        <v>德甲73</v>
      </c>
      <c r="Q542" s="26">
        <f t="shared" si="82"/>
        <v>0</v>
      </c>
    </row>
    <row r="543" spans="1:17" x14ac:dyDescent="0.2">
      <c r="A543" s="19"/>
      <c r="B543" s="11" t="s">
        <v>476</v>
      </c>
      <c r="C543" s="19">
        <f t="shared" si="76"/>
        <v>45507</v>
      </c>
      <c r="D543" s="20">
        <f t="shared" si="77"/>
        <v>0.22569444444444445</v>
      </c>
      <c r="E543" s="20">
        <f t="shared" si="78"/>
        <v>0.28472222222222221</v>
      </c>
      <c r="F543" s="20">
        <f t="shared" si="79"/>
        <v>5.9027777777777762E-2</v>
      </c>
      <c r="G543" s="11" t="str" cm="1">
        <f t="array" ref="G543">_xlfn.IFNA(LOOKUP(1,0/FIND(help!$B$1:$B$26,B543),help!$C$1:$C$26),"")</f>
        <v>德甲</v>
      </c>
      <c r="H543" s="11" t="str" cm="1">
        <f t="array" ref="H543">IF(G543="","",IFERROR(LOOKUP(1,0/FIND(help!$H$2:$H$18,B543),help!$I$2:$I$18),""))</f>
        <v>2023-24赛季</v>
      </c>
      <c r="I543" s="11" t="s">
        <v>1174</v>
      </c>
      <c r="J543" s="11" t="s">
        <v>1000</v>
      </c>
      <c r="K543" s="11" t="s">
        <v>755</v>
      </c>
      <c r="L543" s="19">
        <f t="shared" si="80"/>
        <v>45507</v>
      </c>
      <c r="M543" s="11">
        <f t="shared" si="83"/>
        <v>3505</v>
      </c>
      <c r="N543" s="20">
        <f t="shared" si="81"/>
        <v>0.22569444444444445</v>
      </c>
      <c r="O543" s="20">
        <f t="shared" si="84"/>
        <v>0.28125</v>
      </c>
      <c r="P543" s="11" t="str">
        <f>IF(G543="","",G543&amp;COUNTIF($G$2:G543,G543))</f>
        <v>德甲74</v>
      </c>
      <c r="Q543" s="26">
        <f t="shared" si="82"/>
        <v>3.4722222222222099E-3</v>
      </c>
    </row>
    <row r="544" spans="1:17" x14ac:dyDescent="0.2">
      <c r="A544" s="19"/>
      <c r="B544" s="11" t="s">
        <v>477</v>
      </c>
      <c r="C544" s="19">
        <f t="shared" si="76"/>
        <v>45507</v>
      </c>
      <c r="D544" s="20">
        <f t="shared" si="77"/>
        <v>0.28472222222222221</v>
      </c>
      <c r="E544" s="20">
        <f t="shared" si="78"/>
        <v>0.34027777777777779</v>
      </c>
      <c r="F544" s="20">
        <f t="shared" si="79"/>
        <v>5.555555555555558E-2</v>
      </c>
      <c r="G544" s="11" t="str" cm="1">
        <f t="array" ref="G544">_xlfn.IFNA(LOOKUP(1,0/FIND(help!$B$1:$B$26,B544),help!$C$1:$C$26),"")</f>
        <v>德甲</v>
      </c>
      <c r="H544" s="11" t="str" cm="1">
        <f t="array" ref="H544">IF(G544="","",IFERROR(LOOKUP(1,0/FIND(help!$H$2:$H$18,B544),help!$I$2:$I$18),""))</f>
        <v>2023-24赛季</v>
      </c>
      <c r="I544" s="11" t="s">
        <v>1176</v>
      </c>
      <c r="J544" s="11" t="s">
        <v>1003</v>
      </c>
      <c r="K544" s="11" t="s">
        <v>755</v>
      </c>
      <c r="L544" s="19">
        <f t="shared" si="80"/>
        <v>45507</v>
      </c>
      <c r="M544" s="11">
        <f t="shared" si="83"/>
        <v>3505</v>
      </c>
      <c r="N544" s="20">
        <f t="shared" si="81"/>
        <v>0.28472222222222221</v>
      </c>
      <c r="O544" s="20">
        <f t="shared" si="84"/>
        <v>0.34027777777777779</v>
      </c>
      <c r="P544" s="11" t="str">
        <f>IF(G544="","",G544&amp;COUNTIF($G$2:G544,G544))</f>
        <v>德甲75</v>
      </c>
      <c r="Q544" s="26">
        <f t="shared" si="82"/>
        <v>0</v>
      </c>
    </row>
    <row r="545" spans="1:17" x14ac:dyDescent="0.2">
      <c r="A545" s="19"/>
      <c r="B545" s="11" t="s">
        <v>478</v>
      </c>
      <c r="C545" s="19">
        <f t="shared" si="76"/>
        <v>45507</v>
      </c>
      <c r="D545" s="20">
        <f t="shared" si="77"/>
        <v>0.34027777777777779</v>
      </c>
      <c r="E545" s="20">
        <f t="shared" si="78"/>
        <v>0.39930555555555558</v>
      </c>
      <c r="F545" s="20">
        <f t="shared" si="79"/>
        <v>5.902777777777779E-2</v>
      </c>
      <c r="G545" s="11" t="str" cm="1">
        <f t="array" ref="G545">_xlfn.IFNA(LOOKUP(1,0/FIND(help!$B$1:$B$26,B545),help!$C$1:$C$26),"")</f>
        <v>德甲</v>
      </c>
      <c r="H545" s="11" t="str" cm="1">
        <f t="array" ref="H545">IF(G545="","",IFERROR(LOOKUP(1,0/FIND(help!$H$2:$H$18,B545),help!$I$2:$I$18),""))</f>
        <v>2023-24赛季</v>
      </c>
      <c r="I545" s="11" t="s">
        <v>1176</v>
      </c>
      <c r="J545" s="11" t="s">
        <v>1004</v>
      </c>
      <c r="K545" s="11" t="s">
        <v>755</v>
      </c>
      <c r="L545" s="19">
        <f t="shared" si="80"/>
        <v>45507</v>
      </c>
      <c r="M545" s="11">
        <f t="shared" si="83"/>
        <v>3505</v>
      </c>
      <c r="N545" s="20">
        <f t="shared" si="81"/>
        <v>0.34027777777777779</v>
      </c>
      <c r="O545" s="20">
        <f t="shared" si="84"/>
        <v>0.39583333333333337</v>
      </c>
      <c r="P545" s="11" t="str">
        <f>IF(G545="","",G545&amp;COUNTIF($G$2:G545,G545))</f>
        <v>德甲76</v>
      </c>
      <c r="Q545" s="26">
        <f t="shared" si="82"/>
        <v>3.4722222222222099E-3</v>
      </c>
    </row>
    <row r="546" spans="1:17" x14ac:dyDescent="0.2">
      <c r="A546" s="19"/>
      <c r="B546" s="11" t="s">
        <v>479</v>
      </c>
      <c r="C546" s="19">
        <f t="shared" si="76"/>
        <v>45507</v>
      </c>
      <c r="D546" s="20">
        <f t="shared" si="77"/>
        <v>0.39930555555555558</v>
      </c>
      <c r="E546" s="20">
        <f t="shared" si="78"/>
        <v>0.4548611111111111</v>
      </c>
      <c r="F546" s="20">
        <f t="shared" si="79"/>
        <v>5.5555555555555525E-2</v>
      </c>
      <c r="G546" s="11" t="str" cm="1">
        <f t="array" ref="G546">_xlfn.IFNA(LOOKUP(1,0/FIND(help!$B$1:$B$26,B546),help!$C$1:$C$26),"")</f>
        <v>欧冠</v>
      </c>
      <c r="H546" s="11" t="str" cm="1">
        <f t="array" ref="H546">IF(G546="","",IFERROR(LOOKUP(1,0/FIND(help!$H$2:$H$18,B546),help!$I$2:$I$18),""))</f>
        <v>2023-24赛季</v>
      </c>
      <c r="I546" s="11" t="s">
        <v>1099</v>
      </c>
      <c r="J546" s="11" t="s">
        <v>881</v>
      </c>
      <c r="K546" s="11" t="s">
        <v>755</v>
      </c>
      <c r="L546" s="19">
        <f t="shared" si="80"/>
        <v>45507</v>
      </c>
      <c r="M546" s="11">
        <f t="shared" si="83"/>
        <v>3505</v>
      </c>
      <c r="N546" s="20">
        <f t="shared" si="81"/>
        <v>0.39930555555555558</v>
      </c>
      <c r="O546" s="20">
        <f t="shared" si="84"/>
        <v>0.45486111111111116</v>
      </c>
      <c r="P546" s="11" t="str">
        <f>IF(G546="","",G546&amp;COUNTIF($G$2:G546,G546))</f>
        <v>欧冠116</v>
      </c>
      <c r="Q546" s="26">
        <f t="shared" si="82"/>
        <v>5.5511151231257827E-17</v>
      </c>
    </row>
    <row r="547" spans="1:17" x14ac:dyDescent="0.2">
      <c r="A547" s="19"/>
      <c r="B547" s="11" t="s">
        <v>480</v>
      </c>
      <c r="C547" s="19">
        <f t="shared" si="76"/>
        <v>45507</v>
      </c>
      <c r="D547" s="20">
        <f t="shared" si="77"/>
        <v>0.4548611111111111</v>
      </c>
      <c r="E547" s="20">
        <f t="shared" si="78"/>
        <v>0.51388888888888884</v>
      </c>
      <c r="F547" s="20">
        <f t="shared" si="79"/>
        <v>5.9027777777777735E-2</v>
      </c>
      <c r="G547" s="11" t="str" cm="1">
        <f t="array" ref="G547">_xlfn.IFNA(LOOKUP(1,0/FIND(help!$B$1:$B$26,B547),help!$C$1:$C$26),"")</f>
        <v>欧冠</v>
      </c>
      <c r="H547" s="11" t="str" cm="1">
        <f t="array" ref="H547">IF(G547="","",IFERROR(LOOKUP(1,0/FIND(help!$H$2:$H$18,B547),help!$I$2:$I$18),""))</f>
        <v>2023-24赛季</v>
      </c>
      <c r="I547" s="11" t="s">
        <v>1099</v>
      </c>
      <c r="J547" s="11" t="s">
        <v>888</v>
      </c>
      <c r="K547" s="11" t="s">
        <v>755</v>
      </c>
      <c r="L547" s="19">
        <f t="shared" si="80"/>
        <v>45507</v>
      </c>
      <c r="M547" s="11">
        <f t="shared" si="83"/>
        <v>3505</v>
      </c>
      <c r="N547" s="20">
        <f t="shared" si="81"/>
        <v>0.4548611111111111</v>
      </c>
      <c r="O547" s="20">
        <f t="shared" si="84"/>
        <v>0.51041666666666663</v>
      </c>
      <c r="P547" s="11" t="str">
        <f>IF(G547="","",G547&amp;COUNTIF($G$2:G547,G547))</f>
        <v>欧冠117</v>
      </c>
      <c r="Q547" s="26">
        <f t="shared" si="82"/>
        <v>3.4722222222222099E-3</v>
      </c>
    </row>
    <row r="548" spans="1:17" x14ac:dyDescent="0.2">
      <c r="A548" s="19"/>
      <c r="B548" s="11" t="s">
        <v>362</v>
      </c>
      <c r="C548" s="19">
        <f t="shared" si="76"/>
        <v>45507</v>
      </c>
      <c r="D548" s="20">
        <f t="shared" si="77"/>
        <v>0.51388888888888884</v>
      </c>
      <c r="E548" s="20">
        <f t="shared" si="78"/>
        <v>0.52430555555555558</v>
      </c>
      <c r="F548" s="20">
        <f t="shared" si="79"/>
        <v>1.0416666666666741E-2</v>
      </c>
      <c r="G548" s="11" t="str" cm="1">
        <f t="array" ref="G548">_xlfn.IFNA(LOOKUP(1,0/FIND(help!$B$1:$B$26,B548),help!$C$1:$C$26),"")</f>
        <v>欧冠集锦</v>
      </c>
      <c r="H548" s="11" t="str" cm="1">
        <f t="array" ref="H548">IF(G548="","",IFERROR(LOOKUP(1,0/FIND(help!$H$2:$H$18,B548),help!$I$2:$I$18),""))</f>
        <v/>
      </c>
      <c r="I548" s="11" t="s">
        <v>1157</v>
      </c>
      <c r="J548" s="11" t="s">
        <v>972</v>
      </c>
      <c r="K548" s="11" t="s">
        <v>755</v>
      </c>
      <c r="L548" s="19">
        <f t="shared" si="80"/>
        <v>45507</v>
      </c>
      <c r="M548" s="11">
        <f t="shared" si="83"/>
        <v>3505</v>
      </c>
      <c r="N548" s="20">
        <f t="shared" si="81"/>
        <v>0.51388888888888884</v>
      </c>
      <c r="O548" s="20">
        <v>0.52430555555555558</v>
      </c>
      <c r="P548" s="11" t="str">
        <f>IF(G548="","",G548&amp;COUNTIF($G$2:G548,G548))</f>
        <v>欧冠集锦2</v>
      </c>
      <c r="Q548" s="26">
        <f t="shared" si="82"/>
        <v>0</v>
      </c>
    </row>
    <row r="549" spans="1:17" x14ac:dyDescent="0.2">
      <c r="A549" s="19"/>
      <c r="B549" s="11" t="s">
        <v>363</v>
      </c>
      <c r="C549" s="19">
        <f t="shared" si="76"/>
        <v>45507</v>
      </c>
      <c r="D549" s="20">
        <f t="shared" si="77"/>
        <v>0.52430555555555558</v>
      </c>
      <c r="E549" s="20">
        <f t="shared" si="78"/>
        <v>0.54166666666666663</v>
      </c>
      <c r="F549" s="20">
        <f t="shared" si="79"/>
        <v>1.7361111111111049E-2</v>
      </c>
      <c r="G549" s="11" t="str" cm="1">
        <f t="array" ref="G549">_xlfn.IFNA(LOOKUP(1,0/FIND(help!$B$1:$B$26,B549),help!$C$1:$C$26),"")</f>
        <v/>
      </c>
      <c r="H549" s="11" t="str" cm="1">
        <f t="array" ref="H549">IF(G549="","",IFERROR(LOOKUP(1,0/FIND(help!$H$2:$H$18,B549),help!$I$2:$I$18),""))</f>
        <v/>
      </c>
      <c r="I549" s="11" t="s">
        <v>1068</v>
      </c>
      <c r="J549" s="11" t="s">
        <v>846</v>
      </c>
      <c r="K549" s="11" t="s">
        <v>755</v>
      </c>
      <c r="L549" s="19">
        <f t="shared" si="80"/>
        <v>45507</v>
      </c>
      <c r="M549" s="11">
        <f t="shared" si="83"/>
        <v>3505</v>
      </c>
      <c r="N549" s="20" t="str">
        <f t="shared" si="81"/>
        <v/>
      </c>
      <c r="O549" s="20" t="str">
        <f t="shared" ref="O549:O580" si="85">IF(N549="","",IF(ISNUMBER(FIND("集锦",G549)),IF(E549&lt;$L$1,E549+1,E549),IF(ABS(F549-$M$1)&lt;=TIME(0,5,1),IF(N549+$M$1&gt;TIME(2,0,0)+1,N549+$M$1-1,N549+$M$1),"check")))</f>
        <v/>
      </c>
      <c r="P549" s="11" t="str">
        <f>IF(G549="","",G549&amp;COUNTIF($G$2:G549,G549))</f>
        <v/>
      </c>
      <c r="Q549" s="26">
        <f t="shared" si="82"/>
        <v>0</v>
      </c>
    </row>
    <row r="550" spans="1:17" x14ac:dyDescent="0.2">
      <c r="A550" s="19"/>
      <c r="B550" s="11" t="s">
        <v>481</v>
      </c>
      <c r="C550" s="19">
        <f t="shared" si="76"/>
        <v>45507</v>
      </c>
      <c r="D550" s="20">
        <f t="shared" si="77"/>
        <v>0.54166666666666663</v>
      </c>
      <c r="E550" s="20">
        <f t="shared" si="78"/>
        <v>0.59722222222222221</v>
      </c>
      <c r="F550" s="20">
        <f t="shared" si="79"/>
        <v>5.555555555555558E-2</v>
      </c>
      <c r="G550" s="11" t="str" cm="1">
        <f t="array" ref="G550">_xlfn.IFNA(LOOKUP(1,0/FIND(help!$B$1:$B$26,B550),help!$C$1:$C$26),"")</f>
        <v>欧冠</v>
      </c>
      <c r="H550" s="11" t="str" cm="1">
        <f t="array" ref="H550">IF(G550="","",IFERROR(LOOKUP(1,0/FIND(help!$H$2:$H$18,B550),help!$I$2:$I$18),""))</f>
        <v>2023-24赛季</v>
      </c>
      <c r="I550" s="11" t="s">
        <v>1169</v>
      </c>
      <c r="J550" s="11" t="s">
        <v>1001</v>
      </c>
      <c r="K550" s="11" t="s">
        <v>755</v>
      </c>
      <c r="L550" s="19">
        <f t="shared" si="80"/>
        <v>45507</v>
      </c>
      <c r="M550" s="11">
        <f t="shared" si="83"/>
        <v>3505</v>
      </c>
      <c r="N550" s="20">
        <f t="shared" si="81"/>
        <v>0.54166666666666663</v>
      </c>
      <c r="O550" s="20">
        <f t="shared" si="85"/>
        <v>0.59722222222222221</v>
      </c>
      <c r="P550" s="11" t="str">
        <f>IF(G550="","",G550&amp;COUNTIF($G$2:G550,G550))</f>
        <v>欧冠118</v>
      </c>
      <c r="Q550" s="26">
        <f t="shared" si="82"/>
        <v>0</v>
      </c>
    </row>
    <row r="551" spans="1:17" x14ac:dyDescent="0.2">
      <c r="A551" s="19"/>
      <c r="B551" s="11" t="s">
        <v>482</v>
      </c>
      <c r="C551" s="19">
        <f t="shared" si="76"/>
        <v>45507</v>
      </c>
      <c r="D551" s="20">
        <f t="shared" si="77"/>
        <v>0.59722222222222221</v>
      </c>
      <c r="E551" s="20">
        <f t="shared" si="78"/>
        <v>0.65625</v>
      </c>
      <c r="F551" s="20">
        <f t="shared" si="79"/>
        <v>5.902777777777779E-2</v>
      </c>
      <c r="G551" s="11" t="str" cm="1">
        <f t="array" ref="G551">_xlfn.IFNA(LOOKUP(1,0/FIND(help!$B$1:$B$26,B551),help!$C$1:$C$26),"")</f>
        <v>欧冠</v>
      </c>
      <c r="H551" s="11" t="str" cm="1">
        <f t="array" ref="H551">IF(G551="","",IFERROR(LOOKUP(1,0/FIND(help!$H$2:$H$18,B551),help!$I$2:$I$18),""))</f>
        <v>2023-24赛季</v>
      </c>
      <c r="I551" s="11" t="s">
        <v>1177</v>
      </c>
      <c r="J551" s="11" t="s">
        <v>1005</v>
      </c>
      <c r="K551" s="11" t="s">
        <v>755</v>
      </c>
      <c r="L551" s="19">
        <f t="shared" si="80"/>
        <v>45507</v>
      </c>
      <c r="M551" s="11">
        <f t="shared" si="83"/>
        <v>3505</v>
      </c>
      <c r="N551" s="20">
        <f t="shared" si="81"/>
        <v>0.59722222222222221</v>
      </c>
      <c r="O551" s="20">
        <f t="shared" si="85"/>
        <v>0.65277777777777779</v>
      </c>
      <c r="P551" s="11" t="str">
        <f>IF(G551="","",G551&amp;COUNTIF($G$2:G551,G551))</f>
        <v>欧冠119</v>
      </c>
      <c r="Q551" s="26">
        <f t="shared" si="82"/>
        <v>3.4722222222222099E-3</v>
      </c>
    </row>
    <row r="552" spans="1:17" x14ac:dyDescent="0.2">
      <c r="A552" s="19"/>
      <c r="B552" s="11" t="s">
        <v>483</v>
      </c>
      <c r="C552" s="19">
        <f t="shared" si="76"/>
        <v>45507</v>
      </c>
      <c r="D552" s="20">
        <f t="shared" si="77"/>
        <v>0.65625</v>
      </c>
      <c r="E552" s="20">
        <f t="shared" si="78"/>
        <v>0.71180555555555558</v>
      </c>
      <c r="F552" s="20">
        <f t="shared" si="79"/>
        <v>5.555555555555558E-2</v>
      </c>
      <c r="G552" s="11" t="str" cm="1">
        <f t="array" ref="G552">_xlfn.IFNA(LOOKUP(1,0/FIND(help!$B$1:$B$26,B552),help!$C$1:$C$26),"")</f>
        <v>德甲</v>
      </c>
      <c r="H552" s="11" t="str" cm="1">
        <f t="array" ref="H552">IF(G552="","",IFERROR(LOOKUP(1,0/FIND(help!$H$2:$H$18,B552),help!$I$2:$I$18),""))</f>
        <v>2023-24赛季</v>
      </c>
      <c r="I552" s="11" t="s">
        <v>1175</v>
      </c>
      <c r="J552" s="11" t="s">
        <v>1002</v>
      </c>
      <c r="K552" s="11" t="s">
        <v>755</v>
      </c>
      <c r="L552" s="19">
        <f t="shared" si="80"/>
        <v>45507</v>
      </c>
      <c r="M552" s="11">
        <f t="shared" si="83"/>
        <v>3505</v>
      </c>
      <c r="N552" s="20">
        <f t="shared" si="81"/>
        <v>0.65625</v>
      </c>
      <c r="O552" s="20">
        <f t="shared" si="85"/>
        <v>0.71180555555555558</v>
      </c>
      <c r="P552" s="11" t="str">
        <f>IF(G552="","",G552&amp;COUNTIF($G$2:G552,G552))</f>
        <v>德甲77</v>
      </c>
      <c r="Q552" s="26">
        <f t="shared" si="82"/>
        <v>0</v>
      </c>
    </row>
    <row r="553" spans="1:17" x14ac:dyDescent="0.2">
      <c r="A553" s="19"/>
      <c r="B553" s="11" t="s">
        <v>484</v>
      </c>
      <c r="C553" s="19">
        <f t="shared" si="76"/>
        <v>45507</v>
      </c>
      <c r="D553" s="20">
        <f t="shared" si="77"/>
        <v>0.71180555555555558</v>
      </c>
      <c r="E553" s="20">
        <f t="shared" si="78"/>
        <v>0.77083333333333337</v>
      </c>
      <c r="F553" s="20">
        <f t="shared" si="79"/>
        <v>5.902777777777779E-2</v>
      </c>
      <c r="G553" s="11" t="str" cm="1">
        <f t="array" ref="G553">_xlfn.IFNA(LOOKUP(1,0/FIND(help!$B$1:$B$26,B553),help!$C$1:$C$26),"")</f>
        <v>德甲</v>
      </c>
      <c r="H553" s="11" t="str" cm="1">
        <f t="array" ref="H553">IF(G553="","",IFERROR(LOOKUP(1,0/FIND(help!$H$2:$H$18,B553),help!$I$2:$I$18),""))</f>
        <v>2023-24赛季</v>
      </c>
      <c r="I553" s="11" t="s">
        <v>1175</v>
      </c>
      <c r="J553" s="11" t="s">
        <v>1006</v>
      </c>
      <c r="K553" s="11" t="s">
        <v>755</v>
      </c>
      <c r="L553" s="19">
        <f t="shared" si="80"/>
        <v>45507</v>
      </c>
      <c r="M553" s="11">
        <f t="shared" si="83"/>
        <v>3505</v>
      </c>
      <c r="N553" s="20">
        <f t="shared" si="81"/>
        <v>0.71180555555555558</v>
      </c>
      <c r="O553" s="20">
        <f t="shared" si="85"/>
        <v>0.76736111111111116</v>
      </c>
      <c r="P553" s="11" t="str">
        <f>IF(G553="","",G553&amp;COUNTIF($G$2:G553,G553))</f>
        <v>德甲78</v>
      </c>
      <c r="Q553" s="26">
        <f t="shared" si="82"/>
        <v>3.4722222222222099E-3</v>
      </c>
    </row>
    <row r="554" spans="1:17" x14ac:dyDescent="0.2">
      <c r="A554" s="19"/>
      <c r="B554" s="11" t="s">
        <v>368</v>
      </c>
      <c r="C554" s="19">
        <f t="shared" si="76"/>
        <v>45507</v>
      </c>
      <c r="D554" s="20">
        <f t="shared" si="77"/>
        <v>0.77083333333333337</v>
      </c>
      <c r="E554" s="20">
        <f t="shared" si="78"/>
        <v>0.78819444444444442</v>
      </c>
      <c r="F554" s="20">
        <f t="shared" si="79"/>
        <v>1.7361111111111049E-2</v>
      </c>
      <c r="G554" s="11" t="str" cm="1">
        <f t="array" ref="G554">_xlfn.IFNA(LOOKUP(1,0/FIND(help!$B$1:$B$26,B554),help!$C$1:$C$26),"")</f>
        <v/>
      </c>
      <c r="H554" s="11" t="str" cm="1">
        <f t="array" ref="H554">IF(G554="","",IFERROR(LOOKUP(1,0/FIND(help!$H$2:$H$18,B554),help!$I$2:$I$18),""))</f>
        <v/>
      </c>
      <c r="I554" s="11" t="s">
        <v>1068</v>
      </c>
      <c r="J554" s="11" t="s">
        <v>846</v>
      </c>
      <c r="K554" s="11" t="s">
        <v>755</v>
      </c>
      <c r="L554" s="19">
        <f t="shared" si="80"/>
        <v>45507</v>
      </c>
      <c r="M554" s="11">
        <f t="shared" si="83"/>
        <v>3505</v>
      </c>
      <c r="N554" s="20" t="str">
        <f t="shared" si="81"/>
        <v/>
      </c>
      <c r="O554" s="20" t="str">
        <f t="shared" si="85"/>
        <v/>
      </c>
      <c r="P554" s="11" t="str">
        <f>IF(G554="","",G554&amp;COUNTIF($G$2:G554,G554))</f>
        <v/>
      </c>
      <c r="Q554" s="26">
        <f t="shared" si="82"/>
        <v>0</v>
      </c>
    </row>
    <row r="555" spans="1:17" x14ac:dyDescent="0.2">
      <c r="A555" s="19"/>
      <c r="B555" s="11" t="s">
        <v>369</v>
      </c>
      <c r="C555" s="19">
        <f t="shared" si="76"/>
        <v>45507</v>
      </c>
      <c r="D555" s="20">
        <f t="shared" si="77"/>
        <v>0.78819444444444442</v>
      </c>
      <c r="E555" s="20">
        <f t="shared" si="78"/>
        <v>0.80555555555555558</v>
      </c>
      <c r="F555" s="20">
        <f t="shared" si="79"/>
        <v>1.736111111111116E-2</v>
      </c>
      <c r="G555" s="11" t="str" cm="1">
        <f t="array" ref="G555">_xlfn.IFNA(LOOKUP(1,0/FIND(help!$B$1:$B$26,B555),help!$C$1:$C$26),"")</f>
        <v/>
      </c>
      <c r="H555" s="11" t="str" cm="1">
        <f t="array" ref="H555">IF(G555="","",IFERROR(LOOKUP(1,0/FIND(help!$H$2:$H$18,B555),help!$I$2:$I$18),""))</f>
        <v/>
      </c>
      <c r="I555" s="11" t="s">
        <v>1079</v>
      </c>
      <c r="J555" s="11" t="s">
        <v>858</v>
      </c>
      <c r="K555" s="11" t="s">
        <v>755</v>
      </c>
      <c r="L555" s="19">
        <f t="shared" si="80"/>
        <v>45507</v>
      </c>
      <c r="M555" s="11">
        <f t="shared" si="83"/>
        <v>3505</v>
      </c>
      <c r="N555" s="20" t="str">
        <f t="shared" si="81"/>
        <v/>
      </c>
      <c r="O555" s="20" t="str">
        <f t="shared" si="85"/>
        <v/>
      </c>
      <c r="P555" s="11" t="str">
        <f>IF(G555="","",G555&amp;COUNTIF($G$2:G555,G555))</f>
        <v/>
      </c>
      <c r="Q555" s="26">
        <f t="shared" si="82"/>
        <v>0</v>
      </c>
    </row>
    <row r="556" spans="1:17" x14ac:dyDescent="0.2">
      <c r="A556" s="19"/>
      <c r="B556" s="11" t="s">
        <v>485</v>
      </c>
      <c r="C556" s="19">
        <f t="shared" si="76"/>
        <v>45507</v>
      </c>
      <c r="D556" s="20">
        <f t="shared" si="77"/>
        <v>0.80555555555555558</v>
      </c>
      <c r="E556" s="20">
        <f t="shared" si="78"/>
        <v>0.86111111111111116</v>
      </c>
      <c r="F556" s="20">
        <f t="shared" si="79"/>
        <v>5.555555555555558E-2</v>
      </c>
      <c r="G556" s="11" t="str" cm="1">
        <f t="array" ref="G556">_xlfn.IFNA(LOOKUP(1,0/FIND(help!$B$1:$B$26,B556),help!$C$1:$C$26),"")</f>
        <v>意甲</v>
      </c>
      <c r="H556" s="11" t="str" cm="1">
        <f t="array" ref="H556">IF(G556="","",IFERROR(LOOKUP(1,0/FIND(help!$H$2:$H$18,B556),help!$I$2:$I$18),""))</f>
        <v>2023-24赛季</v>
      </c>
      <c r="I556" s="11" t="s">
        <v>1091</v>
      </c>
      <c r="J556" s="11" t="s">
        <v>873</v>
      </c>
      <c r="K556" s="11" t="s">
        <v>755</v>
      </c>
      <c r="L556" s="19">
        <f t="shared" si="80"/>
        <v>45507</v>
      </c>
      <c r="M556" s="11">
        <f t="shared" si="83"/>
        <v>3505</v>
      </c>
      <c r="N556" s="20">
        <f t="shared" si="81"/>
        <v>0.80555555555555558</v>
      </c>
      <c r="O556" s="20">
        <f t="shared" si="85"/>
        <v>0.86111111111111116</v>
      </c>
      <c r="P556" s="11" t="str">
        <f>IF(G556="","",G556&amp;COUNTIF($G$2:G556,G556))</f>
        <v>意甲52</v>
      </c>
      <c r="Q556" s="26">
        <f t="shared" si="82"/>
        <v>0</v>
      </c>
    </row>
    <row r="557" spans="1:17" x14ac:dyDescent="0.2">
      <c r="A557" s="19"/>
      <c r="B557" s="11" t="s">
        <v>486</v>
      </c>
      <c r="C557" s="19">
        <f t="shared" si="76"/>
        <v>45507</v>
      </c>
      <c r="D557" s="20">
        <f t="shared" si="77"/>
        <v>0.86111111111111116</v>
      </c>
      <c r="E557" s="20">
        <f t="shared" si="78"/>
        <v>0.92013888888888884</v>
      </c>
      <c r="F557" s="20">
        <f t="shared" si="79"/>
        <v>5.9027777777777679E-2</v>
      </c>
      <c r="G557" s="11" t="str" cm="1">
        <f t="array" ref="G557">_xlfn.IFNA(LOOKUP(1,0/FIND(help!$B$1:$B$26,B557),help!$C$1:$C$26),"")</f>
        <v>意甲</v>
      </c>
      <c r="H557" s="11" t="str" cm="1">
        <f t="array" ref="H557">IF(G557="","",IFERROR(LOOKUP(1,0/FIND(help!$H$2:$H$18,B557),help!$I$2:$I$18),""))</f>
        <v>2023-24赛季</v>
      </c>
      <c r="I557" s="11" t="s">
        <v>1115</v>
      </c>
      <c r="J557" s="11" t="s">
        <v>903</v>
      </c>
      <c r="K557" s="11" t="s">
        <v>755</v>
      </c>
      <c r="L557" s="19">
        <f t="shared" si="80"/>
        <v>45507</v>
      </c>
      <c r="M557" s="11">
        <f t="shared" si="83"/>
        <v>3505</v>
      </c>
      <c r="N557" s="20">
        <f t="shared" si="81"/>
        <v>0.86111111111111116</v>
      </c>
      <c r="O557" s="20">
        <f t="shared" si="85"/>
        <v>0.91666666666666674</v>
      </c>
      <c r="P557" s="11" t="str">
        <f>IF(G557="","",G557&amp;COUNTIF($G$2:G557,G557))</f>
        <v>意甲53</v>
      </c>
      <c r="Q557" s="26">
        <f t="shared" si="82"/>
        <v>3.4722222222220989E-3</v>
      </c>
    </row>
    <row r="558" spans="1:17" x14ac:dyDescent="0.2">
      <c r="A558" s="19"/>
      <c r="B558" s="11" t="s">
        <v>487</v>
      </c>
      <c r="C558" s="19">
        <f t="shared" si="76"/>
        <v>45507</v>
      </c>
      <c r="D558" s="20">
        <f t="shared" si="77"/>
        <v>0.92013888888888884</v>
      </c>
      <c r="E558" s="20">
        <f t="shared" si="78"/>
        <v>0.97569444444444442</v>
      </c>
      <c r="F558" s="20">
        <f t="shared" si="79"/>
        <v>5.555555555555558E-2</v>
      </c>
      <c r="G558" s="11" t="str" cm="1">
        <f t="array" ref="G558">_xlfn.IFNA(LOOKUP(1,0/FIND(help!$B$1:$B$26,B558),help!$C$1:$C$26),"")</f>
        <v>欧冠</v>
      </c>
      <c r="H558" s="11" t="str" cm="1">
        <f t="array" ref="H558">IF(G558="","",IFERROR(LOOKUP(1,0/FIND(help!$H$2:$H$18,B558),help!$I$2:$I$18),""))</f>
        <v>2023-24赛季</v>
      </c>
      <c r="I558" s="11" t="s">
        <v>1099</v>
      </c>
      <c r="J558" s="11" t="s">
        <v>881</v>
      </c>
      <c r="K558" s="11" t="s">
        <v>755</v>
      </c>
      <c r="L558" s="19">
        <f t="shared" si="80"/>
        <v>45507</v>
      </c>
      <c r="M558" s="11">
        <f t="shared" si="83"/>
        <v>3505</v>
      </c>
      <c r="N558" s="20">
        <f t="shared" si="81"/>
        <v>0.92013888888888884</v>
      </c>
      <c r="O558" s="20">
        <f t="shared" si="85"/>
        <v>0.97569444444444442</v>
      </c>
      <c r="P558" s="11" t="str">
        <f>IF(G558="","",G558&amp;COUNTIF($G$2:G558,G558))</f>
        <v>欧冠120</v>
      </c>
      <c r="Q558" s="26">
        <f t="shared" si="82"/>
        <v>0</v>
      </c>
    </row>
    <row r="559" spans="1:17" x14ac:dyDescent="0.2">
      <c r="A559" s="19"/>
      <c r="B559" s="11" t="s">
        <v>488</v>
      </c>
      <c r="C559" s="19">
        <f t="shared" si="76"/>
        <v>45507</v>
      </c>
      <c r="D559" s="20">
        <f t="shared" si="77"/>
        <v>0.97569444444444442</v>
      </c>
      <c r="E559" s="20">
        <f t="shared" si="78"/>
        <v>3.4722222222222224E-2</v>
      </c>
      <c r="F559" s="20">
        <f t="shared" si="79"/>
        <v>5.902777777777779E-2</v>
      </c>
      <c r="G559" s="11" t="str" cm="1">
        <f t="array" ref="G559">_xlfn.IFNA(LOOKUP(1,0/FIND(help!$B$1:$B$26,B559),help!$C$1:$C$26),"")</f>
        <v>欧冠</v>
      </c>
      <c r="H559" s="11" t="str" cm="1">
        <f t="array" ref="H559">IF(G559="","",IFERROR(LOOKUP(1,0/FIND(help!$H$2:$H$18,B559),help!$I$2:$I$18),""))</f>
        <v>2023-24赛季</v>
      </c>
      <c r="I559" s="11" t="s">
        <v>1099</v>
      </c>
      <c r="J559" s="11" t="s">
        <v>888</v>
      </c>
      <c r="K559" s="11" t="s">
        <v>755</v>
      </c>
      <c r="L559" s="19">
        <f t="shared" si="80"/>
        <v>45507</v>
      </c>
      <c r="M559" s="11">
        <f t="shared" si="83"/>
        <v>3505</v>
      </c>
      <c r="N559" s="20">
        <f t="shared" si="81"/>
        <v>0.97569444444444442</v>
      </c>
      <c r="O559" s="20">
        <f t="shared" si="85"/>
        <v>1.03125</v>
      </c>
      <c r="P559" s="11" t="str">
        <f>IF(G559="","",G559&amp;COUNTIF($G$2:G559,G559))</f>
        <v>欧冠121</v>
      </c>
      <c r="Q559" s="26">
        <f t="shared" si="82"/>
        <v>3.4722222222222099E-3</v>
      </c>
    </row>
    <row r="560" spans="1:17" x14ac:dyDescent="0.2">
      <c r="A560" s="19">
        <v>45508</v>
      </c>
      <c r="B560" s="11" t="s">
        <v>152</v>
      </c>
      <c r="C560" s="19">
        <f t="shared" si="76"/>
        <v>45508</v>
      </c>
      <c r="D560" s="20">
        <f t="shared" si="77"/>
        <v>3.4722222222222224E-2</v>
      </c>
      <c r="E560" s="20">
        <f t="shared" si="78"/>
        <v>5.5555555555555552E-2</v>
      </c>
      <c r="F560" s="20">
        <f t="shared" si="79"/>
        <v>2.0833333333333329E-2</v>
      </c>
      <c r="G560" s="11" t="str" cm="1">
        <f t="array" ref="G560">_xlfn.IFNA(LOOKUP(1,0/FIND(help!$B$1:$B$26,B560),help!$C$1:$C$26),"")</f>
        <v/>
      </c>
      <c r="H560" s="11" t="str" cm="1">
        <f t="array" ref="H560">IF(G560="","",IFERROR(LOOKUP(1,0/FIND(help!$H$2:$H$18,B560),help!$I$2:$I$18),""))</f>
        <v/>
      </c>
      <c r="I560" s="11" t="s">
        <v>1111</v>
      </c>
      <c r="J560" s="11" t="s">
        <v>898</v>
      </c>
      <c r="K560" s="11" t="s">
        <v>755</v>
      </c>
      <c r="L560" s="19">
        <f t="shared" si="80"/>
        <v>45507</v>
      </c>
      <c r="M560" s="11">
        <f t="shared" si="83"/>
        <v>3505</v>
      </c>
      <c r="N560" s="20" t="str">
        <f t="shared" si="81"/>
        <v/>
      </c>
      <c r="O560" s="20" t="str">
        <f t="shared" si="85"/>
        <v/>
      </c>
      <c r="P560" s="11" t="str">
        <f>IF(G560="","",G560&amp;COUNTIF($G$2:G560,G560))</f>
        <v/>
      </c>
      <c r="Q560" s="26">
        <f t="shared" si="82"/>
        <v>0</v>
      </c>
    </row>
    <row r="561" spans="1:17" x14ac:dyDescent="0.2">
      <c r="A561" s="19"/>
      <c r="B561" s="11" t="s">
        <v>489</v>
      </c>
      <c r="C561" s="19">
        <f t="shared" si="76"/>
        <v>45508</v>
      </c>
      <c r="D561" s="20">
        <f t="shared" si="77"/>
        <v>5.5555555555555552E-2</v>
      </c>
      <c r="E561" s="20">
        <f t="shared" si="78"/>
        <v>0.1111111111111111</v>
      </c>
      <c r="F561" s="20">
        <f t="shared" si="79"/>
        <v>5.5555555555555552E-2</v>
      </c>
      <c r="G561" s="11" t="str" cm="1">
        <f t="array" ref="G561">_xlfn.IFNA(LOOKUP(1,0/FIND(help!$B$1:$B$26,B561),help!$C$1:$C$26),"")</f>
        <v>德甲</v>
      </c>
      <c r="H561" s="11" t="str" cm="1">
        <f t="array" ref="H561">IF(G561="","",IFERROR(LOOKUP(1,0/FIND(help!$H$2:$H$18,B561),help!$I$2:$I$18),""))</f>
        <v>2023-24赛季</v>
      </c>
      <c r="I561" s="11" t="s">
        <v>1173</v>
      </c>
      <c r="J561" s="11" t="s">
        <v>999</v>
      </c>
      <c r="K561" s="11" t="s">
        <v>755</v>
      </c>
      <c r="L561" s="19">
        <f t="shared" si="80"/>
        <v>45507</v>
      </c>
      <c r="M561" s="11">
        <f t="shared" si="83"/>
        <v>3505</v>
      </c>
      <c r="N561" s="20">
        <f t="shared" si="81"/>
        <v>1.0555555555555556</v>
      </c>
      <c r="O561" s="20">
        <f t="shared" si="85"/>
        <v>0.11111111111111116</v>
      </c>
      <c r="P561" s="11" t="str">
        <f>IF(G561="","",G561&amp;COUNTIF($G$2:G561,G561))</f>
        <v>德甲79</v>
      </c>
      <c r="Q561" s="26">
        <f t="shared" si="82"/>
        <v>5.5511151231257827E-17</v>
      </c>
    </row>
    <row r="562" spans="1:17" x14ac:dyDescent="0.2">
      <c r="A562" s="19"/>
      <c r="B562" s="11" t="s">
        <v>490</v>
      </c>
      <c r="C562" s="19">
        <f t="shared" si="76"/>
        <v>45508</v>
      </c>
      <c r="D562" s="20">
        <f t="shared" si="77"/>
        <v>0.1111111111111111</v>
      </c>
      <c r="E562" s="20">
        <f t="shared" si="78"/>
        <v>0.1701388888888889</v>
      </c>
      <c r="F562" s="20">
        <f t="shared" si="79"/>
        <v>5.902777777777779E-2</v>
      </c>
      <c r="G562" s="11" t="str" cm="1">
        <f t="array" ref="G562">_xlfn.IFNA(LOOKUP(1,0/FIND(help!$B$1:$B$26,B562),help!$C$1:$C$26),"")</f>
        <v>德甲</v>
      </c>
      <c r="H562" s="11" t="str" cm="1">
        <f t="array" ref="H562">IF(G562="","",IFERROR(LOOKUP(1,0/FIND(help!$H$2:$H$18,B562),help!$I$2:$I$18),""))</f>
        <v>2023-24赛季</v>
      </c>
      <c r="I562" s="11" t="s">
        <v>1174</v>
      </c>
      <c r="J562" s="11" t="s">
        <v>1000</v>
      </c>
      <c r="K562" s="11" t="s">
        <v>755</v>
      </c>
      <c r="L562" s="19">
        <f t="shared" si="80"/>
        <v>45508</v>
      </c>
      <c r="M562" s="11">
        <f t="shared" si="83"/>
        <v>3505</v>
      </c>
      <c r="N562" s="20">
        <f t="shared" si="81"/>
        <v>0.1111111111111111</v>
      </c>
      <c r="O562" s="20">
        <f t="shared" si="85"/>
        <v>0.16666666666666666</v>
      </c>
      <c r="P562" s="11" t="str">
        <f>IF(G562="","",G562&amp;COUNTIF($G$2:G562,G562))</f>
        <v>德甲80</v>
      </c>
      <c r="Q562" s="26">
        <f t="shared" si="82"/>
        <v>3.4722222222222376E-3</v>
      </c>
    </row>
    <row r="563" spans="1:17" x14ac:dyDescent="0.2">
      <c r="A563" s="19"/>
      <c r="B563" s="11" t="s">
        <v>491</v>
      </c>
      <c r="C563" s="19">
        <f t="shared" si="76"/>
        <v>45508</v>
      </c>
      <c r="D563" s="20">
        <f t="shared" si="77"/>
        <v>0.1701388888888889</v>
      </c>
      <c r="E563" s="20">
        <f t="shared" si="78"/>
        <v>0.22569444444444445</v>
      </c>
      <c r="F563" s="20">
        <f t="shared" si="79"/>
        <v>5.5555555555555552E-2</v>
      </c>
      <c r="G563" s="11" t="str" cm="1">
        <f t="array" ref="G563">_xlfn.IFNA(LOOKUP(1,0/FIND(help!$B$1:$B$26,B563),help!$C$1:$C$26),"")</f>
        <v>德甲</v>
      </c>
      <c r="H563" s="11" t="str" cm="1">
        <f t="array" ref="H563">IF(G563="","",IFERROR(LOOKUP(1,0/FIND(help!$H$2:$H$18,B563),help!$I$2:$I$18),""))</f>
        <v>2023-24赛季</v>
      </c>
      <c r="I563" s="11" t="s">
        <v>1176</v>
      </c>
      <c r="J563" s="11" t="s">
        <v>1003</v>
      </c>
      <c r="K563" s="11" t="s">
        <v>755</v>
      </c>
      <c r="L563" s="19">
        <f t="shared" si="80"/>
        <v>45508</v>
      </c>
      <c r="M563" s="11">
        <f t="shared" si="83"/>
        <v>3505</v>
      </c>
      <c r="N563" s="20">
        <f t="shared" si="81"/>
        <v>0.1701388888888889</v>
      </c>
      <c r="O563" s="20">
        <f t="shared" si="85"/>
        <v>0.22569444444444445</v>
      </c>
      <c r="P563" s="11" t="str">
        <f>IF(G563="","",G563&amp;COUNTIF($G$2:G563,G563))</f>
        <v>德甲81</v>
      </c>
      <c r="Q563" s="26">
        <f t="shared" si="82"/>
        <v>0</v>
      </c>
    </row>
    <row r="564" spans="1:17" x14ac:dyDescent="0.2">
      <c r="A564" s="19"/>
      <c r="B564" s="11" t="s">
        <v>492</v>
      </c>
      <c r="C564" s="19">
        <f t="shared" si="76"/>
        <v>45508</v>
      </c>
      <c r="D564" s="20">
        <f t="shared" si="77"/>
        <v>0.22569444444444445</v>
      </c>
      <c r="E564" s="20">
        <f t="shared" si="78"/>
        <v>0.28472222222222221</v>
      </c>
      <c r="F564" s="20">
        <f t="shared" si="79"/>
        <v>5.9027777777777762E-2</v>
      </c>
      <c r="G564" s="11" t="str" cm="1">
        <f t="array" ref="G564">_xlfn.IFNA(LOOKUP(1,0/FIND(help!$B$1:$B$26,B564),help!$C$1:$C$26),"")</f>
        <v>德甲</v>
      </c>
      <c r="H564" s="11" t="str" cm="1">
        <f t="array" ref="H564">IF(G564="","",IFERROR(LOOKUP(1,0/FIND(help!$H$2:$H$18,B564),help!$I$2:$I$18),""))</f>
        <v>2023-24赛季</v>
      </c>
      <c r="I564" s="11" t="s">
        <v>1176</v>
      </c>
      <c r="J564" s="11" t="s">
        <v>1004</v>
      </c>
      <c r="K564" s="11" t="s">
        <v>755</v>
      </c>
      <c r="L564" s="19">
        <f t="shared" si="80"/>
        <v>45508</v>
      </c>
      <c r="M564" s="11">
        <f t="shared" si="83"/>
        <v>3505</v>
      </c>
      <c r="N564" s="20">
        <f t="shared" si="81"/>
        <v>0.22569444444444445</v>
      </c>
      <c r="O564" s="20">
        <f t="shared" si="85"/>
        <v>0.28125</v>
      </c>
      <c r="P564" s="11" t="str">
        <f>IF(G564="","",G564&amp;COUNTIF($G$2:G564,G564))</f>
        <v>德甲82</v>
      </c>
      <c r="Q564" s="26">
        <f t="shared" si="82"/>
        <v>3.4722222222222099E-3</v>
      </c>
    </row>
    <row r="565" spans="1:17" x14ac:dyDescent="0.2">
      <c r="A565" s="19"/>
      <c r="B565" s="11" t="s">
        <v>493</v>
      </c>
      <c r="C565" s="19">
        <f t="shared" si="76"/>
        <v>45508</v>
      </c>
      <c r="D565" s="20">
        <f t="shared" si="77"/>
        <v>0.28472222222222221</v>
      </c>
      <c r="E565" s="20">
        <f t="shared" si="78"/>
        <v>0.34027777777777779</v>
      </c>
      <c r="F565" s="20">
        <f t="shared" si="79"/>
        <v>5.555555555555558E-2</v>
      </c>
      <c r="G565" s="11" t="str" cm="1">
        <f t="array" ref="G565">_xlfn.IFNA(LOOKUP(1,0/FIND(help!$B$1:$B$26,B565),help!$C$1:$C$26),"")</f>
        <v>德甲</v>
      </c>
      <c r="H565" s="11" t="str" cm="1">
        <f t="array" ref="H565">IF(G565="","",IFERROR(LOOKUP(1,0/FIND(help!$H$2:$H$18,B565),help!$I$2:$I$18),""))</f>
        <v>2023-24赛季</v>
      </c>
      <c r="I565" s="11" t="s">
        <v>1178</v>
      </c>
      <c r="J565" s="11" t="s">
        <v>1007</v>
      </c>
      <c r="K565" s="11" t="s">
        <v>755</v>
      </c>
      <c r="L565" s="19">
        <f t="shared" si="80"/>
        <v>45508</v>
      </c>
      <c r="M565" s="11">
        <f t="shared" si="83"/>
        <v>3505</v>
      </c>
      <c r="N565" s="20">
        <f t="shared" si="81"/>
        <v>0.28472222222222221</v>
      </c>
      <c r="O565" s="20">
        <f t="shared" si="85"/>
        <v>0.34027777777777779</v>
      </c>
      <c r="P565" s="11" t="str">
        <f>IF(G565="","",G565&amp;COUNTIF($G$2:G565,G565))</f>
        <v>德甲83</v>
      </c>
      <c r="Q565" s="26">
        <f t="shared" si="82"/>
        <v>0</v>
      </c>
    </row>
    <row r="566" spans="1:17" x14ac:dyDescent="0.2">
      <c r="A566" s="19"/>
      <c r="B566" s="11" t="s">
        <v>494</v>
      </c>
      <c r="C566" s="19">
        <f t="shared" si="76"/>
        <v>45508</v>
      </c>
      <c r="D566" s="20">
        <f t="shared" si="77"/>
        <v>0.34027777777777779</v>
      </c>
      <c r="E566" s="20">
        <f t="shared" si="78"/>
        <v>0.39930555555555558</v>
      </c>
      <c r="F566" s="20">
        <f t="shared" si="79"/>
        <v>5.902777777777779E-2</v>
      </c>
      <c r="G566" s="11" t="str" cm="1">
        <f t="array" ref="G566">_xlfn.IFNA(LOOKUP(1,0/FIND(help!$B$1:$B$26,B566),help!$C$1:$C$26),"")</f>
        <v>德甲</v>
      </c>
      <c r="H566" s="11" t="str" cm="1">
        <f t="array" ref="H566">IF(G566="","",IFERROR(LOOKUP(1,0/FIND(help!$H$2:$H$18,B566),help!$I$2:$I$18),""))</f>
        <v>2023-24赛季</v>
      </c>
      <c r="I566" s="11" t="s">
        <v>1178</v>
      </c>
      <c r="J566" s="11" t="s">
        <v>1008</v>
      </c>
      <c r="K566" s="11" t="s">
        <v>755</v>
      </c>
      <c r="L566" s="19">
        <f t="shared" si="80"/>
        <v>45508</v>
      </c>
      <c r="M566" s="11">
        <f t="shared" si="83"/>
        <v>3505</v>
      </c>
      <c r="N566" s="20">
        <f t="shared" si="81"/>
        <v>0.34027777777777779</v>
      </c>
      <c r="O566" s="20">
        <f t="shared" si="85"/>
        <v>0.39583333333333337</v>
      </c>
      <c r="P566" s="11" t="str">
        <f>IF(G566="","",G566&amp;COUNTIF($G$2:G566,G566))</f>
        <v>德甲84</v>
      </c>
      <c r="Q566" s="26">
        <f t="shared" si="82"/>
        <v>3.4722222222222099E-3</v>
      </c>
    </row>
    <row r="567" spans="1:17" x14ac:dyDescent="0.2">
      <c r="A567" s="19"/>
      <c r="B567" s="11" t="s">
        <v>495</v>
      </c>
      <c r="C567" s="19">
        <f t="shared" si="76"/>
        <v>45508</v>
      </c>
      <c r="D567" s="20">
        <f t="shared" si="77"/>
        <v>0.39930555555555558</v>
      </c>
      <c r="E567" s="20">
        <f t="shared" si="78"/>
        <v>0.4548611111111111</v>
      </c>
      <c r="F567" s="20">
        <f t="shared" si="79"/>
        <v>5.5555555555555525E-2</v>
      </c>
      <c r="G567" s="11" t="str" cm="1">
        <f t="array" ref="G567">_xlfn.IFNA(LOOKUP(1,0/FIND(help!$B$1:$B$26,B567),help!$C$1:$C$26),"")</f>
        <v>欧冠</v>
      </c>
      <c r="H567" s="11" t="str" cm="1">
        <f t="array" ref="H567">IF(G567="","",IFERROR(LOOKUP(1,0/FIND(help!$H$2:$H$18,B567),help!$I$2:$I$18),""))</f>
        <v>2023-24赛季</v>
      </c>
      <c r="I567" s="11" t="s">
        <v>1099</v>
      </c>
      <c r="J567" s="11" t="s">
        <v>888</v>
      </c>
      <c r="K567" s="11" t="s">
        <v>755</v>
      </c>
      <c r="L567" s="19">
        <f t="shared" si="80"/>
        <v>45508</v>
      </c>
      <c r="M567" s="11">
        <f t="shared" si="83"/>
        <v>3505</v>
      </c>
      <c r="N567" s="20">
        <f t="shared" si="81"/>
        <v>0.39930555555555558</v>
      </c>
      <c r="O567" s="20">
        <f t="shared" si="85"/>
        <v>0.45486111111111116</v>
      </c>
      <c r="P567" s="11" t="str">
        <f>IF(G567="","",G567&amp;COUNTIF($G$2:G567,G567))</f>
        <v>欧冠122</v>
      </c>
      <c r="Q567" s="26">
        <f t="shared" si="82"/>
        <v>5.5511151231257827E-17</v>
      </c>
    </row>
    <row r="568" spans="1:17" x14ac:dyDescent="0.2">
      <c r="A568" s="19"/>
      <c r="B568" s="11" t="s">
        <v>496</v>
      </c>
      <c r="C568" s="19">
        <f t="shared" si="76"/>
        <v>45508</v>
      </c>
      <c r="D568" s="20">
        <f t="shared" si="77"/>
        <v>0.4548611111111111</v>
      </c>
      <c r="E568" s="20">
        <f t="shared" si="78"/>
        <v>0.51388888888888884</v>
      </c>
      <c r="F568" s="20">
        <f t="shared" si="79"/>
        <v>5.9027777777777735E-2</v>
      </c>
      <c r="G568" s="11" t="str" cm="1">
        <f t="array" ref="G568">_xlfn.IFNA(LOOKUP(1,0/FIND(help!$B$1:$B$26,B568),help!$C$1:$C$26),"")</f>
        <v>欧冠</v>
      </c>
      <c r="H568" s="11" t="str" cm="1">
        <f t="array" ref="H568">IF(G568="","",IFERROR(LOOKUP(1,0/FIND(help!$H$2:$H$18,B568),help!$I$2:$I$18),""))</f>
        <v>2023-24赛季</v>
      </c>
      <c r="I568" s="11" t="s">
        <v>1099</v>
      </c>
      <c r="J568" s="11" t="s">
        <v>896</v>
      </c>
      <c r="K568" s="11" t="s">
        <v>755</v>
      </c>
      <c r="L568" s="19">
        <f t="shared" si="80"/>
        <v>45508</v>
      </c>
      <c r="M568" s="11">
        <f t="shared" si="83"/>
        <v>3505</v>
      </c>
      <c r="N568" s="20">
        <f t="shared" si="81"/>
        <v>0.4548611111111111</v>
      </c>
      <c r="O568" s="20">
        <f t="shared" si="85"/>
        <v>0.51041666666666663</v>
      </c>
      <c r="P568" s="11" t="str">
        <f>IF(G568="","",G568&amp;COUNTIF($G$2:G568,G568))</f>
        <v>欧冠123</v>
      </c>
      <c r="Q568" s="26">
        <f t="shared" si="82"/>
        <v>3.4722222222222099E-3</v>
      </c>
    </row>
    <row r="569" spans="1:17" x14ac:dyDescent="0.2">
      <c r="A569" s="19"/>
      <c r="B569" s="11" t="s">
        <v>45</v>
      </c>
      <c r="C569" s="19">
        <f t="shared" si="76"/>
        <v>45508</v>
      </c>
      <c r="D569" s="20">
        <f t="shared" si="77"/>
        <v>0.51388888888888884</v>
      </c>
      <c r="E569" s="20">
        <f t="shared" si="78"/>
        <v>0.53125</v>
      </c>
      <c r="F569" s="20">
        <f t="shared" si="79"/>
        <v>1.736111111111116E-2</v>
      </c>
      <c r="G569" s="11" t="str" cm="1">
        <f t="array" ref="G569">_xlfn.IFNA(LOOKUP(1,0/FIND(help!$B$1:$B$26,B569),help!$C$1:$C$26),"")</f>
        <v/>
      </c>
      <c r="H569" s="11" t="str" cm="1">
        <f t="array" ref="H569">IF(G569="","",IFERROR(LOOKUP(1,0/FIND(help!$H$2:$H$18,B569),help!$I$2:$I$18),""))</f>
        <v/>
      </c>
      <c r="I569" s="11" t="s">
        <v>1061</v>
      </c>
      <c r="J569" s="11" t="s">
        <v>837</v>
      </c>
      <c r="K569" s="11" t="s">
        <v>755</v>
      </c>
      <c r="L569" s="19">
        <f t="shared" si="80"/>
        <v>45508</v>
      </c>
      <c r="M569" s="11">
        <f t="shared" si="83"/>
        <v>3505</v>
      </c>
      <c r="N569" s="20" t="str">
        <f t="shared" si="81"/>
        <v/>
      </c>
      <c r="O569" s="20" t="str">
        <f t="shared" si="85"/>
        <v/>
      </c>
      <c r="P569" s="11" t="str">
        <f>IF(G569="","",G569&amp;COUNTIF($G$2:G569,G569))</f>
        <v/>
      </c>
      <c r="Q569" s="26">
        <f t="shared" si="82"/>
        <v>0</v>
      </c>
    </row>
    <row r="570" spans="1:17" x14ac:dyDescent="0.2">
      <c r="A570" s="19"/>
      <c r="B570" s="11" t="s">
        <v>382</v>
      </c>
      <c r="C570" s="19">
        <f t="shared" si="76"/>
        <v>45508</v>
      </c>
      <c r="D570" s="20">
        <f t="shared" si="77"/>
        <v>0.53125</v>
      </c>
      <c r="E570" s="20">
        <f t="shared" si="78"/>
        <v>0.54861111111111116</v>
      </c>
      <c r="F570" s="20">
        <f t="shared" si="79"/>
        <v>1.736111111111116E-2</v>
      </c>
      <c r="G570" s="11" t="str" cm="1">
        <f t="array" ref="G570">_xlfn.IFNA(LOOKUP(1,0/FIND(help!$B$1:$B$26,B570),help!$C$1:$C$26),"")</f>
        <v/>
      </c>
      <c r="H570" s="11" t="str" cm="1">
        <f t="array" ref="H570">IF(G570="","",IFERROR(LOOKUP(1,0/FIND(help!$H$2:$H$18,B570),help!$I$2:$I$18),""))</f>
        <v/>
      </c>
      <c r="I570" s="11" t="s">
        <v>1149</v>
      </c>
      <c r="J570" s="11" t="s">
        <v>954</v>
      </c>
      <c r="K570" s="11" t="s">
        <v>755</v>
      </c>
      <c r="L570" s="19">
        <f t="shared" si="80"/>
        <v>45508</v>
      </c>
      <c r="M570" s="11">
        <f t="shared" si="83"/>
        <v>3505</v>
      </c>
      <c r="N570" s="20" t="str">
        <f t="shared" si="81"/>
        <v/>
      </c>
      <c r="O570" s="20" t="str">
        <f t="shared" si="85"/>
        <v/>
      </c>
      <c r="P570" s="11" t="str">
        <f>IF(G570="","",G570&amp;COUNTIF($G$2:G570,G570))</f>
        <v/>
      </c>
      <c r="Q570" s="26">
        <f t="shared" si="82"/>
        <v>0</v>
      </c>
    </row>
    <row r="571" spans="1:17" x14ac:dyDescent="0.2">
      <c r="A571" s="19"/>
      <c r="B571" s="11" t="s">
        <v>497</v>
      </c>
      <c r="C571" s="19">
        <f t="shared" si="76"/>
        <v>45508</v>
      </c>
      <c r="D571" s="20">
        <f t="shared" si="77"/>
        <v>0.54861111111111116</v>
      </c>
      <c r="E571" s="20">
        <f t="shared" si="78"/>
        <v>0.60416666666666663</v>
      </c>
      <c r="F571" s="20">
        <f t="shared" si="79"/>
        <v>5.5555555555555469E-2</v>
      </c>
      <c r="G571" s="11" t="str" cm="1">
        <f t="array" ref="G571">_xlfn.IFNA(LOOKUP(1,0/FIND(help!$B$1:$B$26,B571),help!$C$1:$C$26),"")</f>
        <v>欧冠</v>
      </c>
      <c r="H571" s="11" t="str" cm="1">
        <f t="array" ref="H571">IF(G571="","",IFERROR(LOOKUP(1,0/FIND(help!$H$2:$H$18,B571),help!$I$2:$I$18),""))</f>
        <v>2023-24赛季</v>
      </c>
      <c r="I571" s="11" t="s">
        <v>1177</v>
      </c>
      <c r="J571" s="11" t="s">
        <v>1005</v>
      </c>
      <c r="K571" s="11" t="s">
        <v>755</v>
      </c>
      <c r="L571" s="19">
        <f t="shared" si="80"/>
        <v>45508</v>
      </c>
      <c r="M571" s="11">
        <f t="shared" si="83"/>
        <v>3505</v>
      </c>
      <c r="N571" s="20">
        <f t="shared" si="81"/>
        <v>0.54861111111111116</v>
      </c>
      <c r="O571" s="20">
        <f t="shared" si="85"/>
        <v>0.60416666666666674</v>
      </c>
      <c r="P571" s="11" t="str">
        <f>IF(G571="","",G571&amp;COUNTIF($G$2:G571,G571))</f>
        <v>欧冠124</v>
      </c>
      <c r="Q571" s="26">
        <f t="shared" si="82"/>
        <v>1.1102230246251565E-16</v>
      </c>
    </row>
    <row r="572" spans="1:17" x14ac:dyDescent="0.2">
      <c r="A572" s="19"/>
      <c r="B572" s="11" t="s">
        <v>498</v>
      </c>
      <c r="C572" s="19">
        <f t="shared" si="76"/>
        <v>45508</v>
      </c>
      <c r="D572" s="20">
        <f t="shared" si="77"/>
        <v>0.60416666666666663</v>
      </c>
      <c r="E572" s="20">
        <f t="shared" si="78"/>
        <v>0.66319444444444442</v>
      </c>
      <c r="F572" s="20">
        <f t="shared" si="79"/>
        <v>5.902777777777779E-2</v>
      </c>
      <c r="G572" s="11" t="str" cm="1">
        <f t="array" ref="G572">_xlfn.IFNA(LOOKUP(1,0/FIND(help!$B$1:$B$26,B572),help!$C$1:$C$26),"")</f>
        <v>欧冠</v>
      </c>
      <c r="H572" s="11" t="str" cm="1">
        <f t="array" ref="H572">IF(G572="","",IFERROR(LOOKUP(1,0/FIND(help!$H$2:$H$18,B572),help!$I$2:$I$18),""))</f>
        <v>2023-24赛季</v>
      </c>
      <c r="I572" s="11" t="s">
        <v>1177</v>
      </c>
      <c r="J572" s="11" t="s">
        <v>1009</v>
      </c>
      <c r="K572" s="11" t="s">
        <v>755</v>
      </c>
      <c r="L572" s="19">
        <f t="shared" si="80"/>
        <v>45508</v>
      </c>
      <c r="M572" s="11">
        <f t="shared" si="83"/>
        <v>3505</v>
      </c>
      <c r="N572" s="20">
        <f t="shared" si="81"/>
        <v>0.60416666666666663</v>
      </c>
      <c r="O572" s="20">
        <f t="shared" si="85"/>
        <v>0.65972222222222221</v>
      </c>
      <c r="P572" s="11" t="str">
        <f>IF(G572="","",G572&amp;COUNTIF($G$2:G572,G572))</f>
        <v>欧冠125</v>
      </c>
      <c r="Q572" s="26">
        <f t="shared" si="82"/>
        <v>3.4722222222222099E-3</v>
      </c>
    </row>
    <row r="573" spans="1:17" x14ac:dyDescent="0.2">
      <c r="A573" s="19"/>
      <c r="B573" s="11" t="s">
        <v>499</v>
      </c>
      <c r="C573" s="19">
        <f t="shared" si="76"/>
        <v>45508</v>
      </c>
      <c r="D573" s="20">
        <f t="shared" si="77"/>
        <v>0.66319444444444442</v>
      </c>
      <c r="E573" s="20">
        <f t="shared" si="78"/>
        <v>0.71875</v>
      </c>
      <c r="F573" s="20">
        <f t="shared" si="79"/>
        <v>5.555555555555558E-2</v>
      </c>
      <c r="G573" s="11" t="str" cm="1">
        <f t="array" ref="G573">_xlfn.IFNA(LOOKUP(1,0/FIND(help!$B$1:$B$26,B573),help!$C$1:$C$26),"")</f>
        <v>德甲</v>
      </c>
      <c r="H573" s="11" t="str" cm="1">
        <f t="array" ref="H573">IF(G573="","",IFERROR(LOOKUP(1,0/FIND(help!$H$2:$H$18,B573),help!$I$2:$I$18),""))</f>
        <v>2023-24赛季</v>
      </c>
      <c r="I573" s="11" t="s">
        <v>1175</v>
      </c>
      <c r="J573" s="11" t="s">
        <v>1006</v>
      </c>
      <c r="K573" s="11" t="s">
        <v>755</v>
      </c>
      <c r="L573" s="19">
        <f t="shared" si="80"/>
        <v>45508</v>
      </c>
      <c r="M573" s="11">
        <f t="shared" si="83"/>
        <v>3505</v>
      </c>
      <c r="N573" s="20">
        <f t="shared" si="81"/>
        <v>0.66319444444444442</v>
      </c>
      <c r="O573" s="20">
        <f t="shared" si="85"/>
        <v>0.71875</v>
      </c>
      <c r="P573" s="11" t="str">
        <f>IF(G573="","",G573&amp;COUNTIF($G$2:G573,G573))</f>
        <v>德甲85</v>
      </c>
      <c r="Q573" s="26">
        <f t="shared" si="82"/>
        <v>0</v>
      </c>
    </row>
    <row r="574" spans="1:17" x14ac:dyDescent="0.2">
      <c r="A574" s="19"/>
      <c r="B574" s="11" t="s">
        <v>500</v>
      </c>
      <c r="C574" s="19">
        <f t="shared" si="76"/>
        <v>45508</v>
      </c>
      <c r="D574" s="20">
        <f t="shared" si="77"/>
        <v>0.71875</v>
      </c>
      <c r="E574" s="20">
        <f t="shared" si="78"/>
        <v>0.77777777777777779</v>
      </c>
      <c r="F574" s="20">
        <f t="shared" si="79"/>
        <v>5.902777777777779E-2</v>
      </c>
      <c r="G574" s="11" t="str" cm="1">
        <f t="array" ref="G574">_xlfn.IFNA(LOOKUP(1,0/FIND(help!$B$1:$B$26,B574),help!$C$1:$C$26),"")</f>
        <v>德甲</v>
      </c>
      <c r="H574" s="11" t="str" cm="1">
        <f t="array" ref="H574">IF(G574="","",IFERROR(LOOKUP(1,0/FIND(help!$H$2:$H$18,B574),help!$I$2:$I$18),""))</f>
        <v>2023-24赛季</v>
      </c>
      <c r="I574" s="11" t="s">
        <v>1179</v>
      </c>
      <c r="J574" s="11" t="s">
        <v>1010</v>
      </c>
      <c r="K574" s="11" t="s">
        <v>755</v>
      </c>
      <c r="L574" s="19">
        <f t="shared" si="80"/>
        <v>45508</v>
      </c>
      <c r="M574" s="11">
        <f t="shared" si="83"/>
        <v>3505</v>
      </c>
      <c r="N574" s="20">
        <f t="shared" si="81"/>
        <v>0.71875</v>
      </c>
      <c r="O574" s="20">
        <f t="shared" si="85"/>
        <v>0.77430555555555558</v>
      </c>
      <c r="P574" s="11" t="str">
        <f>IF(G574="","",G574&amp;COUNTIF($G$2:G574,G574))</f>
        <v>德甲86</v>
      </c>
      <c r="Q574" s="26">
        <f t="shared" si="82"/>
        <v>3.4722222222222099E-3</v>
      </c>
    </row>
    <row r="575" spans="1:17" x14ac:dyDescent="0.2">
      <c r="A575" s="19"/>
      <c r="B575" s="11" t="s">
        <v>387</v>
      </c>
      <c r="C575" s="19">
        <f t="shared" ref="C575:C638" si="86">IF(A575="",C574,A575)</f>
        <v>45508</v>
      </c>
      <c r="D575" s="20">
        <f t="shared" ref="D575:D638" si="87">VALUE(LEFT(B575,5))</f>
        <v>0.77777777777777779</v>
      </c>
      <c r="E575" s="20">
        <f t="shared" ref="E575:E638" si="88">D576</f>
        <v>0.79513888888888884</v>
      </c>
      <c r="F575" s="20">
        <f t="shared" ref="F575:F638" si="89">IF(E575-D575&lt;0,E575-D575+1,E575-D575)</f>
        <v>1.7361111111111049E-2</v>
      </c>
      <c r="G575" s="11" t="str" cm="1">
        <f t="array" ref="G575">_xlfn.IFNA(LOOKUP(1,0/FIND(help!$B$1:$B$26,B575),help!$C$1:$C$26),"")</f>
        <v/>
      </c>
      <c r="H575" s="11" t="str" cm="1">
        <f t="array" ref="H575">IF(G575="","",IFERROR(LOOKUP(1,0/FIND(help!$H$2:$H$18,B575),help!$I$2:$I$18),""))</f>
        <v/>
      </c>
      <c r="I575" s="11" t="s">
        <v>1149</v>
      </c>
      <c r="J575" s="11" t="s">
        <v>954</v>
      </c>
      <c r="K575" s="11" t="s">
        <v>755</v>
      </c>
      <c r="L575" s="19">
        <f t="shared" si="80"/>
        <v>45508</v>
      </c>
      <c r="M575" s="11">
        <f t="shared" si="83"/>
        <v>3505</v>
      </c>
      <c r="N575" s="20" t="str">
        <f t="shared" si="81"/>
        <v/>
      </c>
      <c r="O575" s="20" t="str">
        <f t="shared" si="85"/>
        <v/>
      </c>
      <c r="P575" s="11" t="str">
        <f>IF(G575="","",G575&amp;COUNTIF($G$2:G575,G575))</f>
        <v/>
      </c>
      <c r="Q575" s="26">
        <f t="shared" si="82"/>
        <v>0</v>
      </c>
    </row>
    <row r="576" spans="1:17" x14ac:dyDescent="0.2">
      <c r="A576" s="19"/>
      <c r="B576" s="11" t="s">
        <v>388</v>
      </c>
      <c r="C576" s="19">
        <f t="shared" si="86"/>
        <v>45508</v>
      </c>
      <c r="D576" s="20">
        <f t="shared" si="87"/>
        <v>0.79513888888888884</v>
      </c>
      <c r="E576" s="20">
        <f t="shared" si="88"/>
        <v>0.8125</v>
      </c>
      <c r="F576" s="20">
        <f t="shared" si="89"/>
        <v>1.736111111111116E-2</v>
      </c>
      <c r="G576" s="11" t="str" cm="1">
        <f t="array" ref="G576">_xlfn.IFNA(LOOKUP(1,0/FIND(help!$B$1:$B$26,B576),help!$C$1:$C$26),"")</f>
        <v/>
      </c>
      <c r="H576" s="11" t="str" cm="1">
        <f t="array" ref="H576">IF(G576="","",IFERROR(LOOKUP(1,0/FIND(help!$H$2:$H$18,B576),help!$I$2:$I$18),""))</f>
        <v/>
      </c>
      <c r="I576" s="11" t="s">
        <v>1061</v>
      </c>
      <c r="J576" s="11" t="s">
        <v>837</v>
      </c>
      <c r="K576" s="11" t="s">
        <v>755</v>
      </c>
      <c r="L576" s="19">
        <f t="shared" si="80"/>
        <v>45508</v>
      </c>
      <c r="M576" s="11">
        <f t="shared" si="83"/>
        <v>3505</v>
      </c>
      <c r="N576" s="20" t="str">
        <f t="shared" si="81"/>
        <v/>
      </c>
      <c r="O576" s="20" t="str">
        <f t="shared" si="85"/>
        <v/>
      </c>
      <c r="P576" s="11" t="str">
        <f>IF(G576="","",G576&amp;COUNTIF($G$2:G576,G576))</f>
        <v/>
      </c>
      <c r="Q576" s="26">
        <f t="shared" si="82"/>
        <v>0</v>
      </c>
    </row>
    <row r="577" spans="1:17" x14ac:dyDescent="0.2">
      <c r="A577" s="19"/>
      <c r="B577" s="11" t="s">
        <v>501</v>
      </c>
      <c r="C577" s="19">
        <f t="shared" si="86"/>
        <v>45508</v>
      </c>
      <c r="D577" s="20">
        <f t="shared" si="87"/>
        <v>0.8125</v>
      </c>
      <c r="E577" s="20">
        <f t="shared" si="88"/>
        <v>0.86805555555555558</v>
      </c>
      <c r="F577" s="20">
        <f t="shared" si="89"/>
        <v>5.555555555555558E-2</v>
      </c>
      <c r="G577" s="11" t="str" cm="1">
        <f t="array" ref="G577">_xlfn.IFNA(LOOKUP(1,0/FIND(help!$B$1:$B$26,B577),help!$C$1:$C$26),"")</f>
        <v>意甲</v>
      </c>
      <c r="H577" s="11" t="str" cm="1">
        <f t="array" ref="H577">IF(G577="","",IFERROR(LOOKUP(1,0/FIND(help!$H$2:$H$18,B577),help!$I$2:$I$18),""))</f>
        <v>2023-24赛季</v>
      </c>
      <c r="I577" s="11" t="s">
        <v>1115</v>
      </c>
      <c r="J577" s="11" t="s">
        <v>903</v>
      </c>
      <c r="K577" s="11" t="s">
        <v>755</v>
      </c>
      <c r="L577" s="19">
        <f t="shared" si="80"/>
        <v>45508</v>
      </c>
      <c r="M577" s="11">
        <f t="shared" si="83"/>
        <v>3505</v>
      </c>
      <c r="N577" s="20">
        <f t="shared" si="81"/>
        <v>0.8125</v>
      </c>
      <c r="O577" s="20">
        <f t="shared" si="85"/>
        <v>0.86805555555555558</v>
      </c>
      <c r="P577" s="11" t="str">
        <f>IF(G577="","",G577&amp;COUNTIF($G$2:G577,G577))</f>
        <v>意甲54</v>
      </c>
      <c r="Q577" s="26">
        <f t="shared" si="82"/>
        <v>0</v>
      </c>
    </row>
    <row r="578" spans="1:17" x14ac:dyDescent="0.2">
      <c r="A578" s="19"/>
      <c r="B578" s="11" t="s">
        <v>502</v>
      </c>
      <c r="C578" s="19">
        <f t="shared" si="86"/>
        <v>45508</v>
      </c>
      <c r="D578" s="20">
        <f t="shared" si="87"/>
        <v>0.86805555555555558</v>
      </c>
      <c r="E578" s="20">
        <f t="shared" si="88"/>
        <v>0.92708333333333337</v>
      </c>
      <c r="F578" s="20">
        <f t="shared" si="89"/>
        <v>5.902777777777779E-2</v>
      </c>
      <c r="G578" s="11" t="str" cm="1">
        <f t="array" ref="G578">_xlfn.IFNA(LOOKUP(1,0/FIND(help!$B$1:$B$26,B578),help!$C$1:$C$26),"")</f>
        <v>意甲</v>
      </c>
      <c r="H578" s="11" t="str" cm="1">
        <f t="array" ref="H578">IF(G578="","",IFERROR(LOOKUP(1,0/FIND(help!$H$2:$H$18,B578),help!$I$2:$I$18),""))</f>
        <v>2023-24赛季</v>
      </c>
      <c r="I578" s="11" t="s">
        <v>1119</v>
      </c>
      <c r="J578" s="11" t="s">
        <v>909</v>
      </c>
      <c r="K578" s="11" t="s">
        <v>755</v>
      </c>
      <c r="L578" s="19">
        <f t="shared" si="80"/>
        <v>45508</v>
      </c>
      <c r="M578" s="11">
        <f t="shared" si="83"/>
        <v>3505</v>
      </c>
      <c r="N578" s="20">
        <f t="shared" si="81"/>
        <v>0.86805555555555558</v>
      </c>
      <c r="O578" s="20">
        <f t="shared" si="85"/>
        <v>0.92361111111111116</v>
      </c>
      <c r="P578" s="11" t="str">
        <f>IF(G578="","",G578&amp;COUNTIF($G$2:G578,G578))</f>
        <v>意甲55</v>
      </c>
      <c r="Q578" s="26">
        <f t="shared" si="82"/>
        <v>3.4722222222222099E-3</v>
      </c>
    </row>
    <row r="579" spans="1:17" x14ac:dyDescent="0.2">
      <c r="A579" s="19"/>
      <c r="B579" s="11" t="s">
        <v>503</v>
      </c>
      <c r="C579" s="19">
        <f t="shared" si="86"/>
        <v>45508</v>
      </c>
      <c r="D579" s="20">
        <f t="shared" si="87"/>
        <v>0.92708333333333337</v>
      </c>
      <c r="E579" s="20">
        <f t="shared" si="88"/>
        <v>0.98263888888888884</v>
      </c>
      <c r="F579" s="20">
        <f t="shared" si="89"/>
        <v>5.5555555555555469E-2</v>
      </c>
      <c r="G579" s="11" t="str" cm="1">
        <f t="array" ref="G579">_xlfn.IFNA(LOOKUP(1,0/FIND(help!$B$1:$B$26,B579),help!$C$1:$C$26),"")</f>
        <v>欧冠</v>
      </c>
      <c r="H579" s="11" t="str" cm="1">
        <f t="array" ref="H579">IF(G579="","",IFERROR(LOOKUP(1,0/FIND(help!$H$2:$H$18,B579),help!$I$2:$I$18),""))</f>
        <v>2023-24赛季</v>
      </c>
      <c r="I579" s="11" t="s">
        <v>1099</v>
      </c>
      <c r="J579" s="11" t="s">
        <v>888</v>
      </c>
      <c r="K579" s="11" t="s">
        <v>755</v>
      </c>
      <c r="L579" s="19">
        <f t="shared" ref="L579:L642" si="90">IF(D579&lt;$L$1,C579-1,C579)</f>
        <v>45508</v>
      </c>
      <c r="M579" s="11">
        <f t="shared" si="83"/>
        <v>3505</v>
      </c>
      <c r="N579" s="20">
        <f t="shared" ref="N579:N642" si="91">IF(G579="","",IF(D579&lt;$L$1,D579+1,D579))</f>
        <v>0.92708333333333337</v>
      </c>
      <c r="O579" s="20">
        <f t="shared" si="85"/>
        <v>0.98263888888888895</v>
      </c>
      <c r="P579" s="11" t="str">
        <f>IF(G579="","",G579&amp;COUNTIF($G$2:G579,G579))</f>
        <v>欧冠126</v>
      </c>
      <c r="Q579" s="26">
        <f t="shared" ref="Q579:Q642" si="92">IF(N579="",0,ABS(O579-E579-IF(E579&lt;1/12,1,0)))</f>
        <v>1.1102230246251565E-16</v>
      </c>
    </row>
    <row r="580" spans="1:17" x14ac:dyDescent="0.2">
      <c r="A580" s="19"/>
      <c r="B580" s="11" t="s">
        <v>504</v>
      </c>
      <c r="C580" s="19">
        <f t="shared" si="86"/>
        <v>45508</v>
      </c>
      <c r="D580" s="20">
        <f t="shared" si="87"/>
        <v>0.98263888888888884</v>
      </c>
      <c r="E580" s="20">
        <f t="shared" si="88"/>
        <v>3.8194444444444448E-2</v>
      </c>
      <c r="F580" s="20">
        <f t="shared" si="89"/>
        <v>5.555555555555558E-2</v>
      </c>
      <c r="G580" s="11" t="str" cm="1">
        <f t="array" ref="G580">_xlfn.IFNA(LOOKUP(1,0/FIND(help!$B$1:$B$26,B580),help!$C$1:$C$26),"")</f>
        <v>欧冠</v>
      </c>
      <c r="H580" s="11" t="str" cm="1">
        <f t="array" ref="H580">IF(G580="","",IFERROR(LOOKUP(1,0/FIND(help!$H$2:$H$18,B580),help!$I$2:$I$18),""))</f>
        <v>2023-24赛季</v>
      </c>
      <c r="I580" s="11" t="s">
        <v>1099</v>
      </c>
      <c r="J580" s="11" t="s">
        <v>896</v>
      </c>
      <c r="K580" s="11" t="s">
        <v>755</v>
      </c>
      <c r="L580" s="19">
        <f t="shared" si="90"/>
        <v>45508</v>
      </c>
      <c r="M580" s="11">
        <f t="shared" ref="M580:M643" si="93">M579</f>
        <v>3505</v>
      </c>
      <c r="N580" s="20">
        <f t="shared" si="91"/>
        <v>0.98263888888888884</v>
      </c>
      <c r="O580" s="20">
        <f t="shared" si="85"/>
        <v>1.0381944444444444</v>
      </c>
      <c r="P580" s="11" t="str">
        <f>IF(G580="","",G580&amp;COUNTIF($G$2:G580,G580))</f>
        <v>欧冠127</v>
      </c>
      <c r="Q580" s="26">
        <f t="shared" si="92"/>
        <v>0</v>
      </c>
    </row>
    <row r="581" spans="1:17" x14ac:dyDescent="0.2">
      <c r="A581" s="19">
        <v>45509</v>
      </c>
      <c r="B581" s="11" t="s">
        <v>16</v>
      </c>
      <c r="C581" s="19">
        <f t="shared" si="86"/>
        <v>45509</v>
      </c>
      <c r="D581" s="20">
        <f t="shared" si="87"/>
        <v>3.8194444444444448E-2</v>
      </c>
      <c r="E581" s="20">
        <f t="shared" si="88"/>
        <v>5.5555555555555552E-2</v>
      </c>
      <c r="F581" s="20">
        <f t="shared" si="89"/>
        <v>1.7361111111111105E-2</v>
      </c>
      <c r="G581" s="11" t="str" cm="1">
        <f t="array" ref="G581">_xlfn.IFNA(LOOKUP(1,0/FIND(help!$B$1:$B$26,B581),help!$C$1:$C$26),"")</f>
        <v/>
      </c>
      <c r="H581" s="11" t="str" cm="1">
        <f t="array" ref="H581">IF(G581="","",IFERROR(LOOKUP(1,0/FIND(help!$H$2:$H$18,B581),help!$I$2:$I$18),""))</f>
        <v/>
      </c>
      <c r="I581" s="11" t="s">
        <v>1061</v>
      </c>
      <c r="J581" s="11" t="s">
        <v>837</v>
      </c>
      <c r="K581" s="11" t="s">
        <v>755</v>
      </c>
      <c r="L581" s="19">
        <f t="shared" si="90"/>
        <v>45508</v>
      </c>
      <c r="M581" s="11">
        <f t="shared" si="93"/>
        <v>3505</v>
      </c>
      <c r="N581" s="20" t="str">
        <f t="shared" si="91"/>
        <v/>
      </c>
      <c r="O581" s="20" t="str">
        <f t="shared" ref="O581:O612" si="94">IF(N581="","",IF(ISNUMBER(FIND("集锦",G581)),IF(E581&lt;$L$1,E581+1,E581),IF(ABS(F581-$M$1)&lt;=TIME(0,5,1),IF(N581+$M$1&gt;TIME(2,0,0)+1,N581+$M$1-1,N581+$M$1),"check")))</f>
        <v/>
      </c>
      <c r="P581" s="11" t="str">
        <f>IF(G581="","",G581&amp;COUNTIF($G$2:G581,G581))</f>
        <v/>
      </c>
      <c r="Q581" s="26">
        <f t="shared" si="92"/>
        <v>0</v>
      </c>
    </row>
    <row r="582" spans="1:17" x14ac:dyDescent="0.2">
      <c r="A582" s="19"/>
      <c r="B582" s="11" t="s">
        <v>505</v>
      </c>
      <c r="C582" s="19">
        <f t="shared" si="86"/>
        <v>45509</v>
      </c>
      <c r="D582" s="20">
        <f t="shared" si="87"/>
        <v>5.5555555555555552E-2</v>
      </c>
      <c r="E582" s="20">
        <f t="shared" si="88"/>
        <v>0.1111111111111111</v>
      </c>
      <c r="F582" s="20">
        <f t="shared" si="89"/>
        <v>5.5555555555555552E-2</v>
      </c>
      <c r="G582" s="11" t="str" cm="1">
        <f t="array" ref="G582">_xlfn.IFNA(LOOKUP(1,0/FIND(help!$B$1:$B$26,B582),help!$C$1:$C$26),"")</f>
        <v>德甲</v>
      </c>
      <c r="H582" s="11" t="str" cm="1">
        <f t="array" ref="H582">IF(G582="","",IFERROR(LOOKUP(1,0/FIND(help!$H$2:$H$18,B582),help!$I$2:$I$18),""))</f>
        <v>2023-24赛季</v>
      </c>
      <c r="I582" s="11" t="s">
        <v>1176</v>
      </c>
      <c r="J582" s="11" t="s">
        <v>1003</v>
      </c>
      <c r="K582" s="11" t="s">
        <v>755</v>
      </c>
      <c r="L582" s="19">
        <f t="shared" si="90"/>
        <v>45508</v>
      </c>
      <c r="M582" s="11">
        <f t="shared" si="93"/>
        <v>3505</v>
      </c>
      <c r="N582" s="20">
        <f t="shared" si="91"/>
        <v>1.0555555555555556</v>
      </c>
      <c r="O582" s="20">
        <f t="shared" si="94"/>
        <v>0.11111111111111116</v>
      </c>
      <c r="P582" s="11" t="str">
        <f>IF(G582="","",G582&amp;COUNTIF($G$2:G582,G582))</f>
        <v>德甲87</v>
      </c>
      <c r="Q582" s="26">
        <f t="shared" si="92"/>
        <v>5.5511151231257827E-17</v>
      </c>
    </row>
    <row r="583" spans="1:17" x14ac:dyDescent="0.2">
      <c r="A583" s="19"/>
      <c r="B583" s="11" t="s">
        <v>506</v>
      </c>
      <c r="C583" s="19">
        <f t="shared" si="86"/>
        <v>45509</v>
      </c>
      <c r="D583" s="20">
        <f t="shared" si="87"/>
        <v>0.1111111111111111</v>
      </c>
      <c r="E583" s="20">
        <f t="shared" si="88"/>
        <v>0.1701388888888889</v>
      </c>
      <c r="F583" s="20">
        <f t="shared" si="89"/>
        <v>5.902777777777779E-2</v>
      </c>
      <c r="G583" s="11" t="str" cm="1">
        <f t="array" ref="G583">_xlfn.IFNA(LOOKUP(1,0/FIND(help!$B$1:$B$26,B583),help!$C$1:$C$26),"")</f>
        <v>德甲</v>
      </c>
      <c r="H583" s="11" t="str" cm="1">
        <f t="array" ref="H583">IF(G583="","",IFERROR(LOOKUP(1,0/FIND(help!$H$2:$H$18,B583),help!$I$2:$I$18),""))</f>
        <v>2023-24赛季</v>
      </c>
      <c r="I583" s="11" t="s">
        <v>1176</v>
      </c>
      <c r="J583" s="11" t="s">
        <v>1004</v>
      </c>
      <c r="K583" s="11" t="s">
        <v>755</v>
      </c>
      <c r="L583" s="19">
        <f t="shared" si="90"/>
        <v>45509</v>
      </c>
      <c r="M583" s="11">
        <f t="shared" si="93"/>
        <v>3505</v>
      </c>
      <c r="N583" s="20">
        <f t="shared" si="91"/>
        <v>0.1111111111111111</v>
      </c>
      <c r="O583" s="20">
        <f t="shared" si="94"/>
        <v>0.16666666666666666</v>
      </c>
      <c r="P583" s="11" t="str">
        <f>IF(G583="","",G583&amp;COUNTIF($G$2:G583,G583))</f>
        <v>德甲88</v>
      </c>
      <c r="Q583" s="26">
        <f t="shared" si="92"/>
        <v>3.4722222222222376E-3</v>
      </c>
    </row>
    <row r="584" spans="1:17" x14ac:dyDescent="0.2">
      <c r="A584" s="19"/>
      <c r="B584" s="11" t="s">
        <v>507</v>
      </c>
      <c r="C584" s="19">
        <f t="shared" si="86"/>
        <v>45509</v>
      </c>
      <c r="D584" s="20">
        <f t="shared" si="87"/>
        <v>0.1701388888888889</v>
      </c>
      <c r="E584" s="20">
        <f t="shared" si="88"/>
        <v>0.22569444444444445</v>
      </c>
      <c r="F584" s="20">
        <f t="shared" si="89"/>
        <v>5.5555555555555552E-2</v>
      </c>
      <c r="G584" s="11" t="str" cm="1">
        <f t="array" ref="G584">_xlfn.IFNA(LOOKUP(1,0/FIND(help!$B$1:$B$26,B584),help!$C$1:$C$26),"")</f>
        <v>德甲</v>
      </c>
      <c r="H584" s="11" t="str" cm="1">
        <f t="array" ref="H584">IF(G584="","",IFERROR(LOOKUP(1,0/FIND(help!$H$2:$H$18,B584),help!$I$2:$I$18),""))</f>
        <v>2023-24赛季</v>
      </c>
      <c r="I584" s="11" t="s">
        <v>1178</v>
      </c>
      <c r="J584" s="11" t="s">
        <v>1007</v>
      </c>
      <c r="K584" s="11" t="s">
        <v>755</v>
      </c>
      <c r="L584" s="19">
        <f t="shared" si="90"/>
        <v>45509</v>
      </c>
      <c r="M584" s="11">
        <f t="shared" si="93"/>
        <v>3505</v>
      </c>
      <c r="N584" s="20">
        <f t="shared" si="91"/>
        <v>0.1701388888888889</v>
      </c>
      <c r="O584" s="20">
        <f t="shared" si="94"/>
        <v>0.22569444444444445</v>
      </c>
      <c r="P584" s="11" t="str">
        <f>IF(G584="","",G584&amp;COUNTIF($G$2:G584,G584))</f>
        <v>德甲89</v>
      </c>
      <c r="Q584" s="26">
        <f t="shared" si="92"/>
        <v>0</v>
      </c>
    </row>
    <row r="585" spans="1:17" x14ac:dyDescent="0.2">
      <c r="A585" s="19"/>
      <c r="B585" s="11" t="s">
        <v>508</v>
      </c>
      <c r="C585" s="19">
        <f t="shared" si="86"/>
        <v>45509</v>
      </c>
      <c r="D585" s="20">
        <f t="shared" si="87"/>
        <v>0.22569444444444445</v>
      </c>
      <c r="E585" s="20">
        <f t="shared" si="88"/>
        <v>0.28472222222222221</v>
      </c>
      <c r="F585" s="20">
        <f t="shared" si="89"/>
        <v>5.9027777777777762E-2</v>
      </c>
      <c r="G585" s="11" t="str" cm="1">
        <f t="array" ref="G585">_xlfn.IFNA(LOOKUP(1,0/FIND(help!$B$1:$B$26,B585),help!$C$1:$C$26),"")</f>
        <v>德甲</v>
      </c>
      <c r="H585" s="11" t="str" cm="1">
        <f t="array" ref="H585">IF(G585="","",IFERROR(LOOKUP(1,0/FIND(help!$H$2:$H$18,B585),help!$I$2:$I$18),""))</f>
        <v>2023-24赛季</v>
      </c>
      <c r="I585" s="11" t="s">
        <v>1178</v>
      </c>
      <c r="J585" s="11" t="s">
        <v>1008</v>
      </c>
      <c r="K585" s="11" t="s">
        <v>755</v>
      </c>
      <c r="L585" s="19">
        <f t="shared" si="90"/>
        <v>45509</v>
      </c>
      <c r="M585" s="11">
        <f t="shared" si="93"/>
        <v>3505</v>
      </c>
      <c r="N585" s="20">
        <f t="shared" si="91"/>
        <v>0.22569444444444445</v>
      </c>
      <c r="O585" s="20">
        <f t="shared" si="94"/>
        <v>0.28125</v>
      </c>
      <c r="P585" s="11" t="str">
        <f>IF(G585="","",G585&amp;COUNTIF($G$2:G585,G585))</f>
        <v>德甲90</v>
      </c>
      <c r="Q585" s="26">
        <f t="shared" si="92"/>
        <v>3.4722222222222099E-3</v>
      </c>
    </row>
    <row r="586" spans="1:17" x14ac:dyDescent="0.2">
      <c r="A586" s="19"/>
      <c r="B586" s="11" t="s">
        <v>509</v>
      </c>
      <c r="C586" s="19">
        <f t="shared" si="86"/>
        <v>45509</v>
      </c>
      <c r="D586" s="20">
        <f t="shared" si="87"/>
        <v>0.28472222222222221</v>
      </c>
      <c r="E586" s="20">
        <f t="shared" si="88"/>
        <v>0.34027777777777779</v>
      </c>
      <c r="F586" s="20">
        <f t="shared" si="89"/>
        <v>5.555555555555558E-2</v>
      </c>
      <c r="G586" s="11" t="str" cm="1">
        <f t="array" ref="G586">_xlfn.IFNA(LOOKUP(1,0/FIND(help!$B$1:$B$26,B586),help!$C$1:$C$26),"")</f>
        <v>德甲</v>
      </c>
      <c r="H586" s="11" t="str" cm="1">
        <f t="array" ref="H586">IF(G586="","",IFERROR(LOOKUP(1,0/FIND(help!$H$2:$H$18,B586),help!$I$2:$I$18),""))</f>
        <v>2023-24赛季</v>
      </c>
      <c r="I586" s="11" t="s">
        <v>1180</v>
      </c>
      <c r="J586" s="11" t="s">
        <v>1011</v>
      </c>
      <c r="K586" s="11" t="s">
        <v>755</v>
      </c>
      <c r="L586" s="19">
        <f t="shared" si="90"/>
        <v>45509</v>
      </c>
      <c r="M586" s="11">
        <f t="shared" si="93"/>
        <v>3505</v>
      </c>
      <c r="N586" s="20">
        <f t="shared" si="91"/>
        <v>0.28472222222222221</v>
      </c>
      <c r="O586" s="20">
        <f t="shared" si="94"/>
        <v>0.34027777777777779</v>
      </c>
      <c r="P586" s="11" t="str">
        <f>IF(G586="","",G586&amp;COUNTIF($G$2:G586,G586))</f>
        <v>德甲91</v>
      </c>
      <c r="Q586" s="26">
        <f t="shared" si="92"/>
        <v>0</v>
      </c>
    </row>
    <row r="587" spans="1:17" x14ac:dyDescent="0.2">
      <c r="A587" s="19"/>
      <c r="B587" s="11" t="s">
        <v>510</v>
      </c>
      <c r="C587" s="19">
        <f t="shared" si="86"/>
        <v>45509</v>
      </c>
      <c r="D587" s="20">
        <f t="shared" si="87"/>
        <v>0.34027777777777779</v>
      </c>
      <c r="E587" s="20">
        <f t="shared" si="88"/>
        <v>0.39930555555555558</v>
      </c>
      <c r="F587" s="20">
        <f t="shared" si="89"/>
        <v>5.902777777777779E-2</v>
      </c>
      <c r="G587" s="11" t="str" cm="1">
        <f t="array" ref="G587">_xlfn.IFNA(LOOKUP(1,0/FIND(help!$B$1:$B$26,B587),help!$C$1:$C$26),"")</f>
        <v>德甲</v>
      </c>
      <c r="H587" s="11" t="str" cm="1">
        <f t="array" ref="H587">IF(G587="","",IFERROR(LOOKUP(1,0/FIND(help!$H$2:$H$18,B587),help!$I$2:$I$18),""))</f>
        <v>2023-24赛季</v>
      </c>
      <c r="I587" s="11" t="s">
        <v>1181</v>
      </c>
      <c r="J587" s="11" t="s">
        <v>1012</v>
      </c>
      <c r="K587" s="11" t="s">
        <v>755</v>
      </c>
      <c r="L587" s="19">
        <f t="shared" si="90"/>
        <v>45509</v>
      </c>
      <c r="M587" s="11">
        <f t="shared" si="93"/>
        <v>3505</v>
      </c>
      <c r="N587" s="20">
        <f t="shared" si="91"/>
        <v>0.34027777777777779</v>
      </c>
      <c r="O587" s="20">
        <f t="shared" si="94"/>
        <v>0.39583333333333337</v>
      </c>
      <c r="P587" s="11" t="str">
        <f>IF(G587="","",G587&amp;COUNTIF($G$2:G587,G587))</f>
        <v>德甲92</v>
      </c>
      <c r="Q587" s="26">
        <f t="shared" si="92"/>
        <v>3.4722222222222099E-3</v>
      </c>
    </row>
    <row r="588" spans="1:17" x14ac:dyDescent="0.2">
      <c r="A588" s="19"/>
      <c r="B588" s="11" t="s">
        <v>511</v>
      </c>
      <c r="C588" s="19">
        <f t="shared" si="86"/>
        <v>45509</v>
      </c>
      <c r="D588" s="20">
        <f t="shared" si="87"/>
        <v>0.39930555555555558</v>
      </c>
      <c r="E588" s="20">
        <f t="shared" si="88"/>
        <v>0.4548611111111111</v>
      </c>
      <c r="F588" s="20">
        <f t="shared" si="89"/>
        <v>5.5555555555555525E-2</v>
      </c>
      <c r="G588" s="11" t="str" cm="1">
        <f t="array" ref="G588">_xlfn.IFNA(LOOKUP(1,0/FIND(help!$B$1:$B$26,B588),help!$C$1:$C$26),"")</f>
        <v>欧冠</v>
      </c>
      <c r="H588" s="11" t="str" cm="1">
        <f t="array" ref="H588">IF(G588="","",IFERROR(LOOKUP(1,0/FIND(help!$H$2:$H$18,B588),help!$I$2:$I$18),""))</f>
        <v>2023-24赛季</v>
      </c>
      <c r="I588" s="11" t="s">
        <v>1099</v>
      </c>
      <c r="J588" s="11" t="s">
        <v>896</v>
      </c>
      <c r="K588" s="11" t="s">
        <v>755</v>
      </c>
      <c r="L588" s="19">
        <f t="shared" si="90"/>
        <v>45509</v>
      </c>
      <c r="M588" s="11">
        <f t="shared" si="93"/>
        <v>3505</v>
      </c>
      <c r="N588" s="20">
        <f t="shared" si="91"/>
        <v>0.39930555555555558</v>
      </c>
      <c r="O588" s="20">
        <f t="shared" si="94"/>
        <v>0.45486111111111116</v>
      </c>
      <c r="P588" s="11" t="str">
        <f>IF(G588="","",G588&amp;COUNTIF($G$2:G588,G588))</f>
        <v>欧冠128</v>
      </c>
      <c r="Q588" s="26">
        <f t="shared" si="92"/>
        <v>5.5511151231257827E-17</v>
      </c>
    </row>
    <row r="589" spans="1:17" x14ac:dyDescent="0.2">
      <c r="A589" s="19"/>
      <c r="B589" s="11" t="s">
        <v>512</v>
      </c>
      <c r="C589" s="19">
        <f t="shared" si="86"/>
        <v>45509</v>
      </c>
      <c r="D589" s="20">
        <f t="shared" si="87"/>
        <v>0.4548611111111111</v>
      </c>
      <c r="E589" s="20">
        <f t="shared" si="88"/>
        <v>0.51388888888888884</v>
      </c>
      <c r="F589" s="20">
        <f t="shared" si="89"/>
        <v>5.9027777777777735E-2</v>
      </c>
      <c r="G589" s="11" t="str" cm="1">
        <f t="array" ref="G589">_xlfn.IFNA(LOOKUP(1,0/FIND(help!$B$1:$B$26,B589),help!$C$1:$C$26),"")</f>
        <v>欧冠</v>
      </c>
      <c r="H589" s="11" t="str" cm="1">
        <f t="array" ref="H589">IF(G589="","",IFERROR(LOOKUP(1,0/FIND(help!$H$2:$H$18,B589),help!$I$2:$I$18),""))</f>
        <v>2023-24赛季</v>
      </c>
      <c r="I589" s="11" t="s">
        <v>1099</v>
      </c>
      <c r="J589" s="11" t="s">
        <v>904</v>
      </c>
      <c r="K589" s="11" t="s">
        <v>755</v>
      </c>
      <c r="L589" s="19">
        <f t="shared" si="90"/>
        <v>45509</v>
      </c>
      <c r="M589" s="11">
        <f t="shared" si="93"/>
        <v>3505</v>
      </c>
      <c r="N589" s="20">
        <f t="shared" si="91"/>
        <v>0.4548611111111111</v>
      </c>
      <c r="O589" s="20">
        <f t="shared" si="94"/>
        <v>0.51041666666666663</v>
      </c>
      <c r="P589" s="11" t="str">
        <f>IF(G589="","",G589&amp;COUNTIF($G$2:G589,G589))</f>
        <v>欧冠129</v>
      </c>
      <c r="Q589" s="26">
        <f t="shared" si="92"/>
        <v>3.4722222222222099E-3</v>
      </c>
    </row>
    <row r="590" spans="1:17" x14ac:dyDescent="0.2">
      <c r="A590" s="19"/>
      <c r="B590" s="11" t="s">
        <v>513</v>
      </c>
      <c r="C590" s="19">
        <f t="shared" si="86"/>
        <v>45509</v>
      </c>
      <c r="D590" s="20">
        <f t="shared" si="87"/>
        <v>0.51388888888888884</v>
      </c>
      <c r="E590" s="20">
        <f t="shared" si="88"/>
        <v>0.52777777777777779</v>
      </c>
      <c r="F590" s="20">
        <f t="shared" si="89"/>
        <v>1.3888888888888951E-2</v>
      </c>
      <c r="G590" s="11" t="str" cm="1">
        <f t="array" ref="G590">_xlfn.IFNA(LOOKUP(1,0/FIND(help!$B$1:$B$26,B590),help!$C$1:$C$26),"")</f>
        <v/>
      </c>
      <c r="H590" s="11" t="str" cm="1">
        <f t="array" ref="H590">IF(G590="","",IFERROR(LOOKUP(1,0/FIND(help!$H$2:$H$18,B590),help!$I$2:$I$18),""))</f>
        <v/>
      </c>
      <c r="I590" s="11" t="s">
        <v>1069</v>
      </c>
      <c r="J590" s="11" t="s">
        <v>847</v>
      </c>
      <c r="K590" s="11" t="s">
        <v>755</v>
      </c>
      <c r="L590" s="19">
        <f t="shared" si="90"/>
        <v>45509</v>
      </c>
      <c r="M590" s="11">
        <f t="shared" si="93"/>
        <v>3505</v>
      </c>
      <c r="N590" s="20" t="str">
        <f t="shared" si="91"/>
        <v/>
      </c>
      <c r="O590" s="20" t="str">
        <f t="shared" si="94"/>
        <v/>
      </c>
      <c r="P590" s="11" t="str">
        <f>IF(G590="","",G590&amp;COUNTIF($G$2:G590,G590))</f>
        <v/>
      </c>
      <c r="Q590" s="26">
        <f t="shared" si="92"/>
        <v>0</v>
      </c>
    </row>
    <row r="591" spans="1:17" x14ac:dyDescent="0.2">
      <c r="A591" s="19"/>
      <c r="B591" s="11" t="s">
        <v>514</v>
      </c>
      <c r="C591" s="19">
        <f t="shared" si="86"/>
        <v>45509</v>
      </c>
      <c r="D591" s="20">
        <f t="shared" si="87"/>
        <v>0.52777777777777779</v>
      </c>
      <c r="E591" s="20">
        <f t="shared" si="88"/>
        <v>0.54861111111111116</v>
      </c>
      <c r="F591" s="20">
        <f t="shared" si="89"/>
        <v>2.083333333333337E-2</v>
      </c>
      <c r="G591" s="11" t="str" cm="1">
        <f t="array" ref="G591">_xlfn.IFNA(LOOKUP(1,0/FIND(help!$B$1:$B$26,B591),help!$C$1:$C$26),"")</f>
        <v/>
      </c>
      <c r="H591" s="11" t="str" cm="1">
        <f t="array" ref="H591">IF(G591="","",IFERROR(LOOKUP(1,0/FIND(help!$H$2:$H$18,B591),help!$I$2:$I$18),""))</f>
        <v/>
      </c>
      <c r="I591" s="11" t="s">
        <v>1108</v>
      </c>
      <c r="J591" s="11" t="s">
        <v>892</v>
      </c>
      <c r="K591" s="11" t="s">
        <v>755</v>
      </c>
      <c r="L591" s="19">
        <f t="shared" si="90"/>
        <v>45509</v>
      </c>
      <c r="M591" s="11">
        <f t="shared" si="93"/>
        <v>3505</v>
      </c>
      <c r="N591" s="20" t="str">
        <f t="shared" si="91"/>
        <v/>
      </c>
      <c r="O591" s="20" t="str">
        <f t="shared" si="94"/>
        <v/>
      </c>
      <c r="P591" s="11" t="str">
        <f>IF(G591="","",G591&amp;COUNTIF($G$2:G591,G591))</f>
        <v/>
      </c>
      <c r="Q591" s="26">
        <f t="shared" si="92"/>
        <v>0</v>
      </c>
    </row>
    <row r="592" spans="1:17" x14ac:dyDescent="0.2">
      <c r="A592" s="19"/>
      <c r="B592" s="11" t="s">
        <v>515</v>
      </c>
      <c r="C592" s="19">
        <f t="shared" si="86"/>
        <v>45509</v>
      </c>
      <c r="D592" s="20">
        <f t="shared" si="87"/>
        <v>0.54861111111111116</v>
      </c>
      <c r="E592" s="20">
        <f t="shared" si="88"/>
        <v>0.60416666666666663</v>
      </c>
      <c r="F592" s="20">
        <f t="shared" si="89"/>
        <v>5.5555555555555469E-2</v>
      </c>
      <c r="G592" s="11" t="str" cm="1">
        <f t="array" ref="G592">_xlfn.IFNA(LOOKUP(1,0/FIND(help!$B$1:$B$26,B592),help!$C$1:$C$26),"")</f>
        <v>欧冠</v>
      </c>
      <c r="H592" s="11" t="str" cm="1">
        <f t="array" ref="H592">IF(G592="","",IFERROR(LOOKUP(1,0/FIND(help!$H$2:$H$18,B592),help!$I$2:$I$18),""))</f>
        <v>2023-24赛季</v>
      </c>
      <c r="I592" s="11" t="s">
        <v>1177</v>
      </c>
      <c r="J592" s="11" t="s">
        <v>1009</v>
      </c>
      <c r="K592" s="11" t="s">
        <v>755</v>
      </c>
      <c r="L592" s="19">
        <f t="shared" si="90"/>
        <v>45509</v>
      </c>
      <c r="M592" s="11">
        <f t="shared" si="93"/>
        <v>3505</v>
      </c>
      <c r="N592" s="20">
        <f t="shared" si="91"/>
        <v>0.54861111111111116</v>
      </c>
      <c r="O592" s="20">
        <f t="shared" si="94"/>
        <v>0.60416666666666674</v>
      </c>
      <c r="P592" s="11" t="str">
        <f>IF(G592="","",G592&amp;COUNTIF($G$2:G592,G592))</f>
        <v>欧冠130</v>
      </c>
      <c r="Q592" s="26">
        <f t="shared" si="92"/>
        <v>1.1102230246251565E-16</v>
      </c>
    </row>
    <row r="593" spans="1:17" x14ac:dyDescent="0.2">
      <c r="A593" s="19"/>
      <c r="B593" s="11" t="s">
        <v>516</v>
      </c>
      <c r="C593" s="19">
        <f t="shared" si="86"/>
        <v>45509</v>
      </c>
      <c r="D593" s="20">
        <f t="shared" si="87"/>
        <v>0.60416666666666663</v>
      </c>
      <c r="E593" s="20">
        <f t="shared" si="88"/>
        <v>0.66319444444444442</v>
      </c>
      <c r="F593" s="20">
        <f t="shared" si="89"/>
        <v>5.902777777777779E-2</v>
      </c>
      <c r="G593" s="11" t="str" cm="1">
        <f t="array" ref="G593">_xlfn.IFNA(LOOKUP(1,0/FIND(help!$B$1:$B$26,B593),help!$C$1:$C$26),"")</f>
        <v>欧冠</v>
      </c>
      <c r="H593" s="11" t="str" cm="1">
        <f t="array" ref="H593">IF(G593="","",IFERROR(LOOKUP(1,0/FIND(help!$H$2:$H$18,B593),help!$I$2:$I$18),""))</f>
        <v>2023-24赛季</v>
      </c>
      <c r="I593" s="11" t="s">
        <v>1177</v>
      </c>
      <c r="J593" s="11" t="s">
        <v>1013</v>
      </c>
      <c r="K593" s="11" t="s">
        <v>755</v>
      </c>
      <c r="L593" s="19">
        <f t="shared" si="90"/>
        <v>45509</v>
      </c>
      <c r="M593" s="11">
        <f t="shared" si="93"/>
        <v>3505</v>
      </c>
      <c r="N593" s="20">
        <f t="shared" si="91"/>
        <v>0.60416666666666663</v>
      </c>
      <c r="O593" s="20">
        <f t="shared" si="94"/>
        <v>0.65972222222222221</v>
      </c>
      <c r="P593" s="11" t="str">
        <f>IF(G593="","",G593&amp;COUNTIF($G$2:G593,G593))</f>
        <v>欧冠131</v>
      </c>
      <c r="Q593" s="26">
        <f t="shared" si="92"/>
        <v>3.4722222222222099E-3</v>
      </c>
    </row>
    <row r="594" spans="1:17" x14ac:dyDescent="0.2">
      <c r="A594" s="19"/>
      <c r="B594" s="11" t="s">
        <v>517</v>
      </c>
      <c r="C594" s="19">
        <f t="shared" si="86"/>
        <v>45509</v>
      </c>
      <c r="D594" s="20">
        <f t="shared" si="87"/>
        <v>0.66319444444444442</v>
      </c>
      <c r="E594" s="20">
        <f t="shared" si="88"/>
        <v>0.71875</v>
      </c>
      <c r="F594" s="20">
        <f t="shared" si="89"/>
        <v>5.555555555555558E-2</v>
      </c>
      <c r="G594" s="11" t="str" cm="1">
        <f t="array" ref="G594">_xlfn.IFNA(LOOKUP(1,0/FIND(help!$B$1:$B$26,B594),help!$C$1:$C$26),"")</f>
        <v>德甲</v>
      </c>
      <c r="H594" s="11" t="str" cm="1">
        <f t="array" ref="H594">IF(G594="","",IFERROR(LOOKUP(1,0/FIND(help!$H$2:$H$18,B594),help!$I$2:$I$18),""))</f>
        <v>2023-24赛季</v>
      </c>
      <c r="I594" s="11" t="s">
        <v>1179</v>
      </c>
      <c r="J594" s="11" t="s">
        <v>1010</v>
      </c>
      <c r="K594" s="11" t="s">
        <v>755</v>
      </c>
      <c r="L594" s="19">
        <f t="shared" si="90"/>
        <v>45509</v>
      </c>
      <c r="M594" s="11">
        <f t="shared" si="93"/>
        <v>3505</v>
      </c>
      <c r="N594" s="20">
        <f t="shared" si="91"/>
        <v>0.66319444444444442</v>
      </c>
      <c r="O594" s="20">
        <f t="shared" si="94"/>
        <v>0.71875</v>
      </c>
      <c r="P594" s="11" t="str">
        <f>IF(G594="","",G594&amp;COUNTIF($G$2:G594,G594))</f>
        <v>德甲93</v>
      </c>
      <c r="Q594" s="26">
        <f t="shared" si="92"/>
        <v>0</v>
      </c>
    </row>
    <row r="595" spans="1:17" x14ac:dyDescent="0.2">
      <c r="A595" s="19"/>
      <c r="B595" s="11" t="s">
        <v>518</v>
      </c>
      <c r="C595" s="19">
        <f t="shared" si="86"/>
        <v>45509</v>
      </c>
      <c r="D595" s="20">
        <f t="shared" si="87"/>
        <v>0.71875</v>
      </c>
      <c r="E595" s="20">
        <f t="shared" si="88"/>
        <v>0.77777777777777779</v>
      </c>
      <c r="F595" s="20">
        <f t="shared" si="89"/>
        <v>5.902777777777779E-2</v>
      </c>
      <c r="G595" s="11" t="str" cm="1">
        <f t="array" ref="G595">_xlfn.IFNA(LOOKUP(1,0/FIND(help!$B$1:$B$26,B595),help!$C$1:$C$26),"")</f>
        <v>德甲</v>
      </c>
      <c r="H595" s="11" t="str" cm="1">
        <f t="array" ref="H595">IF(G595="","",IFERROR(LOOKUP(1,0/FIND(help!$H$2:$H$18,B595),help!$I$2:$I$18),""))</f>
        <v>2023-24赛季</v>
      </c>
      <c r="I595" s="11" t="s">
        <v>1182</v>
      </c>
      <c r="J595" s="11" t="s">
        <v>1014</v>
      </c>
      <c r="K595" s="11" t="s">
        <v>755</v>
      </c>
      <c r="L595" s="19">
        <f t="shared" si="90"/>
        <v>45509</v>
      </c>
      <c r="M595" s="11">
        <f t="shared" si="93"/>
        <v>3505</v>
      </c>
      <c r="N595" s="20">
        <f t="shared" si="91"/>
        <v>0.71875</v>
      </c>
      <c r="O595" s="20">
        <f t="shared" si="94"/>
        <v>0.77430555555555558</v>
      </c>
      <c r="P595" s="11" t="str">
        <f>IF(G595="","",G595&amp;COUNTIF($G$2:G595,G595))</f>
        <v>德甲94</v>
      </c>
      <c r="Q595" s="26">
        <f t="shared" si="92"/>
        <v>3.4722222222222099E-3</v>
      </c>
    </row>
    <row r="596" spans="1:17" x14ac:dyDescent="0.2">
      <c r="A596" s="19"/>
      <c r="B596" s="11" t="s">
        <v>519</v>
      </c>
      <c r="C596" s="19">
        <f t="shared" si="86"/>
        <v>45509</v>
      </c>
      <c r="D596" s="20">
        <f t="shared" si="87"/>
        <v>0.77777777777777779</v>
      </c>
      <c r="E596" s="20">
        <f t="shared" si="88"/>
        <v>0.79513888888888884</v>
      </c>
      <c r="F596" s="20">
        <f t="shared" si="89"/>
        <v>1.7361111111111049E-2</v>
      </c>
      <c r="G596" s="11" t="str" cm="1">
        <f t="array" ref="G596">_xlfn.IFNA(LOOKUP(1,0/FIND(help!$B$1:$B$26,B596),help!$C$1:$C$26),"")</f>
        <v/>
      </c>
      <c r="H596" s="11" t="str" cm="1">
        <f t="array" ref="H596">IF(G596="","",IFERROR(LOOKUP(1,0/FIND(help!$H$2:$H$18,B596),help!$I$2:$I$18),""))</f>
        <v/>
      </c>
      <c r="I596" s="11" t="s">
        <v>1108</v>
      </c>
      <c r="J596" s="11" t="s">
        <v>892</v>
      </c>
      <c r="K596" s="11" t="s">
        <v>755</v>
      </c>
      <c r="L596" s="19">
        <f t="shared" si="90"/>
        <v>45509</v>
      </c>
      <c r="M596" s="11">
        <f t="shared" si="93"/>
        <v>3505</v>
      </c>
      <c r="N596" s="20" t="str">
        <f t="shared" si="91"/>
        <v/>
      </c>
      <c r="O596" s="20" t="str">
        <f t="shared" si="94"/>
        <v/>
      </c>
      <c r="P596" s="11" t="str">
        <f>IF(G596="","",G596&amp;COUNTIF($G$2:G596,G596))</f>
        <v/>
      </c>
      <c r="Q596" s="26">
        <f t="shared" si="92"/>
        <v>0</v>
      </c>
    </row>
    <row r="597" spans="1:17" x14ac:dyDescent="0.2">
      <c r="A597" s="19"/>
      <c r="B597" s="11" t="s">
        <v>520</v>
      </c>
      <c r="C597" s="19">
        <f t="shared" si="86"/>
        <v>45509</v>
      </c>
      <c r="D597" s="20">
        <f t="shared" si="87"/>
        <v>0.79513888888888884</v>
      </c>
      <c r="E597" s="20">
        <f t="shared" si="88"/>
        <v>0.8125</v>
      </c>
      <c r="F597" s="20">
        <f t="shared" si="89"/>
        <v>1.736111111111116E-2</v>
      </c>
      <c r="G597" s="11" t="str" cm="1">
        <f t="array" ref="G597">_xlfn.IFNA(LOOKUP(1,0/FIND(help!$B$1:$B$26,B597),help!$C$1:$C$26),"")</f>
        <v/>
      </c>
      <c r="H597" s="11" t="str" cm="1">
        <f t="array" ref="H597">IF(G597="","",IFERROR(LOOKUP(1,0/FIND(help!$H$2:$H$18,B597),help!$I$2:$I$18),""))</f>
        <v/>
      </c>
      <c r="I597" s="11" t="s">
        <v>1069</v>
      </c>
      <c r="J597" s="11" t="s">
        <v>847</v>
      </c>
      <c r="K597" s="11" t="s">
        <v>755</v>
      </c>
      <c r="L597" s="19">
        <f t="shared" si="90"/>
        <v>45509</v>
      </c>
      <c r="M597" s="11">
        <f t="shared" si="93"/>
        <v>3505</v>
      </c>
      <c r="N597" s="20" t="str">
        <f t="shared" si="91"/>
        <v/>
      </c>
      <c r="O597" s="20" t="str">
        <f t="shared" si="94"/>
        <v/>
      </c>
      <c r="P597" s="11" t="str">
        <f>IF(G597="","",G597&amp;COUNTIF($G$2:G597,G597))</f>
        <v/>
      </c>
      <c r="Q597" s="26">
        <f t="shared" si="92"/>
        <v>0</v>
      </c>
    </row>
    <row r="598" spans="1:17" x14ac:dyDescent="0.2">
      <c r="A598" s="19"/>
      <c r="B598" s="11" t="s">
        <v>521</v>
      </c>
      <c r="C598" s="19">
        <f t="shared" si="86"/>
        <v>45509</v>
      </c>
      <c r="D598" s="20">
        <f t="shared" si="87"/>
        <v>0.8125</v>
      </c>
      <c r="E598" s="20">
        <f t="shared" si="88"/>
        <v>0.86805555555555558</v>
      </c>
      <c r="F598" s="20">
        <f t="shared" si="89"/>
        <v>5.555555555555558E-2</v>
      </c>
      <c r="G598" s="11" t="str" cm="1">
        <f t="array" ref="G598">_xlfn.IFNA(LOOKUP(1,0/FIND(help!$B$1:$B$26,B598),help!$C$1:$C$26),"")</f>
        <v>意甲</v>
      </c>
      <c r="H598" s="11" t="str" cm="1">
        <f t="array" ref="H598">IF(G598="","",IFERROR(LOOKUP(1,0/FIND(help!$H$2:$H$18,B598),help!$I$2:$I$18),""))</f>
        <v>2023-24赛季</v>
      </c>
      <c r="I598" s="11" t="s">
        <v>1119</v>
      </c>
      <c r="J598" s="11" t="s">
        <v>909</v>
      </c>
      <c r="K598" s="11" t="s">
        <v>755</v>
      </c>
      <c r="L598" s="19">
        <f t="shared" si="90"/>
        <v>45509</v>
      </c>
      <c r="M598" s="11">
        <f t="shared" si="93"/>
        <v>3505</v>
      </c>
      <c r="N598" s="20">
        <f t="shared" si="91"/>
        <v>0.8125</v>
      </c>
      <c r="O598" s="20">
        <f t="shared" si="94"/>
        <v>0.86805555555555558</v>
      </c>
      <c r="P598" s="11" t="str">
        <f>IF(G598="","",G598&amp;COUNTIF($G$2:G598,G598))</f>
        <v>意甲56</v>
      </c>
      <c r="Q598" s="26">
        <f t="shared" si="92"/>
        <v>0</v>
      </c>
    </row>
    <row r="599" spans="1:17" x14ac:dyDescent="0.2">
      <c r="A599" s="19"/>
      <c r="B599" s="11" t="s">
        <v>522</v>
      </c>
      <c r="C599" s="19">
        <f t="shared" si="86"/>
        <v>45509</v>
      </c>
      <c r="D599" s="20">
        <f t="shared" si="87"/>
        <v>0.86805555555555558</v>
      </c>
      <c r="E599" s="20">
        <f t="shared" si="88"/>
        <v>0.92708333333333337</v>
      </c>
      <c r="F599" s="20">
        <f t="shared" si="89"/>
        <v>5.902777777777779E-2</v>
      </c>
      <c r="G599" s="11" t="str" cm="1">
        <f t="array" ref="G599">_xlfn.IFNA(LOOKUP(1,0/FIND(help!$B$1:$B$26,B599),help!$C$1:$C$26),"")</f>
        <v>意甲</v>
      </c>
      <c r="H599" s="11" t="str" cm="1">
        <f t="array" ref="H599">IF(G599="","",IFERROR(LOOKUP(1,0/FIND(help!$H$2:$H$18,B599),help!$I$2:$I$18),""))</f>
        <v>2023-24赛季</v>
      </c>
      <c r="I599" s="11" t="s">
        <v>1122</v>
      </c>
      <c r="K599" s="11" t="s">
        <v>755</v>
      </c>
      <c r="L599" s="19">
        <f t="shared" si="90"/>
        <v>45509</v>
      </c>
      <c r="M599" s="11">
        <f t="shared" si="93"/>
        <v>3505</v>
      </c>
      <c r="N599" s="20">
        <f t="shared" si="91"/>
        <v>0.86805555555555558</v>
      </c>
      <c r="O599" s="20">
        <f t="shared" si="94"/>
        <v>0.92361111111111116</v>
      </c>
      <c r="P599" s="11" t="str">
        <f>IF(G599="","",G599&amp;COUNTIF($G$2:G599,G599))</f>
        <v>意甲57</v>
      </c>
      <c r="Q599" s="26">
        <f t="shared" si="92"/>
        <v>3.4722222222222099E-3</v>
      </c>
    </row>
    <row r="600" spans="1:17" x14ac:dyDescent="0.2">
      <c r="A600" s="19"/>
      <c r="B600" s="11" t="s">
        <v>523</v>
      </c>
      <c r="C600" s="19">
        <f t="shared" si="86"/>
        <v>45509</v>
      </c>
      <c r="D600" s="20">
        <f t="shared" si="87"/>
        <v>0.92708333333333337</v>
      </c>
      <c r="E600" s="20">
        <f t="shared" si="88"/>
        <v>0.98263888888888884</v>
      </c>
      <c r="F600" s="20">
        <f t="shared" si="89"/>
        <v>5.5555555555555469E-2</v>
      </c>
      <c r="G600" s="11" t="str" cm="1">
        <f t="array" ref="G600">_xlfn.IFNA(LOOKUP(1,0/FIND(help!$B$1:$B$26,B600),help!$C$1:$C$26),"")</f>
        <v>欧冠</v>
      </c>
      <c r="H600" s="11" t="str" cm="1">
        <f t="array" ref="H600">IF(G600="","",IFERROR(LOOKUP(1,0/FIND(help!$H$2:$H$18,B600),help!$I$2:$I$18),""))</f>
        <v>2023-24赛季</v>
      </c>
      <c r="I600" s="11" t="s">
        <v>1099</v>
      </c>
      <c r="J600" s="11" t="s">
        <v>896</v>
      </c>
      <c r="K600" s="11" t="s">
        <v>755</v>
      </c>
      <c r="L600" s="19">
        <f t="shared" si="90"/>
        <v>45509</v>
      </c>
      <c r="M600" s="11">
        <f t="shared" si="93"/>
        <v>3505</v>
      </c>
      <c r="N600" s="20">
        <f t="shared" si="91"/>
        <v>0.92708333333333337</v>
      </c>
      <c r="O600" s="20">
        <f t="shared" si="94"/>
        <v>0.98263888888888895</v>
      </c>
      <c r="P600" s="11" t="str">
        <f>IF(G600="","",G600&amp;COUNTIF($G$2:G600,G600))</f>
        <v>欧冠132</v>
      </c>
      <c r="Q600" s="26">
        <f t="shared" si="92"/>
        <v>1.1102230246251565E-16</v>
      </c>
    </row>
    <row r="601" spans="1:17" x14ac:dyDescent="0.2">
      <c r="A601" s="19"/>
      <c r="B601" s="11" t="s">
        <v>524</v>
      </c>
      <c r="C601" s="19">
        <f t="shared" si="86"/>
        <v>45509</v>
      </c>
      <c r="D601" s="20">
        <f t="shared" si="87"/>
        <v>0.98263888888888884</v>
      </c>
      <c r="E601" s="20">
        <f t="shared" si="88"/>
        <v>4.1666666666666664E-2</v>
      </c>
      <c r="F601" s="20">
        <f t="shared" si="89"/>
        <v>5.902777777777779E-2</v>
      </c>
      <c r="G601" s="11" t="str" cm="1">
        <f t="array" ref="G601">_xlfn.IFNA(LOOKUP(1,0/FIND(help!$B$1:$B$26,B601),help!$C$1:$C$26),"")</f>
        <v>欧冠</v>
      </c>
      <c r="H601" s="11" t="str" cm="1">
        <f t="array" ref="H601">IF(G601="","",IFERROR(LOOKUP(1,0/FIND(help!$H$2:$H$18,B601),help!$I$2:$I$18),""))</f>
        <v>2023-24赛季</v>
      </c>
      <c r="I601" s="11" t="s">
        <v>1099</v>
      </c>
      <c r="J601" s="11" t="s">
        <v>904</v>
      </c>
      <c r="K601" s="11" t="s">
        <v>755</v>
      </c>
      <c r="L601" s="19">
        <f t="shared" si="90"/>
        <v>45509</v>
      </c>
      <c r="M601" s="11">
        <f t="shared" si="93"/>
        <v>3505</v>
      </c>
      <c r="N601" s="20">
        <f t="shared" si="91"/>
        <v>0.98263888888888884</v>
      </c>
      <c r="O601" s="20">
        <f t="shared" si="94"/>
        <v>1.0381944444444444</v>
      </c>
      <c r="P601" s="11" t="str">
        <f>IF(G601="","",G601&amp;COUNTIF($G$2:G601,G601))</f>
        <v>欧冠133</v>
      </c>
      <c r="Q601" s="26">
        <f t="shared" si="92"/>
        <v>3.4722222222222099E-3</v>
      </c>
    </row>
    <row r="602" spans="1:17" x14ac:dyDescent="0.2">
      <c r="A602" s="19">
        <v>45510</v>
      </c>
      <c r="B602" s="11" t="s">
        <v>525</v>
      </c>
      <c r="C602" s="19">
        <f t="shared" si="86"/>
        <v>45510</v>
      </c>
      <c r="D602" s="20">
        <f t="shared" si="87"/>
        <v>4.1666666666666664E-2</v>
      </c>
      <c r="E602" s="20">
        <f t="shared" si="88"/>
        <v>5.5555555555555552E-2</v>
      </c>
      <c r="F602" s="20">
        <f t="shared" si="89"/>
        <v>1.3888888888888888E-2</v>
      </c>
      <c r="G602" s="11" t="str" cm="1">
        <f t="array" ref="G602">_xlfn.IFNA(LOOKUP(1,0/FIND(help!$B$1:$B$26,B602),help!$C$1:$C$26),"")</f>
        <v/>
      </c>
      <c r="H602" s="11" t="str" cm="1">
        <f t="array" ref="H602">IF(G602="","",IFERROR(LOOKUP(1,0/FIND(help!$H$2:$H$18,B602),help!$I$2:$I$18),""))</f>
        <v/>
      </c>
      <c r="I602" s="11" t="s">
        <v>1069</v>
      </c>
      <c r="J602" s="11" t="s">
        <v>847</v>
      </c>
      <c r="K602" s="11" t="s">
        <v>755</v>
      </c>
      <c r="L602" s="19">
        <f t="shared" si="90"/>
        <v>45509</v>
      </c>
      <c r="M602" s="11">
        <f t="shared" si="93"/>
        <v>3505</v>
      </c>
      <c r="N602" s="20" t="str">
        <f t="shared" si="91"/>
        <v/>
      </c>
      <c r="O602" s="20" t="str">
        <f t="shared" si="94"/>
        <v/>
      </c>
      <c r="P602" s="11" t="str">
        <f>IF(G602="","",G602&amp;COUNTIF($G$2:G602,G602))</f>
        <v/>
      </c>
      <c r="Q602" s="26">
        <f t="shared" si="92"/>
        <v>0</v>
      </c>
    </row>
    <row r="603" spans="1:17" x14ac:dyDescent="0.2">
      <c r="A603" s="19"/>
      <c r="B603" s="11" t="s">
        <v>526</v>
      </c>
      <c r="C603" s="19">
        <f t="shared" si="86"/>
        <v>45510</v>
      </c>
      <c r="D603" s="20">
        <f t="shared" si="87"/>
        <v>5.5555555555555552E-2</v>
      </c>
      <c r="E603" s="20">
        <f t="shared" si="88"/>
        <v>0.1111111111111111</v>
      </c>
      <c r="F603" s="20">
        <f t="shared" si="89"/>
        <v>5.5555555555555552E-2</v>
      </c>
      <c r="G603" s="11" t="str" cm="1">
        <f t="array" ref="G603">_xlfn.IFNA(LOOKUP(1,0/FIND(help!$B$1:$B$26,B603),help!$C$1:$C$26),"")</f>
        <v>德甲</v>
      </c>
      <c r="H603" s="11" t="str" cm="1">
        <f t="array" ref="H603">IF(G603="","",IFERROR(LOOKUP(1,0/FIND(help!$H$2:$H$18,B603),help!$I$2:$I$18),""))</f>
        <v>2023-24赛季</v>
      </c>
      <c r="I603" s="11" t="s">
        <v>1178</v>
      </c>
      <c r="J603" s="11" t="s">
        <v>1007</v>
      </c>
      <c r="K603" s="11" t="s">
        <v>755</v>
      </c>
      <c r="L603" s="19">
        <f t="shared" si="90"/>
        <v>45509</v>
      </c>
      <c r="M603" s="11">
        <f t="shared" si="93"/>
        <v>3505</v>
      </c>
      <c r="N603" s="20">
        <f t="shared" si="91"/>
        <v>1.0555555555555556</v>
      </c>
      <c r="O603" s="20">
        <f t="shared" si="94"/>
        <v>0.11111111111111116</v>
      </c>
      <c r="P603" s="11" t="str">
        <f>IF(G603="","",G603&amp;COUNTIF($G$2:G603,G603))</f>
        <v>德甲95</v>
      </c>
      <c r="Q603" s="26">
        <f t="shared" si="92"/>
        <v>5.5511151231257827E-17</v>
      </c>
    </row>
    <row r="604" spans="1:17" x14ac:dyDescent="0.2">
      <c r="A604" s="19"/>
      <c r="B604" s="11" t="s">
        <v>527</v>
      </c>
      <c r="C604" s="19">
        <f t="shared" si="86"/>
        <v>45510</v>
      </c>
      <c r="D604" s="20">
        <f t="shared" si="87"/>
        <v>0.1111111111111111</v>
      </c>
      <c r="E604" s="20">
        <f t="shared" si="88"/>
        <v>0.1701388888888889</v>
      </c>
      <c r="F604" s="20">
        <f t="shared" si="89"/>
        <v>5.902777777777779E-2</v>
      </c>
      <c r="G604" s="11" t="str" cm="1">
        <f t="array" ref="G604">_xlfn.IFNA(LOOKUP(1,0/FIND(help!$B$1:$B$26,B604),help!$C$1:$C$26),"")</f>
        <v>德甲</v>
      </c>
      <c r="H604" s="11" t="str" cm="1">
        <f t="array" ref="H604">IF(G604="","",IFERROR(LOOKUP(1,0/FIND(help!$H$2:$H$18,B604),help!$I$2:$I$18),""))</f>
        <v>2023-24赛季</v>
      </c>
      <c r="I604" s="11" t="s">
        <v>1178</v>
      </c>
      <c r="J604" s="11" t="s">
        <v>1008</v>
      </c>
      <c r="K604" s="11" t="s">
        <v>755</v>
      </c>
      <c r="L604" s="19">
        <f t="shared" si="90"/>
        <v>45510</v>
      </c>
      <c r="M604" s="11">
        <f t="shared" si="93"/>
        <v>3505</v>
      </c>
      <c r="N604" s="20">
        <f t="shared" si="91"/>
        <v>0.1111111111111111</v>
      </c>
      <c r="O604" s="20">
        <f t="shared" si="94"/>
        <v>0.16666666666666666</v>
      </c>
      <c r="P604" s="11" t="str">
        <f>IF(G604="","",G604&amp;COUNTIF($G$2:G604,G604))</f>
        <v>德甲96</v>
      </c>
      <c r="Q604" s="26">
        <f t="shared" si="92"/>
        <v>3.4722222222222376E-3</v>
      </c>
    </row>
    <row r="605" spans="1:17" x14ac:dyDescent="0.2">
      <c r="A605" s="19"/>
      <c r="B605" s="11" t="s">
        <v>528</v>
      </c>
      <c r="C605" s="19">
        <f t="shared" si="86"/>
        <v>45510</v>
      </c>
      <c r="D605" s="20">
        <f t="shared" si="87"/>
        <v>0.1701388888888889</v>
      </c>
      <c r="E605" s="20">
        <f t="shared" si="88"/>
        <v>0.22569444444444445</v>
      </c>
      <c r="F605" s="20">
        <f t="shared" si="89"/>
        <v>5.5555555555555552E-2</v>
      </c>
      <c r="G605" s="11" t="str" cm="1">
        <f t="array" ref="G605">_xlfn.IFNA(LOOKUP(1,0/FIND(help!$B$1:$B$26,B605),help!$C$1:$C$26),"")</f>
        <v>德甲</v>
      </c>
      <c r="H605" s="11" t="str" cm="1">
        <f t="array" ref="H605">IF(G605="","",IFERROR(LOOKUP(1,0/FIND(help!$H$2:$H$18,B605),help!$I$2:$I$18),""))</f>
        <v>2023-24赛季</v>
      </c>
      <c r="I605" s="11" t="s">
        <v>1180</v>
      </c>
      <c r="J605" s="11" t="s">
        <v>1011</v>
      </c>
      <c r="K605" s="11" t="s">
        <v>755</v>
      </c>
      <c r="L605" s="19">
        <f t="shared" si="90"/>
        <v>45510</v>
      </c>
      <c r="M605" s="11">
        <f t="shared" si="93"/>
        <v>3505</v>
      </c>
      <c r="N605" s="20">
        <f t="shared" si="91"/>
        <v>0.1701388888888889</v>
      </c>
      <c r="O605" s="20">
        <f t="shared" si="94"/>
        <v>0.22569444444444445</v>
      </c>
      <c r="P605" s="11" t="str">
        <f>IF(G605="","",G605&amp;COUNTIF($G$2:G605,G605))</f>
        <v>德甲97</v>
      </c>
      <c r="Q605" s="26">
        <f t="shared" si="92"/>
        <v>0</v>
      </c>
    </row>
    <row r="606" spans="1:17" x14ac:dyDescent="0.2">
      <c r="A606" s="19"/>
      <c r="B606" s="11" t="s">
        <v>529</v>
      </c>
      <c r="C606" s="19">
        <f t="shared" si="86"/>
        <v>45510</v>
      </c>
      <c r="D606" s="20">
        <f t="shared" si="87"/>
        <v>0.22569444444444445</v>
      </c>
      <c r="E606" s="20">
        <f t="shared" si="88"/>
        <v>0.28472222222222221</v>
      </c>
      <c r="F606" s="20">
        <f t="shared" si="89"/>
        <v>5.9027777777777762E-2</v>
      </c>
      <c r="G606" s="11" t="str" cm="1">
        <f t="array" ref="G606">_xlfn.IFNA(LOOKUP(1,0/FIND(help!$B$1:$B$26,B606),help!$C$1:$C$26),"")</f>
        <v>德甲</v>
      </c>
      <c r="H606" s="11" t="str" cm="1">
        <f t="array" ref="H606">IF(G606="","",IFERROR(LOOKUP(1,0/FIND(help!$H$2:$H$18,B606),help!$I$2:$I$18),""))</f>
        <v>2023-24赛季</v>
      </c>
      <c r="I606" s="11" t="s">
        <v>1181</v>
      </c>
      <c r="J606" s="11" t="s">
        <v>1012</v>
      </c>
      <c r="K606" s="11" t="s">
        <v>755</v>
      </c>
      <c r="L606" s="19">
        <f t="shared" si="90"/>
        <v>45510</v>
      </c>
      <c r="M606" s="11">
        <f t="shared" si="93"/>
        <v>3505</v>
      </c>
      <c r="N606" s="20">
        <f t="shared" si="91"/>
        <v>0.22569444444444445</v>
      </c>
      <c r="O606" s="20">
        <f t="shared" si="94"/>
        <v>0.28125</v>
      </c>
      <c r="P606" s="11" t="str">
        <f>IF(G606="","",G606&amp;COUNTIF($G$2:G606,G606))</f>
        <v>德甲98</v>
      </c>
      <c r="Q606" s="26">
        <f t="shared" si="92"/>
        <v>3.4722222222222099E-3</v>
      </c>
    </row>
    <row r="607" spans="1:17" x14ac:dyDescent="0.2">
      <c r="A607" s="19"/>
      <c r="B607" s="11" t="s">
        <v>530</v>
      </c>
      <c r="C607" s="19">
        <f t="shared" si="86"/>
        <v>45510</v>
      </c>
      <c r="D607" s="20">
        <f t="shared" si="87"/>
        <v>0.28472222222222221</v>
      </c>
      <c r="E607" s="20">
        <f t="shared" si="88"/>
        <v>0.34027777777777779</v>
      </c>
      <c r="F607" s="20">
        <f t="shared" si="89"/>
        <v>5.555555555555558E-2</v>
      </c>
      <c r="G607" s="11" t="str" cm="1">
        <f t="array" ref="G607">_xlfn.IFNA(LOOKUP(1,0/FIND(help!$B$1:$B$26,B607),help!$C$1:$C$26),"")</f>
        <v>德甲</v>
      </c>
      <c r="H607" s="11" t="str" cm="1">
        <f t="array" ref="H607">IF(G607="","",IFERROR(LOOKUP(1,0/FIND(help!$H$2:$H$18,B607),help!$I$2:$I$18),""))</f>
        <v>2023-24赛季</v>
      </c>
      <c r="I607" s="11" t="s">
        <v>1181</v>
      </c>
      <c r="J607" s="11" t="s">
        <v>1015</v>
      </c>
      <c r="K607" s="11" t="s">
        <v>755</v>
      </c>
      <c r="L607" s="19">
        <f t="shared" si="90"/>
        <v>45510</v>
      </c>
      <c r="M607" s="11">
        <f t="shared" si="93"/>
        <v>3505</v>
      </c>
      <c r="N607" s="20">
        <f t="shared" si="91"/>
        <v>0.28472222222222221</v>
      </c>
      <c r="O607" s="20">
        <f t="shared" si="94"/>
        <v>0.34027777777777779</v>
      </c>
      <c r="P607" s="11" t="str">
        <f>IF(G607="","",G607&amp;COUNTIF($G$2:G607,G607))</f>
        <v>德甲99</v>
      </c>
      <c r="Q607" s="26">
        <f t="shared" si="92"/>
        <v>0</v>
      </c>
    </row>
    <row r="608" spans="1:17" x14ac:dyDescent="0.2">
      <c r="A608" s="19"/>
      <c r="B608" s="11" t="s">
        <v>531</v>
      </c>
      <c r="C608" s="19">
        <f t="shared" si="86"/>
        <v>45510</v>
      </c>
      <c r="D608" s="20">
        <f t="shared" si="87"/>
        <v>0.34027777777777779</v>
      </c>
      <c r="E608" s="20">
        <f t="shared" si="88"/>
        <v>0.39930555555555558</v>
      </c>
      <c r="F608" s="20">
        <f t="shared" si="89"/>
        <v>5.902777777777779E-2</v>
      </c>
      <c r="G608" s="11" t="str" cm="1">
        <f t="array" ref="G608">_xlfn.IFNA(LOOKUP(1,0/FIND(help!$B$1:$B$26,B608),help!$C$1:$C$26),"")</f>
        <v>德甲</v>
      </c>
      <c r="H608" s="11" t="str" cm="1">
        <f t="array" ref="H608">IF(G608="","",IFERROR(LOOKUP(1,0/FIND(help!$H$2:$H$18,B608),help!$I$2:$I$18),""))</f>
        <v>2023-24赛季</v>
      </c>
      <c r="I608" s="11" t="s">
        <v>1183</v>
      </c>
      <c r="J608" s="11" t="s">
        <v>1016</v>
      </c>
      <c r="K608" s="11" t="s">
        <v>755</v>
      </c>
      <c r="L608" s="19">
        <f t="shared" si="90"/>
        <v>45510</v>
      </c>
      <c r="M608" s="11">
        <f t="shared" si="93"/>
        <v>3505</v>
      </c>
      <c r="N608" s="20">
        <f t="shared" si="91"/>
        <v>0.34027777777777779</v>
      </c>
      <c r="O608" s="20">
        <f t="shared" si="94"/>
        <v>0.39583333333333337</v>
      </c>
      <c r="P608" s="11" t="str">
        <f>IF(G608="","",G608&amp;COUNTIF($G$2:G608,G608))</f>
        <v>德甲100</v>
      </c>
      <c r="Q608" s="26">
        <f t="shared" si="92"/>
        <v>3.4722222222222099E-3</v>
      </c>
    </row>
    <row r="609" spans="1:17" x14ac:dyDescent="0.2">
      <c r="A609" s="19"/>
      <c r="B609" s="11" t="s">
        <v>532</v>
      </c>
      <c r="C609" s="19">
        <f t="shared" si="86"/>
        <v>45510</v>
      </c>
      <c r="D609" s="20">
        <f t="shared" si="87"/>
        <v>0.39930555555555558</v>
      </c>
      <c r="E609" s="20">
        <f t="shared" si="88"/>
        <v>0.4548611111111111</v>
      </c>
      <c r="F609" s="20">
        <f t="shared" si="89"/>
        <v>5.5555555555555525E-2</v>
      </c>
      <c r="G609" s="11" t="str" cm="1">
        <f t="array" ref="G609">_xlfn.IFNA(LOOKUP(1,0/FIND(help!$B$1:$B$26,B609),help!$C$1:$C$26),"")</f>
        <v>欧冠</v>
      </c>
      <c r="H609" s="11" t="str" cm="1">
        <f t="array" ref="H609">IF(G609="","",IFERROR(LOOKUP(1,0/FIND(help!$H$2:$H$18,B609),help!$I$2:$I$18),""))</f>
        <v>2023-24赛季</v>
      </c>
      <c r="I609" s="11" t="s">
        <v>1099</v>
      </c>
      <c r="J609" s="11" t="s">
        <v>904</v>
      </c>
      <c r="K609" s="11" t="s">
        <v>755</v>
      </c>
      <c r="L609" s="19">
        <f t="shared" si="90"/>
        <v>45510</v>
      </c>
      <c r="M609" s="11">
        <f t="shared" si="93"/>
        <v>3505</v>
      </c>
      <c r="N609" s="20">
        <f t="shared" si="91"/>
        <v>0.39930555555555558</v>
      </c>
      <c r="O609" s="20">
        <f t="shared" si="94"/>
        <v>0.45486111111111116</v>
      </c>
      <c r="P609" s="11" t="str">
        <f>IF(G609="","",G609&amp;COUNTIF($G$2:G609,G609))</f>
        <v>欧冠134</v>
      </c>
      <c r="Q609" s="26">
        <f t="shared" si="92"/>
        <v>5.5511151231257827E-17</v>
      </c>
    </row>
    <row r="610" spans="1:17" x14ac:dyDescent="0.2">
      <c r="A610" s="19"/>
      <c r="B610" s="11" t="s">
        <v>533</v>
      </c>
      <c r="C610" s="19">
        <f t="shared" si="86"/>
        <v>45510</v>
      </c>
      <c r="D610" s="20">
        <f t="shared" si="87"/>
        <v>0.4548611111111111</v>
      </c>
      <c r="E610" s="20">
        <f t="shared" si="88"/>
        <v>0.51388888888888884</v>
      </c>
      <c r="F610" s="20">
        <f t="shared" si="89"/>
        <v>5.9027777777777735E-2</v>
      </c>
      <c r="G610" s="11" t="str" cm="1">
        <f t="array" ref="G610">_xlfn.IFNA(LOOKUP(1,0/FIND(help!$B$1:$B$26,B610),help!$C$1:$C$26),"")</f>
        <v>欧冠</v>
      </c>
      <c r="H610" s="11" t="str" cm="1">
        <f t="array" ref="H610">IF(G610="","",IFERROR(LOOKUP(1,0/FIND(help!$H$2:$H$18,B610),help!$I$2:$I$18),""))</f>
        <v>2023-24赛季</v>
      </c>
      <c r="I610" s="11" t="s">
        <v>1123</v>
      </c>
      <c r="J610" s="11" t="s">
        <v>914</v>
      </c>
      <c r="K610" s="11" t="s">
        <v>755</v>
      </c>
      <c r="L610" s="19">
        <f t="shared" si="90"/>
        <v>45510</v>
      </c>
      <c r="M610" s="11">
        <f t="shared" si="93"/>
        <v>3505</v>
      </c>
      <c r="N610" s="20">
        <f t="shared" si="91"/>
        <v>0.4548611111111111</v>
      </c>
      <c r="O610" s="20">
        <f t="shared" si="94"/>
        <v>0.51041666666666663</v>
      </c>
      <c r="P610" s="11" t="str">
        <f>IF(G610="","",G610&amp;COUNTIF($G$2:G610,G610))</f>
        <v>欧冠135</v>
      </c>
      <c r="Q610" s="26">
        <f t="shared" si="92"/>
        <v>3.4722222222222099E-3</v>
      </c>
    </row>
    <row r="611" spans="1:17" x14ac:dyDescent="0.2">
      <c r="A611" s="19"/>
      <c r="B611" s="11" t="s">
        <v>534</v>
      </c>
      <c r="C611" s="19">
        <f t="shared" si="86"/>
        <v>45510</v>
      </c>
      <c r="D611" s="20">
        <f t="shared" si="87"/>
        <v>0.51388888888888884</v>
      </c>
      <c r="E611" s="20">
        <f t="shared" si="88"/>
        <v>0.53125</v>
      </c>
      <c r="F611" s="20">
        <f t="shared" si="89"/>
        <v>1.736111111111116E-2</v>
      </c>
      <c r="G611" s="11" t="str" cm="1">
        <f t="array" ref="G611">_xlfn.IFNA(LOOKUP(1,0/FIND(help!$B$1:$B$26,B611),help!$C$1:$C$26),"")</f>
        <v/>
      </c>
      <c r="H611" s="11" t="str" cm="1">
        <f t="array" ref="H611">IF(G611="","",IFERROR(LOOKUP(1,0/FIND(help!$H$2:$H$18,B611),help!$I$2:$I$18),""))</f>
        <v/>
      </c>
      <c r="I611" s="11" t="s">
        <v>1111</v>
      </c>
      <c r="J611" s="11" t="s">
        <v>898</v>
      </c>
      <c r="K611" s="11" t="s">
        <v>755</v>
      </c>
      <c r="L611" s="19">
        <f t="shared" si="90"/>
        <v>45510</v>
      </c>
      <c r="M611" s="11">
        <f t="shared" si="93"/>
        <v>3505</v>
      </c>
      <c r="N611" s="20" t="str">
        <f t="shared" si="91"/>
        <v/>
      </c>
      <c r="O611" s="20" t="str">
        <f t="shared" si="94"/>
        <v/>
      </c>
      <c r="P611" s="11" t="str">
        <f>IF(G611="","",G611&amp;COUNTIF($G$2:G611,G611))</f>
        <v/>
      </c>
      <c r="Q611" s="26">
        <f t="shared" si="92"/>
        <v>0</v>
      </c>
    </row>
    <row r="612" spans="1:17" x14ac:dyDescent="0.2">
      <c r="A612" s="19"/>
      <c r="B612" s="11" t="s">
        <v>105</v>
      </c>
      <c r="C612" s="19">
        <f t="shared" si="86"/>
        <v>45510</v>
      </c>
      <c r="D612" s="20">
        <f t="shared" si="87"/>
        <v>0.53125</v>
      </c>
      <c r="E612" s="20">
        <f t="shared" si="88"/>
        <v>0.54861111111111116</v>
      </c>
      <c r="F612" s="20">
        <f t="shared" si="89"/>
        <v>1.736111111111116E-2</v>
      </c>
      <c r="G612" s="11" t="str" cm="1">
        <f t="array" ref="G612">_xlfn.IFNA(LOOKUP(1,0/FIND(help!$B$1:$B$26,B612),help!$C$1:$C$26),"")</f>
        <v/>
      </c>
      <c r="H612" s="11" t="str" cm="1">
        <f t="array" ref="H612">IF(G612="","",IFERROR(LOOKUP(1,0/FIND(help!$H$2:$H$18,B612),help!$I$2:$I$18),""))</f>
        <v/>
      </c>
      <c r="I612" s="11" t="s">
        <v>1087</v>
      </c>
      <c r="J612" s="11" t="s">
        <v>868</v>
      </c>
      <c r="K612" s="11" t="s">
        <v>755</v>
      </c>
      <c r="L612" s="19">
        <f t="shared" si="90"/>
        <v>45510</v>
      </c>
      <c r="M612" s="11">
        <f t="shared" si="93"/>
        <v>3505</v>
      </c>
      <c r="N612" s="20" t="str">
        <f t="shared" si="91"/>
        <v/>
      </c>
      <c r="O612" s="20" t="str">
        <f t="shared" si="94"/>
        <v/>
      </c>
      <c r="P612" s="11" t="str">
        <f>IF(G612="","",G612&amp;COUNTIF($G$2:G612,G612))</f>
        <v/>
      </c>
      <c r="Q612" s="26">
        <f t="shared" si="92"/>
        <v>0</v>
      </c>
    </row>
    <row r="613" spans="1:17" x14ac:dyDescent="0.2">
      <c r="A613" s="19"/>
      <c r="B613" s="11" t="s">
        <v>535</v>
      </c>
      <c r="C613" s="19">
        <f t="shared" si="86"/>
        <v>45510</v>
      </c>
      <c r="D613" s="20">
        <f t="shared" si="87"/>
        <v>0.54861111111111116</v>
      </c>
      <c r="E613" s="20">
        <f t="shared" si="88"/>
        <v>0.60416666666666663</v>
      </c>
      <c r="F613" s="20">
        <f t="shared" si="89"/>
        <v>5.5555555555555469E-2</v>
      </c>
      <c r="G613" s="11" t="str" cm="1">
        <f t="array" ref="G613">_xlfn.IFNA(LOOKUP(1,0/FIND(help!$B$1:$B$26,B613),help!$C$1:$C$26),"")</f>
        <v>欧冠</v>
      </c>
      <c r="H613" s="11" t="str" cm="1">
        <f t="array" ref="H613">IF(G613="","",IFERROR(LOOKUP(1,0/FIND(help!$H$2:$H$18,B613),help!$I$2:$I$18),""))</f>
        <v>2023-24赛季</v>
      </c>
      <c r="I613" s="11" t="s">
        <v>1177</v>
      </c>
      <c r="J613" s="11" t="s">
        <v>1013</v>
      </c>
      <c r="K613" s="11" t="s">
        <v>755</v>
      </c>
      <c r="L613" s="19">
        <f t="shared" si="90"/>
        <v>45510</v>
      </c>
      <c r="M613" s="11">
        <f t="shared" si="93"/>
        <v>3505</v>
      </c>
      <c r="N613" s="20">
        <f t="shared" si="91"/>
        <v>0.54861111111111116</v>
      </c>
      <c r="O613" s="20">
        <f t="shared" ref="O613:O631" si="95">IF(N613="","",IF(ISNUMBER(FIND("集锦",G613)),IF(E613&lt;$L$1,E613+1,E613),IF(ABS(F613-$M$1)&lt;=TIME(0,5,1),IF(N613+$M$1&gt;TIME(2,0,0)+1,N613+$M$1-1,N613+$M$1),"check")))</f>
        <v>0.60416666666666674</v>
      </c>
      <c r="P613" s="11" t="str">
        <f>IF(G613="","",G613&amp;COUNTIF($G$2:G613,G613))</f>
        <v>欧冠136</v>
      </c>
      <c r="Q613" s="26">
        <f t="shared" si="92"/>
        <v>1.1102230246251565E-16</v>
      </c>
    </row>
    <row r="614" spans="1:17" x14ac:dyDescent="0.2">
      <c r="A614" s="19"/>
      <c r="B614" s="11" t="s">
        <v>536</v>
      </c>
      <c r="C614" s="19">
        <f t="shared" si="86"/>
        <v>45510</v>
      </c>
      <c r="D614" s="20">
        <f t="shared" si="87"/>
        <v>0.60416666666666663</v>
      </c>
      <c r="E614" s="20">
        <f t="shared" si="88"/>
        <v>0.66319444444444442</v>
      </c>
      <c r="F614" s="20">
        <f t="shared" si="89"/>
        <v>5.902777777777779E-2</v>
      </c>
      <c r="G614" s="11" t="str" cm="1">
        <f t="array" ref="G614">_xlfn.IFNA(LOOKUP(1,0/FIND(help!$B$1:$B$26,B614),help!$C$1:$C$26),"")</f>
        <v>欧冠</v>
      </c>
      <c r="H614" s="11" t="str" cm="1">
        <f t="array" ref="H614">IF(G614="","",IFERROR(LOOKUP(1,0/FIND(help!$H$2:$H$18,B614),help!$I$2:$I$18),""))</f>
        <v>2023-24赛季</v>
      </c>
      <c r="I614" s="11" t="s">
        <v>1184</v>
      </c>
      <c r="J614" s="11" t="s">
        <v>904</v>
      </c>
      <c r="K614" s="11" t="s">
        <v>755</v>
      </c>
      <c r="L614" s="19">
        <f t="shared" si="90"/>
        <v>45510</v>
      </c>
      <c r="M614" s="11">
        <f t="shared" si="93"/>
        <v>3505</v>
      </c>
      <c r="N614" s="20">
        <f t="shared" si="91"/>
        <v>0.60416666666666663</v>
      </c>
      <c r="O614" s="20">
        <f t="shared" si="95"/>
        <v>0.65972222222222221</v>
      </c>
      <c r="P614" s="11" t="str">
        <f>IF(G614="","",G614&amp;COUNTIF($G$2:G614,G614))</f>
        <v>欧冠137</v>
      </c>
      <c r="Q614" s="26">
        <f t="shared" si="92"/>
        <v>3.4722222222222099E-3</v>
      </c>
    </row>
    <row r="615" spans="1:17" x14ac:dyDescent="0.2">
      <c r="A615" s="19"/>
      <c r="B615" s="11" t="s">
        <v>537</v>
      </c>
      <c r="C615" s="19">
        <f t="shared" si="86"/>
        <v>45510</v>
      </c>
      <c r="D615" s="20">
        <f t="shared" si="87"/>
        <v>0.66319444444444442</v>
      </c>
      <c r="E615" s="20">
        <f t="shared" si="88"/>
        <v>0.71875</v>
      </c>
      <c r="F615" s="20">
        <f t="shared" si="89"/>
        <v>5.555555555555558E-2</v>
      </c>
      <c r="G615" s="11" t="str" cm="1">
        <f t="array" ref="G615">_xlfn.IFNA(LOOKUP(1,0/FIND(help!$B$1:$B$26,B615),help!$C$1:$C$26),"")</f>
        <v>德甲</v>
      </c>
      <c r="H615" s="11" t="str" cm="1">
        <f t="array" ref="H615">IF(G615="","",IFERROR(LOOKUP(1,0/FIND(help!$H$2:$H$18,B615),help!$I$2:$I$18),""))</f>
        <v>2023-24赛季</v>
      </c>
      <c r="I615" s="11" t="s">
        <v>1182</v>
      </c>
      <c r="J615" s="11" t="s">
        <v>1014</v>
      </c>
      <c r="K615" s="11" t="s">
        <v>755</v>
      </c>
      <c r="L615" s="19">
        <f t="shared" si="90"/>
        <v>45510</v>
      </c>
      <c r="M615" s="11">
        <f t="shared" si="93"/>
        <v>3505</v>
      </c>
      <c r="N615" s="20">
        <f t="shared" si="91"/>
        <v>0.66319444444444442</v>
      </c>
      <c r="O615" s="20">
        <f t="shared" si="95"/>
        <v>0.71875</v>
      </c>
      <c r="P615" s="11" t="str">
        <f>IF(G615="","",G615&amp;COUNTIF($G$2:G615,G615))</f>
        <v>德甲101</v>
      </c>
      <c r="Q615" s="26">
        <f t="shared" si="92"/>
        <v>0</v>
      </c>
    </row>
    <row r="616" spans="1:17" x14ac:dyDescent="0.2">
      <c r="A616" s="19"/>
      <c r="B616" s="11" t="s">
        <v>538</v>
      </c>
      <c r="C616" s="19">
        <f t="shared" si="86"/>
        <v>45510</v>
      </c>
      <c r="D616" s="20">
        <f t="shared" si="87"/>
        <v>0.71875</v>
      </c>
      <c r="E616" s="20">
        <f t="shared" si="88"/>
        <v>0.77777777777777779</v>
      </c>
      <c r="F616" s="20">
        <f t="shared" si="89"/>
        <v>5.902777777777779E-2</v>
      </c>
      <c r="G616" s="11" t="str" cm="1">
        <f t="array" ref="G616">_xlfn.IFNA(LOOKUP(1,0/FIND(help!$B$1:$B$26,B616),help!$C$1:$C$26),"")</f>
        <v>德甲</v>
      </c>
      <c r="H616" s="11" t="str" cm="1">
        <f t="array" ref="H616">IF(G616="","",IFERROR(LOOKUP(1,0/FIND(help!$H$2:$H$18,B616),help!$I$2:$I$18),""))</f>
        <v>2023-24赛季</v>
      </c>
      <c r="I616" s="11" t="s">
        <v>1185</v>
      </c>
      <c r="J616" s="11" t="s">
        <v>1017</v>
      </c>
      <c r="K616" s="11" t="s">
        <v>755</v>
      </c>
      <c r="L616" s="19">
        <f t="shared" si="90"/>
        <v>45510</v>
      </c>
      <c r="M616" s="11">
        <f t="shared" si="93"/>
        <v>3505</v>
      </c>
      <c r="N616" s="20">
        <f t="shared" si="91"/>
        <v>0.71875</v>
      </c>
      <c r="O616" s="20">
        <f t="shared" si="95"/>
        <v>0.77430555555555558</v>
      </c>
      <c r="P616" s="11" t="str">
        <f>IF(G616="","",G616&amp;COUNTIF($G$2:G616,G616))</f>
        <v>德甲102</v>
      </c>
      <c r="Q616" s="26">
        <f t="shared" si="92"/>
        <v>3.4722222222222099E-3</v>
      </c>
    </row>
    <row r="617" spans="1:17" x14ac:dyDescent="0.2">
      <c r="A617" s="19"/>
      <c r="B617" s="11" t="s">
        <v>330</v>
      </c>
      <c r="C617" s="19">
        <f t="shared" si="86"/>
        <v>45510</v>
      </c>
      <c r="D617" s="20">
        <f t="shared" si="87"/>
        <v>0.77777777777777779</v>
      </c>
      <c r="E617" s="20">
        <f t="shared" si="88"/>
        <v>0.79166666666666663</v>
      </c>
      <c r="F617" s="20">
        <f t="shared" si="89"/>
        <v>1.388888888888884E-2</v>
      </c>
      <c r="G617" s="11" t="str" cm="1">
        <f t="array" ref="G617">_xlfn.IFNA(LOOKUP(1,0/FIND(help!$B$1:$B$26,B617),help!$C$1:$C$26),"")</f>
        <v/>
      </c>
      <c r="H617" s="11" t="str" cm="1">
        <f t="array" ref="H617">IF(G617="","",IFERROR(LOOKUP(1,0/FIND(help!$H$2:$H$18,B617),help!$I$2:$I$18),""))</f>
        <v/>
      </c>
      <c r="I617" s="11" t="s">
        <v>1087</v>
      </c>
      <c r="J617" s="11" t="s">
        <v>868</v>
      </c>
      <c r="K617" s="11" t="s">
        <v>755</v>
      </c>
      <c r="L617" s="19">
        <f t="shared" si="90"/>
        <v>45510</v>
      </c>
      <c r="M617" s="11">
        <f t="shared" si="93"/>
        <v>3505</v>
      </c>
      <c r="N617" s="20" t="str">
        <f t="shared" si="91"/>
        <v/>
      </c>
      <c r="O617" s="20" t="str">
        <f t="shared" si="95"/>
        <v/>
      </c>
      <c r="P617" s="11" t="str">
        <f>IF(G617="","",G617&amp;COUNTIF($G$2:G617,G617))</f>
        <v/>
      </c>
      <c r="Q617" s="26">
        <f t="shared" si="92"/>
        <v>0</v>
      </c>
    </row>
    <row r="618" spans="1:17" x14ac:dyDescent="0.2">
      <c r="A618" s="19"/>
      <c r="B618" s="11" t="s">
        <v>539</v>
      </c>
      <c r="C618" s="19">
        <f t="shared" si="86"/>
        <v>45510</v>
      </c>
      <c r="D618" s="20">
        <f t="shared" si="87"/>
        <v>0.79166666666666663</v>
      </c>
      <c r="E618" s="20">
        <f t="shared" si="88"/>
        <v>0.80902777777777779</v>
      </c>
      <c r="F618" s="20">
        <f t="shared" si="89"/>
        <v>1.736111111111116E-2</v>
      </c>
      <c r="G618" s="11" t="str" cm="1">
        <f t="array" ref="G618">_xlfn.IFNA(LOOKUP(1,0/FIND(help!$B$1:$B$26,B618),help!$C$1:$C$26),"")</f>
        <v/>
      </c>
      <c r="H618" s="11" t="str" cm="1">
        <f t="array" ref="H618">IF(G618="","",IFERROR(LOOKUP(1,0/FIND(help!$H$2:$H$18,B618),help!$I$2:$I$18),""))</f>
        <v/>
      </c>
      <c r="I618" s="11" t="s">
        <v>1111</v>
      </c>
      <c r="J618" s="11" t="s">
        <v>898</v>
      </c>
      <c r="K618" s="11" t="s">
        <v>755</v>
      </c>
      <c r="L618" s="19">
        <f t="shared" si="90"/>
        <v>45510</v>
      </c>
      <c r="M618" s="11">
        <f t="shared" si="93"/>
        <v>3505</v>
      </c>
      <c r="N618" s="20" t="str">
        <f t="shared" si="91"/>
        <v/>
      </c>
      <c r="O618" s="20" t="str">
        <f t="shared" si="95"/>
        <v/>
      </c>
      <c r="P618" s="11" t="str">
        <f>IF(G618="","",G618&amp;COUNTIF($G$2:G618,G618))</f>
        <v/>
      </c>
      <c r="Q618" s="26">
        <f t="shared" si="92"/>
        <v>0</v>
      </c>
    </row>
    <row r="619" spans="1:17" x14ac:dyDescent="0.2">
      <c r="A619" s="19"/>
      <c r="B619" s="11" t="s">
        <v>540</v>
      </c>
      <c r="C619" s="19">
        <f t="shared" si="86"/>
        <v>45510</v>
      </c>
      <c r="D619" s="20">
        <f t="shared" si="87"/>
        <v>0.80902777777777779</v>
      </c>
      <c r="E619" s="20">
        <f t="shared" si="88"/>
        <v>0.86458333333333337</v>
      </c>
      <c r="F619" s="20">
        <f t="shared" si="89"/>
        <v>5.555555555555558E-2</v>
      </c>
      <c r="G619" s="11" t="str" cm="1">
        <f t="array" ref="G619">_xlfn.IFNA(LOOKUP(1,0/FIND(help!$B$1:$B$26,B619),help!$C$1:$C$26),"")</f>
        <v>意甲</v>
      </c>
      <c r="H619" s="11" t="str" cm="1">
        <f t="array" ref="H619">IF(G619="","",IFERROR(LOOKUP(1,0/FIND(help!$H$2:$H$18,B619),help!$I$2:$I$18),""))</f>
        <v>2023-24赛季</v>
      </c>
      <c r="I619" s="11" t="s">
        <v>1122</v>
      </c>
      <c r="K619" s="11" t="s">
        <v>755</v>
      </c>
      <c r="L619" s="19">
        <f t="shared" si="90"/>
        <v>45510</v>
      </c>
      <c r="M619" s="11">
        <f t="shared" si="93"/>
        <v>3505</v>
      </c>
      <c r="N619" s="20">
        <f t="shared" si="91"/>
        <v>0.80902777777777779</v>
      </c>
      <c r="O619" s="20">
        <f t="shared" si="95"/>
        <v>0.86458333333333337</v>
      </c>
      <c r="P619" s="11" t="str">
        <f>IF(G619="","",G619&amp;COUNTIF($G$2:G619,G619))</f>
        <v>意甲58</v>
      </c>
      <c r="Q619" s="26">
        <f t="shared" si="92"/>
        <v>0</v>
      </c>
    </row>
    <row r="620" spans="1:17" x14ac:dyDescent="0.2">
      <c r="A620" s="19"/>
      <c r="B620" s="11" t="s">
        <v>541</v>
      </c>
      <c r="C620" s="19">
        <f t="shared" si="86"/>
        <v>45510</v>
      </c>
      <c r="D620" s="20">
        <f t="shared" si="87"/>
        <v>0.86458333333333337</v>
      </c>
      <c r="E620" s="20">
        <f t="shared" si="88"/>
        <v>0.92361111111111116</v>
      </c>
      <c r="F620" s="20">
        <f t="shared" si="89"/>
        <v>5.902777777777779E-2</v>
      </c>
      <c r="G620" s="11" t="str" cm="1">
        <f t="array" ref="G620">_xlfn.IFNA(LOOKUP(1,0/FIND(help!$B$1:$B$26,B620),help!$C$1:$C$26),"")</f>
        <v>意甲</v>
      </c>
      <c r="H620" s="11" t="str" cm="1">
        <f t="array" ref="H620">IF(G620="","",IFERROR(LOOKUP(1,0/FIND(help!$H$2:$H$18,B620),help!$I$2:$I$18),""))</f>
        <v>2023-24赛季</v>
      </c>
      <c r="I620" s="11" t="s">
        <v>1127</v>
      </c>
      <c r="K620" s="11" t="s">
        <v>755</v>
      </c>
      <c r="L620" s="19">
        <f t="shared" si="90"/>
        <v>45510</v>
      </c>
      <c r="M620" s="11">
        <f t="shared" si="93"/>
        <v>3505</v>
      </c>
      <c r="N620" s="20">
        <f t="shared" si="91"/>
        <v>0.86458333333333337</v>
      </c>
      <c r="O620" s="20">
        <f t="shared" si="95"/>
        <v>0.92013888888888895</v>
      </c>
      <c r="P620" s="11" t="str">
        <f>IF(G620="","",G620&amp;COUNTIF($G$2:G620,G620))</f>
        <v>意甲59</v>
      </c>
      <c r="Q620" s="26">
        <f t="shared" si="92"/>
        <v>3.4722222222222099E-3</v>
      </c>
    </row>
    <row r="621" spans="1:17" x14ac:dyDescent="0.2">
      <c r="A621" s="19"/>
      <c r="B621" s="11" t="s">
        <v>182</v>
      </c>
      <c r="C621" s="19">
        <f t="shared" si="86"/>
        <v>45510</v>
      </c>
      <c r="D621" s="20">
        <f t="shared" si="87"/>
        <v>0.92361111111111116</v>
      </c>
      <c r="E621" s="20">
        <f t="shared" si="88"/>
        <v>0.97916666666666663</v>
      </c>
      <c r="F621" s="20">
        <f t="shared" si="89"/>
        <v>5.5555555555555469E-2</v>
      </c>
      <c r="G621" s="11" t="str" cm="1">
        <f t="array" ref="G621">_xlfn.IFNA(LOOKUP(1,0/FIND(help!$B$1:$B$26,B621),help!$C$1:$C$26),"")</f>
        <v>欧冠</v>
      </c>
      <c r="H621" s="11" t="str" cm="1">
        <f t="array" ref="H621">IF(G621="","",IFERROR(LOOKUP(1,0/FIND(help!$H$2:$H$18,B621),help!$I$2:$I$18),""))</f>
        <v>2023-24赛季</v>
      </c>
      <c r="I621" s="11" t="s">
        <v>1099</v>
      </c>
      <c r="J621" s="11" t="s">
        <v>904</v>
      </c>
      <c r="K621" s="11" t="s">
        <v>755</v>
      </c>
      <c r="L621" s="19">
        <f t="shared" si="90"/>
        <v>45510</v>
      </c>
      <c r="M621" s="11">
        <f t="shared" si="93"/>
        <v>3505</v>
      </c>
      <c r="N621" s="20">
        <f t="shared" si="91"/>
        <v>0.92361111111111116</v>
      </c>
      <c r="O621" s="20">
        <f t="shared" si="95"/>
        <v>0.97916666666666674</v>
      </c>
      <c r="P621" s="11" t="str">
        <f>IF(G621="","",G621&amp;COUNTIF($G$2:G621,G621))</f>
        <v>欧冠138</v>
      </c>
      <c r="Q621" s="26">
        <f t="shared" si="92"/>
        <v>1.1102230246251565E-16</v>
      </c>
    </row>
    <row r="622" spans="1:17" x14ac:dyDescent="0.2">
      <c r="A622" s="19"/>
      <c r="B622" s="11" t="s">
        <v>199</v>
      </c>
      <c r="C622" s="19">
        <f t="shared" si="86"/>
        <v>45510</v>
      </c>
      <c r="D622" s="20">
        <f t="shared" si="87"/>
        <v>0.97916666666666663</v>
      </c>
      <c r="E622" s="20">
        <f t="shared" si="88"/>
        <v>3.8194444444444448E-2</v>
      </c>
      <c r="F622" s="20">
        <f t="shared" si="89"/>
        <v>5.902777777777779E-2</v>
      </c>
      <c r="G622" s="11" t="str" cm="1">
        <f t="array" ref="G622">_xlfn.IFNA(LOOKUP(1,0/FIND(help!$B$1:$B$26,B622),help!$C$1:$C$26),"")</f>
        <v>欧冠</v>
      </c>
      <c r="H622" s="11" t="str" cm="1">
        <f t="array" ref="H622">IF(G622="","",IFERROR(LOOKUP(1,0/FIND(help!$H$2:$H$18,B622),help!$I$2:$I$18),""))</f>
        <v>2023-24赛季</v>
      </c>
      <c r="I622" s="11" t="s">
        <v>1123</v>
      </c>
      <c r="J622" s="11" t="s">
        <v>914</v>
      </c>
      <c r="K622" s="11" t="s">
        <v>755</v>
      </c>
      <c r="L622" s="19">
        <f t="shared" si="90"/>
        <v>45510</v>
      </c>
      <c r="M622" s="11">
        <f t="shared" si="93"/>
        <v>3505</v>
      </c>
      <c r="N622" s="20">
        <f t="shared" si="91"/>
        <v>0.97916666666666663</v>
      </c>
      <c r="O622" s="20">
        <f t="shared" si="95"/>
        <v>1.0347222222222221</v>
      </c>
      <c r="P622" s="11" t="str">
        <f>IF(G622="","",G622&amp;COUNTIF($G$2:G622,G622))</f>
        <v>欧冠139</v>
      </c>
      <c r="Q622" s="26">
        <f t="shared" si="92"/>
        <v>3.4722222222223209E-3</v>
      </c>
    </row>
    <row r="623" spans="1:17" x14ac:dyDescent="0.2">
      <c r="A623" s="19">
        <v>45511</v>
      </c>
      <c r="B623" s="11" t="s">
        <v>542</v>
      </c>
      <c r="C623" s="19">
        <f t="shared" si="86"/>
        <v>45511</v>
      </c>
      <c r="D623" s="20">
        <f t="shared" si="87"/>
        <v>3.8194444444444448E-2</v>
      </c>
      <c r="E623" s="20">
        <f t="shared" si="88"/>
        <v>5.5555555555555552E-2</v>
      </c>
      <c r="F623" s="20">
        <f t="shared" si="89"/>
        <v>1.7361111111111105E-2</v>
      </c>
      <c r="G623" s="11" t="str" cm="1">
        <f t="array" ref="G623">_xlfn.IFNA(LOOKUP(1,0/FIND(help!$B$1:$B$26,B623),help!$C$1:$C$26),"")</f>
        <v/>
      </c>
      <c r="H623" s="11" t="str" cm="1">
        <f t="array" ref="H623">IF(G623="","",IFERROR(LOOKUP(1,0/FIND(help!$H$2:$H$18,B623),help!$I$2:$I$18),""))</f>
        <v/>
      </c>
      <c r="I623" s="11" t="s">
        <v>1111</v>
      </c>
      <c r="J623" s="11" t="s">
        <v>898</v>
      </c>
      <c r="K623" s="11" t="s">
        <v>755</v>
      </c>
      <c r="L623" s="19">
        <f t="shared" si="90"/>
        <v>45510</v>
      </c>
      <c r="M623" s="11">
        <f t="shared" si="93"/>
        <v>3505</v>
      </c>
      <c r="N623" s="20" t="str">
        <f t="shared" si="91"/>
        <v/>
      </c>
      <c r="O623" s="20" t="str">
        <f t="shared" si="95"/>
        <v/>
      </c>
      <c r="P623" s="11" t="str">
        <f>IF(G623="","",G623&amp;COUNTIF($G$2:G623,G623))</f>
        <v/>
      </c>
      <c r="Q623" s="26">
        <f t="shared" si="92"/>
        <v>0</v>
      </c>
    </row>
    <row r="624" spans="1:17" x14ac:dyDescent="0.2">
      <c r="A624" s="19"/>
      <c r="B624" s="11" t="s">
        <v>543</v>
      </c>
      <c r="C624" s="19">
        <f t="shared" si="86"/>
        <v>45511</v>
      </c>
      <c r="D624" s="20">
        <f t="shared" si="87"/>
        <v>5.5555555555555552E-2</v>
      </c>
      <c r="E624" s="20">
        <f t="shared" si="88"/>
        <v>0.1111111111111111</v>
      </c>
      <c r="F624" s="20">
        <f t="shared" si="89"/>
        <v>5.5555555555555552E-2</v>
      </c>
      <c r="G624" s="11" t="str" cm="1">
        <f t="array" ref="G624">_xlfn.IFNA(LOOKUP(1,0/FIND(help!$B$1:$B$26,B624),help!$C$1:$C$26),"")</f>
        <v>德甲</v>
      </c>
      <c r="H624" s="11" t="str" cm="1">
        <f t="array" ref="H624">IF(G624="","",IFERROR(LOOKUP(1,0/FIND(help!$H$2:$H$18,B624),help!$I$2:$I$18),""))</f>
        <v>2023-24赛季</v>
      </c>
      <c r="I624" s="11" t="s">
        <v>1180</v>
      </c>
      <c r="J624" s="11" t="s">
        <v>1011</v>
      </c>
      <c r="K624" s="11" t="s">
        <v>755</v>
      </c>
      <c r="L624" s="19">
        <f t="shared" si="90"/>
        <v>45510</v>
      </c>
      <c r="M624" s="11">
        <f t="shared" si="93"/>
        <v>3505</v>
      </c>
      <c r="N624" s="20">
        <f t="shared" si="91"/>
        <v>1.0555555555555556</v>
      </c>
      <c r="O624" s="20">
        <f t="shared" si="95"/>
        <v>0.11111111111111116</v>
      </c>
      <c r="P624" s="11" t="str">
        <f>IF(G624="","",G624&amp;COUNTIF($G$2:G624,G624))</f>
        <v>德甲103</v>
      </c>
      <c r="Q624" s="26">
        <f t="shared" si="92"/>
        <v>5.5511151231257827E-17</v>
      </c>
    </row>
    <row r="625" spans="1:17" x14ac:dyDescent="0.2">
      <c r="A625" s="19"/>
      <c r="B625" s="11" t="s">
        <v>544</v>
      </c>
      <c r="C625" s="19">
        <f t="shared" si="86"/>
        <v>45511</v>
      </c>
      <c r="D625" s="20">
        <f t="shared" si="87"/>
        <v>0.1111111111111111</v>
      </c>
      <c r="E625" s="20">
        <f t="shared" si="88"/>
        <v>0.1701388888888889</v>
      </c>
      <c r="F625" s="20">
        <f t="shared" si="89"/>
        <v>5.902777777777779E-2</v>
      </c>
      <c r="G625" s="11" t="str" cm="1">
        <f t="array" ref="G625">_xlfn.IFNA(LOOKUP(1,0/FIND(help!$B$1:$B$26,B625),help!$C$1:$C$26),"")</f>
        <v>德甲</v>
      </c>
      <c r="H625" s="11" t="str" cm="1">
        <f t="array" ref="H625">IF(G625="","",IFERROR(LOOKUP(1,0/FIND(help!$H$2:$H$18,B625),help!$I$2:$I$18),""))</f>
        <v>2023-24赛季</v>
      </c>
      <c r="I625" s="11" t="s">
        <v>1181</v>
      </c>
      <c r="J625" s="11" t="s">
        <v>1012</v>
      </c>
      <c r="K625" s="11" t="s">
        <v>755</v>
      </c>
      <c r="L625" s="19">
        <f t="shared" si="90"/>
        <v>45511</v>
      </c>
      <c r="M625" s="11">
        <f t="shared" si="93"/>
        <v>3505</v>
      </c>
      <c r="N625" s="20">
        <f t="shared" si="91"/>
        <v>0.1111111111111111</v>
      </c>
      <c r="O625" s="20">
        <f t="shared" si="95"/>
        <v>0.16666666666666666</v>
      </c>
      <c r="P625" s="11" t="str">
        <f>IF(G625="","",G625&amp;COUNTIF($G$2:G625,G625))</f>
        <v>德甲104</v>
      </c>
      <c r="Q625" s="26">
        <f t="shared" si="92"/>
        <v>3.4722222222222376E-3</v>
      </c>
    </row>
    <row r="626" spans="1:17" x14ac:dyDescent="0.2">
      <c r="A626" s="19"/>
      <c r="B626" s="11" t="s">
        <v>545</v>
      </c>
      <c r="C626" s="19">
        <f t="shared" si="86"/>
        <v>45511</v>
      </c>
      <c r="D626" s="20">
        <f t="shared" si="87"/>
        <v>0.1701388888888889</v>
      </c>
      <c r="E626" s="20">
        <f t="shared" si="88"/>
        <v>0.22569444444444445</v>
      </c>
      <c r="F626" s="20">
        <f t="shared" si="89"/>
        <v>5.5555555555555552E-2</v>
      </c>
      <c r="G626" s="11" t="str" cm="1">
        <f t="array" ref="G626">_xlfn.IFNA(LOOKUP(1,0/FIND(help!$B$1:$B$26,B626),help!$C$1:$C$26),"")</f>
        <v>德甲</v>
      </c>
      <c r="H626" s="11" t="str" cm="1">
        <f t="array" ref="H626">IF(G626="","",IFERROR(LOOKUP(1,0/FIND(help!$H$2:$H$18,B626),help!$I$2:$I$18),""))</f>
        <v>2023-24赛季</v>
      </c>
      <c r="I626" s="11" t="s">
        <v>1181</v>
      </c>
      <c r="J626" s="11" t="s">
        <v>1015</v>
      </c>
      <c r="K626" s="11" t="s">
        <v>755</v>
      </c>
      <c r="L626" s="19">
        <f t="shared" si="90"/>
        <v>45511</v>
      </c>
      <c r="M626" s="11">
        <f t="shared" si="93"/>
        <v>3505</v>
      </c>
      <c r="N626" s="20">
        <f t="shared" si="91"/>
        <v>0.1701388888888889</v>
      </c>
      <c r="O626" s="20">
        <f t="shared" si="95"/>
        <v>0.22569444444444445</v>
      </c>
      <c r="P626" s="11" t="str">
        <f>IF(G626="","",G626&amp;COUNTIF($G$2:G626,G626))</f>
        <v>德甲105</v>
      </c>
      <c r="Q626" s="26">
        <f t="shared" si="92"/>
        <v>0</v>
      </c>
    </row>
    <row r="627" spans="1:17" x14ac:dyDescent="0.2">
      <c r="A627" s="19"/>
      <c r="B627" s="11" t="s">
        <v>546</v>
      </c>
      <c r="C627" s="19">
        <f t="shared" si="86"/>
        <v>45511</v>
      </c>
      <c r="D627" s="20">
        <f t="shared" si="87"/>
        <v>0.22569444444444445</v>
      </c>
      <c r="E627" s="20">
        <f t="shared" si="88"/>
        <v>0.28472222222222221</v>
      </c>
      <c r="F627" s="20">
        <f t="shared" si="89"/>
        <v>5.9027777777777762E-2</v>
      </c>
      <c r="G627" s="11" t="str" cm="1">
        <f t="array" ref="G627">_xlfn.IFNA(LOOKUP(1,0/FIND(help!$B$1:$B$26,B627),help!$C$1:$C$26),"")</f>
        <v>德甲</v>
      </c>
      <c r="H627" s="11" t="str" cm="1">
        <f t="array" ref="H627">IF(G627="","",IFERROR(LOOKUP(1,0/FIND(help!$H$2:$H$18,B627),help!$I$2:$I$18),""))</f>
        <v>2023-24赛季</v>
      </c>
      <c r="I627" s="11" t="s">
        <v>1183</v>
      </c>
      <c r="J627" s="11" t="s">
        <v>1016</v>
      </c>
      <c r="K627" s="11" t="s">
        <v>755</v>
      </c>
      <c r="L627" s="19">
        <f t="shared" si="90"/>
        <v>45511</v>
      </c>
      <c r="M627" s="11">
        <f t="shared" si="93"/>
        <v>3505</v>
      </c>
      <c r="N627" s="20">
        <f t="shared" si="91"/>
        <v>0.22569444444444445</v>
      </c>
      <c r="O627" s="20">
        <f t="shared" si="95"/>
        <v>0.28125</v>
      </c>
      <c r="P627" s="11" t="str">
        <f>IF(G627="","",G627&amp;COUNTIF($G$2:G627,G627))</f>
        <v>德甲106</v>
      </c>
      <c r="Q627" s="26">
        <f t="shared" si="92"/>
        <v>3.4722222222222099E-3</v>
      </c>
    </row>
    <row r="628" spans="1:17" x14ac:dyDescent="0.2">
      <c r="A628" s="19"/>
      <c r="B628" s="11" t="s">
        <v>547</v>
      </c>
      <c r="C628" s="19">
        <f t="shared" si="86"/>
        <v>45511</v>
      </c>
      <c r="D628" s="20">
        <f t="shared" si="87"/>
        <v>0.28472222222222221</v>
      </c>
      <c r="E628" s="20">
        <f t="shared" si="88"/>
        <v>0.34027777777777779</v>
      </c>
      <c r="F628" s="20">
        <f t="shared" si="89"/>
        <v>5.555555555555558E-2</v>
      </c>
      <c r="G628" s="11" t="str" cm="1">
        <f t="array" ref="G628">_xlfn.IFNA(LOOKUP(1,0/FIND(help!$B$1:$B$26,B628),help!$C$1:$C$26),"")</f>
        <v>德甲</v>
      </c>
      <c r="H628" s="11" t="str" cm="1">
        <f t="array" ref="H628">IF(G628="","",IFERROR(LOOKUP(1,0/FIND(help!$H$2:$H$18,B628),help!$I$2:$I$18),""))</f>
        <v>2023-24赛季</v>
      </c>
      <c r="I628" s="11" t="s">
        <v>1183</v>
      </c>
      <c r="J628" s="11" t="s">
        <v>1018</v>
      </c>
      <c r="K628" s="11" t="s">
        <v>755</v>
      </c>
      <c r="L628" s="19">
        <f t="shared" si="90"/>
        <v>45511</v>
      </c>
      <c r="M628" s="11">
        <f t="shared" si="93"/>
        <v>3505</v>
      </c>
      <c r="N628" s="20">
        <f t="shared" si="91"/>
        <v>0.28472222222222221</v>
      </c>
      <c r="O628" s="20">
        <f t="shared" si="95"/>
        <v>0.34027777777777779</v>
      </c>
      <c r="P628" s="11" t="str">
        <f>IF(G628="","",G628&amp;COUNTIF($G$2:G628,G628))</f>
        <v>德甲107</v>
      </c>
      <c r="Q628" s="26">
        <f t="shared" si="92"/>
        <v>0</v>
      </c>
    </row>
    <row r="629" spans="1:17" x14ac:dyDescent="0.2">
      <c r="A629" s="19"/>
      <c r="B629" s="11" t="s">
        <v>548</v>
      </c>
      <c r="C629" s="19">
        <f t="shared" si="86"/>
        <v>45511</v>
      </c>
      <c r="D629" s="20">
        <f t="shared" si="87"/>
        <v>0.34027777777777779</v>
      </c>
      <c r="E629" s="20">
        <f t="shared" si="88"/>
        <v>0.39930555555555558</v>
      </c>
      <c r="F629" s="20">
        <f t="shared" si="89"/>
        <v>5.902777777777779E-2</v>
      </c>
      <c r="G629" s="11" t="str" cm="1">
        <f t="array" ref="G629">_xlfn.IFNA(LOOKUP(1,0/FIND(help!$B$1:$B$26,B629),help!$C$1:$C$26),"")</f>
        <v>德甲</v>
      </c>
      <c r="H629" s="11" t="str" cm="1">
        <f t="array" ref="H629">IF(G629="","",IFERROR(LOOKUP(1,0/FIND(help!$H$2:$H$18,B629),help!$I$2:$I$18),""))</f>
        <v>2023-24赛季</v>
      </c>
      <c r="I629" s="11" t="s">
        <v>1071</v>
      </c>
      <c r="J629" s="11" t="s">
        <v>1019</v>
      </c>
      <c r="K629" s="11" t="s">
        <v>755</v>
      </c>
      <c r="L629" s="19">
        <f t="shared" si="90"/>
        <v>45511</v>
      </c>
      <c r="M629" s="11">
        <f t="shared" si="93"/>
        <v>3505</v>
      </c>
      <c r="N629" s="20">
        <f t="shared" si="91"/>
        <v>0.34027777777777779</v>
      </c>
      <c r="O629" s="20">
        <f t="shared" si="95"/>
        <v>0.39583333333333337</v>
      </c>
      <c r="P629" s="11" t="str">
        <f>IF(G629="","",G629&amp;COUNTIF($G$2:G629,G629))</f>
        <v>德甲108</v>
      </c>
      <c r="Q629" s="26">
        <f t="shared" si="92"/>
        <v>3.4722222222222099E-3</v>
      </c>
    </row>
    <row r="630" spans="1:17" x14ac:dyDescent="0.2">
      <c r="A630" s="19"/>
      <c r="B630" s="11" t="s">
        <v>549</v>
      </c>
      <c r="C630" s="19">
        <f t="shared" si="86"/>
        <v>45511</v>
      </c>
      <c r="D630" s="20">
        <f t="shared" si="87"/>
        <v>0.39930555555555558</v>
      </c>
      <c r="E630" s="20">
        <f t="shared" si="88"/>
        <v>0.4548611111111111</v>
      </c>
      <c r="F630" s="20">
        <f t="shared" si="89"/>
        <v>5.5555555555555525E-2</v>
      </c>
      <c r="G630" s="11" t="str" cm="1">
        <f t="array" ref="G630">_xlfn.IFNA(LOOKUP(1,0/FIND(help!$B$1:$B$26,B630),help!$C$1:$C$26),"")</f>
        <v>欧冠</v>
      </c>
      <c r="H630" s="11" t="str" cm="1">
        <f t="array" ref="H630">IF(G630="","",IFERROR(LOOKUP(1,0/FIND(help!$H$2:$H$18,B630),help!$I$2:$I$18),""))</f>
        <v>2023-24赛季</v>
      </c>
      <c r="I630" s="11" t="s">
        <v>1123</v>
      </c>
      <c r="J630" s="11" t="s">
        <v>914</v>
      </c>
      <c r="K630" s="11" t="s">
        <v>755</v>
      </c>
      <c r="L630" s="19">
        <f t="shared" si="90"/>
        <v>45511</v>
      </c>
      <c r="M630" s="11">
        <f t="shared" si="93"/>
        <v>3505</v>
      </c>
      <c r="N630" s="20">
        <f t="shared" si="91"/>
        <v>0.39930555555555558</v>
      </c>
      <c r="O630" s="20">
        <f t="shared" si="95"/>
        <v>0.45486111111111116</v>
      </c>
      <c r="P630" s="11" t="str">
        <f>IF(G630="","",G630&amp;COUNTIF($G$2:G630,G630))</f>
        <v>欧冠140</v>
      </c>
      <c r="Q630" s="26">
        <f t="shared" si="92"/>
        <v>5.5511151231257827E-17</v>
      </c>
    </row>
    <row r="631" spans="1:17" x14ac:dyDescent="0.2">
      <c r="A631" s="19"/>
      <c r="B631" s="11" t="s">
        <v>550</v>
      </c>
      <c r="C631" s="19">
        <f t="shared" si="86"/>
        <v>45511</v>
      </c>
      <c r="D631" s="20">
        <f t="shared" si="87"/>
        <v>0.4548611111111111</v>
      </c>
      <c r="E631" s="20">
        <f t="shared" si="88"/>
        <v>0.51388888888888884</v>
      </c>
      <c r="F631" s="20">
        <f t="shared" si="89"/>
        <v>5.9027777777777735E-2</v>
      </c>
      <c r="G631" s="11" t="str" cm="1">
        <f t="array" ref="G631">_xlfn.IFNA(LOOKUP(1,0/FIND(help!$B$1:$B$26,B631),help!$C$1:$C$26),"")</f>
        <v>欧冠</v>
      </c>
      <c r="H631" s="11" t="str" cm="1">
        <f t="array" ref="H631">IF(G631="","",IFERROR(LOOKUP(1,0/FIND(help!$H$2:$H$18,B631),help!$I$2:$I$18),""))</f>
        <v>2023-24赛季</v>
      </c>
      <c r="I631" s="11" t="s">
        <v>1123</v>
      </c>
      <c r="J631" s="11" t="s">
        <v>919</v>
      </c>
      <c r="K631" s="11" t="s">
        <v>755</v>
      </c>
      <c r="L631" s="19">
        <f t="shared" si="90"/>
        <v>45511</v>
      </c>
      <c r="M631" s="11">
        <f t="shared" si="93"/>
        <v>3505</v>
      </c>
      <c r="N631" s="20">
        <f t="shared" si="91"/>
        <v>0.4548611111111111</v>
      </c>
      <c r="O631" s="20">
        <f t="shared" si="95"/>
        <v>0.51041666666666663</v>
      </c>
      <c r="P631" s="11" t="str">
        <f>IF(G631="","",G631&amp;COUNTIF($G$2:G631,G631))</f>
        <v>欧冠141</v>
      </c>
      <c r="Q631" s="26">
        <f t="shared" si="92"/>
        <v>3.4722222222222099E-3</v>
      </c>
    </row>
    <row r="632" spans="1:17" x14ac:dyDescent="0.2">
      <c r="A632" s="19"/>
      <c r="B632" s="11" t="s">
        <v>362</v>
      </c>
      <c r="C632" s="19">
        <f t="shared" si="86"/>
        <v>45511</v>
      </c>
      <c r="D632" s="20">
        <f t="shared" si="87"/>
        <v>0.51388888888888884</v>
      </c>
      <c r="E632" s="20">
        <f t="shared" si="88"/>
        <v>0.52430555555555558</v>
      </c>
      <c r="F632" s="20">
        <f t="shared" si="89"/>
        <v>1.0416666666666741E-2</v>
      </c>
      <c r="G632" s="11" t="str" cm="1">
        <f t="array" ref="G632">_xlfn.IFNA(LOOKUP(1,0/FIND(help!$B$1:$B$26,B632),help!$C$1:$C$26),"")</f>
        <v>欧冠集锦</v>
      </c>
      <c r="H632" s="11" t="str" cm="1">
        <f t="array" ref="H632">IF(G632="","",IFERROR(LOOKUP(1,0/FIND(help!$H$2:$H$18,B632),help!$I$2:$I$18),""))</f>
        <v/>
      </c>
      <c r="I632" s="11" t="s">
        <v>1157</v>
      </c>
      <c r="J632" s="11" t="s">
        <v>972</v>
      </c>
      <c r="K632" s="11" t="s">
        <v>755</v>
      </c>
      <c r="L632" s="19">
        <f t="shared" si="90"/>
        <v>45511</v>
      </c>
      <c r="M632" s="11">
        <f t="shared" si="93"/>
        <v>3505</v>
      </c>
      <c r="N632" s="20">
        <f t="shared" si="91"/>
        <v>0.51388888888888884</v>
      </c>
      <c r="O632" s="20">
        <v>0.52430555555555558</v>
      </c>
      <c r="P632" s="11" t="str">
        <f>IF(G632="","",G632&amp;COUNTIF($G$2:G632,G632))</f>
        <v>欧冠集锦3</v>
      </c>
      <c r="Q632" s="26">
        <f t="shared" si="92"/>
        <v>0</v>
      </c>
    </row>
    <row r="633" spans="1:17" x14ac:dyDescent="0.2">
      <c r="A633" s="19"/>
      <c r="B633" s="11" t="s">
        <v>551</v>
      </c>
      <c r="C633" s="19">
        <f t="shared" si="86"/>
        <v>45511</v>
      </c>
      <c r="D633" s="20">
        <f t="shared" si="87"/>
        <v>0.52430555555555558</v>
      </c>
      <c r="E633" s="20">
        <f t="shared" si="88"/>
        <v>0.54166666666666663</v>
      </c>
      <c r="F633" s="20">
        <f t="shared" si="89"/>
        <v>1.7361111111111049E-2</v>
      </c>
      <c r="G633" s="11" t="str" cm="1">
        <f t="array" ref="G633">_xlfn.IFNA(LOOKUP(1,0/FIND(help!$B$1:$B$26,B633),help!$C$1:$C$26),"")</f>
        <v/>
      </c>
      <c r="H633" s="11" t="str" cm="1">
        <f t="array" ref="H633">IF(G633="","",IFERROR(LOOKUP(1,0/FIND(help!$H$2:$H$18,B633),help!$I$2:$I$18),""))</f>
        <v/>
      </c>
      <c r="I633" s="11" t="s">
        <v>1079</v>
      </c>
      <c r="J633" s="11" t="s">
        <v>858</v>
      </c>
      <c r="K633" s="11" t="s">
        <v>755</v>
      </c>
      <c r="L633" s="19">
        <f t="shared" si="90"/>
        <v>45511</v>
      </c>
      <c r="M633" s="11">
        <f t="shared" si="93"/>
        <v>3505</v>
      </c>
      <c r="N633" s="20" t="str">
        <f t="shared" si="91"/>
        <v/>
      </c>
      <c r="O633" s="20" t="str">
        <f>IF(N633="","",IF(ISNUMBER(FIND("集锦",G633)),IF(E633&lt;$L$1,E633+1,E633),IF(ABS(F633-$M$1)&lt;=TIME(0,5,1),IF(N633+$M$1&gt;TIME(2,0,0)+1,N633+$M$1-1,N633+$M$1),"check")))</f>
        <v/>
      </c>
      <c r="P633" s="11" t="str">
        <f>IF(G633="","",G633&amp;COUNTIF($G$2:G633,G633))</f>
        <v/>
      </c>
      <c r="Q633" s="26">
        <f t="shared" si="92"/>
        <v>0</v>
      </c>
    </row>
    <row r="634" spans="1:17" x14ac:dyDescent="0.2">
      <c r="A634" s="19"/>
      <c r="B634" s="11" t="s">
        <v>552</v>
      </c>
      <c r="C634" s="19">
        <f t="shared" si="86"/>
        <v>45511</v>
      </c>
      <c r="D634" s="20">
        <f t="shared" si="87"/>
        <v>0.54166666666666663</v>
      </c>
      <c r="E634" s="20">
        <f t="shared" si="88"/>
        <v>0.59722222222222221</v>
      </c>
      <c r="F634" s="20">
        <f t="shared" si="89"/>
        <v>5.555555555555558E-2</v>
      </c>
      <c r="G634" s="11" t="str" cm="1">
        <f t="array" ref="G634">_xlfn.IFNA(LOOKUP(1,0/FIND(help!$B$1:$B$26,B634),help!$C$1:$C$26),"")</f>
        <v>欧冠</v>
      </c>
      <c r="H634" s="11" t="str" cm="1">
        <f t="array" ref="H634">IF(G634="","",IFERROR(LOOKUP(1,0/FIND(help!$H$2:$H$18,B634),help!$I$2:$I$18),""))</f>
        <v>2023-24赛季</v>
      </c>
      <c r="I634" s="11" t="s">
        <v>1184</v>
      </c>
      <c r="J634" s="11" t="s">
        <v>904</v>
      </c>
      <c r="K634" s="11" t="s">
        <v>755</v>
      </c>
      <c r="L634" s="19">
        <f t="shared" si="90"/>
        <v>45511</v>
      </c>
      <c r="M634" s="11">
        <f t="shared" si="93"/>
        <v>3505</v>
      </c>
      <c r="N634" s="20">
        <f t="shared" si="91"/>
        <v>0.54166666666666663</v>
      </c>
      <c r="O634" s="20">
        <f>IF(N634="","",IF(ISNUMBER(FIND("集锦",G634)),IF(E634&lt;$L$1,E634+1,E634),IF(ABS(F634-$M$1)&lt;=TIME(0,5,1),IF(N634+$M$1&gt;TIME(2,0,0)+1,N634+$M$1-1,N634+$M$1),"check")))</f>
        <v>0.59722222222222221</v>
      </c>
      <c r="P634" s="11" t="str">
        <f>IF(G634="","",G634&amp;COUNTIF($G$2:G634,G634))</f>
        <v>欧冠142</v>
      </c>
      <c r="Q634" s="26">
        <f t="shared" si="92"/>
        <v>0</v>
      </c>
    </row>
    <row r="635" spans="1:17" x14ac:dyDescent="0.2">
      <c r="A635" s="19"/>
      <c r="B635" s="11" t="s">
        <v>553</v>
      </c>
      <c r="C635" s="19">
        <f t="shared" si="86"/>
        <v>45511</v>
      </c>
      <c r="D635" s="20">
        <f t="shared" si="87"/>
        <v>0.59722222222222221</v>
      </c>
      <c r="E635" s="20">
        <f t="shared" si="88"/>
        <v>0.65625</v>
      </c>
      <c r="F635" s="20">
        <f t="shared" si="89"/>
        <v>5.902777777777779E-2</v>
      </c>
      <c r="G635" s="11" t="str" cm="1">
        <f t="array" ref="G635">_xlfn.IFNA(LOOKUP(1,0/FIND(help!$B$1:$B$26,B635),help!$C$1:$C$26),"")</f>
        <v>欧冠</v>
      </c>
      <c r="H635" s="11" t="str" cm="1">
        <f t="array" ref="H635">IF(G635="","",IFERROR(LOOKUP(1,0/FIND(help!$H$2:$H$18,B635),help!$I$2:$I$18),""))</f>
        <v>2023-24赛季</v>
      </c>
      <c r="I635" s="11" t="s">
        <v>1186</v>
      </c>
      <c r="J635" s="11" t="s">
        <v>1020</v>
      </c>
      <c r="K635" s="11" t="s">
        <v>755</v>
      </c>
      <c r="L635" s="19">
        <f t="shared" si="90"/>
        <v>45511</v>
      </c>
      <c r="M635" s="11">
        <f t="shared" si="93"/>
        <v>3505</v>
      </c>
      <c r="N635" s="20">
        <f t="shared" si="91"/>
        <v>0.59722222222222221</v>
      </c>
      <c r="O635" s="20">
        <f>IF(N635="","",IF(ISNUMBER(FIND("集锦",G635)),IF(E635&lt;$L$1,E635+1,E635),IF(ABS(F635-$M$1)&lt;=TIME(0,5,1),IF(N635+$M$1&gt;TIME(2,0,0)+1,N635+$M$1-1,N635+$M$1),"check")))</f>
        <v>0.65277777777777779</v>
      </c>
      <c r="P635" s="11" t="str">
        <f>IF(G635="","",G635&amp;COUNTIF($G$2:G635,G635))</f>
        <v>欧冠143</v>
      </c>
      <c r="Q635" s="26">
        <f t="shared" si="92"/>
        <v>3.4722222222222099E-3</v>
      </c>
    </row>
    <row r="636" spans="1:17" x14ac:dyDescent="0.2">
      <c r="A636" s="19"/>
      <c r="B636" s="11" t="s">
        <v>554</v>
      </c>
      <c r="C636" s="19">
        <f t="shared" si="86"/>
        <v>45511</v>
      </c>
      <c r="D636" s="20">
        <f t="shared" si="87"/>
        <v>0.65625</v>
      </c>
      <c r="E636" s="20">
        <f t="shared" si="88"/>
        <v>0.71180555555555558</v>
      </c>
      <c r="F636" s="20">
        <f t="shared" si="89"/>
        <v>5.555555555555558E-2</v>
      </c>
      <c r="G636" s="11" t="str" cm="1">
        <f t="array" ref="G636">_xlfn.IFNA(LOOKUP(1,0/FIND(help!$B$1:$B$26,B636),help!$C$1:$C$26),"")</f>
        <v>德甲</v>
      </c>
      <c r="H636" s="11" t="str" cm="1">
        <f t="array" ref="H636">IF(G636="","",IFERROR(LOOKUP(1,0/FIND(help!$H$2:$H$18,B636),help!$I$2:$I$18),""))</f>
        <v>2023-24赛季</v>
      </c>
      <c r="I636" s="11" t="s">
        <v>1185</v>
      </c>
      <c r="J636" s="11" t="s">
        <v>1017</v>
      </c>
      <c r="K636" s="11" t="s">
        <v>755</v>
      </c>
      <c r="L636" s="19">
        <f t="shared" si="90"/>
        <v>45511</v>
      </c>
      <c r="M636" s="11">
        <f t="shared" si="93"/>
        <v>3505</v>
      </c>
      <c r="N636" s="20">
        <f t="shared" si="91"/>
        <v>0.65625</v>
      </c>
      <c r="O636" s="20">
        <f>IF(N636="","",IF(ISNUMBER(FIND("集锦",G636)),IF(E636&lt;$L$1,E636+1,E636),IF(ABS(F636-$M$1)&lt;=TIME(0,5,1),IF(N636+$M$1&gt;TIME(2,0,0)+1,N636+$M$1-1,N636+$M$1),"check")))</f>
        <v>0.71180555555555558</v>
      </c>
      <c r="P636" s="11" t="str">
        <f>IF(G636="","",G636&amp;COUNTIF($G$2:G636,G636))</f>
        <v>德甲109</v>
      </c>
      <c r="Q636" s="26">
        <f t="shared" si="92"/>
        <v>0</v>
      </c>
    </row>
    <row r="637" spans="1:17" x14ac:dyDescent="0.2">
      <c r="A637" s="19"/>
      <c r="B637" s="11" t="s">
        <v>555</v>
      </c>
      <c r="C637" s="19">
        <f t="shared" si="86"/>
        <v>45511</v>
      </c>
      <c r="D637" s="20">
        <f t="shared" si="87"/>
        <v>0.71180555555555558</v>
      </c>
      <c r="E637" s="20">
        <f t="shared" si="88"/>
        <v>0.77083333333333337</v>
      </c>
      <c r="F637" s="20">
        <f t="shared" si="89"/>
        <v>5.902777777777779E-2</v>
      </c>
      <c r="G637" s="11" t="str" cm="1">
        <f t="array" ref="G637">_xlfn.IFNA(LOOKUP(1,0/FIND(help!$B$1:$B$26,B637),help!$C$1:$C$26),"")</f>
        <v>德甲</v>
      </c>
      <c r="H637" s="11" t="str" cm="1">
        <f t="array" ref="H637">IF(G637="","",IFERROR(LOOKUP(1,0/FIND(help!$H$2:$H$18,B637),help!$I$2:$I$18),""))</f>
        <v>2023-24赛季</v>
      </c>
      <c r="I637" s="11" t="s">
        <v>1185</v>
      </c>
      <c r="J637" s="11" t="s">
        <v>1021</v>
      </c>
      <c r="K637" s="11" t="s">
        <v>755</v>
      </c>
      <c r="L637" s="19">
        <f t="shared" si="90"/>
        <v>45511</v>
      </c>
      <c r="M637" s="11">
        <f t="shared" si="93"/>
        <v>3505</v>
      </c>
      <c r="N637" s="20">
        <f t="shared" si="91"/>
        <v>0.71180555555555558</v>
      </c>
      <c r="O637" s="20">
        <f>IF(N637="","",IF(ISNUMBER(FIND("集锦",G637)),IF(E637&lt;$L$1,E637+1,E637),IF(ABS(F637-$M$1)&lt;=TIME(0,5,1),IF(N637+$M$1&gt;TIME(2,0,0)+1,N637+$M$1-1,N637+$M$1),"check")))</f>
        <v>0.76736111111111116</v>
      </c>
      <c r="P637" s="11" t="str">
        <f>IF(G637="","",G637&amp;COUNTIF($G$2:G637,G637))</f>
        <v>德甲110</v>
      </c>
      <c r="Q637" s="26">
        <f t="shared" si="92"/>
        <v>3.4722222222222099E-3</v>
      </c>
    </row>
    <row r="638" spans="1:17" x14ac:dyDescent="0.2">
      <c r="A638" s="19"/>
      <c r="B638" s="11" t="s">
        <v>556</v>
      </c>
      <c r="C638" s="19">
        <f t="shared" si="86"/>
        <v>45511</v>
      </c>
      <c r="D638" s="20">
        <f t="shared" si="87"/>
        <v>0.77083333333333337</v>
      </c>
      <c r="E638" s="20">
        <f t="shared" si="88"/>
        <v>0.77777777777777779</v>
      </c>
      <c r="F638" s="20">
        <f t="shared" si="89"/>
        <v>6.9444444444444198E-3</v>
      </c>
      <c r="G638" s="11" t="str" cm="1">
        <f t="array" ref="G638">_xlfn.IFNA(LOOKUP(1,0/FIND(help!$B$1:$B$26,B638),help!$C$1:$C$26),"")</f>
        <v>欧冠集锦</v>
      </c>
      <c r="H638" s="11" t="str" cm="1">
        <f t="array" ref="H638">IF(G638="","",IFERROR(LOOKUP(1,0/FIND(help!$H$2:$H$18,B638),help!$I$2:$I$18),""))</f>
        <v/>
      </c>
      <c r="I638" s="11" t="s">
        <v>1157</v>
      </c>
      <c r="J638" s="11" t="s">
        <v>972</v>
      </c>
      <c r="K638" s="11" t="s">
        <v>755</v>
      </c>
      <c r="L638" s="19">
        <f t="shared" si="90"/>
        <v>45511</v>
      </c>
      <c r="M638" s="11">
        <f t="shared" si="93"/>
        <v>3505</v>
      </c>
      <c r="N638" s="20">
        <f t="shared" si="91"/>
        <v>0.77083333333333337</v>
      </c>
      <c r="O638" s="20">
        <v>0.77777777777777779</v>
      </c>
      <c r="P638" s="11" t="str">
        <f>IF(G638="","",G638&amp;COUNTIF($G$2:G638,G638))</f>
        <v>欧冠集锦4</v>
      </c>
      <c r="Q638" s="26">
        <f t="shared" si="92"/>
        <v>0</v>
      </c>
    </row>
    <row r="639" spans="1:17" x14ac:dyDescent="0.2">
      <c r="A639" s="19"/>
      <c r="B639" s="11" t="s">
        <v>51</v>
      </c>
      <c r="C639" s="19">
        <f t="shared" ref="C639:C702" si="96">IF(A639="",C638,A639)</f>
        <v>45511</v>
      </c>
      <c r="D639" s="20">
        <f t="shared" ref="D639:D702" si="97">VALUE(LEFT(B639,5))</f>
        <v>0.77777777777777779</v>
      </c>
      <c r="E639" s="20">
        <f t="shared" ref="E639:E702" si="98">D640</f>
        <v>0.79513888888888884</v>
      </c>
      <c r="F639" s="20">
        <f t="shared" ref="F639:F702" si="99">IF(E639-D639&lt;0,E639-D639+1,E639-D639)</f>
        <v>1.7361111111111049E-2</v>
      </c>
      <c r="G639" s="11" t="str" cm="1">
        <f t="array" ref="G639">_xlfn.IFNA(LOOKUP(1,0/FIND(help!$B$1:$B$26,B639),help!$C$1:$C$26),"")</f>
        <v/>
      </c>
      <c r="H639" s="11" t="str" cm="1">
        <f t="array" ref="H639">IF(G639="","",IFERROR(LOOKUP(1,0/FIND(help!$H$2:$H$18,B639),help!$I$2:$I$18),""))</f>
        <v/>
      </c>
      <c r="I639" s="11" t="s">
        <v>1079</v>
      </c>
      <c r="J639" s="11" t="s">
        <v>858</v>
      </c>
      <c r="K639" s="11" t="s">
        <v>755</v>
      </c>
      <c r="L639" s="19">
        <f t="shared" si="90"/>
        <v>45511</v>
      </c>
      <c r="M639" s="11">
        <f t="shared" si="93"/>
        <v>3505</v>
      </c>
      <c r="N639" s="20" t="str">
        <f t="shared" si="91"/>
        <v/>
      </c>
      <c r="O639" s="20" t="str">
        <f t="shared" ref="O639:O670" si="100">IF(N639="","",IF(ISNUMBER(FIND("集锦",G639)),IF(E639&lt;$L$1,E639+1,E639),IF(ABS(F639-$M$1)&lt;=TIME(0,5,1),IF(N639+$M$1&gt;TIME(2,0,0)+1,N639+$M$1-1,N639+$M$1),"check")))</f>
        <v/>
      </c>
      <c r="P639" s="11" t="str">
        <f>IF(G639="","",G639&amp;COUNTIF($G$2:G639,G639))</f>
        <v/>
      </c>
      <c r="Q639" s="26">
        <f t="shared" si="92"/>
        <v>0</v>
      </c>
    </row>
    <row r="640" spans="1:17" x14ac:dyDescent="0.2">
      <c r="A640" s="19"/>
      <c r="B640" s="11" t="s">
        <v>557</v>
      </c>
      <c r="C640" s="19">
        <f t="shared" si="96"/>
        <v>45511</v>
      </c>
      <c r="D640" s="20">
        <f t="shared" si="97"/>
        <v>0.79513888888888884</v>
      </c>
      <c r="E640" s="20">
        <f t="shared" si="98"/>
        <v>0.85069444444444442</v>
      </c>
      <c r="F640" s="20">
        <f t="shared" si="99"/>
        <v>5.555555555555558E-2</v>
      </c>
      <c r="G640" s="11" t="str" cm="1">
        <f t="array" ref="G640">_xlfn.IFNA(LOOKUP(1,0/FIND(help!$B$1:$B$26,B640),help!$C$1:$C$26),"")</f>
        <v>意甲</v>
      </c>
      <c r="H640" s="11" t="str" cm="1">
        <f t="array" ref="H640">IF(G640="","",IFERROR(LOOKUP(1,0/FIND(help!$H$2:$H$18,B640),help!$I$2:$I$18),""))</f>
        <v>2023-24赛季</v>
      </c>
      <c r="I640" s="11" t="s">
        <v>1127</v>
      </c>
      <c r="K640" s="11" t="s">
        <v>755</v>
      </c>
      <c r="L640" s="19">
        <f t="shared" si="90"/>
        <v>45511</v>
      </c>
      <c r="M640" s="11">
        <f t="shared" si="93"/>
        <v>3505</v>
      </c>
      <c r="N640" s="20">
        <f t="shared" si="91"/>
        <v>0.79513888888888884</v>
      </c>
      <c r="O640" s="20">
        <f t="shared" si="100"/>
        <v>0.85069444444444442</v>
      </c>
      <c r="P640" s="11" t="str">
        <f>IF(G640="","",G640&amp;COUNTIF($G$2:G640,G640))</f>
        <v>意甲60</v>
      </c>
      <c r="Q640" s="26">
        <f t="shared" si="92"/>
        <v>0</v>
      </c>
    </row>
    <row r="641" spans="1:17" x14ac:dyDescent="0.2">
      <c r="A641" s="19"/>
      <c r="B641" s="11" t="s">
        <v>558</v>
      </c>
      <c r="C641" s="19">
        <f t="shared" si="96"/>
        <v>45511</v>
      </c>
      <c r="D641" s="20">
        <f t="shared" si="97"/>
        <v>0.85069444444444442</v>
      </c>
      <c r="E641" s="20">
        <f t="shared" si="98"/>
        <v>0.90972222222222221</v>
      </c>
      <c r="F641" s="20">
        <f t="shared" si="99"/>
        <v>5.902777777777779E-2</v>
      </c>
      <c r="G641" s="11" t="str" cm="1">
        <f t="array" ref="G641">_xlfn.IFNA(LOOKUP(1,0/FIND(help!$B$1:$B$26,B641),help!$C$1:$C$26),"")</f>
        <v>意甲</v>
      </c>
      <c r="H641" s="11" t="str" cm="1">
        <f t="array" ref="H641">IF(G641="","",IFERROR(LOOKUP(1,0/FIND(help!$H$2:$H$18,B641),help!$I$2:$I$18),""))</f>
        <v>2023-24赛季</v>
      </c>
      <c r="I641" s="11" t="s">
        <v>1134</v>
      </c>
      <c r="K641" s="11" t="s">
        <v>755</v>
      </c>
      <c r="L641" s="19">
        <f t="shared" si="90"/>
        <v>45511</v>
      </c>
      <c r="M641" s="11">
        <f t="shared" si="93"/>
        <v>3505</v>
      </c>
      <c r="N641" s="20">
        <f t="shared" si="91"/>
        <v>0.85069444444444442</v>
      </c>
      <c r="O641" s="20">
        <f t="shared" si="100"/>
        <v>0.90625</v>
      </c>
      <c r="P641" s="11" t="str">
        <f>IF(G641="","",G641&amp;COUNTIF($G$2:G641,G641))</f>
        <v>意甲61</v>
      </c>
      <c r="Q641" s="26">
        <f t="shared" si="92"/>
        <v>3.4722222222222099E-3</v>
      </c>
    </row>
    <row r="642" spans="1:17" x14ac:dyDescent="0.2">
      <c r="A642" s="19"/>
      <c r="B642" s="11" t="s">
        <v>559</v>
      </c>
      <c r="C642" s="19">
        <f t="shared" si="96"/>
        <v>45511</v>
      </c>
      <c r="D642" s="20">
        <f t="shared" si="97"/>
        <v>0.90972222222222221</v>
      </c>
      <c r="E642" s="20">
        <f t="shared" si="98"/>
        <v>0.96527777777777779</v>
      </c>
      <c r="F642" s="20">
        <f t="shared" si="99"/>
        <v>5.555555555555558E-2</v>
      </c>
      <c r="G642" s="11" t="str" cm="1">
        <f t="array" ref="G642">_xlfn.IFNA(LOOKUP(1,0/FIND(help!$B$1:$B$26,B642),help!$C$1:$C$26),"")</f>
        <v>欧冠</v>
      </c>
      <c r="H642" s="11" t="str" cm="1">
        <f t="array" ref="H642">IF(G642="","",IFERROR(LOOKUP(1,0/FIND(help!$H$2:$H$18,B642),help!$I$2:$I$18),""))</f>
        <v>2023-24赛季</v>
      </c>
      <c r="I642" s="11" t="s">
        <v>1123</v>
      </c>
      <c r="J642" s="11" t="s">
        <v>914</v>
      </c>
      <c r="K642" s="11" t="s">
        <v>755</v>
      </c>
      <c r="L642" s="19">
        <f t="shared" si="90"/>
        <v>45511</v>
      </c>
      <c r="M642" s="11">
        <f t="shared" si="93"/>
        <v>3505</v>
      </c>
      <c r="N642" s="20">
        <f t="shared" si="91"/>
        <v>0.90972222222222221</v>
      </c>
      <c r="O642" s="20">
        <f t="shared" si="100"/>
        <v>0.96527777777777779</v>
      </c>
      <c r="P642" s="11" t="str">
        <f>IF(G642="","",G642&amp;COUNTIF($G$2:G642,G642))</f>
        <v>欧冠144</v>
      </c>
      <c r="Q642" s="26">
        <f t="shared" si="92"/>
        <v>0</v>
      </c>
    </row>
    <row r="643" spans="1:17" x14ac:dyDescent="0.2">
      <c r="A643" s="19"/>
      <c r="B643" s="11" t="s">
        <v>560</v>
      </c>
      <c r="C643" s="19">
        <f t="shared" si="96"/>
        <v>45511</v>
      </c>
      <c r="D643" s="20">
        <f t="shared" si="97"/>
        <v>0.96527777777777779</v>
      </c>
      <c r="E643" s="20">
        <f t="shared" si="98"/>
        <v>2.4305555555555556E-2</v>
      </c>
      <c r="F643" s="20">
        <f t="shared" si="99"/>
        <v>5.902777777777779E-2</v>
      </c>
      <c r="G643" s="11" t="str" cm="1">
        <f t="array" ref="G643">_xlfn.IFNA(LOOKUP(1,0/FIND(help!$B$1:$B$26,B643),help!$C$1:$C$26),"")</f>
        <v>欧冠</v>
      </c>
      <c r="H643" s="11" t="str" cm="1">
        <f t="array" ref="H643">IF(G643="","",IFERROR(LOOKUP(1,0/FIND(help!$H$2:$H$18,B643),help!$I$2:$I$18),""))</f>
        <v>2023-24赛季</v>
      </c>
      <c r="I643" s="11" t="s">
        <v>1123</v>
      </c>
      <c r="J643" s="11" t="s">
        <v>919</v>
      </c>
      <c r="K643" s="11" t="s">
        <v>755</v>
      </c>
      <c r="L643" s="19">
        <f t="shared" ref="L643:L706" si="101">IF(D643&lt;$L$1,C643-1,C643)</f>
        <v>45511</v>
      </c>
      <c r="M643" s="11">
        <f t="shared" si="93"/>
        <v>3505</v>
      </c>
      <c r="N643" s="20">
        <f t="shared" ref="N643:N706" si="102">IF(G643="","",IF(D643&lt;$L$1,D643+1,D643))</f>
        <v>0.96527777777777779</v>
      </c>
      <c r="O643" s="20">
        <f t="shared" si="100"/>
        <v>1.0208333333333333</v>
      </c>
      <c r="P643" s="11" t="str">
        <f>IF(G643="","",G643&amp;COUNTIF($G$2:G643,G643))</f>
        <v>欧冠145</v>
      </c>
      <c r="Q643" s="26">
        <f t="shared" ref="Q643:Q706" si="103">IF(N643="",0,ABS(O643-E643-IF(E643&lt;1/12,1,0)))</f>
        <v>3.4722222222223209E-3</v>
      </c>
    </row>
    <row r="644" spans="1:17" x14ac:dyDescent="0.2">
      <c r="A644" s="19">
        <v>45512</v>
      </c>
      <c r="B644" s="11" t="s">
        <v>561</v>
      </c>
      <c r="C644" s="19">
        <f t="shared" si="96"/>
        <v>45512</v>
      </c>
      <c r="D644" s="20">
        <f t="shared" si="97"/>
        <v>2.4305555555555556E-2</v>
      </c>
      <c r="E644" s="20">
        <f t="shared" si="98"/>
        <v>3.8194444444444448E-2</v>
      </c>
      <c r="F644" s="20">
        <f t="shared" si="99"/>
        <v>1.3888888888888892E-2</v>
      </c>
      <c r="G644" s="11" t="str" cm="1">
        <f t="array" ref="G644">_xlfn.IFNA(LOOKUP(1,0/FIND(help!$B$1:$B$26,B644),help!$C$1:$C$26),"")</f>
        <v/>
      </c>
      <c r="H644" s="11" t="str" cm="1">
        <f t="array" ref="H644">IF(G644="","",IFERROR(LOOKUP(1,0/FIND(help!$H$2:$H$18,B644),help!$I$2:$I$18),""))</f>
        <v/>
      </c>
      <c r="I644" s="11" t="s">
        <v>1079</v>
      </c>
      <c r="J644" s="11" t="s">
        <v>858</v>
      </c>
      <c r="K644" s="11" t="s">
        <v>755</v>
      </c>
      <c r="L644" s="19">
        <f t="shared" si="101"/>
        <v>45511</v>
      </c>
      <c r="M644" s="11">
        <f t="shared" ref="M644:M707" si="104">M643</f>
        <v>3505</v>
      </c>
      <c r="N644" s="20" t="str">
        <f t="shared" si="102"/>
        <v/>
      </c>
      <c r="O644" s="20" t="str">
        <f t="shared" si="100"/>
        <v/>
      </c>
      <c r="P644" s="11" t="str">
        <f>IF(G644="","",G644&amp;COUNTIF($G$2:G644,G644))</f>
        <v/>
      </c>
      <c r="Q644" s="26">
        <f t="shared" si="103"/>
        <v>0</v>
      </c>
    </row>
    <row r="645" spans="1:17" x14ac:dyDescent="0.2">
      <c r="A645" s="19"/>
      <c r="B645" s="11" t="s">
        <v>96</v>
      </c>
      <c r="C645" s="19">
        <f t="shared" si="96"/>
        <v>45512</v>
      </c>
      <c r="D645" s="20">
        <f t="shared" si="97"/>
        <v>3.8194444444444448E-2</v>
      </c>
      <c r="E645" s="20">
        <f t="shared" si="98"/>
        <v>5.5555555555555552E-2</v>
      </c>
      <c r="F645" s="20">
        <f t="shared" si="99"/>
        <v>1.7361111111111105E-2</v>
      </c>
      <c r="G645" s="11" t="str" cm="1">
        <f t="array" ref="G645">_xlfn.IFNA(LOOKUP(1,0/FIND(help!$B$1:$B$26,B645),help!$C$1:$C$26),"")</f>
        <v/>
      </c>
      <c r="H645" s="11" t="str" cm="1">
        <f t="array" ref="H645">IF(G645="","",IFERROR(LOOKUP(1,0/FIND(help!$H$2:$H$18,B645),help!$I$2:$I$18),""))</f>
        <v/>
      </c>
      <c r="I645" s="11" t="s">
        <v>1068</v>
      </c>
      <c r="J645" s="11" t="s">
        <v>846</v>
      </c>
      <c r="K645" s="11" t="s">
        <v>755</v>
      </c>
      <c r="L645" s="19">
        <f t="shared" si="101"/>
        <v>45511</v>
      </c>
      <c r="M645" s="11">
        <f t="shared" si="104"/>
        <v>3505</v>
      </c>
      <c r="N645" s="20" t="str">
        <f t="shared" si="102"/>
        <v/>
      </c>
      <c r="O645" s="20" t="str">
        <f t="shared" si="100"/>
        <v/>
      </c>
      <c r="P645" s="11" t="str">
        <f>IF(G645="","",G645&amp;COUNTIF($G$2:G645,G645))</f>
        <v/>
      </c>
      <c r="Q645" s="26">
        <f t="shared" si="103"/>
        <v>0</v>
      </c>
    </row>
    <row r="646" spans="1:17" x14ac:dyDescent="0.2">
      <c r="A646" s="19"/>
      <c r="B646" s="11" t="s">
        <v>562</v>
      </c>
      <c r="C646" s="19">
        <f t="shared" si="96"/>
        <v>45512</v>
      </c>
      <c r="D646" s="20">
        <f t="shared" si="97"/>
        <v>5.5555555555555552E-2</v>
      </c>
      <c r="E646" s="20">
        <f t="shared" si="98"/>
        <v>0.1111111111111111</v>
      </c>
      <c r="F646" s="20">
        <f t="shared" si="99"/>
        <v>5.5555555555555552E-2</v>
      </c>
      <c r="G646" s="11" t="str" cm="1">
        <f t="array" ref="G646">_xlfn.IFNA(LOOKUP(1,0/FIND(help!$B$1:$B$26,B646),help!$C$1:$C$26),"")</f>
        <v>德甲</v>
      </c>
      <c r="H646" s="11" t="str" cm="1">
        <f t="array" ref="H646">IF(G646="","",IFERROR(LOOKUP(1,0/FIND(help!$H$2:$H$18,B646),help!$I$2:$I$18),""))</f>
        <v>2023-24赛季</v>
      </c>
      <c r="I646" s="11" t="s">
        <v>1181</v>
      </c>
      <c r="J646" s="11" t="s">
        <v>1015</v>
      </c>
      <c r="K646" s="11" t="s">
        <v>755</v>
      </c>
      <c r="L646" s="19">
        <f t="shared" si="101"/>
        <v>45511</v>
      </c>
      <c r="M646" s="11">
        <f t="shared" si="104"/>
        <v>3505</v>
      </c>
      <c r="N646" s="20">
        <f t="shared" si="102"/>
        <v>1.0555555555555556</v>
      </c>
      <c r="O646" s="20">
        <f t="shared" si="100"/>
        <v>0.11111111111111116</v>
      </c>
      <c r="P646" s="11" t="str">
        <f>IF(G646="","",G646&amp;COUNTIF($G$2:G646,G646))</f>
        <v>德甲111</v>
      </c>
      <c r="Q646" s="26">
        <f t="shared" si="103"/>
        <v>5.5511151231257827E-17</v>
      </c>
    </row>
    <row r="647" spans="1:17" x14ac:dyDescent="0.2">
      <c r="A647" s="19"/>
      <c r="B647" s="11" t="s">
        <v>563</v>
      </c>
      <c r="C647" s="19">
        <f t="shared" si="96"/>
        <v>45512</v>
      </c>
      <c r="D647" s="20">
        <f t="shared" si="97"/>
        <v>0.1111111111111111</v>
      </c>
      <c r="E647" s="20">
        <f t="shared" si="98"/>
        <v>0.1701388888888889</v>
      </c>
      <c r="F647" s="20">
        <f t="shared" si="99"/>
        <v>5.902777777777779E-2</v>
      </c>
      <c r="G647" s="11" t="str" cm="1">
        <f t="array" ref="G647">_xlfn.IFNA(LOOKUP(1,0/FIND(help!$B$1:$B$26,B647),help!$C$1:$C$26),"")</f>
        <v>德甲</v>
      </c>
      <c r="H647" s="11" t="str" cm="1">
        <f t="array" ref="H647">IF(G647="","",IFERROR(LOOKUP(1,0/FIND(help!$H$2:$H$18,B647),help!$I$2:$I$18),""))</f>
        <v>2023-24赛季</v>
      </c>
      <c r="I647" s="11" t="s">
        <v>1183</v>
      </c>
      <c r="J647" s="11" t="s">
        <v>1016</v>
      </c>
      <c r="K647" s="11" t="s">
        <v>755</v>
      </c>
      <c r="L647" s="19">
        <f t="shared" si="101"/>
        <v>45512</v>
      </c>
      <c r="M647" s="11">
        <f t="shared" si="104"/>
        <v>3505</v>
      </c>
      <c r="N647" s="20">
        <f t="shared" si="102"/>
        <v>0.1111111111111111</v>
      </c>
      <c r="O647" s="20">
        <f t="shared" si="100"/>
        <v>0.16666666666666666</v>
      </c>
      <c r="P647" s="11" t="str">
        <f>IF(G647="","",G647&amp;COUNTIF($G$2:G647,G647))</f>
        <v>德甲112</v>
      </c>
      <c r="Q647" s="26">
        <f t="shared" si="103"/>
        <v>3.4722222222222376E-3</v>
      </c>
    </row>
    <row r="648" spans="1:17" x14ac:dyDescent="0.2">
      <c r="A648" s="19"/>
      <c r="B648" s="11" t="s">
        <v>564</v>
      </c>
      <c r="C648" s="19">
        <f t="shared" si="96"/>
        <v>45512</v>
      </c>
      <c r="D648" s="20">
        <f t="shared" si="97"/>
        <v>0.1701388888888889</v>
      </c>
      <c r="E648" s="20">
        <f t="shared" si="98"/>
        <v>0.22569444444444445</v>
      </c>
      <c r="F648" s="20">
        <f t="shared" si="99"/>
        <v>5.5555555555555552E-2</v>
      </c>
      <c r="G648" s="11" t="str" cm="1">
        <f t="array" ref="G648">_xlfn.IFNA(LOOKUP(1,0/FIND(help!$B$1:$B$26,B648),help!$C$1:$C$26),"")</f>
        <v>德甲</v>
      </c>
      <c r="H648" s="11" t="str" cm="1">
        <f t="array" ref="H648">IF(G648="","",IFERROR(LOOKUP(1,0/FIND(help!$H$2:$H$18,B648),help!$I$2:$I$18),""))</f>
        <v>2023-24赛季</v>
      </c>
      <c r="I648" s="11" t="s">
        <v>1183</v>
      </c>
      <c r="J648" s="11" t="s">
        <v>1018</v>
      </c>
      <c r="K648" s="11" t="s">
        <v>755</v>
      </c>
      <c r="L648" s="19">
        <f t="shared" si="101"/>
        <v>45512</v>
      </c>
      <c r="M648" s="11">
        <f t="shared" si="104"/>
        <v>3505</v>
      </c>
      <c r="N648" s="20">
        <f t="shared" si="102"/>
        <v>0.1701388888888889</v>
      </c>
      <c r="O648" s="20">
        <f t="shared" si="100"/>
        <v>0.22569444444444445</v>
      </c>
      <c r="P648" s="11" t="str">
        <f>IF(G648="","",G648&amp;COUNTIF($G$2:G648,G648))</f>
        <v>德甲113</v>
      </c>
      <c r="Q648" s="26">
        <f t="shared" si="103"/>
        <v>0</v>
      </c>
    </row>
    <row r="649" spans="1:17" x14ac:dyDescent="0.2">
      <c r="A649" s="19"/>
      <c r="B649" s="11" t="s">
        <v>565</v>
      </c>
      <c r="C649" s="19">
        <f t="shared" si="96"/>
        <v>45512</v>
      </c>
      <c r="D649" s="20">
        <f t="shared" si="97"/>
        <v>0.22569444444444445</v>
      </c>
      <c r="E649" s="20">
        <f t="shared" si="98"/>
        <v>0.28472222222222221</v>
      </c>
      <c r="F649" s="20">
        <f t="shared" si="99"/>
        <v>5.9027777777777762E-2</v>
      </c>
      <c r="G649" s="11" t="str" cm="1">
        <f t="array" ref="G649">_xlfn.IFNA(LOOKUP(1,0/FIND(help!$B$1:$B$26,B649),help!$C$1:$C$26),"")</f>
        <v>德甲</v>
      </c>
      <c r="H649" s="11" t="str" cm="1">
        <f t="array" ref="H649">IF(G649="","",IFERROR(LOOKUP(1,0/FIND(help!$H$2:$H$18,B649),help!$I$2:$I$18),""))</f>
        <v>2023-24赛季</v>
      </c>
      <c r="I649" s="11" t="s">
        <v>1071</v>
      </c>
      <c r="J649" s="11" t="s">
        <v>1019</v>
      </c>
      <c r="K649" s="11" t="s">
        <v>755</v>
      </c>
      <c r="L649" s="19">
        <f t="shared" si="101"/>
        <v>45512</v>
      </c>
      <c r="M649" s="11">
        <f t="shared" si="104"/>
        <v>3505</v>
      </c>
      <c r="N649" s="20">
        <f t="shared" si="102"/>
        <v>0.22569444444444445</v>
      </c>
      <c r="O649" s="20">
        <f t="shared" si="100"/>
        <v>0.28125</v>
      </c>
      <c r="P649" s="11" t="str">
        <f>IF(G649="","",G649&amp;COUNTIF($G$2:G649,G649))</f>
        <v>德甲114</v>
      </c>
      <c r="Q649" s="26">
        <f t="shared" si="103"/>
        <v>3.4722222222222099E-3</v>
      </c>
    </row>
    <row r="650" spans="1:17" x14ac:dyDescent="0.2">
      <c r="A650" s="19"/>
      <c r="B650" s="11" t="s">
        <v>566</v>
      </c>
      <c r="C650" s="19">
        <f t="shared" si="96"/>
        <v>45512</v>
      </c>
      <c r="D650" s="20">
        <f t="shared" si="97"/>
        <v>0.28472222222222221</v>
      </c>
      <c r="E650" s="20">
        <f t="shared" si="98"/>
        <v>0.34027777777777779</v>
      </c>
      <c r="F650" s="20">
        <f t="shared" si="99"/>
        <v>5.555555555555558E-2</v>
      </c>
      <c r="G650" s="11" t="str" cm="1">
        <f t="array" ref="G650">_xlfn.IFNA(LOOKUP(1,0/FIND(help!$B$1:$B$26,B650),help!$C$1:$C$26),"")</f>
        <v>德甲</v>
      </c>
      <c r="H650" s="11" t="str" cm="1">
        <f t="array" ref="H650">IF(G650="","",IFERROR(LOOKUP(1,0/FIND(help!$H$2:$H$18,B650),help!$I$2:$I$18),""))</f>
        <v>2023-24赛季</v>
      </c>
      <c r="I650" s="11" t="s">
        <v>1071</v>
      </c>
      <c r="J650" s="11" t="s">
        <v>850</v>
      </c>
      <c r="K650" s="11" t="s">
        <v>755</v>
      </c>
      <c r="L650" s="19">
        <f t="shared" si="101"/>
        <v>45512</v>
      </c>
      <c r="M650" s="11">
        <f t="shared" si="104"/>
        <v>3505</v>
      </c>
      <c r="N650" s="20">
        <f t="shared" si="102"/>
        <v>0.28472222222222221</v>
      </c>
      <c r="O650" s="20">
        <f t="shared" si="100"/>
        <v>0.34027777777777779</v>
      </c>
      <c r="P650" s="11" t="str">
        <f>IF(G650="","",G650&amp;COUNTIF($G$2:G650,G650))</f>
        <v>德甲115</v>
      </c>
      <c r="Q650" s="26">
        <f t="shared" si="103"/>
        <v>0</v>
      </c>
    </row>
    <row r="651" spans="1:17" x14ac:dyDescent="0.2">
      <c r="A651" s="19"/>
      <c r="B651" s="11" t="s">
        <v>567</v>
      </c>
      <c r="C651" s="19">
        <f t="shared" si="96"/>
        <v>45512</v>
      </c>
      <c r="D651" s="20">
        <f t="shared" si="97"/>
        <v>0.34027777777777779</v>
      </c>
      <c r="E651" s="20">
        <f t="shared" si="98"/>
        <v>0.39930555555555558</v>
      </c>
      <c r="F651" s="20">
        <f t="shared" si="99"/>
        <v>5.902777777777779E-2</v>
      </c>
      <c r="G651" s="11" t="str" cm="1">
        <f t="array" ref="G651">_xlfn.IFNA(LOOKUP(1,0/FIND(help!$B$1:$B$26,B651),help!$C$1:$C$26),"")</f>
        <v>德甲</v>
      </c>
      <c r="H651" s="11" t="str" cm="1">
        <f t="array" ref="H651">IF(G651="","",IFERROR(LOOKUP(1,0/FIND(help!$H$2:$H$18,B651),help!$I$2:$I$18),""))</f>
        <v>2023-24赛季</v>
      </c>
      <c r="I651" s="11" t="s">
        <v>1072</v>
      </c>
      <c r="J651" s="11" t="s">
        <v>851</v>
      </c>
      <c r="K651" s="11" t="s">
        <v>755</v>
      </c>
      <c r="L651" s="19">
        <f t="shared" si="101"/>
        <v>45512</v>
      </c>
      <c r="M651" s="11">
        <f t="shared" si="104"/>
        <v>3505</v>
      </c>
      <c r="N651" s="20">
        <f t="shared" si="102"/>
        <v>0.34027777777777779</v>
      </c>
      <c r="O651" s="20">
        <f t="shared" si="100"/>
        <v>0.39583333333333337</v>
      </c>
      <c r="P651" s="11" t="str">
        <f>IF(G651="","",G651&amp;COUNTIF($G$2:G651,G651))</f>
        <v>德甲116</v>
      </c>
      <c r="Q651" s="26">
        <f t="shared" si="103"/>
        <v>3.4722222222222099E-3</v>
      </c>
    </row>
    <row r="652" spans="1:17" x14ac:dyDescent="0.2">
      <c r="A652" s="19"/>
      <c r="B652" s="11" t="s">
        <v>568</v>
      </c>
      <c r="C652" s="19">
        <f t="shared" si="96"/>
        <v>45512</v>
      </c>
      <c r="D652" s="20">
        <f t="shared" si="97"/>
        <v>0.39930555555555558</v>
      </c>
      <c r="E652" s="20">
        <f t="shared" si="98"/>
        <v>0.4548611111111111</v>
      </c>
      <c r="F652" s="20">
        <f t="shared" si="99"/>
        <v>5.5555555555555525E-2</v>
      </c>
      <c r="G652" s="11" t="str" cm="1">
        <f t="array" ref="G652">_xlfn.IFNA(LOOKUP(1,0/FIND(help!$B$1:$B$26,B652),help!$C$1:$C$26),"")</f>
        <v>欧冠</v>
      </c>
      <c r="H652" s="11" t="str" cm="1">
        <f t="array" ref="H652">IF(G652="","",IFERROR(LOOKUP(1,0/FIND(help!$H$2:$H$18,B652),help!$I$2:$I$18),""))</f>
        <v>2023-24赛季</v>
      </c>
      <c r="I652" s="11" t="s">
        <v>1123</v>
      </c>
      <c r="J652" s="11" t="s">
        <v>919</v>
      </c>
      <c r="K652" s="11" t="s">
        <v>755</v>
      </c>
      <c r="L652" s="19">
        <f t="shared" si="101"/>
        <v>45512</v>
      </c>
      <c r="M652" s="11">
        <f t="shared" si="104"/>
        <v>3505</v>
      </c>
      <c r="N652" s="20">
        <f t="shared" si="102"/>
        <v>0.39930555555555558</v>
      </c>
      <c r="O652" s="20">
        <f t="shared" si="100"/>
        <v>0.45486111111111116</v>
      </c>
      <c r="P652" s="11" t="str">
        <f>IF(G652="","",G652&amp;COUNTIF($G$2:G652,G652))</f>
        <v>欧冠146</v>
      </c>
      <c r="Q652" s="26">
        <f t="shared" si="103"/>
        <v>5.5511151231257827E-17</v>
      </c>
    </row>
    <row r="653" spans="1:17" x14ac:dyDescent="0.2">
      <c r="A653" s="19"/>
      <c r="B653" s="11" t="s">
        <v>569</v>
      </c>
      <c r="C653" s="19">
        <f t="shared" si="96"/>
        <v>45512</v>
      </c>
      <c r="D653" s="20">
        <f t="shared" si="97"/>
        <v>0.4548611111111111</v>
      </c>
      <c r="E653" s="20">
        <f t="shared" si="98"/>
        <v>0.51388888888888884</v>
      </c>
      <c r="F653" s="20">
        <f t="shared" si="99"/>
        <v>5.9027777777777735E-2</v>
      </c>
      <c r="G653" s="11" t="str" cm="1">
        <f t="array" ref="G653">_xlfn.IFNA(LOOKUP(1,0/FIND(help!$B$1:$B$26,B653),help!$C$1:$C$26),"")</f>
        <v>欧冠</v>
      </c>
      <c r="H653" s="11" t="str" cm="1">
        <f t="array" ref="H653">IF(G653="","",IFERROR(LOOKUP(1,0/FIND(help!$H$2:$H$18,B653),help!$I$2:$I$18),""))</f>
        <v>2023-24赛季</v>
      </c>
      <c r="I653" s="11" t="s">
        <v>1123</v>
      </c>
      <c r="J653" s="11" t="s">
        <v>925</v>
      </c>
      <c r="K653" s="11" t="s">
        <v>755</v>
      </c>
      <c r="L653" s="19">
        <f t="shared" si="101"/>
        <v>45512</v>
      </c>
      <c r="M653" s="11">
        <f t="shared" si="104"/>
        <v>3505</v>
      </c>
      <c r="N653" s="20">
        <f t="shared" si="102"/>
        <v>0.4548611111111111</v>
      </c>
      <c r="O653" s="20">
        <f t="shared" si="100"/>
        <v>0.51041666666666663</v>
      </c>
      <c r="P653" s="11" t="str">
        <f>IF(G653="","",G653&amp;COUNTIF($G$2:G653,G653))</f>
        <v>欧冠147</v>
      </c>
      <c r="Q653" s="26">
        <f t="shared" si="103"/>
        <v>3.4722222222222099E-3</v>
      </c>
    </row>
    <row r="654" spans="1:17" x14ac:dyDescent="0.2">
      <c r="A654" s="19"/>
      <c r="B654" s="11" t="s">
        <v>325</v>
      </c>
      <c r="C654" s="19">
        <f t="shared" si="96"/>
        <v>45512</v>
      </c>
      <c r="D654" s="20">
        <f t="shared" si="97"/>
        <v>0.51388888888888884</v>
      </c>
      <c r="E654" s="20">
        <f t="shared" si="98"/>
        <v>0.53125</v>
      </c>
      <c r="F654" s="20">
        <f t="shared" si="99"/>
        <v>1.736111111111116E-2</v>
      </c>
      <c r="G654" s="11" t="str" cm="1">
        <f t="array" ref="G654">_xlfn.IFNA(LOOKUP(1,0/FIND(help!$B$1:$B$26,B654),help!$C$1:$C$26),"")</f>
        <v/>
      </c>
      <c r="H654" s="11" t="str" cm="1">
        <f t="array" ref="H654">IF(G654="","",IFERROR(LOOKUP(1,0/FIND(help!$H$2:$H$18,B654),help!$I$2:$I$18),""))</f>
        <v/>
      </c>
      <c r="I654" s="11" t="s">
        <v>1153</v>
      </c>
      <c r="J654" s="11" t="s">
        <v>961</v>
      </c>
      <c r="K654" s="11" t="s">
        <v>755</v>
      </c>
      <c r="L654" s="19">
        <f t="shared" si="101"/>
        <v>45512</v>
      </c>
      <c r="M654" s="11">
        <f t="shared" si="104"/>
        <v>3505</v>
      </c>
      <c r="N654" s="20" t="str">
        <f t="shared" si="102"/>
        <v/>
      </c>
      <c r="O654" s="20" t="str">
        <f t="shared" si="100"/>
        <v/>
      </c>
      <c r="P654" s="11" t="str">
        <f>IF(G654="","",G654&amp;COUNTIF($G$2:G654,G654))</f>
        <v/>
      </c>
      <c r="Q654" s="26">
        <f t="shared" si="103"/>
        <v>0</v>
      </c>
    </row>
    <row r="655" spans="1:17" x14ac:dyDescent="0.2">
      <c r="A655" s="19"/>
      <c r="B655" s="11" t="s">
        <v>46</v>
      </c>
      <c r="C655" s="19">
        <f t="shared" si="96"/>
        <v>45512</v>
      </c>
      <c r="D655" s="20">
        <f t="shared" si="97"/>
        <v>0.53125</v>
      </c>
      <c r="E655" s="20">
        <f t="shared" si="98"/>
        <v>0.54861111111111116</v>
      </c>
      <c r="F655" s="20">
        <f t="shared" si="99"/>
        <v>1.736111111111116E-2</v>
      </c>
      <c r="G655" s="11" t="str" cm="1">
        <f t="array" ref="G655">_xlfn.IFNA(LOOKUP(1,0/FIND(help!$B$1:$B$26,B655),help!$C$1:$C$26),"")</f>
        <v/>
      </c>
      <c r="H655" s="11" t="str" cm="1">
        <f t="array" ref="H655">IF(G655="","",IFERROR(LOOKUP(1,0/FIND(help!$H$2:$H$18,B655),help!$I$2:$I$18),""))</f>
        <v/>
      </c>
      <c r="I655" s="11" t="s">
        <v>1079</v>
      </c>
      <c r="J655" s="11" t="s">
        <v>858</v>
      </c>
      <c r="K655" s="11" t="s">
        <v>755</v>
      </c>
      <c r="L655" s="19">
        <f t="shared" si="101"/>
        <v>45512</v>
      </c>
      <c r="M655" s="11">
        <f t="shared" si="104"/>
        <v>3505</v>
      </c>
      <c r="N655" s="20" t="str">
        <f t="shared" si="102"/>
        <v/>
      </c>
      <c r="O655" s="20" t="str">
        <f t="shared" si="100"/>
        <v/>
      </c>
      <c r="P655" s="11" t="str">
        <f>IF(G655="","",G655&amp;COUNTIF($G$2:G655,G655))</f>
        <v/>
      </c>
      <c r="Q655" s="26">
        <f t="shared" si="103"/>
        <v>0</v>
      </c>
    </row>
    <row r="656" spans="1:17" x14ac:dyDescent="0.2">
      <c r="A656" s="19"/>
      <c r="B656" s="11" t="s">
        <v>570</v>
      </c>
      <c r="C656" s="19">
        <f t="shared" si="96"/>
        <v>45512</v>
      </c>
      <c r="D656" s="20">
        <f t="shared" si="97"/>
        <v>0.54861111111111116</v>
      </c>
      <c r="E656" s="20">
        <f t="shared" si="98"/>
        <v>0.60416666666666663</v>
      </c>
      <c r="F656" s="20">
        <f t="shared" si="99"/>
        <v>5.5555555555555469E-2</v>
      </c>
      <c r="G656" s="11" t="str" cm="1">
        <f t="array" ref="G656">_xlfn.IFNA(LOOKUP(1,0/FIND(help!$B$1:$B$26,B656),help!$C$1:$C$26),"")</f>
        <v>欧冠</v>
      </c>
      <c r="H656" s="11" t="str" cm="1">
        <f t="array" ref="H656">IF(G656="","",IFERROR(LOOKUP(1,0/FIND(help!$H$2:$H$18,B656),help!$I$2:$I$18),""))</f>
        <v>2023-24赛季</v>
      </c>
      <c r="I656" s="11" t="s">
        <v>1186</v>
      </c>
      <c r="J656" s="11" t="s">
        <v>1020</v>
      </c>
      <c r="K656" s="11" t="s">
        <v>755</v>
      </c>
      <c r="L656" s="19">
        <f t="shared" si="101"/>
        <v>45512</v>
      </c>
      <c r="M656" s="11">
        <f t="shared" si="104"/>
        <v>3505</v>
      </c>
      <c r="N656" s="20">
        <f t="shared" si="102"/>
        <v>0.54861111111111116</v>
      </c>
      <c r="O656" s="20">
        <f t="shared" si="100"/>
        <v>0.60416666666666674</v>
      </c>
      <c r="P656" s="11" t="str">
        <f>IF(G656="","",G656&amp;COUNTIF($G$2:G656,G656))</f>
        <v>欧冠148</v>
      </c>
      <c r="Q656" s="26">
        <f t="shared" si="103"/>
        <v>1.1102230246251565E-16</v>
      </c>
    </row>
    <row r="657" spans="1:17" x14ac:dyDescent="0.2">
      <c r="A657" s="19"/>
      <c r="B657" s="11" t="s">
        <v>571</v>
      </c>
      <c r="C657" s="19">
        <f t="shared" si="96"/>
        <v>45512</v>
      </c>
      <c r="D657" s="20">
        <f t="shared" si="97"/>
        <v>0.60416666666666663</v>
      </c>
      <c r="E657" s="20">
        <f t="shared" si="98"/>
        <v>0.66319444444444442</v>
      </c>
      <c r="F657" s="20">
        <f t="shared" si="99"/>
        <v>5.902777777777779E-2</v>
      </c>
      <c r="G657" s="11" t="str" cm="1">
        <f t="array" ref="G657">_xlfn.IFNA(LOOKUP(1,0/FIND(help!$B$1:$B$26,B657),help!$C$1:$C$26),"")</f>
        <v>意甲</v>
      </c>
      <c r="H657" s="11" t="str" cm="1">
        <f t="array" ref="H657">IF(G657="","",IFERROR(LOOKUP(1,0/FIND(help!$H$2:$H$18,B657),help!$I$2:$I$18),""))</f>
        <v>2023-24赛季</v>
      </c>
      <c r="I657" s="11" t="s">
        <v>1089</v>
      </c>
      <c r="J657" s="11" t="s">
        <v>870</v>
      </c>
      <c r="K657" s="11" t="s">
        <v>755</v>
      </c>
      <c r="L657" s="19">
        <f t="shared" si="101"/>
        <v>45512</v>
      </c>
      <c r="M657" s="11">
        <f t="shared" si="104"/>
        <v>3505</v>
      </c>
      <c r="N657" s="20">
        <f t="shared" si="102"/>
        <v>0.60416666666666663</v>
      </c>
      <c r="O657" s="20">
        <f t="shared" si="100"/>
        <v>0.65972222222222221</v>
      </c>
      <c r="P657" s="11" t="str">
        <f>IF(G657="","",G657&amp;COUNTIF($G$2:G657,G657))</f>
        <v>意甲62</v>
      </c>
      <c r="Q657" s="26">
        <f t="shared" si="103"/>
        <v>3.4722222222222099E-3</v>
      </c>
    </row>
    <row r="658" spans="1:17" x14ac:dyDescent="0.2">
      <c r="A658" s="19"/>
      <c r="B658" s="11" t="s">
        <v>572</v>
      </c>
      <c r="C658" s="19">
        <f t="shared" si="96"/>
        <v>45512</v>
      </c>
      <c r="D658" s="20">
        <f t="shared" si="97"/>
        <v>0.66319444444444442</v>
      </c>
      <c r="E658" s="20">
        <f t="shared" si="98"/>
        <v>0.71875</v>
      </c>
      <c r="F658" s="20">
        <f t="shared" si="99"/>
        <v>5.555555555555558E-2</v>
      </c>
      <c r="G658" s="11" t="str" cm="1">
        <f t="array" ref="G658">_xlfn.IFNA(LOOKUP(1,0/FIND(help!$B$1:$B$26,B658),help!$C$1:$C$26),"")</f>
        <v>德甲</v>
      </c>
      <c r="H658" s="11" t="str" cm="1">
        <f t="array" ref="H658">IF(G658="","",IFERROR(LOOKUP(1,0/FIND(help!$H$2:$H$18,B658),help!$I$2:$I$18),""))</f>
        <v>2023-24赛季</v>
      </c>
      <c r="I658" s="11" t="s">
        <v>1185</v>
      </c>
      <c r="J658" s="11" t="s">
        <v>1021</v>
      </c>
      <c r="K658" s="11" t="s">
        <v>755</v>
      </c>
      <c r="L658" s="19">
        <f t="shared" si="101"/>
        <v>45512</v>
      </c>
      <c r="M658" s="11">
        <f t="shared" si="104"/>
        <v>3505</v>
      </c>
      <c r="N658" s="20">
        <f t="shared" si="102"/>
        <v>0.66319444444444442</v>
      </c>
      <c r="O658" s="20">
        <f t="shared" si="100"/>
        <v>0.71875</v>
      </c>
      <c r="P658" s="11" t="str">
        <f>IF(G658="","",G658&amp;COUNTIF($G$2:G658,G658))</f>
        <v>德甲117</v>
      </c>
      <c r="Q658" s="26">
        <f t="shared" si="103"/>
        <v>0</v>
      </c>
    </row>
    <row r="659" spans="1:17" x14ac:dyDescent="0.2">
      <c r="A659" s="19"/>
      <c r="B659" s="11" t="s">
        <v>573</v>
      </c>
      <c r="C659" s="19">
        <f t="shared" si="96"/>
        <v>45512</v>
      </c>
      <c r="D659" s="20">
        <f t="shared" si="97"/>
        <v>0.71875</v>
      </c>
      <c r="E659" s="20">
        <f t="shared" si="98"/>
        <v>0.77777777777777779</v>
      </c>
      <c r="F659" s="20">
        <f t="shared" si="99"/>
        <v>5.902777777777779E-2</v>
      </c>
      <c r="G659" s="11" t="str" cm="1">
        <f t="array" ref="G659">_xlfn.IFNA(LOOKUP(1,0/FIND(help!$B$1:$B$26,B659),help!$C$1:$C$26),"")</f>
        <v>德甲</v>
      </c>
      <c r="H659" s="11" t="str" cm="1">
        <f t="array" ref="H659">IF(G659="","",IFERROR(LOOKUP(1,0/FIND(help!$H$2:$H$18,B659),help!$I$2:$I$18),""))</f>
        <v>2023-24赛季</v>
      </c>
      <c r="I659" s="11" t="s">
        <v>1187</v>
      </c>
      <c r="J659" s="11" t="s">
        <v>1022</v>
      </c>
      <c r="K659" s="11" t="s">
        <v>755</v>
      </c>
      <c r="L659" s="19">
        <f t="shared" si="101"/>
        <v>45512</v>
      </c>
      <c r="M659" s="11">
        <f t="shared" si="104"/>
        <v>3505</v>
      </c>
      <c r="N659" s="20">
        <f t="shared" si="102"/>
        <v>0.71875</v>
      </c>
      <c r="O659" s="20">
        <f t="shared" si="100"/>
        <v>0.77430555555555558</v>
      </c>
      <c r="P659" s="11" t="str">
        <f>IF(G659="","",G659&amp;COUNTIF($G$2:G659,G659))</f>
        <v>德甲118</v>
      </c>
      <c r="Q659" s="26">
        <f t="shared" si="103"/>
        <v>3.4722222222222099E-3</v>
      </c>
    </row>
    <row r="660" spans="1:17" x14ac:dyDescent="0.2">
      <c r="A660" s="19"/>
      <c r="B660" s="11" t="s">
        <v>51</v>
      </c>
      <c r="C660" s="19">
        <f t="shared" si="96"/>
        <v>45512</v>
      </c>
      <c r="D660" s="20">
        <f t="shared" si="97"/>
        <v>0.77777777777777779</v>
      </c>
      <c r="E660" s="20">
        <f t="shared" si="98"/>
        <v>0.79166666666666663</v>
      </c>
      <c r="F660" s="20">
        <f t="shared" si="99"/>
        <v>1.388888888888884E-2</v>
      </c>
      <c r="G660" s="11" t="str" cm="1">
        <f t="array" ref="G660">_xlfn.IFNA(LOOKUP(1,0/FIND(help!$B$1:$B$26,B660),help!$C$1:$C$26),"")</f>
        <v/>
      </c>
      <c r="H660" s="11" t="str" cm="1">
        <f t="array" ref="H660">IF(G660="","",IFERROR(LOOKUP(1,0/FIND(help!$H$2:$H$18,B660),help!$I$2:$I$18),""))</f>
        <v/>
      </c>
      <c r="I660" s="11" t="s">
        <v>1079</v>
      </c>
      <c r="J660" s="11" t="s">
        <v>858</v>
      </c>
      <c r="K660" s="11" t="s">
        <v>755</v>
      </c>
      <c r="L660" s="19">
        <f t="shared" si="101"/>
        <v>45512</v>
      </c>
      <c r="M660" s="11">
        <f t="shared" si="104"/>
        <v>3505</v>
      </c>
      <c r="N660" s="20" t="str">
        <f t="shared" si="102"/>
        <v/>
      </c>
      <c r="O660" s="20" t="str">
        <f t="shared" si="100"/>
        <v/>
      </c>
      <c r="P660" s="11" t="str">
        <f>IF(G660="","",G660&amp;COUNTIF($G$2:G660,G660))</f>
        <v/>
      </c>
      <c r="Q660" s="26">
        <f t="shared" si="103"/>
        <v>0</v>
      </c>
    </row>
    <row r="661" spans="1:17" x14ac:dyDescent="0.2">
      <c r="A661" s="19"/>
      <c r="B661" s="11" t="s">
        <v>331</v>
      </c>
      <c r="C661" s="19">
        <f t="shared" si="96"/>
        <v>45512</v>
      </c>
      <c r="D661" s="20">
        <f t="shared" si="97"/>
        <v>0.79166666666666663</v>
      </c>
      <c r="E661" s="20">
        <f t="shared" si="98"/>
        <v>0.80902777777777779</v>
      </c>
      <c r="F661" s="20">
        <f t="shared" si="99"/>
        <v>1.736111111111116E-2</v>
      </c>
      <c r="G661" s="11" t="str" cm="1">
        <f t="array" ref="G661">_xlfn.IFNA(LOOKUP(1,0/FIND(help!$B$1:$B$26,B661),help!$C$1:$C$26),"")</f>
        <v/>
      </c>
      <c r="H661" s="11" t="str" cm="1">
        <f t="array" ref="H661">IF(G661="","",IFERROR(LOOKUP(1,0/FIND(help!$H$2:$H$18,B661),help!$I$2:$I$18),""))</f>
        <v/>
      </c>
      <c r="I661" s="11" t="s">
        <v>1153</v>
      </c>
      <c r="J661" s="11" t="s">
        <v>961</v>
      </c>
      <c r="K661" s="11" t="s">
        <v>755</v>
      </c>
      <c r="L661" s="19">
        <f t="shared" si="101"/>
        <v>45512</v>
      </c>
      <c r="M661" s="11">
        <f t="shared" si="104"/>
        <v>3505</v>
      </c>
      <c r="N661" s="20" t="str">
        <f t="shared" si="102"/>
        <v/>
      </c>
      <c r="O661" s="20" t="str">
        <f t="shared" si="100"/>
        <v/>
      </c>
      <c r="P661" s="11" t="str">
        <f>IF(G661="","",G661&amp;COUNTIF($G$2:G661,G661))</f>
        <v/>
      </c>
      <c r="Q661" s="26">
        <f t="shared" si="103"/>
        <v>0</v>
      </c>
    </row>
    <row r="662" spans="1:17" x14ac:dyDescent="0.2">
      <c r="A662" s="19"/>
      <c r="B662" s="11" t="s">
        <v>574</v>
      </c>
      <c r="C662" s="19">
        <f t="shared" si="96"/>
        <v>45512</v>
      </c>
      <c r="D662" s="20">
        <f t="shared" si="97"/>
        <v>0.80902777777777779</v>
      </c>
      <c r="E662" s="20">
        <f t="shared" si="98"/>
        <v>0.86458333333333337</v>
      </c>
      <c r="F662" s="20">
        <f t="shared" si="99"/>
        <v>5.555555555555558E-2</v>
      </c>
      <c r="G662" s="11" t="str" cm="1">
        <f t="array" ref="G662">_xlfn.IFNA(LOOKUP(1,0/FIND(help!$B$1:$B$26,B662),help!$C$1:$C$26),"")</f>
        <v>德甲</v>
      </c>
      <c r="H662" s="11" t="str" cm="1">
        <f t="array" ref="H662">IF(G662="","",IFERROR(LOOKUP(1,0/FIND(help!$H$2:$H$18,B662),help!$I$2:$I$18),""))</f>
        <v>2023-24赛季</v>
      </c>
      <c r="I662" s="11" t="s">
        <v>1172</v>
      </c>
      <c r="J662" s="11" t="s">
        <v>996</v>
      </c>
      <c r="K662" s="11" t="s">
        <v>755</v>
      </c>
      <c r="L662" s="19">
        <f t="shared" si="101"/>
        <v>45512</v>
      </c>
      <c r="M662" s="11">
        <f t="shared" si="104"/>
        <v>3505</v>
      </c>
      <c r="N662" s="20">
        <f t="shared" si="102"/>
        <v>0.80902777777777779</v>
      </c>
      <c r="O662" s="20">
        <f t="shared" si="100"/>
        <v>0.86458333333333337</v>
      </c>
      <c r="P662" s="11" t="str">
        <f>IF(G662="","",G662&amp;COUNTIF($G$2:G662,G662))</f>
        <v>德甲119</v>
      </c>
      <c r="Q662" s="26">
        <f t="shared" si="103"/>
        <v>0</v>
      </c>
    </row>
    <row r="663" spans="1:17" x14ac:dyDescent="0.2">
      <c r="A663" s="19"/>
      <c r="B663" s="11" t="s">
        <v>575</v>
      </c>
      <c r="C663" s="19">
        <f t="shared" si="96"/>
        <v>45512</v>
      </c>
      <c r="D663" s="20">
        <f t="shared" si="97"/>
        <v>0.86458333333333337</v>
      </c>
      <c r="E663" s="20">
        <f t="shared" si="98"/>
        <v>0.92361111111111116</v>
      </c>
      <c r="F663" s="20">
        <f t="shared" si="99"/>
        <v>5.902777777777779E-2</v>
      </c>
      <c r="G663" s="11" t="str" cm="1">
        <f t="array" ref="G663">_xlfn.IFNA(LOOKUP(1,0/FIND(help!$B$1:$B$26,B663),help!$C$1:$C$26),"")</f>
        <v>德甲</v>
      </c>
      <c r="H663" s="11" t="str" cm="1">
        <f t="array" ref="H663">IF(G663="","",IFERROR(LOOKUP(1,0/FIND(help!$H$2:$H$18,B663),help!$I$2:$I$18),""))</f>
        <v>2023-24赛季</v>
      </c>
      <c r="I663" s="11" t="s">
        <v>1181</v>
      </c>
      <c r="J663" s="11" t="s">
        <v>1012</v>
      </c>
      <c r="K663" s="11" t="s">
        <v>755</v>
      </c>
      <c r="L663" s="19">
        <f t="shared" si="101"/>
        <v>45512</v>
      </c>
      <c r="M663" s="11">
        <f t="shared" si="104"/>
        <v>3505</v>
      </c>
      <c r="N663" s="20">
        <f t="shared" si="102"/>
        <v>0.86458333333333337</v>
      </c>
      <c r="O663" s="20">
        <f t="shared" si="100"/>
        <v>0.92013888888888895</v>
      </c>
      <c r="P663" s="11" t="str">
        <f>IF(G663="","",G663&amp;COUNTIF($G$2:G663,G663))</f>
        <v>德甲120</v>
      </c>
      <c r="Q663" s="26">
        <f t="shared" si="103"/>
        <v>3.4722222222222099E-3</v>
      </c>
    </row>
    <row r="664" spans="1:17" x14ac:dyDescent="0.2">
      <c r="A664" s="19"/>
      <c r="B664" s="11" t="s">
        <v>230</v>
      </c>
      <c r="C664" s="19">
        <f t="shared" si="96"/>
        <v>45512</v>
      </c>
      <c r="D664" s="20">
        <f t="shared" si="97"/>
        <v>0.92361111111111116</v>
      </c>
      <c r="E664" s="20">
        <f t="shared" si="98"/>
        <v>0.97916666666666663</v>
      </c>
      <c r="F664" s="20">
        <f t="shared" si="99"/>
        <v>5.5555555555555469E-2</v>
      </c>
      <c r="G664" s="11" t="str" cm="1">
        <f t="array" ref="G664">_xlfn.IFNA(LOOKUP(1,0/FIND(help!$B$1:$B$26,B664),help!$C$1:$C$26),"")</f>
        <v>欧冠</v>
      </c>
      <c r="H664" s="11" t="str" cm="1">
        <f t="array" ref="H664">IF(G664="","",IFERROR(LOOKUP(1,0/FIND(help!$H$2:$H$18,B664),help!$I$2:$I$18),""))</f>
        <v>2023-24赛季</v>
      </c>
      <c r="I664" s="11" t="s">
        <v>1123</v>
      </c>
      <c r="J664" s="11" t="s">
        <v>919</v>
      </c>
      <c r="K664" s="11" t="s">
        <v>755</v>
      </c>
      <c r="L664" s="19">
        <f t="shared" si="101"/>
        <v>45512</v>
      </c>
      <c r="M664" s="11">
        <f t="shared" si="104"/>
        <v>3505</v>
      </c>
      <c r="N664" s="20">
        <f t="shared" si="102"/>
        <v>0.92361111111111116</v>
      </c>
      <c r="O664" s="20">
        <f t="shared" si="100"/>
        <v>0.97916666666666674</v>
      </c>
      <c r="P664" s="11" t="str">
        <f>IF(G664="","",G664&amp;COUNTIF($G$2:G664,G664))</f>
        <v>欧冠149</v>
      </c>
      <c r="Q664" s="26">
        <f t="shared" si="103"/>
        <v>1.1102230246251565E-16</v>
      </c>
    </row>
    <row r="665" spans="1:17" x14ac:dyDescent="0.2">
      <c r="A665" s="19"/>
      <c r="B665" s="11" t="s">
        <v>231</v>
      </c>
      <c r="C665" s="19">
        <f t="shared" si="96"/>
        <v>45512</v>
      </c>
      <c r="D665" s="20">
        <f t="shared" si="97"/>
        <v>0.97916666666666663</v>
      </c>
      <c r="E665" s="20">
        <f t="shared" si="98"/>
        <v>3.8194444444444448E-2</v>
      </c>
      <c r="F665" s="20">
        <f t="shared" si="99"/>
        <v>5.902777777777779E-2</v>
      </c>
      <c r="G665" s="11" t="str" cm="1">
        <f t="array" ref="G665">_xlfn.IFNA(LOOKUP(1,0/FIND(help!$B$1:$B$26,B665),help!$C$1:$C$26),"")</f>
        <v>欧冠</v>
      </c>
      <c r="H665" s="11" t="str" cm="1">
        <f t="array" ref="H665">IF(G665="","",IFERROR(LOOKUP(1,0/FIND(help!$H$2:$H$18,B665),help!$I$2:$I$18),""))</f>
        <v>2023-24赛季</v>
      </c>
      <c r="I665" s="11" t="s">
        <v>1123</v>
      </c>
      <c r="J665" s="11" t="s">
        <v>925</v>
      </c>
      <c r="K665" s="11" t="s">
        <v>755</v>
      </c>
      <c r="L665" s="19">
        <f t="shared" si="101"/>
        <v>45512</v>
      </c>
      <c r="M665" s="11">
        <f t="shared" si="104"/>
        <v>3505</v>
      </c>
      <c r="N665" s="20">
        <f t="shared" si="102"/>
        <v>0.97916666666666663</v>
      </c>
      <c r="O665" s="20">
        <f t="shared" si="100"/>
        <v>1.0347222222222221</v>
      </c>
      <c r="P665" s="11" t="str">
        <f>IF(G665="","",G665&amp;COUNTIF($G$2:G665,G665))</f>
        <v>欧冠150</v>
      </c>
      <c r="Q665" s="26">
        <f t="shared" si="103"/>
        <v>3.4722222222223209E-3</v>
      </c>
    </row>
    <row r="666" spans="1:17" x14ac:dyDescent="0.2">
      <c r="A666" s="19">
        <v>45513</v>
      </c>
      <c r="B666" s="11" t="s">
        <v>576</v>
      </c>
      <c r="C666" s="19">
        <f t="shared" si="96"/>
        <v>45513</v>
      </c>
      <c r="D666" s="20">
        <f t="shared" si="97"/>
        <v>3.8194444444444448E-2</v>
      </c>
      <c r="E666" s="20">
        <f t="shared" si="98"/>
        <v>5.5555555555555552E-2</v>
      </c>
      <c r="F666" s="20">
        <f t="shared" si="99"/>
        <v>1.7361111111111105E-2</v>
      </c>
      <c r="G666" s="11" t="str" cm="1">
        <f t="array" ref="G666">_xlfn.IFNA(LOOKUP(1,0/FIND(help!$B$1:$B$26,B666),help!$C$1:$C$26),"")</f>
        <v/>
      </c>
      <c r="H666" s="11" t="str" cm="1">
        <f t="array" ref="H666">IF(G666="","",IFERROR(LOOKUP(1,0/FIND(help!$H$2:$H$18,B666),help!$I$2:$I$18),""))</f>
        <v/>
      </c>
      <c r="I666" s="11" t="s">
        <v>1079</v>
      </c>
      <c r="J666" s="11" t="s">
        <v>858</v>
      </c>
      <c r="K666" s="11" t="s">
        <v>755</v>
      </c>
      <c r="L666" s="19">
        <f t="shared" si="101"/>
        <v>45512</v>
      </c>
      <c r="M666" s="11">
        <f t="shared" si="104"/>
        <v>3505</v>
      </c>
      <c r="N666" s="20" t="str">
        <f t="shared" si="102"/>
        <v/>
      </c>
      <c r="O666" s="20" t="str">
        <f t="shared" si="100"/>
        <v/>
      </c>
      <c r="P666" s="11" t="str">
        <f>IF(G666="","",G666&amp;COUNTIF($G$2:G666,G666))</f>
        <v/>
      </c>
      <c r="Q666" s="26">
        <f t="shared" si="103"/>
        <v>0</v>
      </c>
    </row>
    <row r="667" spans="1:17" x14ac:dyDescent="0.2">
      <c r="A667" s="19"/>
      <c r="B667" s="11" t="s">
        <v>577</v>
      </c>
      <c r="C667" s="19">
        <f t="shared" si="96"/>
        <v>45513</v>
      </c>
      <c r="D667" s="20">
        <f t="shared" si="97"/>
        <v>5.5555555555555552E-2</v>
      </c>
      <c r="E667" s="20">
        <f t="shared" si="98"/>
        <v>0.1111111111111111</v>
      </c>
      <c r="F667" s="20">
        <f t="shared" si="99"/>
        <v>5.5555555555555552E-2</v>
      </c>
      <c r="G667" s="11" t="str" cm="1">
        <f t="array" ref="G667">_xlfn.IFNA(LOOKUP(1,0/FIND(help!$B$1:$B$26,B667),help!$C$1:$C$26),"")</f>
        <v>德甲</v>
      </c>
      <c r="H667" s="11" t="str" cm="1">
        <f t="array" ref="H667">IF(G667="","",IFERROR(LOOKUP(1,0/FIND(help!$H$2:$H$18,B667),help!$I$2:$I$18),""))</f>
        <v>2023-24赛季</v>
      </c>
      <c r="I667" s="11" t="s">
        <v>1183</v>
      </c>
      <c r="J667" s="11" t="s">
        <v>1018</v>
      </c>
      <c r="K667" s="11" t="s">
        <v>755</v>
      </c>
      <c r="L667" s="19">
        <f t="shared" si="101"/>
        <v>45512</v>
      </c>
      <c r="M667" s="11">
        <f t="shared" si="104"/>
        <v>3505</v>
      </c>
      <c r="N667" s="20">
        <f t="shared" si="102"/>
        <v>1.0555555555555556</v>
      </c>
      <c r="O667" s="20">
        <f t="shared" si="100"/>
        <v>0.11111111111111116</v>
      </c>
      <c r="P667" s="11" t="str">
        <f>IF(G667="","",G667&amp;COUNTIF($G$2:G667,G667))</f>
        <v>德甲121</v>
      </c>
      <c r="Q667" s="26">
        <f t="shared" si="103"/>
        <v>5.5511151231257827E-17</v>
      </c>
    </row>
    <row r="668" spans="1:17" x14ac:dyDescent="0.2">
      <c r="A668" s="19"/>
      <c r="B668" s="11" t="s">
        <v>578</v>
      </c>
      <c r="C668" s="19">
        <f t="shared" si="96"/>
        <v>45513</v>
      </c>
      <c r="D668" s="20">
        <f t="shared" si="97"/>
        <v>0.1111111111111111</v>
      </c>
      <c r="E668" s="20">
        <f t="shared" si="98"/>
        <v>0.1701388888888889</v>
      </c>
      <c r="F668" s="20">
        <f t="shared" si="99"/>
        <v>5.902777777777779E-2</v>
      </c>
      <c r="G668" s="11" t="str" cm="1">
        <f t="array" ref="G668">_xlfn.IFNA(LOOKUP(1,0/FIND(help!$B$1:$B$26,B668),help!$C$1:$C$26),"")</f>
        <v>德甲</v>
      </c>
      <c r="H668" s="11" t="str" cm="1">
        <f t="array" ref="H668">IF(G668="","",IFERROR(LOOKUP(1,0/FIND(help!$H$2:$H$18,B668),help!$I$2:$I$18),""))</f>
        <v>2023-24赛季</v>
      </c>
      <c r="I668" s="11" t="s">
        <v>1071</v>
      </c>
      <c r="J668" s="11" t="s">
        <v>1019</v>
      </c>
      <c r="K668" s="11" t="s">
        <v>755</v>
      </c>
      <c r="L668" s="19">
        <f t="shared" si="101"/>
        <v>45513</v>
      </c>
      <c r="M668" s="11">
        <f t="shared" si="104"/>
        <v>3505</v>
      </c>
      <c r="N668" s="20">
        <f t="shared" si="102"/>
        <v>0.1111111111111111</v>
      </c>
      <c r="O668" s="20">
        <f t="shared" si="100"/>
        <v>0.16666666666666666</v>
      </c>
      <c r="P668" s="11" t="str">
        <f>IF(G668="","",G668&amp;COUNTIF($G$2:G668,G668))</f>
        <v>德甲122</v>
      </c>
      <c r="Q668" s="26">
        <f t="shared" si="103"/>
        <v>3.4722222222222376E-3</v>
      </c>
    </row>
    <row r="669" spans="1:17" x14ac:dyDescent="0.2">
      <c r="A669" s="19"/>
      <c r="B669" s="11" t="s">
        <v>579</v>
      </c>
      <c r="C669" s="19">
        <f t="shared" si="96"/>
        <v>45513</v>
      </c>
      <c r="D669" s="20">
        <f t="shared" si="97"/>
        <v>0.1701388888888889</v>
      </c>
      <c r="E669" s="20">
        <f t="shared" si="98"/>
        <v>0.22569444444444445</v>
      </c>
      <c r="F669" s="20">
        <f t="shared" si="99"/>
        <v>5.5555555555555552E-2</v>
      </c>
      <c r="G669" s="11" t="str" cm="1">
        <f t="array" ref="G669">_xlfn.IFNA(LOOKUP(1,0/FIND(help!$B$1:$B$26,B669),help!$C$1:$C$26),"")</f>
        <v>德甲</v>
      </c>
      <c r="H669" s="11" t="str" cm="1">
        <f t="array" ref="H669">IF(G669="","",IFERROR(LOOKUP(1,0/FIND(help!$H$2:$H$18,B669),help!$I$2:$I$18),""))</f>
        <v>2023-24赛季</v>
      </c>
      <c r="I669" s="11" t="s">
        <v>1071</v>
      </c>
      <c r="J669" s="11" t="s">
        <v>850</v>
      </c>
      <c r="K669" s="11" t="s">
        <v>755</v>
      </c>
      <c r="L669" s="19">
        <f t="shared" si="101"/>
        <v>45513</v>
      </c>
      <c r="M669" s="11">
        <f t="shared" si="104"/>
        <v>3505</v>
      </c>
      <c r="N669" s="20">
        <f t="shared" si="102"/>
        <v>0.1701388888888889</v>
      </c>
      <c r="O669" s="20">
        <f t="shared" si="100"/>
        <v>0.22569444444444445</v>
      </c>
      <c r="P669" s="11" t="str">
        <f>IF(G669="","",G669&amp;COUNTIF($G$2:G669,G669))</f>
        <v>德甲123</v>
      </c>
      <c r="Q669" s="26">
        <f t="shared" si="103"/>
        <v>0</v>
      </c>
    </row>
    <row r="670" spans="1:17" x14ac:dyDescent="0.2">
      <c r="A670" s="19"/>
      <c r="B670" s="11" t="s">
        <v>580</v>
      </c>
      <c r="C670" s="19">
        <f t="shared" si="96"/>
        <v>45513</v>
      </c>
      <c r="D670" s="20">
        <f t="shared" si="97"/>
        <v>0.22569444444444445</v>
      </c>
      <c r="E670" s="20">
        <f t="shared" si="98"/>
        <v>0.28472222222222221</v>
      </c>
      <c r="F670" s="20">
        <f t="shared" si="99"/>
        <v>5.9027777777777762E-2</v>
      </c>
      <c r="G670" s="11" t="str" cm="1">
        <f t="array" ref="G670">_xlfn.IFNA(LOOKUP(1,0/FIND(help!$B$1:$B$26,B670),help!$C$1:$C$26),"")</f>
        <v>德甲</v>
      </c>
      <c r="H670" s="11" t="str" cm="1">
        <f t="array" ref="H670">IF(G670="","",IFERROR(LOOKUP(1,0/FIND(help!$H$2:$H$18,B670),help!$I$2:$I$18),""))</f>
        <v>2023-24赛季</v>
      </c>
      <c r="I670" s="11" t="s">
        <v>1072</v>
      </c>
      <c r="J670" s="11" t="s">
        <v>851</v>
      </c>
      <c r="K670" s="11" t="s">
        <v>755</v>
      </c>
      <c r="L670" s="19">
        <f t="shared" si="101"/>
        <v>45513</v>
      </c>
      <c r="M670" s="11">
        <f t="shared" si="104"/>
        <v>3505</v>
      </c>
      <c r="N670" s="20">
        <f t="shared" si="102"/>
        <v>0.22569444444444445</v>
      </c>
      <c r="O670" s="20">
        <f t="shared" si="100"/>
        <v>0.28125</v>
      </c>
      <c r="P670" s="11" t="str">
        <f>IF(G670="","",G670&amp;COUNTIF($G$2:G670,G670))</f>
        <v>德甲124</v>
      </c>
      <c r="Q670" s="26">
        <f t="shared" si="103"/>
        <v>3.4722222222222099E-3</v>
      </c>
    </row>
    <row r="671" spans="1:17" x14ac:dyDescent="0.2">
      <c r="A671" s="19"/>
      <c r="B671" s="11" t="s">
        <v>581</v>
      </c>
      <c r="C671" s="19">
        <f t="shared" si="96"/>
        <v>45513</v>
      </c>
      <c r="D671" s="20">
        <f t="shared" si="97"/>
        <v>0.28472222222222221</v>
      </c>
      <c r="E671" s="20">
        <f t="shared" si="98"/>
        <v>0.34027777777777779</v>
      </c>
      <c r="F671" s="20">
        <f t="shared" si="99"/>
        <v>5.555555555555558E-2</v>
      </c>
      <c r="G671" s="11" t="str" cm="1">
        <f t="array" ref="G671">_xlfn.IFNA(LOOKUP(1,0/FIND(help!$B$1:$B$26,B671),help!$C$1:$C$26),"")</f>
        <v>德甲</v>
      </c>
      <c r="H671" s="11" t="str" cm="1">
        <f t="array" ref="H671">IF(G671="","",IFERROR(LOOKUP(1,0/FIND(help!$H$2:$H$18,B671),help!$I$2:$I$18),""))</f>
        <v>2023-24赛季</v>
      </c>
      <c r="I671" s="11" t="s">
        <v>1081</v>
      </c>
      <c r="J671" s="11" t="s">
        <v>860</v>
      </c>
      <c r="K671" s="11" t="s">
        <v>755</v>
      </c>
      <c r="L671" s="19">
        <f t="shared" si="101"/>
        <v>45513</v>
      </c>
      <c r="M671" s="11">
        <f t="shared" si="104"/>
        <v>3505</v>
      </c>
      <c r="N671" s="20">
        <f t="shared" si="102"/>
        <v>0.28472222222222221</v>
      </c>
      <c r="O671" s="20">
        <f t="shared" ref="O671:O702" si="105">IF(N671="","",IF(ISNUMBER(FIND("集锦",G671)),IF(E671&lt;$L$1,E671+1,E671),IF(ABS(F671-$M$1)&lt;=TIME(0,5,1),IF(N671+$M$1&gt;TIME(2,0,0)+1,N671+$M$1-1,N671+$M$1),"check")))</f>
        <v>0.34027777777777779</v>
      </c>
      <c r="P671" s="11" t="str">
        <f>IF(G671="","",G671&amp;COUNTIF($G$2:G671,G671))</f>
        <v>德甲125</v>
      </c>
      <c r="Q671" s="26">
        <f t="shared" si="103"/>
        <v>0</v>
      </c>
    </row>
    <row r="672" spans="1:17" x14ac:dyDescent="0.2">
      <c r="A672" s="19"/>
      <c r="B672" s="11" t="s">
        <v>582</v>
      </c>
      <c r="C672" s="19">
        <f t="shared" si="96"/>
        <v>45513</v>
      </c>
      <c r="D672" s="20">
        <f t="shared" si="97"/>
        <v>0.34027777777777779</v>
      </c>
      <c r="E672" s="20">
        <f t="shared" si="98"/>
        <v>0.39930555555555558</v>
      </c>
      <c r="F672" s="20">
        <f t="shared" si="99"/>
        <v>5.902777777777779E-2</v>
      </c>
      <c r="G672" s="11" t="str" cm="1">
        <f t="array" ref="G672">_xlfn.IFNA(LOOKUP(1,0/FIND(help!$B$1:$B$26,B672),help!$C$1:$C$26),"")</f>
        <v>德甲</v>
      </c>
      <c r="H672" s="11" t="str" cm="1">
        <f t="array" ref="H672">IF(G672="","",IFERROR(LOOKUP(1,0/FIND(help!$H$2:$H$18,B672),help!$I$2:$I$18),""))</f>
        <v>2023-24赛季</v>
      </c>
      <c r="I672" s="11" t="s">
        <v>1081</v>
      </c>
      <c r="J672" s="11" t="s">
        <v>867</v>
      </c>
      <c r="K672" s="11" t="s">
        <v>755</v>
      </c>
      <c r="L672" s="19">
        <f t="shared" si="101"/>
        <v>45513</v>
      </c>
      <c r="M672" s="11">
        <f t="shared" si="104"/>
        <v>3505</v>
      </c>
      <c r="N672" s="20">
        <f t="shared" si="102"/>
        <v>0.34027777777777779</v>
      </c>
      <c r="O672" s="20">
        <f t="shared" si="105"/>
        <v>0.39583333333333337</v>
      </c>
      <c r="P672" s="11" t="str">
        <f>IF(G672="","",G672&amp;COUNTIF($G$2:G672,G672))</f>
        <v>德甲126</v>
      </c>
      <c r="Q672" s="26">
        <f t="shared" si="103"/>
        <v>3.4722222222222099E-3</v>
      </c>
    </row>
    <row r="673" spans="1:17" x14ac:dyDescent="0.2">
      <c r="A673" s="19"/>
      <c r="B673" s="11" t="s">
        <v>583</v>
      </c>
      <c r="C673" s="19">
        <f t="shared" si="96"/>
        <v>45513</v>
      </c>
      <c r="D673" s="20">
        <f t="shared" si="97"/>
        <v>0.39930555555555558</v>
      </c>
      <c r="E673" s="20">
        <f t="shared" si="98"/>
        <v>0.4548611111111111</v>
      </c>
      <c r="F673" s="20">
        <f t="shared" si="99"/>
        <v>5.5555555555555525E-2</v>
      </c>
      <c r="G673" s="11" t="str" cm="1">
        <f t="array" ref="G673">_xlfn.IFNA(LOOKUP(1,0/FIND(help!$B$1:$B$26,B673),help!$C$1:$C$26),"")</f>
        <v>欧冠</v>
      </c>
      <c r="H673" s="11" t="str" cm="1">
        <f t="array" ref="H673">IF(G673="","",IFERROR(LOOKUP(1,0/FIND(help!$H$2:$H$18,B673),help!$I$2:$I$18),""))</f>
        <v>2023-24赛季</v>
      </c>
      <c r="I673" s="11" t="s">
        <v>1123</v>
      </c>
      <c r="J673" s="11" t="s">
        <v>925</v>
      </c>
      <c r="K673" s="11" t="s">
        <v>755</v>
      </c>
      <c r="L673" s="19">
        <f t="shared" si="101"/>
        <v>45513</v>
      </c>
      <c r="M673" s="11">
        <f t="shared" si="104"/>
        <v>3505</v>
      </c>
      <c r="N673" s="20">
        <f t="shared" si="102"/>
        <v>0.39930555555555558</v>
      </c>
      <c r="O673" s="20">
        <f t="shared" si="105"/>
        <v>0.45486111111111116</v>
      </c>
      <c r="P673" s="11" t="str">
        <f>IF(G673="","",G673&amp;COUNTIF($G$2:G673,G673))</f>
        <v>欧冠151</v>
      </c>
      <c r="Q673" s="26">
        <f t="shared" si="103"/>
        <v>5.5511151231257827E-17</v>
      </c>
    </row>
    <row r="674" spans="1:17" x14ac:dyDescent="0.2">
      <c r="A674" s="19"/>
      <c r="B674" s="11" t="s">
        <v>584</v>
      </c>
      <c r="C674" s="19">
        <f t="shared" si="96"/>
        <v>45513</v>
      </c>
      <c r="D674" s="20">
        <f t="shared" si="97"/>
        <v>0.4548611111111111</v>
      </c>
      <c r="E674" s="20">
        <f t="shared" si="98"/>
        <v>0.51388888888888884</v>
      </c>
      <c r="F674" s="20">
        <f t="shared" si="99"/>
        <v>5.9027777777777735E-2</v>
      </c>
      <c r="G674" s="11" t="str" cm="1">
        <f t="array" ref="G674">_xlfn.IFNA(LOOKUP(1,0/FIND(help!$B$1:$B$26,B674),help!$C$1:$C$26),"")</f>
        <v>欧冠</v>
      </c>
      <c r="H674" s="11" t="str" cm="1">
        <f t="array" ref="H674">IF(G674="","",IFERROR(LOOKUP(1,0/FIND(help!$H$2:$H$18,B674),help!$I$2:$I$18),""))</f>
        <v>2023-24赛季</v>
      </c>
      <c r="I674" s="11" t="s">
        <v>1123</v>
      </c>
      <c r="J674" s="11" t="s">
        <v>930</v>
      </c>
      <c r="K674" s="11" t="s">
        <v>755</v>
      </c>
      <c r="L674" s="19">
        <f t="shared" si="101"/>
        <v>45513</v>
      </c>
      <c r="M674" s="11">
        <f t="shared" si="104"/>
        <v>3505</v>
      </c>
      <c r="N674" s="20">
        <f t="shared" si="102"/>
        <v>0.4548611111111111</v>
      </c>
      <c r="O674" s="20">
        <f t="shared" si="105"/>
        <v>0.51041666666666663</v>
      </c>
      <c r="P674" s="11" t="str">
        <f>IF(G674="","",G674&amp;COUNTIF($G$2:G674,G674))</f>
        <v>欧冠152</v>
      </c>
      <c r="Q674" s="26">
        <f t="shared" si="103"/>
        <v>3.4722222222222099E-3</v>
      </c>
    </row>
    <row r="675" spans="1:17" x14ac:dyDescent="0.2">
      <c r="A675" s="19"/>
      <c r="B675" s="11" t="s">
        <v>24</v>
      </c>
      <c r="C675" s="19">
        <f t="shared" si="96"/>
        <v>45513</v>
      </c>
      <c r="D675" s="20">
        <f t="shared" si="97"/>
        <v>0.51388888888888884</v>
      </c>
      <c r="E675" s="20">
        <f t="shared" si="98"/>
        <v>0.53125</v>
      </c>
      <c r="F675" s="20">
        <f t="shared" si="99"/>
        <v>1.736111111111116E-2</v>
      </c>
      <c r="G675" s="11" t="str" cm="1">
        <f t="array" ref="G675">_xlfn.IFNA(LOOKUP(1,0/FIND(help!$B$1:$B$26,B675),help!$C$1:$C$26),"")</f>
        <v/>
      </c>
      <c r="H675" s="11" t="str" cm="1">
        <f t="array" ref="H675">IF(G675="","",IFERROR(LOOKUP(1,0/FIND(help!$H$2:$H$18,B675),help!$I$2:$I$18),""))</f>
        <v/>
      </c>
      <c r="I675" s="11" t="s">
        <v>1068</v>
      </c>
      <c r="J675" s="11" t="s">
        <v>846</v>
      </c>
      <c r="K675" s="11" t="s">
        <v>755</v>
      </c>
      <c r="L675" s="19">
        <f t="shared" si="101"/>
        <v>45513</v>
      </c>
      <c r="M675" s="11">
        <f t="shared" si="104"/>
        <v>3505</v>
      </c>
      <c r="N675" s="20" t="str">
        <f t="shared" si="102"/>
        <v/>
      </c>
      <c r="O675" s="20" t="str">
        <f t="shared" si="105"/>
        <v/>
      </c>
      <c r="P675" s="11" t="str">
        <f>IF(G675="","",G675&amp;COUNTIF($G$2:G675,G675))</f>
        <v/>
      </c>
      <c r="Q675" s="26">
        <f t="shared" si="103"/>
        <v>0</v>
      </c>
    </row>
    <row r="676" spans="1:17" x14ac:dyDescent="0.2">
      <c r="A676" s="19"/>
      <c r="B676" s="11" t="s">
        <v>382</v>
      </c>
      <c r="C676" s="19">
        <f t="shared" si="96"/>
        <v>45513</v>
      </c>
      <c r="D676" s="20">
        <f t="shared" si="97"/>
        <v>0.53125</v>
      </c>
      <c r="E676" s="20">
        <f t="shared" si="98"/>
        <v>0.54861111111111116</v>
      </c>
      <c r="F676" s="20">
        <f t="shared" si="99"/>
        <v>1.736111111111116E-2</v>
      </c>
      <c r="G676" s="11" t="str" cm="1">
        <f t="array" ref="G676">_xlfn.IFNA(LOOKUP(1,0/FIND(help!$B$1:$B$26,B676),help!$C$1:$C$26),"")</f>
        <v/>
      </c>
      <c r="H676" s="11" t="str" cm="1">
        <f t="array" ref="H676">IF(G676="","",IFERROR(LOOKUP(1,0/FIND(help!$H$2:$H$18,B676),help!$I$2:$I$18),""))</f>
        <v/>
      </c>
      <c r="I676" s="11" t="s">
        <v>1149</v>
      </c>
      <c r="J676" s="11" t="s">
        <v>954</v>
      </c>
      <c r="K676" s="11" t="s">
        <v>755</v>
      </c>
      <c r="L676" s="19">
        <f t="shared" si="101"/>
        <v>45513</v>
      </c>
      <c r="M676" s="11">
        <f t="shared" si="104"/>
        <v>3505</v>
      </c>
      <c r="N676" s="20" t="str">
        <f t="shared" si="102"/>
        <v/>
      </c>
      <c r="O676" s="20" t="str">
        <f t="shared" si="105"/>
        <v/>
      </c>
      <c r="P676" s="11" t="str">
        <f>IF(G676="","",G676&amp;COUNTIF($G$2:G676,G676))</f>
        <v/>
      </c>
      <c r="Q676" s="26">
        <f t="shared" si="103"/>
        <v>0</v>
      </c>
    </row>
    <row r="677" spans="1:17" x14ac:dyDescent="0.2">
      <c r="A677" s="19"/>
      <c r="B677" s="11" t="s">
        <v>585</v>
      </c>
      <c r="C677" s="19">
        <f t="shared" si="96"/>
        <v>45513</v>
      </c>
      <c r="D677" s="20">
        <f t="shared" si="97"/>
        <v>0.54861111111111116</v>
      </c>
      <c r="E677" s="20">
        <f t="shared" si="98"/>
        <v>0.60416666666666663</v>
      </c>
      <c r="F677" s="20">
        <f t="shared" si="99"/>
        <v>5.5555555555555469E-2</v>
      </c>
      <c r="G677" s="11" t="str" cm="1">
        <f t="array" ref="G677">_xlfn.IFNA(LOOKUP(1,0/FIND(help!$B$1:$B$26,B677),help!$C$1:$C$26),"")</f>
        <v>意甲</v>
      </c>
      <c r="H677" s="11" t="str" cm="1">
        <f t="array" ref="H677">IF(G677="","",IFERROR(LOOKUP(1,0/FIND(help!$H$2:$H$18,B677),help!$I$2:$I$18),""))</f>
        <v>2023-24赛季</v>
      </c>
      <c r="I677" s="11" t="s">
        <v>1089</v>
      </c>
      <c r="J677" s="11" t="s">
        <v>870</v>
      </c>
      <c r="K677" s="11" t="s">
        <v>755</v>
      </c>
      <c r="L677" s="19">
        <f t="shared" si="101"/>
        <v>45513</v>
      </c>
      <c r="M677" s="11">
        <f t="shared" si="104"/>
        <v>3505</v>
      </c>
      <c r="N677" s="20">
        <f t="shared" si="102"/>
        <v>0.54861111111111116</v>
      </c>
      <c r="O677" s="20">
        <f t="shared" si="105"/>
        <v>0.60416666666666674</v>
      </c>
      <c r="P677" s="11" t="str">
        <f>IF(G677="","",G677&amp;COUNTIF($G$2:G677,G677))</f>
        <v>意甲63</v>
      </c>
      <c r="Q677" s="26">
        <f t="shared" si="103"/>
        <v>1.1102230246251565E-16</v>
      </c>
    </row>
    <row r="678" spans="1:17" x14ac:dyDescent="0.2">
      <c r="A678" s="19"/>
      <c r="B678" s="11" t="s">
        <v>586</v>
      </c>
      <c r="C678" s="19">
        <f t="shared" si="96"/>
        <v>45513</v>
      </c>
      <c r="D678" s="20">
        <f t="shared" si="97"/>
        <v>0.60416666666666663</v>
      </c>
      <c r="E678" s="20">
        <f t="shared" si="98"/>
        <v>0.66319444444444442</v>
      </c>
      <c r="F678" s="20">
        <f t="shared" si="99"/>
        <v>5.902777777777779E-2</v>
      </c>
      <c r="G678" s="11" t="str" cm="1">
        <f t="array" ref="G678">_xlfn.IFNA(LOOKUP(1,0/FIND(help!$B$1:$B$26,B678),help!$C$1:$C$26),"")</f>
        <v>意甲</v>
      </c>
      <c r="H678" s="11" t="str" cm="1">
        <f t="array" ref="H678">IF(G678="","",IFERROR(LOOKUP(1,0/FIND(help!$H$2:$H$18,B678),help!$I$2:$I$18),""))</f>
        <v>2023-24赛季</v>
      </c>
      <c r="I678" s="11" t="s">
        <v>1096</v>
      </c>
      <c r="J678" s="11" t="s">
        <v>877</v>
      </c>
      <c r="K678" s="11" t="s">
        <v>755</v>
      </c>
      <c r="L678" s="19">
        <f t="shared" si="101"/>
        <v>45513</v>
      </c>
      <c r="M678" s="11">
        <f t="shared" si="104"/>
        <v>3505</v>
      </c>
      <c r="N678" s="20">
        <f t="shared" si="102"/>
        <v>0.60416666666666663</v>
      </c>
      <c r="O678" s="20">
        <f t="shared" si="105"/>
        <v>0.65972222222222221</v>
      </c>
      <c r="P678" s="11" t="str">
        <f>IF(G678="","",G678&amp;COUNTIF($G$2:G678,G678))</f>
        <v>意甲64</v>
      </c>
      <c r="Q678" s="26">
        <f t="shared" si="103"/>
        <v>3.4722222222222099E-3</v>
      </c>
    </row>
    <row r="679" spans="1:17" x14ac:dyDescent="0.2">
      <c r="A679" s="19"/>
      <c r="B679" s="11" t="s">
        <v>587</v>
      </c>
      <c r="C679" s="19">
        <f t="shared" si="96"/>
        <v>45513</v>
      </c>
      <c r="D679" s="20">
        <f t="shared" si="97"/>
        <v>0.66319444444444442</v>
      </c>
      <c r="E679" s="20">
        <f t="shared" si="98"/>
        <v>0.71875</v>
      </c>
      <c r="F679" s="20">
        <f t="shared" si="99"/>
        <v>5.555555555555558E-2</v>
      </c>
      <c r="G679" s="11" t="str" cm="1">
        <f t="array" ref="G679">_xlfn.IFNA(LOOKUP(1,0/FIND(help!$B$1:$B$26,B679),help!$C$1:$C$26),"")</f>
        <v>德甲</v>
      </c>
      <c r="H679" s="11" t="str" cm="1">
        <f t="array" ref="H679">IF(G679="","",IFERROR(LOOKUP(1,0/FIND(help!$H$2:$H$18,B679),help!$I$2:$I$18),""))</f>
        <v>2023-24赛季</v>
      </c>
      <c r="I679" s="11" t="s">
        <v>1187</v>
      </c>
      <c r="J679" s="11" t="s">
        <v>1022</v>
      </c>
      <c r="K679" s="11" t="s">
        <v>755</v>
      </c>
      <c r="L679" s="19">
        <f t="shared" si="101"/>
        <v>45513</v>
      </c>
      <c r="M679" s="11">
        <f t="shared" si="104"/>
        <v>3505</v>
      </c>
      <c r="N679" s="20">
        <f t="shared" si="102"/>
        <v>0.66319444444444442</v>
      </c>
      <c r="O679" s="20">
        <f t="shared" si="105"/>
        <v>0.71875</v>
      </c>
      <c r="P679" s="11" t="str">
        <f>IF(G679="","",G679&amp;COUNTIF($G$2:G679,G679))</f>
        <v>德甲127</v>
      </c>
      <c r="Q679" s="26">
        <f t="shared" si="103"/>
        <v>0</v>
      </c>
    </row>
    <row r="680" spans="1:17" x14ac:dyDescent="0.2">
      <c r="A680" s="19"/>
      <c r="B680" s="11" t="s">
        <v>588</v>
      </c>
      <c r="C680" s="19">
        <f t="shared" si="96"/>
        <v>45513</v>
      </c>
      <c r="D680" s="20">
        <f t="shared" si="97"/>
        <v>0.71875</v>
      </c>
      <c r="E680" s="20">
        <f t="shared" si="98"/>
        <v>0.77777777777777779</v>
      </c>
      <c r="F680" s="20">
        <f t="shared" si="99"/>
        <v>5.902777777777779E-2</v>
      </c>
      <c r="G680" s="11" t="str" cm="1">
        <f t="array" ref="G680">_xlfn.IFNA(LOOKUP(1,0/FIND(help!$B$1:$B$26,B680),help!$C$1:$C$26),"")</f>
        <v>德甲</v>
      </c>
      <c r="H680" s="11" t="str" cm="1">
        <f t="array" ref="H680">IF(G680="","",IFERROR(LOOKUP(1,0/FIND(help!$H$2:$H$18,B680),help!$I$2:$I$18),""))</f>
        <v>2023-24赛季</v>
      </c>
      <c r="I680" s="11" t="s">
        <v>1187</v>
      </c>
      <c r="J680" s="11" t="s">
        <v>1023</v>
      </c>
      <c r="K680" s="11" t="s">
        <v>755</v>
      </c>
      <c r="L680" s="19">
        <f t="shared" si="101"/>
        <v>45513</v>
      </c>
      <c r="M680" s="11">
        <f t="shared" si="104"/>
        <v>3505</v>
      </c>
      <c r="N680" s="20">
        <f t="shared" si="102"/>
        <v>0.71875</v>
      </c>
      <c r="O680" s="20">
        <f t="shared" si="105"/>
        <v>0.77430555555555558</v>
      </c>
      <c r="P680" s="11" t="str">
        <f>IF(G680="","",G680&amp;COUNTIF($G$2:G680,G680))</f>
        <v>德甲128</v>
      </c>
      <c r="Q680" s="26">
        <f t="shared" si="103"/>
        <v>3.4722222222222099E-3</v>
      </c>
    </row>
    <row r="681" spans="1:17" x14ac:dyDescent="0.2">
      <c r="A681" s="19"/>
      <c r="B681" s="11" t="s">
        <v>387</v>
      </c>
      <c r="C681" s="19">
        <f t="shared" si="96"/>
        <v>45513</v>
      </c>
      <c r="D681" s="20">
        <f t="shared" si="97"/>
        <v>0.77777777777777779</v>
      </c>
      <c r="E681" s="20">
        <f t="shared" si="98"/>
        <v>0.79513888888888884</v>
      </c>
      <c r="F681" s="20">
        <f t="shared" si="99"/>
        <v>1.7361111111111049E-2</v>
      </c>
      <c r="G681" s="11" t="str" cm="1">
        <f t="array" ref="G681">_xlfn.IFNA(LOOKUP(1,0/FIND(help!$B$1:$B$26,B681),help!$C$1:$C$26),"")</f>
        <v/>
      </c>
      <c r="H681" s="11" t="str" cm="1">
        <f t="array" ref="H681">IF(G681="","",IFERROR(LOOKUP(1,0/FIND(help!$H$2:$H$18,B681),help!$I$2:$I$18),""))</f>
        <v/>
      </c>
      <c r="I681" s="11" t="s">
        <v>1149</v>
      </c>
      <c r="J681" s="11" t="s">
        <v>954</v>
      </c>
      <c r="K681" s="11" t="s">
        <v>755</v>
      </c>
      <c r="L681" s="19">
        <f t="shared" si="101"/>
        <v>45513</v>
      </c>
      <c r="M681" s="11">
        <f t="shared" si="104"/>
        <v>3505</v>
      </c>
      <c r="N681" s="20" t="str">
        <f t="shared" si="102"/>
        <v/>
      </c>
      <c r="O681" s="20" t="str">
        <f t="shared" si="105"/>
        <v/>
      </c>
      <c r="P681" s="11" t="str">
        <f>IF(G681="","",G681&amp;COUNTIF($G$2:G681,G681))</f>
        <v/>
      </c>
      <c r="Q681" s="26">
        <f t="shared" si="103"/>
        <v>0</v>
      </c>
    </row>
    <row r="682" spans="1:17" x14ac:dyDescent="0.2">
      <c r="A682" s="19"/>
      <c r="B682" s="11" t="s">
        <v>589</v>
      </c>
      <c r="C682" s="19">
        <f t="shared" si="96"/>
        <v>45513</v>
      </c>
      <c r="D682" s="20">
        <f t="shared" si="97"/>
        <v>0.79513888888888884</v>
      </c>
      <c r="E682" s="20">
        <f t="shared" si="98"/>
        <v>0.85069444444444442</v>
      </c>
      <c r="F682" s="20">
        <f t="shared" si="99"/>
        <v>5.555555555555558E-2</v>
      </c>
      <c r="G682" s="11" t="str" cm="1">
        <f t="array" ref="G682">_xlfn.IFNA(LOOKUP(1,0/FIND(help!$B$1:$B$26,B682),help!$C$1:$C$26),"")</f>
        <v>德甲</v>
      </c>
      <c r="H682" s="11" t="str" cm="1">
        <f t="array" ref="H682">IF(G682="","",IFERROR(LOOKUP(1,0/FIND(help!$H$2:$H$18,B682),help!$I$2:$I$18),""))</f>
        <v>2023-24赛季</v>
      </c>
      <c r="I682" s="11" t="s">
        <v>1181</v>
      </c>
      <c r="J682" s="11" t="s">
        <v>1012</v>
      </c>
      <c r="K682" s="11" t="s">
        <v>755</v>
      </c>
      <c r="L682" s="19">
        <f t="shared" si="101"/>
        <v>45513</v>
      </c>
      <c r="M682" s="11">
        <f t="shared" si="104"/>
        <v>3505</v>
      </c>
      <c r="N682" s="20">
        <f t="shared" si="102"/>
        <v>0.79513888888888884</v>
      </c>
      <c r="O682" s="20">
        <f t="shared" si="105"/>
        <v>0.85069444444444442</v>
      </c>
      <c r="P682" s="11" t="str">
        <f>IF(G682="","",G682&amp;COUNTIF($G$2:G682,G682))</f>
        <v>德甲129</v>
      </c>
      <c r="Q682" s="26">
        <f t="shared" si="103"/>
        <v>0</v>
      </c>
    </row>
    <row r="683" spans="1:17" x14ac:dyDescent="0.2">
      <c r="A683" s="19"/>
      <c r="B683" s="11" t="s">
        <v>590</v>
      </c>
      <c r="C683" s="19">
        <f t="shared" si="96"/>
        <v>45513</v>
      </c>
      <c r="D683" s="20">
        <f t="shared" si="97"/>
        <v>0.85069444444444442</v>
      </c>
      <c r="E683" s="20">
        <f t="shared" si="98"/>
        <v>0.90972222222222221</v>
      </c>
      <c r="F683" s="20">
        <f t="shared" si="99"/>
        <v>5.902777777777779E-2</v>
      </c>
      <c r="G683" s="11" t="str" cm="1">
        <f t="array" ref="G683">_xlfn.IFNA(LOOKUP(1,0/FIND(help!$B$1:$B$26,B683),help!$C$1:$C$26),"")</f>
        <v>德甲</v>
      </c>
      <c r="H683" s="11" t="str" cm="1">
        <f t="array" ref="H683">IF(G683="","",IFERROR(LOOKUP(1,0/FIND(help!$H$2:$H$18,B683),help!$I$2:$I$18),""))</f>
        <v>2023-24赛季</v>
      </c>
      <c r="I683" s="11" t="s">
        <v>1081</v>
      </c>
      <c r="J683" s="11" t="s">
        <v>867</v>
      </c>
      <c r="K683" s="11" t="s">
        <v>755</v>
      </c>
      <c r="L683" s="19">
        <f t="shared" si="101"/>
        <v>45513</v>
      </c>
      <c r="M683" s="11">
        <f t="shared" si="104"/>
        <v>3505</v>
      </c>
      <c r="N683" s="20">
        <f t="shared" si="102"/>
        <v>0.85069444444444442</v>
      </c>
      <c r="O683" s="20">
        <f t="shared" si="105"/>
        <v>0.90625</v>
      </c>
      <c r="P683" s="11" t="str">
        <f>IF(G683="","",G683&amp;COUNTIF($G$2:G683,G683))</f>
        <v>德甲130</v>
      </c>
      <c r="Q683" s="26">
        <f t="shared" si="103"/>
        <v>3.4722222222222099E-3</v>
      </c>
    </row>
    <row r="684" spans="1:17" x14ac:dyDescent="0.2">
      <c r="A684" s="19"/>
      <c r="B684" s="11" t="s">
        <v>591</v>
      </c>
      <c r="C684" s="19">
        <f t="shared" si="96"/>
        <v>45513</v>
      </c>
      <c r="D684" s="20">
        <f t="shared" si="97"/>
        <v>0.90972222222222221</v>
      </c>
      <c r="E684" s="20">
        <f t="shared" si="98"/>
        <v>0.96527777777777779</v>
      </c>
      <c r="F684" s="20">
        <f t="shared" si="99"/>
        <v>5.555555555555558E-2</v>
      </c>
      <c r="G684" s="11" t="str" cm="1">
        <f t="array" ref="G684">_xlfn.IFNA(LOOKUP(1,0/FIND(help!$B$1:$B$26,B684),help!$C$1:$C$26),"")</f>
        <v>欧冠</v>
      </c>
      <c r="H684" s="11" t="str" cm="1">
        <f t="array" ref="H684">IF(G684="","",IFERROR(LOOKUP(1,0/FIND(help!$H$2:$H$18,B684),help!$I$2:$I$18),""))</f>
        <v>2023-24赛季</v>
      </c>
      <c r="I684" s="11" t="s">
        <v>1123</v>
      </c>
      <c r="J684" s="11" t="s">
        <v>925</v>
      </c>
      <c r="K684" s="11" t="s">
        <v>755</v>
      </c>
      <c r="L684" s="19">
        <f t="shared" si="101"/>
        <v>45513</v>
      </c>
      <c r="M684" s="11">
        <f t="shared" si="104"/>
        <v>3505</v>
      </c>
      <c r="N684" s="20">
        <f t="shared" si="102"/>
        <v>0.90972222222222221</v>
      </c>
      <c r="O684" s="20">
        <f t="shared" si="105"/>
        <v>0.96527777777777779</v>
      </c>
      <c r="P684" s="11" t="str">
        <f>IF(G684="","",G684&amp;COUNTIF($G$2:G684,G684))</f>
        <v>欧冠153</v>
      </c>
      <c r="Q684" s="26">
        <f t="shared" si="103"/>
        <v>0</v>
      </c>
    </row>
    <row r="685" spans="1:17" x14ac:dyDescent="0.2">
      <c r="A685" s="19"/>
      <c r="B685" s="11" t="s">
        <v>592</v>
      </c>
      <c r="C685" s="19">
        <f t="shared" si="96"/>
        <v>45513</v>
      </c>
      <c r="D685" s="20">
        <f t="shared" si="97"/>
        <v>0.96527777777777779</v>
      </c>
      <c r="E685" s="20">
        <f t="shared" si="98"/>
        <v>2.4305555555555556E-2</v>
      </c>
      <c r="F685" s="20">
        <f t="shared" si="99"/>
        <v>5.902777777777779E-2</v>
      </c>
      <c r="G685" s="11" t="str" cm="1">
        <f t="array" ref="G685">_xlfn.IFNA(LOOKUP(1,0/FIND(help!$B$1:$B$26,B685),help!$C$1:$C$26),"")</f>
        <v>欧冠</v>
      </c>
      <c r="H685" s="11" t="str" cm="1">
        <f t="array" ref="H685">IF(G685="","",IFERROR(LOOKUP(1,0/FIND(help!$H$2:$H$18,B685),help!$I$2:$I$18),""))</f>
        <v>2023-24赛季</v>
      </c>
      <c r="I685" s="11" t="s">
        <v>1123</v>
      </c>
      <c r="J685" s="11" t="s">
        <v>930</v>
      </c>
      <c r="K685" s="11" t="s">
        <v>755</v>
      </c>
      <c r="L685" s="19">
        <f t="shared" si="101"/>
        <v>45513</v>
      </c>
      <c r="M685" s="11">
        <f t="shared" si="104"/>
        <v>3505</v>
      </c>
      <c r="N685" s="20">
        <f t="shared" si="102"/>
        <v>0.96527777777777779</v>
      </c>
      <c r="O685" s="20">
        <f t="shared" si="105"/>
        <v>1.0208333333333333</v>
      </c>
      <c r="P685" s="11" t="str">
        <f>IF(G685="","",G685&amp;COUNTIF($G$2:G685,G685))</f>
        <v>欧冠154</v>
      </c>
      <c r="Q685" s="26">
        <f t="shared" si="103"/>
        <v>3.4722222222223209E-3</v>
      </c>
    </row>
    <row r="686" spans="1:17" x14ac:dyDescent="0.2">
      <c r="A686" s="19">
        <v>45514</v>
      </c>
      <c r="B686" s="11" t="s">
        <v>593</v>
      </c>
      <c r="C686" s="19">
        <f t="shared" si="96"/>
        <v>45514</v>
      </c>
      <c r="D686" s="20">
        <f t="shared" si="97"/>
        <v>2.4305555555555556E-2</v>
      </c>
      <c r="E686" s="20">
        <f t="shared" si="98"/>
        <v>3.8194444444444448E-2</v>
      </c>
      <c r="F686" s="20">
        <f t="shared" si="99"/>
        <v>1.3888888888888892E-2</v>
      </c>
      <c r="G686" s="11" t="str" cm="1">
        <f t="array" ref="G686">_xlfn.IFNA(LOOKUP(1,0/FIND(help!$B$1:$B$26,B686),help!$C$1:$C$26),"")</f>
        <v/>
      </c>
      <c r="H686" s="11" t="str" cm="1">
        <f t="array" ref="H686">IF(G686="","",IFERROR(LOOKUP(1,0/FIND(help!$H$2:$H$18,B686),help!$I$2:$I$18),""))</f>
        <v/>
      </c>
      <c r="I686" s="11" t="s">
        <v>1068</v>
      </c>
      <c r="J686" s="11" t="s">
        <v>846</v>
      </c>
      <c r="K686" s="11" t="s">
        <v>755</v>
      </c>
      <c r="L686" s="19">
        <f t="shared" si="101"/>
        <v>45513</v>
      </c>
      <c r="M686" s="11">
        <f t="shared" si="104"/>
        <v>3505</v>
      </c>
      <c r="N686" s="20" t="str">
        <f t="shared" si="102"/>
        <v/>
      </c>
      <c r="O686" s="20" t="str">
        <f t="shared" si="105"/>
        <v/>
      </c>
      <c r="P686" s="11" t="str">
        <f>IF(G686="","",G686&amp;COUNTIF($G$2:G686,G686))</f>
        <v/>
      </c>
      <c r="Q686" s="26">
        <f t="shared" si="103"/>
        <v>0</v>
      </c>
    </row>
    <row r="687" spans="1:17" x14ac:dyDescent="0.2">
      <c r="A687" s="19"/>
      <c r="B687" s="11" t="s">
        <v>594</v>
      </c>
      <c r="C687" s="19">
        <f t="shared" si="96"/>
        <v>45514</v>
      </c>
      <c r="D687" s="20">
        <f t="shared" si="97"/>
        <v>3.8194444444444448E-2</v>
      </c>
      <c r="E687" s="20">
        <f t="shared" si="98"/>
        <v>5.5555555555555552E-2</v>
      </c>
      <c r="F687" s="20">
        <f t="shared" si="99"/>
        <v>1.7361111111111105E-2</v>
      </c>
      <c r="G687" s="11" t="str" cm="1">
        <f t="array" ref="G687">_xlfn.IFNA(LOOKUP(1,0/FIND(help!$B$1:$B$26,B687),help!$C$1:$C$26),"")</f>
        <v/>
      </c>
      <c r="H687" s="11" t="str" cm="1">
        <f t="array" ref="H687">IF(G687="","",IFERROR(LOOKUP(1,0/FIND(help!$H$2:$H$18,B687),help!$I$2:$I$18),""))</f>
        <v/>
      </c>
      <c r="I687" s="11" t="s">
        <v>1149</v>
      </c>
      <c r="J687" s="11" t="s">
        <v>954</v>
      </c>
      <c r="K687" s="11" t="s">
        <v>755</v>
      </c>
      <c r="L687" s="19">
        <f t="shared" si="101"/>
        <v>45513</v>
      </c>
      <c r="M687" s="11">
        <f t="shared" si="104"/>
        <v>3505</v>
      </c>
      <c r="N687" s="20" t="str">
        <f t="shared" si="102"/>
        <v/>
      </c>
      <c r="O687" s="20" t="str">
        <f t="shared" si="105"/>
        <v/>
      </c>
      <c r="P687" s="11" t="str">
        <f>IF(G687="","",G687&amp;COUNTIF($G$2:G687,G687))</f>
        <v/>
      </c>
      <c r="Q687" s="26">
        <f t="shared" si="103"/>
        <v>0</v>
      </c>
    </row>
    <row r="688" spans="1:17" x14ac:dyDescent="0.2">
      <c r="A688" s="19"/>
      <c r="B688" s="11" t="s">
        <v>595</v>
      </c>
      <c r="C688" s="19">
        <f t="shared" si="96"/>
        <v>45514</v>
      </c>
      <c r="D688" s="20">
        <f t="shared" si="97"/>
        <v>5.5555555555555552E-2</v>
      </c>
      <c r="E688" s="20">
        <f t="shared" si="98"/>
        <v>0.1111111111111111</v>
      </c>
      <c r="F688" s="20">
        <f t="shared" si="99"/>
        <v>5.5555555555555552E-2</v>
      </c>
      <c r="G688" s="11" t="str" cm="1">
        <f t="array" ref="G688">_xlfn.IFNA(LOOKUP(1,0/FIND(help!$B$1:$B$26,B688),help!$C$1:$C$26),"")</f>
        <v>德甲</v>
      </c>
      <c r="H688" s="11" t="str" cm="1">
        <f t="array" ref="H688">IF(G688="","",IFERROR(LOOKUP(1,0/FIND(help!$H$2:$H$18,B688),help!$I$2:$I$18),""))</f>
        <v>2023-24赛季</v>
      </c>
      <c r="I688" s="11" t="s">
        <v>1071</v>
      </c>
      <c r="J688" s="11" t="s">
        <v>850</v>
      </c>
      <c r="K688" s="11" t="s">
        <v>755</v>
      </c>
      <c r="L688" s="19">
        <f t="shared" si="101"/>
        <v>45513</v>
      </c>
      <c r="M688" s="11">
        <f t="shared" si="104"/>
        <v>3505</v>
      </c>
      <c r="N688" s="20">
        <f t="shared" si="102"/>
        <v>1.0555555555555556</v>
      </c>
      <c r="O688" s="20">
        <f t="shared" si="105"/>
        <v>0.11111111111111116</v>
      </c>
      <c r="P688" s="11" t="str">
        <f>IF(G688="","",G688&amp;COUNTIF($G$2:G688,G688))</f>
        <v>德甲131</v>
      </c>
      <c r="Q688" s="26">
        <f t="shared" si="103"/>
        <v>5.5511151231257827E-17</v>
      </c>
    </row>
    <row r="689" spans="1:17" x14ac:dyDescent="0.2">
      <c r="A689" s="19"/>
      <c r="B689" s="11" t="s">
        <v>596</v>
      </c>
      <c r="C689" s="19">
        <f t="shared" si="96"/>
        <v>45514</v>
      </c>
      <c r="D689" s="20">
        <f t="shared" si="97"/>
        <v>0.1111111111111111</v>
      </c>
      <c r="E689" s="20">
        <f t="shared" si="98"/>
        <v>0.1701388888888889</v>
      </c>
      <c r="F689" s="20">
        <f t="shared" si="99"/>
        <v>5.902777777777779E-2</v>
      </c>
      <c r="G689" s="11" t="str" cm="1">
        <f t="array" ref="G689">_xlfn.IFNA(LOOKUP(1,0/FIND(help!$B$1:$B$26,B689),help!$C$1:$C$26),"")</f>
        <v>德甲</v>
      </c>
      <c r="H689" s="11" t="str" cm="1">
        <f t="array" ref="H689">IF(G689="","",IFERROR(LOOKUP(1,0/FIND(help!$H$2:$H$18,B689),help!$I$2:$I$18),""))</f>
        <v>2023-24赛季</v>
      </c>
      <c r="I689" s="11" t="s">
        <v>1072</v>
      </c>
      <c r="J689" s="11" t="s">
        <v>851</v>
      </c>
      <c r="K689" s="11" t="s">
        <v>755</v>
      </c>
      <c r="L689" s="19">
        <f t="shared" si="101"/>
        <v>45514</v>
      </c>
      <c r="M689" s="11">
        <f t="shared" si="104"/>
        <v>3505</v>
      </c>
      <c r="N689" s="20">
        <f t="shared" si="102"/>
        <v>0.1111111111111111</v>
      </c>
      <c r="O689" s="20">
        <f t="shared" si="105"/>
        <v>0.16666666666666666</v>
      </c>
      <c r="P689" s="11" t="str">
        <f>IF(G689="","",G689&amp;COUNTIF($G$2:G689,G689))</f>
        <v>德甲132</v>
      </c>
      <c r="Q689" s="26">
        <f t="shared" si="103"/>
        <v>3.4722222222222376E-3</v>
      </c>
    </row>
    <row r="690" spans="1:17" x14ac:dyDescent="0.2">
      <c r="A690" s="19"/>
      <c r="B690" s="11" t="s">
        <v>597</v>
      </c>
      <c r="C690" s="19">
        <f t="shared" si="96"/>
        <v>45514</v>
      </c>
      <c r="D690" s="20">
        <f t="shared" si="97"/>
        <v>0.1701388888888889</v>
      </c>
      <c r="E690" s="20">
        <f t="shared" si="98"/>
        <v>0.22569444444444445</v>
      </c>
      <c r="F690" s="20">
        <f t="shared" si="99"/>
        <v>5.5555555555555552E-2</v>
      </c>
      <c r="G690" s="11" t="str" cm="1">
        <f t="array" ref="G690">_xlfn.IFNA(LOOKUP(1,0/FIND(help!$B$1:$B$26,B690),help!$C$1:$C$26),"")</f>
        <v>德甲</v>
      </c>
      <c r="H690" s="11" t="str" cm="1">
        <f t="array" ref="H690">IF(G690="","",IFERROR(LOOKUP(1,0/FIND(help!$H$2:$H$18,B690),help!$I$2:$I$18),""))</f>
        <v>2023-24赛季</v>
      </c>
      <c r="I690" s="11" t="s">
        <v>1081</v>
      </c>
      <c r="J690" s="11" t="s">
        <v>860</v>
      </c>
      <c r="K690" s="11" t="s">
        <v>755</v>
      </c>
      <c r="L690" s="19">
        <f t="shared" si="101"/>
        <v>45514</v>
      </c>
      <c r="M690" s="11">
        <f t="shared" si="104"/>
        <v>3505</v>
      </c>
      <c r="N690" s="20">
        <f t="shared" si="102"/>
        <v>0.1701388888888889</v>
      </c>
      <c r="O690" s="20">
        <f t="shared" si="105"/>
        <v>0.22569444444444445</v>
      </c>
      <c r="P690" s="11" t="str">
        <f>IF(G690="","",G690&amp;COUNTIF($G$2:G690,G690))</f>
        <v>德甲133</v>
      </c>
      <c r="Q690" s="26">
        <f t="shared" si="103"/>
        <v>0</v>
      </c>
    </row>
    <row r="691" spans="1:17" x14ac:dyDescent="0.2">
      <c r="A691" s="19"/>
      <c r="B691" s="11" t="s">
        <v>598</v>
      </c>
      <c r="C691" s="19">
        <f t="shared" si="96"/>
        <v>45514</v>
      </c>
      <c r="D691" s="20">
        <f t="shared" si="97"/>
        <v>0.22569444444444445</v>
      </c>
      <c r="E691" s="20">
        <f t="shared" si="98"/>
        <v>0.28472222222222221</v>
      </c>
      <c r="F691" s="20">
        <f t="shared" si="99"/>
        <v>5.9027777777777762E-2</v>
      </c>
      <c r="G691" s="11" t="str" cm="1">
        <f t="array" ref="G691">_xlfn.IFNA(LOOKUP(1,0/FIND(help!$B$1:$B$26,B691),help!$C$1:$C$26),"")</f>
        <v>德甲</v>
      </c>
      <c r="H691" s="11" t="str" cm="1">
        <f t="array" ref="H691">IF(G691="","",IFERROR(LOOKUP(1,0/FIND(help!$H$2:$H$18,B691),help!$I$2:$I$18),""))</f>
        <v>2023-24赛季</v>
      </c>
      <c r="I691" s="11" t="s">
        <v>1081</v>
      </c>
      <c r="J691" s="11" t="s">
        <v>867</v>
      </c>
      <c r="K691" s="11" t="s">
        <v>755</v>
      </c>
      <c r="L691" s="19">
        <f t="shared" si="101"/>
        <v>45514</v>
      </c>
      <c r="M691" s="11">
        <f t="shared" si="104"/>
        <v>3505</v>
      </c>
      <c r="N691" s="20">
        <f t="shared" si="102"/>
        <v>0.22569444444444445</v>
      </c>
      <c r="O691" s="20">
        <f t="shared" si="105"/>
        <v>0.28125</v>
      </c>
      <c r="P691" s="11" t="str">
        <f>IF(G691="","",G691&amp;COUNTIF($G$2:G691,G691))</f>
        <v>德甲134</v>
      </c>
      <c r="Q691" s="26">
        <f t="shared" si="103"/>
        <v>3.4722222222222099E-3</v>
      </c>
    </row>
    <row r="692" spans="1:17" x14ac:dyDescent="0.2">
      <c r="A692" s="19"/>
      <c r="B692" s="11" t="s">
        <v>599</v>
      </c>
      <c r="C692" s="19">
        <f t="shared" si="96"/>
        <v>45514</v>
      </c>
      <c r="D692" s="20">
        <f t="shared" si="97"/>
        <v>0.28472222222222221</v>
      </c>
      <c r="E692" s="20">
        <f t="shared" si="98"/>
        <v>0.34027777777777779</v>
      </c>
      <c r="F692" s="20">
        <f t="shared" si="99"/>
        <v>5.555555555555558E-2</v>
      </c>
      <c r="G692" s="11" t="str" cm="1">
        <f t="array" ref="G692">_xlfn.IFNA(LOOKUP(1,0/FIND(help!$B$1:$B$26,B692),help!$C$1:$C$26),"")</f>
        <v>德甲</v>
      </c>
      <c r="H692" s="11" t="str" cm="1">
        <f t="array" ref="H692">IF(G692="","",IFERROR(LOOKUP(1,0/FIND(help!$H$2:$H$18,B692),help!$I$2:$I$18),""))</f>
        <v>2023-24赛季</v>
      </c>
      <c r="I692" s="11" t="s">
        <v>1094</v>
      </c>
      <c r="J692" s="11" t="s">
        <v>875</v>
      </c>
      <c r="K692" s="11" t="s">
        <v>755</v>
      </c>
      <c r="L692" s="19">
        <f t="shared" si="101"/>
        <v>45514</v>
      </c>
      <c r="M692" s="11">
        <f t="shared" si="104"/>
        <v>3505</v>
      </c>
      <c r="N692" s="20">
        <f t="shared" si="102"/>
        <v>0.28472222222222221</v>
      </c>
      <c r="O692" s="20">
        <f t="shared" si="105"/>
        <v>0.34027777777777779</v>
      </c>
      <c r="P692" s="11" t="str">
        <f>IF(G692="","",G692&amp;COUNTIF($G$2:G692,G692))</f>
        <v>德甲135</v>
      </c>
      <c r="Q692" s="26">
        <f t="shared" si="103"/>
        <v>0</v>
      </c>
    </row>
    <row r="693" spans="1:17" x14ac:dyDescent="0.2">
      <c r="A693" s="19"/>
      <c r="B693" s="11" t="s">
        <v>600</v>
      </c>
      <c r="C693" s="19">
        <f t="shared" si="96"/>
        <v>45514</v>
      </c>
      <c r="D693" s="20">
        <f t="shared" si="97"/>
        <v>0.34027777777777779</v>
      </c>
      <c r="E693" s="20">
        <f t="shared" si="98"/>
        <v>0.39930555555555558</v>
      </c>
      <c r="F693" s="20">
        <f t="shared" si="99"/>
        <v>5.902777777777779E-2</v>
      </c>
      <c r="G693" s="11" t="str" cm="1">
        <f t="array" ref="G693">_xlfn.IFNA(LOOKUP(1,0/FIND(help!$B$1:$B$26,B693),help!$C$1:$C$26),"")</f>
        <v>德甲</v>
      </c>
      <c r="H693" s="11" t="str" cm="1">
        <f t="array" ref="H693">IF(G693="","",IFERROR(LOOKUP(1,0/FIND(help!$H$2:$H$18,B693),help!$I$2:$I$18),""))</f>
        <v>2023-24赛季</v>
      </c>
      <c r="I693" s="11" t="s">
        <v>1100</v>
      </c>
      <c r="J693" s="11" t="s">
        <v>882</v>
      </c>
      <c r="K693" s="11" t="s">
        <v>755</v>
      </c>
      <c r="L693" s="19">
        <f t="shared" si="101"/>
        <v>45514</v>
      </c>
      <c r="M693" s="11">
        <f t="shared" si="104"/>
        <v>3505</v>
      </c>
      <c r="N693" s="20">
        <f t="shared" si="102"/>
        <v>0.34027777777777779</v>
      </c>
      <c r="O693" s="20">
        <f t="shared" si="105"/>
        <v>0.39583333333333337</v>
      </c>
      <c r="P693" s="11" t="str">
        <f>IF(G693="","",G693&amp;COUNTIF($G$2:G693,G693))</f>
        <v>德甲136</v>
      </c>
      <c r="Q693" s="26">
        <f t="shared" si="103"/>
        <v>3.4722222222222099E-3</v>
      </c>
    </row>
    <row r="694" spans="1:17" x14ac:dyDescent="0.2">
      <c r="A694" s="19"/>
      <c r="B694" s="11" t="s">
        <v>601</v>
      </c>
      <c r="C694" s="19">
        <f t="shared" si="96"/>
        <v>45514</v>
      </c>
      <c r="D694" s="20">
        <f t="shared" si="97"/>
        <v>0.39930555555555558</v>
      </c>
      <c r="E694" s="20">
        <f t="shared" si="98"/>
        <v>0.4548611111111111</v>
      </c>
      <c r="F694" s="20">
        <f t="shared" si="99"/>
        <v>5.5555555555555525E-2</v>
      </c>
      <c r="G694" s="11" t="str" cm="1">
        <f t="array" ref="G694">_xlfn.IFNA(LOOKUP(1,0/FIND(help!$B$1:$B$26,B694),help!$C$1:$C$26),"")</f>
        <v>欧冠</v>
      </c>
      <c r="H694" s="11" t="str" cm="1">
        <f t="array" ref="H694">IF(G694="","",IFERROR(LOOKUP(1,0/FIND(help!$H$2:$H$18,B694),help!$I$2:$I$18),""))</f>
        <v>2023-24赛季</v>
      </c>
      <c r="I694" s="11" t="s">
        <v>1123</v>
      </c>
      <c r="J694" s="11" t="s">
        <v>930</v>
      </c>
      <c r="K694" s="11" t="s">
        <v>755</v>
      </c>
      <c r="L694" s="19">
        <f t="shared" si="101"/>
        <v>45514</v>
      </c>
      <c r="M694" s="11">
        <f t="shared" si="104"/>
        <v>3505</v>
      </c>
      <c r="N694" s="20">
        <f t="shared" si="102"/>
        <v>0.39930555555555558</v>
      </c>
      <c r="O694" s="20">
        <f t="shared" si="105"/>
        <v>0.45486111111111116</v>
      </c>
      <c r="P694" s="11" t="str">
        <f>IF(G694="","",G694&amp;COUNTIF($G$2:G694,G694))</f>
        <v>欧冠155</v>
      </c>
      <c r="Q694" s="26">
        <f t="shared" si="103"/>
        <v>5.5511151231257827E-17</v>
      </c>
    </row>
    <row r="695" spans="1:17" x14ac:dyDescent="0.2">
      <c r="A695" s="19"/>
      <c r="B695" s="11" t="s">
        <v>602</v>
      </c>
      <c r="C695" s="19">
        <f t="shared" si="96"/>
        <v>45514</v>
      </c>
      <c r="D695" s="20">
        <f t="shared" si="97"/>
        <v>0.4548611111111111</v>
      </c>
      <c r="E695" s="20">
        <f t="shared" si="98"/>
        <v>0.51388888888888884</v>
      </c>
      <c r="F695" s="20">
        <f t="shared" si="99"/>
        <v>5.9027777777777735E-2</v>
      </c>
      <c r="G695" s="11" t="str" cm="1">
        <f t="array" ref="G695">_xlfn.IFNA(LOOKUP(1,0/FIND(help!$B$1:$B$26,B695),help!$C$1:$C$26),"")</f>
        <v>欧冠</v>
      </c>
      <c r="H695" s="11" t="str" cm="1">
        <f t="array" ref="H695">IF(G695="","",IFERROR(LOOKUP(1,0/FIND(help!$H$2:$H$18,B695),help!$I$2:$I$18),""))</f>
        <v>2023-24赛季</v>
      </c>
      <c r="I695" s="11" t="s">
        <v>1123</v>
      </c>
      <c r="J695" s="11" t="s">
        <v>936</v>
      </c>
      <c r="K695" s="11" t="s">
        <v>755</v>
      </c>
      <c r="L695" s="19">
        <f t="shared" si="101"/>
        <v>45514</v>
      </c>
      <c r="M695" s="11">
        <f t="shared" si="104"/>
        <v>3505</v>
      </c>
      <c r="N695" s="20">
        <f t="shared" si="102"/>
        <v>0.4548611111111111</v>
      </c>
      <c r="O695" s="20">
        <f t="shared" si="105"/>
        <v>0.51041666666666663</v>
      </c>
      <c r="P695" s="11" t="str">
        <f>IF(G695="","",G695&amp;COUNTIF($G$2:G695,G695))</f>
        <v>欧冠156</v>
      </c>
      <c r="Q695" s="26">
        <f t="shared" si="103"/>
        <v>3.4722222222222099E-3</v>
      </c>
    </row>
    <row r="696" spans="1:17" x14ac:dyDescent="0.2">
      <c r="A696" s="19"/>
      <c r="B696" s="11" t="s">
        <v>45</v>
      </c>
      <c r="C696" s="19">
        <f t="shared" si="96"/>
        <v>45514</v>
      </c>
      <c r="D696" s="20">
        <f t="shared" si="97"/>
        <v>0.51388888888888884</v>
      </c>
      <c r="E696" s="20">
        <f t="shared" si="98"/>
        <v>0.53125</v>
      </c>
      <c r="F696" s="20">
        <f t="shared" si="99"/>
        <v>1.736111111111116E-2</v>
      </c>
      <c r="G696" s="11" t="str" cm="1">
        <f t="array" ref="G696">_xlfn.IFNA(LOOKUP(1,0/FIND(help!$B$1:$B$26,B696),help!$C$1:$C$26),"")</f>
        <v/>
      </c>
      <c r="H696" s="11" t="str" cm="1">
        <f t="array" ref="H696">IF(G696="","",IFERROR(LOOKUP(1,0/FIND(help!$H$2:$H$18,B696),help!$I$2:$I$18),""))</f>
        <v/>
      </c>
      <c r="I696" s="11" t="s">
        <v>1061</v>
      </c>
      <c r="J696" s="11" t="s">
        <v>837</v>
      </c>
      <c r="K696" s="11" t="s">
        <v>755</v>
      </c>
      <c r="L696" s="19">
        <f t="shared" si="101"/>
        <v>45514</v>
      </c>
      <c r="M696" s="11">
        <f t="shared" si="104"/>
        <v>3505</v>
      </c>
      <c r="N696" s="20" t="str">
        <f t="shared" si="102"/>
        <v/>
      </c>
      <c r="O696" s="20" t="str">
        <f t="shared" si="105"/>
        <v/>
      </c>
      <c r="P696" s="11" t="str">
        <f>IF(G696="","",G696&amp;COUNTIF($G$2:G696,G696))</f>
        <v/>
      </c>
      <c r="Q696" s="26">
        <f t="shared" si="103"/>
        <v>0</v>
      </c>
    </row>
    <row r="697" spans="1:17" x14ac:dyDescent="0.2">
      <c r="A697" s="19"/>
      <c r="B697" s="11" t="s">
        <v>603</v>
      </c>
      <c r="C697" s="19">
        <f t="shared" si="96"/>
        <v>45514</v>
      </c>
      <c r="D697" s="20">
        <f t="shared" si="97"/>
        <v>0.53125</v>
      </c>
      <c r="E697" s="20">
        <f t="shared" si="98"/>
        <v>0.54861111111111116</v>
      </c>
      <c r="F697" s="20">
        <f t="shared" si="99"/>
        <v>1.736111111111116E-2</v>
      </c>
      <c r="G697" s="11" t="str" cm="1">
        <f t="array" ref="G697">_xlfn.IFNA(LOOKUP(1,0/FIND(help!$B$1:$B$26,B697),help!$C$1:$C$26),"")</f>
        <v/>
      </c>
      <c r="H697" s="11" t="str" cm="1">
        <f t="array" ref="H697">IF(G697="","",IFERROR(LOOKUP(1,0/FIND(help!$H$2:$H$18,B697),help!$I$2:$I$18),""))</f>
        <v/>
      </c>
      <c r="I697" s="11" t="s">
        <v>1068</v>
      </c>
      <c r="J697" s="11" t="s">
        <v>846</v>
      </c>
      <c r="K697" s="11" t="s">
        <v>755</v>
      </c>
      <c r="L697" s="19">
        <f t="shared" si="101"/>
        <v>45514</v>
      </c>
      <c r="M697" s="11">
        <f t="shared" si="104"/>
        <v>3505</v>
      </c>
      <c r="N697" s="20" t="str">
        <f t="shared" si="102"/>
        <v/>
      </c>
      <c r="O697" s="20" t="str">
        <f t="shared" si="105"/>
        <v/>
      </c>
      <c r="P697" s="11" t="str">
        <f>IF(G697="","",G697&amp;COUNTIF($G$2:G697,G697))</f>
        <v/>
      </c>
      <c r="Q697" s="26">
        <f t="shared" si="103"/>
        <v>0</v>
      </c>
    </row>
    <row r="698" spans="1:17" x14ac:dyDescent="0.2">
      <c r="A698" s="19"/>
      <c r="B698" s="11" t="s">
        <v>604</v>
      </c>
      <c r="C698" s="19">
        <f t="shared" si="96"/>
        <v>45514</v>
      </c>
      <c r="D698" s="20">
        <f t="shared" si="97"/>
        <v>0.54861111111111116</v>
      </c>
      <c r="E698" s="20">
        <f t="shared" si="98"/>
        <v>0.60416666666666663</v>
      </c>
      <c r="F698" s="20">
        <f t="shared" si="99"/>
        <v>5.5555555555555469E-2</v>
      </c>
      <c r="G698" s="11" t="str" cm="1">
        <f t="array" ref="G698">_xlfn.IFNA(LOOKUP(1,0/FIND(help!$B$1:$B$26,B698),help!$C$1:$C$26),"")</f>
        <v>意甲</v>
      </c>
      <c r="H698" s="11" t="str" cm="1">
        <f t="array" ref="H698">IF(G698="","",IFERROR(LOOKUP(1,0/FIND(help!$H$2:$H$18,B698),help!$I$2:$I$18),""))</f>
        <v>2023-24赛季</v>
      </c>
      <c r="I698" s="11" t="s">
        <v>1096</v>
      </c>
      <c r="J698" s="11" t="s">
        <v>877</v>
      </c>
      <c r="K698" s="11" t="s">
        <v>755</v>
      </c>
      <c r="L698" s="19">
        <f t="shared" si="101"/>
        <v>45514</v>
      </c>
      <c r="M698" s="11">
        <f t="shared" si="104"/>
        <v>3505</v>
      </c>
      <c r="N698" s="20">
        <f t="shared" si="102"/>
        <v>0.54861111111111116</v>
      </c>
      <c r="O698" s="20">
        <f t="shared" si="105"/>
        <v>0.60416666666666674</v>
      </c>
      <c r="P698" s="11" t="str">
        <f>IF(G698="","",G698&amp;COUNTIF($G$2:G698,G698))</f>
        <v>意甲65</v>
      </c>
      <c r="Q698" s="26">
        <f t="shared" si="103"/>
        <v>1.1102230246251565E-16</v>
      </c>
    </row>
    <row r="699" spans="1:17" x14ac:dyDescent="0.2">
      <c r="A699" s="19"/>
      <c r="B699" s="11" t="s">
        <v>605</v>
      </c>
      <c r="C699" s="19">
        <f t="shared" si="96"/>
        <v>45514</v>
      </c>
      <c r="D699" s="20">
        <f t="shared" si="97"/>
        <v>0.60416666666666663</v>
      </c>
      <c r="E699" s="20">
        <f t="shared" si="98"/>
        <v>0.66319444444444442</v>
      </c>
      <c r="F699" s="20">
        <f t="shared" si="99"/>
        <v>5.902777777777779E-2</v>
      </c>
      <c r="G699" s="11" t="str" cm="1">
        <f t="array" ref="G699">_xlfn.IFNA(LOOKUP(1,0/FIND(help!$B$1:$B$26,B699),help!$C$1:$C$26),"")</f>
        <v>意甲</v>
      </c>
      <c r="H699" s="11" t="str" cm="1">
        <f t="array" ref="H699">IF(G699="","",IFERROR(LOOKUP(1,0/FIND(help!$H$2:$H$18,B699),help!$I$2:$I$18),""))</f>
        <v>2023-24赛季</v>
      </c>
      <c r="I699" s="11" t="s">
        <v>1102</v>
      </c>
      <c r="J699" s="11" t="s">
        <v>884</v>
      </c>
      <c r="K699" s="11" t="s">
        <v>755</v>
      </c>
      <c r="L699" s="19">
        <f t="shared" si="101"/>
        <v>45514</v>
      </c>
      <c r="M699" s="11">
        <f t="shared" si="104"/>
        <v>3505</v>
      </c>
      <c r="N699" s="20">
        <f t="shared" si="102"/>
        <v>0.60416666666666663</v>
      </c>
      <c r="O699" s="20">
        <f t="shared" si="105"/>
        <v>0.65972222222222221</v>
      </c>
      <c r="P699" s="11" t="str">
        <f>IF(G699="","",G699&amp;COUNTIF($G$2:G699,G699))</f>
        <v>意甲66</v>
      </c>
      <c r="Q699" s="26">
        <f t="shared" si="103"/>
        <v>3.4722222222222099E-3</v>
      </c>
    </row>
    <row r="700" spans="1:17" x14ac:dyDescent="0.2">
      <c r="A700" s="19"/>
      <c r="B700" s="11" t="s">
        <v>606</v>
      </c>
      <c r="C700" s="19">
        <f t="shared" si="96"/>
        <v>45514</v>
      </c>
      <c r="D700" s="20">
        <f t="shared" si="97"/>
        <v>0.66319444444444442</v>
      </c>
      <c r="E700" s="20">
        <f t="shared" si="98"/>
        <v>0.71875</v>
      </c>
      <c r="F700" s="20">
        <f t="shared" si="99"/>
        <v>5.555555555555558E-2</v>
      </c>
      <c r="G700" s="11" t="str" cm="1">
        <f t="array" ref="G700">_xlfn.IFNA(LOOKUP(1,0/FIND(help!$B$1:$B$26,B700),help!$C$1:$C$26),"")</f>
        <v>德甲</v>
      </c>
      <c r="H700" s="11" t="str" cm="1">
        <f t="array" ref="H700">IF(G700="","",IFERROR(LOOKUP(1,0/FIND(help!$H$2:$H$18,B700),help!$I$2:$I$18),""))</f>
        <v>2023-24赛季</v>
      </c>
      <c r="I700" s="11" t="s">
        <v>1187</v>
      </c>
      <c r="J700" s="11" t="s">
        <v>1023</v>
      </c>
      <c r="K700" s="11" t="s">
        <v>755</v>
      </c>
      <c r="L700" s="19">
        <f t="shared" si="101"/>
        <v>45514</v>
      </c>
      <c r="M700" s="11">
        <f t="shared" si="104"/>
        <v>3505</v>
      </c>
      <c r="N700" s="20">
        <f t="shared" si="102"/>
        <v>0.66319444444444442</v>
      </c>
      <c r="O700" s="20">
        <f t="shared" si="105"/>
        <v>0.71875</v>
      </c>
      <c r="P700" s="11" t="str">
        <f>IF(G700="","",G700&amp;COUNTIF($G$2:G700,G700))</f>
        <v>德甲137</v>
      </c>
      <c r="Q700" s="26">
        <f t="shared" si="103"/>
        <v>0</v>
      </c>
    </row>
    <row r="701" spans="1:17" x14ac:dyDescent="0.2">
      <c r="A701" s="19"/>
      <c r="B701" s="11" t="s">
        <v>607</v>
      </c>
      <c r="C701" s="19">
        <f t="shared" si="96"/>
        <v>45514</v>
      </c>
      <c r="D701" s="20">
        <f t="shared" si="97"/>
        <v>0.71875</v>
      </c>
      <c r="E701" s="20">
        <f t="shared" si="98"/>
        <v>0.77777777777777779</v>
      </c>
      <c r="F701" s="20">
        <f t="shared" si="99"/>
        <v>5.902777777777779E-2</v>
      </c>
      <c r="G701" s="11" t="str" cm="1">
        <f t="array" ref="G701">_xlfn.IFNA(LOOKUP(1,0/FIND(help!$B$1:$B$26,B701),help!$C$1:$C$26),"")</f>
        <v>德甲</v>
      </c>
      <c r="H701" s="11" t="str" cm="1">
        <f t="array" ref="H701">IF(G701="","",IFERROR(LOOKUP(1,0/FIND(help!$H$2:$H$18,B701),help!$I$2:$I$18),""))</f>
        <v>2023-24赛季</v>
      </c>
      <c r="I701" s="11" t="s">
        <v>1188</v>
      </c>
      <c r="J701" s="11" t="s">
        <v>1024</v>
      </c>
      <c r="K701" s="11" t="s">
        <v>755</v>
      </c>
      <c r="L701" s="19">
        <f t="shared" si="101"/>
        <v>45514</v>
      </c>
      <c r="M701" s="11">
        <f t="shared" si="104"/>
        <v>3505</v>
      </c>
      <c r="N701" s="20">
        <f t="shared" si="102"/>
        <v>0.71875</v>
      </c>
      <c r="O701" s="20">
        <f t="shared" si="105"/>
        <v>0.77430555555555558</v>
      </c>
      <c r="P701" s="11" t="str">
        <f>IF(G701="","",G701&amp;COUNTIF($G$2:G701,G701))</f>
        <v>德甲138</v>
      </c>
      <c r="Q701" s="26">
        <f t="shared" si="103"/>
        <v>3.4722222222222099E-3</v>
      </c>
    </row>
    <row r="702" spans="1:17" x14ac:dyDescent="0.2">
      <c r="A702" s="19"/>
      <c r="B702" s="11" t="s">
        <v>348</v>
      </c>
      <c r="C702" s="19">
        <f t="shared" si="96"/>
        <v>45514</v>
      </c>
      <c r="D702" s="20">
        <f t="shared" si="97"/>
        <v>0.77777777777777779</v>
      </c>
      <c r="E702" s="20">
        <f t="shared" si="98"/>
        <v>0.79513888888888884</v>
      </c>
      <c r="F702" s="20">
        <f t="shared" si="99"/>
        <v>1.7361111111111049E-2</v>
      </c>
      <c r="G702" s="11" t="str" cm="1">
        <f t="array" ref="G702">_xlfn.IFNA(LOOKUP(1,0/FIND(help!$B$1:$B$26,B702),help!$C$1:$C$26),"")</f>
        <v/>
      </c>
      <c r="H702" s="11" t="str" cm="1">
        <f t="array" ref="H702">IF(G702="","",IFERROR(LOOKUP(1,0/FIND(help!$H$2:$H$18,B702),help!$I$2:$I$18),""))</f>
        <v/>
      </c>
      <c r="I702" s="11" t="s">
        <v>1061</v>
      </c>
      <c r="J702" s="11" t="s">
        <v>837</v>
      </c>
      <c r="K702" s="11" t="s">
        <v>755</v>
      </c>
      <c r="L702" s="19">
        <f t="shared" si="101"/>
        <v>45514</v>
      </c>
      <c r="M702" s="11">
        <f t="shared" si="104"/>
        <v>3505</v>
      </c>
      <c r="N702" s="20" t="str">
        <f t="shared" si="102"/>
        <v/>
      </c>
      <c r="O702" s="20" t="str">
        <f t="shared" si="105"/>
        <v/>
      </c>
      <c r="P702" s="11" t="str">
        <f>IF(G702="","",G702&amp;COUNTIF($G$2:G702,G702))</f>
        <v/>
      </c>
      <c r="Q702" s="26">
        <f t="shared" si="103"/>
        <v>0</v>
      </c>
    </row>
    <row r="703" spans="1:17" x14ac:dyDescent="0.2">
      <c r="A703" s="19"/>
      <c r="B703" s="11" t="s">
        <v>608</v>
      </c>
      <c r="C703" s="19">
        <f t="shared" ref="C703:C766" si="106">IF(A703="",C702,A703)</f>
        <v>45514</v>
      </c>
      <c r="D703" s="20">
        <f t="shared" ref="D703:D766" si="107">VALUE(LEFT(B703,5))</f>
        <v>0.79513888888888884</v>
      </c>
      <c r="E703" s="20">
        <f t="shared" ref="E703:E766" si="108">D704</f>
        <v>0.8125</v>
      </c>
      <c r="F703" s="20">
        <f t="shared" ref="F703:F766" si="109">IF(E703-D703&lt;0,E703-D703+1,E703-D703)</f>
        <v>1.736111111111116E-2</v>
      </c>
      <c r="G703" s="11" t="str" cm="1">
        <f t="array" ref="G703">_xlfn.IFNA(LOOKUP(1,0/FIND(help!$B$1:$B$26,B703),help!$C$1:$C$26),"")</f>
        <v/>
      </c>
      <c r="H703" s="11" t="str" cm="1">
        <f t="array" ref="H703">IF(G703="","",IFERROR(LOOKUP(1,0/FIND(help!$H$2:$H$18,B703),help!$I$2:$I$18),""))</f>
        <v/>
      </c>
      <c r="I703" s="11" t="s">
        <v>1079</v>
      </c>
      <c r="J703" s="11" t="s">
        <v>858</v>
      </c>
      <c r="K703" s="11" t="s">
        <v>755</v>
      </c>
      <c r="L703" s="19">
        <f t="shared" si="101"/>
        <v>45514</v>
      </c>
      <c r="M703" s="11">
        <f t="shared" si="104"/>
        <v>3505</v>
      </c>
      <c r="N703" s="20" t="str">
        <f t="shared" si="102"/>
        <v/>
      </c>
      <c r="O703" s="20" t="str">
        <f t="shared" ref="O703:O707" si="110">IF(N703="","",IF(ISNUMBER(FIND("集锦",G703)),IF(E703&lt;$L$1,E703+1,E703),IF(ABS(F703-$M$1)&lt;=TIME(0,5,1),IF(N703+$M$1&gt;TIME(2,0,0)+1,N703+$M$1-1,N703+$M$1),"check")))</f>
        <v/>
      </c>
      <c r="P703" s="11" t="str">
        <f>IF(G703="","",G703&amp;COUNTIF($G$2:G703,G703))</f>
        <v/>
      </c>
      <c r="Q703" s="26">
        <f t="shared" si="103"/>
        <v>0</v>
      </c>
    </row>
    <row r="704" spans="1:17" x14ac:dyDescent="0.2">
      <c r="A704" s="19"/>
      <c r="B704" s="11" t="s">
        <v>609</v>
      </c>
      <c r="C704" s="19">
        <f t="shared" si="106"/>
        <v>45514</v>
      </c>
      <c r="D704" s="20">
        <f t="shared" si="107"/>
        <v>0.8125</v>
      </c>
      <c r="E704" s="20">
        <f t="shared" si="108"/>
        <v>0.86805555555555558</v>
      </c>
      <c r="F704" s="20">
        <f t="shared" si="109"/>
        <v>5.555555555555558E-2</v>
      </c>
      <c r="G704" s="11" t="str" cm="1">
        <f t="array" ref="G704">_xlfn.IFNA(LOOKUP(1,0/FIND(help!$B$1:$B$26,B704),help!$C$1:$C$26),"")</f>
        <v>德甲</v>
      </c>
      <c r="H704" s="11" t="str" cm="1">
        <f t="array" ref="H704">IF(G704="","",IFERROR(LOOKUP(1,0/FIND(help!$H$2:$H$18,B704),help!$I$2:$I$18),""))</f>
        <v>2023-24赛季</v>
      </c>
      <c r="I704" s="11" t="s">
        <v>1081</v>
      </c>
      <c r="J704" s="11" t="s">
        <v>867</v>
      </c>
      <c r="K704" s="11" t="s">
        <v>755</v>
      </c>
      <c r="L704" s="19">
        <f t="shared" si="101"/>
        <v>45514</v>
      </c>
      <c r="M704" s="11">
        <f t="shared" si="104"/>
        <v>3505</v>
      </c>
      <c r="N704" s="20">
        <f t="shared" si="102"/>
        <v>0.8125</v>
      </c>
      <c r="O704" s="20">
        <f t="shared" si="110"/>
        <v>0.86805555555555558</v>
      </c>
      <c r="P704" s="11" t="str">
        <f>IF(G704="","",G704&amp;COUNTIF($G$2:G704,G704))</f>
        <v>德甲139</v>
      </c>
      <c r="Q704" s="26">
        <f t="shared" si="103"/>
        <v>0</v>
      </c>
    </row>
    <row r="705" spans="1:17" x14ac:dyDescent="0.2">
      <c r="A705" s="19"/>
      <c r="B705" s="11" t="s">
        <v>610</v>
      </c>
      <c r="C705" s="19">
        <f t="shared" si="106"/>
        <v>45514</v>
      </c>
      <c r="D705" s="20">
        <f t="shared" si="107"/>
        <v>0.86805555555555558</v>
      </c>
      <c r="E705" s="20">
        <f t="shared" si="108"/>
        <v>0.92708333333333337</v>
      </c>
      <c r="F705" s="20">
        <f t="shared" si="109"/>
        <v>5.902777777777779E-2</v>
      </c>
      <c r="G705" s="11" t="str" cm="1">
        <f t="array" ref="G705">_xlfn.IFNA(LOOKUP(1,0/FIND(help!$B$1:$B$26,B705),help!$C$1:$C$26),"")</f>
        <v>德甲</v>
      </c>
      <c r="H705" s="11" t="str" cm="1">
        <f t="array" ref="H705">IF(G705="","",IFERROR(LOOKUP(1,0/FIND(help!$H$2:$H$18,B705),help!$I$2:$I$18),""))</f>
        <v>2023-24赛季</v>
      </c>
      <c r="I705" s="11" t="s">
        <v>1116</v>
      </c>
      <c r="J705" s="11" t="s">
        <v>910</v>
      </c>
      <c r="K705" s="11" t="s">
        <v>755</v>
      </c>
      <c r="L705" s="19">
        <f t="shared" si="101"/>
        <v>45514</v>
      </c>
      <c r="M705" s="11">
        <f t="shared" si="104"/>
        <v>3505</v>
      </c>
      <c r="N705" s="20">
        <f t="shared" si="102"/>
        <v>0.86805555555555558</v>
      </c>
      <c r="O705" s="20">
        <f t="shared" si="110"/>
        <v>0.92361111111111116</v>
      </c>
      <c r="P705" s="11" t="str">
        <f>IF(G705="","",G705&amp;COUNTIF($G$2:G705,G705))</f>
        <v>德甲140</v>
      </c>
      <c r="Q705" s="26">
        <f t="shared" si="103"/>
        <v>3.4722222222222099E-3</v>
      </c>
    </row>
    <row r="706" spans="1:17" x14ac:dyDescent="0.2">
      <c r="A706" s="19"/>
      <c r="B706" s="11" t="s">
        <v>611</v>
      </c>
      <c r="C706" s="19">
        <f t="shared" si="106"/>
        <v>45514</v>
      </c>
      <c r="D706" s="20">
        <f t="shared" si="107"/>
        <v>0.92708333333333337</v>
      </c>
      <c r="E706" s="20">
        <f t="shared" si="108"/>
        <v>0.98611111111111116</v>
      </c>
      <c r="F706" s="20">
        <f t="shared" si="109"/>
        <v>5.902777777777779E-2</v>
      </c>
      <c r="G706" s="11" t="str" cm="1">
        <f t="array" ref="G706">_xlfn.IFNA(LOOKUP(1,0/FIND(help!$B$1:$B$26,B706),help!$C$1:$C$26),"")</f>
        <v>欧冠</v>
      </c>
      <c r="H706" s="11" t="str" cm="1">
        <f t="array" ref="H706">IF(G706="","",IFERROR(LOOKUP(1,0/FIND(help!$H$2:$H$18,B706),help!$I$2:$I$18),""))</f>
        <v>2023-24赛季</v>
      </c>
      <c r="I706" s="11" t="s">
        <v>1123</v>
      </c>
      <c r="J706" s="11" t="s">
        <v>930</v>
      </c>
      <c r="K706" s="11" t="s">
        <v>755</v>
      </c>
      <c r="L706" s="19">
        <f t="shared" si="101"/>
        <v>45514</v>
      </c>
      <c r="M706" s="11">
        <f t="shared" si="104"/>
        <v>3505</v>
      </c>
      <c r="N706" s="20">
        <f t="shared" si="102"/>
        <v>0.92708333333333337</v>
      </c>
      <c r="O706" s="20">
        <f t="shared" si="110"/>
        <v>0.98263888888888895</v>
      </c>
      <c r="P706" s="11" t="str">
        <f>IF(G706="","",G706&amp;COUNTIF($G$2:G706,G706))</f>
        <v>欧冠157</v>
      </c>
      <c r="Q706" s="26">
        <f t="shared" si="103"/>
        <v>3.4722222222222099E-3</v>
      </c>
    </row>
    <row r="707" spans="1:17" x14ac:dyDescent="0.2">
      <c r="A707" s="19"/>
      <c r="B707" s="11" t="s">
        <v>612</v>
      </c>
      <c r="C707" s="19">
        <f t="shared" si="106"/>
        <v>45514</v>
      </c>
      <c r="D707" s="20">
        <f t="shared" si="107"/>
        <v>0.98611111111111116</v>
      </c>
      <c r="E707" s="20">
        <f t="shared" si="108"/>
        <v>4.5138888888888888E-2</v>
      </c>
      <c r="F707" s="20">
        <f t="shared" si="109"/>
        <v>5.9027777777777679E-2</v>
      </c>
      <c r="G707" s="11" t="str" cm="1">
        <f t="array" ref="G707">_xlfn.IFNA(LOOKUP(1,0/FIND(help!$B$1:$B$26,B707),help!$C$1:$C$26),"")</f>
        <v>欧冠</v>
      </c>
      <c r="H707" s="11" t="str" cm="1">
        <f t="array" ref="H707">IF(G707="","",IFERROR(LOOKUP(1,0/FIND(help!$H$2:$H$18,B707),help!$I$2:$I$18),""))</f>
        <v>2023-24赛季</v>
      </c>
      <c r="I707" s="11" t="s">
        <v>1123</v>
      </c>
      <c r="J707" s="11" t="s">
        <v>936</v>
      </c>
      <c r="K707" s="11" t="s">
        <v>755</v>
      </c>
      <c r="L707" s="19">
        <f t="shared" ref="L707:L770" si="111">IF(D707&lt;$L$1,C707-1,C707)</f>
        <v>45514</v>
      </c>
      <c r="M707" s="11">
        <f t="shared" si="104"/>
        <v>3505</v>
      </c>
      <c r="N707" s="20">
        <f t="shared" ref="N707:N770" si="112">IF(G707="","",IF(D707&lt;$L$1,D707+1,D707))</f>
        <v>0.98611111111111116</v>
      </c>
      <c r="O707" s="20">
        <f t="shared" si="110"/>
        <v>1.0416666666666667</v>
      </c>
      <c r="P707" s="11" t="str">
        <f>IF(G707="","",G707&amp;COUNTIF($G$2:G707,G707))</f>
        <v>欧冠158</v>
      </c>
      <c r="Q707" s="26">
        <f t="shared" ref="Q707:Q770" si="113">IF(N707="",0,ABS(O707-E707-IF(E707&lt;1/12,1,0)))</f>
        <v>3.4722222222220989E-3</v>
      </c>
    </row>
    <row r="708" spans="1:17" x14ac:dyDescent="0.2">
      <c r="A708" s="19">
        <v>45515</v>
      </c>
      <c r="B708" s="11" t="s">
        <v>613</v>
      </c>
      <c r="C708" s="19">
        <f t="shared" si="106"/>
        <v>45515</v>
      </c>
      <c r="D708" s="20">
        <f t="shared" si="107"/>
        <v>4.5138888888888888E-2</v>
      </c>
      <c r="E708" s="20">
        <f t="shared" si="108"/>
        <v>5.5555555555555552E-2</v>
      </c>
      <c r="F708" s="20">
        <f t="shared" si="109"/>
        <v>1.0416666666666664E-2</v>
      </c>
      <c r="G708" s="11" t="str" cm="1">
        <f t="array" ref="G708">_xlfn.IFNA(LOOKUP(1,0/FIND(help!$B$1:$B$26,B708),help!$C$1:$C$26),"")</f>
        <v>欧冠集锦</v>
      </c>
      <c r="H708" s="11" t="str" cm="1">
        <f t="array" ref="H708">IF(G708="","",IFERROR(LOOKUP(1,0/FIND(help!$H$2:$H$18,B708),help!$I$2:$I$18),""))</f>
        <v/>
      </c>
      <c r="I708" s="11" t="s">
        <v>1157</v>
      </c>
      <c r="J708" s="11" t="s">
        <v>972</v>
      </c>
      <c r="K708" s="11" t="s">
        <v>755</v>
      </c>
      <c r="L708" s="19">
        <f t="shared" si="111"/>
        <v>45514</v>
      </c>
      <c r="M708" s="11">
        <f t="shared" ref="M708:M771" si="114">M707</f>
        <v>3505</v>
      </c>
      <c r="N708" s="20">
        <f t="shared" si="112"/>
        <v>1.0451388888888888</v>
      </c>
      <c r="O708" s="20">
        <v>5.5555555555555552E-2</v>
      </c>
      <c r="P708" s="11" t="str">
        <f>IF(G708="","",G708&amp;COUNTIF($G$2:G708,G708))</f>
        <v>欧冠集锦5</v>
      </c>
      <c r="Q708" s="26">
        <f t="shared" si="113"/>
        <v>1</v>
      </c>
    </row>
    <row r="709" spans="1:17" x14ac:dyDescent="0.2">
      <c r="A709" s="19"/>
      <c r="B709" s="11" t="s">
        <v>614</v>
      </c>
      <c r="C709" s="19">
        <f t="shared" si="106"/>
        <v>45515</v>
      </c>
      <c r="D709" s="20">
        <f t="shared" si="107"/>
        <v>5.5555555555555552E-2</v>
      </c>
      <c r="E709" s="20">
        <f t="shared" si="108"/>
        <v>0.1111111111111111</v>
      </c>
      <c r="F709" s="20">
        <f t="shared" si="109"/>
        <v>5.5555555555555552E-2</v>
      </c>
      <c r="G709" s="11" t="str" cm="1">
        <f t="array" ref="G709">_xlfn.IFNA(LOOKUP(1,0/FIND(help!$B$1:$B$26,B709),help!$C$1:$C$26),"")</f>
        <v>德甲</v>
      </c>
      <c r="H709" s="11" t="str" cm="1">
        <f t="array" ref="H709">IF(G709="","",IFERROR(LOOKUP(1,0/FIND(help!$H$2:$H$18,B709),help!$I$2:$I$18),""))</f>
        <v>2023-24赛季</v>
      </c>
      <c r="I709" s="11" t="s">
        <v>1081</v>
      </c>
      <c r="J709" s="11" t="s">
        <v>860</v>
      </c>
      <c r="K709" s="11" t="s">
        <v>755</v>
      </c>
      <c r="L709" s="19">
        <f t="shared" si="111"/>
        <v>45514</v>
      </c>
      <c r="M709" s="11">
        <f t="shared" si="114"/>
        <v>3505</v>
      </c>
      <c r="N709" s="20">
        <f t="shared" si="112"/>
        <v>1.0555555555555556</v>
      </c>
      <c r="O709" s="20">
        <f t="shared" ref="O709:O740" si="115">IF(N709="","",IF(ISNUMBER(FIND("集锦",G709)),IF(E709&lt;$L$1,E709+1,E709),IF(ABS(F709-$M$1)&lt;=TIME(0,5,1),IF(N709+$M$1&gt;TIME(2,0,0)+1,N709+$M$1-1,N709+$M$1),"check")))</f>
        <v>0.11111111111111116</v>
      </c>
      <c r="P709" s="11" t="str">
        <f>IF(G709="","",G709&amp;COUNTIF($G$2:G709,G709))</f>
        <v>德甲141</v>
      </c>
      <c r="Q709" s="26">
        <f t="shared" si="113"/>
        <v>5.5511151231257827E-17</v>
      </c>
    </row>
    <row r="710" spans="1:17" x14ac:dyDescent="0.2">
      <c r="A710" s="19"/>
      <c r="B710" s="11" t="s">
        <v>615</v>
      </c>
      <c r="C710" s="19">
        <f t="shared" si="106"/>
        <v>45515</v>
      </c>
      <c r="D710" s="20">
        <f t="shared" si="107"/>
        <v>0.1111111111111111</v>
      </c>
      <c r="E710" s="20">
        <f t="shared" si="108"/>
        <v>0.1701388888888889</v>
      </c>
      <c r="F710" s="20">
        <f t="shared" si="109"/>
        <v>5.902777777777779E-2</v>
      </c>
      <c r="G710" s="11" t="str" cm="1">
        <f t="array" ref="G710">_xlfn.IFNA(LOOKUP(1,0/FIND(help!$B$1:$B$26,B710),help!$C$1:$C$26),"")</f>
        <v>德甲</v>
      </c>
      <c r="H710" s="11" t="str" cm="1">
        <f t="array" ref="H710">IF(G710="","",IFERROR(LOOKUP(1,0/FIND(help!$H$2:$H$18,B710),help!$I$2:$I$18),""))</f>
        <v>2023-24赛季</v>
      </c>
      <c r="I710" s="11" t="s">
        <v>1081</v>
      </c>
      <c r="J710" s="11" t="s">
        <v>867</v>
      </c>
      <c r="K710" s="11" t="s">
        <v>755</v>
      </c>
      <c r="L710" s="19">
        <f t="shared" si="111"/>
        <v>45515</v>
      </c>
      <c r="M710" s="11">
        <f t="shared" si="114"/>
        <v>3505</v>
      </c>
      <c r="N710" s="20">
        <f t="shared" si="112"/>
        <v>0.1111111111111111</v>
      </c>
      <c r="O710" s="20">
        <f t="shared" si="115"/>
        <v>0.16666666666666666</v>
      </c>
      <c r="P710" s="11" t="str">
        <f>IF(G710="","",G710&amp;COUNTIF($G$2:G710,G710))</f>
        <v>德甲142</v>
      </c>
      <c r="Q710" s="26">
        <f t="shared" si="113"/>
        <v>3.4722222222222376E-3</v>
      </c>
    </row>
    <row r="711" spans="1:17" x14ac:dyDescent="0.2">
      <c r="A711" s="19"/>
      <c r="B711" s="11" t="s">
        <v>616</v>
      </c>
      <c r="C711" s="19">
        <f t="shared" si="106"/>
        <v>45515</v>
      </c>
      <c r="D711" s="20">
        <f t="shared" si="107"/>
        <v>0.1701388888888889</v>
      </c>
      <c r="E711" s="20">
        <f t="shared" si="108"/>
        <v>0.22569444444444445</v>
      </c>
      <c r="F711" s="20">
        <f t="shared" si="109"/>
        <v>5.5555555555555552E-2</v>
      </c>
      <c r="G711" s="11" t="str" cm="1">
        <f t="array" ref="G711">_xlfn.IFNA(LOOKUP(1,0/FIND(help!$B$1:$B$26,B711),help!$C$1:$C$26),"")</f>
        <v>德甲</v>
      </c>
      <c r="H711" s="11" t="str" cm="1">
        <f t="array" ref="H711">IF(G711="","",IFERROR(LOOKUP(1,0/FIND(help!$H$2:$H$18,B711),help!$I$2:$I$18),""))</f>
        <v>2023-24赛季</v>
      </c>
      <c r="I711" s="11" t="s">
        <v>1094</v>
      </c>
      <c r="J711" s="11" t="s">
        <v>875</v>
      </c>
      <c r="K711" s="11" t="s">
        <v>755</v>
      </c>
      <c r="L711" s="19">
        <f t="shared" si="111"/>
        <v>45515</v>
      </c>
      <c r="M711" s="11">
        <f t="shared" si="114"/>
        <v>3505</v>
      </c>
      <c r="N711" s="20">
        <f t="shared" si="112"/>
        <v>0.1701388888888889</v>
      </c>
      <c r="O711" s="20">
        <f t="shared" si="115"/>
        <v>0.22569444444444445</v>
      </c>
      <c r="P711" s="11" t="str">
        <f>IF(G711="","",G711&amp;COUNTIF($G$2:G711,G711))</f>
        <v>德甲143</v>
      </c>
      <c r="Q711" s="26">
        <f t="shared" si="113"/>
        <v>0</v>
      </c>
    </row>
    <row r="712" spans="1:17" x14ac:dyDescent="0.2">
      <c r="A712" s="19"/>
      <c r="B712" s="11" t="s">
        <v>617</v>
      </c>
      <c r="C712" s="19">
        <f t="shared" si="106"/>
        <v>45515</v>
      </c>
      <c r="D712" s="20">
        <f t="shared" si="107"/>
        <v>0.22569444444444445</v>
      </c>
      <c r="E712" s="20">
        <f t="shared" si="108"/>
        <v>0.28472222222222221</v>
      </c>
      <c r="F712" s="20">
        <f t="shared" si="109"/>
        <v>5.9027777777777762E-2</v>
      </c>
      <c r="G712" s="11" t="str" cm="1">
        <f t="array" ref="G712">_xlfn.IFNA(LOOKUP(1,0/FIND(help!$B$1:$B$26,B712),help!$C$1:$C$26),"")</f>
        <v>德甲</v>
      </c>
      <c r="H712" s="11" t="str" cm="1">
        <f t="array" ref="H712">IF(G712="","",IFERROR(LOOKUP(1,0/FIND(help!$H$2:$H$18,B712),help!$I$2:$I$18),""))</f>
        <v>2023-24赛季</v>
      </c>
      <c r="I712" s="11" t="s">
        <v>1100</v>
      </c>
      <c r="J712" s="11" t="s">
        <v>882</v>
      </c>
      <c r="K712" s="11" t="s">
        <v>755</v>
      </c>
      <c r="L712" s="19">
        <f t="shared" si="111"/>
        <v>45515</v>
      </c>
      <c r="M712" s="11">
        <f t="shared" si="114"/>
        <v>3505</v>
      </c>
      <c r="N712" s="20">
        <f t="shared" si="112"/>
        <v>0.22569444444444445</v>
      </c>
      <c r="O712" s="20">
        <f t="shared" si="115"/>
        <v>0.28125</v>
      </c>
      <c r="P712" s="11" t="str">
        <f>IF(G712="","",G712&amp;COUNTIF($G$2:G712,G712))</f>
        <v>德甲144</v>
      </c>
      <c r="Q712" s="26">
        <f t="shared" si="113"/>
        <v>3.4722222222222099E-3</v>
      </c>
    </row>
    <row r="713" spans="1:17" x14ac:dyDescent="0.2">
      <c r="A713" s="19"/>
      <c r="B713" s="11" t="s">
        <v>618</v>
      </c>
      <c r="C713" s="19">
        <f t="shared" si="106"/>
        <v>45515</v>
      </c>
      <c r="D713" s="20">
        <f t="shared" si="107"/>
        <v>0.28472222222222221</v>
      </c>
      <c r="E713" s="20">
        <f t="shared" si="108"/>
        <v>0.34027777777777779</v>
      </c>
      <c r="F713" s="20">
        <f t="shared" si="109"/>
        <v>5.555555555555558E-2</v>
      </c>
      <c r="G713" s="11" t="str" cm="1">
        <f t="array" ref="G713">_xlfn.IFNA(LOOKUP(1,0/FIND(help!$B$1:$B$26,B713),help!$C$1:$C$26),"")</f>
        <v>德甲</v>
      </c>
      <c r="H713" s="11" t="str" cm="1">
        <f t="array" ref="H713">IF(G713="","",IFERROR(LOOKUP(1,0/FIND(help!$H$2:$H$18,B713),help!$I$2:$I$18),""))</f>
        <v>2023-24赛季</v>
      </c>
      <c r="I713" s="11" t="s">
        <v>1105</v>
      </c>
      <c r="J713" s="11" t="s">
        <v>889</v>
      </c>
      <c r="K713" s="11" t="s">
        <v>755</v>
      </c>
      <c r="L713" s="19">
        <f t="shared" si="111"/>
        <v>45515</v>
      </c>
      <c r="M713" s="11">
        <f t="shared" si="114"/>
        <v>3505</v>
      </c>
      <c r="N713" s="20">
        <f t="shared" si="112"/>
        <v>0.28472222222222221</v>
      </c>
      <c r="O713" s="20">
        <f t="shared" si="115"/>
        <v>0.34027777777777779</v>
      </c>
      <c r="P713" s="11" t="str">
        <f>IF(G713="","",G713&amp;COUNTIF($G$2:G713,G713))</f>
        <v>德甲145</v>
      </c>
      <c r="Q713" s="26">
        <f t="shared" si="113"/>
        <v>0</v>
      </c>
    </row>
    <row r="714" spans="1:17" x14ac:dyDescent="0.2">
      <c r="A714" s="19"/>
      <c r="B714" s="11" t="s">
        <v>619</v>
      </c>
      <c r="C714" s="19">
        <f t="shared" si="106"/>
        <v>45515</v>
      </c>
      <c r="D714" s="20">
        <f t="shared" si="107"/>
        <v>0.34027777777777779</v>
      </c>
      <c r="E714" s="20">
        <f t="shared" si="108"/>
        <v>0.39930555555555558</v>
      </c>
      <c r="F714" s="20">
        <f t="shared" si="109"/>
        <v>5.902777777777779E-2</v>
      </c>
      <c r="G714" s="11" t="str" cm="1">
        <f t="array" ref="G714">_xlfn.IFNA(LOOKUP(1,0/FIND(help!$B$1:$B$26,B714),help!$C$1:$C$26),"")</f>
        <v>德甲</v>
      </c>
      <c r="H714" s="11" t="str" cm="1">
        <f t="array" ref="H714">IF(G714="","",IFERROR(LOOKUP(1,0/FIND(help!$H$2:$H$18,B714),help!$I$2:$I$18),""))</f>
        <v>2023-24赛季</v>
      </c>
      <c r="I714" s="11" t="s">
        <v>1105</v>
      </c>
      <c r="J714" s="11" t="s">
        <v>897</v>
      </c>
      <c r="K714" s="11" t="s">
        <v>755</v>
      </c>
      <c r="L714" s="19">
        <f t="shared" si="111"/>
        <v>45515</v>
      </c>
      <c r="M714" s="11">
        <f t="shared" si="114"/>
        <v>3505</v>
      </c>
      <c r="N714" s="20">
        <f t="shared" si="112"/>
        <v>0.34027777777777779</v>
      </c>
      <c r="O714" s="20">
        <f t="shared" si="115"/>
        <v>0.39583333333333337</v>
      </c>
      <c r="P714" s="11" t="str">
        <f>IF(G714="","",G714&amp;COUNTIF($G$2:G714,G714))</f>
        <v>德甲146</v>
      </c>
      <c r="Q714" s="26">
        <f t="shared" si="113"/>
        <v>3.4722222222222099E-3</v>
      </c>
    </row>
    <row r="715" spans="1:17" x14ac:dyDescent="0.2">
      <c r="A715" s="19"/>
      <c r="B715" s="11" t="s">
        <v>620</v>
      </c>
      <c r="C715" s="19">
        <f t="shared" si="106"/>
        <v>45515</v>
      </c>
      <c r="D715" s="20">
        <f t="shared" si="107"/>
        <v>0.39930555555555558</v>
      </c>
      <c r="E715" s="20">
        <f t="shared" si="108"/>
        <v>0.4548611111111111</v>
      </c>
      <c r="F715" s="20">
        <f t="shared" si="109"/>
        <v>5.5555555555555525E-2</v>
      </c>
      <c r="G715" s="11" t="str" cm="1">
        <f t="array" ref="G715">_xlfn.IFNA(LOOKUP(1,0/FIND(help!$B$1:$B$26,B715),help!$C$1:$C$26),"")</f>
        <v>欧冠</v>
      </c>
      <c r="H715" s="11" t="str" cm="1">
        <f t="array" ref="H715">IF(G715="","",IFERROR(LOOKUP(1,0/FIND(help!$H$2:$H$18,B715),help!$I$2:$I$18),""))</f>
        <v>2023-24赛季</v>
      </c>
      <c r="I715" s="11" t="s">
        <v>1123</v>
      </c>
      <c r="J715" s="11" t="s">
        <v>936</v>
      </c>
      <c r="K715" s="11" t="s">
        <v>755</v>
      </c>
      <c r="L715" s="19">
        <f t="shared" si="111"/>
        <v>45515</v>
      </c>
      <c r="M715" s="11">
        <f t="shared" si="114"/>
        <v>3505</v>
      </c>
      <c r="N715" s="20">
        <f t="shared" si="112"/>
        <v>0.39930555555555558</v>
      </c>
      <c r="O715" s="20">
        <f t="shared" si="115"/>
        <v>0.45486111111111116</v>
      </c>
      <c r="P715" s="11" t="str">
        <f>IF(G715="","",G715&amp;COUNTIF($G$2:G715,G715))</f>
        <v>欧冠159</v>
      </c>
      <c r="Q715" s="26">
        <f t="shared" si="113"/>
        <v>5.5511151231257827E-17</v>
      </c>
    </row>
    <row r="716" spans="1:17" x14ac:dyDescent="0.2">
      <c r="A716" s="19"/>
      <c r="B716" s="11" t="s">
        <v>621</v>
      </c>
      <c r="C716" s="19">
        <f t="shared" si="106"/>
        <v>45515</v>
      </c>
      <c r="D716" s="20">
        <f t="shared" si="107"/>
        <v>0.4548611111111111</v>
      </c>
      <c r="E716" s="20">
        <f t="shared" si="108"/>
        <v>0.51388888888888884</v>
      </c>
      <c r="F716" s="20">
        <f t="shared" si="109"/>
        <v>5.9027777777777735E-2</v>
      </c>
      <c r="G716" s="11" t="str" cm="1">
        <f t="array" ref="G716">_xlfn.IFNA(LOOKUP(1,0/FIND(help!$B$1:$B$26,B716),help!$C$1:$C$26),"")</f>
        <v>欧冠</v>
      </c>
      <c r="H716" s="11" t="str" cm="1">
        <f t="array" ref="H716">IF(G716="","",IFERROR(LOOKUP(1,0/FIND(help!$H$2:$H$18,B716),help!$I$2:$I$18),""))</f>
        <v>2023-24赛季</v>
      </c>
      <c r="I716" s="11" t="s">
        <v>1123</v>
      </c>
      <c r="J716" s="11" t="s">
        <v>942</v>
      </c>
      <c r="K716" s="11" t="s">
        <v>755</v>
      </c>
      <c r="L716" s="19">
        <f t="shared" si="111"/>
        <v>45515</v>
      </c>
      <c r="M716" s="11">
        <f t="shared" si="114"/>
        <v>3505</v>
      </c>
      <c r="N716" s="20">
        <f t="shared" si="112"/>
        <v>0.4548611111111111</v>
      </c>
      <c r="O716" s="20">
        <f t="shared" si="115"/>
        <v>0.51041666666666663</v>
      </c>
      <c r="P716" s="11" t="str">
        <f>IF(G716="","",G716&amp;COUNTIF($G$2:G716,G716))</f>
        <v>欧冠160</v>
      </c>
      <c r="Q716" s="26">
        <f t="shared" si="113"/>
        <v>3.4722222222222099E-3</v>
      </c>
    </row>
    <row r="717" spans="1:17" x14ac:dyDescent="0.2">
      <c r="A717" s="19"/>
      <c r="B717" s="11" t="s">
        <v>24</v>
      </c>
      <c r="C717" s="19">
        <f t="shared" si="106"/>
        <v>45515</v>
      </c>
      <c r="D717" s="20">
        <f t="shared" si="107"/>
        <v>0.51388888888888884</v>
      </c>
      <c r="E717" s="20">
        <f t="shared" si="108"/>
        <v>0.53125</v>
      </c>
      <c r="F717" s="20">
        <f t="shared" si="109"/>
        <v>1.736111111111116E-2</v>
      </c>
      <c r="G717" s="11" t="str" cm="1">
        <f t="array" ref="G717">_xlfn.IFNA(LOOKUP(1,0/FIND(help!$B$1:$B$26,B717),help!$C$1:$C$26),"")</f>
        <v/>
      </c>
      <c r="H717" s="11" t="str" cm="1">
        <f t="array" ref="H717">IF(G717="","",IFERROR(LOOKUP(1,0/FIND(help!$H$2:$H$18,B717),help!$I$2:$I$18),""))</f>
        <v/>
      </c>
      <c r="I717" s="11" t="s">
        <v>1068</v>
      </c>
      <c r="J717" s="11" t="s">
        <v>846</v>
      </c>
      <c r="K717" s="11" t="s">
        <v>755</v>
      </c>
      <c r="L717" s="19">
        <f t="shared" si="111"/>
        <v>45515</v>
      </c>
      <c r="M717" s="11">
        <f t="shared" si="114"/>
        <v>3505</v>
      </c>
      <c r="N717" s="20" t="str">
        <f t="shared" si="112"/>
        <v/>
      </c>
      <c r="O717" s="20" t="str">
        <f t="shared" si="115"/>
        <v/>
      </c>
      <c r="P717" s="11" t="str">
        <f>IF(G717="","",G717&amp;COUNTIF($G$2:G717,G717))</f>
        <v/>
      </c>
      <c r="Q717" s="26">
        <f t="shared" si="113"/>
        <v>0</v>
      </c>
    </row>
    <row r="718" spans="1:17" x14ac:dyDescent="0.2">
      <c r="A718" s="19"/>
      <c r="B718" s="11" t="s">
        <v>25</v>
      </c>
      <c r="C718" s="19">
        <f t="shared" si="106"/>
        <v>45515</v>
      </c>
      <c r="D718" s="20">
        <f t="shared" si="107"/>
        <v>0.53125</v>
      </c>
      <c r="E718" s="20">
        <f t="shared" si="108"/>
        <v>0.54861111111111116</v>
      </c>
      <c r="F718" s="20">
        <f t="shared" si="109"/>
        <v>1.736111111111116E-2</v>
      </c>
      <c r="G718" s="11" t="str" cm="1">
        <f t="array" ref="G718">_xlfn.IFNA(LOOKUP(1,0/FIND(help!$B$1:$B$26,B718),help!$C$1:$C$26),"")</f>
        <v/>
      </c>
      <c r="H718" s="11" t="str" cm="1">
        <f t="array" ref="H718">IF(G718="","",IFERROR(LOOKUP(1,0/FIND(help!$H$2:$H$18,B718),help!$I$2:$I$18),""))</f>
        <v/>
      </c>
      <c r="I718" s="11" t="s">
        <v>1069</v>
      </c>
      <c r="J718" s="11" t="s">
        <v>847</v>
      </c>
      <c r="K718" s="11" t="s">
        <v>755</v>
      </c>
      <c r="L718" s="19">
        <f t="shared" si="111"/>
        <v>45515</v>
      </c>
      <c r="M718" s="11">
        <f t="shared" si="114"/>
        <v>3505</v>
      </c>
      <c r="N718" s="20" t="str">
        <f t="shared" si="112"/>
        <v/>
      </c>
      <c r="O718" s="20" t="str">
        <f t="shared" si="115"/>
        <v/>
      </c>
      <c r="P718" s="11" t="str">
        <f>IF(G718="","",G718&amp;COUNTIF($G$2:G718,G718))</f>
        <v/>
      </c>
      <c r="Q718" s="26">
        <f t="shared" si="113"/>
        <v>0</v>
      </c>
    </row>
    <row r="719" spans="1:17" x14ac:dyDescent="0.2">
      <c r="A719" s="19"/>
      <c r="B719" s="11" t="s">
        <v>622</v>
      </c>
      <c r="C719" s="19">
        <f t="shared" si="106"/>
        <v>45515</v>
      </c>
      <c r="D719" s="20">
        <f t="shared" si="107"/>
        <v>0.54861111111111116</v>
      </c>
      <c r="E719" s="20">
        <f t="shared" si="108"/>
        <v>0.60416666666666663</v>
      </c>
      <c r="F719" s="20">
        <f t="shared" si="109"/>
        <v>5.5555555555555469E-2</v>
      </c>
      <c r="G719" s="11" t="str" cm="1">
        <f t="array" ref="G719">_xlfn.IFNA(LOOKUP(1,0/FIND(help!$B$1:$B$26,B719),help!$C$1:$C$26),"")</f>
        <v>意甲</v>
      </c>
      <c r="H719" s="11" t="str" cm="1">
        <f t="array" ref="H719">IF(G719="","",IFERROR(LOOKUP(1,0/FIND(help!$H$2:$H$18,B719),help!$I$2:$I$18),""))</f>
        <v>2023-24赛季</v>
      </c>
      <c r="I719" s="11" t="s">
        <v>1102</v>
      </c>
      <c r="J719" s="11" t="s">
        <v>884</v>
      </c>
      <c r="K719" s="11" t="s">
        <v>755</v>
      </c>
      <c r="L719" s="19">
        <f t="shared" si="111"/>
        <v>45515</v>
      </c>
      <c r="M719" s="11">
        <f t="shared" si="114"/>
        <v>3505</v>
      </c>
      <c r="N719" s="20">
        <f t="shared" si="112"/>
        <v>0.54861111111111116</v>
      </c>
      <c r="O719" s="20">
        <f t="shared" si="115"/>
        <v>0.60416666666666674</v>
      </c>
      <c r="P719" s="11" t="str">
        <f>IF(G719="","",G719&amp;COUNTIF($G$2:G719,G719))</f>
        <v>意甲67</v>
      </c>
      <c r="Q719" s="26">
        <f t="shared" si="113"/>
        <v>1.1102230246251565E-16</v>
      </c>
    </row>
    <row r="720" spans="1:17" x14ac:dyDescent="0.2">
      <c r="A720" s="19"/>
      <c r="B720" s="11" t="s">
        <v>623</v>
      </c>
      <c r="C720" s="19">
        <f t="shared" si="106"/>
        <v>45515</v>
      </c>
      <c r="D720" s="20">
        <f t="shared" si="107"/>
        <v>0.60416666666666663</v>
      </c>
      <c r="E720" s="20">
        <f t="shared" si="108"/>
        <v>0.66319444444444442</v>
      </c>
      <c r="F720" s="20">
        <f t="shared" si="109"/>
        <v>5.902777777777779E-2</v>
      </c>
      <c r="G720" s="11" t="str" cm="1">
        <f t="array" ref="G720">_xlfn.IFNA(LOOKUP(1,0/FIND(help!$B$1:$B$26,B720),help!$C$1:$C$26),"")</f>
        <v>意甲</v>
      </c>
      <c r="H720" s="11" t="str" cm="1">
        <f t="array" ref="H720">IF(G720="","",IFERROR(LOOKUP(1,0/FIND(help!$H$2:$H$18,B720),help!$I$2:$I$18),""))</f>
        <v>2023-24赛季</v>
      </c>
      <c r="I720" s="11" t="s">
        <v>1107</v>
      </c>
      <c r="J720" s="11" t="s">
        <v>891</v>
      </c>
      <c r="K720" s="11" t="s">
        <v>755</v>
      </c>
      <c r="L720" s="19">
        <f t="shared" si="111"/>
        <v>45515</v>
      </c>
      <c r="M720" s="11">
        <f t="shared" si="114"/>
        <v>3505</v>
      </c>
      <c r="N720" s="20">
        <f t="shared" si="112"/>
        <v>0.60416666666666663</v>
      </c>
      <c r="O720" s="20">
        <f t="shared" si="115"/>
        <v>0.65972222222222221</v>
      </c>
      <c r="P720" s="11" t="str">
        <f>IF(G720="","",G720&amp;COUNTIF($G$2:G720,G720))</f>
        <v>意甲68</v>
      </c>
      <c r="Q720" s="26">
        <f t="shared" si="113"/>
        <v>3.4722222222222099E-3</v>
      </c>
    </row>
    <row r="721" spans="1:17" x14ac:dyDescent="0.2">
      <c r="A721" s="19"/>
      <c r="B721" s="11" t="s">
        <v>624</v>
      </c>
      <c r="C721" s="19">
        <f t="shared" si="106"/>
        <v>45515</v>
      </c>
      <c r="D721" s="20">
        <f t="shared" si="107"/>
        <v>0.66319444444444442</v>
      </c>
      <c r="E721" s="20">
        <f t="shared" si="108"/>
        <v>0.71875</v>
      </c>
      <c r="F721" s="20">
        <f t="shared" si="109"/>
        <v>5.555555555555558E-2</v>
      </c>
      <c r="G721" s="11" t="str" cm="1">
        <f t="array" ref="G721">_xlfn.IFNA(LOOKUP(1,0/FIND(help!$B$1:$B$26,B721),help!$C$1:$C$26),"")</f>
        <v>德甲</v>
      </c>
      <c r="H721" s="11" t="str" cm="1">
        <f t="array" ref="H721">IF(G721="","",IFERROR(LOOKUP(1,0/FIND(help!$H$2:$H$18,B721),help!$I$2:$I$18),""))</f>
        <v>2023-24赛季</v>
      </c>
      <c r="I721" s="11" t="s">
        <v>1188</v>
      </c>
      <c r="J721" s="11" t="s">
        <v>1024</v>
      </c>
      <c r="K721" s="11" t="s">
        <v>755</v>
      </c>
      <c r="L721" s="19">
        <f t="shared" si="111"/>
        <v>45515</v>
      </c>
      <c r="M721" s="11">
        <f t="shared" si="114"/>
        <v>3505</v>
      </c>
      <c r="N721" s="20">
        <f t="shared" si="112"/>
        <v>0.66319444444444442</v>
      </c>
      <c r="O721" s="20">
        <f t="shared" si="115"/>
        <v>0.71875</v>
      </c>
      <c r="P721" s="11" t="str">
        <f>IF(G721="","",G721&amp;COUNTIF($G$2:G721,G721))</f>
        <v>德甲147</v>
      </c>
      <c r="Q721" s="26">
        <f t="shared" si="113"/>
        <v>0</v>
      </c>
    </row>
    <row r="722" spans="1:17" x14ac:dyDescent="0.2">
      <c r="A722" s="19"/>
      <c r="B722" s="11" t="s">
        <v>625</v>
      </c>
      <c r="C722" s="19">
        <f t="shared" si="106"/>
        <v>45515</v>
      </c>
      <c r="D722" s="20">
        <f t="shared" si="107"/>
        <v>0.71875</v>
      </c>
      <c r="E722" s="20">
        <f t="shared" si="108"/>
        <v>0.77777777777777779</v>
      </c>
      <c r="F722" s="20">
        <f t="shared" si="109"/>
        <v>5.902777777777779E-2</v>
      </c>
      <c r="G722" s="11" t="str" cm="1">
        <f t="array" ref="G722">_xlfn.IFNA(LOOKUP(1,0/FIND(help!$B$1:$B$26,B722),help!$C$1:$C$26),"")</f>
        <v>德甲</v>
      </c>
      <c r="H722" s="11" t="str" cm="1">
        <f t="array" ref="H722">IF(G722="","",IFERROR(LOOKUP(1,0/FIND(help!$H$2:$H$18,B722),help!$I$2:$I$18),""))</f>
        <v>2023-24赛季</v>
      </c>
      <c r="I722" s="11" t="s">
        <v>1188</v>
      </c>
      <c r="J722" s="11" t="s">
        <v>1025</v>
      </c>
      <c r="K722" s="11" t="s">
        <v>755</v>
      </c>
      <c r="L722" s="19">
        <f t="shared" si="111"/>
        <v>45515</v>
      </c>
      <c r="M722" s="11">
        <f t="shared" si="114"/>
        <v>3505</v>
      </c>
      <c r="N722" s="20">
        <f t="shared" si="112"/>
        <v>0.71875</v>
      </c>
      <c r="O722" s="20">
        <f t="shared" si="115"/>
        <v>0.77430555555555558</v>
      </c>
      <c r="P722" s="11" t="str">
        <f>IF(G722="","",G722&amp;COUNTIF($G$2:G722,G722))</f>
        <v>德甲148</v>
      </c>
      <c r="Q722" s="26">
        <f t="shared" si="113"/>
        <v>3.4722222222222099E-3</v>
      </c>
    </row>
    <row r="723" spans="1:17" x14ac:dyDescent="0.2">
      <c r="A723" s="19"/>
      <c r="B723" s="11" t="s">
        <v>519</v>
      </c>
      <c r="C723" s="19">
        <f t="shared" si="106"/>
        <v>45515</v>
      </c>
      <c r="D723" s="20">
        <f t="shared" si="107"/>
        <v>0.77777777777777779</v>
      </c>
      <c r="E723" s="20">
        <f t="shared" si="108"/>
        <v>0.79513888888888884</v>
      </c>
      <c r="F723" s="20">
        <f t="shared" si="109"/>
        <v>1.7361111111111049E-2</v>
      </c>
      <c r="G723" s="11" t="str" cm="1">
        <f t="array" ref="G723">_xlfn.IFNA(LOOKUP(1,0/FIND(help!$B$1:$B$26,B723),help!$C$1:$C$26),"")</f>
        <v/>
      </c>
      <c r="H723" s="11" t="str" cm="1">
        <f t="array" ref="H723">IF(G723="","",IFERROR(LOOKUP(1,0/FIND(help!$H$2:$H$18,B723),help!$I$2:$I$18),""))</f>
        <v/>
      </c>
      <c r="I723" s="11" t="s">
        <v>1108</v>
      </c>
      <c r="J723" s="11" t="s">
        <v>892</v>
      </c>
      <c r="K723" s="11" t="s">
        <v>755</v>
      </c>
      <c r="L723" s="19">
        <f t="shared" si="111"/>
        <v>45515</v>
      </c>
      <c r="M723" s="11">
        <f t="shared" si="114"/>
        <v>3505</v>
      </c>
      <c r="N723" s="20" t="str">
        <f t="shared" si="112"/>
        <v/>
      </c>
      <c r="O723" s="20" t="str">
        <f t="shared" si="115"/>
        <v/>
      </c>
      <c r="P723" s="11" t="str">
        <f>IF(G723="","",G723&amp;COUNTIF($G$2:G723,G723))</f>
        <v/>
      </c>
      <c r="Q723" s="26">
        <f t="shared" si="113"/>
        <v>0</v>
      </c>
    </row>
    <row r="724" spans="1:17" x14ac:dyDescent="0.2">
      <c r="A724" s="19"/>
      <c r="B724" s="11" t="s">
        <v>608</v>
      </c>
      <c r="C724" s="19">
        <f t="shared" si="106"/>
        <v>45515</v>
      </c>
      <c r="D724" s="20">
        <f t="shared" si="107"/>
        <v>0.79513888888888884</v>
      </c>
      <c r="E724" s="20">
        <f t="shared" si="108"/>
        <v>0.8125</v>
      </c>
      <c r="F724" s="20">
        <f t="shared" si="109"/>
        <v>1.736111111111116E-2</v>
      </c>
      <c r="G724" s="11" t="str" cm="1">
        <f t="array" ref="G724">_xlfn.IFNA(LOOKUP(1,0/FIND(help!$B$1:$B$26,B724),help!$C$1:$C$26),"")</f>
        <v/>
      </c>
      <c r="H724" s="11" t="str" cm="1">
        <f t="array" ref="H724">IF(G724="","",IFERROR(LOOKUP(1,0/FIND(help!$H$2:$H$18,B724),help!$I$2:$I$18),""))</f>
        <v/>
      </c>
      <c r="I724" s="11" t="s">
        <v>1079</v>
      </c>
      <c r="J724" s="11" t="s">
        <v>858</v>
      </c>
      <c r="K724" s="11" t="s">
        <v>755</v>
      </c>
      <c r="L724" s="19">
        <f t="shared" si="111"/>
        <v>45515</v>
      </c>
      <c r="M724" s="11">
        <f t="shared" si="114"/>
        <v>3505</v>
      </c>
      <c r="N724" s="20" t="str">
        <f t="shared" si="112"/>
        <v/>
      </c>
      <c r="O724" s="20" t="str">
        <f t="shared" si="115"/>
        <v/>
      </c>
      <c r="P724" s="11" t="str">
        <f>IF(G724="","",G724&amp;COUNTIF($G$2:G724,G724))</f>
        <v/>
      </c>
      <c r="Q724" s="26">
        <f t="shared" si="113"/>
        <v>0</v>
      </c>
    </row>
    <row r="725" spans="1:17" x14ac:dyDescent="0.2">
      <c r="A725" s="19"/>
      <c r="B725" s="11" t="s">
        <v>626</v>
      </c>
      <c r="C725" s="19">
        <f t="shared" si="106"/>
        <v>45515</v>
      </c>
      <c r="D725" s="20">
        <f t="shared" si="107"/>
        <v>0.8125</v>
      </c>
      <c r="E725" s="20">
        <f t="shared" si="108"/>
        <v>0.86805555555555558</v>
      </c>
      <c r="F725" s="20">
        <f t="shared" si="109"/>
        <v>5.555555555555558E-2</v>
      </c>
      <c r="G725" s="11" t="str" cm="1">
        <f t="array" ref="G725">_xlfn.IFNA(LOOKUP(1,0/FIND(help!$B$1:$B$26,B725),help!$C$1:$C$26),"")</f>
        <v>德甲</v>
      </c>
      <c r="H725" s="11" t="str" cm="1">
        <f t="array" ref="H725">IF(G725="","",IFERROR(LOOKUP(1,0/FIND(help!$H$2:$H$18,B725),help!$I$2:$I$18),""))</f>
        <v>2023-24赛季</v>
      </c>
      <c r="I725" s="11" t="s">
        <v>1116</v>
      </c>
      <c r="J725" s="11" t="s">
        <v>910</v>
      </c>
      <c r="K725" s="11" t="s">
        <v>755</v>
      </c>
      <c r="L725" s="19">
        <f t="shared" si="111"/>
        <v>45515</v>
      </c>
      <c r="M725" s="11">
        <f t="shared" si="114"/>
        <v>3505</v>
      </c>
      <c r="N725" s="20">
        <f t="shared" si="112"/>
        <v>0.8125</v>
      </c>
      <c r="O725" s="20">
        <f t="shared" si="115"/>
        <v>0.86805555555555558</v>
      </c>
      <c r="P725" s="11" t="str">
        <f>IF(G725="","",G725&amp;COUNTIF($G$2:G725,G725))</f>
        <v>德甲149</v>
      </c>
      <c r="Q725" s="26">
        <f t="shared" si="113"/>
        <v>0</v>
      </c>
    </row>
    <row r="726" spans="1:17" x14ac:dyDescent="0.2">
      <c r="A726" s="19"/>
      <c r="B726" s="11" t="s">
        <v>627</v>
      </c>
      <c r="C726" s="19">
        <f t="shared" si="106"/>
        <v>45515</v>
      </c>
      <c r="D726" s="20">
        <f t="shared" si="107"/>
        <v>0.86805555555555558</v>
      </c>
      <c r="E726" s="20">
        <f t="shared" si="108"/>
        <v>0.92708333333333337</v>
      </c>
      <c r="F726" s="20">
        <f t="shared" si="109"/>
        <v>5.902777777777779E-2</v>
      </c>
      <c r="G726" s="11" t="str" cm="1">
        <f t="array" ref="G726">_xlfn.IFNA(LOOKUP(1,0/FIND(help!$B$1:$B$26,B726),help!$C$1:$C$26),"")</f>
        <v>德甲</v>
      </c>
      <c r="H726" s="11" t="str" cm="1">
        <f t="array" ref="H726">IF(G726="","",IFERROR(LOOKUP(1,0/FIND(help!$H$2:$H$18,B726),help!$I$2:$I$18),""))</f>
        <v>2023-24赛季</v>
      </c>
      <c r="I726" s="11" t="s">
        <v>1154</v>
      </c>
      <c r="J726" s="11" t="s">
        <v>963</v>
      </c>
      <c r="K726" s="11" t="s">
        <v>755</v>
      </c>
      <c r="L726" s="19">
        <f t="shared" si="111"/>
        <v>45515</v>
      </c>
      <c r="M726" s="11">
        <f t="shared" si="114"/>
        <v>3505</v>
      </c>
      <c r="N726" s="20">
        <f t="shared" si="112"/>
        <v>0.86805555555555558</v>
      </c>
      <c r="O726" s="20">
        <f t="shared" si="115"/>
        <v>0.92361111111111116</v>
      </c>
      <c r="P726" s="11" t="str">
        <f>IF(G726="","",G726&amp;COUNTIF($G$2:G726,G726))</f>
        <v>德甲150</v>
      </c>
      <c r="Q726" s="26">
        <f t="shared" si="113"/>
        <v>3.4722222222222099E-3</v>
      </c>
    </row>
    <row r="727" spans="1:17" x14ac:dyDescent="0.2">
      <c r="A727" s="19"/>
      <c r="B727" s="11" t="s">
        <v>628</v>
      </c>
      <c r="C727" s="19">
        <f t="shared" si="106"/>
        <v>45515</v>
      </c>
      <c r="D727" s="20">
        <f t="shared" si="107"/>
        <v>0.92708333333333337</v>
      </c>
      <c r="E727" s="20">
        <f t="shared" si="108"/>
        <v>0.98263888888888884</v>
      </c>
      <c r="F727" s="20">
        <f t="shared" si="109"/>
        <v>5.5555555555555469E-2</v>
      </c>
      <c r="G727" s="11" t="str" cm="1">
        <f t="array" ref="G727">_xlfn.IFNA(LOOKUP(1,0/FIND(help!$B$1:$B$26,B727),help!$C$1:$C$26),"")</f>
        <v>欧冠</v>
      </c>
      <c r="H727" s="11" t="str" cm="1">
        <f t="array" ref="H727">IF(G727="","",IFERROR(LOOKUP(1,0/FIND(help!$H$2:$H$18,B727),help!$I$2:$I$18),""))</f>
        <v>2023-24赛季</v>
      </c>
      <c r="I727" s="11" t="s">
        <v>1123</v>
      </c>
      <c r="J727" s="11" t="s">
        <v>936</v>
      </c>
      <c r="K727" s="11" t="s">
        <v>755</v>
      </c>
      <c r="L727" s="19">
        <f t="shared" si="111"/>
        <v>45515</v>
      </c>
      <c r="M727" s="11">
        <f t="shared" si="114"/>
        <v>3505</v>
      </c>
      <c r="N727" s="20">
        <f t="shared" si="112"/>
        <v>0.92708333333333337</v>
      </c>
      <c r="O727" s="20">
        <f t="shared" si="115"/>
        <v>0.98263888888888895</v>
      </c>
      <c r="P727" s="11" t="str">
        <f>IF(G727="","",G727&amp;COUNTIF($G$2:G727,G727))</f>
        <v>欧冠161</v>
      </c>
      <c r="Q727" s="26">
        <f t="shared" si="113"/>
        <v>1.1102230246251565E-16</v>
      </c>
    </row>
    <row r="728" spans="1:17" x14ac:dyDescent="0.2">
      <c r="A728" s="19"/>
      <c r="B728" s="11" t="s">
        <v>629</v>
      </c>
      <c r="C728" s="19">
        <f t="shared" si="106"/>
        <v>45515</v>
      </c>
      <c r="D728" s="20">
        <f t="shared" si="107"/>
        <v>0.98263888888888884</v>
      </c>
      <c r="E728" s="20">
        <f t="shared" si="108"/>
        <v>3.8194444444444448E-2</v>
      </c>
      <c r="F728" s="20">
        <f t="shared" si="109"/>
        <v>5.555555555555558E-2</v>
      </c>
      <c r="G728" s="11" t="str" cm="1">
        <f t="array" ref="G728">_xlfn.IFNA(LOOKUP(1,0/FIND(help!$B$1:$B$26,B728),help!$C$1:$C$26),"")</f>
        <v>欧冠</v>
      </c>
      <c r="H728" s="11" t="str" cm="1">
        <f t="array" ref="H728">IF(G728="","",IFERROR(LOOKUP(1,0/FIND(help!$H$2:$H$18,B728),help!$I$2:$I$18),""))</f>
        <v>2023-24赛季</v>
      </c>
      <c r="I728" s="11" t="s">
        <v>1123</v>
      </c>
      <c r="J728" s="11" t="s">
        <v>942</v>
      </c>
      <c r="K728" s="11" t="s">
        <v>755</v>
      </c>
      <c r="L728" s="19">
        <f t="shared" si="111"/>
        <v>45515</v>
      </c>
      <c r="M728" s="11">
        <f t="shared" si="114"/>
        <v>3505</v>
      </c>
      <c r="N728" s="20">
        <f t="shared" si="112"/>
        <v>0.98263888888888884</v>
      </c>
      <c r="O728" s="20">
        <f t="shared" si="115"/>
        <v>1.0381944444444444</v>
      </c>
      <c r="P728" s="11" t="str">
        <f>IF(G728="","",G728&amp;COUNTIF($G$2:G728,G728))</f>
        <v>欧冠162</v>
      </c>
      <c r="Q728" s="26">
        <f t="shared" si="113"/>
        <v>0</v>
      </c>
    </row>
    <row r="729" spans="1:17" x14ac:dyDescent="0.2">
      <c r="A729" s="19">
        <v>45516</v>
      </c>
      <c r="B729" s="11" t="s">
        <v>576</v>
      </c>
      <c r="C729" s="19">
        <f t="shared" si="106"/>
        <v>45516</v>
      </c>
      <c r="D729" s="20">
        <f t="shared" si="107"/>
        <v>3.8194444444444448E-2</v>
      </c>
      <c r="E729" s="20">
        <f t="shared" si="108"/>
        <v>5.5555555555555552E-2</v>
      </c>
      <c r="F729" s="20">
        <f t="shared" si="109"/>
        <v>1.7361111111111105E-2</v>
      </c>
      <c r="G729" s="11" t="str" cm="1">
        <f t="array" ref="G729">_xlfn.IFNA(LOOKUP(1,0/FIND(help!$B$1:$B$26,B729),help!$C$1:$C$26),"")</f>
        <v/>
      </c>
      <c r="H729" s="11" t="str" cm="1">
        <f t="array" ref="H729">IF(G729="","",IFERROR(LOOKUP(1,0/FIND(help!$H$2:$H$18,B729),help!$I$2:$I$18),""))</f>
        <v/>
      </c>
      <c r="I729" s="11" t="s">
        <v>1079</v>
      </c>
      <c r="J729" s="11" t="s">
        <v>858</v>
      </c>
      <c r="K729" s="11" t="s">
        <v>755</v>
      </c>
      <c r="L729" s="19">
        <f t="shared" si="111"/>
        <v>45515</v>
      </c>
      <c r="M729" s="11">
        <f t="shared" si="114"/>
        <v>3505</v>
      </c>
      <c r="N729" s="20" t="str">
        <f t="shared" si="112"/>
        <v/>
      </c>
      <c r="O729" s="20" t="str">
        <f t="shared" si="115"/>
        <v/>
      </c>
      <c r="P729" s="11" t="str">
        <f>IF(G729="","",G729&amp;COUNTIF($G$2:G729,G729))</f>
        <v/>
      </c>
      <c r="Q729" s="26">
        <f t="shared" si="113"/>
        <v>0</v>
      </c>
    </row>
    <row r="730" spans="1:17" x14ac:dyDescent="0.2">
      <c r="A730" s="19"/>
      <c r="B730" s="11" t="s">
        <v>630</v>
      </c>
      <c r="C730" s="19">
        <f t="shared" si="106"/>
        <v>45516</v>
      </c>
      <c r="D730" s="20">
        <f t="shared" si="107"/>
        <v>5.5555555555555552E-2</v>
      </c>
      <c r="E730" s="20">
        <f t="shared" si="108"/>
        <v>0.1111111111111111</v>
      </c>
      <c r="F730" s="20">
        <f t="shared" si="109"/>
        <v>5.5555555555555552E-2</v>
      </c>
      <c r="G730" s="11" t="str" cm="1">
        <f t="array" ref="G730">_xlfn.IFNA(LOOKUP(1,0/FIND(help!$B$1:$B$26,B730),help!$C$1:$C$26),"")</f>
        <v>德甲</v>
      </c>
      <c r="H730" s="11" t="str" cm="1">
        <f t="array" ref="H730">IF(G730="","",IFERROR(LOOKUP(1,0/FIND(help!$H$2:$H$18,B730),help!$I$2:$I$18),""))</f>
        <v>2023-24赛季</v>
      </c>
      <c r="I730" s="11" t="s">
        <v>1094</v>
      </c>
      <c r="J730" s="11" t="s">
        <v>875</v>
      </c>
      <c r="K730" s="11" t="s">
        <v>755</v>
      </c>
      <c r="L730" s="19">
        <f t="shared" si="111"/>
        <v>45515</v>
      </c>
      <c r="M730" s="11">
        <f t="shared" si="114"/>
        <v>3505</v>
      </c>
      <c r="N730" s="20">
        <f t="shared" si="112"/>
        <v>1.0555555555555556</v>
      </c>
      <c r="O730" s="20">
        <f t="shared" si="115"/>
        <v>0.11111111111111116</v>
      </c>
      <c r="P730" s="11" t="str">
        <f>IF(G730="","",G730&amp;COUNTIF($G$2:G730,G730))</f>
        <v>德甲151</v>
      </c>
      <c r="Q730" s="26">
        <f t="shared" si="113"/>
        <v>5.5511151231257827E-17</v>
      </c>
    </row>
    <row r="731" spans="1:17" x14ac:dyDescent="0.2">
      <c r="A731" s="19"/>
      <c r="B731" s="11" t="s">
        <v>631</v>
      </c>
      <c r="C731" s="19">
        <f t="shared" si="106"/>
        <v>45516</v>
      </c>
      <c r="D731" s="20">
        <f t="shared" si="107"/>
        <v>0.1111111111111111</v>
      </c>
      <c r="E731" s="20">
        <f t="shared" si="108"/>
        <v>0.1701388888888889</v>
      </c>
      <c r="F731" s="20">
        <f t="shared" si="109"/>
        <v>5.902777777777779E-2</v>
      </c>
      <c r="G731" s="11" t="str" cm="1">
        <f t="array" ref="G731">_xlfn.IFNA(LOOKUP(1,0/FIND(help!$B$1:$B$26,B731),help!$C$1:$C$26),"")</f>
        <v>德甲</v>
      </c>
      <c r="H731" s="11" t="str" cm="1">
        <f t="array" ref="H731">IF(G731="","",IFERROR(LOOKUP(1,0/FIND(help!$H$2:$H$18,B731),help!$I$2:$I$18),""))</f>
        <v>2023-24赛季</v>
      </c>
      <c r="I731" s="11" t="s">
        <v>1100</v>
      </c>
      <c r="J731" s="11" t="s">
        <v>882</v>
      </c>
      <c r="K731" s="11" t="s">
        <v>755</v>
      </c>
      <c r="L731" s="19">
        <f t="shared" si="111"/>
        <v>45516</v>
      </c>
      <c r="M731" s="11">
        <f t="shared" si="114"/>
        <v>3505</v>
      </c>
      <c r="N731" s="20">
        <f t="shared" si="112"/>
        <v>0.1111111111111111</v>
      </c>
      <c r="O731" s="20">
        <f t="shared" si="115"/>
        <v>0.16666666666666666</v>
      </c>
      <c r="P731" s="11" t="str">
        <f>IF(G731="","",G731&amp;COUNTIF($G$2:G731,G731))</f>
        <v>德甲152</v>
      </c>
      <c r="Q731" s="26">
        <f t="shared" si="113"/>
        <v>3.4722222222222376E-3</v>
      </c>
    </row>
    <row r="732" spans="1:17" x14ac:dyDescent="0.2">
      <c r="A732" s="19"/>
      <c r="B732" s="11" t="s">
        <v>632</v>
      </c>
      <c r="C732" s="19">
        <f t="shared" si="106"/>
        <v>45516</v>
      </c>
      <c r="D732" s="20">
        <f t="shared" si="107"/>
        <v>0.1701388888888889</v>
      </c>
      <c r="E732" s="20">
        <f t="shared" si="108"/>
        <v>0.22569444444444445</v>
      </c>
      <c r="F732" s="20">
        <f t="shared" si="109"/>
        <v>5.5555555555555552E-2</v>
      </c>
      <c r="G732" s="11" t="str" cm="1">
        <f t="array" ref="G732">_xlfn.IFNA(LOOKUP(1,0/FIND(help!$B$1:$B$26,B732),help!$C$1:$C$26),"")</f>
        <v>德甲</v>
      </c>
      <c r="H732" s="11" t="str" cm="1">
        <f t="array" ref="H732">IF(G732="","",IFERROR(LOOKUP(1,0/FIND(help!$H$2:$H$18,B732),help!$I$2:$I$18),""))</f>
        <v>2023-24赛季</v>
      </c>
      <c r="I732" s="11" t="s">
        <v>1105</v>
      </c>
      <c r="J732" s="11" t="s">
        <v>889</v>
      </c>
      <c r="K732" s="11" t="s">
        <v>755</v>
      </c>
      <c r="L732" s="19">
        <f t="shared" si="111"/>
        <v>45516</v>
      </c>
      <c r="M732" s="11">
        <f t="shared" si="114"/>
        <v>3505</v>
      </c>
      <c r="N732" s="20">
        <f t="shared" si="112"/>
        <v>0.1701388888888889</v>
      </c>
      <c r="O732" s="20">
        <f t="shared" si="115"/>
        <v>0.22569444444444445</v>
      </c>
      <c r="P732" s="11" t="str">
        <f>IF(G732="","",G732&amp;COUNTIF($G$2:G732,G732))</f>
        <v>德甲153</v>
      </c>
      <c r="Q732" s="26">
        <f t="shared" si="113"/>
        <v>0</v>
      </c>
    </row>
    <row r="733" spans="1:17" x14ac:dyDescent="0.2">
      <c r="A733" s="19"/>
      <c r="B733" s="11" t="s">
        <v>633</v>
      </c>
      <c r="C733" s="19">
        <f t="shared" si="106"/>
        <v>45516</v>
      </c>
      <c r="D733" s="20">
        <f t="shared" si="107"/>
        <v>0.22569444444444445</v>
      </c>
      <c r="E733" s="20">
        <f t="shared" si="108"/>
        <v>0.28472222222222221</v>
      </c>
      <c r="F733" s="20">
        <f t="shared" si="109"/>
        <v>5.9027777777777762E-2</v>
      </c>
      <c r="G733" s="11" t="str" cm="1">
        <f t="array" ref="G733">_xlfn.IFNA(LOOKUP(1,0/FIND(help!$B$1:$B$26,B733),help!$C$1:$C$26),"")</f>
        <v>德甲</v>
      </c>
      <c r="H733" s="11" t="str" cm="1">
        <f t="array" ref="H733">IF(G733="","",IFERROR(LOOKUP(1,0/FIND(help!$H$2:$H$18,B733),help!$I$2:$I$18),""))</f>
        <v>2023-24赛季</v>
      </c>
      <c r="I733" s="11" t="s">
        <v>1105</v>
      </c>
      <c r="J733" s="11" t="s">
        <v>897</v>
      </c>
      <c r="K733" s="11" t="s">
        <v>755</v>
      </c>
      <c r="L733" s="19">
        <f t="shared" si="111"/>
        <v>45516</v>
      </c>
      <c r="M733" s="11">
        <f t="shared" si="114"/>
        <v>3505</v>
      </c>
      <c r="N733" s="20">
        <f t="shared" si="112"/>
        <v>0.22569444444444445</v>
      </c>
      <c r="O733" s="20">
        <f t="shared" si="115"/>
        <v>0.28125</v>
      </c>
      <c r="P733" s="11" t="str">
        <f>IF(G733="","",G733&amp;COUNTIF($G$2:G733,G733))</f>
        <v>德甲154</v>
      </c>
      <c r="Q733" s="26">
        <f t="shared" si="113"/>
        <v>3.4722222222222099E-3</v>
      </c>
    </row>
    <row r="734" spans="1:17" x14ac:dyDescent="0.2">
      <c r="A734" s="19"/>
      <c r="B734" s="11" t="s">
        <v>634</v>
      </c>
      <c r="C734" s="19">
        <f t="shared" si="106"/>
        <v>45516</v>
      </c>
      <c r="D734" s="20">
        <f t="shared" si="107"/>
        <v>0.28472222222222221</v>
      </c>
      <c r="E734" s="20">
        <f t="shared" si="108"/>
        <v>0.34027777777777779</v>
      </c>
      <c r="F734" s="20">
        <f t="shared" si="109"/>
        <v>5.555555555555558E-2</v>
      </c>
      <c r="G734" s="11" t="str" cm="1">
        <f t="array" ref="G734">_xlfn.IFNA(LOOKUP(1,0/FIND(help!$B$1:$B$26,B734),help!$C$1:$C$26),"")</f>
        <v>德甲</v>
      </c>
      <c r="H734" s="11" t="str" cm="1">
        <f t="array" ref="H734">IF(G734="","",IFERROR(LOOKUP(1,0/FIND(help!$H$2:$H$18,B734),help!$I$2:$I$18),""))</f>
        <v>2023-24赛季</v>
      </c>
      <c r="I734" s="11" t="s">
        <v>1116</v>
      </c>
      <c r="J734" s="11" t="s">
        <v>905</v>
      </c>
      <c r="K734" s="11" t="s">
        <v>755</v>
      </c>
      <c r="L734" s="19">
        <f t="shared" si="111"/>
        <v>45516</v>
      </c>
      <c r="M734" s="11">
        <f t="shared" si="114"/>
        <v>3505</v>
      </c>
      <c r="N734" s="20">
        <f t="shared" si="112"/>
        <v>0.28472222222222221</v>
      </c>
      <c r="O734" s="20">
        <f t="shared" si="115"/>
        <v>0.34027777777777779</v>
      </c>
      <c r="P734" s="11" t="str">
        <f>IF(G734="","",G734&amp;COUNTIF($G$2:G734,G734))</f>
        <v>德甲155</v>
      </c>
      <c r="Q734" s="26">
        <f t="shared" si="113"/>
        <v>0</v>
      </c>
    </row>
    <row r="735" spans="1:17" x14ac:dyDescent="0.2">
      <c r="A735" s="19"/>
      <c r="B735" s="11" t="s">
        <v>635</v>
      </c>
      <c r="C735" s="19">
        <f t="shared" si="106"/>
        <v>45516</v>
      </c>
      <c r="D735" s="20">
        <f t="shared" si="107"/>
        <v>0.34027777777777779</v>
      </c>
      <c r="E735" s="20">
        <f t="shared" si="108"/>
        <v>0.39930555555555558</v>
      </c>
      <c r="F735" s="20">
        <f t="shared" si="109"/>
        <v>5.902777777777779E-2</v>
      </c>
      <c r="G735" s="11" t="str" cm="1">
        <f t="array" ref="G735">_xlfn.IFNA(LOOKUP(1,0/FIND(help!$B$1:$B$26,B735),help!$C$1:$C$26),"")</f>
        <v>德甲</v>
      </c>
      <c r="H735" s="11" t="str" cm="1">
        <f t="array" ref="H735">IF(G735="","",IFERROR(LOOKUP(1,0/FIND(help!$H$2:$H$18,B735),help!$I$2:$I$18),""))</f>
        <v>2023-24赛季</v>
      </c>
      <c r="I735" s="11" t="s">
        <v>1116</v>
      </c>
      <c r="J735" s="11" t="s">
        <v>910</v>
      </c>
      <c r="K735" s="11" t="s">
        <v>755</v>
      </c>
      <c r="L735" s="19">
        <f t="shared" si="111"/>
        <v>45516</v>
      </c>
      <c r="M735" s="11">
        <f t="shared" si="114"/>
        <v>3505</v>
      </c>
      <c r="N735" s="20">
        <f t="shared" si="112"/>
        <v>0.34027777777777779</v>
      </c>
      <c r="O735" s="20">
        <f t="shared" si="115"/>
        <v>0.39583333333333337</v>
      </c>
      <c r="P735" s="11" t="str">
        <f>IF(G735="","",G735&amp;COUNTIF($G$2:G735,G735))</f>
        <v>德甲156</v>
      </c>
      <c r="Q735" s="26">
        <f t="shared" si="113"/>
        <v>3.4722222222222099E-3</v>
      </c>
    </row>
    <row r="736" spans="1:17" x14ac:dyDescent="0.2">
      <c r="A736" s="19"/>
      <c r="B736" s="11" t="s">
        <v>636</v>
      </c>
      <c r="C736" s="19">
        <f t="shared" si="106"/>
        <v>45516</v>
      </c>
      <c r="D736" s="20">
        <f t="shared" si="107"/>
        <v>0.39930555555555558</v>
      </c>
      <c r="E736" s="20">
        <f t="shared" si="108"/>
        <v>0.4548611111111111</v>
      </c>
      <c r="F736" s="20">
        <f t="shared" si="109"/>
        <v>5.5555555555555525E-2</v>
      </c>
      <c r="G736" s="11" t="str" cm="1">
        <f t="array" ref="G736">_xlfn.IFNA(LOOKUP(1,0/FIND(help!$B$1:$B$26,B736),help!$C$1:$C$26),"")</f>
        <v>欧冠</v>
      </c>
      <c r="H736" s="11" t="str" cm="1">
        <f t="array" ref="H736">IF(G736="","",IFERROR(LOOKUP(1,0/FIND(help!$H$2:$H$18,B736),help!$I$2:$I$18),""))</f>
        <v>2023-24赛季</v>
      </c>
      <c r="I736" s="11" t="s">
        <v>1123</v>
      </c>
      <c r="J736" s="11" t="s">
        <v>942</v>
      </c>
      <c r="K736" s="11" t="s">
        <v>755</v>
      </c>
      <c r="L736" s="19">
        <f t="shared" si="111"/>
        <v>45516</v>
      </c>
      <c r="M736" s="11">
        <f t="shared" si="114"/>
        <v>3505</v>
      </c>
      <c r="N736" s="20">
        <f t="shared" si="112"/>
        <v>0.39930555555555558</v>
      </c>
      <c r="O736" s="20">
        <f t="shared" si="115"/>
        <v>0.45486111111111116</v>
      </c>
      <c r="P736" s="11" t="str">
        <f>IF(G736="","",G736&amp;COUNTIF($G$2:G736,G736))</f>
        <v>欧冠163</v>
      </c>
      <c r="Q736" s="26">
        <f t="shared" si="113"/>
        <v>5.5511151231257827E-17</v>
      </c>
    </row>
    <row r="737" spans="1:17" x14ac:dyDescent="0.2">
      <c r="A737" s="19"/>
      <c r="B737" s="11" t="s">
        <v>637</v>
      </c>
      <c r="C737" s="19">
        <f t="shared" si="106"/>
        <v>45516</v>
      </c>
      <c r="D737" s="20">
        <f t="shared" si="107"/>
        <v>0.4548611111111111</v>
      </c>
      <c r="E737" s="20">
        <f t="shared" si="108"/>
        <v>0.51388888888888884</v>
      </c>
      <c r="F737" s="20">
        <f t="shared" si="109"/>
        <v>5.9027777777777735E-2</v>
      </c>
      <c r="G737" s="11" t="str" cm="1">
        <f t="array" ref="G737">_xlfn.IFNA(LOOKUP(1,0/FIND(help!$B$1:$B$26,B737),help!$C$1:$C$26),"")</f>
        <v>欧冠</v>
      </c>
      <c r="H737" s="11" t="str" cm="1">
        <f t="array" ref="H737">IF(G737="","",IFERROR(LOOKUP(1,0/FIND(help!$H$2:$H$18,B737),help!$I$2:$I$18),""))</f>
        <v>2023-24赛季</v>
      </c>
      <c r="I737" s="11" t="s">
        <v>1123</v>
      </c>
      <c r="J737" s="11" t="s">
        <v>948</v>
      </c>
      <c r="K737" s="11" t="s">
        <v>755</v>
      </c>
      <c r="L737" s="19">
        <f t="shared" si="111"/>
        <v>45516</v>
      </c>
      <c r="M737" s="11">
        <f t="shared" si="114"/>
        <v>3505</v>
      </c>
      <c r="N737" s="20">
        <f t="shared" si="112"/>
        <v>0.4548611111111111</v>
      </c>
      <c r="O737" s="20">
        <f t="shared" si="115"/>
        <v>0.51041666666666663</v>
      </c>
      <c r="P737" s="11" t="str">
        <f>IF(G737="","",G737&amp;COUNTIF($G$2:G737,G737))</f>
        <v>欧冠164</v>
      </c>
      <c r="Q737" s="26">
        <f t="shared" si="113"/>
        <v>3.4722222222222099E-3</v>
      </c>
    </row>
    <row r="738" spans="1:17" x14ac:dyDescent="0.2">
      <c r="A738" s="19"/>
      <c r="B738" s="11" t="s">
        <v>513</v>
      </c>
      <c r="C738" s="19">
        <f t="shared" si="106"/>
        <v>45516</v>
      </c>
      <c r="D738" s="20">
        <f t="shared" si="107"/>
        <v>0.51388888888888884</v>
      </c>
      <c r="E738" s="20">
        <f t="shared" si="108"/>
        <v>0.52777777777777779</v>
      </c>
      <c r="F738" s="20">
        <f t="shared" si="109"/>
        <v>1.3888888888888951E-2</v>
      </c>
      <c r="G738" s="11" t="str" cm="1">
        <f t="array" ref="G738">_xlfn.IFNA(LOOKUP(1,0/FIND(help!$B$1:$B$26,B738),help!$C$1:$C$26),"")</f>
        <v/>
      </c>
      <c r="H738" s="11" t="str" cm="1">
        <f t="array" ref="H738">IF(G738="","",IFERROR(LOOKUP(1,0/FIND(help!$H$2:$H$18,B738),help!$I$2:$I$18),""))</f>
        <v/>
      </c>
      <c r="I738" s="11" t="s">
        <v>1069</v>
      </c>
      <c r="J738" s="11" t="s">
        <v>847</v>
      </c>
      <c r="K738" s="11" t="s">
        <v>755</v>
      </c>
      <c r="L738" s="19">
        <f t="shared" si="111"/>
        <v>45516</v>
      </c>
      <c r="M738" s="11">
        <f t="shared" si="114"/>
        <v>3505</v>
      </c>
      <c r="N738" s="20" t="str">
        <f t="shared" si="112"/>
        <v/>
      </c>
      <c r="O738" s="20" t="str">
        <f t="shared" si="115"/>
        <v/>
      </c>
      <c r="P738" s="11" t="str">
        <f>IF(G738="","",G738&amp;COUNTIF($G$2:G738,G738))</f>
        <v/>
      </c>
      <c r="Q738" s="26">
        <f t="shared" si="113"/>
        <v>0</v>
      </c>
    </row>
    <row r="739" spans="1:17" x14ac:dyDescent="0.2">
      <c r="A739" s="19"/>
      <c r="B739" s="11" t="s">
        <v>514</v>
      </c>
      <c r="C739" s="19">
        <f t="shared" si="106"/>
        <v>45516</v>
      </c>
      <c r="D739" s="20">
        <f t="shared" si="107"/>
        <v>0.52777777777777779</v>
      </c>
      <c r="E739" s="20">
        <f t="shared" si="108"/>
        <v>0.54861111111111116</v>
      </c>
      <c r="F739" s="20">
        <f t="shared" si="109"/>
        <v>2.083333333333337E-2</v>
      </c>
      <c r="G739" s="11" t="str" cm="1">
        <f t="array" ref="G739">_xlfn.IFNA(LOOKUP(1,0/FIND(help!$B$1:$B$26,B739),help!$C$1:$C$26),"")</f>
        <v/>
      </c>
      <c r="H739" s="11" t="str" cm="1">
        <f t="array" ref="H739">IF(G739="","",IFERROR(LOOKUP(1,0/FIND(help!$H$2:$H$18,B739),help!$I$2:$I$18),""))</f>
        <v/>
      </c>
      <c r="I739" s="11" t="s">
        <v>1108</v>
      </c>
      <c r="J739" s="11" t="s">
        <v>892</v>
      </c>
      <c r="K739" s="11" t="s">
        <v>755</v>
      </c>
      <c r="L739" s="19">
        <f t="shared" si="111"/>
        <v>45516</v>
      </c>
      <c r="M739" s="11">
        <f t="shared" si="114"/>
        <v>3505</v>
      </c>
      <c r="N739" s="20" t="str">
        <f t="shared" si="112"/>
        <v/>
      </c>
      <c r="O739" s="20" t="str">
        <f t="shared" si="115"/>
        <v/>
      </c>
      <c r="P739" s="11" t="str">
        <f>IF(G739="","",G739&amp;COUNTIF($G$2:G739,G739))</f>
        <v/>
      </c>
      <c r="Q739" s="26">
        <f t="shared" si="113"/>
        <v>0</v>
      </c>
    </row>
    <row r="740" spans="1:17" x14ac:dyDescent="0.2">
      <c r="A740" s="19"/>
      <c r="B740" s="11" t="s">
        <v>638</v>
      </c>
      <c r="C740" s="19">
        <f t="shared" si="106"/>
        <v>45516</v>
      </c>
      <c r="D740" s="20">
        <f t="shared" si="107"/>
        <v>0.54861111111111116</v>
      </c>
      <c r="E740" s="20">
        <f t="shared" si="108"/>
        <v>0.60416666666666663</v>
      </c>
      <c r="F740" s="20">
        <f t="shared" si="109"/>
        <v>5.5555555555555469E-2</v>
      </c>
      <c r="G740" s="11" t="str" cm="1">
        <f t="array" ref="G740">_xlfn.IFNA(LOOKUP(1,0/FIND(help!$B$1:$B$26,B740),help!$C$1:$C$26),"")</f>
        <v>意甲</v>
      </c>
      <c r="H740" s="11" t="str" cm="1">
        <f t="array" ref="H740">IF(G740="","",IFERROR(LOOKUP(1,0/FIND(help!$H$2:$H$18,B740),help!$I$2:$I$18),""))</f>
        <v>2023-24赛季</v>
      </c>
      <c r="I740" s="11" t="s">
        <v>1107</v>
      </c>
      <c r="J740" s="11" t="s">
        <v>891</v>
      </c>
      <c r="K740" s="11" t="s">
        <v>755</v>
      </c>
      <c r="L740" s="19">
        <f t="shared" si="111"/>
        <v>45516</v>
      </c>
      <c r="M740" s="11">
        <f t="shared" si="114"/>
        <v>3505</v>
      </c>
      <c r="N740" s="20">
        <f t="shared" si="112"/>
        <v>0.54861111111111116</v>
      </c>
      <c r="O740" s="20">
        <f t="shared" si="115"/>
        <v>0.60416666666666674</v>
      </c>
      <c r="P740" s="11" t="str">
        <f>IF(G740="","",G740&amp;COUNTIF($G$2:G740,G740))</f>
        <v>意甲69</v>
      </c>
      <c r="Q740" s="26">
        <f t="shared" si="113"/>
        <v>1.1102230246251565E-16</v>
      </c>
    </row>
    <row r="741" spans="1:17" x14ac:dyDescent="0.2">
      <c r="A741" s="19"/>
      <c r="B741" s="11" t="s">
        <v>639</v>
      </c>
      <c r="C741" s="19">
        <f t="shared" si="106"/>
        <v>45516</v>
      </c>
      <c r="D741" s="20">
        <f t="shared" si="107"/>
        <v>0.60416666666666663</v>
      </c>
      <c r="E741" s="20">
        <f t="shared" si="108"/>
        <v>0.66319444444444442</v>
      </c>
      <c r="F741" s="20">
        <f t="shared" si="109"/>
        <v>5.902777777777779E-2</v>
      </c>
      <c r="G741" s="11" t="str" cm="1">
        <f t="array" ref="G741">_xlfn.IFNA(LOOKUP(1,0/FIND(help!$B$1:$B$26,B741),help!$C$1:$C$26),"")</f>
        <v>意甲</v>
      </c>
      <c r="H741" s="11" t="str" cm="1">
        <f t="array" ref="H741">IF(G741="","",IFERROR(LOOKUP(1,0/FIND(help!$H$2:$H$18,B741),help!$I$2:$I$18),""))</f>
        <v>2023-24赛季</v>
      </c>
      <c r="I741" s="11" t="s">
        <v>1113</v>
      </c>
      <c r="J741" s="11" t="s">
        <v>900</v>
      </c>
      <c r="K741" s="11" t="s">
        <v>755</v>
      </c>
      <c r="L741" s="19">
        <f t="shared" si="111"/>
        <v>45516</v>
      </c>
      <c r="M741" s="11">
        <f t="shared" si="114"/>
        <v>3505</v>
      </c>
      <c r="N741" s="20">
        <f t="shared" si="112"/>
        <v>0.60416666666666663</v>
      </c>
      <c r="O741" s="20">
        <f t="shared" ref="O741:O772" si="116">IF(N741="","",IF(ISNUMBER(FIND("集锦",G741)),IF(E741&lt;$L$1,E741+1,E741),IF(ABS(F741-$M$1)&lt;=TIME(0,5,1),IF(N741+$M$1&gt;TIME(2,0,0)+1,N741+$M$1-1,N741+$M$1),"check")))</f>
        <v>0.65972222222222221</v>
      </c>
      <c r="P741" s="11" t="str">
        <f>IF(G741="","",G741&amp;COUNTIF($G$2:G741,G741))</f>
        <v>意甲70</v>
      </c>
      <c r="Q741" s="26">
        <f t="shared" si="113"/>
        <v>3.4722222222222099E-3</v>
      </c>
    </row>
    <row r="742" spans="1:17" x14ac:dyDescent="0.2">
      <c r="A742" s="19"/>
      <c r="B742" s="11" t="s">
        <v>640</v>
      </c>
      <c r="C742" s="19">
        <f t="shared" si="106"/>
        <v>45516</v>
      </c>
      <c r="D742" s="20">
        <f t="shared" si="107"/>
        <v>0.66319444444444442</v>
      </c>
      <c r="E742" s="20">
        <f t="shared" si="108"/>
        <v>0.71875</v>
      </c>
      <c r="F742" s="20">
        <f t="shared" si="109"/>
        <v>5.555555555555558E-2</v>
      </c>
      <c r="G742" s="11" t="str" cm="1">
        <f t="array" ref="G742">_xlfn.IFNA(LOOKUP(1,0/FIND(help!$B$1:$B$26,B742),help!$C$1:$C$26),"")</f>
        <v>德甲</v>
      </c>
      <c r="H742" s="11" t="str" cm="1">
        <f t="array" ref="H742">IF(G742="","",IFERROR(LOOKUP(1,0/FIND(help!$H$2:$H$18,B742),help!$I$2:$I$18),""))</f>
        <v>2023-24赛季</v>
      </c>
      <c r="I742" s="11" t="s">
        <v>1188</v>
      </c>
      <c r="J742" s="11" t="s">
        <v>1025</v>
      </c>
      <c r="K742" s="11" t="s">
        <v>755</v>
      </c>
      <c r="L742" s="19">
        <f t="shared" si="111"/>
        <v>45516</v>
      </c>
      <c r="M742" s="11">
        <f t="shared" si="114"/>
        <v>3505</v>
      </c>
      <c r="N742" s="20">
        <f t="shared" si="112"/>
        <v>0.66319444444444442</v>
      </c>
      <c r="O742" s="20">
        <f t="shared" si="116"/>
        <v>0.71875</v>
      </c>
      <c r="P742" s="11" t="str">
        <f>IF(G742="","",G742&amp;COUNTIF($G$2:G742,G742))</f>
        <v>德甲157</v>
      </c>
      <c r="Q742" s="26">
        <f t="shared" si="113"/>
        <v>0</v>
      </c>
    </row>
    <row r="743" spans="1:17" x14ac:dyDescent="0.2">
      <c r="A743" s="19"/>
      <c r="B743" s="11" t="s">
        <v>641</v>
      </c>
      <c r="C743" s="19">
        <f t="shared" si="106"/>
        <v>45516</v>
      </c>
      <c r="D743" s="20">
        <f t="shared" si="107"/>
        <v>0.71875</v>
      </c>
      <c r="E743" s="20">
        <f t="shared" si="108"/>
        <v>0.77777777777777779</v>
      </c>
      <c r="F743" s="20">
        <f t="shared" si="109"/>
        <v>5.902777777777779E-2</v>
      </c>
      <c r="G743" s="11" t="str" cm="1">
        <f t="array" ref="G743">_xlfn.IFNA(LOOKUP(1,0/FIND(help!$B$1:$B$26,B743),help!$C$1:$C$26),"")</f>
        <v>德甲</v>
      </c>
      <c r="H743" s="11" t="str" cm="1">
        <f t="array" ref="H743">IF(G743="","",IFERROR(LOOKUP(1,0/FIND(help!$H$2:$H$18,B743),help!$I$2:$I$18),""))</f>
        <v>2023-24赛季</v>
      </c>
      <c r="I743" s="11" t="s">
        <v>1189</v>
      </c>
      <c r="J743" s="11" t="s">
        <v>1026</v>
      </c>
      <c r="K743" s="11" t="s">
        <v>755</v>
      </c>
      <c r="L743" s="19">
        <f t="shared" si="111"/>
        <v>45516</v>
      </c>
      <c r="M743" s="11">
        <f t="shared" si="114"/>
        <v>3505</v>
      </c>
      <c r="N743" s="20">
        <f t="shared" si="112"/>
        <v>0.71875</v>
      </c>
      <c r="O743" s="20">
        <f t="shared" si="116"/>
        <v>0.77430555555555558</v>
      </c>
      <c r="P743" s="11" t="str">
        <f>IF(G743="","",G743&amp;COUNTIF($G$2:G743,G743))</f>
        <v>德甲158</v>
      </c>
      <c r="Q743" s="26">
        <f t="shared" si="113"/>
        <v>3.4722222222222099E-3</v>
      </c>
    </row>
    <row r="744" spans="1:17" x14ac:dyDescent="0.2">
      <c r="A744" s="19"/>
      <c r="B744" s="11" t="s">
        <v>519</v>
      </c>
      <c r="C744" s="19">
        <f t="shared" si="106"/>
        <v>45516</v>
      </c>
      <c r="D744" s="20">
        <f t="shared" si="107"/>
        <v>0.77777777777777779</v>
      </c>
      <c r="E744" s="20">
        <f t="shared" si="108"/>
        <v>0.79513888888888884</v>
      </c>
      <c r="F744" s="20">
        <f t="shared" si="109"/>
        <v>1.7361111111111049E-2</v>
      </c>
      <c r="G744" s="11" t="str" cm="1">
        <f t="array" ref="G744">_xlfn.IFNA(LOOKUP(1,0/FIND(help!$B$1:$B$26,B744),help!$C$1:$C$26),"")</f>
        <v/>
      </c>
      <c r="H744" s="11" t="str" cm="1">
        <f t="array" ref="H744">IF(G744="","",IFERROR(LOOKUP(1,0/FIND(help!$H$2:$H$18,B744),help!$I$2:$I$18),""))</f>
        <v/>
      </c>
      <c r="I744" s="11" t="s">
        <v>1108</v>
      </c>
      <c r="J744" s="11" t="s">
        <v>892</v>
      </c>
      <c r="K744" s="11" t="s">
        <v>755</v>
      </c>
      <c r="L744" s="19">
        <f t="shared" si="111"/>
        <v>45516</v>
      </c>
      <c r="M744" s="11">
        <f t="shared" si="114"/>
        <v>3505</v>
      </c>
      <c r="N744" s="20" t="str">
        <f t="shared" si="112"/>
        <v/>
      </c>
      <c r="O744" s="20" t="str">
        <f t="shared" si="116"/>
        <v/>
      </c>
      <c r="P744" s="11" t="str">
        <f>IF(G744="","",G744&amp;COUNTIF($G$2:G744,G744))</f>
        <v/>
      </c>
      <c r="Q744" s="26">
        <f t="shared" si="113"/>
        <v>0</v>
      </c>
    </row>
    <row r="745" spans="1:17" x14ac:dyDescent="0.2">
      <c r="A745" s="19"/>
      <c r="B745" s="11" t="s">
        <v>520</v>
      </c>
      <c r="C745" s="19">
        <f t="shared" si="106"/>
        <v>45516</v>
      </c>
      <c r="D745" s="20">
        <f t="shared" si="107"/>
        <v>0.79513888888888884</v>
      </c>
      <c r="E745" s="20">
        <f t="shared" si="108"/>
        <v>0.8125</v>
      </c>
      <c r="F745" s="20">
        <f t="shared" si="109"/>
        <v>1.736111111111116E-2</v>
      </c>
      <c r="G745" s="11" t="str" cm="1">
        <f t="array" ref="G745">_xlfn.IFNA(LOOKUP(1,0/FIND(help!$B$1:$B$26,B745),help!$C$1:$C$26),"")</f>
        <v/>
      </c>
      <c r="H745" s="11" t="str" cm="1">
        <f t="array" ref="H745">IF(G745="","",IFERROR(LOOKUP(1,0/FIND(help!$H$2:$H$18,B745),help!$I$2:$I$18),""))</f>
        <v/>
      </c>
      <c r="I745" s="11" t="s">
        <v>1069</v>
      </c>
      <c r="J745" s="11" t="s">
        <v>847</v>
      </c>
      <c r="K745" s="11" t="s">
        <v>755</v>
      </c>
      <c r="L745" s="19">
        <f t="shared" si="111"/>
        <v>45516</v>
      </c>
      <c r="M745" s="11">
        <f t="shared" si="114"/>
        <v>3505</v>
      </c>
      <c r="N745" s="20" t="str">
        <f t="shared" si="112"/>
        <v/>
      </c>
      <c r="O745" s="20" t="str">
        <f t="shared" si="116"/>
        <v/>
      </c>
      <c r="P745" s="11" t="str">
        <f>IF(G745="","",G745&amp;COUNTIF($G$2:G745,G745))</f>
        <v/>
      </c>
      <c r="Q745" s="26">
        <f t="shared" si="113"/>
        <v>0</v>
      </c>
    </row>
    <row r="746" spans="1:17" x14ac:dyDescent="0.2">
      <c r="A746" s="19"/>
      <c r="B746" s="11" t="s">
        <v>642</v>
      </c>
      <c r="C746" s="19">
        <f t="shared" si="106"/>
        <v>45516</v>
      </c>
      <c r="D746" s="20">
        <f t="shared" si="107"/>
        <v>0.8125</v>
      </c>
      <c r="E746" s="20">
        <f t="shared" si="108"/>
        <v>0.86805555555555558</v>
      </c>
      <c r="F746" s="20">
        <f t="shared" si="109"/>
        <v>5.555555555555558E-2</v>
      </c>
      <c r="G746" s="11" t="str" cm="1">
        <f t="array" ref="G746">_xlfn.IFNA(LOOKUP(1,0/FIND(help!$B$1:$B$26,B746),help!$C$1:$C$26),"")</f>
        <v>德甲</v>
      </c>
      <c r="H746" s="11" t="str" cm="1">
        <f t="array" ref="H746">IF(G746="","",IFERROR(LOOKUP(1,0/FIND(help!$H$2:$H$18,B746),help!$I$2:$I$18),""))</f>
        <v>2023-24赛季</v>
      </c>
      <c r="I746" s="11" t="s">
        <v>1154</v>
      </c>
      <c r="J746" s="11" t="s">
        <v>963</v>
      </c>
      <c r="K746" s="11" t="s">
        <v>755</v>
      </c>
      <c r="L746" s="19">
        <f t="shared" si="111"/>
        <v>45516</v>
      </c>
      <c r="M746" s="11">
        <f t="shared" si="114"/>
        <v>3505</v>
      </c>
      <c r="N746" s="20">
        <f t="shared" si="112"/>
        <v>0.8125</v>
      </c>
      <c r="O746" s="20">
        <f t="shared" si="116"/>
        <v>0.86805555555555558</v>
      </c>
      <c r="P746" s="11" t="str">
        <f>IF(G746="","",G746&amp;COUNTIF($G$2:G746,G746))</f>
        <v>德甲159</v>
      </c>
      <c r="Q746" s="26">
        <f t="shared" si="113"/>
        <v>0</v>
      </c>
    </row>
    <row r="747" spans="1:17" x14ac:dyDescent="0.2">
      <c r="A747" s="19"/>
      <c r="B747" s="11" t="s">
        <v>643</v>
      </c>
      <c r="C747" s="19">
        <f t="shared" si="106"/>
        <v>45516</v>
      </c>
      <c r="D747" s="20">
        <f t="shared" si="107"/>
        <v>0.86805555555555558</v>
      </c>
      <c r="E747" s="20">
        <f t="shared" si="108"/>
        <v>0.92708333333333337</v>
      </c>
      <c r="F747" s="20">
        <f t="shared" si="109"/>
        <v>5.902777777777779E-2</v>
      </c>
      <c r="G747" s="11" t="str" cm="1">
        <f t="array" ref="G747">_xlfn.IFNA(LOOKUP(1,0/FIND(help!$B$1:$B$26,B747),help!$C$1:$C$26),"")</f>
        <v>德甲</v>
      </c>
      <c r="H747" s="11" t="str" cm="1">
        <f t="array" ref="H747">IF(G747="","",IFERROR(LOOKUP(1,0/FIND(help!$H$2:$H$18,B747),help!$I$2:$I$18),""))</f>
        <v>2023-24赛季</v>
      </c>
      <c r="I747" s="11" t="s">
        <v>1163</v>
      </c>
      <c r="J747" s="11" t="s">
        <v>989</v>
      </c>
      <c r="K747" s="11" t="s">
        <v>755</v>
      </c>
      <c r="L747" s="19">
        <f t="shared" si="111"/>
        <v>45516</v>
      </c>
      <c r="M747" s="11">
        <f t="shared" si="114"/>
        <v>3505</v>
      </c>
      <c r="N747" s="20">
        <f t="shared" si="112"/>
        <v>0.86805555555555558</v>
      </c>
      <c r="O747" s="20">
        <f t="shared" si="116"/>
        <v>0.92361111111111116</v>
      </c>
      <c r="P747" s="11" t="str">
        <f>IF(G747="","",G747&amp;COUNTIF($G$2:G747,G747))</f>
        <v>德甲160</v>
      </c>
      <c r="Q747" s="26">
        <f t="shared" si="113"/>
        <v>3.4722222222222099E-3</v>
      </c>
    </row>
    <row r="748" spans="1:17" x14ac:dyDescent="0.2">
      <c r="A748" s="19"/>
      <c r="B748" s="11" t="s">
        <v>644</v>
      </c>
      <c r="C748" s="19">
        <f t="shared" si="106"/>
        <v>45516</v>
      </c>
      <c r="D748" s="20">
        <f t="shared" si="107"/>
        <v>0.92708333333333337</v>
      </c>
      <c r="E748" s="20">
        <f t="shared" si="108"/>
        <v>0.98263888888888884</v>
      </c>
      <c r="F748" s="20">
        <f t="shared" si="109"/>
        <v>5.5555555555555469E-2</v>
      </c>
      <c r="G748" s="11" t="str" cm="1">
        <f t="array" ref="G748">_xlfn.IFNA(LOOKUP(1,0/FIND(help!$B$1:$B$26,B748),help!$C$1:$C$26),"")</f>
        <v>欧冠</v>
      </c>
      <c r="H748" s="11" t="str" cm="1">
        <f t="array" ref="H748">IF(G748="","",IFERROR(LOOKUP(1,0/FIND(help!$H$2:$H$18,B748),help!$I$2:$I$18),""))</f>
        <v>2023-24赛季</v>
      </c>
      <c r="I748" s="11" t="s">
        <v>1123</v>
      </c>
      <c r="J748" s="11" t="s">
        <v>942</v>
      </c>
      <c r="K748" s="11" t="s">
        <v>755</v>
      </c>
      <c r="L748" s="19">
        <f t="shared" si="111"/>
        <v>45516</v>
      </c>
      <c r="M748" s="11">
        <f t="shared" si="114"/>
        <v>3505</v>
      </c>
      <c r="N748" s="20">
        <f t="shared" si="112"/>
        <v>0.92708333333333337</v>
      </c>
      <c r="O748" s="20">
        <f t="shared" si="116"/>
        <v>0.98263888888888895</v>
      </c>
      <c r="P748" s="11" t="str">
        <f>IF(G748="","",G748&amp;COUNTIF($G$2:G748,G748))</f>
        <v>欧冠165</v>
      </c>
      <c r="Q748" s="26">
        <f t="shared" si="113"/>
        <v>1.1102230246251565E-16</v>
      </c>
    </row>
    <row r="749" spans="1:17" x14ac:dyDescent="0.2">
      <c r="A749" s="19"/>
      <c r="B749" s="11" t="s">
        <v>645</v>
      </c>
      <c r="C749" s="19">
        <f t="shared" si="106"/>
        <v>45516</v>
      </c>
      <c r="D749" s="20">
        <f t="shared" si="107"/>
        <v>0.98263888888888884</v>
      </c>
      <c r="E749" s="20">
        <f t="shared" si="108"/>
        <v>4.1666666666666664E-2</v>
      </c>
      <c r="F749" s="20">
        <f t="shared" si="109"/>
        <v>5.902777777777779E-2</v>
      </c>
      <c r="G749" s="11" t="str" cm="1">
        <f t="array" ref="G749">_xlfn.IFNA(LOOKUP(1,0/FIND(help!$B$1:$B$26,B749),help!$C$1:$C$26),"")</f>
        <v>欧冠</v>
      </c>
      <c r="H749" s="11" t="str" cm="1">
        <f t="array" ref="H749">IF(G749="","",IFERROR(LOOKUP(1,0/FIND(help!$H$2:$H$18,B749),help!$I$2:$I$18),""))</f>
        <v>2023-24赛季</v>
      </c>
      <c r="I749" s="11" t="s">
        <v>1123</v>
      </c>
      <c r="J749" s="11" t="s">
        <v>948</v>
      </c>
      <c r="K749" s="11" t="s">
        <v>755</v>
      </c>
      <c r="L749" s="19">
        <f t="shared" si="111"/>
        <v>45516</v>
      </c>
      <c r="M749" s="11">
        <f t="shared" si="114"/>
        <v>3505</v>
      </c>
      <c r="N749" s="20">
        <f t="shared" si="112"/>
        <v>0.98263888888888884</v>
      </c>
      <c r="O749" s="20">
        <f t="shared" si="116"/>
        <v>1.0381944444444444</v>
      </c>
      <c r="P749" s="11" t="str">
        <f>IF(G749="","",G749&amp;COUNTIF($G$2:G749,G749))</f>
        <v>欧冠166</v>
      </c>
      <c r="Q749" s="26">
        <f t="shared" si="113"/>
        <v>3.4722222222222099E-3</v>
      </c>
    </row>
    <row r="750" spans="1:17" x14ac:dyDescent="0.2">
      <c r="A750" s="19">
        <v>45517</v>
      </c>
      <c r="B750" s="11" t="s">
        <v>525</v>
      </c>
      <c r="C750" s="19">
        <f t="shared" si="106"/>
        <v>45517</v>
      </c>
      <c r="D750" s="20">
        <f t="shared" si="107"/>
        <v>4.1666666666666664E-2</v>
      </c>
      <c r="E750" s="20">
        <f t="shared" si="108"/>
        <v>5.5555555555555552E-2</v>
      </c>
      <c r="F750" s="20">
        <f t="shared" si="109"/>
        <v>1.3888888888888888E-2</v>
      </c>
      <c r="G750" s="11" t="str" cm="1">
        <f t="array" ref="G750">_xlfn.IFNA(LOOKUP(1,0/FIND(help!$B$1:$B$26,B750),help!$C$1:$C$26),"")</f>
        <v/>
      </c>
      <c r="H750" s="11" t="str" cm="1">
        <f t="array" ref="H750">IF(G750="","",IFERROR(LOOKUP(1,0/FIND(help!$H$2:$H$18,B750),help!$I$2:$I$18),""))</f>
        <v/>
      </c>
      <c r="I750" s="11" t="s">
        <v>1069</v>
      </c>
      <c r="J750" s="11" t="s">
        <v>847</v>
      </c>
      <c r="K750" s="11" t="s">
        <v>755</v>
      </c>
      <c r="L750" s="19">
        <f t="shared" si="111"/>
        <v>45516</v>
      </c>
      <c r="M750" s="11">
        <f t="shared" si="114"/>
        <v>3505</v>
      </c>
      <c r="N750" s="20" t="str">
        <f t="shared" si="112"/>
        <v/>
      </c>
      <c r="O750" s="20" t="str">
        <f t="shared" si="116"/>
        <v/>
      </c>
      <c r="P750" s="11" t="str">
        <f>IF(G750="","",G750&amp;COUNTIF($G$2:G750,G750))</f>
        <v/>
      </c>
      <c r="Q750" s="26">
        <f t="shared" si="113"/>
        <v>0</v>
      </c>
    </row>
    <row r="751" spans="1:17" x14ac:dyDescent="0.2">
      <c r="A751" s="19"/>
      <c r="B751" s="11" t="s">
        <v>646</v>
      </c>
      <c r="C751" s="19">
        <f t="shared" si="106"/>
        <v>45517</v>
      </c>
      <c r="D751" s="20">
        <f t="shared" si="107"/>
        <v>5.5555555555555552E-2</v>
      </c>
      <c r="E751" s="20">
        <f t="shared" si="108"/>
        <v>0.1111111111111111</v>
      </c>
      <c r="F751" s="20">
        <f t="shared" si="109"/>
        <v>5.5555555555555552E-2</v>
      </c>
      <c r="G751" s="11" t="str" cm="1">
        <f t="array" ref="G751">_xlfn.IFNA(LOOKUP(1,0/FIND(help!$B$1:$B$26,B751),help!$C$1:$C$26),"")</f>
        <v>德甲</v>
      </c>
      <c r="H751" s="11" t="str" cm="1">
        <f t="array" ref="H751">IF(G751="","",IFERROR(LOOKUP(1,0/FIND(help!$H$2:$H$18,B751),help!$I$2:$I$18),""))</f>
        <v>2023-24赛季</v>
      </c>
      <c r="I751" s="11" t="s">
        <v>1105</v>
      </c>
      <c r="J751" s="11" t="s">
        <v>889</v>
      </c>
      <c r="K751" s="11" t="s">
        <v>755</v>
      </c>
      <c r="L751" s="19">
        <f t="shared" si="111"/>
        <v>45516</v>
      </c>
      <c r="M751" s="11">
        <f t="shared" si="114"/>
        <v>3505</v>
      </c>
      <c r="N751" s="20">
        <f t="shared" si="112"/>
        <v>1.0555555555555556</v>
      </c>
      <c r="O751" s="20">
        <f t="shared" si="116"/>
        <v>0.11111111111111116</v>
      </c>
      <c r="P751" s="11" t="str">
        <f>IF(G751="","",G751&amp;COUNTIF($G$2:G751,G751))</f>
        <v>德甲161</v>
      </c>
      <c r="Q751" s="26">
        <f t="shared" si="113"/>
        <v>5.5511151231257827E-17</v>
      </c>
    </row>
    <row r="752" spans="1:17" x14ac:dyDescent="0.2">
      <c r="A752" s="19"/>
      <c r="B752" s="11" t="s">
        <v>647</v>
      </c>
      <c r="C752" s="19">
        <f t="shared" si="106"/>
        <v>45517</v>
      </c>
      <c r="D752" s="20">
        <f t="shared" si="107"/>
        <v>0.1111111111111111</v>
      </c>
      <c r="E752" s="20">
        <f t="shared" si="108"/>
        <v>0.1701388888888889</v>
      </c>
      <c r="F752" s="20">
        <f t="shared" si="109"/>
        <v>5.902777777777779E-2</v>
      </c>
      <c r="G752" s="11" t="str" cm="1">
        <f t="array" ref="G752">_xlfn.IFNA(LOOKUP(1,0/FIND(help!$B$1:$B$26,B752),help!$C$1:$C$26),"")</f>
        <v>德甲</v>
      </c>
      <c r="H752" s="11" t="str" cm="1">
        <f t="array" ref="H752">IF(G752="","",IFERROR(LOOKUP(1,0/FIND(help!$H$2:$H$18,B752),help!$I$2:$I$18),""))</f>
        <v>2023-24赛季</v>
      </c>
      <c r="I752" s="11" t="s">
        <v>1105</v>
      </c>
      <c r="J752" s="11" t="s">
        <v>897</v>
      </c>
      <c r="K752" s="11" t="s">
        <v>755</v>
      </c>
      <c r="L752" s="19">
        <f t="shared" si="111"/>
        <v>45517</v>
      </c>
      <c r="M752" s="11">
        <f t="shared" si="114"/>
        <v>3505</v>
      </c>
      <c r="N752" s="20">
        <f t="shared" si="112"/>
        <v>0.1111111111111111</v>
      </c>
      <c r="O752" s="20">
        <f t="shared" si="116"/>
        <v>0.16666666666666666</v>
      </c>
      <c r="P752" s="11" t="str">
        <f>IF(G752="","",G752&amp;COUNTIF($G$2:G752,G752))</f>
        <v>德甲162</v>
      </c>
      <c r="Q752" s="26">
        <f t="shared" si="113"/>
        <v>3.4722222222222376E-3</v>
      </c>
    </row>
    <row r="753" spans="1:17" x14ac:dyDescent="0.2">
      <c r="A753" s="19"/>
      <c r="B753" s="11" t="s">
        <v>648</v>
      </c>
      <c r="C753" s="19">
        <f t="shared" si="106"/>
        <v>45517</v>
      </c>
      <c r="D753" s="20">
        <f t="shared" si="107"/>
        <v>0.1701388888888889</v>
      </c>
      <c r="E753" s="20">
        <f t="shared" si="108"/>
        <v>0.22569444444444445</v>
      </c>
      <c r="F753" s="20">
        <f t="shared" si="109"/>
        <v>5.5555555555555552E-2</v>
      </c>
      <c r="G753" s="11" t="str" cm="1">
        <f t="array" ref="G753">_xlfn.IFNA(LOOKUP(1,0/FIND(help!$B$1:$B$26,B753),help!$C$1:$C$26),"")</f>
        <v>德甲</v>
      </c>
      <c r="H753" s="11" t="str" cm="1">
        <f t="array" ref="H753">IF(G753="","",IFERROR(LOOKUP(1,0/FIND(help!$H$2:$H$18,B753),help!$I$2:$I$18),""))</f>
        <v>2023-24赛季</v>
      </c>
      <c r="I753" s="11" t="s">
        <v>1116</v>
      </c>
      <c r="J753" s="11" t="s">
        <v>905</v>
      </c>
      <c r="K753" s="11" t="s">
        <v>755</v>
      </c>
      <c r="L753" s="19">
        <f t="shared" si="111"/>
        <v>45517</v>
      </c>
      <c r="M753" s="11">
        <f t="shared" si="114"/>
        <v>3505</v>
      </c>
      <c r="N753" s="20">
        <f t="shared" si="112"/>
        <v>0.1701388888888889</v>
      </c>
      <c r="O753" s="20">
        <f t="shared" si="116"/>
        <v>0.22569444444444445</v>
      </c>
      <c r="P753" s="11" t="str">
        <f>IF(G753="","",G753&amp;COUNTIF($G$2:G753,G753))</f>
        <v>德甲163</v>
      </c>
      <c r="Q753" s="26">
        <f t="shared" si="113"/>
        <v>0</v>
      </c>
    </row>
    <row r="754" spans="1:17" x14ac:dyDescent="0.2">
      <c r="A754" s="19"/>
      <c r="B754" s="11" t="s">
        <v>649</v>
      </c>
      <c r="C754" s="19">
        <f t="shared" si="106"/>
        <v>45517</v>
      </c>
      <c r="D754" s="20">
        <f t="shared" si="107"/>
        <v>0.22569444444444445</v>
      </c>
      <c r="E754" s="20">
        <f t="shared" si="108"/>
        <v>0.28472222222222221</v>
      </c>
      <c r="F754" s="20">
        <f t="shared" si="109"/>
        <v>5.9027777777777762E-2</v>
      </c>
      <c r="G754" s="11" t="str" cm="1">
        <f t="array" ref="G754">_xlfn.IFNA(LOOKUP(1,0/FIND(help!$B$1:$B$26,B754),help!$C$1:$C$26),"")</f>
        <v>德甲</v>
      </c>
      <c r="H754" s="11" t="str" cm="1">
        <f t="array" ref="H754">IF(G754="","",IFERROR(LOOKUP(1,0/FIND(help!$H$2:$H$18,B754),help!$I$2:$I$18),""))</f>
        <v>2023-24赛季</v>
      </c>
      <c r="I754" s="11" t="s">
        <v>1116</v>
      </c>
      <c r="J754" s="11" t="s">
        <v>910</v>
      </c>
      <c r="K754" s="11" t="s">
        <v>755</v>
      </c>
      <c r="L754" s="19">
        <f t="shared" si="111"/>
        <v>45517</v>
      </c>
      <c r="M754" s="11">
        <f t="shared" si="114"/>
        <v>3505</v>
      </c>
      <c r="N754" s="20">
        <f t="shared" si="112"/>
        <v>0.22569444444444445</v>
      </c>
      <c r="O754" s="20">
        <f t="shared" si="116"/>
        <v>0.28125</v>
      </c>
      <c r="P754" s="11" t="str">
        <f>IF(G754="","",G754&amp;COUNTIF($G$2:G754,G754))</f>
        <v>德甲164</v>
      </c>
      <c r="Q754" s="26">
        <f t="shared" si="113"/>
        <v>3.4722222222222099E-3</v>
      </c>
    </row>
    <row r="755" spans="1:17" x14ac:dyDescent="0.2">
      <c r="A755" s="19"/>
      <c r="B755" s="11" t="s">
        <v>650</v>
      </c>
      <c r="C755" s="19">
        <f t="shared" si="106"/>
        <v>45517</v>
      </c>
      <c r="D755" s="20">
        <f t="shared" si="107"/>
        <v>0.28472222222222221</v>
      </c>
      <c r="E755" s="20">
        <f t="shared" si="108"/>
        <v>0.34027777777777779</v>
      </c>
      <c r="F755" s="20">
        <f t="shared" si="109"/>
        <v>5.555555555555558E-2</v>
      </c>
      <c r="G755" s="11" t="str" cm="1">
        <f t="array" ref="G755">_xlfn.IFNA(LOOKUP(1,0/FIND(help!$B$1:$B$26,B755),help!$C$1:$C$26),"")</f>
        <v>德甲</v>
      </c>
      <c r="H755" s="11" t="str" cm="1">
        <f t="array" ref="H755">IF(G755="","",IFERROR(LOOKUP(1,0/FIND(help!$H$2:$H$18,B755),help!$I$2:$I$18),""))</f>
        <v>2023-24赛季</v>
      </c>
      <c r="I755" s="11" t="s">
        <v>1124</v>
      </c>
      <c r="J755" s="11" t="s">
        <v>915</v>
      </c>
      <c r="K755" s="11" t="s">
        <v>755</v>
      </c>
      <c r="L755" s="19">
        <f t="shared" si="111"/>
        <v>45517</v>
      </c>
      <c r="M755" s="11">
        <f t="shared" si="114"/>
        <v>3505</v>
      </c>
      <c r="N755" s="20">
        <f t="shared" si="112"/>
        <v>0.28472222222222221</v>
      </c>
      <c r="O755" s="20">
        <f t="shared" si="116"/>
        <v>0.34027777777777779</v>
      </c>
      <c r="P755" s="11" t="str">
        <f>IF(G755="","",G755&amp;COUNTIF($G$2:G755,G755))</f>
        <v>德甲165</v>
      </c>
      <c r="Q755" s="26">
        <f t="shared" si="113"/>
        <v>0</v>
      </c>
    </row>
    <row r="756" spans="1:17" x14ac:dyDescent="0.2">
      <c r="A756" s="19"/>
      <c r="B756" s="11" t="s">
        <v>651</v>
      </c>
      <c r="C756" s="19">
        <f t="shared" si="106"/>
        <v>45517</v>
      </c>
      <c r="D756" s="20">
        <f t="shared" si="107"/>
        <v>0.34027777777777779</v>
      </c>
      <c r="E756" s="20">
        <f t="shared" si="108"/>
        <v>0.39930555555555558</v>
      </c>
      <c r="F756" s="20">
        <f t="shared" si="109"/>
        <v>5.902777777777779E-2</v>
      </c>
      <c r="G756" s="11" t="str" cm="1">
        <f t="array" ref="G756">_xlfn.IFNA(LOOKUP(1,0/FIND(help!$B$1:$B$26,B756),help!$C$1:$C$26),"")</f>
        <v>德甲</v>
      </c>
      <c r="H756" s="11" t="str" cm="1">
        <f t="array" ref="H756">IF(G756="","",IFERROR(LOOKUP(1,0/FIND(help!$H$2:$H$18,B756),help!$I$2:$I$18),""))</f>
        <v>2023-24赛季</v>
      </c>
      <c r="I756" s="11" t="s">
        <v>1124</v>
      </c>
      <c r="J756" s="11" t="s">
        <v>920</v>
      </c>
      <c r="K756" s="11" t="s">
        <v>755</v>
      </c>
      <c r="L756" s="19">
        <f t="shared" si="111"/>
        <v>45517</v>
      </c>
      <c r="M756" s="11">
        <f t="shared" si="114"/>
        <v>3505</v>
      </c>
      <c r="N756" s="20">
        <f t="shared" si="112"/>
        <v>0.34027777777777779</v>
      </c>
      <c r="O756" s="20">
        <f t="shared" si="116"/>
        <v>0.39583333333333337</v>
      </c>
      <c r="P756" s="11" t="str">
        <f>IF(G756="","",G756&amp;COUNTIF($G$2:G756,G756))</f>
        <v>德甲166</v>
      </c>
      <c r="Q756" s="26">
        <f t="shared" si="113"/>
        <v>3.4722222222222099E-3</v>
      </c>
    </row>
    <row r="757" spans="1:17" x14ac:dyDescent="0.2">
      <c r="A757" s="19"/>
      <c r="B757" s="11" t="s">
        <v>652</v>
      </c>
      <c r="C757" s="19">
        <f t="shared" si="106"/>
        <v>45517</v>
      </c>
      <c r="D757" s="20">
        <f t="shared" si="107"/>
        <v>0.39930555555555558</v>
      </c>
      <c r="E757" s="20">
        <f t="shared" si="108"/>
        <v>0.4548611111111111</v>
      </c>
      <c r="F757" s="20">
        <f t="shared" si="109"/>
        <v>5.5555555555555525E-2</v>
      </c>
      <c r="G757" s="11" t="str" cm="1">
        <f t="array" ref="G757">_xlfn.IFNA(LOOKUP(1,0/FIND(help!$B$1:$B$26,B757),help!$C$1:$C$26),"")</f>
        <v>欧冠</v>
      </c>
      <c r="H757" s="11" t="str" cm="1">
        <f t="array" ref="H757">IF(G757="","",IFERROR(LOOKUP(1,0/FIND(help!$H$2:$H$18,B757),help!$I$2:$I$18),""))</f>
        <v>2023-24赛季</v>
      </c>
      <c r="I757" s="11" t="s">
        <v>1123</v>
      </c>
      <c r="J757" s="11" t="s">
        <v>948</v>
      </c>
      <c r="K757" s="11" t="s">
        <v>755</v>
      </c>
      <c r="L757" s="19">
        <f t="shared" si="111"/>
        <v>45517</v>
      </c>
      <c r="M757" s="11">
        <f t="shared" si="114"/>
        <v>3505</v>
      </c>
      <c r="N757" s="20">
        <f t="shared" si="112"/>
        <v>0.39930555555555558</v>
      </c>
      <c r="O757" s="20">
        <f t="shared" si="116"/>
        <v>0.45486111111111116</v>
      </c>
      <c r="P757" s="11" t="str">
        <f>IF(G757="","",G757&amp;COUNTIF($G$2:G757,G757))</f>
        <v>欧冠167</v>
      </c>
      <c r="Q757" s="26">
        <f t="shared" si="113"/>
        <v>5.5511151231257827E-17</v>
      </c>
    </row>
    <row r="758" spans="1:17" x14ac:dyDescent="0.2">
      <c r="A758" s="19"/>
      <c r="B758" s="11" t="s">
        <v>653</v>
      </c>
      <c r="C758" s="19">
        <f t="shared" si="106"/>
        <v>45517</v>
      </c>
      <c r="D758" s="20">
        <f t="shared" si="107"/>
        <v>0.4548611111111111</v>
      </c>
      <c r="E758" s="20">
        <f t="shared" si="108"/>
        <v>0.51388888888888884</v>
      </c>
      <c r="F758" s="20">
        <f t="shared" si="109"/>
        <v>5.9027777777777735E-2</v>
      </c>
      <c r="G758" s="11" t="str" cm="1">
        <f t="array" ref="G758">_xlfn.IFNA(LOOKUP(1,0/FIND(help!$B$1:$B$26,B758),help!$C$1:$C$26),"")</f>
        <v>欧冠</v>
      </c>
      <c r="H758" s="11" t="str" cm="1">
        <f t="array" ref="H758">IF(G758="","",IFERROR(LOOKUP(1,0/FIND(help!$H$2:$H$18,B758),help!$I$2:$I$18),""))</f>
        <v>2023-24赛季</v>
      </c>
      <c r="I758" s="11" t="s">
        <v>1150</v>
      </c>
      <c r="J758" s="11" t="s">
        <v>955</v>
      </c>
      <c r="K758" s="11" t="s">
        <v>755</v>
      </c>
      <c r="L758" s="19">
        <f t="shared" si="111"/>
        <v>45517</v>
      </c>
      <c r="M758" s="11">
        <f t="shared" si="114"/>
        <v>3505</v>
      </c>
      <c r="N758" s="20">
        <f t="shared" si="112"/>
        <v>0.4548611111111111</v>
      </c>
      <c r="O758" s="20">
        <f t="shared" si="116"/>
        <v>0.51041666666666663</v>
      </c>
      <c r="P758" s="11" t="str">
        <f>IF(G758="","",G758&amp;COUNTIF($G$2:G758,G758))</f>
        <v>欧冠168</v>
      </c>
      <c r="Q758" s="26">
        <f t="shared" si="113"/>
        <v>3.4722222222222099E-3</v>
      </c>
    </row>
    <row r="759" spans="1:17" x14ac:dyDescent="0.2">
      <c r="A759" s="19"/>
      <c r="B759" s="11" t="s">
        <v>534</v>
      </c>
      <c r="C759" s="19">
        <f t="shared" si="106"/>
        <v>45517</v>
      </c>
      <c r="D759" s="20">
        <f t="shared" si="107"/>
        <v>0.51388888888888884</v>
      </c>
      <c r="E759" s="20">
        <f t="shared" si="108"/>
        <v>0.53125</v>
      </c>
      <c r="F759" s="20">
        <f t="shared" si="109"/>
        <v>1.736111111111116E-2</v>
      </c>
      <c r="G759" s="11" t="str" cm="1">
        <f t="array" ref="G759">_xlfn.IFNA(LOOKUP(1,0/FIND(help!$B$1:$B$26,B759),help!$C$1:$C$26),"")</f>
        <v/>
      </c>
      <c r="H759" s="11" t="str" cm="1">
        <f t="array" ref="H759">IF(G759="","",IFERROR(LOOKUP(1,0/FIND(help!$H$2:$H$18,B759),help!$I$2:$I$18),""))</f>
        <v/>
      </c>
      <c r="I759" s="11" t="s">
        <v>1111</v>
      </c>
      <c r="J759" s="11" t="s">
        <v>898</v>
      </c>
      <c r="K759" s="11" t="s">
        <v>755</v>
      </c>
      <c r="L759" s="19">
        <f t="shared" si="111"/>
        <v>45517</v>
      </c>
      <c r="M759" s="11">
        <f t="shared" si="114"/>
        <v>3505</v>
      </c>
      <c r="N759" s="20" t="str">
        <f t="shared" si="112"/>
        <v/>
      </c>
      <c r="O759" s="20" t="str">
        <f t="shared" si="116"/>
        <v/>
      </c>
      <c r="P759" s="11" t="str">
        <f>IF(G759="","",G759&amp;COUNTIF($G$2:G759,G759))</f>
        <v/>
      </c>
      <c r="Q759" s="26">
        <f t="shared" si="113"/>
        <v>0</v>
      </c>
    </row>
    <row r="760" spans="1:17" x14ac:dyDescent="0.2">
      <c r="A760" s="19"/>
      <c r="B760" s="11" t="s">
        <v>105</v>
      </c>
      <c r="C760" s="19">
        <f t="shared" si="106"/>
        <v>45517</v>
      </c>
      <c r="D760" s="20">
        <f t="shared" si="107"/>
        <v>0.53125</v>
      </c>
      <c r="E760" s="20">
        <f t="shared" si="108"/>
        <v>0.54861111111111116</v>
      </c>
      <c r="F760" s="20">
        <f t="shared" si="109"/>
        <v>1.736111111111116E-2</v>
      </c>
      <c r="G760" s="11" t="str" cm="1">
        <f t="array" ref="G760">_xlfn.IFNA(LOOKUP(1,0/FIND(help!$B$1:$B$26,B760),help!$C$1:$C$26),"")</f>
        <v/>
      </c>
      <c r="H760" s="11" t="str" cm="1">
        <f t="array" ref="H760">IF(G760="","",IFERROR(LOOKUP(1,0/FIND(help!$H$2:$H$18,B760),help!$I$2:$I$18),""))</f>
        <v/>
      </c>
      <c r="I760" s="11" t="s">
        <v>1087</v>
      </c>
      <c r="J760" s="11" t="s">
        <v>868</v>
      </c>
      <c r="K760" s="11" t="s">
        <v>755</v>
      </c>
      <c r="L760" s="19">
        <f t="shared" si="111"/>
        <v>45517</v>
      </c>
      <c r="M760" s="11">
        <f t="shared" si="114"/>
        <v>3505</v>
      </c>
      <c r="N760" s="20" t="str">
        <f t="shared" si="112"/>
        <v/>
      </c>
      <c r="O760" s="20" t="str">
        <f t="shared" si="116"/>
        <v/>
      </c>
      <c r="P760" s="11" t="str">
        <f>IF(G760="","",G760&amp;COUNTIF($G$2:G760,G760))</f>
        <v/>
      </c>
      <c r="Q760" s="26">
        <f t="shared" si="113"/>
        <v>0</v>
      </c>
    </row>
    <row r="761" spans="1:17" x14ac:dyDescent="0.2">
      <c r="A761" s="19"/>
      <c r="B761" s="11" t="s">
        <v>654</v>
      </c>
      <c r="C761" s="19">
        <f t="shared" si="106"/>
        <v>45517</v>
      </c>
      <c r="D761" s="20">
        <f t="shared" si="107"/>
        <v>0.54861111111111116</v>
      </c>
      <c r="E761" s="20">
        <f t="shared" si="108"/>
        <v>0.60416666666666663</v>
      </c>
      <c r="F761" s="20">
        <f t="shared" si="109"/>
        <v>5.5555555555555469E-2</v>
      </c>
      <c r="G761" s="11" t="str" cm="1">
        <f t="array" ref="G761">_xlfn.IFNA(LOOKUP(1,0/FIND(help!$B$1:$B$26,B761),help!$C$1:$C$26),"")</f>
        <v>意甲</v>
      </c>
      <c r="H761" s="11" t="str" cm="1">
        <f t="array" ref="H761">IF(G761="","",IFERROR(LOOKUP(1,0/FIND(help!$H$2:$H$18,B761),help!$I$2:$I$18),""))</f>
        <v>2023-24赛季</v>
      </c>
      <c r="I761" s="11" t="s">
        <v>1113</v>
      </c>
      <c r="J761" s="11" t="s">
        <v>900</v>
      </c>
      <c r="K761" s="11" t="s">
        <v>755</v>
      </c>
      <c r="L761" s="19">
        <f t="shared" si="111"/>
        <v>45517</v>
      </c>
      <c r="M761" s="11">
        <f t="shared" si="114"/>
        <v>3505</v>
      </c>
      <c r="N761" s="20">
        <f t="shared" si="112"/>
        <v>0.54861111111111116</v>
      </c>
      <c r="O761" s="20">
        <f t="shared" si="116"/>
        <v>0.60416666666666674</v>
      </c>
      <c r="P761" s="11" t="str">
        <f>IF(G761="","",G761&amp;COUNTIF($G$2:G761,G761))</f>
        <v>意甲71</v>
      </c>
      <c r="Q761" s="26">
        <f t="shared" si="113"/>
        <v>1.1102230246251565E-16</v>
      </c>
    </row>
    <row r="762" spans="1:17" x14ac:dyDescent="0.2">
      <c r="A762" s="19"/>
      <c r="B762" s="11" t="s">
        <v>655</v>
      </c>
      <c r="C762" s="19">
        <f t="shared" si="106"/>
        <v>45517</v>
      </c>
      <c r="D762" s="20">
        <f t="shared" si="107"/>
        <v>0.60416666666666663</v>
      </c>
      <c r="E762" s="20">
        <f t="shared" si="108"/>
        <v>0.66319444444444442</v>
      </c>
      <c r="F762" s="20">
        <f t="shared" si="109"/>
        <v>5.902777777777779E-2</v>
      </c>
      <c r="G762" s="11" t="str" cm="1">
        <f t="array" ref="G762">_xlfn.IFNA(LOOKUP(1,0/FIND(help!$B$1:$B$26,B762),help!$C$1:$C$26),"")</f>
        <v>意甲</v>
      </c>
      <c r="H762" s="11" t="str" cm="1">
        <f t="array" ref="H762">IF(G762="","",IFERROR(LOOKUP(1,0/FIND(help!$H$2:$H$18,B762),help!$I$2:$I$18),""))</f>
        <v>2023-24赛季</v>
      </c>
      <c r="I762" s="11" t="s">
        <v>1190</v>
      </c>
      <c r="J762" s="11" t="s">
        <v>1027</v>
      </c>
      <c r="K762" s="11" t="s">
        <v>755</v>
      </c>
      <c r="L762" s="19">
        <f t="shared" si="111"/>
        <v>45517</v>
      </c>
      <c r="M762" s="11">
        <f t="shared" si="114"/>
        <v>3505</v>
      </c>
      <c r="N762" s="20">
        <f t="shared" si="112"/>
        <v>0.60416666666666663</v>
      </c>
      <c r="O762" s="20">
        <f t="shared" si="116"/>
        <v>0.65972222222222221</v>
      </c>
      <c r="P762" s="11" t="str">
        <f>IF(G762="","",G762&amp;COUNTIF($G$2:G762,G762))</f>
        <v>意甲72</v>
      </c>
      <c r="Q762" s="26">
        <f t="shared" si="113"/>
        <v>3.4722222222222099E-3</v>
      </c>
    </row>
    <row r="763" spans="1:17" x14ac:dyDescent="0.2">
      <c r="A763" s="19"/>
      <c r="B763" s="11" t="s">
        <v>656</v>
      </c>
      <c r="C763" s="19">
        <f t="shared" si="106"/>
        <v>45517</v>
      </c>
      <c r="D763" s="20">
        <f t="shared" si="107"/>
        <v>0.66319444444444442</v>
      </c>
      <c r="E763" s="20">
        <f t="shared" si="108"/>
        <v>0.71875</v>
      </c>
      <c r="F763" s="20">
        <f t="shared" si="109"/>
        <v>5.555555555555558E-2</v>
      </c>
      <c r="G763" s="11" t="str" cm="1">
        <f t="array" ref="G763">_xlfn.IFNA(LOOKUP(1,0/FIND(help!$B$1:$B$26,B763),help!$C$1:$C$26),"")</f>
        <v>德甲</v>
      </c>
      <c r="H763" s="11" t="str" cm="1">
        <f t="array" ref="H763">IF(G763="","",IFERROR(LOOKUP(1,0/FIND(help!$H$2:$H$18,B763),help!$I$2:$I$18),""))</f>
        <v>2023-24赛季</v>
      </c>
      <c r="I763" s="11" t="s">
        <v>1189</v>
      </c>
      <c r="J763" s="11" t="s">
        <v>1026</v>
      </c>
      <c r="K763" s="11" t="s">
        <v>755</v>
      </c>
      <c r="L763" s="19">
        <f t="shared" si="111"/>
        <v>45517</v>
      </c>
      <c r="M763" s="11">
        <f t="shared" si="114"/>
        <v>3505</v>
      </c>
      <c r="N763" s="20">
        <f t="shared" si="112"/>
        <v>0.66319444444444442</v>
      </c>
      <c r="O763" s="20">
        <f t="shared" si="116"/>
        <v>0.71875</v>
      </c>
      <c r="P763" s="11" t="str">
        <f>IF(G763="","",G763&amp;COUNTIF($G$2:G763,G763))</f>
        <v>德甲167</v>
      </c>
      <c r="Q763" s="26">
        <f t="shared" si="113"/>
        <v>0</v>
      </c>
    </row>
    <row r="764" spans="1:17" x14ac:dyDescent="0.2">
      <c r="A764" s="19"/>
      <c r="B764" s="11" t="s">
        <v>657</v>
      </c>
      <c r="C764" s="19">
        <f t="shared" si="106"/>
        <v>45517</v>
      </c>
      <c r="D764" s="20">
        <f t="shared" si="107"/>
        <v>0.71875</v>
      </c>
      <c r="E764" s="20">
        <f t="shared" si="108"/>
        <v>0.77777777777777779</v>
      </c>
      <c r="F764" s="20">
        <f t="shared" si="109"/>
        <v>5.902777777777779E-2</v>
      </c>
      <c r="G764" s="11" t="str" cm="1">
        <f t="array" ref="G764">_xlfn.IFNA(LOOKUP(1,0/FIND(help!$B$1:$B$26,B764),help!$C$1:$C$26),"")</f>
        <v>德甲</v>
      </c>
      <c r="H764" s="11" t="str" cm="1">
        <f t="array" ref="H764">IF(G764="","",IFERROR(LOOKUP(1,0/FIND(help!$H$2:$H$18,B764),help!$I$2:$I$18),""))</f>
        <v>2023-24赛季</v>
      </c>
      <c r="I764" s="11" t="s">
        <v>1189</v>
      </c>
      <c r="J764" s="11" t="s">
        <v>1028</v>
      </c>
      <c r="K764" s="11" t="s">
        <v>755</v>
      </c>
      <c r="L764" s="19">
        <f t="shared" si="111"/>
        <v>45517</v>
      </c>
      <c r="M764" s="11">
        <f t="shared" si="114"/>
        <v>3505</v>
      </c>
      <c r="N764" s="20">
        <f t="shared" si="112"/>
        <v>0.71875</v>
      </c>
      <c r="O764" s="20">
        <f t="shared" si="116"/>
        <v>0.77430555555555558</v>
      </c>
      <c r="P764" s="11" t="str">
        <f>IF(G764="","",G764&amp;COUNTIF($G$2:G764,G764))</f>
        <v>德甲168</v>
      </c>
      <c r="Q764" s="26">
        <f t="shared" si="113"/>
        <v>3.4722222222222099E-3</v>
      </c>
    </row>
    <row r="765" spans="1:17" x14ac:dyDescent="0.2">
      <c r="A765" s="19"/>
      <c r="B765" s="11" t="s">
        <v>330</v>
      </c>
      <c r="C765" s="19">
        <f t="shared" si="106"/>
        <v>45517</v>
      </c>
      <c r="D765" s="20">
        <f t="shared" si="107"/>
        <v>0.77777777777777779</v>
      </c>
      <c r="E765" s="20">
        <f t="shared" si="108"/>
        <v>0.79166666666666663</v>
      </c>
      <c r="F765" s="20">
        <f t="shared" si="109"/>
        <v>1.388888888888884E-2</v>
      </c>
      <c r="G765" s="11" t="str" cm="1">
        <f t="array" ref="G765">_xlfn.IFNA(LOOKUP(1,0/FIND(help!$B$1:$B$26,B765),help!$C$1:$C$26),"")</f>
        <v/>
      </c>
      <c r="H765" s="11" t="str" cm="1">
        <f t="array" ref="H765">IF(G765="","",IFERROR(LOOKUP(1,0/FIND(help!$H$2:$H$18,B765),help!$I$2:$I$18),""))</f>
        <v/>
      </c>
      <c r="I765" s="11" t="s">
        <v>1087</v>
      </c>
      <c r="J765" s="11" t="s">
        <v>868</v>
      </c>
      <c r="K765" s="11" t="s">
        <v>755</v>
      </c>
      <c r="L765" s="19">
        <f t="shared" si="111"/>
        <v>45517</v>
      </c>
      <c r="M765" s="11">
        <f t="shared" si="114"/>
        <v>3505</v>
      </c>
      <c r="N765" s="20" t="str">
        <f t="shared" si="112"/>
        <v/>
      </c>
      <c r="O765" s="20" t="str">
        <f t="shared" si="116"/>
        <v/>
      </c>
      <c r="P765" s="11" t="str">
        <f>IF(G765="","",G765&amp;COUNTIF($G$2:G765,G765))</f>
        <v/>
      </c>
      <c r="Q765" s="26">
        <f t="shared" si="113"/>
        <v>0</v>
      </c>
    </row>
    <row r="766" spans="1:17" x14ac:dyDescent="0.2">
      <c r="A766" s="19"/>
      <c r="B766" s="11" t="s">
        <v>539</v>
      </c>
      <c r="C766" s="19">
        <f t="shared" si="106"/>
        <v>45517</v>
      </c>
      <c r="D766" s="20">
        <f t="shared" si="107"/>
        <v>0.79166666666666663</v>
      </c>
      <c r="E766" s="20">
        <f t="shared" si="108"/>
        <v>0.80902777777777779</v>
      </c>
      <c r="F766" s="20">
        <f t="shared" si="109"/>
        <v>1.736111111111116E-2</v>
      </c>
      <c r="G766" s="11" t="str" cm="1">
        <f t="array" ref="G766">_xlfn.IFNA(LOOKUP(1,0/FIND(help!$B$1:$B$26,B766),help!$C$1:$C$26),"")</f>
        <v/>
      </c>
      <c r="H766" s="11" t="str" cm="1">
        <f t="array" ref="H766">IF(G766="","",IFERROR(LOOKUP(1,0/FIND(help!$H$2:$H$18,B766),help!$I$2:$I$18),""))</f>
        <v/>
      </c>
      <c r="I766" s="11" t="s">
        <v>1111</v>
      </c>
      <c r="J766" s="11" t="s">
        <v>898</v>
      </c>
      <c r="K766" s="11" t="s">
        <v>755</v>
      </c>
      <c r="L766" s="19">
        <f t="shared" si="111"/>
        <v>45517</v>
      </c>
      <c r="M766" s="11">
        <f t="shared" si="114"/>
        <v>3505</v>
      </c>
      <c r="N766" s="20" t="str">
        <f t="shared" si="112"/>
        <v/>
      </c>
      <c r="O766" s="20" t="str">
        <f t="shared" si="116"/>
        <v/>
      </c>
      <c r="P766" s="11" t="str">
        <f>IF(G766="","",G766&amp;COUNTIF($G$2:G766,G766))</f>
        <v/>
      </c>
      <c r="Q766" s="26">
        <f t="shared" si="113"/>
        <v>0</v>
      </c>
    </row>
    <row r="767" spans="1:17" x14ac:dyDescent="0.2">
      <c r="A767" s="19"/>
      <c r="B767" s="11" t="s">
        <v>658</v>
      </c>
      <c r="C767" s="19">
        <f t="shared" ref="C767:C830" si="117">IF(A767="",C766,A767)</f>
        <v>45517</v>
      </c>
      <c r="D767" s="20">
        <f t="shared" ref="D767:D830" si="118">VALUE(LEFT(B767,5))</f>
        <v>0.80902777777777779</v>
      </c>
      <c r="E767" s="20">
        <f t="shared" ref="E767:E830" si="119">D768</f>
        <v>0.86458333333333337</v>
      </c>
      <c r="F767" s="20">
        <f t="shared" ref="F767:F830" si="120">IF(E767-D767&lt;0,E767-D767+1,E767-D767)</f>
        <v>5.555555555555558E-2</v>
      </c>
      <c r="G767" s="11" t="str" cm="1">
        <f t="array" ref="G767">_xlfn.IFNA(LOOKUP(1,0/FIND(help!$B$1:$B$26,B767),help!$C$1:$C$26),"")</f>
        <v>德甲</v>
      </c>
      <c r="H767" s="11" t="str" cm="1">
        <f t="array" ref="H767">IF(G767="","",IFERROR(LOOKUP(1,0/FIND(help!$H$2:$H$18,B767),help!$I$2:$I$18),""))</f>
        <v>2023-24赛季</v>
      </c>
      <c r="I767" s="11" t="s">
        <v>1163</v>
      </c>
      <c r="J767" s="11" t="s">
        <v>989</v>
      </c>
      <c r="K767" s="11" t="s">
        <v>755</v>
      </c>
      <c r="L767" s="19">
        <f t="shared" si="111"/>
        <v>45517</v>
      </c>
      <c r="M767" s="11">
        <f t="shared" si="114"/>
        <v>3505</v>
      </c>
      <c r="N767" s="20">
        <f t="shared" si="112"/>
        <v>0.80902777777777779</v>
      </c>
      <c r="O767" s="20">
        <f t="shared" si="116"/>
        <v>0.86458333333333337</v>
      </c>
      <c r="P767" s="11" t="str">
        <f>IF(G767="","",G767&amp;COUNTIF($G$2:G767,G767))</f>
        <v>德甲169</v>
      </c>
      <c r="Q767" s="26">
        <f t="shared" si="113"/>
        <v>0</v>
      </c>
    </row>
    <row r="768" spans="1:17" x14ac:dyDescent="0.2">
      <c r="A768" s="19"/>
      <c r="B768" s="11" t="s">
        <v>659</v>
      </c>
      <c r="C768" s="19">
        <f t="shared" si="117"/>
        <v>45517</v>
      </c>
      <c r="D768" s="20">
        <f t="shared" si="118"/>
        <v>0.86458333333333337</v>
      </c>
      <c r="E768" s="20">
        <f t="shared" si="119"/>
        <v>0.92361111111111116</v>
      </c>
      <c r="F768" s="20">
        <f t="shared" si="120"/>
        <v>5.902777777777779E-2</v>
      </c>
      <c r="G768" s="11" t="str" cm="1">
        <f t="array" ref="G768">_xlfn.IFNA(LOOKUP(1,0/FIND(help!$B$1:$B$26,B768),help!$C$1:$C$26),"")</f>
        <v>德甲</v>
      </c>
      <c r="H768" s="11" t="str" cm="1">
        <f t="array" ref="H768">IF(G768="","",IFERROR(LOOKUP(1,0/FIND(help!$H$2:$H$18,B768),help!$I$2:$I$18),""))</f>
        <v>2023-24赛季</v>
      </c>
      <c r="I768" s="11" t="s">
        <v>1175</v>
      </c>
      <c r="J768" s="11" t="s">
        <v>1006</v>
      </c>
      <c r="K768" s="11" t="s">
        <v>755</v>
      </c>
      <c r="L768" s="19">
        <f t="shared" si="111"/>
        <v>45517</v>
      </c>
      <c r="M768" s="11">
        <f t="shared" si="114"/>
        <v>3505</v>
      </c>
      <c r="N768" s="20">
        <f t="shared" si="112"/>
        <v>0.86458333333333337</v>
      </c>
      <c r="O768" s="20">
        <f t="shared" si="116"/>
        <v>0.92013888888888895</v>
      </c>
      <c r="P768" s="11" t="str">
        <f>IF(G768="","",G768&amp;COUNTIF($G$2:G768,G768))</f>
        <v>德甲170</v>
      </c>
      <c r="Q768" s="26">
        <f t="shared" si="113"/>
        <v>3.4722222222222099E-3</v>
      </c>
    </row>
    <row r="769" spans="1:17" x14ac:dyDescent="0.2">
      <c r="A769" s="19"/>
      <c r="B769" s="11" t="s">
        <v>660</v>
      </c>
      <c r="C769" s="19">
        <f t="shared" si="117"/>
        <v>45517</v>
      </c>
      <c r="D769" s="20">
        <f t="shared" si="118"/>
        <v>0.92361111111111116</v>
      </c>
      <c r="E769" s="20">
        <f t="shared" si="119"/>
        <v>0.97916666666666663</v>
      </c>
      <c r="F769" s="20">
        <f t="shared" si="120"/>
        <v>5.5555555555555469E-2</v>
      </c>
      <c r="G769" s="11" t="str" cm="1">
        <f t="array" ref="G769">_xlfn.IFNA(LOOKUP(1,0/FIND(help!$B$1:$B$26,B769),help!$C$1:$C$26),"")</f>
        <v>欧冠</v>
      </c>
      <c r="H769" s="11" t="str" cm="1">
        <f t="array" ref="H769">IF(G769="","",IFERROR(LOOKUP(1,0/FIND(help!$H$2:$H$18,B769),help!$I$2:$I$18),""))</f>
        <v>2023-24赛季</v>
      </c>
      <c r="I769" s="11" t="s">
        <v>1123</v>
      </c>
      <c r="J769" s="11" t="s">
        <v>948</v>
      </c>
      <c r="K769" s="11" t="s">
        <v>755</v>
      </c>
      <c r="L769" s="19">
        <f t="shared" si="111"/>
        <v>45517</v>
      </c>
      <c r="M769" s="11">
        <f t="shared" si="114"/>
        <v>3505</v>
      </c>
      <c r="N769" s="20">
        <f t="shared" si="112"/>
        <v>0.92361111111111116</v>
      </c>
      <c r="O769" s="20">
        <f t="shared" si="116"/>
        <v>0.97916666666666674</v>
      </c>
      <c r="P769" s="11" t="str">
        <f>IF(G769="","",G769&amp;COUNTIF($G$2:G769,G769))</f>
        <v>欧冠169</v>
      </c>
      <c r="Q769" s="26">
        <f t="shared" si="113"/>
        <v>1.1102230246251565E-16</v>
      </c>
    </row>
    <row r="770" spans="1:17" x14ac:dyDescent="0.2">
      <c r="A770" s="19"/>
      <c r="B770" s="11" t="s">
        <v>661</v>
      </c>
      <c r="C770" s="19">
        <f t="shared" si="117"/>
        <v>45517</v>
      </c>
      <c r="D770" s="20">
        <f t="shared" si="118"/>
        <v>0.97916666666666663</v>
      </c>
      <c r="E770" s="20">
        <f t="shared" si="119"/>
        <v>3.8194444444444448E-2</v>
      </c>
      <c r="F770" s="20">
        <f t="shared" si="120"/>
        <v>5.902777777777779E-2</v>
      </c>
      <c r="G770" s="11" t="str" cm="1">
        <f t="array" ref="G770">_xlfn.IFNA(LOOKUP(1,0/FIND(help!$B$1:$B$26,B770),help!$C$1:$C$26),"")</f>
        <v>欧冠</v>
      </c>
      <c r="H770" s="11" t="str" cm="1">
        <f t="array" ref="H770">IF(G770="","",IFERROR(LOOKUP(1,0/FIND(help!$H$2:$H$18,B770),help!$I$2:$I$18),""))</f>
        <v>2023-24赛季</v>
      </c>
      <c r="I770" s="11" t="s">
        <v>1150</v>
      </c>
      <c r="J770" s="11" t="s">
        <v>955</v>
      </c>
      <c r="K770" s="11" t="s">
        <v>755</v>
      </c>
      <c r="L770" s="19">
        <f t="shared" si="111"/>
        <v>45517</v>
      </c>
      <c r="M770" s="11">
        <f t="shared" si="114"/>
        <v>3505</v>
      </c>
      <c r="N770" s="20">
        <f t="shared" si="112"/>
        <v>0.97916666666666663</v>
      </c>
      <c r="O770" s="20">
        <f t="shared" si="116"/>
        <v>1.0347222222222221</v>
      </c>
      <c r="P770" s="11" t="str">
        <f>IF(G770="","",G770&amp;COUNTIF($G$2:G770,G770))</f>
        <v>欧冠170</v>
      </c>
      <c r="Q770" s="26">
        <f t="shared" si="113"/>
        <v>3.4722222222223209E-3</v>
      </c>
    </row>
    <row r="771" spans="1:17" x14ac:dyDescent="0.2">
      <c r="A771" s="19">
        <v>45518</v>
      </c>
      <c r="B771" s="11" t="s">
        <v>542</v>
      </c>
      <c r="C771" s="19">
        <f t="shared" si="117"/>
        <v>45518</v>
      </c>
      <c r="D771" s="20">
        <f t="shared" si="118"/>
        <v>3.8194444444444448E-2</v>
      </c>
      <c r="E771" s="20">
        <f t="shared" si="119"/>
        <v>5.5555555555555552E-2</v>
      </c>
      <c r="F771" s="20">
        <f t="shared" si="120"/>
        <v>1.7361111111111105E-2</v>
      </c>
      <c r="G771" s="11" t="str" cm="1">
        <f t="array" ref="G771">_xlfn.IFNA(LOOKUP(1,0/FIND(help!$B$1:$B$26,B771),help!$C$1:$C$26),"")</f>
        <v/>
      </c>
      <c r="H771" s="11" t="str" cm="1">
        <f t="array" ref="H771">IF(G771="","",IFERROR(LOOKUP(1,0/FIND(help!$H$2:$H$18,B771),help!$I$2:$I$18),""))</f>
        <v/>
      </c>
      <c r="I771" s="11" t="s">
        <v>1111</v>
      </c>
      <c r="J771" s="11" t="s">
        <v>898</v>
      </c>
      <c r="K771" s="11" t="s">
        <v>755</v>
      </c>
      <c r="L771" s="19">
        <f t="shared" ref="L771:L834" si="121">IF(D771&lt;$L$1,C771-1,C771)</f>
        <v>45517</v>
      </c>
      <c r="M771" s="11">
        <f t="shared" si="114"/>
        <v>3505</v>
      </c>
      <c r="N771" s="20" t="str">
        <f t="shared" ref="N771:N834" si="122">IF(G771="","",IF(D771&lt;$L$1,D771+1,D771))</f>
        <v/>
      </c>
      <c r="O771" s="20" t="str">
        <f t="shared" si="116"/>
        <v/>
      </c>
      <c r="P771" s="11" t="str">
        <f>IF(G771="","",G771&amp;COUNTIF($G$2:G771,G771))</f>
        <v/>
      </c>
      <c r="Q771" s="26">
        <f t="shared" ref="Q771:Q834" si="123">IF(N771="",0,ABS(O771-E771-IF(E771&lt;1/12,1,0)))</f>
        <v>0</v>
      </c>
    </row>
    <row r="772" spans="1:17" x14ac:dyDescent="0.2">
      <c r="A772" s="19"/>
      <c r="B772" s="11" t="s">
        <v>662</v>
      </c>
      <c r="C772" s="19">
        <f t="shared" si="117"/>
        <v>45518</v>
      </c>
      <c r="D772" s="20">
        <f t="shared" si="118"/>
        <v>5.5555555555555552E-2</v>
      </c>
      <c r="E772" s="20">
        <f t="shared" si="119"/>
        <v>0.1111111111111111</v>
      </c>
      <c r="F772" s="20">
        <f t="shared" si="120"/>
        <v>5.5555555555555552E-2</v>
      </c>
      <c r="G772" s="11" t="str" cm="1">
        <f t="array" ref="G772">_xlfn.IFNA(LOOKUP(1,0/FIND(help!$B$1:$B$26,B772),help!$C$1:$C$26),"")</f>
        <v>德甲</v>
      </c>
      <c r="H772" s="11" t="str" cm="1">
        <f t="array" ref="H772">IF(G772="","",IFERROR(LOOKUP(1,0/FIND(help!$H$2:$H$18,B772),help!$I$2:$I$18),""))</f>
        <v>2023-24赛季</v>
      </c>
      <c r="I772" s="11" t="s">
        <v>1116</v>
      </c>
      <c r="J772" s="11" t="s">
        <v>905</v>
      </c>
      <c r="K772" s="11" t="s">
        <v>755</v>
      </c>
      <c r="L772" s="19">
        <f t="shared" si="121"/>
        <v>45517</v>
      </c>
      <c r="M772" s="11">
        <f t="shared" ref="M772:M835" si="124">M771</f>
        <v>3505</v>
      </c>
      <c r="N772" s="20">
        <f t="shared" si="122"/>
        <v>1.0555555555555556</v>
      </c>
      <c r="O772" s="20">
        <f t="shared" si="116"/>
        <v>0.11111111111111116</v>
      </c>
      <c r="P772" s="11" t="str">
        <f>IF(G772="","",G772&amp;COUNTIF($G$2:G772,G772))</f>
        <v>德甲171</v>
      </c>
      <c r="Q772" s="26">
        <f t="shared" si="123"/>
        <v>5.5511151231257827E-17</v>
      </c>
    </row>
    <row r="773" spans="1:17" x14ac:dyDescent="0.2">
      <c r="A773" s="19"/>
      <c r="B773" s="11" t="s">
        <v>663</v>
      </c>
      <c r="C773" s="19">
        <f t="shared" si="117"/>
        <v>45518</v>
      </c>
      <c r="D773" s="20">
        <f t="shared" si="118"/>
        <v>0.1111111111111111</v>
      </c>
      <c r="E773" s="20">
        <f t="shared" si="119"/>
        <v>0.1701388888888889</v>
      </c>
      <c r="F773" s="20">
        <f t="shared" si="120"/>
        <v>5.902777777777779E-2</v>
      </c>
      <c r="G773" s="11" t="str" cm="1">
        <f t="array" ref="G773">_xlfn.IFNA(LOOKUP(1,0/FIND(help!$B$1:$B$26,B773),help!$C$1:$C$26),"")</f>
        <v>德甲</v>
      </c>
      <c r="H773" s="11" t="str" cm="1">
        <f t="array" ref="H773">IF(G773="","",IFERROR(LOOKUP(1,0/FIND(help!$H$2:$H$18,B773),help!$I$2:$I$18),""))</f>
        <v>2023-24赛季</v>
      </c>
      <c r="I773" s="11" t="s">
        <v>1116</v>
      </c>
      <c r="J773" s="11" t="s">
        <v>910</v>
      </c>
      <c r="K773" s="11" t="s">
        <v>755</v>
      </c>
      <c r="L773" s="19">
        <f t="shared" si="121"/>
        <v>45518</v>
      </c>
      <c r="M773" s="11">
        <f t="shared" si="124"/>
        <v>3505</v>
      </c>
      <c r="N773" s="20">
        <f t="shared" si="122"/>
        <v>0.1111111111111111</v>
      </c>
      <c r="O773" s="20">
        <f t="shared" ref="O773:O779" si="125">IF(N773="","",IF(ISNUMBER(FIND("集锦",G773)),IF(E773&lt;$L$1,E773+1,E773),IF(ABS(F773-$M$1)&lt;=TIME(0,5,1),IF(N773+$M$1&gt;TIME(2,0,0)+1,N773+$M$1-1,N773+$M$1),"check")))</f>
        <v>0.16666666666666666</v>
      </c>
      <c r="P773" s="11" t="str">
        <f>IF(G773="","",G773&amp;COUNTIF($G$2:G773,G773))</f>
        <v>德甲172</v>
      </c>
      <c r="Q773" s="26">
        <f t="shared" si="123"/>
        <v>3.4722222222222376E-3</v>
      </c>
    </row>
    <row r="774" spans="1:17" x14ac:dyDescent="0.2">
      <c r="A774" s="19"/>
      <c r="B774" s="11" t="s">
        <v>664</v>
      </c>
      <c r="C774" s="19">
        <f t="shared" si="117"/>
        <v>45518</v>
      </c>
      <c r="D774" s="20">
        <f t="shared" si="118"/>
        <v>0.1701388888888889</v>
      </c>
      <c r="E774" s="20">
        <f t="shared" si="119"/>
        <v>0.22569444444444445</v>
      </c>
      <c r="F774" s="20">
        <f t="shared" si="120"/>
        <v>5.5555555555555552E-2</v>
      </c>
      <c r="G774" s="11" t="str" cm="1">
        <f t="array" ref="G774">_xlfn.IFNA(LOOKUP(1,0/FIND(help!$B$1:$B$26,B774),help!$C$1:$C$26),"")</f>
        <v>德甲</v>
      </c>
      <c r="H774" s="11" t="str" cm="1">
        <f t="array" ref="H774">IF(G774="","",IFERROR(LOOKUP(1,0/FIND(help!$H$2:$H$18,B774),help!$I$2:$I$18),""))</f>
        <v>2023-24赛季</v>
      </c>
      <c r="I774" s="11" t="s">
        <v>1124</v>
      </c>
      <c r="J774" s="11" t="s">
        <v>915</v>
      </c>
      <c r="K774" s="11" t="s">
        <v>755</v>
      </c>
      <c r="L774" s="19">
        <f t="shared" si="121"/>
        <v>45518</v>
      </c>
      <c r="M774" s="11">
        <f t="shared" si="124"/>
        <v>3505</v>
      </c>
      <c r="N774" s="20">
        <f t="shared" si="122"/>
        <v>0.1701388888888889</v>
      </c>
      <c r="O774" s="20">
        <f t="shared" si="125"/>
        <v>0.22569444444444445</v>
      </c>
      <c r="P774" s="11" t="str">
        <f>IF(G774="","",G774&amp;COUNTIF($G$2:G774,G774))</f>
        <v>德甲173</v>
      </c>
      <c r="Q774" s="26">
        <f t="shared" si="123"/>
        <v>0</v>
      </c>
    </row>
    <row r="775" spans="1:17" x14ac:dyDescent="0.2">
      <c r="A775" s="19"/>
      <c r="B775" s="11" t="s">
        <v>665</v>
      </c>
      <c r="C775" s="19">
        <f t="shared" si="117"/>
        <v>45518</v>
      </c>
      <c r="D775" s="20">
        <f t="shared" si="118"/>
        <v>0.22569444444444445</v>
      </c>
      <c r="E775" s="20">
        <f t="shared" si="119"/>
        <v>0.28472222222222221</v>
      </c>
      <c r="F775" s="20">
        <f t="shared" si="120"/>
        <v>5.9027777777777762E-2</v>
      </c>
      <c r="G775" s="11" t="str" cm="1">
        <f t="array" ref="G775">_xlfn.IFNA(LOOKUP(1,0/FIND(help!$B$1:$B$26,B775),help!$C$1:$C$26),"")</f>
        <v>德甲</v>
      </c>
      <c r="H775" s="11" t="str" cm="1">
        <f t="array" ref="H775">IF(G775="","",IFERROR(LOOKUP(1,0/FIND(help!$H$2:$H$18,B775),help!$I$2:$I$18),""))</f>
        <v>2023-24赛季</v>
      </c>
      <c r="I775" s="11" t="s">
        <v>1124</v>
      </c>
      <c r="J775" s="11" t="s">
        <v>920</v>
      </c>
      <c r="K775" s="11" t="s">
        <v>755</v>
      </c>
      <c r="L775" s="19">
        <f t="shared" si="121"/>
        <v>45518</v>
      </c>
      <c r="M775" s="11">
        <f t="shared" si="124"/>
        <v>3505</v>
      </c>
      <c r="N775" s="20">
        <f t="shared" si="122"/>
        <v>0.22569444444444445</v>
      </c>
      <c r="O775" s="20">
        <f t="shared" si="125"/>
        <v>0.28125</v>
      </c>
      <c r="P775" s="11" t="str">
        <f>IF(G775="","",G775&amp;COUNTIF($G$2:G775,G775))</f>
        <v>德甲174</v>
      </c>
      <c r="Q775" s="26">
        <f t="shared" si="123"/>
        <v>3.4722222222222099E-3</v>
      </c>
    </row>
    <row r="776" spans="1:17" x14ac:dyDescent="0.2">
      <c r="A776" s="19"/>
      <c r="B776" s="11" t="s">
        <v>666</v>
      </c>
      <c r="C776" s="19">
        <f t="shared" si="117"/>
        <v>45518</v>
      </c>
      <c r="D776" s="20">
        <f t="shared" si="118"/>
        <v>0.28472222222222221</v>
      </c>
      <c r="E776" s="20">
        <f t="shared" si="119"/>
        <v>0.34027777777777779</v>
      </c>
      <c r="F776" s="20">
        <f t="shared" si="120"/>
        <v>5.555555555555558E-2</v>
      </c>
      <c r="G776" s="11" t="str" cm="1">
        <f t="array" ref="G776">_xlfn.IFNA(LOOKUP(1,0/FIND(help!$B$1:$B$26,B776),help!$C$1:$C$26),"")</f>
        <v>德甲</v>
      </c>
      <c r="H776" s="11" t="str" cm="1">
        <f t="array" ref="H776">IF(G776="","",IFERROR(LOOKUP(1,0/FIND(help!$H$2:$H$18,B776),help!$I$2:$I$18),""))</f>
        <v>2023-24赛季</v>
      </c>
      <c r="I776" s="11" t="s">
        <v>1131</v>
      </c>
      <c r="J776" s="11" t="s">
        <v>926</v>
      </c>
      <c r="K776" s="11" t="s">
        <v>755</v>
      </c>
      <c r="L776" s="19">
        <f t="shared" si="121"/>
        <v>45518</v>
      </c>
      <c r="M776" s="11">
        <f t="shared" si="124"/>
        <v>3505</v>
      </c>
      <c r="N776" s="20">
        <f t="shared" si="122"/>
        <v>0.28472222222222221</v>
      </c>
      <c r="O776" s="20">
        <f t="shared" si="125"/>
        <v>0.34027777777777779</v>
      </c>
      <c r="P776" s="11" t="str">
        <f>IF(G776="","",G776&amp;COUNTIF($G$2:G776,G776))</f>
        <v>德甲175</v>
      </c>
      <c r="Q776" s="26">
        <f t="shared" si="123"/>
        <v>0</v>
      </c>
    </row>
    <row r="777" spans="1:17" x14ac:dyDescent="0.2">
      <c r="A777" s="19"/>
      <c r="B777" s="11" t="s">
        <v>667</v>
      </c>
      <c r="C777" s="19">
        <f t="shared" si="117"/>
        <v>45518</v>
      </c>
      <c r="D777" s="20">
        <f t="shared" si="118"/>
        <v>0.34027777777777779</v>
      </c>
      <c r="E777" s="20">
        <f t="shared" si="119"/>
        <v>0.39930555555555558</v>
      </c>
      <c r="F777" s="20">
        <f t="shared" si="120"/>
        <v>5.902777777777779E-2</v>
      </c>
      <c r="G777" s="11" t="str" cm="1">
        <f t="array" ref="G777">_xlfn.IFNA(LOOKUP(1,0/FIND(help!$B$1:$B$26,B777),help!$C$1:$C$26),"")</f>
        <v>德甲</v>
      </c>
      <c r="H777" s="11" t="str" cm="1">
        <f t="array" ref="H777">IF(G777="","",IFERROR(LOOKUP(1,0/FIND(help!$H$2:$H$18,B777),help!$I$2:$I$18),""))</f>
        <v>2023-24赛季</v>
      </c>
      <c r="I777" s="11" t="s">
        <v>1131</v>
      </c>
      <c r="J777" s="11" t="s">
        <v>931</v>
      </c>
      <c r="K777" s="11" t="s">
        <v>755</v>
      </c>
      <c r="L777" s="19">
        <f t="shared" si="121"/>
        <v>45518</v>
      </c>
      <c r="M777" s="11">
        <f t="shared" si="124"/>
        <v>3505</v>
      </c>
      <c r="N777" s="20">
        <f t="shared" si="122"/>
        <v>0.34027777777777779</v>
      </c>
      <c r="O777" s="20">
        <f t="shared" si="125"/>
        <v>0.39583333333333337</v>
      </c>
      <c r="P777" s="11" t="str">
        <f>IF(G777="","",G777&amp;COUNTIF($G$2:G777,G777))</f>
        <v>德甲176</v>
      </c>
      <c r="Q777" s="26">
        <f t="shared" si="123"/>
        <v>3.4722222222222099E-3</v>
      </c>
    </row>
    <row r="778" spans="1:17" x14ac:dyDescent="0.2">
      <c r="A778" s="19"/>
      <c r="B778" s="11" t="s">
        <v>668</v>
      </c>
      <c r="C778" s="19">
        <f t="shared" si="117"/>
        <v>45518</v>
      </c>
      <c r="D778" s="20">
        <f t="shared" si="118"/>
        <v>0.39930555555555558</v>
      </c>
      <c r="E778" s="20">
        <f t="shared" si="119"/>
        <v>0.4548611111111111</v>
      </c>
      <c r="F778" s="20">
        <f t="shared" si="120"/>
        <v>5.5555555555555525E-2</v>
      </c>
      <c r="G778" s="11" t="str" cm="1">
        <f t="array" ref="G778">_xlfn.IFNA(LOOKUP(1,0/FIND(help!$B$1:$B$26,B778),help!$C$1:$C$26),"")</f>
        <v>欧冠</v>
      </c>
      <c r="H778" s="11" t="str" cm="1">
        <f t="array" ref="H778">IF(G778="","",IFERROR(LOOKUP(1,0/FIND(help!$H$2:$H$18,B778),help!$I$2:$I$18),""))</f>
        <v>2023-24赛季</v>
      </c>
      <c r="I778" s="11" t="s">
        <v>1150</v>
      </c>
      <c r="J778" s="11" t="s">
        <v>955</v>
      </c>
      <c r="K778" s="11" t="s">
        <v>755</v>
      </c>
      <c r="L778" s="19">
        <f t="shared" si="121"/>
        <v>45518</v>
      </c>
      <c r="M778" s="11">
        <f t="shared" si="124"/>
        <v>3505</v>
      </c>
      <c r="N778" s="20">
        <f t="shared" si="122"/>
        <v>0.39930555555555558</v>
      </c>
      <c r="O778" s="20">
        <f t="shared" si="125"/>
        <v>0.45486111111111116</v>
      </c>
      <c r="P778" s="11" t="str">
        <f>IF(G778="","",G778&amp;COUNTIF($G$2:G778,G778))</f>
        <v>欧冠171</v>
      </c>
      <c r="Q778" s="26">
        <f t="shared" si="123"/>
        <v>5.5511151231257827E-17</v>
      </c>
    </row>
    <row r="779" spans="1:17" x14ac:dyDescent="0.2">
      <c r="A779" s="19"/>
      <c r="B779" s="11" t="s">
        <v>669</v>
      </c>
      <c r="C779" s="19">
        <f t="shared" si="117"/>
        <v>45518</v>
      </c>
      <c r="D779" s="20">
        <f t="shared" si="118"/>
        <v>0.4548611111111111</v>
      </c>
      <c r="E779" s="20">
        <f t="shared" si="119"/>
        <v>0.51388888888888884</v>
      </c>
      <c r="F779" s="20">
        <f t="shared" si="120"/>
        <v>5.9027777777777735E-2</v>
      </c>
      <c r="G779" s="11" t="str" cm="1">
        <f t="array" ref="G779">_xlfn.IFNA(LOOKUP(1,0/FIND(help!$B$1:$B$26,B779),help!$C$1:$C$26),"")</f>
        <v>欧冠</v>
      </c>
      <c r="H779" s="11" t="str" cm="1">
        <f t="array" ref="H779">IF(G779="","",IFERROR(LOOKUP(1,0/FIND(help!$H$2:$H$18,B779),help!$I$2:$I$18),""))</f>
        <v>2023-24赛季</v>
      </c>
      <c r="I779" s="11" t="s">
        <v>1150</v>
      </c>
      <c r="J779" s="11" t="s">
        <v>962</v>
      </c>
      <c r="K779" s="11" t="s">
        <v>755</v>
      </c>
      <c r="L779" s="19">
        <f t="shared" si="121"/>
        <v>45518</v>
      </c>
      <c r="M779" s="11">
        <f t="shared" si="124"/>
        <v>3505</v>
      </c>
      <c r="N779" s="20">
        <f t="shared" si="122"/>
        <v>0.4548611111111111</v>
      </c>
      <c r="O779" s="20">
        <f t="shared" si="125"/>
        <v>0.51041666666666663</v>
      </c>
      <c r="P779" s="11" t="str">
        <f>IF(G779="","",G779&amp;COUNTIF($G$2:G779,G779))</f>
        <v>欧冠172</v>
      </c>
      <c r="Q779" s="26">
        <f t="shared" si="123"/>
        <v>3.4722222222222099E-3</v>
      </c>
    </row>
    <row r="780" spans="1:17" x14ac:dyDescent="0.2">
      <c r="A780" s="19"/>
      <c r="B780" s="11" t="s">
        <v>362</v>
      </c>
      <c r="C780" s="19">
        <f t="shared" si="117"/>
        <v>45518</v>
      </c>
      <c r="D780" s="20">
        <f t="shared" si="118"/>
        <v>0.51388888888888884</v>
      </c>
      <c r="E780" s="20">
        <f t="shared" si="119"/>
        <v>0.52430555555555558</v>
      </c>
      <c r="F780" s="20">
        <f t="shared" si="120"/>
        <v>1.0416666666666741E-2</v>
      </c>
      <c r="G780" s="11" t="str" cm="1">
        <f t="array" ref="G780">_xlfn.IFNA(LOOKUP(1,0/FIND(help!$B$1:$B$26,B780),help!$C$1:$C$26),"")</f>
        <v>欧冠集锦</v>
      </c>
      <c r="H780" s="11" t="str" cm="1">
        <f t="array" ref="H780">IF(G780="","",IFERROR(LOOKUP(1,0/FIND(help!$H$2:$H$18,B780),help!$I$2:$I$18),""))</f>
        <v/>
      </c>
      <c r="I780" s="11" t="s">
        <v>1157</v>
      </c>
      <c r="J780" s="11" t="s">
        <v>972</v>
      </c>
      <c r="K780" s="11" t="s">
        <v>755</v>
      </c>
      <c r="L780" s="19">
        <f t="shared" si="121"/>
        <v>45518</v>
      </c>
      <c r="M780" s="11">
        <f t="shared" si="124"/>
        <v>3505</v>
      </c>
      <c r="N780" s="20">
        <f t="shared" si="122"/>
        <v>0.51388888888888884</v>
      </c>
      <c r="O780" s="20">
        <v>0.52430555555555558</v>
      </c>
      <c r="P780" s="11" t="str">
        <f>IF(G780="","",G780&amp;COUNTIF($G$2:G780,G780))</f>
        <v>欧冠集锦6</v>
      </c>
      <c r="Q780" s="26">
        <f t="shared" si="123"/>
        <v>0</v>
      </c>
    </row>
    <row r="781" spans="1:17" x14ac:dyDescent="0.2">
      <c r="A781" s="19"/>
      <c r="B781" s="11" t="s">
        <v>551</v>
      </c>
      <c r="C781" s="19">
        <f t="shared" si="117"/>
        <v>45518</v>
      </c>
      <c r="D781" s="20">
        <f t="shared" si="118"/>
        <v>0.52430555555555558</v>
      </c>
      <c r="E781" s="20">
        <f t="shared" si="119"/>
        <v>0.54166666666666663</v>
      </c>
      <c r="F781" s="20">
        <f t="shared" si="120"/>
        <v>1.7361111111111049E-2</v>
      </c>
      <c r="G781" s="11" t="str" cm="1">
        <f t="array" ref="G781">_xlfn.IFNA(LOOKUP(1,0/FIND(help!$B$1:$B$26,B781),help!$C$1:$C$26),"")</f>
        <v/>
      </c>
      <c r="H781" s="11" t="str" cm="1">
        <f t="array" ref="H781">IF(G781="","",IFERROR(LOOKUP(1,0/FIND(help!$H$2:$H$18,B781),help!$I$2:$I$18),""))</f>
        <v/>
      </c>
      <c r="I781" s="11" t="s">
        <v>1079</v>
      </c>
      <c r="J781" s="11" t="s">
        <v>858</v>
      </c>
      <c r="K781" s="11" t="s">
        <v>755</v>
      </c>
      <c r="L781" s="19">
        <f t="shared" si="121"/>
        <v>45518</v>
      </c>
      <c r="M781" s="11">
        <f t="shared" si="124"/>
        <v>3505</v>
      </c>
      <c r="N781" s="20" t="str">
        <f t="shared" si="122"/>
        <v/>
      </c>
      <c r="O781" s="20" t="str">
        <f>IF(N781="","",IF(ISNUMBER(FIND("集锦",G781)),IF(E781&lt;$L$1,E781+1,E781),IF(ABS(F781-$M$1)&lt;=TIME(0,5,1),IF(N781+$M$1&gt;TIME(2,0,0)+1,N781+$M$1-1,N781+$M$1),"check")))</f>
        <v/>
      </c>
      <c r="P781" s="11" t="str">
        <f>IF(G781="","",G781&amp;COUNTIF($G$2:G781,G781))</f>
        <v/>
      </c>
      <c r="Q781" s="26">
        <f t="shared" si="123"/>
        <v>0</v>
      </c>
    </row>
    <row r="782" spans="1:17" x14ac:dyDescent="0.2">
      <c r="A782" s="19"/>
      <c r="B782" s="11" t="s">
        <v>670</v>
      </c>
      <c r="C782" s="19">
        <f t="shared" si="117"/>
        <v>45518</v>
      </c>
      <c r="D782" s="20">
        <f t="shared" si="118"/>
        <v>0.54166666666666663</v>
      </c>
      <c r="E782" s="20">
        <f t="shared" si="119"/>
        <v>0.59722222222222221</v>
      </c>
      <c r="F782" s="20">
        <f t="shared" si="120"/>
        <v>5.555555555555558E-2</v>
      </c>
      <c r="G782" s="11" t="str" cm="1">
        <f t="array" ref="G782">_xlfn.IFNA(LOOKUP(1,0/FIND(help!$B$1:$B$26,B782),help!$C$1:$C$26),"")</f>
        <v>意甲</v>
      </c>
      <c r="H782" s="11" t="str" cm="1">
        <f t="array" ref="H782">IF(G782="","",IFERROR(LOOKUP(1,0/FIND(help!$H$2:$H$18,B782),help!$I$2:$I$18),""))</f>
        <v>2023-24赛季</v>
      </c>
      <c r="I782" s="11" t="s">
        <v>1190</v>
      </c>
      <c r="J782" s="11" t="s">
        <v>1027</v>
      </c>
      <c r="K782" s="11" t="s">
        <v>755</v>
      </c>
      <c r="L782" s="19">
        <f t="shared" si="121"/>
        <v>45518</v>
      </c>
      <c r="M782" s="11">
        <f t="shared" si="124"/>
        <v>3505</v>
      </c>
      <c r="N782" s="20">
        <f t="shared" si="122"/>
        <v>0.54166666666666663</v>
      </c>
      <c r="O782" s="20">
        <f>IF(N782="","",IF(ISNUMBER(FIND("集锦",G782)),IF(E782&lt;$L$1,E782+1,E782),IF(ABS(F782-$M$1)&lt;=TIME(0,5,1),IF(N782+$M$1&gt;TIME(2,0,0)+1,N782+$M$1-1,N782+$M$1),"check")))</f>
        <v>0.59722222222222221</v>
      </c>
      <c r="P782" s="11" t="str">
        <f>IF(G782="","",G782&amp;COUNTIF($G$2:G782,G782))</f>
        <v>意甲73</v>
      </c>
      <c r="Q782" s="26">
        <f t="shared" si="123"/>
        <v>0</v>
      </c>
    </row>
    <row r="783" spans="1:17" x14ac:dyDescent="0.2">
      <c r="A783" s="19"/>
      <c r="B783" s="11" t="s">
        <v>671</v>
      </c>
      <c r="C783" s="19">
        <f t="shared" si="117"/>
        <v>45518</v>
      </c>
      <c r="D783" s="20">
        <f t="shared" si="118"/>
        <v>0.59722222222222221</v>
      </c>
      <c r="E783" s="20">
        <f t="shared" si="119"/>
        <v>0.65625</v>
      </c>
      <c r="F783" s="20">
        <f t="shared" si="120"/>
        <v>5.902777777777779E-2</v>
      </c>
      <c r="G783" s="11" t="str" cm="1">
        <f t="array" ref="G783">_xlfn.IFNA(LOOKUP(1,0/FIND(help!$B$1:$B$26,B783),help!$C$1:$C$26),"")</f>
        <v>意甲</v>
      </c>
      <c r="H783" s="11" t="str" cm="1">
        <f t="array" ref="H783">IF(G783="","",IFERROR(LOOKUP(1,0/FIND(help!$H$2:$H$18,B783),help!$I$2:$I$18),""))</f>
        <v>2023-24赛季</v>
      </c>
      <c r="I783" s="11" t="s">
        <v>1159</v>
      </c>
      <c r="J783" s="11" t="s">
        <v>975</v>
      </c>
      <c r="K783" s="11" t="s">
        <v>755</v>
      </c>
      <c r="L783" s="19">
        <f t="shared" si="121"/>
        <v>45518</v>
      </c>
      <c r="M783" s="11">
        <f t="shared" si="124"/>
        <v>3505</v>
      </c>
      <c r="N783" s="20">
        <f t="shared" si="122"/>
        <v>0.59722222222222221</v>
      </c>
      <c r="O783" s="20">
        <f>IF(N783="","",IF(ISNUMBER(FIND("集锦",G783)),IF(E783&lt;$L$1,E783+1,E783),IF(ABS(F783-$M$1)&lt;=TIME(0,5,1),IF(N783+$M$1&gt;TIME(2,0,0)+1,N783+$M$1-1,N783+$M$1),"check")))</f>
        <v>0.65277777777777779</v>
      </c>
      <c r="P783" s="11" t="str">
        <f>IF(G783="","",G783&amp;COUNTIF($G$2:G783,G783))</f>
        <v>意甲74</v>
      </c>
      <c r="Q783" s="26">
        <f t="shared" si="123"/>
        <v>3.4722222222222099E-3</v>
      </c>
    </row>
    <row r="784" spans="1:17" x14ac:dyDescent="0.2">
      <c r="A784" s="19"/>
      <c r="B784" s="11" t="s">
        <v>672</v>
      </c>
      <c r="C784" s="19">
        <f t="shared" si="117"/>
        <v>45518</v>
      </c>
      <c r="D784" s="20">
        <f t="shared" si="118"/>
        <v>0.65625</v>
      </c>
      <c r="E784" s="20">
        <f t="shared" si="119"/>
        <v>0.71180555555555558</v>
      </c>
      <c r="F784" s="20">
        <f t="shared" si="120"/>
        <v>5.555555555555558E-2</v>
      </c>
      <c r="G784" s="11" t="str" cm="1">
        <f t="array" ref="G784">_xlfn.IFNA(LOOKUP(1,0/FIND(help!$B$1:$B$26,B784),help!$C$1:$C$26),"")</f>
        <v>德甲</v>
      </c>
      <c r="H784" s="11" t="str" cm="1">
        <f t="array" ref="H784">IF(G784="","",IFERROR(LOOKUP(1,0/FIND(help!$H$2:$H$18,B784),help!$I$2:$I$18),""))</f>
        <v>2023-24赛季</v>
      </c>
      <c r="I784" s="11" t="s">
        <v>1189</v>
      </c>
      <c r="J784" s="11" t="s">
        <v>1028</v>
      </c>
      <c r="K784" s="11" t="s">
        <v>755</v>
      </c>
      <c r="L784" s="19">
        <f t="shared" si="121"/>
        <v>45518</v>
      </c>
      <c r="M784" s="11">
        <f t="shared" si="124"/>
        <v>3505</v>
      </c>
      <c r="N784" s="20">
        <f t="shared" si="122"/>
        <v>0.65625</v>
      </c>
      <c r="O784" s="20">
        <f>IF(N784="","",IF(ISNUMBER(FIND("集锦",G784)),IF(E784&lt;$L$1,E784+1,E784),IF(ABS(F784-$M$1)&lt;=TIME(0,5,1),IF(N784+$M$1&gt;TIME(2,0,0)+1,N784+$M$1-1,N784+$M$1),"check")))</f>
        <v>0.71180555555555558</v>
      </c>
      <c r="P784" s="11" t="str">
        <f>IF(G784="","",G784&amp;COUNTIF($G$2:G784,G784))</f>
        <v>德甲177</v>
      </c>
      <c r="Q784" s="26">
        <f t="shared" si="123"/>
        <v>0</v>
      </c>
    </row>
    <row r="785" spans="1:17" x14ac:dyDescent="0.2">
      <c r="A785" s="19"/>
      <c r="B785" s="11" t="s">
        <v>673</v>
      </c>
      <c r="C785" s="19">
        <f t="shared" si="117"/>
        <v>45518</v>
      </c>
      <c r="D785" s="20">
        <f t="shared" si="118"/>
        <v>0.71180555555555558</v>
      </c>
      <c r="E785" s="20">
        <f t="shared" si="119"/>
        <v>0.77083333333333337</v>
      </c>
      <c r="F785" s="20">
        <f t="shared" si="120"/>
        <v>5.902777777777779E-2</v>
      </c>
      <c r="G785" s="11" t="str" cm="1">
        <f t="array" ref="G785">_xlfn.IFNA(LOOKUP(1,0/FIND(help!$B$1:$B$26,B785),help!$C$1:$C$26),"")</f>
        <v>德甲</v>
      </c>
      <c r="H785" s="11" t="str" cm="1">
        <f t="array" ref="H785">IF(G785="","",IFERROR(LOOKUP(1,0/FIND(help!$H$2:$H$18,B785),help!$I$2:$I$18),""))</f>
        <v>2023-24赛季</v>
      </c>
      <c r="I785" s="11" t="s">
        <v>1191</v>
      </c>
      <c r="J785" s="11" t="s">
        <v>1029</v>
      </c>
      <c r="K785" s="11" t="s">
        <v>755</v>
      </c>
      <c r="L785" s="19">
        <f t="shared" si="121"/>
        <v>45518</v>
      </c>
      <c r="M785" s="11">
        <f t="shared" si="124"/>
        <v>3505</v>
      </c>
      <c r="N785" s="20">
        <f t="shared" si="122"/>
        <v>0.71180555555555558</v>
      </c>
      <c r="O785" s="20">
        <f>IF(N785="","",IF(ISNUMBER(FIND("集锦",G785)),IF(E785&lt;$L$1,E785+1,E785),IF(ABS(F785-$M$1)&lt;=TIME(0,5,1),IF(N785+$M$1&gt;TIME(2,0,0)+1,N785+$M$1-1,N785+$M$1),"check")))</f>
        <v>0.76736111111111116</v>
      </c>
      <c r="P785" s="11" t="str">
        <f>IF(G785="","",G785&amp;COUNTIF($G$2:G785,G785))</f>
        <v>德甲178</v>
      </c>
      <c r="Q785" s="26">
        <f t="shared" si="123"/>
        <v>3.4722222222222099E-3</v>
      </c>
    </row>
    <row r="786" spans="1:17" x14ac:dyDescent="0.2">
      <c r="A786" s="19"/>
      <c r="B786" s="11" t="s">
        <v>556</v>
      </c>
      <c r="C786" s="19">
        <f t="shared" si="117"/>
        <v>45518</v>
      </c>
      <c r="D786" s="20">
        <f t="shared" si="118"/>
        <v>0.77083333333333337</v>
      </c>
      <c r="E786" s="20">
        <f t="shared" si="119"/>
        <v>0.77777777777777779</v>
      </c>
      <c r="F786" s="20">
        <f t="shared" si="120"/>
        <v>6.9444444444444198E-3</v>
      </c>
      <c r="G786" s="11" t="str" cm="1">
        <f t="array" ref="G786">_xlfn.IFNA(LOOKUP(1,0/FIND(help!$B$1:$B$26,B786),help!$C$1:$C$26),"")</f>
        <v>欧冠集锦</v>
      </c>
      <c r="H786" s="11" t="str" cm="1">
        <f t="array" ref="H786">IF(G786="","",IFERROR(LOOKUP(1,0/FIND(help!$H$2:$H$18,B786),help!$I$2:$I$18),""))</f>
        <v/>
      </c>
      <c r="I786" s="11" t="s">
        <v>1157</v>
      </c>
      <c r="J786" s="11" t="s">
        <v>972</v>
      </c>
      <c r="K786" s="11" t="s">
        <v>755</v>
      </c>
      <c r="L786" s="19">
        <f t="shared" si="121"/>
        <v>45518</v>
      </c>
      <c r="M786" s="11">
        <f t="shared" si="124"/>
        <v>3505</v>
      </c>
      <c r="N786" s="20">
        <f t="shared" si="122"/>
        <v>0.77083333333333337</v>
      </c>
      <c r="O786" s="20">
        <v>0.77777777777777779</v>
      </c>
      <c r="P786" s="11" t="str">
        <f>IF(G786="","",G786&amp;COUNTIF($G$2:G786,G786))</f>
        <v>欧冠集锦7</v>
      </c>
      <c r="Q786" s="26">
        <f t="shared" si="123"/>
        <v>0</v>
      </c>
    </row>
    <row r="787" spans="1:17" x14ac:dyDescent="0.2">
      <c r="A787" s="19"/>
      <c r="B787" s="11" t="s">
        <v>51</v>
      </c>
      <c r="C787" s="19">
        <f t="shared" si="117"/>
        <v>45518</v>
      </c>
      <c r="D787" s="20">
        <f t="shared" si="118"/>
        <v>0.77777777777777779</v>
      </c>
      <c r="E787" s="20">
        <f t="shared" si="119"/>
        <v>0.79513888888888884</v>
      </c>
      <c r="F787" s="20">
        <f t="shared" si="120"/>
        <v>1.7361111111111049E-2</v>
      </c>
      <c r="G787" s="11" t="str" cm="1">
        <f t="array" ref="G787">_xlfn.IFNA(LOOKUP(1,0/FIND(help!$B$1:$B$26,B787),help!$C$1:$C$26),"")</f>
        <v/>
      </c>
      <c r="H787" s="11" t="str" cm="1">
        <f t="array" ref="H787">IF(G787="","",IFERROR(LOOKUP(1,0/FIND(help!$H$2:$H$18,B787),help!$I$2:$I$18),""))</f>
        <v/>
      </c>
      <c r="I787" s="11" t="s">
        <v>1079</v>
      </c>
      <c r="J787" s="11" t="s">
        <v>858</v>
      </c>
      <c r="K787" s="11" t="s">
        <v>755</v>
      </c>
      <c r="L787" s="19">
        <f t="shared" si="121"/>
        <v>45518</v>
      </c>
      <c r="M787" s="11">
        <f t="shared" si="124"/>
        <v>3505</v>
      </c>
      <c r="N787" s="20" t="str">
        <f t="shared" si="122"/>
        <v/>
      </c>
      <c r="O787" s="20" t="str">
        <f t="shared" ref="O787:O818" si="126">IF(N787="","",IF(ISNUMBER(FIND("集锦",G787)),IF(E787&lt;$L$1,E787+1,E787),IF(ABS(F787-$M$1)&lt;=TIME(0,5,1),IF(N787+$M$1&gt;TIME(2,0,0)+1,N787+$M$1-1,N787+$M$1),"check")))</f>
        <v/>
      </c>
      <c r="P787" s="11" t="str">
        <f>IF(G787="","",G787&amp;COUNTIF($G$2:G787,G787))</f>
        <v/>
      </c>
      <c r="Q787" s="26">
        <f t="shared" si="123"/>
        <v>0</v>
      </c>
    </row>
    <row r="788" spans="1:17" x14ac:dyDescent="0.2">
      <c r="A788" s="19"/>
      <c r="B788" s="11" t="s">
        <v>674</v>
      </c>
      <c r="C788" s="19">
        <f t="shared" si="117"/>
        <v>45518</v>
      </c>
      <c r="D788" s="20">
        <f t="shared" si="118"/>
        <v>0.79513888888888884</v>
      </c>
      <c r="E788" s="20">
        <f t="shared" si="119"/>
        <v>0.85069444444444442</v>
      </c>
      <c r="F788" s="20">
        <f t="shared" si="120"/>
        <v>5.555555555555558E-2</v>
      </c>
      <c r="G788" s="11" t="str" cm="1">
        <f t="array" ref="G788">_xlfn.IFNA(LOOKUP(1,0/FIND(help!$B$1:$B$26,B788),help!$C$1:$C$26),"")</f>
        <v>德甲</v>
      </c>
      <c r="H788" s="11" t="str" cm="1">
        <f t="array" ref="H788">IF(G788="","",IFERROR(LOOKUP(1,0/FIND(help!$H$2:$H$18,B788),help!$I$2:$I$18),""))</f>
        <v>2023-24赛季</v>
      </c>
      <c r="I788" s="11" t="s">
        <v>1175</v>
      </c>
      <c r="J788" s="11" t="s">
        <v>1006</v>
      </c>
      <c r="K788" s="11" t="s">
        <v>755</v>
      </c>
      <c r="L788" s="19">
        <f t="shared" si="121"/>
        <v>45518</v>
      </c>
      <c r="M788" s="11">
        <f t="shared" si="124"/>
        <v>3505</v>
      </c>
      <c r="N788" s="20">
        <f t="shared" si="122"/>
        <v>0.79513888888888884</v>
      </c>
      <c r="O788" s="20">
        <f t="shared" si="126"/>
        <v>0.85069444444444442</v>
      </c>
      <c r="P788" s="11" t="str">
        <f>IF(G788="","",G788&amp;COUNTIF($G$2:G788,G788))</f>
        <v>德甲179</v>
      </c>
      <c r="Q788" s="26">
        <f t="shared" si="123"/>
        <v>0</v>
      </c>
    </row>
    <row r="789" spans="1:17" x14ac:dyDescent="0.2">
      <c r="A789" s="19"/>
      <c r="B789" s="11" t="s">
        <v>675</v>
      </c>
      <c r="C789" s="19">
        <f t="shared" si="117"/>
        <v>45518</v>
      </c>
      <c r="D789" s="20">
        <f t="shared" si="118"/>
        <v>0.85069444444444442</v>
      </c>
      <c r="E789" s="20">
        <f t="shared" si="119"/>
        <v>0.90972222222222221</v>
      </c>
      <c r="F789" s="20">
        <f t="shared" si="120"/>
        <v>5.902777777777779E-2</v>
      </c>
      <c r="G789" s="11" t="str" cm="1">
        <f t="array" ref="G789">_xlfn.IFNA(LOOKUP(1,0/FIND(help!$B$1:$B$26,B789),help!$C$1:$C$26),"")</f>
        <v>德甲</v>
      </c>
      <c r="H789" s="11" t="str" cm="1">
        <f t="array" ref="H789">IF(G789="","",IFERROR(LOOKUP(1,0/FIND(help!$H$2:$H$18,B789),help!$I$2:$I$18),""))</f>
        <v>2023-24赛季</v>
      </c>
      <c r="I789" s="11" t="s">
        <v>1185</v>
      </c>
      <c r="J789" s="11" t="s">
        <v>1017</v>
      </c>
      <c r="K789" s="11" t="s">
        <v>755</v>
      </c>
      <c r="L789" s="19">
        <f t="shared" si="121"/>
        <v>45518</v>
      </c>
      <c r="M789" s="11">
        <f t="shared" si="124"/>
        <v>3505</v>
      </c>
      <c r="N789" s="20">
        <f t="shared" si="122"/>
        <v>0.85069444444444442</v>
      </c>
      <c r="O789" s="20">
        <f t="shared" si="126"/>
        <v>0.90625</v>
      </c>
      <c r="P789" s="11" t="str">
        <f>IF(G789="","",G789&amp;COUNTIF($G$2:G789,G789))</f>
        <v>德甲180</v>
      </c>
      <c r="Q789" s="26">
        <f t="shared" si="123"/>
        <v>3.4722222222222099E-3</v>
      </c>
    </row>
    <row r="790" spans="1:17" x14ac:dyDescent="0.2">
      <c r="A790" s="19"/>
      <c r="B790" s="11" t="s">
        <v>676</v>
      </c>
      <c r="C790" s="19">
        <f t="shared" si="117"/>
        <v>45518</v>
      </c>
      <c r="D790" s="20">
        <f t="shared" si="118"/>
        <v>0.90972222222222221</v>
      </c>
      <c r="E790" s="20">
        <f t="shared" si="119"/>
        <v>0.96527777777777779</v>
      </c>
      <c r="F790" s="20">
        <f t="shared" si="120"/>
        <v>5.555555555555558E-2</v>
      </c>
      <c r="G790" s="11" t="str" cm="1">
        <f t="array" ref="G790">_xlfn.IFNA(LOOKUP(1,0/FIND(help!$B$1:$B$26,B790),help!$C$1:$C$26),"")</f>
        <v>欧冠</v>
      </c>
      <c r="H790" s="11" t="str" cm="1">
        <f t="array" ref="H790">IF(G790="","",IFERROR(LOOKUP(1,0/FIND(help!$H$2:$H$18,B790),help!$I$2:$I$18),""))</f>
        <v>2023-24赛季</v>
      </c>
      <c r="I790" s="11" t="s">
        <v>1150</v>
      </c>
      <c r="J790" s="11" t="s">
        <v>955</v>
      </c>
      <c r="K790" s="11" t="s">
        <v>755</v>
      </c>
      <c r="L790" s="19">
        <f t="shared" si="121"/>
        <v>45518</v>
      </c>
      <c r="M790" s="11">
        <f t="shared" si="124"/>
        <v>3505</v>
      </c>
      <c r="N790" s="20">
        <f t="shared" si="122"/>
        <v>0.90972222222222221</v>
      </c>
      <c r="O790" s="20">
        <f t="shared" si="126"/>
        <v>0.96527777777777779</v>
      </c>
      <c r="P790" s="11" t="str">
        <f>IF(G790="","",G790&amp;COUNTIF($G$2:G790,G790))</f>
        <v>欧冠173</v>
      </c>
      <c r="Q790" s="26">
        <f t="shared" si="123"/>
        <v>0</v>
      </c>
    </row>
    <row r="791" spans="1:17" x14ac:dyDescent="0.2">
      <c r="A791" s="19"/>
      <c r="B791" s="11" t="s">
        <v>677</v>
      </c>
      <c r="C791" s="19">
        <f t="shared" si="117"/>
        <v>45518</v>
      </c>
      <c r="D791" s="20">
        <f t="shared" si="118"/>
        <v>0.96527777777777779</v>
      </c>
      <c r="E791" s="20">
        <f t="shared" si="119"/>
        <v>2.4305555555555556E-2</v>
      </c>
      <c r="F791" s="20">
        <f t="shared" si="120"/>
        <v>5.902777777777779E-2</v>
      </c>
      <c r="G791" s="11" t="str" cm="1">
        <f t="array" ref="G791">_xlfn.IFNA(LOOKUP(1,0/FIND(help!$B$1:$B$26,B791),help!$C$1:$C$26),"")</f>
        <v>欧冠</v>
      </c>
      <c r="H791" s="11" t="str" cm="1">
        <f t="array" ref="H791">IF(G791="","",IFERROR(LOOKUP(1,0/FIND(help!$H$2:$H$18,B791),help!$I$2:$I$18),""))</f>
        <v>2023-24赛季</v>
      </c>
      <c r="I791" s="11" t="s">
        <v>1150</v>
      </c>
      <c r="J791" s="11" t="s">
        <v>962</v>
      </c>
      <c r="K791" s="11" t="s">
        <v>755</v>
      </c>
      <c r="L791" s="19">
        <f t="shared" si="121"/>
        <v>45518</v>
      </c>
      <c r="M791" s="11">
        <f t="shared" si="124"/>
        <v>3505</v>
      </c>
      <c r="N791" s="20">
        <f t="shared" si="122"/>
        <v>0.96527777777777779</v>
      </c>
      <c r="O791" s="20">
        <f t="shared" si="126"/>
        <v>1.0208333333333333</v>
      </c>
      <c r="P791" s="11" t="str">
        <f>IF(G791="","",G791&amp;COUNTIF($G$2:G791,G791))</f>
        <v>欧冠174</v>
      </c>
      <c r="Q791" s="26">
        <f t="shared" si="123"/>
        <v>3.4722222222223209E-3</v>
      </c>
    </row>
    <row r="792" spans="1:17" x14ac:dyDescent="0.2">
      <c r="A792" s="19">
        <v>45519</v>
      </c>
      <c r="B792" s="11" t="s">
        <v>561</v>
      </c>
      <c r="C792" s="19">
        <f t="shared" si="117"/>
        <v>45519</v>
      </c>
      <c r="D792" s="20">
        <f t="shared" si="118"/>
        <v>2.4305555555555556E-2</v>
      </c>
      <c r="E792" s="20">
        <f t="shared" si="119"/>
        <v>3.8194444444444448E-2</v>
      </c>
      <c r="F792" s="20">
        <f t="shared" si="120"/>
        <v>1.3888888888888892E-2</v>
      </c>
      <c r="G792" s="11" t="str" cm="1">
        <f t="array" ref="G792">_xlfn.IFNA(LOOKUP(1,0/FIND(help!$B$1:$B$26,B792),help!$C$1:$C$26),"")</f>
        <v/>
      </c>
      <c r="H792" s="11" t="str" cm="1">
        <f t="array" ref="H792">IF(G792="","",IFERROR(LOOKUP(1,0/FIND(help!$H$2:$H$18,B792),help!$I$2:$I$18),""))</f>
        <v/>
      </c>
      <c r="I792" s="11" t="s">
        <v>1079</v>
      </c>
      <c r="J792" s="11" t="s">
        <v>858</v>
      </c>
      <c r="K792" s="11" t="s">
        <v>755</v>
      </c>
      <c r="L792" s="19">
        <f t="shared" si="121"/>
        <v>45518</v>
      </c>
      <c r="M792" s="11">
        <f t="shared" si="124"/>
        <v>3505</v>
      </c>
      <c r="N792" s="20" t="str">
        <f t="shared" si="122"/>
        <v/>
      </c>
      <c r="O792" s="20" t="str">
        <f t="shared" si="126"/>
        <v/>
      </c>
      <c r="P792" s="11" t="str">
        <f>IF(G792="","",G792&amp;COUNTIF($G$2:G792,G792))</f>
        <v/>
      </c>
      <c r="Q792" s="26">
        <f t="shared" si="123"/>
        <v>0</v>
      </c>
    </row>
    <row r="793" spans="1:17" x14ac:dyDescent="0.2">
      <c r="A793" s="19"/>
      <c r="B793" s="11" t="s">
        <v>96</v>
      </c>
      <c r="C793" s="19">
        <f t="shared" si="117"/>
        <v>45519</v>
      </c>
      <c r="D793" s="20">
        <f t="shared" si="118"/>
        <v>3.8194444444444448E-2</v>
      </c>
      <c r="E793" s="20">
        <f t="shared" si="119"/>
        <v>5.5555555555555552E-2</v>
      </c>
      <c r="F793" s="20">
        <f t="shared" si="120"/>
        <v>1.7361111111111105E-2</v>
      </c>
      <c r="G793" s="11" t="str" cm="1">
        <f t="array" ref="G793">_xlfn.IFNA(LOOKUP(1,0/FIND(help!$B$1:$B$26,B793),help!$C$1:$C$26),"")</f>
        <v/>
      </c>
      <c r="H793" s="11" t="str" cm="1">
        <f t="array" ref="H793">IF(G793="","",IFERROR(LOOKUP(1,0/FIND(help!$H$2:$H$18,B793),help!$I$2:$I$18),""))</f>
        <v/>
      </c>
      <c r="I793" s="11" t="s">
        <v>1068</v>
      </c>
      <c r="J793" s="11" t="s">
        <v>846</v>
      </c>
      <c r="K793" s="11" t="s">
        <v>755</v>
      </c>
      <c r="L793" s="19">
        <f t="shared" si="121"/>
        <v>45518</v>
      </c>
      <c r="M793" s="11">
        <f t="shared" si="124"/>
        <v>3505</v>
      </c>
      <c r="N793" s="20" t="str">
        <f t="shared" si="122"/>
        <v/>
      </c>
      <c r="O793" s="20" t="str">
        <f t="shared" si="126"/>
        <v/>
      </c>
      <c r="P793" s="11" t="str">
        <f>IF(G793="","",G793&amp;COUNTIF($G$2:G793,G793))</f>
        <v/>
      </c>
      <c r="Q793" s="26">
        <f t="shared" si="123"/>
        <v>0</v>
      </c>
    </row>
    <row r="794" spans="1:17" x14ac:dyDescent="0.2">
      <c r="A794" s="19"/>
      <c r="B794" s="11" t="s">
        <v>678</v>
      </c>
      <c r="C794" s="19">
        <f t="shared" si="117"/>
        <v>45519</v>
      </c>
      <c r="D794" s="20">
        <f t="shared" si="118"/>
        <v>5.5555555555555552E-2</v>
      </c>
      <c r="E794" s="20">
        <f t="shared" si="119"/>
        <v>0.1111111111111111</v>
      </c>
      <c r="F794" s="20">
        <f t="shared" si="120"/>
        <v>5.5555555555555552E-2</v>
      </c>
      <c r="G794" s="11" t="str" cm="1">
        <f t="array" ref="G794">_xlfn.IFNA(LOOKUP(1,0/FIND(help!$B$1:$B$26,B794),help!$C$1:$C$26),"")</f>
        <v>德甲</v>
      </c>
      <c r="H794" s="11" t="str" cm="1">
        <f t="array" ref="H794">IF(G794="","",IFERROR(LOOKUP(1,0/FIND(help!$H$2:$H$18,B794),help!$I$2:$I$18),""))</f>
        <v>2023-24赛季</v>
      </c>
      <c r="I794" s="11" t="s">
        <v>1124</v>
      </c>
      <c r="J794" s="11" t="s">
        <v>915</v>
      </c>
      <c r="K794" s="11" t="s">
        <v>755</v>
      </c>
      <c r="L794" s="19">
        <f t="shared" si="121"/>
        <v>45518</v>
      </c>
      <c r="M794" s="11">
        <f t="shared" si="124"/>
        <v>3505</v>
      </c>
      <c r="N794" s="20">
        <f t="shared" si="122"/>
        <v>1.0555555555555556</v>
      </c>
      <c r="O794" s="20">
        <f t="shared" si="126"/>
        <v>0.11111111111111116</v>
      </c>
      <c r="P794" s="11" t="str">
        <f>IF(G794="","",G794&amp;COUNTIF($G$2:G794,G794))</f>
        <v>德甲181</v>
      </c>
      <c r="Q794" s="26">
        <f t="shared" si="123"/>
        <v>5.5511151231257827E-17</v>
      </c>
    </row>
    <row r="795" spans="1:17" x14ac:dyDescent="0.2">
      <c r="A795" s="19"/>
      <c r="B795" s="11" t="s">
        <v>679</v>
      </c>
      <c r="C795" s="19">
        <f t="shared" si="117"/>
        <v>45519</v>
      </c>
      <c r="D795" s="20">
        <f t="shared" si="118"/>
        <v>0.1111111111111111</v>
      </c>
      <c r="E795" s="20">
        <f t="shared" si="119"/>
        <v>0.1701388888888889</v>
      </c>
      <c r="F795" s="20">
        <f t="shared" si="120"/>
        <v>5.902777777777779E-2</v>
      </c>
      <c r="G795" s="11" t="str" cm="1">
        <f t="array" ref="G795">_xlfn.IFNA(LOOKUP(1,0/FIND(help!$B$1:$B$26,B795),help!$C$1:$C$26),"")</f>
        <v>德甲</v>
      </c>
      <c r="H795" s="11" t="str" cm="1">
        <f t="array" ref="H795">IF(G795="","",IFERROR(LOOKUP(1,0/FIND(help!$H$2:$H$18,B795),help!$I$2:$I$18),""))</f>
        <v>2023-24赛季</v>
      </c>
      <c r="I795" s="11" t="s">
        <v>1124</v>
      </c>
      <c r="J795" s="11" t="s">
        <v>920</v>
      </c>
      <c r="K795" s="11" t="s">
        <v>755</v>
      </c>
      <c r="L795" s="19">
        <f t="shared" si="121"/>
        <v>45519</v>
      </c>
      <c r="M795" s="11">
        <f t="shared" si="124"/>
        <v>3505</v>
      </c>
      <c r="N795" s="20">
        <f t="shared" si="122"/>
        <v>0.1111111111111111</v>
      </c>
      <c r="O795" s="20">
        <f t="shared" si="126"/>
        <v>0.16666666666666666</v>
      </c>
      <c r="P795" s="11" t="str">
        <f>IF(G795="","",G795&amp;COUNTIF($G$2:G795,G795))</f>
        <v>德甲182</v>
      </c>
      <c r="Q795" s="26">
        <f t="shared" si="123"/>
        <v>3.4722222222222376E-3</v>
      </c>
    </row>
    <row r="796" spans="1:17" x14ac:dyDescent="0.2">
      <c r="A796" s="19"/>
      <c r="B796" s="11" t="s">
        <v>680</v>
      </c>
      <c r="C796" s="19">
        <f t="shared" si="117"/>
        <v>45519</v>
      </c>
      <c r="D796" s="20">
        <f t="shared" si="118"/>
        <v>0.1701388888888889</v>
      </c>
      <c r="E796" s="20">
        <f t="shared" si="119"/>
        <v>0.22569444444444445</v>
      </c>
      <c r="F796" s="20">
        <f t="shared" si="120"/>
        <v>5.5555555555555552E-2</v>
      </c>
      <c r="G796" s="11" t="str" cm="1">
        <f t="array" ref="G796">_xlfn.IFNA(LOOKUP(1,0/FIND(help!$B$1:$B$26,B796),help!$C$1:$C$26),"")</f>
        <v>德甲</v>
      </c>
      <c r="H796" s="11" t="str" cm="1">
        <f t="array" ref="H796">IF(G796="","",IFERROR(LOOKUP(1,0/FIND(help!$H$2:$H$18,B796),help!$I$2:$I$18),""))</f>
        <v>2023-24赛季</v>
      </c>
      <c r="I796" s="11" t="s">
        <v>1131</v>
      </c>
      <c r="J796" s="11" t="s">
        <v>926</v>
      </c>
      <c r="K796" s="11" t="s">
        <v>755</v>
      </c>
      <c r="L796" s="19">
        <f t="shared" si="121"/>
        <v>45519</v>
      </c>
      <c r="M796" s="11">
        <f t="shared" si="124"/>
        <v>3505</v>
      </c>
      <c r="N796" s="20">
        <f t="shared" si="122"/>
        <v>0.1701388888888889</v>
      </c>
      <c r="O796" s="20">
        <f t="shared" si="126"/>
        <v>0.22569444444444445</v>
      </c>
      <c r="P796" s="11" t="str">
        <f>IF(G796="","",G796&amp;COUNTIF($G$2:G796,G796))</f>
        <v>德甲183</v>
      </c>
      <c r="Q796" s="26">
        <f t="shared" si="123"/>
        <v>0</v>
      </c>
    </row>
    <row r="797" spans="1:17" x14ac:dyDescent="0.2">
      <c r="A797" s="19"/>
      <c r="B797" s="11" t="s">
        <v>681</v>
      </c>
      <c r="C797" s="19">
        <f t="shared" si="117"/>
        <v>45519</v>
      </c>
      <c r="D797" s="20">
        <f t="shared" si="118"/>
        <v>0.22569444444444445</v>
      </c>
      <c r="E797" s="20">
        <f t="shared" si="119"/>
        <v>0.28472222222222221</v>
      </c>
      <c r="F797" s="20">
        <f t="shared" si="120"/>
        <v>5.9027777777777762E-2</v>
      </c>
      <c r="G797" s="11" t="str" cm="1">
        <f t="array" ref="G797">_xlfn.IFNA(LOOKUP(1,0/FIND(help!$B$1:$B$26,B797),help!$C$1:$C$26),"")</f>
        <v>德甲</v>
      </c>
      <c r="H797" s="11" t="str" cm="1">
        <f t="array" ref="H797">IF(G797="","",IFERROR(LOOKUP(1,0/FIND(help!$H$2:$H$18,B797),help!$I$2:$I$18),""))</f>
        <v>2023-24赛季</v>
      </c>
      <c r="I797" s="11" t="s">
        <v>1131</v>
      </c>
      <c r="J797" s="11" t="s">
        <v>931</v>
      </c>
      <c r="K797" s="11" t="s">
        <v>755</v>
      </c>
      <c r="L797" s="19">
        <f t="shared" si="121"/>
        <v>45519</v>
      </c>
      <c r="M797" s="11">
        <f t="shared" si="124"/>
        <v>3505</v>
      </c>
      <c r="N797" s="20">
        <f t="shared" si="122"/>
        <v>0.22569444444444445</v>
      </c>
      <c r="O797" s="20">
        <f t="shared" si="126"/>
        <v>0.28125</v>
      </c>
      <c r="P797" s="11" t="str">
        <f>IF(G797="","",G797&amp;COUNTIF($G$2:G797,G797))</f>
        <v>德甲184</v>
      </c>
      <c r="Q797" s="26">
        <f t="shared" si="123"/>
        <v>3.4722222222222099E-3</v>
      </c>
    </row>
    <row r="798" spans="1:17" x14ac:dyDescent="0.2">
      <c r="A798" s="19"/>
      <c r="B798" s="11" t="s">
        <v>682</v>
      </c>
      <c r="C798" s="19">
        <f t="shared" si="117"/>
        <v>45519</v>
      </c>
      <c r="D798" s="20">
        <f t="shared" si="118"/>
        <v>0.28472222222222221</v>
      </c>
      <c r="E798" s="20">
        <f t="shared" si="119"/>
        <v>0.34027777777777779</v>
      </c>
      <c r="F798" s="20">
        <f t="shared" si="120"/>
        <v>5.555555555555558E-2</v>
      </c>
      <c r="G798" s="11" t="str" cm="1">
        <f t="array" ref="G798">_xlfn.IFNA(LOOKUP(1,0/FIND(help!$B$1:$B$26,B798),help!$C$1:$C$26),"")</f>
        <v>德甲</v>
      </c>
      <c r="H798" s="11" t="str" cm="1">
        <f t="array" ref="H798">IF(G798="","",IFERROR(LOOKUP(1,0/FIND(help!$H$2:$H$18,B798),help!$I$2:$I$18),""))</f>
        <v>2023-24赛季</v>
      </c>
      <c r="I798" s="11" t="s">
        <v>1139</v>
      </c>
      <c r="J798" s="11" t="s">
        <v>937</v>
      </c>
      <c r="K798" s="11" t="s">
        <v>755</v>
      </c>
      <c r="L798" s="19">
        <f t="shared" si="121"/>
        <v>45519</v>
      </c>
      <c r="M798" s="11">
        <f t="shared" si="124"/>
        <v>3505</v>
      </c>
      <c r="N798" s="20">
        <f t="shared" si="122"/>
        <v>0.28472222222222221</v>
      </c>
      <c r="O798" s="20">
        <f t="shared" si="126"/>
        <v>0.34027777777777779</v>
      </c>
      <c r="P798" s="11" t="str">
        <f>IF(G798="","",G798&amp;COUNTIF($G$2:G798,G798))</f>
        <v>德甲185</v>
      </c>
      <c r="Q798" s="26">
        <f t="shared" si="123"/>
        <v>0</v>
      </c>
    </row>
    <row r="799" spans="1:17" x14ac:dyDescent="0.2">
      <c r="A799" s="19"/>
      <c r="B799" s="11" t="s">
        <v>683</v>
      </c>
      <c r="C799" s="19">
        <f t="shared" si="117"/>
        <v>45519</v>
      </c>
      <c r="D799" s="20">
        <f t="shared" si="118"/>
        <v>0.34027777777777779</v>
      </c>
      <c r="E799" s="20">
        <f t="shared" si="119"/>
        <v>0.39930555555555558</v>
      </c>
      <c r="F799" s="20">
        <f t="shared" si="120"/>
        <v>5.902777777777779E-2</v>
      </c>
      <c r="G799" s="11" t="str" cm="1">
        <f t="array" ref="G799">_xlfn.IFNA(LOOKUP(1,0/FIND(help!$B$1:$B$26,B799),help!$C$1:$C$26),"")</f>
        <v>德甲</v>
      </c>
      <c r="H799" s="11" t="str" cm="1">
        <f t="array" ref="H799">IF(G799="","",IFERROR(LOOKUP(1,0/FIND(help!$H$2:$H$18,B799),help!$I$2:$I$18),""))</f>
        <v>2023-24赛季</v>
      </c>
      <c r="I799" s="11" t="s">
        <v>1139</v>
      </c>
      <c r="J799" s="11" t="s">
        <v>943</v>
      </c>
      <c r="K799" s="11" t="s">
        <v>755</v>
      </c>
      <c r="L799" s="19">
        <f t="shared" si="121"/>
        <v>45519</v>
      </c>
      <c r="M799" s="11">
        <f t="shared" si="124"/>
        <v>3505</v>
      </c>
      <c r="N799" s="20">
        <f t="shared" si="122"/>
        <v>0.34027777777777779</v>
      </c>
      <c r="O799" s="20">
        <f t="shared" si="126"/>
        <v>0.39583333333333337</v>
      </c>
      <c r="P799" s="11" t="str">
        <f>IF(G799="","",G799&amp;COUNTIF($G$2:G799,G799))</f>
        <v>德甲186</v>
      </c>
      <c r="Q799" s="26">
        <f t="shared" si="123"/>
        <v>3.4722222222222099E-3</v>
      </c>
    </row>
    <row r="800" spans="1:17" x14ac:dyDescent="0.2">
      <c r="A800" s="19"/>
      <c r="B800" s="11" t="s">
        <v>684</v>
      </c>
      <c r="C800" s="19">
        <f t="shared" si="117"/>
        <v>45519</v>
      </c>
      <c r="D800" s="20">
        <f t="shared" si="118"/>
        <v>0.39930555555555558</v>
      </c>
      <c r="E800" s="20">
        <f t="shared" si="119"/>
        <v>0.4548611111111111</v>
      </c>
      <c r="F800" s="20">
        <f t="shared" si="120"/>
        <v>5.5555555555555525E-2</v>
      </c>
      <c r="G800" s="11" t="str" cm="1">
        <f t="array" ref="G800">_xlfn.IFNA(LOOKUP(1,0/FIND(help!$B$1:$B$26,B800),help!$C$1:$C$26),"")</f>
        <v>欧冠</v>
      </c>
      <c r="H800" s="11" t="str" cm="1">
        <f t="array" ref="H800">IF(G800="","",IFERROR(LOOKUP(1,0/FIND(help!$H$2:$H$18,B800),help!$I$2:$I$18),""))</f>
        <v>2023-24赛季</v>
      </c>
      <c r="I800" s="11" t="s">
        <v>1150</v>
      </c>
      <c r="J800" s="11" t="s">
        <v>962</v>
      </c>
      <c r="K800" s="11" t="s">
        <v>755</v>
      </c>
      <c r="L800" s="19">
        <f t="shared" si="121"/>
        <v>45519</v>
      </c>
      <c r="M800" s="11">
        <f t="shared" si="124"/>
        <v>3505</v>
      </c>
      <c r="N800" s="20">
        <f t="shared" si="122"/>
        <v>0.39930555555555558</v>
      </c>
      <c r="O800" s="20">
        <f t="shared" si="126"/>
        <v>0.45486111111111116</v>
      </c>
      <c r="P800" s="11" t="str">
        <f>IF(G800="","",G800&amp;COUNTIF($G$2:G800,G800))</f>
        <v>欧冠175</v>
      </c>
      <c r="Q800" s="26">
        <f t="shared" si="123"/>
        <v>5.5511151231257827E-17</v>
      </c>
    </row>
    <row r="801" spans="1:17" x14ac:dyDescent="0.2">
      <c r="A801" s="19"/>
      <c r="B801" s="11" t="s">
        <v>685</v>
      </c>
      <c r="C801" s="19">
        <f t="shared" si="117"/>
        <v>45519</v>
      </c>
      <c r="D801" s="20">
        <f t="shared" si="118"/>
        <v>0.4548611111111111</v>
      </c>
      <c r="E801" s="20">
        <f t="shared" si="119"/>
        <v>0.51388888888888884</v>
      </c>
      <c r="F801" s="20">
        <f t="shared" si="120"/>
        <v>5.9027777777777735E-2</v>
      </c>
      <c r="G801" s="11" t="str" cm="1">
        <f t="array" ref="G801">_xlfn.IFNA(LOOKUP(1,0/FIND(help!$B$1:$B$26,B801),help!$C$1:$C$26),"")</f>
        <v>欧冠</v>
      </c>
      <c r="H801" s="11" t="str" cm="1">
        <f t="array" ref="H801">IF(G801="","",IFERROR(LOOKUP(1,0/FIND(help!$H$2:$H$18,B801),help!$I$2:$I$18),""))</f>
        <v>2023-24赛季</v>
      </c>
      <c r="I801" s="11" t="s">
        <v>1150</v>
      </c>
      <c r="J801" s="11" t="s">
        <v>1030</v>
      </c>
      <c r="K801" s="11" t="s">
        <v>755</v>
      </c>
      <c r="L801" s="19">
        <f t="shared" si="121"/>
        <v>45519</v>
      </c>
      <c r="M801" s="11">
        <f t="shared" si="124"/>
        <v>3505</v>
      </c>
      <c r="N801" s="20">
        <f t="shared" si="122"/>
        <v>0.4548611111111111</v>
      </c>
      <c r="O801" s="20">
        <f t="shared" si="126"/>
        <v>0.51041666666666663</v>
      </c>
      <c r="P801" s="11" t="str">
        <f>IF(G801="","",G801&amp;COUNTIF($G$2:G801,G801))</f>
        <v>欧冠176</v>
      </c>
      <c r="Q801" s="26">
        <f t="shared" si="123"/>
        <v>3.4722222222222099E-3</v>
      </c>
    </row>
    <row r="802" spans="1:17" x14ac:dyDescent="0.2">
      <c r="A802" s="19"/>
      <c r="B802" s="11" t="s">
        <v>325</v>
      </c>
      <c r="C802" s="19">
        <f t="shared" si="117"/>
        <v>45519</v>
      </c>
      <c r="D802" s="20">
        <f t="shared" si="118"/>
        <v>0.51388888888888884</v>
      </c>
      <c r="E802" s="20">
        <f t="shared" si="119"/>
        <v>0.53125</v>
      </c>
      <c r="F802" s="20">
        <f t="shared" si="120"/>
        <v>1.736111111111116E-2</v>
      </c>
      <c r="G802" s="11" t="str" cm="1">
        <f t="array" ref="G802">_xlfn.IFNA(LOOKUP(1,0/FIND(help!$B$1:$B$26,B802),help!$C$1:$C$26),"")</f>
        <v/>
      </c>
      <c r="H802" s="11" t="str" cm="1">
        <f t="array" ref="H802">IF(G802="","",IFERROR(LOOKUP(1,0/FIND(help!$H$2:$H$18,B802),help!$I$2:$I$18),""))</f>
        <v/>
      </c>
      <c r="I802" s="11" t="s">
        <v>1153</v>
      </c>
      <c r="J802" s="11" t="s">
        <v>961</v>
      </c>
      <c r="K802" s="11" t="s">
        <v>755</v>
      </c>
      <c r="L802" s="19">
        <f t="shared" si="121"/>
        <v>45519</v>
      </c>
      <c r="M802" s="11">
        <f t="shared" si="124"/>
        <v>3505</v>
      </c>
      <c r="N802" s="20" t="str">
        <f t="shared" si="122"/>
        <v/>
      </c>
      <c r="O802" s="20" t="str">
        <f t="shared" si="126"/>
        <v/>
      </c>
      <c r="P802" s="11" t="str">
        <f>IF(G802="","",G802&amp;COUNTIF($G$2:G802,G802))</f>
        <v/>
      </c>
      <c r="Q802" s="26">
        <f t="shared" si="123"/>
        <v>0</v>
      </c>
    </row>
    <row r="803" spans="1:17" x14ac:dyDescent="0.2">
      <c r="A803" s="19"/>
      <c r="B803" s="11" t="s">
        <v>46</v>
      </c>
      <c r="C803" s="19">
        <f t="shared" si="117"/>
        <v>45519</v>
      </c>
      <c r="D803" s="20">
        <f t="shared" si="118"/>
        <v>0.53125</v>
      </c>
      <c r="E803" s="20">
        <f t="shared" si="119"/>
        <v>0.54861111111111116</v>
      </c>
      <c r="F803" s="20">
        <f t="shared" si="120"/>
        <v>1.736111111111116E-2</v>
      </c>
      <c r="G803" s="11" t="str" cm="1">
        <f t="array" ref="G803">_xlfn.IFNA(LOOKUP(1,0/FIND(help!$B$1:$B$26,B803),help!$C$1:$C$26),"")</f>
        <v/>
      </c>
      <c r="H803" s="11" t="str" cm="1">
        <f t="array" ref="H803">IF(G803="","",IFERROR(LOOKUP(1,0/FIND(help!$H$2:$H$18,B803),help!$I$2:$I$18),""))</f>
        <v/>
      </c>
      <c r="I803" s="11" t="s">
        <v>1079</v>
      </c>
      <c r="J803" s="11" t="s">
        <v>858</v>
      </c>
      <c r="K803" s="11" t="s">
        <v>755</v>
      </c>
      <c r="L803" s="19">
        <f t="shared" si="121"/>
        <v>45519</v>
      </c>
      <c r="M803" s="11">
        <f t="shared" si="124"/>
        <v>3505</v>
      </c>
      <c r="N803" s="20" t="str">
        <f t="shared" si="122"/>
        <v/>
      </c>
      <c r="O803" s="20" t="str">
        <f t="shared" si="126"/>
        <v/>
      </c>
      <c r="P803" s="11" t="str">
        <f>IF(G803="","",G803&amp;COUNTIF($G$2:G803,G803))</f>
        <v/>
      </c>
      <c r="Q803" s="26">
        <f t="shared" si="123"/>
        <v>0</v>
      </c>
    </row>
    <row r="804" spans="1:17" x14ac:dyDescent="0.2">
      <c r="A804" s="19"/>
      <c r="B804" s="11" t="s">
        <v>686</v>
      </c>
      <c r="C804" s="19">
        <f t="shared" si="117"/>
        <v>45519</v>
      </c>
      <c r="D804" s="20">
        <f t="shared" si="118"/>
        <v>0.54861111111111116</v>
      </c>
      <c r="E804" s="20">
        <f t="shared" si="119"/>
        <v>0.60416666666666663</v>
      </c>
      <c r="F804" s="20">
        <f t="shared" si="120"/>
        <v>5.5555555555555469E-2</v>
      </c>
      <c r="G804" s="11" t="str" cm="1">
        <f t="array" ref="G804">_xlfn.IFNA(LOOKUP(1,0/FIND(help!$B$1:$B$26,B804),help!$C$1:$C$26),"")</f>
        <v>意甲</v>
      </c>
      <c r="H804" s="11" t="str" cm="1">
        <f t="array" ref="H804">IF(G804="","",IFERROR(LOOKUP(1,0/FIND(help!$H$2:$H$18,B804),help!$I$2:$I$18),""))</f>
        <v>2023-24赛季</v>
      </c>
      <c r="I804" s="11" t="s">
        <v>1159</v>
      </c>
      <c r="J804" s="11" t="s">
        <v>975</v>
      </c>
      <c r="K804" s="11" t="s">
        <v>755</v>
      </c>
      <c r="L804" s="19">
        <f t="shared" si="121"/>
        <v>45519</v>
      </c>
      <c r="M804" s="11">
        <f t="shared" si="124"/>
        <v>3505</v>
      </c>
      <c r="N804" s="20">
        <f t="shared" si="122"/>
        <v>0.54861111111111116</v>
      </c>
      <c r="O804" s="20">
        <f t="shared" si="126"/>
        <v>0.60416666666666674</v>
      </c>
      <c r="P804" s="11" t="str">
        <f>IF(G804="","",G804&amp;COUNTIF($G$2:G804,G804))</f>
        <v>意甲75</v>
      </c>
      <c r="Q804" s="26">
        <f t="shared" si="123"/>
        <v>1.1102230246251565E-16</v>
      </c>
    </row>
    <row r="805" spans="1:17" x14ac:dyDescent="0.2">
      <c r="A805" s="19"/>
      <c r="B805" s="11" t="s">
        <v>687</v>
      </c>
      <c r="C805" s="19">
        <f t="shared" si="117"/>
        <v>45519</v>
      </c>
      <c r="D805" s="20">
        <f t="shared" si="118"/>
        <v>0.60416666666666663</v>
      </c>
      <c r="E805" s="20">
        <f t="shared" si="119"/>
        <v>0.66319444444444442</v>
      </c>
      <c r="F805" s="20">
        <f t="shared" si="120"/>
        <v>5.902777777777779E-2</v>
      </c>
      <c r="G805" s="11" t="str" cm="1">
        <f t="array" ref="G805">_xlfn.IFNA(LOOKUP(1,0/FIND(help!$B$1:$B$26,B805),help!$C$1:$C$26),"")</f>
        <v>意甲</v>
      </c>
      <c r="H805" s="11" t="str" cm="1">
        <f t="array" ref="H805">IF(G805="","",IFERROR(LOOKUP(1,0/FIND(help!$H$2:$H$18,B805),help!$I$2:$I$18),""))</f>
        <v>2023-24赛季</v>
      </c>
      <c r="I805" s="11" t="s">
        <v>1192</v>
      </c>
      <c r="J805" s="11" t="s">
        <v>1031</v>
      </c>
      <c r="K805" s="11" t="s">
        <v>755</v>
      </c>
      <c r="L805" s="19">
        <f t="shared" si="121"/>
        <v>45519</v>
      </c>
      <c r="M805" s="11">
        <f t="shared" si="124"/>
        <v>3505</v>
      </c>
      <c r="N805" s="20">
        <f t="shared" si="122"/>
        <v>0.60416666666666663</v>
      </c>
      <c r="O805" s="20">
        <f t="shared" si="126"/>
        <v>0.65972222222222221</v>
      </c>
      <c r="P805" s="11" t="str">
        <f>IF(G805="","",G805&amp;COUNTIF($G$2:G805,G805))</f>
        <v>意甲76</v>
      </c>
      <c r="Q805" s="26">
        <f t="shared" si="123"/>
        <v>3.4722222222222099E-3</v>
      </c>
    </row>
    <row r="806" spans="1:17" x14ac:dyDescent="0.2">
      <c r="A806" s="19"/>
      <c r="B806" s="11" t="s">
        <v>688</v>
      </c>
      <c r="C806" s="19">
        <f t="shared" si="117"/>
        <v>45519</v>
      </c>
      <c r="D806" s="20">
        <f t="shared" si="118"/>
        <v>0.66319444444444442</v>
      </c>
      <c r="E806" s="20">
        <f t="shared" si="119"/>
        <v>0.71875</v>
      </c>
      <c r="F806" s="20">
        <f t="shared" si="120"/>
        <v>5.555555555555558E-2</v>
      </c>
      <c r="G806" s="11" t="str" cm="1">
        <f t="array" ref="G806">_xlfn.IFNA(LOOKUP(1,0/FIND(help!$B$1:$B$26,B806),help!$C$1:$C$26),"")</f>
        <v>德甲</v>
      </c>
      <c r="H806" s="11" t="str" cm="1">
        <f t="array" ref="H806">IF(G806="","",IFERROR(LOOKUP(1,0/FIND(help!$H$2:$H$18,B806),help!$I$2:$I$18),""))</f>
        <v>2023-24赛季</v>
      </c>
      <c r="I806" s="11" t="s">
        <v>1191</v>
      </c>
      <c r="J806" s="11" t="s">
        <v>1029</v>
      </c>
      <c r="K806" s="11" t="s">
        <v>755</v>
      </c>
      <c r="L806" s="19">
        <f t="shared" si="121"/>
        <v>45519</v>
      </c>
      <c r="M806" s="11">
        <f t="shared" si="124"/>
        <v>3505</v>
      </c>
      <c r="N806" s="20">
        <f t="shared" si="122"/>
        <v>0.66319444444444442</v>
      </c>
      <c r="O806" s="20">
        <f t="shared" si="126"/>
        <v>0.71875</v>
      </c>
      <c r="P806" s="11" t="str">
        <f>IF(G806="","",G806&amp;COUNTIF($G$2:G806,G806))</f>
        <v>德甲187</v>
      </c>
      <c r="Q806" s="26">
        <f t="shared" si="123"/>
        <v>0</v>
      </c>
    </row>
    <row r="807" spans="1:17" x14ac:dyDescent="0.2">
      <c r="A807" s="19"/>
      <c r="B807" s="11" t="s">
        <v>689</v>
      </c>
      <c r="C807" s="19">
        <f t="shared" si="117"/>
        <v>45519</v>
      </c>
      <c r="D807" s="20">
        <f t="shared" si="118"/>
        <v>0.71875</v>
      </c>
      <c r="E807" s="20">
        <f t="shared" si="119"/>
        <v>0.77777777777777779</v>
      </c>
      <c r="F807" s="20">
        <f t="shared" si="120"/>
        <v>5.902777777777779E-2</v>
      </c>
      <c r="G807" s="11" t="str" cm="1">
        <f t="array" ref="G807">_xlfn.IFNA(LOOKUP(1,0/FIND(help!$B$1:$B$26,B807),help!$C$1:$C$26),"")</f>
        <v>德甲</v>
      </c>
      <c r="H807" s="11" t="str" cm="1">
        <f t="array" ref="H807">IF(G807="","",IFERROR(LOOKUP(1,0/FIND(help!$H$2:$H$18,B807),help!$I$2:$I$18),""))</f>
        <v>2023-24赛季</v>
      </c>
      <c r="I807" s="11" t="s">
        <v>1191</v>
      </c>
      <c r="J807" s="11" t="s">
        <v>1032</v>
      </c>
      <c r="K807" s="11" t="s">
        <v>755</v>
      </c>
      <c r="L807" s="19">
        <f t="shared" si="121"/>
        <v>45519</v>
      </c>
      <c r="M807" s="11">
        <f t="shared" si="124"/>
        <v>3505</v>
      </c>
      <c r="N807" s="20">
        <f t="shared" si="122"/>
        <v>0.71875</v>
      </c>
      <c r="O807" s="20">
        <f t="shared" si="126"/>
        <v>0.77430555555555558</v>
      </c>
      <c r="P807" s="11" t="str">
        <f>IF(G807="","",G807&amp;COUNTIF($G$2:G807,G807))</f>
        <v>德甲188</v>
      </c>
      <c r="Q807" s="26">
        <f t="shared" si="123"/>
        <v>3.4722222222222099E-3</v>
      </c>
    </row>
    <row r="808" spans="1:17" x14ac:dyDescent="0.2">
      <c r="A808" s="19"/>
      <c r="B808" s="11" t="s">
        <v>51</v>
      </c>
      <c r="C808" s="19">
        <f t="shared" si="117"/>
        <v>45519</v>
      </c>
      <c r="D808" s="20">
        <f t="shared" si="118"/>
        <v>0.77777777777777779</v>
      </c>
      <c r="E808" s="20">
        <f t="shared" si="119"/>
        <v>0.79166666666666663</v>
      </c>
      <c r="F808" s="20">
        <f t="shared" si="120"/>
        <v>1.388888888888884E-2</v>
      </c>
      <c r="G808" s="11" t="str" cm="1">
        <f t="array" ref="G808">_xlfn.IFNA(LOOKUP(1,0/FIND(help!$B$1:$B$26,B808),help!$C$1:$C$26),"")</f>
        <v/>
      </c>
      <c r="H808" s="11" t="str" cm="1">
        <f t="array" ref="H808">IF(G808="","",IFERROR(LOOKUP(1,0/FIND(help!$H$2:$H$18,B808),help!$I$2:$I$18),""))</f>
        <v/>
      </c>
      <c r="I808" s="11" t="s">
        <v>1079</v>
      </c>
      <c r="J808" s="11" t="s">
        <v>858</v>
      </c>
      <c r="K808" s="11" t="s">
        <v>755</v>
      </c>
      <c r="L808" s="19">
        <f t="shared" si="121"/>
        <v>45519</v>
      </c>
      <c r="M808" s="11">
        <f t="shared" si="124"/>
        <v>3505</v>
      </c>
      <c r="N808" s="20" t="str">
        <f t="shared" si="122"/>
        <v/>
      </c>
      <c r="O808" s="20" t="str">
        <f t="shared" si="126"/>
        <v/>
      </c>
      <c r="P808" s="11" t="str">
        <f>IF(G808="","",G808&amp;COUNTIF($G$2:G808,G808))</f>
        <v/>
      </c>
      <c r="Q808" s="26">
        <f t="shared" si="123"/>
        <v>0</v>
      </c>
    </row>
    <row r="809" spans="1:17" x14ac:dyDescent="0.2">
      <c r="A809" s="19"/>
      <c r="B809" s="11" t="s">
        <v>331</v>
      </c>
      <c r="C809" s="19">
        <f t="shared" si="117"/>
        <v>45519</v>
      </c>
      <c r="D809" s="20">
        <f t="shared" si="118"/>
        <v>0.79166666666666663</v>
      </c>
      <c r="E809" s="20">
        <f t="shared" si="119"/>
        <v>0.80902777777777779</v>
      </c>
      <c r="F809" s="20">
        <f t="shared" si="120"/>
        <v>1.736111111111116E-2</v>
      </c>
      <c r="G809" s="11" t="str" cm="1">
        <f t="array" ref="G809">_xlfn.IFNA(LOOKUP(1,0/FIND(help!$B$1:$B$26,B809),help!$C$1:$C$26),"")</f>
        <v/>
      </c>
      <c r="H809" s="11" t="str" cm="1">
        <f t="array" ref="H809">IF(G809="","",IFERROR(LOOKUP(1,0/FIND(help!$H$2:$H$18,B809),help!$I$2:$I$18),""))</f>
        <v/>
      </c>
      <c r="I809" s="11" t="s">
        <v>1153</v>
      </c>
      <c r="J809" s="11" t="s">
        <v>961</v>
      </c>
      <c r="K809" s="11" t="s">
        <v>755</v>
      </c>
      <c r="L809" s="19">
        <f t="shared" si="121"/>
        <v>45519</v>
      </c>
      <c r="M809" s="11">
        <f t="shared" si="124"/>
        <v>3505</v>
      </c>
      <c r="N809" s="20" t="str">
        <f t="shared" si="122"/>
        <v/>
      </c>
      <c r="O809" s="20" t="str">
        <f t="shared" si="126"/>
        <v/>
      </c>
      <c r="P809" s="11" t="str">
        <f>IF(G809="","",G809&amp;COUNTIF($G$2:G809,G809))</f>
        <v/>
      </c>
      <c r="Q809" s="26">
        <f t="shared" si="123"/>
        <v>0</v>
      </c>
    </row>
    <row r="810" spans="1:17" x14ac:dyDescent="0.2">
      <c r="A810" s="19"/>
      <c r="B810" s="11" t="s">
        <v>690</v>
      </c>
      <c r="C810" s="19">
        <f t="shared" si="117"/>
        <v>45519</v>
      </c>
      <c r="D810" s="20">
        <f t="shared" si="118"/>
        <v>0.80902777777777779</v>
      </c>
      <c r="E810" s="20">
        <f t="shared" si="119"/>
        <v>0.86458333333333337</v>
      </c>
      <c r="F810" s="20">
        <f t="shared" si="120"/>
        <v>5.555555555555558E-2</v>
      </c>
      <c r="G810" s="11" t="str" cm="1">
        <f t="array" ref="G810">_xlfn.IFNA(LOOKUP(1,0/FIND(help!$B$1:$B$26,B810),help!$C$1:$C$26),"")</f>
        <v>法甲</v>
      </c>
      <c r="H810" s="11" t="str" cm="1">
        <f t="array" ref="H810">IF(G810="","",IFERROR(LOOKUP(1,0/FIND(help!$H$2:$H$18,B810),help!$I$2:$I$18),""))</f>
        <v>2023-24赛季</v>
      </c>
      <c r="I810" s="11" t="s">
        <v>1193</v>
      </c>
      <c r="J810" s="11" t="s">
        <v>1033</v>
      </c>
      <c r="K810" s="11" t="s">
        <v>755</v>
      </c>
      <c r="L810" s="19">
        <f t="shared" si="121"/>
        <v>45519</v>
      </c>
      <c r="M810" s="11">
        <f t="shared" si="124"/>
        <v>3505</v>
      </c>
      <c r="N810" s="20">
        <f t="shared" si="122"/>
        <v>0.80902777777777779</v>
      </c>
      <c r="O810" s="20">
        <f t="shared" si="126"/>
        <v>0.86458333333333337</v>
      </c>
      <c r="P810" s="11" t="str">
        <f>IF(G810="","",G810&amp;COUNTIF($G$2:G810,G810))</f>
        <v>法甲43</v>
      </c>
      <c r="Q810" s="26">
        <f t="shared" si="123"/>
        <v>0</v>
      </c>
    </row>
    <row r="811" spans="1:17" x14ac:dyDescent="0.2">
      <c r="A811" s="19"/>
      <c r="B811" s="11" t="s">
        <v>691</v>
      </c>
      <c r="C811" s="19">
        <f t="shared" si="117"/>
        <v>45519</v>
      </c>
      <c r="D811" s="20">
        <f t="shared" si="118"/>
        <v>0.86458333333333337</v>
      </c>
      <c r="E811" s="20">
        <f t="shared" si="119"/>
        <v>0.92361111111111116</v>
      </c>
      <c r="F811" s="20">
        <f t="shared" si="120"/>
        <v>5.902777777777779E-2</v>
      </c>
      <c r="G811" s="11" t="str" cm="1">
        <f t="array" ref="G811">_xlfn.IFNA(LOOKUP(1,0/FIND(help!$B$1:$B$26,B811),help!$C$1:$C$26),"")</f>
        <v>法甲</v>
      </c>
      <c r="H811" s="11" t="str" cm="1">
        <f t="array" ref="H811">IF(G811="","",IFERROR(LOOKUP(1,0/FIND(help!$H$2:$H$18,B811),help!$I$2:$I$18),""))</f>
        <v>2023-24赛季</v>
      </c>
      <c r="I811" s="11" t="s">
        <v>1194</v>
      </c>
      <c r="J811" s="11" t="s">
        <v>1034</v>
      </c>
      <c r="K811" s="11" t="s">
        <v>755</v>
      </c>
      <c r="L811" s="19">
        <f t="shared" si="121"/>
        <v>45519</v>
      </c>
      <c r="M811" s="11">
        <f t="shared" si="124"/>
        <v>3505</v>
      </c>
      <c r="N811" s="20">
        <f t="shared" si="122"/>
        <v>0.86458333333333337</v>
      </c>
      <c r="O811" s="20">
        <f t="shared" si="126"/>
        <v>0.92013888888888895</v>
      </c>
      <c r="P811" s="11" t="str">
        <f>IF(G811="","",G811&amp;COUNTIF($G$2:G811,G811))</f>
        <v>法甲44</v>
      </c>
      <c r="Q811" s="26">
        <f t="shared" si="123"/>
        <v>3.4722222222222099E-3</v>
      </c>
    </row>
    <row r="812" spans="1:17" x14ac:dyDescent="0.2">
      <c r="A812" s="19"/>
      <c r="B812" s="11" t="s">
        <v>692</v>
      </c>
      <c r="C812" s="19">
        <f t="shared" si="117"/>
        <v>45519</v>
      </c>
      <c r="D812" s="20">
        <f t="shared" si="118"/>
        <v>0.92361111111111116</v>
      </c>
      <c r="E812" s="20">
        <f t="shared" si="119"/>
        <v>0.97916666666666663</v>
      </c>
      <c r="F812" s="20">
        <f t="shared" si="120"/>
        <v>5.5555555555555469E-2</v>
      </c>
      <c r="G812" s="11" t="str" cm="1">
        <f t="array" ref="G812">_xlfn.IFNA(LOOKUP(1,0/FIND(help!$B$1:$B$26,B812),help!$C$1:$C$26),"")</f>
        <v>欧冠</v>
      </c>
      <c r="H812" s="11" t="str" cm="1">
        <f t="array" ref="H812">IF(G812="","",IFERROR(LOOKUP(1,0/FIND(help!$H$2:$H$18,B812),help!$I$2:$I$18),""))</f>
        <v>2023-24赛季</v>
      </c>
      <c r="I812" s="11" t="s">
        <v>1150</v>
      </c>
      <c r="J812" s="11" t="s">
        <v>962</v>
      </c>
      <c r="K812" s="11" t="s">
        <v>755</v>
      </c>
      <c r="L812" s="19">
        <f t="shared" si="121"/>
        <v>45519</v>
      </c>
      <c r="M812" s="11">
        <f t="shared" si="124"/>
        <v>3505</v>
      </c>
      <c r="N812" s="20">
        <f t="shared" si="122"/>
        <v>0.92361111111111116</v>
      </c>
      <c r="O812" s="20">
        <f t="shared" si="126"/>
        <v>0.97916666666666674</v>
      </c>
      <c r="P812" s="11" t="str">
        <f>IF(G812="","",G812&amp;COUNTIF($G$2:G812,G812))</f>
        <v>欧冠177</v>
      </c>
      <c r="Q812" s="26">
        <f t="shared" si="123"/>
        <v>1.1102230246251565E-16</v>
      </c>
    </row>
    <row r="813" spans="1:17" x14ac:dyDescent="0.2">
      <c r="A813" s="19"/>
      <c r="B813" s="11" t="s">
        <v>693</v>
      </c>
      <c r="C813" s="19">
        <f t="shared" si="117"/>
        <v>45519</v>
      </c>
      <c r="D813" s="20">
        <f t="shared" si="118"/>
        <v>0.97916666666666663</v>
      </c>
      <c r="E813" s="20">
        <f t="shared" si="119"/>
        <v>3.8194444444444448E-2</v>
      </c>
      <c r="F813" s="20">
        <f t="shared" si="120"/>
        <v>5.902777777777779E-2</v>
      </c>
      <c r="G813" s="11" t="str" cm="1">
        <f t="array" ref="G813">_xlfn.IFNA(LOOKUP(1,0/FIND(help!$B$1:$B$26,B813),help!$C$1:$C$26),"")</f>
        <v>欧冠</v>
      </c>
      <c r="H813" s="11" t="str" cm="1">
        <f t="array" ref="H813">IF(G813="","",IFERROR(LOOKUP(1,0/FIND(help!$H$2:$H$18,B813),help!$I$2:$I$18),""))</f>
        <v>2023-24赛季</v>
      </c>
      <c r="I813" s="11" t="s">
        <v>1150</v>
      </c>
      <c r="J813" s="11" t="s">
        <v>1030</v>
      </c>
      <c r="K813" s="11" t="s">
        <v>755</v>
      </c>
      <c r="L813" s="19">
        <f t="shared" si="121"/>
        <v>45519</v>
      </c>
      <c r="M813" s="11">
        <f t="shared" si="124"/>
        <v>3505</v>
      </c>
      <c r="N813" s="20">
        <f t="shared" si="122"/>
        <v>0.97916666666666663</v>
      </c>
      <c r="O813" s="20">
        <f t="shared" si="126"/>
        <v>1.0347222222222221</v>
      </c>
      <c r="P813" s="11" t="str">
        <f>IF(G813="","",G813&amp;COUNTIF($G$2:G813,G813))</f>
        <v>欧冠178</v>
      </c>
      <c r="Q813" s="26">
        <f t="shared" si="123"/>
        <v>3.4722222222223209E-3</v>
      </c>
    </row>
    <row r="814" spans="1:17" x14ac:dyDescent="0.2">
      <c r="A814" s="19">
        <v>45520</v>
      </c>
      <c r="B814" s="11" t="s">
        <v>576</v>
      </c>
      <c r="C814" s="19">
        <f t="shared" si="117"/>
        <v>45520</v>
      </c>
      <c r="D814" s="20">
        <f t="shared" si="118"/>
        <v>3.8194444444444448E-2</v>
      </c>
      <c r="E814" s="20">
        <f t="shared" si="119"/>
        <v>5.5555555555555552E-2</v>
      </c>
      <c r="F814" s="20">
        <f t="shared" si="120"/>
        <v>1.7361111111111105E-2</v>
      </c>
      <c r="G814" s="11" t="str" cm="1">
        <f t="array" ref="G814">_xlfn.IFNA(LOOKUP(1,0/FIND(help!$B$1:$B$26,B814),help!$C$1:$C$26),"")</f>
        <v/>
      </c>
      <c r="H814" s="11" t="str" cm="1">
        <f t="array" ref="H814">IF(G814="","",IFERROR(LOOKUP(1,0/FIND(help!$H$2:$H$18,B814),help!$I$2:$I$18),""))</f>
        <v/>
      </c>
      <c r="I814" s="11" t="s">
        <v>1079</v>
      </c>
      <c r="J814" s="11" t="s">
        <v>858</v>
      </c>
      <c r="K814" s="11" t="s">
        <v>755</v>
      </c>
      <c r="L814" s="19">
        <f t="shared" si="121"/>
        <v>45519</v>
      </c>
      <c r="M814" s="11">
        <f t="shared" si="124"/>
        <v>3505</v>
      </c>
      <c r="N814" s="20" t="str">
        <f t="shared" si="122"/>
        <v/>
      </c>
      <c r="O814" s="20" t="str">
        <f t="shared" si="126"/>
        <v/>
      </c>
      <c r="P814" s="11" t="str">
        <f>IF(G814="","",G814&amp;COUNTIF($G$2:G814,G814))</f>
        <v/>
      </c>
      <c r="Q814" s="26">
        <f t="shared" si="123"/>
        <v>0</v>
      </c>
    </row>
    <row r="815" spans="1:17" x14ac:dyDescent="0.2">
      <c r="A815" s="19"/>
      <c r="B815" s="11" t="s">
        <v>694</v>
      </c>
      <c r="C815" s="19">
        <f t="shared" si="117"/>
        <v>45520</v>
      </c>
      <c r="D815" s="20">
        <f t="shared" si="118"/>
        <v>5.5555555555555552E-2</v>
      </c>
      <c r="E815" s="20">
        <f t="shared" si="119"/>
        <v>0.1111111111111111</v>
      </c>
      <c r="F815" s="20">
        <f t="shared" si="120"/>
        <v>5.5555555555555552E-2</v>
      </c>
      <c r="G815" s="11" t="str" cm="1">
        <f t="array" ref="G815">_xlfn.IFNA(LOOKUP(1,0/FIND(help!$B$1:$B$26,B815),help!$C$1:$C$26),"")</f>
        <v>德甲</v>
      </c>
      <c r="H815" s="11" t="str" cm="1">
        <f t="array" ref="H815">IF(G815="","",IFERROR(LOOKUP(1,0/FIND(help!$H$2:$H$18,B815),help!$I$2:$I$18),""))</f>
        <v>2023-24赛季</v>
      </c>
      <c r="I815" s="11" t="s">
        <v>1131</v>
      </c>
      <c r="J815" s="11" t="s">
        <v>926</v>
      </c>
      <c r="K815" s="11" t="s">
        <v>755</v>
      </c>
      <c r="L815" s="19">
        <f t="shared" si="121"/>
        <v>45519</v>
      </c>
      <c r="M815" s="11">
        <f t="shared" si="124"/>
        <v>3505</v>
      </c>
      <c r="N815" s="20">
        <f t="shared" si="122"/>
        <v>1.0555555555555556</v>
      </c>
      <c r="O815" s="20">
        <f t="shared" si="126"/>
        <v>0.11111111111111116</v>
      </c>
      <c r="P815" s="11" t="str">
        <f>IF(G815="","",G815&amp;COUNTIF($G$2:G815,G815))</f>
        <v>德甲189</v>
      </c>
      <c r="Q815" s="26">
        <f t="shared" si="123"/>
        <v>5.5511151231257827E-17</v>
      </c>
    </row>
    <row r="816" spans="1:17" x14ac:dyDescent="0.2">
      <c r="A816" s="19"/>
      <c r="B816" s="11" t="s">
        <v>695</v>
      </c>
      <c r="C816" s="19">
        <f t="shared" si="117"/>
        <v>45520</v>
      </c>
      <c r="D816" s="20">
        <f t="shared" si="118"/>
        <v>0.1111111111111111</v>
      </c>
      <c r="E816" s="20">
        <f t="shared" si="119"/>
        <v>0.1701388888888889</v>
      </c>
      <c r="F816" s="20">
        <f t="shared" si="120"/>
        <v>5.902777777777779E-2</v>
      </c>
      <c r="G816" s="11" t="str" cm="1">
        <f t="array" ref="G816">_xlfn.IFNA(LOOKUP(1,0/FIND(help!$B$1:$B$26,B816),help!$C$1:$C$26),"")</f>
        <v>德甲</v>
      </c>
      <c r="H816" s="11" t="str" cm="1">
        <f t="array" ref="H816">IF(G816="","",IFERROR(LOOKUP(1,0/FIND(help!$H$2:$H$18,B816),help!$I$2:$I$18),""))</f>
        <v>2023-24赛季</v>
      </c>
      <c r="I816" s="11" t="s">
        <v>1131</v>
      </c>
      <c r="J816" s="11" t="s">
        <v>931</v>
      </c>
      <c r="K816" s="11" t="s">
        <v>755</v>
      </c>
      <c r="L816" s="19">
        <f t="shared" si="121"/>
        <v>45520</v>
      </c>
      <c r="M816" s="11">
        <f t="shared" si="124"/>
        <v>3505</v>
      </c>
      <c r="N816" s="20">
        <f t="shared" si="122"/>
        <v>0.1111111111111111</v>
      </c>
      <c r="O816" s="20">
        <f t="shared" si="126"/>
        <v>0.16666666666666666</v>
      </c>
      <c r="P816" s="11" t="str">
        <f>IF(G816="","",G816&amp;COUNTIF($G$2:G816,G816))</f>
        <v>德甲190</v>
      </c>
      <c r="Q816" s="26">
        <f t="shared" si="123"/>
        <v>3.4722222222222376E-3</v>
      </c>
    </row>
    <row r="817" spans="1:17" x14ac:dyDescent="0.2">
      <c r="A817" s="19"/>
      <c r="B817" s="11" t="s">
        <v>696</v>
      </c>
      <c r="C817" s="19">
        <f t="shared" si="117"/>
        <v>45520</v>
      </c>
      <c r="D817" s="20">
        <f t="shared" si="118"/>
        <v>0.1701388888888889</v>
      </c>
      <c r="E817" s="20">
        <f t="shared" si="119"/>
        <v>0.22569444444444445</v>
      </c>
      <c r="F817" s="20">
        <f t="shared" si="120"/>
        <v>5.5555555555555552E-2</v>
      </c>
      <c r="G817" s="11" t="str" cm="1">
        <f t="array" ref="G817">_xlfn.IFNA(LOOKUP(1,0/FIND(help!$B$1:$B$26,B817),help!$C$1:$C$26),"")</f>
        <v>德甲</v>
      </c>
      <c r="H817" s="11" t="str" cm="1">
        <f t="array" ref="H817">IF(G817="","",IFERROR(LOOKUP(1,0/FIND(help!$H$2:$H$18,B817),help!$I$2:$I$18),""))</f>
        <v>2023-24赛季</v>
      </c>
      <c r="I817" s="11" t="s">
        <v>1139</v>
      </c>
      <c r="J817" s="11" t="s">
        <v>937</v>
      </c>
      <c r="K817" s="11" t="s">
        <v>755</v>
      </c>
      <c r="L817" s="19">
        <f t="shared" si="121"/>
        <v>45520</v>
      </c>
      <c r="M817" s="11">
        <f t="shared" si="124"/>
        <v>3505</v>
      </c>
      <c r="N817" s="20">
        <f t="shared" si="122"/>
        <v>0.1701388888888889</v>
      </c>
      <c r="O817" s="20">
        <f t="shared" si="126"/>
        <v>0.22569444444444445</v>
      </c>
      <c r="P817" s="11" t="str">
        <f>IF(G817="","",G817&amp;COUNTIF($G$2:G817,G817))</f>
        <v>德甲191</v>
      </c>
      <c r="Q817" s="26">
        <f t="shared" si="123"/>
        <v>0</v>
      </c>
    </row>
    <row r="818" spans="1:17" x14ac:dyDescent="0.2">
      <c r="A818" s="19"/>
      <c r="B818" s="11" t="s">
        <v>697</v>
      </c>
      <c r="C818" s="19">
        <f t="shared" si="117"/>
        <v>45520</v>
      </c>
      <c r="D818" s="20">
        <f t="shared" si="118"/>
        <v>0.22569444444444445</v>
      </c>
      <c r="E818" s="20">
        <f t="shared" si="119"/>
        <v>0.28472222222222221</v>
      </c>
      <c r="F818" s="20">
        <f t="shared" si="120"/>
        <v>5.9027777777777762E-2</v>
      </c>
      <c r="G818" s="11" t="str" cm="1">
        <f t="array" ref="G818">_xlfn.IFNA(LOOKUP(1,0/FIND(help!$B$1:$B$26,B818),help!$C$1:$C$26),"")</f>
        <v>德甲</v>
      </c>
      <c r="H818" s="11" t="str" cm="1">
        <f t="array" ref="H818">IF(G818="","",IFERROR(LOOKUP(1,0/FIND(help!$H$2:$H$18,B818),help!$I$2:$I$18),""))</f>
        <v>2023-24赛季</v>
      </c>
      <c r="I818" s="11" t="s">
        <v>1139</v>
      </c>
      <c r="J818" s="11" t="s">
        <v>943</v>
      </c>
      <c r="K818" s="11" t="s">
        <v>755</v>
      </c>
      <c r="L818" s="19">
        <f t="shared" si="121"/>
        <v>45520</v>
      </c>
      <c r="M818" s="11">
        <f t="shared" si="124"/>
        <v>3505</v>
      </c>
      <c r="N818" s="20">
        <f t="shared" si="122"/>
        <v>0.22569444444444445</v>
      </c>
      <c r="O818" s="20">
        <f t="shared" si="126"/>
        <v>0.28125</v>
      </c>
      <c r="P818" s="11" t="str">
        <f>IF(G818="","",G818&amp;COUNTIF($G$2:G818,G818))</f>
        <v>德甲192</v>
      </c>
      <c r="Q818" s="26">
        <f t="shared" si="123"/>
        <v>3.4722222222222099E-3</v>
      </c>
    </row>
    <row r="819" spans="1:17" x14ac:dyDescent="0.2">
      <c r="A819" s="19"/>
      <c r="B819" s="11" t="s">
        <v>698</v>
      </c>
      <c r="C819" s="19">
        <f t="shared" si="117"/>
        <v>45520</v>
      </c>
      <c r="D819" s="20">
        <f t="shared" si="118"/>
        <v>0.28472222222222221</v>
      </c>
      <c r="E819" s="20">
        <f t="shared" si="119"/>
        <v>0.34027777777777779</v>
      </c>
      <c r="F819" s="20">
        <f t="shared" si="120"/>
        <v>5.555555555555558E-2</v>
      </c>
      <c r="G819" s="11" t="str" cm="1">
        <f t="array" ref="G819">_xlfn.IFNA(LOOKUP(1,0/FIND(help!$B$1:$B$26,B819),help!$C$1:$C$26),"")</f>
        <v>德甲</v>
      </c>
      <c r="H819" s="11" t="str" cm="1">
        <f t="array" ref="H819">IF(G819="","",IFERROR(LOOKUP(1,0/FIND(help!$H$2:$H$18,B819),help!$I$2:$I$18),""))</f>
        <v>2023-24赛季</v>
      </c>
      <c r="I819" s="11" t="s">
        <v>1146</v>
      </c>
      <c r="J819" s="11" t="s">
        <v>949</v>
      </c>
      <c r="K819" s="11" t="s">
        <v>755</v>
      </c>
      <c r="L819" s="19">
        <f t="shared" si="121"/>
        <v>45520</v>
      </c>
      <c r="M819" s="11">
        <f t="shared" si="124"/>
        <v>3505</v>
      </c>
      <c r="N819" s="20">
        <f t="shared" si="122"/>
        <v>0.28472222222222221</v>
      </c>
      <c r="O819" s="20">
        <f t="shared" ref="O819:O850" si="127">IF(N819="","",IF(ISNUMBER(FIND("集锦",G819)),IF(E819&lt;$L$1,E819+1,E819),IF(ABS(F819-$M$1)&lt;=TIME(0,5,1),IF(N819+$M$1&gt;TIME(2,0,0)+1,N819+$M$1-1,N819+$M$1),"check")))</f>
        <v>0.34027777777777779</v>
      </c>
      <c r="P819" s="11" t="str">
        <f>IF(G819="","",G819&amp;COUNTIF($G$2:G819,G819))</f>
        <v>德甲193</v>
      </c>
      <c r="Q819" s="26">
        <f t="shared" si="123"/>
        <v>0</v>
      </c>
    </row>
    <row r="820" spans="1:17" x14ac:dyDescent="0.2">
      <c r="A820" s="19"/>
      <c r="B820" s="11" t="s">
        <v>699</v>
      </c>
      <c r="C820" s="19">
        <f t="shared" si="117"/>
        <v>45520</v>
      </c>
      <c r="D820" s="20">
        <f t="shared" si="118"/>
        <v>0.34027777777777779</v>
      </c>
      <c r="E820" s="20">
        <f t="shared" si="119"/>
        <v>0.39930555555555558</v>
      </c>
      <c r="F820" s="20">
        <f t="shared" si="120"/>
        <v>5.902777777777779E-2</v>
      </c>
      <c r="G820" s="11" t="str" cm="1">
        <f t="array" ref="G820">_xlfn.IFNA(LOOKUP(1,0/FIND(help!$B$1:$B$26,B820),help!$C$1:$C$26),"")</f>
        <v>德甲</v>
      </c>
      <c r="H820" s="11" t="str" cm="1">
        <f t="array" ref="H820">IF(G820="","",IFERROR(LOOKUP(1,0/FIND(help!$H$2:$H$18,B820),help!$I$2:$I$18),""))</f>
        <v>2023-24赛季</v>
      </c>
      <c r="I820" s="11" t="s">
        <v>1146</v>
      </c>
      <c r="J820" s="11" t="s">
        <v>956</v>
      </c>
      <c r="K820" s="11" t="s">
        <v>755</v>
      </c>
      <c r="L820" s="19">
        <f t="shared" si="121"/>
        <v>45520</v>
      </c>
      <c r="M820" s="11">
        <f t="shared" si="124"/>
        <v>3505</v>
      </c>
      <c r="N820" s="20">
        <f t="shared" si="122"/>
        <v>0.34027777777777779</v>
      </c>
      <c r="O820" s="20">
        <f t="shared" si="127"/>
        <v>0.39583333333333337</v>
      </c>
      <c r="P820" s="11" t="str">
        <f>IF(G820="","",G820&amp;COUNTIF($G$2:G820,G820))</f>
        <v>德甲194</v>
      </c>
      <c r="Q820" s="26">
        <f t="shared" si="123"/>
        <v>3.4722222222222099E-3</v>
      </c>
    </row>
    <row r="821" spans="1:17" x14ac:dyDescent="0.2">
      <c r="A821" s="19"/>
      <c r="B821" s="11" t="s">
        <v>700</v>
      </c>
      <c r="C821" s="19">
        <f t="shared" si="117"/>
        <v>45520</v>
      </c>
      <c r="D821" s="20">
        <f t="shared" si="118"/>
        <v>0.39930555555555558</v>
      </c>
      <c r="E821" s="20">
        <f t="shared" si="119"/>
        <v>0.4548611111111111</v>
      </c>
      <c r="F821" s="20">
        <f t="shared" si="120"/>
        <v>5.5555555555555525E-2</v>
      </c>
      <c r="G821" s="11" t="str" cm="1">
        <f t="array" ref="G821">_xlfn.IFNA(LOOKUP(1,0/FIND(help!$B$1:$B$26,B821),help!$C$1:$C$26),"")</f>
        <v>欧冠</v>
      </c>
      <c r="H821" s="11" t="str" cm="1">
        <f t="array" ref="H821">IF(G821="","",IFERROR(LOOKUP(1,0/FIND(help!$H$2:$H$18,B821),help!$I$2:$I$18),""))</f>
        <v>2023-24赛季</v>
      </c>
      <c r="I821" s="11" t="s">
        <v>1150</v>
      </c>
      <c r="J821" s="11" t="s">
        <v>1030</v>
      </c>
      <c r="K821" s="11" t="s">
        <v>755</v>
      </c>
      <c r="L821" s="19">
        <f t="shared" si="121"/>
        <v>45520</v>
      </c>
      <c r="M821" s="11">
        <f t="shared" si="124"/>
        <v>3505</v>
      </c>
      <c r="N821" s="20">
        <f t="shared" si="122"/>
        <v>0.39930555555555558</v>
      </c>
      <c r="O821" s="20">
        <f t="shared" si="127"/>
        <v>0.45486111111111116</v>
      </c>
      <c r="P821" s="11" t="str">
        <f>IF(G821="","",G821&amp;COUNTIF($G$2:G821,G821))</f>
        <v>欧冠179</v>
      </c>
      <c r="Q821" s="26">
        <f t="shared" si="123"/>
        <v>5.5511151231257827E-17</v>
      </c>
    </row>
    <row r="822" spans="1:17" x14ac:dyDescent="0.2">
      <c r="A822" s="19"/>
      <c r="B822" s="11" t="s">
        <v>701</v>
      </c>
      <c r="C822" s="19">
        <f t="shared" si="117"/>
        <v>45520</v>
      </c>
      <c r="D822" s="20">
        <f t="shared" si="118"/>
        <v>0.4548611111111111</v>
      </c>
      <c r="E822" s="20">
        <f t="shared" si="119"/>
        <v>0.51388888888888884</v>
      </c>
      <c r="F822" s="20">
        <f t="shared" si="120"/>
        <v>5.9027777777777735E-2</v>
      </c>
      <c r="G822" s="11" t="str" cm="1">
        <f t="array" ref="G822">_xlfn.IFNA(LOOKUP(1,0/FIND(help!$B$1:$B$26,B822),help!$C$1:$C$26),"")</f>
        <v>欧冠</v>
      </c>
      <c r="H822" s="11" t="str" cm="1">
        <f t="array" ref="H822">IF(G822="","",IFERROR(LOOKUP(1,0/FIND(help!$H$2:$H$18,B822),help!$I$2:$I$18),""))</f>
        <v>2023-24赛季</v>
      </c>
      <c r="I822" s="11" t="s">
        <v>1150</v>
      </c>
      <c r="J822" s="11" t="s">
        <v>967</v>
      </c>
      <c r="K822" s="11" t="s">
        <v>755</v>
      </c>
      <c r="L822" s="19">
        <f t="shared" si="121"/>
        <v>45520</v>
      </c>
      <c r="M822" s="11">
        <f t="shared" si="124"/>
        <v>3505</v>
      </c>
      <c r="N822" s="20">
        <f t="shared" si="122"/>
        <v>0.4548611111111111</v>
      </c>
      <c r="O822" s="20">
        <f t="shared" si="127"/>
        <v>0.51041666666666663</v>
      </c>
      <c r="P822" s="11" t="str">
        <f>IF(G822="","",G822&amp;COUNTIF($G$2:G822,G822))</f>
        <v>欧冠180</v>
      </c>
      <c r="Q822" s="26">
        <f t="shared" si="123"/>
        <v>3.4722222222222099E-3</v>
      </c>
    </row>
    <row r="823" spans="1:17" x14ac:dyDescent="0.2">
      <c r="A823" s="19"/>
      <c r="B823" s="11" t="s">
        <v>24</v>
      </c>
      <c r="C823" s="19">
        <f t="shared" si="117"/>
        <v>45520</v>
      </c>
      <c r="D823" s="20">
        <f t="shared" si="118"/>
        <v>0.51388888888888884</v>
      </c>
      <c r="E823" s="20">
        <f t="shared" si="119"/>
        <v>0.53125</v>
      </c>
      <c r="F823" s="20">
        <f t="shared" si="120"/>
        <v>1.736111111111116E-2</v>
      </c>
      <c r="G823" s="11" t="str" cm="1">
        <f t="array" ref="G823">_xlfn.IFNA(LOOKUP(1,0/FIND(help!$B$1:$B$26,B823),help!$C$1:$C$26),"")</f>
        <v/>
      </c>
      <c r="H823" s="11" t="str" cm="1">
        <f t="array" ref="H823">IF(G823="","",IFERROR(LOOKUP(1,0/FIND(help!$H$2:$H$18,B823),help!$I$2:$I$18),""))</f>
        <v/>
      </c>
      <c r="I823" s="11" t="s">
        <v>1068</v>
      </c>
      <c r="J823" s="11" t="s">
        <v>846</v>
      </c>
      <c r="K823" s="11" t="s">
        <v>755</v>
      </c>
      <c r="L823" s="19">
        <f t="shared" si="121"/>
        <v>45520</v>
      </c>
      <c r="M823" s="11">
        <f t="shared" si="124"/>
        <v>3505</v>
      </c>
      <c r="N823" s="20" t="str">
        <f t="shared" si="122"/>
        <v/>
      </c>
      <c r="O823" s="20" t="str">
        <f t="shared" si="127"/>
        <v/>
      </c>
      <c r="P823" s="11" t="str">
        <f>IF(G823="","",G823&amp;COUNTIF($G$2:G823,G823))</f>
        <v/>
      </c>
      <c r="Q823" s="26">
        <f t="shared" si="123"/>
        <v>0</v>
      </c>
    </row>
    <row r="824" spans="1:17" x14ac:dyDescent="0.2">
      <c r="A824" s="19"/>
      <c r="B824" s="11" t="s">
        <v>382</v>
      </c>
      <c r="C824" s="19">
        <f t="shared" si="117"/>
        <v>45520</v>
      </c>
      <c r="D824" s="20">
        <f t="shared" si="118"/>
        <v>0.53125</v>
      </c>
      <c r="E824" s="20">
        <f t="shared" si="119"/>
        <v>0.54861111111111116</v>
      </c>
      <c r="F824" s="20">
        <f t="shared" si="120"/>
        <v>1.736111111111116E-2</v>
      </c>
      <c r="G824" s="11" t="str" cm="1">
        <f t="array" ref="G824">_xlfn.IFNA(LOOKUP(1,0/FIND(help!$B$1:$B$26,B824),help!$C$1:$C$26),"")</f>
        <v/>
      </c>
      <c r="H824" s="11" t="str" cm="1">
        <f t="array" ref="H824">IF(G824="","",IFERROR(LOOKUP(1,0/FIND(help!$H$2:$H$18,B824),help!$I$2:$I$18),""))</f>
        <v/>
      </c>
      <c r="I824" s="11" t="s">
        <v>1149</v>
      </c>
      <c r="J824" s="11" t="s">
        <v>954</v>
      </c>
      <c r="K824" s="11" t="s">
        <v>755</v>
      </c>
      <c r="L824" s="19">
        <f t="shared" si="121"/>
        <v>45520</v>
      </c>
      <c r="M824" s="11">
        <f t="shared" si="124"/>
        <v>3505</v>
      </c>
      <c r="N824" s="20" t="str">
        <f t="shared" si="122"/>
        <v/>
      </c>
      <c r="O824" s="20" t="str">
        <f t="shared" si="127"/>
        <v/>
      </c>
      <c r="P824" s="11" t="str">
        <f>IF(G824="","",G824&amp;COUNTIF($G$2:G824,G824))</f>
        <v/>
      </c>
      <c r="Q824" s="26">
        <f t="shared" si="123"/>
        <v>0</v>
      </c>
    </row>
    <row r="825" spans="1:17" x14ac:dyDescent="0.2">
      <c r="A825" s="19"/>
      <c r="B825" s="11" t="s">
        <v>702</v>
      </c>
      <c r="C825" s="19">
        <f t="shared" si="117"/>
        <v>45520</v>
      </c>
      <c r="D825" s="20">
        <f t="shared" si="118"/>
        <v>0.54861111111111116</v>
      </c>
      <c r="E825" s="20">
        <f t="shared" si="119"/>
        <v>0.60416666666666663</v>
      </c>
      <c r="F825" s="20">
        <f t="shared" si="120"/>
        <v>5.5555555555555469E-2</v>
      </c>
      <c r="G825" s="11" t="str" cm="1">
        <f t="array" ref="G825">_xlfn.IFNA(LOOKUP(1,0/FIND(help!$B$1:$B$26,B825),help!$C$1:$C$26),"")</f>
        <v>意甲</v>
      </c>
      <c r="H825" s="11" t="str" cm="1">
        <f t="array" ref="H825">IF(G825="","",IFERROR(LOOKUP(1,0/FIND(help!$H$2:$H$18,B825),help!$I$2:$I$18),""))</f>
        <v>2023-24赛季</v>
      </c>
      <c r="I825" s="11" t="s">
        <v>1192</v>
      </c>
      <c r="J825" s="11" t="s">
        <v>1031</v>
      </c>
      <c r="K825" s="11" t="s">
        <v>755</v>
      </c>
      <c r="L825" s="19">
        <f t="shared" si="121"/>
        <v>45520</v>
      </c>
      <c r="M825" s="11">
        <f t="shared" si="124"/>
        <v>3505</v>
      </c>
      <c r="N825" s="20">
        <f t="shared" si="122"/>
        <v>0.54861111111111116</v>
      </c>
      <c r="O825" s="20">
        <f t="shared" si="127"/>
        <v>0.60416666666666674</v>
      </c>
      <c r="P825" s="11" t="str">
        <f>IF(G825="","",G825&amp;COUNTIF($G$2:G825,G825))</f>
        <v>意甲77</v>
      </c>
      <c r="Q825" s="26">
        <f t="shared" si="123"/>
        <v>1.1102230246251565E-16</v>
      </c>
    </row>
    <row r="826" spans="1:17" x14ac:dyDescent="0.2">
      <c r="A826" s="19"/>
      <c r="B826" s="11" t="s">
        <v>703</v>
      </c>
      <c r="C826" s="19">
        <f t="shared" si="117"/>
        <v>45520</v>
      </c>
      <c r="D826" s="20">
        <f t="shared" si="118"/>
        <v>0.60416666666666663</v>
      </c>
      <c r="E826" s="20">
        <f t="shared" si="119"/>
        <v>0.66319444444444442</v>
      </c>
      <c r="F826" s="20">
        <f t="shared" si="120"/>
        <v>5.902777777777779E-2</v>
      </c>
      <c r="G826" s="11" t="str" cm="1">
        <f t="array" ref="G826">_xlfn.IFNA(LOOKUP(1,0/FIND(help!$B$1:$B$26,B826),help!$C$1:$C$26),"")</f>
        <v>意甲</v>
      </c>
      <c r="H826" s="11" t="str" cm="1">
        <f t="array" ref="H826">IF(G826="","",IFERROR(LOOKUP(1,0/FIND(help!$H$2:$H$18,B826),help!$I$2:$I$18),""))</f>
        <v>2023-24赛季</v>
      </c>
      <c r="I826" s="11" t="s">
        <v>1161</v>
      </c>
      <c r="J826" s="11" t="s">
        <v>980</v>
      </c>
      <c r="K826" s="11" t="s">
        <v>755</v>
      </c>
      <c r="L826" s="19">
        <f t="shared" si="121"/>
        <v>45520</v>
      </c>
      <c r="M826" s="11">
        <f t="shared" si="124"/>
        <v>3505</v>
      </c>
      <c r="N826" s="20">
        <f t="shared" si="122"/>
        <v>0.60416666666666663</v>
      </c>
      <c r="O826" s="20">
        <f t="shared" si="127"/>
        <v>0.65972222222222221</v>
      </c>
      <c r="P826" s="11" t="str">
        <f>IF(G826="","",G826&amp;COUNTIF($G$2:G826,G826))</f>
        <v>意甲78</v>
      </c>
      <c r="Q826" s="26">
        <f t="shared" si="123"/>
        <v>3.4722222222222099E-3</v>
      </c>
    </row>
    <row r="827" spans="1:17" x14ac:dyDescent="0.2">
      <c r="A827" s="19"/>
      <c r="B827" s="11" t="s">
        <v>704</v>
      </c>
      <c r="C827" s="19">
        <f t="shared" si="117"/>
        <v>45520</v>
      </c>
      <c r="D827" s="20">
        <f t="shared" si="118"/>
        <v>0.66319444444444442</v>
      </c>
      <c r="E827" s="20">
        <f t="shared" si="119"/>
        <v>0.71875</v>
      </c>
      <c r="F827" s="20">
        <f t="shared" si="120"/>
        <v>5.555555555555558E-2</v>
      </c>
      <c r="G827" s="11" t="str" cm="1">
        <f t="array" ref="G827">_xlfn.IFNA(LOOKUP(1,0/FIND(help!$B$1:$B$26,B827),help!$C$1:$C$26),"")</f>
        <v>德甲</v>
      </c>
      <c r="H827" s="11" t="str" cm="1">
        <f t="array" ref="H827">IF(G827="","",IFERROR(LOOKUP(1,0/FIND(help!$H$2:$H$18,B827),help!$I$2:$I$18),""))</f>
        <v>2023-24赛季</v>
      </c>
      <c r="I827" s="11" t="s">
        <v>1191</v>
      </c>
      <c r="J827" s="11" t="s">
        <v>1032</v>
      </c>
      <c r="K827" s="11" t="s">
        <v>755</v>
      </c>
      <c r="L827" s="19">
        <f t="shared" si="121"/>
        <v>45520</v>
      </c>
      <c r="M827" s="11">
        <f t="shared" si="124"/>
        <v>3505</v>
      </c>
      <c r="N827" s="20">
        <f t="shared" si="122"/>
        <v>0.66319444444444442</v>
      </c>
      <c r="O827" s="20">
        <f t="shared" si="127"/>
        <v>0.71875</v>
      </c>
      <c r="P827" s="11" t="str">
        <f>IF(G827="","",G827&amp;COUNTIF($G$2:G827,G827))</f>
        <v>德甲195</v>
      </c>
      <c r="Q827" s="26">
        <f t="shared" si="123"/>
        <v>0</v>
      </c>
    </row>
    <row r="828" spans="1:17" x14ac:dyDescent="0.2">
      <c r="A828" s="19"/>
      <c r="B828" s="11" t="s">
        <v>705</v>
      </c>
      <c r="C828" s="19">
        <f t="shared" si="117"/>
        <v>45520</v>
      </c>
      <c r="D828" s="20">
        <f t="shared" si="118"/>
        <v>0.71875</v>
      </c>
      <c r="E828" s="20">
        <f t="shared" si="119"/>
        <v>0.77777777777777779</v>
      </c>
      <c r="F828" s="20">
        <f t="shared" si="120"/>
        <v>5.902777777777779E-2</v>
      </c>
      <c r="G828" s="11" t="str" cm="1">
        <f t="array" ref="G828">_xlfn.IFNA(LOOKUP(1,0/FIND(help!$B$1:$B$26,B828),help!$C$1:$C$26),"")</f>
        <v>德甲</v>
      </c>
      <c r="H828" s="11" t="str" cm="1">
        <f t="array" ref="H828">IF(G828="","",IFERROR(LOOKUP(1,0/FIND(help!$H$2:$H$18,B828),help!$I$2:$I$18),""))</f>
        <v>2023-24赛季</v>
      </c>
      <c r="I828" s="11" t="s">
        <v>1195</v>
      </c>
      <c r="J828" s="11" t="s">
        <v>1035</v>
      </c>
      <c r="K828" s="11" t="s">
        <v>755</v>
      </c>
      <c r="L828" s="19">
        <f t="shared" si="121"/>
        <v>45520</v>
      </c>
      <c r="M828" s="11">
        <f t="shared" si="124"/>
        <v>3505</v>
      </c>
      <c r="N828" s="20">
        <f t="shared" si="122"/>
        <v>0.71875</v>
      </c>
      <c r="O828" s="20">
        <f t="shared" si="127"/>
        <v>0.77430555555555558</v>
      </c>
      <c r="P828" s="11" t="str">
        <f>IF(G828="","",G828&amp;COUNTIF($G$2:G828,G828))</f>
        <v>德甲196</v>
      </c>
      <c r="Q828" s="26">
        <f t="shared" si="123"/>
        <v>3.4722222222222099E-3</v>
      </c>
    </row>
    <row r="829" spans="1:17" x14ac:dyDescent="0.2">
      <c r="A829" s="19"/>
      <c r="B829" s="11" t="s">
        <v>387</v>
      </c>
      <c r="C829" s="19">
        <f t="shared" si="117"/>
        <v>45520</v>
      </c>
      <c r="D829" s="20">
        <f t="shared" si="118"/>
        <v>0.77777777777777779</v>
      </c>
      <c r="E829" s="20">
        <f t="shared" si="119"/>
        <v>0.79513888888888884</v>
      </c>
      <c r="F829" s="20">
        <f t="shared" si="120"/>
        <v>1.7361111111111049E-2</v>
      </c>
      <c r="G829" s="11" t="str" cm="1">
        <f t="array" ref="G829">_xlfn.IFNA(LOOKUP(1,0/FIND(help!$B$1:$B$26,B829),help!$C$1:$C$26),"")</f>
        <v/>
      </c>
      <c r="H829" s="11" t="str" cm="1">
        <f t="array" ref="H829">IF(G829="","",IFERROR(LOOKUP(1,0/FIND(help!$H$2:$H$18,B829),help!$I$2:$I$18),""))</f>
        <v/>
      </c>
      <c r="I829" s="11" t="s">
        <v>1149</v>
      </c>
      <c r="J829" s="11" t="s">
        <v>954</v>
      </c>
      <c r="K829" s="11" t="s">
        <v>755</v>
      </c>
      <c r="L829" s="19">
        <f t="shared" si="121"/>
        <v>45520</v>
      </c>
      <c r="M829" s="11">
        <f t="shared" si="124"/>
        <v>3505</v>
      </c>
      <c r="N829" s="20" t="str">
        <f t="shared" si="122"/>
        <v/>
      </c>
      <c r="O829" s="20" t="str">
        <f t="shared" si="127"/>
        <v/>
      </c>
      <c r="P829" s="11" t="str">
        <f>IF(G829="","",G829&amp;COUNTIF($G$2:G829,G829))</f>
        <v/>
      </c>
      <c r="Q829" s="26">
        <f t="shared" si="123"/>
        <v>0</v>
      </c>
    </row>
    <row r="830" spans="1:17" x14ac:dyDescent="0.2">
      <c r="A830" s="19"/>
      <c r="B830" s="11" t="s">
        <v>706</v>
      </c>
      <c r="C830" s="19">
        <f t="shared" si="117"/>
        <v>45520</v>
      </c>
      <c r="D830" s="20">
        <f t="shared" si="118"/>
        <v>0.79513888888888884</v>
      </c>
      <c r="E830" s="20">
        <f t="shared" si="119"/>
        <v>0.85069444444444442</v>
      </c>
      <c r="F830" s="20">
        <f t="shared" si="120"/>
        <v>5.555555555555558E-2</v>
      </c>
      <c r="G830" s="11" t="str" cm="1">
        <f t="array" ref="G830">_xlfn.IFNA(LOOKUP(1,0/FIND(help!$B$1:$B$26,B830),help!$C$1:$C$26),"")</f>
        <v>法甲</v>
      </c>
      <c r="H830" s="11" t="str" cm="1">
        <f t="array" ref="H830">IF(G830="","",IFERROR(LOOKUP(1,0/FIND(help!$H$2:$H$18,B830),help!$I$2:$I$18),""))</f>
        <v>2023-24赛季</v>
      </c>
      <c r="I830" s="11" t="s">
        <v>1194</v>
      </c>
      <c r="J830" s="11" t="s">
        <v>1034</v>
      </c>
      <c r="K830" s="11" t="s">
        <v>755</v>
      </c>
      <c r="L830" s="19">
        <f t="shared" si="121"/>
        <v>45520</v>
      </c>
      <c r="M830" s="11">
        <f t="shared" si="124"/>
        <v>3505</v>
      </c>
      <c r="N830" s="20">
        <f t="shared" si="122"/>
        <v>0.79513888888888884</v>
      </c>
      <c r="O830" s="20">
        <f t="shared" si="127"/>
        <v>0.85069444444444442</v>
      </c>
      <c r="P830" s="11" t="str">
        <f>IF(G830="","",G830&amp;COUNTIF($G$2:G830,G830))</f>
        <v>法甲45</v>
      </c>
      <c r="Q830" s="26">
        <f t="shared" si="123"/>
        <v>0</v>
      </c>
    </row>
    <row r="831" spans="1:17" x14ac:dyDescent="0.2">
      <c r="A831" s="19"/>
      <c r="B831" s="11" t="s">
        <v>707</v>
      </c>
      <c r="C831" s="19">
        <f t="shared" ref="C831:C894" si="128">IF(A831="",C830,A831)</f>
        <v>45520</v>
      </c>
      <c r="D831" s="20">
        <f t="shared" ref="D831:D894" si="129">VALUE(LEFT(B831,5))</f>
        <v>0.85069444444444442</v>
      </c>
      <c r="E831" s="20">
        <f t="shared" ref="E831:E894" si="130">D832</f>
        <v>0.90972222222222221</v>
      </c>
      <c r="F831" s="20">
        <f t="shared" ref="F831:F894" si="131">IF(E831-D831&lt;0,E831-D831+1,E831-D831)</f>
        <v>5.902777777777779E-2</v>
      </c>
      <c r="G831" s="11" t="str" cm="1">
        <f t="array" ref="G831">_xlfn.IFNA(LOOKUP(1,0/FIND(help!$B$1:$B$26,B831),help!$C$1:$C$26),"")</f>
        <v>法甲</v>
      </c>
      <c r="H831" s="11" t="str" cm="1">
        <f t="array" ref="H831">IF(G831="","",IFERROR(LOOKUP(1,0/FIND(help!$H$2:$H$18,B831),help!$I$2:$I$18),""))</f>
        <v>2023-24赛季</v>
      </c>
      <c r="I831" s="11" t="s">
        <v>1196</v>
      </c>
      <c r="J831" s="11" t="s">
        <v>1036</v>
      </c>
      <c r="K831" s="11" t="s">
        <v>755</v>
      </c>
      <c r="L831" s="19">
        <f t="shared" si="121"/>
        <v>45520</v>
      </c>
      <c r="M831" s="11">
        <f t="shared" si="124"/>
        <v>3505</v>
      </c>
      <c r="N831" s="20">
        <f t="shared" si="122"/>
        <v>0.85069444444444442</v>
      </c>
      <c r="O831" s="20">
        <f t="shared" si="127"/>
        <v>0.90625</v>
      </c>
      <c r="P831" s="11" t="str">
        <f>IF(G831="","",G831&amp;COUNTIF($G$2:G831,G831))</f>
        <v>法甲46</v>
      </c>
      <c r="Q831" s="26">
        <f t="shared" si="123"/>
        <v>3.4722222222222099E-3</v>
      </c>
    </row>
    <row r="832" spans="1:17" x14ac:dyDescent="0.2">
      <c r="A832" s="19"/>
      <c r="B832" s="11" t="s">
        <v>708</v>
      </c>
      <c r="C832" s="19">
        <f t="shared" si="128"/>
        <v>45520</v>
      </c>
      <c r="D832" s="20">
        <f t="shared" si="129"/>
        <v>0.90972222222222221</v>
      </c>
      <c r="E832" s="20">
        <f t="shared" si="130"/>
        <v>0.96527777777777779</v>
      </c>
      <c r="F832" s="20">
        <f t="shared" si="131"/>
        <v>5.555555555555558E-2</v>
      </c>
      <c r="G832" s="11" t="str" cm="1">
        <f t="array" ref="G832">_xlfn.IFNA(LOOKUP(1,0/FIND(help!$B$1:$B$26,B832),help!$C$1:$C$26),"")</f>
        <v>欧冠</v>
      </c>
      <c r="H832" s="11" t="str" cm="1">
        <f t="array" ref="H832">IF(G832="","",IFERROR(LOOKUP(1,0/FIND(help!$H$2:$H$18,B832),help!$I$2:$I$18),""))</f>
        <v>2023-24赛季</v>
      </c>
      <c r="I832" s="11" t="s">
        <v>1150</v>
      </c>
      <c r="J832" s="11" t="s">
        <v>1030</v>
      </c>
      <c r="K832" s="11" t="s">
        <v>755</v>
      </c>
      <c r="L832" s="19">
        <f t="shared" si="121"/>
        <v>45520</v>
      </c>
      <c r="M832" s="11">
        <f t="shared" si="124"/>
        <v>3505</v>
      </c>
      <c r="N832" s="20">
        <f t="shared" si="122"/>
        <v>0.90972222222222221</v>
      </c>
      <c r="O832" s="20">
        <f t="shared" si="127"/>
        <v>0.96527777777777779</v>
      </c>
      <c r="P832" s="11" t="str">
        <f>IF(G832="","",G832&amp;COUNTIF($G$2:G832,G832))</f>
        <v>欧冠181</v>
      </c>
      <c r="Q832" s="26">
        <f t="shared" si="123"/>
        <v>0</v>
      </c>
    </row>
    <row r="833" spans="1:17" x14ac:dyDescent="0.2">
      <c r="A833" s="19"/>
      <c r="B833" s="11" t="s">
        <v>352</v>
      </c>
      <c r="C833" s="19">
        <f t="shared" si="128"/>
        <v>45520</v>
      </c>
      <c r="D833" s="20">
        <f t="shared" si="129"/>
        <v>0.96527777777777779</v>
      </c>
      <c r="E833" s="20">
        <f t="shared" si="130"/>
        <v>2.4305555555555556E-2</v>
      </c>
      <c r="F833" s="20">
        <f t="shared" si="131"/>
        <v>5.902777777777779E-2</v>
      </c>
      <c r="G833" s="11" t="str" cm="1">
        <f t="array" ref="G833">_xlfn.IFNA(LOOKUP(1,0/FIND(help!$B$1:$B$26,B833),help!$C$1:$C$26),"")</f>
        <v>欧冠</v>
      </c>
      <c r="H833" s="11" t="str" cm="1">
        <f t="array" ref="H833">IF(G833="","",IFERROR(LOOKUP(1,0/FIND(help!$H$2:$H$18,B833),help!$I$2:$I$18),""))</f>
        <v>2023-24赛季</v>
      </c>
      <c r="I833" s="11" t="s">
        <v>1150</v>
      </c>
      <c r="J833" s="11" t="s">
        <v>967</v>
      </c>
      <c r="K833" s="11" t="s">
        <v>755</v>
      </c>
      <c r="L833" s="19">
        <f t="shared" si="121"/>
        <v>45520</v>
      </c>
      <c r="M833" s="11">
        <f t="shared" si="124"/>
        <v>3505</v>
      </c>
      <c r="N833" s="20">
        <f t="shared" si="122"/>
        <v>0.96527777777777779</v>
      </c>
      <c r="O833" s="20">
        <f t="shared" si="127"/>
        <v>1.0208333333333333</v>
      </c>
      <c r="P833" s="11" t="str">
        <f>IF(G833="","",G833&amp;COUNTIF($G$2:G833,G833))</f>
        <v>欧冠182</v>
      </c>
      <c r="Q833" s="26">
        <f t="shared" si="123"/>
        <v>3.4722222222223209E-3</v>
      </c>
    </row>
    <row r="834" spans="1:17" x14ac:dyDescent="0.2">
      <c r="A834" s="19">
        <v>45521</v>
      </c>
      <c r="B834" s="11" t="s">
        <v>593</v>
      </c>
      <c r="C834" s="19">
        <f t="shared" si="128"/>
        <v>45521</v>
      </c>
      <c r="D834" s="20">
        <f t="shared" si="129"/>
        <v>2.4305555555555556E-2</v>
      </c>
      <c r="E834" s="20">
        <f t="shared" si="130"/>
        <v>3.8194444444444448E-2</v>
      </c>
      <c r="F834" s="20">
        <f t="shared" si="131"/>
        <v>1.3888888888888892E-2</v>
      </c>
      <c r="G834" s="11" t="str" cm="1">
        <f t="array" ref="G834">_xlfn.IFNA(LOOKUP(1,0/FIND(help!$B$1:$B$26,B834),help!$C$1:$C$26),"")</f>
        <v/>
      </c>
      <c r="H834" s="11" t="str" cm="1">
        <f t="array" ref="H834">IF(G834="","",IFERROR(LOOKUP(1,0/FIND(help!$H$2:$H$18,B834),help!$I$2:$I$18),""))</f>
        <v/>
      </c>
      <c r="I834" s="11" t="s">
        <v>1068</v>
      </c>
      <c r="J834" s="11" t="s">
        <v>846</v>
      </c>
      <c r="K834" s="11" t="s">
        <v>755</v>
      </c>
      <c r="L834" s="19">
        <f t="shared" si="121"/>
        <v>45520</v>
      </c>
      <c r="M834" s="11">
        <f t="shared" si="124"/>
        <v>3505</v>
      </c>
      <c r="N834" s="20" t="str">
        <f t="shared" si="122"/>
        <v/>
      </c>
      <c r="O834" s="20" t="str">
        <f t="shared" si="127"/>
        <v/>
      </c>
      <c r="P834" s="11" t="str">
        <f>IF(G834="","",G834&amp;COUNTIF($G$2:G834,G834))</f>
        <v/>
      </c>
      <c r="Q834" s="26">
        <f t="shared" si="123"/>
        <v>0</v>
      </c>
    </row>
    <row r="835" spans="1:17" x14ac:dyDescent="0.2">
      <c r="A835" s="19"/>
      <c r="B835" s="11" t="s">
        <v>594</v>
      </c>
      <c r="C835" s="19">
        <f t="shared" si="128"/>
        <v>45521</v>
      </c>
      <c r="D835" s="20">
        <f t="shared" si="129"/>
        <v>3.8194444444444448E-2</v>
      </c>
      <c r="E835" s="20">
        <f t="shared" si="130"/>
        <v>5.5555555555555552E-2</v>
      </c>
      <c r="F835" s="20">
        <f t="shared" si="131"/>
        <v>1.7361111111111105E-2</v>
      </c>
      <c r="G835" s="11" t="str" cm="1">
        <f t="array" ref="G835">_xlfn.IFNA(LOOKUP(1,0/FIND(help!$B$1:$B$26,B835),help!$C$1:$C$26),"")</f>
        <v/>
      </c>
      <c r="H835" s="11" t="str" cm="1">
        <f t="array" ref="H835">IF(G835="","",IFERROR(LOOKUP(1,0/FIND(help!$H$2:$H$18,B835),help!$I$2:$I$18),""))</f>
        <v/>
      </c>
      <c r="I835" s="11" t="s">
        <v>1149</v>
      </c>
      <c r="J835" s="11" t="s">
        <v>954</v>
      </c>
      <c r="K835" s="11" t="s">
        <v>755</v>
      </c>
      <c r="L835" s="19">
        <f t="shared" ref="L835:L898" si="132">IF(D835&lt;$L$1,C835-1,C835)</f>
        <v>45520</v>
      </c>
      <c r="M835" s="11">
        <f t="shared" si="124"/>
        <v>3505</v>
      </c>
      <c r="N835" s="20" t="str">
        <f t="shared" ref="N835:N898" si="133">IF(G835="","",IF(D835&lt;$L$1,D835+1,D835))</f>
        <v/>
      </c>
      <c r="O835" s="20" t="str">
        <f t="shared" si="127"/>
        <v/>
      </c>
      <c r="P835" s="11" t="str">
        <f>IF(G835="","",G835&amp;COUNTIF($G$2:G835,G835))</f>
        <v/>
      </c>
      <c r="Q835" s="26">
        <f t="shared" ref="Q835:Q898" si="134">IF(N835="",0,ABS(O835-E835-IF(E835&lt;1/12,1,0)))</f>
        <v>0</v>
      </c>
    </row>
    <row r="836" spans="1:17" x14ac:dyDescent="0.2">
      <c r="A836" s="19"/>
      <c r="B836" s="11" t="s">
        <v>709</v>
      </c>
      <c r="C836" s="19">
        <f t="shared" si="128"/>
        <v>45521</v>
      </c>
      <c r="D836" s="20">
        <f t="shared" si="129"/>
        <v>5.5555555555555552E-2</v>
      </c>
      <c r="E836" s="20">
        <f t="shared" si="130"/>
        <v>0.1111111111111111</v>
      </c>
      <c r="F836" s="20">
        <f t="shared" si="131"/>
        <v>5.5555555555555552E-2</v>
      </c>
      <c r="G836" s="11" t="str" cm="1">
        <f t="array" ref="G836">_xlfn.IFNA(LOOKUP(1,0/FIND(help!$B$1:$B$26,B836),help!$C$1:$C$26),"")</f>
        <v>德甲</v>
      </c>
      <c r="H836" s="11" t="str" cm="1">
        <f t="array" ref="H836">IF(G836="","",IFERROR(LOOKUP(1,0/FIND(help!$H$2:$H$18,B836),help!$I$2:$I$18),""))</f>
        <v>2023-24赛季</v>
      </c>
      <c r="I836" s="11" t="s">
        <v>1139</v>
      </c>
      <c r="J836" s="11" t="s">
        <v>937</v>
      </c>
      <c r="K836" s="11" t="s">
        <v>755</v>
      </c>
      <c r="L836" s="19">
        <f t="shared" si="132"/>
        <v>45520</v>
      </c>
      <c r="M836" s="11">
        <f t="shared" ref="M836:M899" si="135">M835</f>
        <v>3505</v>
      </c>
      <c r="N836" s="20">
        <f t="shared" si="133"/>
        <v>1.0555555555555556</v>
      </c>
      <c r="O836" s="20">
        <f t="shared" si="127"/>
        <v>0.11111111111111116</v>
      </c>
      <c r="P836" s="11" t="str">
        <f>IF(G836="","",G836&amp;COUNTIF($G$2:G836,G836))</f>
        <v>德甲197</v>
      </c>
      <c r="Q836" s="26">
        <f t="shared" si="134"/>
        <v>5.5511151231257827E-17</v>
      </c>
    </row>
    <row r="837" spans="1:17" x14ac:dyDescent="0.2">
      <c r="A837" s="19"/>
      <c r="B837" s="11" t="s">
        <v>710</v>
      </c>
      <c r="C837" s="19">
        <f t="shared" si="128"/>
        <v>45521</v>
      </c>
      <c r="D837" s="20">
        <f t="shared" si="129"/>
        <v>0.1111111111111111</v>
      </c>
      <c r="E837" s="20">
        <f t="shared" si="130"/>
        <v>0.1701388888888889</v>
      </c>
      <c r="F837" s="20">
        <f t="shared" si="131"/>
        <v>5.902777777777779E-2</v>
      </c>
      <c r="G837" s="11" t="str" cm="1">
        <f t="array" ref="G837">_xlfn.IFNA(LOOKUP(1,0/FIND(help!$B$1:$B$26,B837),help!$C$1:$C$26),"")</f>
        <v>德甲</v>
      </c>
      <c r="H837" s="11" t="str" cm="1">
        <f t="array" ref="H837">IF(G837="","",IFERROR(LOOKUP(1,0/FIND(help!$H$2:$H$18,B837),help!$I$2:$I$18),""))</f>
        <v>2023-24赛季</v>
      </c>
      <c r="I837" s="11" t="s">
        <v>1139</v>
      </c>
      <c r="J837" s="11" t="s">
        <v>943</v>
      </c>
      <c r="K837" s="11" t="s">
        <v>755</v>
      </c>
      <c r="L837" s="19">
        <f t="shared" si="132"/>
        <v>45521</v>
      </c>
      <c r="M837" s="11">
        <f t="shared" si="135"/>
        <v>3505</v>
      </c>
      <c r="N837" s="20">
        <f t="shared" si="133"/>
        <v>0.1111111111111111</v>
      </c>
      <c r="O837" s="20">
        <f t="shared" si="127"/>
        <v>0.16666666666666666</v>
      </c>
      <c r="P837" s="11" t="str">
        <f>IF(G837="","",G837&amp;COUNTIF($G$2:G837,G837))</f>
        <v>德甲198</v>
      </c>
      <c r="Q837" s="26">
        <f t="shared" si="134"/>
        <v>3.4722222222222376E-3</v>
      </c>
    </row>
    <row r="838" spans="1:17" x14ac:dyDescent="0.2">
      <c r="A838" s="19"/>
      <c r="B838" s="11" t="s">
        <v>711</v>
      </c>
      <c r="C838" s="19">
        <f t="shared" si="128"/>
        <v>45521</v>
      </c>
      <c r="D838" s="20">
        <f t="shared" si="129"/>
        <v>0.1701388888888889</v>
      </c>
      <c r="E838" s="20">
        <f t="shared" si="130"/>
        <v>0.22569444444444445</v>
      </c>
      <c r="F838" s="20">
        <f t="shared" si="131"/>
        <v>5.5555555555555552E-2</v>
      </c>
      <c r="G838" s="11" t="str" cm="1">
        <f t="array" ref="G838">_xlfn.IFNA(LOOKUP(1,0/FIND(help!$B$1:$B$26,B838),help!$C$1:$C$26),"")</f>
        <v>德甲</v>
      </c>
      <c r="H838" s="11" t="str" cm="1">
        <f t="array" ref="H838">IF(G838="","",IFERROR(LOOKUP(1,0/FIND(help!$H$2:$H$18,B838),help!$I$2:$I$18),""))</f>
        <v>2023-24赛季</v>
      </c>
      <c r="I838" s="11" t="s">
        <v>1146</v>
      </c>
      <c r="J838" s="11" t="s">
        <v>949</v>
      </c>
      <c r="K838" s="11" t="s">
        <v>755</v>
      </c>
      <c r="L838" s="19">
        <f t="shared" si="132"/>
        <v>45521</v>
      </c>
      <c r="M838" s="11">
        <f t="shared" si="135"/>
        <v>3505</v>
      </c>
      <c r="N838" s="20">
        <f t="shared" si="133"/>
        <v>0.1701388888888889</v>
      </c>
      <c r="O838" s="20">
        <f t="shared" si="127"/>
        <v>0.22569444444444445</v>
      </c>
      <c r="P838" s="11" t="str">
        <f>IF(G838="","",G838&amp;COUNTIF($G$2:G838,G838))</f>
        <v>德甲199</v>
      </c>
      <c r="Q838" s="26">
        <f t="shared" si="134"/>
        <v>0</v>
      </c>
    </row>
    <row r="839" spans="1:17" x14ac:dyDescent="0.2">
      <c r="A839" s="19"/>
      <c r="B839" s="11" t="s">
        <v>712</v>
      </c>
      <c r="C839" s="19">
        <f t="shared" si="128"/>
        <v>45521</v>
      </c>
      <c r="D839" s="20">
        <f t="shared" si="129"/>
        <v>0.22569444444444445</v>
      </c>
      <c r="E839" s="20">
        <f t="shared" si="130"/>
        <v>0.28472222222222221</v>
      </c>
      <c r="F839" s="20">
        <f t="shared" si="131"/>
        <v>5.9027777777777762E-2</v>
      </c>
      <c r="G839" s="11" t="str" cm="1">
        <f t="array" ref="G839">_xlfn.IFNA(LOOKUP(1,0/FIND(help!$B$1:$B$26,B839),help!$C$1:$C$26),"")</f>
        <v>德甲</v>
      </c>
      <c r="H839" s="11" t="str" cm="1">
        <f t="array" ref="H839">IF(G839="","",IFERROR(LOOKUP(1,0/FIND(help!$H$2:$H$18,B839),help!$I$2:$I$18),""))</f>
        <v>2023-24赛季</v>
      </c>
      <c r="I839" s="11" t="s">
        <v>1146</v>
      </c>
      <c r="J839" s="11" t="s">
        <v>956</v>
      </c>
      <c r="K839" s="11" t="s">
        <v>755</v>
      </c>
      <c r="L839" s="19">
        <f t="shared" si="132"/>
        <v>45521</v>
      </c>
      <c r="M839" s="11">
        <f t="shared" si="135"/>
        <v>3505</v>
      </c>
      <c r="N839" s="20">
        <f t="shared" si="133"/>
        <v>0.22569444444444445</v>
      </c>
      <c r="O839" s="20">
        <f t="shared" si="127"/>
        <v>0.28125</v>
      </c>
      <c r="P839" s="11" t="str">
        <f>IF(G839="","",G839&amp;COUNTIF($G$2:G839,G839))</f>
        <v>德甲200</v>
      </c>
      <c r="Q839" s="26">
        <f t="shared" si="134"/>
        <v>3.4722222222222099E-3</v>
      </c>
    </row>
    <row r="840" spans="1:17" x14ac:dyDescent="0.2">
      <c r="A840" s="19"/>
      <c r="B840" s="11" t="s">
        <v>713</v>
      </c>
      <c r="C840" s="19">
        <f t="shared" si="128"/>
        <v>45521</v>
      </c>
      <c r="D840" s="20">
        <f t="shared" si="129"/>
        <v>0.28472222222222221</v>
      </c>
      <c r="E840" s="20">
        <f t="shared" si="130"/>
        <v>0.34027777777777779</v>
      </c>
      <c r="F840" s="20">
        <f t="shared" si="131"/>
        <v>5.555555555555558E-2</v>
      </c>
      <c r="G840" s="11" t="str" cm="1">
        <f t="array" ref="G840">_xlfn.IFNA(LOOKUP(1,0/FIND(help!$B$1:$B$26,B840),help!$C$1:$C$26),"")</f>
        <v>德甲</v>
      </c>
      <c r="H840" s="11" t="str" cm="1">
        <f t="array" ref="H840">IF(G840="","",IFERROR(LOOKUP(1,0/FIND(help!$H$2:$H$18,B840),help!$I$2:$I$18),""))</f>
        <v>2023-24赛季</v>
      </c>
      <c r="I840" s="11" t="s">
        <v>1154</v>
      </c>
      <c r="J840" s="11" t="s">
        <v>963</v>
      </c>
      <c r="K840" s="11" t="s">
        <v>755</v>
      </c>
      <c r="L840" s="19">
        <f t="shared" si="132"/>
        <v>45521</v>
      </c>
      <c r="M840" s="11">
        <f t="shared" si="135"/>
        <v>3505</v>
      </c>
      <c r="N840" s="20">
        <f t="shared" si="133"/>
        <v>0.28472222222222221</v>
      </c>
      <c r="O840" s="20">
        <f t="shared" si="127"/>
        <v>0.34027777777777779</v>
      </c>
      <c r="P840" s="11" t="str">
        <f>IF(G840="","",G840&amp;COUNTIF($G$2:G840,G840))</f>
        <v>德甲201</v>
      </c>
      <c r="Q840" s="26">
        <f t="shared" si="134"/>
        <v>0</v>
      </c>
    </row>
    <row r="841" spans="1:17" x14ac:dyDescent="0.2">
      <c r="A841" s="19"/>
      <c r="B841" s="11" t="s">
        <v>714</v>
      </c>
      <c r="C841" s="19">
        <f t="shared" si="128"/>
        <v>45521</v>
      </c>
      <c r="D841" s="20">
        <f t="shared" si="129"/>
        <v>0.34027777777777779</v>
      </c>
      <c r="E841" s="20">
        <f t="shared" si="130"/>
        <v>0.39930555555555558</v>
      </c>
      <c r="F841" s="20">
        <f t="shared" si="131"/>
        <v>5.902777777777779E-2</v>
      </c>
      <c r="G841" s="11" t="str" cm="1">
        <f t="array" ref="G841">_xlfn.IFNA(LOOKUP(1,0/FIND(help!$B$1:$B$26,B841),help!$C$1:$C$26),"")</f>
        <v>德甲</v>
      </c>
      <c r="H841" s="11" t="str" cm="1">
        <f t="array" ref="H841">IF(G841="","",IFERROR(LOOKUP(1,0/FIND(help!$H$2:$H$18,B841),help!$I$2:$I$18),""))</f>
        <v>2023-24赛季</v>
      </c>
      <c r="I841" s="11" t="s">
        <v>1154</v>
      </c>
      <c r="J841" s="11" t="s">
        <v>968</v>
      </c>
      <c r="K841" s="11" t="s">
        <v>755</v>
      </c>
      <c r="L841" s="19">
        <f t="shared" si="132"/>
        <v>45521</v>
      </c>
      <c r="M841" s="11">
        <f t="shared" si="135"/>
        <v>3505</v>
      </c>
      <c r="N841" s="20">
        <f t="shared" si="133"/>
        <v>0.34027777777777779</v>
      </c>
      <c r="O841" s="20">
        <f t="shared" si="127"/>
        <v>0.39583333333333337</v>
      </c>
      <c r="P841" s="11" t="str">
        <f>IF(G841="","",G841&amp;COUNTIF($G$2:G841,G841))</f>
        <v>德甲202</v>
      </c>
      <c r="Q841" s="26">
        <f t="shared" si="134"/>
        <v>3.4722222222222099E-3</v>
      </c>
    </row>
    <row r="842" spans="1:17" x14ac:dyDescent="0.2">
      <c r="A842" s="19"/>
      <c r="B842" s="11" t="s">
        <v>715</v>
      </c>
      <c r="C842" s="19">
        <f t="shared" si="128"/>
        <v>45521</v>
      </c>
      <c r="D842" s="20">
        <f t="shared" si="129"/>
        <v>0.39930555555555558</v>
      </c>
      <c r="E842" s="20">
        <f t="shared" si="130"/>
        <v>0.4548611111111111</v>
      </c>
      <c r="F842" s="20">
        <f t="shared" si="131"/>
        <v>5.5555555555555525E-2</v>
      </c>
      <c r="G842" s="11" t="str" cm="1">
        <f t="array" ref="G842">_xlfn.IFNA(LOOKUP(1,0/FIND(help!$B$1:$B$26,B842),help!$C$1:$C$26),"")</f>
        <v>欧冠</v>
      </c>
      <c r="H842" s="11" t="str" cm="1">
        <f t="array" ref="H842">IF(G842="","",IFERROR(LOOKUP(1,0/FIND(help!$H$2:$H$18,B842),help!$I$2:$I$18),""))</f>
        <v>2023-24赛季</v>
      </c>
      <c r="I842" s="11" t="s">
        <v>1150</v>
      </c>
      <c r="J842" s="11" t="s">
        <v>967</v>
      </c>
      <c r="K842" s="11" t="s">
        <v>755</v>
      </c>
      <c r="L842" s="19">
        <f t="shared" si="132"/>
        <v>45521</v>
      </c>
      <c r="M842" s="11">
        <f t="shared" si="135"/>
        <v>3505</v>
      </c>
      <c r="N842" s="20">
        <f t="shared" si="133"/>
        <v>0.39930555555555558</v>
      </c>
      <c r="O842" s="20">
        <f t="shared" si="127"/>
        <v>0.45486111111111116</v>
      </c>
      <c r="P842" s="11" t="str">
        <f>IF(G842="","",G842&amp;COUNTIF($G$2:G842,G842))</f>
        <v>欧冠183</v>
      </c>
      <c r="Q842" s="26">
        <f t="shared" si="134"/>
        <v>5.5511151231257827E-17</v>
      </c>
    </row>
    <row r="843" spans="1:17" x14ac:dyDescent="0.2">
      <c r="A843" s="19"/>
      <c r="B843" s="11" t="s">
        <v>716</v>
      </c>
      <c r="C843" s="19">
        <f t="shared" si="128"/>
        <v>45521</v>
      </c>
      <c r="D843" s="20">
        <f t="shared" si="129"/>
        <v>0.4548611111111111</v>
      </c>
      <c r="E843" s="20">
        <f t="shared" si="130"/>
        <v>0.51388888888888884</v>
      </c>
      <c r="F843" s="20">
        <f t="shared" si="131"/>
        <v>5.9027777777777735E-2</v>
      </c>
      <c r="G843" s="11" t="str" cm="1">
        <f t="array" ref="G843">_xlfn.IFNA(LOOKUP(1,0/FIND(help!$B$1:$B$26,B843),help!$C$1:$C$26),"")</f>
        <v>欧冠</v>
      </c>
      <c r="H843" s="11" t="str" cm="1">
        <f t="array" ref="H843">IF(G843="","",IFERROR(LOOKUP(1,0/FIND(help!$H$2:$H$18,B843),help!$I$2:$I$18),""))</f>
        <v>2023-24赛季</v>
      </c>
      <c r="I843" s="11" t="s">
        <v>1150</v>
      </c>
      <c r="J843" s="11" t="s">
        <v>973</v>
      </c>
      <c r="K843" s="11" t="s">
        <v>755</v>
      </c>
      <c r="L843" s="19">
        <f t="shared" si="132"/>
        <v>45521</v>
      </c>
      <c r="M843" s="11">
        <f t="shared" si="135"/>
        <v>3505</v>
      </c>
      <c r="N843" s="20">
        <f t="shared" si="133"/>
        <v>0.4548611111111111</v>
      </c>
      <c r="O843" s="20">
        <f t="shared" si="127"/>
        <v>0.51041666666666663</v>
      </c>
      <c r="P843" s="11" t="str">
        <f>IF(G843="","",G843&amp;COUNTIF($G$2:G843,G843))</f>
        <v>欧冠184</v>
      </c>
      <c r="Q843" s="26">
        <f t="shared" si="134"/>
        <v>3.4722222222222099E-3</v>
      </c>
    </row>
    <row r="844" spans="1:17" x14ac:dyDescent="0.2">
      <c r="A844" s="19"/>
      <c r="B844" s="11" t="s">
        <v>45</v>
      </c>
      <c r="C844" s="19">
        <f t="shared" si="128"/>
        <v>45521</v>
      </c>
      <c r="D844" s="20">
        <f t="shared" si="129"/>
        <v>0.51388888888888884</v>
      </c>
      <c r="E844" s="20">
        <f t="shared" si="130"/>
        <v>0.53125</v>
      </c>
      <c r="F844" s="20">
        <f t="shared" si="131"/>
        <v>1.736111111111116E-2</v>
      </c>
      <c r="G844" s="11" t="str" cm="1">
        <f t="array" ref="G844">_xlfn.IFNA(LOOKUP(1,0/FIND(help!$B$1:$B$26,B844),help!$C$1:$C$26),"")</f>
        <v/>
      </c>
      <c r="H844" s="11" t="str" cm="1">
        <f t="array" ref="H844">IF(G844="","",IFERROR(LOOKUP(1,0/FIND(help!$H$2:$H$18,B844),help!$I$2:$I$18),""))</f>
        <v/>
      </c>
      <c r="I844" s="11" t="s">
        <v>1061</v>
      </c>
      <c r="J844" s="11" t="s">
        <v>837</v>
      </c>
      <c r="K844" s="11" t="s">
        <v>755</v>
      </c>
      <c r="L844" s="19">
        <f t="shared" si="132"/>
        <v>45521</v>
      </c>
      <c r="M844" s="11">
        <f t="shared" si="135"/>
        <v>3505</v>
      </c>
      <c r="N844" s="20" t="str">
        <f t="shared" si="133"/>
        <v/>
      </c>
      <c r="O844" s="20" t="str">
        <f t="shared" si="127"/>
        <v/>
      </c>
      <c r="P844" s="11" t="str">
        <f>IF(G844="","",G844&amp;COUNTIF($G$2:G844,G844))</f>
        <v/>
      </c>
      <c r="Q844" s="26">
        <f t="shared" si="134"/>
        <v>0</v>
      </c>
    </row>
    <row r="845" spans="1:17" x14ac:dyDescent="0.2">
      <c r="A845" s="19"/>
      <c r="B845" s="11" t="s">
        <v>603</v>
      </c>
      <c r="C845" s="19">
        <f t="shared" si="128"/>
        <v>45521</v>
      </c>
      <c r="D845" s="20">
        <f t="shared" si="129"/>
        <v>0.53125</v>
      </c>
      <c r="E845" s="20">
        <f t="shared" si="130"/>
        <v>0.54861111111111116</v>
      </c>
      <c r="F845" s="20">
        <f t="shared" si="131"/>
        <v>1.736111111111116E-2</v>
      </c>
      <c r="G845" s="11" t="str" cm="1">
        <f t="array" ref="G845">_xlfn.IFNA(LOOKUP(1,0/FIND(help!$B$1:$B$26,B845),help!$C$1:$C$26),"")</f>
        <v/>
      </c>
      <c r="H845" s="11" t="str" cm="1">
        <f t="array" ref="H845">IF(G845="","",IFERROR(LOOKUP(1,0/FIND(help!$H$2:$H$18,B845),help!$I$2:$I$18),""))</f>
        <v/>
      </c>
      <c r="I845" s="11" t="s">
        <v>1068</v>
      </c>
      <c r="J845" s="11" t="s">
        <v>846</v>
      </c>
      <c r="K845" s="11" t="s">
        <v>755</v>
      </c>
      <c r="L845" s="19">
        <f t="shared" si="132"/>
        <v>45521</v>
      </c>
      <c r="M845" s="11">
        <f t="shared" si="135"/>
        <v>3505</v>
      </c>
      <c r="N845" s="20" t="str">
        <f t="shared" si="133"/>
        <v/>
      </c>
      <c r="O845" s="20" t="str">
        <f t="shared" si="127"/>
        <v/>
      </c>
      <c r="P845" s="11" t="str">
        <f>IF(G845="","",G845&amp;COUNTIF($G$2:G845,G845))</f>
        <v/>
      </c>
      <c r="Q845" s="26">
        <f t="shared" si="134"/>
        <v>0</v>
      </c>
    </row>
    <row r="846" spans="1:17" x14ac:dyDescent="0.2">
      <c r="A846" s="19"/>
      <c r="B846" s="11" t="s">
        <v>717</v>
      </c>
      <c r="C846" s="19">
        <f t="shared" si="128"/>
        <v>45521</v>
      </c>
      <c r="D846" s="20">
        <f t="shared" si="129"/>
        <v>0.54861111111111116</v>
      </c>
      <c r="E846" s="20">
        <f t="shared" si="130"/>
        <v>0.60416666666666663</v>
      </c>
      <c r="F846" s="20">
        <f t="shared" si="131"/>
        <v>5.5555555555555469E-2</v>
      </c>
      <c r="G846" s="11" t="str" cm="1">
        <f t="array" ref="G846">_xlfn.IFNA(LOOKUP(1,0/FIND(help!$B$1:$B$26,B846),help!$C$1:$C$26),"")</f>
        <v>意甲</v>
      </c>
      <c r="H846" s="11" t="str" cm="1">
        <f t="array" ref="H846">IF(G846="","",IFERROR(LOOKUP(1,0/FIND(help!$H$2:$H$18,B846),help!$I$2:$I$18),""))</f>
        <v>2023-24赛季</v>
      </c>
      <c r="I846" s="11" t="s">
        <v>1161</v>
      </c>
      <c r="J846" s="11" t="s">
        <v>980</v>
      </c>
      <c r="K846" s="11" t="s">
        <v>755</v>
      </c>
      <c r="L846" s="19">
        <f t="shared" si="132"/>
        <v>45521</v>
      </c>
      <c r="M846" s="11">
        <f t="shared" si="135"/>
        <v>3505</v>
      </c>
      <c r="N846" s="20">
        <f t="shared" si="133"/>
        <v>0.54861111111111116</v>
      </c>
      <c r="O846" s="20">
        <f t="shared" si="127"/>
        <v>0.60416666666666674</v>
      </c>
      <c r="P846" s="11" t="str">
        <f>IF(G846="","",G846&amp;COUNTIF($G$2:G846,G846))</f>
        <v>意甲79</v>
      </c>
      <c r="Q846" s="26">
        <f t="shared" si="134"/>
        <v>1.1102230246251565E-16</v>
      </c>
    </row>
    <row r="847" spans="1:17" x14ac:dyDescent="0.2">
      <c r="A847" s="19"/>
      <c r="B847" s="11" t="s">
        <v>718</v>
      </c>
      <c r="C847" s="19">
        <f t="shared" si="128"/>
        <v>45521</v>
      </c>
      <c r="D847" s="20">
        <f t="shared" si="129"/>
        <v>0.60416666666666663</v>
      </c>
      <c r="E847" s="20">
        <f t="shared" si="130"/>
        <v>0.66319444444444442</v>
      </c>
      <c r="F847" s="20">
        <f t="shared" si="131"/>
        <v>5.902777777777779E-2</v>
      </c>
      <c r="G847" s="11" t="str" cm="1">
        <f t="array" ref="G847">_xlfn.IFNA(LOOKUP(1,0/FIND(help!$B$1:$B$26,B847),help!$C$1:$C$26),"")</f>
        <v>意甲</v>
      </c>
      <c r="H847" s="11" t="str" cm="1">
        <f t="array" ref="H847">IF(G847="","",IFERROR(LOOKUP(1,0/FIND(help!$H$2:$H$18,B847),help!$I$2:$I$18),""))</f>
        <v>2023-24赛季</v>
      </c>
      <c r="I847" s="11" t="s">
        <v>1197</v>
      </c>
      <c r="J847" s="11" t="s">
        <v>1037</v>
      </c>
      <c r="K847" s="11" t="s">
        <v>755</v>
      </c>
      <c r="L847" s="19">
        <f t="shared" si="132"/>
        <v>45521</v>
      </c>
      <c r="M847" s="11">
        <f t="shared" si="135"/>
        <v>3505</v>
      </c>
      <c r="N847" s="20">
        <f t="shared" si="133"/>
        <v>0.60416666666666663</v>
      </c>
      <c r="O847" s="20">
        <f t="shared" si="127"/>
        <v>0.65972222222222221</v>
      </c>
      <c r="P847" s="11" t="str">
        <f>IF(G847="","",G847&amp;COUNTIF($G$2:G847,G847))</f>
        <v>意甲80</v>
      </c>
      <c r="Q847" s="26">
        <f t="shared" si="134"/>
        <v>3.4722222222222099E-3</v>
      </c>
    </row>
    <row r="848" spans="1:17" x14ac:dyDescent="0.2">
      <c r="A848" s="19"/>
      <c r="B848" s="11" t="s">
        <v>719</v>
      </c>
      <c r="C848" s="19">
        <f t="shared" si="128"/>
        <v>45521</v>
      </c>
      <c r="D848" s="20">
        <f t="shared" si="129"/>
        <v>0.66319444444444442</v>
      </c>
      <c r="E848" s="20">
        <f t="shared" si="130"/>
        <v>0.71875</v>
      </c>
      <c r="F848" s="20">
        <f t="shared" si="131"/>
        <v>5.555555555555558E-2</v>
      </c>
      <c r="G848" s="11" t="str" cm="1">
        <f t="array" ref="G848">_xlfn.IFNA(LOOKUP(1,0/FIND(help!$B$1:$B$26,B848),help!$C$1:$C$26),"")</f>
        <v>德甲</v>
      </c>
      <c r="H848" s="11" t="str" cm="1">
        <f t="array" ref="H848">IF(G848="","",IFERROR(LOOKUP(1,0/FIND(help!$H$2:$H$18,B848),help!$I$2:$I$18),""))</f>
        <v>2023-24赛季</v>
      </c>
      <c r="I848" s="11" t="s">
        <v>1195</v>
      </c>
      <c r="J848" s="11" t="s">
        <v>1035</v>
      </c>
      <c r="K848" s="11" t="s">
        <v>755</v>
      </c>
      <c r="L848" s="19">
        <f t="shared" si="132"/>
        <v>45521</v>
      </c>
      <c r="M848" s="11">
        <f t="shared" si="135"/>
        <v>3505</v>
      </c>
      <c r="N848" s="20">
        <f t="shared" si="133"/>
        <v>0.66319444444444442</v>
      </c>
      <c r="O848" s="20">
        <f t="shared" si="127"/>
        <v>0.71875</v>
      </c>
      <c r="P848" s="11" t="str">
        <f>IF(G848="","",G848&amp;COUNTIF($G$2:G848,G848))</f>
        <v>德甲203</v>
      </c>
      <c r="Q848" s="26">
        <f t="shared" si="134"/>
        <v>0</v>
      </c>
    </row>
    <row r="849" spans="1:17" x14ac:dyDescent="0.2">
      <c r="A849" s="19"/>
      <c r="B849" s="11" t="s">
        <v>720</v>
      </c>
      <c r="C849" s="19">
        <f t="shared" si="128"/>
        <v>45521</v>
      </c>
      <c r="D849" s="20">
        <f t="shared" si="129"/>
        <v>0.71875</v>
      </c>
      <c r="E849" s="20">
        <f t="shared" si="130"/>
        <v>0.77777777777777779</v>
      </c>
      <c r="F849" s="20">
        <f t="shared" si="131"/>
        <v>5.902777777777779E-2</v>
      </c>
      <c r="G849" s="11" t="str" cm="1">
        <f t="array" ref="G849">_xlfn.IFNA(LOOKUP(1,0/FIND(help!$B$1:$B$26,B849),help!$C$1:$C$26),"")</f>
        <v>德甲</v>
      </c>
      <c r="H849" s="11" t="str" cm="1">
        <f t="array" ref="H849">IF(G849="","",IFERROR(LOOKUP(1,0/FIND(help!$H$2:$H$18,B849),help!$I$2:$I$18),""))</f>
        <v>2023-24赛季</v>
      </c>
      <c r="I849" s="11" t="s">
        <v>1195</v>
      </c>
      <c r="J849" s="11" t="s">
        <v>1038</v>
      </c>
      <c r="K849" s="11" t="s">
        <v>755</v>
      </c>
      <c r="L849" s="19">
        <f t="shared" si="132"/>
        <v>45521</v>
      </c>
      <c r="M849" s="11">
        <f t="shared" si="135"/>
        <v>3505</v>
      </c>
      <c r="N849" s="20">
        <f t="shared" si="133"/>
        <v>0.71875</v>
      </c>
      <c r="O849" s="20">
        <f t="shared" si="127"/>
        <v>0.77430555555555558</v>
      </c>
      <c r="P849" s="11" t="str">
        <f>IF(G849="","",G849&amp;COUNTIF($G$2:G849,G849))</f>
        <v>德甲204</v>
      </c>
      <c r="Q849" s="26">
        <f t="shared" si="134"/>
        <v>3.4722222222222099E-3</v>
      </c>
    </row>
    <row r="850" spans="1:17" x14ac:dyDescent="0.2">
      <c r="A850" s="19"/>
      <c r="B850" s="11" t="s">
        <v>348</v>
      </c>
      <c r="C850" s="19">
        <f t="shared" si="128"/>
        <v>45521</v>
      </c>
      <c r="D850" s="20">
        <f t="shared" si="129"/>
        <v>0.77777777777777779</v>
      </c>
      <c r="E850" s="20">
        <f t="shared" si="130"/>
        <v>0.79513888888888884</v>
      </c>
      <c r="F850" s="20">
        <f t="shared" si="131"/>
        <v>1.7361111111111049E-2</v>
      </c>
      <c r="G850" s="11" t="str" cm="1">
        <f t="array" ref="G850">_xlfn.IFNA(LOOKUP(1,0/FIND(help!$B$1:$B$26,B850),help!$C$1:$C$26),"")</f>
        <v/>
      </c>
      <c r="H850" s="11" t="str" cm="1">
        <f t="array" ref="H850">IF(G850="","",IFERROR(LOOKUP(1,0/FIND(help!$H$2:$H$18,B850),help!$I$2:$I$18),""))</f>
        <v/>
      </c>
      <c r="I850" s="11" t="s">
        <v>1061</v>
      </c>
      <c r="J850" s="11" t="s">
        <v>837</v>
      </c>
      <c r="K850" s="11" t="s">
        <v>755</v>
      </c>
      <c r="L850" s="19">
        <f t="shared" si="132"/>
        <v>45521</v>
      </c>
      <c r="M850" s="11">
        <f t="shared" si="135"/>
        <v>3505</v>
      </c>
      <c r="N850" s="20" t="str">
        <f t="shared" si="133"/>
        <v/>
      </c>
      <c r="O850" s="20" t="str">
        <f t="shared" si="127"/>
        <v/>
      </c>
      <c r="P850" s="11" t="str">
        <f>IF(G850="","",G850&amp;COUNTIF($G$2:G850,G850))</f>
        <v/>
      </c>
      <c r="Q850" s="26">
        <f t="shared" si="134"/>
        <v>0</v>
      </c>
    </row>
    <row r="851" spans="1:17" x14ac:dyDescent="0.2">
      <c r="A851" s="19"/>
      <c r="B851" s="11" t="s">
        <v>608</v>
      </c>
      <c r="C851" s="19">
        <f t="shared" si="128"/>
        <v>45521</v>
      </c>
      <c r="D851" s="20">
        <f t="shared" si="129"/>
        <v>0.79513888888888884</v>
      </c>
      <c r="E851" s="20">
        <f t="shared" si="130"/>
        <v>0.8125</v>
      </c>
      <c r="F851" s="20">
        <f t="shared" si="131"/>
        <v>1.736111111111116E-2</v>
      </c>
      <c r="G851" s="11" t="str" cm="1">
        <f t="array" ref="G851">_xlfn.IFNA(LOOKUP(1,0/FIND(help!$B$1:$B$26,B851),help!$C$1:$C$26),"")</f>
        <v/>
      </c>
      <c r="H851" s="11" t="str" cm="1">
        <f t="array" ref="H851">IF(G851="","",IFERROR(LOOKUP(1,0/FIND(help!$H$2:$H$18,B851),help!$I$2:$I$18),""))</f>
        <v/>
      </c>
      <c r="I851" s="11" t="s">
        <v>1079</v>
      </c>
      <c r="J851" s="11" t="s">
        <v>858</v>
      </c>
      <c r="K851" s="11" t="s">
        <v>755</v>
      </c>
      <c r="L851" s="19">
        <f t="shared" si="132"/>
        <v>45521</v>
      </c>
      <c r="M851" s="11">
        <f t="shared" si="135"/>
        <v>3505</v>
      </c>
      <c r="N851" s="20" t="str">
        <f t="shared" si="133"/>
        <v/>
      </c>
      <c r="O851" s="20" t="str">
        <f t="shared" ref="O851:O855" si="136">IF(N851="","",IF(ISNUMBER(FIND("集锦",G851)),IF(E851&lt;$L$1,E851+1,E851),IF(ABS(F851-$M$1)&lt;=TIME(0,5,1),IF(N851+$M$1&gt;TIME(2,0,0)+1,N851+$M$1-1,N851+$M$1),"check")))</f>
        <v/>
      </c>
      <c r="P851" s="11" t="str">
        <f>IF(G851="","",G851&amp;COUNTIF($G$2:G851,G851))</f>
        <v/>
      </c>
      <c r="Q851" s="26">
        <f t="shared" si="134"/>
        <v>0</v>
      </c>
    </row>
    <row r="852" spans="1:17" x14ac:dyDescent="0.2">
      <c r="A852" s="19"/>
      <c r="B852" s="11" t="s">
        <v>721</v>
      </c>
      <c r="C852" s="19">
        <f t="shared" si="128"/>
        <v>45521</v>
      </c>
      <c r="D852" s="20">
        <f t="shared" si="129"/>
        <v>0.8125</v>
      </c>
      <c r="E852" s="20">
        <f t="shared" si="130"/>
        <v>0.86805555555555558</v>
      </c>
      <c r="F852" s="20">
        <f t="shared" si="131"/>
        <v>5.555555555555558E-2</v>
      </c>
      <c r="G852" s="11" t="str" cm="1">
        <f t="array" ref="G852">_xlfn.IFNA(LOOKUP(1,0/FIND(help!$B$1:$B$26,B852),help!$C$1:$C$26),"")</f>
        <v>法甲</v>
      </c>
      <c r="H852" s="11" t="str" cm="1">
        <f t="array" ref="H852">IF(G852="","",IFERROR(LOOKUP(1,0/FIND(help!$H$2:$H$18,B852),help!$I$2:$I$18),""))</f>
        <v>2023-24赛季</v>
      </c>
      <c r="I852" s="11" t="s">
        <v>1196</v>
      </c>
      <c r="J852" s="11" t="s">
        <v>1036</v>
      </c>
      <c r="K852" s="11" t="s">
        <v>755</v>
      </c>
      <c r="L852" s="19">
        <f t="shared" si="132"/>
        <v>45521</v>
      </c>
      <c r="M852" s="11">
        <f t="shared" si="135"/>
        <v>3505</v>
      </c>
      <c r="N852" s="20">
        <f t="shared" si="133"/>
        <v>0.8125</v>
      </c>
      <c r="O852" s="20">
        <f t="shared" si="136"/>
        <v>0.86805555555555558</v>
      </c>
      <c r="P852" s="11" t="str">
        <f>IF(G852="","",G852&amp;COUNTIF($G$2:G852,G852))</f>
        <v>法甲47</v>
      </c>
      <c r="Q852" s="26">
        <f t="shared" si="134"/>
        <v>0</v>
      </c>
    </row>
    <row r="853" spans="1:17" x14ac:dyDescent="0.2">
      <c r="A853" s="19"/>
      <c r="B853" s="11" t="s">
        <v>722</v>
      </c>
      <c r="C853" s="19">
        <f t="shared" si="128"/>
        <v>45521</v>
      </c>
      <c r="D853" s="20">
        <f t="shared" si="129"/>
        <v>0.86805555555555558</v>
      </c>
      <c r="E853" s="20">
        <f t="shared" si="130"/>
        <v>0.92708333333333337</v>
      </c>
      <c r="F853" s="20">
        <f t="shared" si="131"/>
        <v>5.902777777777779E-2</v>
      </c>
      <c r="G853" s="11" t="str" cm="1">
        <f t="array" ref="G853">_xlfn.IFNA(LOOKUP(1,0/FIND(help!$B$1:$B$26,B853),help!$C$1:$C$26),"")</f>
        <v>法甲</v>
      </c>
      <c r="H853" s="11" t="str" cm="1">
        <f t="array" ref="H853">IF(G853="","",IFERROR(LOOKUP(1,0/FIND(help!$H$2:$H$18,B853),help!$I$2:$I$18),""))</f>
        <v>2023-24赛季</v>
      </c>
      <c r="I853" s="11" t="s">
        <v>1198</v>
      </c>
      <c r="J853" s="11" t="s">
        <v>1039</v>
      </c>
      <c r="K853" s="11" t="s">
        <v>755</v>
      </c>
      <c r="L853" s="19">
        <f t="shared" si="132"/>
        <v>45521</v>
      </c>
      <c r="M853" s="11">
        <f t="shared" si="135"/>
        <v>3505</v>
      </c>
      <c r="N853" s="20">
        <f t="shared" si="133"/>
        <v>0.86805555555555558</v>
      </c>
      <c r="O853" s="20">
        <f t="shared" si="136"/>
        <v>0.92361111111111116</v>
      </c>
      <c r="P853" s="11" t="str">
        <f>IF(G853="","",G853&amp;COUNTIF($G$2:G853,G853))</f>
        <v>法甲48</v>
      </c>
      <c r="Q853" s="26">
        <f t="shared" si="134"/>
        <v>3.4722222222222099E-3</v>
      </c>
    </row>
    <row r="854" spans="1:17" x14ac:dyDescent="0.2">
      <c r="A854" s="19"/>
      <c r="B854" s="11" t="s">
        <v>723</v>
      </c>
      <c r="C854" s="19">
        <f t="shared" si="128"/>
        <v>45521</v>
      </c>
      <c r="D854" s="20">
        <f t="shared" si="129"/>
        <v>0.92708333333333337</v>
      </c>
      <c r="E854" s="20">
        <f t="shared" si="130"/>
        <v>0.98611111111111116</v>
      </c>
      <c r="F854" s="20">
        <f t="shared" si="131"/>
        <v>5.902777777777779E-2</v>
      </c>
      <c r="G854" s="11" t="str" cm="1">
        <f t="array" ref="G854">_xlfn.IFNA(LOOKUP(1,0/FIND(help!$B$1:$B$26,B854),help!$C$1:$C$26),"")</f>
        <v>欧冠</v>
      </c>
      <c r="H854" s="11" t="str" cm="1">
        <f t="array" ref="H854">IF(G854="","",IFERROR(LOOKUP(1,0/FIND(help!$H$2:$H$18,B854),help!$I$2:$I$18),""))</f>
        <v>2023-24赛季</v>
      </c>
      <c r="I854" s="11" t="s">
        <v>1150</v>
      </c>
      <c r="J854" s="11" t="s">
        <v>967</v>
      </c>
      <c r="K854" s="11" t="s">
        <v>755</v>
      </c>
      <c r="L854" s="19">
        <f t="shared" si="132"/>
        <v>45521</v>
      </c>
      <c r="M854" s="11">
        <f t="shared" si="135"/>
        <v>3505</v>
      </c>
      <c r="N854" s="20">
        <f t="shared" si="133"/>
        <v>0.92708333333333337</v>
      </c>
      <c r="O854" s="20">
        <f t="shared" si="136"/>
        <v>0.98263888888888895</v>
      </c>
      <c r="P854" s="11" t="str">
        <f>IF(G854="","",G854&amp;COUNTIF($G$2:G854,G854))</f>
        <v>欧冠185</v>
      </c>
      <c r="Q854" s="26">
        <f t="shared" si="134"/>
        <v>3.4722222222222099E-3</v>
      </c>
    </row>
    <row r="855" spans="1:17" x14ac:dyDescent="0.2">
      <c r="A855" s="19"/>
      <c r="B855" s="11" t="s">
        <v>724</v>
      </c>
      <c r="C855" s="19">
        <f t="shared" si="128"/>
        <v>45521</v>
      </c>
      <c r="D855" s="20">
        <f t="shared" si="129"/>
        <v>0.98611111111111116</v>
      </c>
      <c r="E855" s="20">
        <f t="shared" si="130"/>
        <v>4.5138888888888888E-2</v>
      </c>
      <c r="F855" s="20">
        <f t="shared" si="131"/>
        <v>5.9027777777777679E-2</v>
      </c>
      <c r="G855" s="11" t="str" cm="1">
        <f t="array" ref="G855">_xlfn.IFNA(LOOKUP(1,0/FIND(help!$B$1:$B$26,B855),help!$C$1:$C$26),"")</f>
        <v>欧冠</v>
      </c>
      <c r="H855" s="11" t="str" cm="1">
        <f t="array" ref="H855">IF(G855="","",IFERROR(LOOKUP(1,0/FIND(help!$H$2:$H$18,B855),help!$I$2:$I$18),""))</f>
        <v>2023-24赛季</v>
      </c>
      <c r="I855" s="11" t="s">
        <v>1150</v>
      </c>
      <c r="J855" s="11" t="s">
        <v>973</v>
      </c>
      <c r="K855" s="11" t="s">
        <v>755</v>
      </c>
      <c r="L855" s="19">
        <f t="shared" si="132"/>
        <v>45521</v>
      </c>
      <c r="M855" s="11">
        <f t="shared" si="135"/>
        <v>3505</v>
      </c>
      <c r="N855" s="20">
        <f t="shared" si="133"/>
        <v>0.98611111111111116</v>
      </c>
      <c r="O855" s="20">
        <f t="shared" si="136"/>
        <v>1.0416666666666667</v>
      </c>
      <c r="P855" s="11" t="str">
        <f>IF(G855="","",G855&amp;COUNTIF($G$2:G855,G855))</f>
        <v>欧冠186</v>
      </c>
      <c r="Q855" s="26">
        <f t="shared" si="134"/>
        <v>3.4722222222220989E-3</v>
      </c>
    </row>
    <row r="856" spans="1:17" x14ac:dyDescent="0.2">
      <c r="A856" s="19">
        <v>45522</v>
      </c>
      <c r="B856" s="11" t="s">
        <v>613</v>
      </c>
      <c r="C856" s="19">
        <f t="shared" si="128"/>
        <v>45522</v>
      </c>
      <c r="D856" s="20">
        <f t="shared" si="129"/>
        <v>4.5138888888888888E-2</v>
      </c>
      <c r="E856" s="20">
        <f t="shared" si="130"/>
        <v>5.5555555555555552E-2</v>
      </c>
      <c r="F856" s="20">
        <f t="shared" si="131"/>
        <v>1.0416666666666664E-2</v>
      </c>
      <c r="G856" s="11" t="str" cm="1">
        <f t="array" ref="G856">_xlfn.IFNA(LOOKUP(1,0/FIND(help!$B$1:$B$26,B856),help!$C$1:$C$26),"")</f>
        <v>欧冠集锦</v>
      </c>
      <c r="H856" s="11" t="str" cm="1">
        <f t="array" ref="H856">IF(G856="","",IFERROR(LOOKUP(1,0/FIND(help!$H$2:$H$18,B856),help!$I$2:$I$18),""))</f>
        <v/>
      </c>
      <c r="I856" s="11" t="s">
        <v>1157</v>
      </c>
      <c r="J856" s="11" t="s">
        <v>972</v>
      </c>
      <c r="K856" s="11" t="s">
        <v>755</v>
      </c>
      <c r="L856" s="19">
        <f t="shared" si="132"/>
        <v>45521</v>
      </c>
      <c r="M856" s="11">
        <f t="shared" si="135"/>
        <v>3505</v>
      </c>
      <c r="N856" s="20">
        <f t="shared" si="133"/>
        <v>1.0451388888888888</v>
      </c>
      <c r="O856" s="20">
        <f t="shared" ref="O856" si="137">N857</f>
        <v>1.0555555555555556</v>
      </c>
      <c r="P856" s="11" t="str">
        <f>IF(G856="","",G856&amp;COUNTIF($G$2:G856,G856))</f>
        <v>欧冠集锦8</v>
      </c>
      <c r="Q856" s="26">
        <f t="shared" si="134"/>
        <v>0</v>
      </c>
    </row>
    <row r="857" spans="1:17" x14ac:dyDescent="0.2">
      <c r="A857" s="19"/>
      <c r="B857" s="11" t="s">
        <v>725</v>
      </c>
      <c r="C857" s="19">
        <f t="shared" si="128"/>
        <v>45522</v>
      </c>
      <c r="D857" s="20">
        <f t="shared" si="129"/>
        <v>5.5555555555555552E-2</v>
      </c>
      <c r="E857" s="20">
        <f t="shared" si="130"/>
        <v>0.1111111111111111</v>
      </c>
      <c r="F857" s="20">
        <f t="shared" si="131"/>
        <v>5.5555555555555552E-2</v>
      </c>
      <c r="G857" s="11" t="str" cm="1">
        <f t="array" ref="G857">_xlfn.IFNA(LOOKUP(1,0/FIND(help!$B$1:$B$26,B857),help!$C$1:$C$26),"")</f>
        <v>德甲</v>
      </c>
      <c r="H857" s="11" t="str" cm="1">
        <f t="array" ref="H857">IF(G857="","",IFERROR(LOOKUP(1,0/FIND(help!$H$2:$H$18,B857),help!$I$2:$I$18),""))</f>
        <v>2023-24赛季</v>
      </c>
      <c r="I857" s="11" t="s">
        <v>1146</v>
      </c>
      <c r="J857" s="11" t="s">
        <v>949</v>
      </c>
      <c r="K857" s="11" t="s">
        <v>755</v>
      </c>
      <c r="L857" s="19">
        <f t="shared" si="132"/>
        <v>45521</v>
      </c>
      <c r="M857" s="11">
        <f t="shared" si="135"/>
        <v>3505</v>
      </c>
      <c r="N857" s="20">
        <f t="shared" si="133"/>
        <v>1.0555555555555556</v>
      </c>
      <c r="O857" s="20">
        <f t="shared" ref="O857:O888" si="138">IF(N857="","",IF(ISNUMBER(FIND("集锦",G857)),IF(E857&lt;$L$1,E857+1,E857),IF(ABS(F857-$M$1)&lt;=TIME(0,5,1),IF(N857+$M$1&gt;TIME(2,0,0)+1,N857+$M$1-1,N857+$M$1),"check")))</f>
        <v>0.11111111111111116</v>
      </c>
      <c r="P857" s="11" t="str">
        <f>IF(G857="","",G857&amp;COUNTIF($G$2:G857,G857))</f>
        <v>德甲205</v>
      </c>
      <c r="Q857" s="26">
        <f t="shared" si="134"/>
        <v>5.5511151231257827E-17</v>
      </c>
    </row>
    <row r="858" spans="1:17" x14ac:dyDescent="0.2">
      <c r="A858" s="19"/>
      <c r="B858" s="11" t="s">
        <v>726</v>
      </c>
      <c r="C858" s="19">
        <f t="shared" si="128"/>
        <v>45522</v>
      </c>
      <c r="D858" s="20">
        <f t="shared" si="129"/>
        <v>0.1111111111111111</v>
      </c>
      <c r="E858" s="20">
        <f t="shared" si="130"/>
        <v>0.1701388888888889</v>
      </c>
      <c r="F858" s="20">
        <f t="shared" si="131"/>
        <v>5.902777777777779E-2</v>
      </c>
      <c r="G858" s="11" t="str" cm="1">
        <f t="array" ref="G858">_xlfn.IFNA(LOOKUP(1,0/FIND(help!$B$1:$B$26,B858),help!$C$1:$C$26),"")</f>
        <v>德甲</v>
      </c>
      <c r="H858" s="11" t="str" cm="1">
        <f t="array" ref="H858">IF(G858="","",IFERROR(LOOKUP(1,0/FIND(help!$H$2:$H$18,B858),help!$I$2:$I$18),""))</f>
        <v>2023-24赛季</v>
      </c>
      <c r="I858" s="11" t="s">
        <v>1146</v>
      </c>
      <c r="J858" s="11" t="s">
        <v>956</v>
      </c>
      <c r="K858" s="11" t="s">
        <v>755</v>
      </c>
      <c r="L858" s="19">
        <f t="shared" si="132"/>
        <v>45522</v>
      </c>
      <c r="M858" s="11">
        <f t="shared" si="135"/>
        <v>3505</v>
      </c>
      <c r="N858" s="20">
        <f t="shared" si="133"/>
        <v>0.1111111111111111</v>
      </c>
      <c r="O858" s="20">
        <f t="shared" si="138"/>
        <v>0.16666666666666666</v>
      </c>
      <c r="P858" s="11" t="str">
        <f>IF(G858="","",G858&amp;COUNTIF($G$2:G858,G858))</f>
        <v>德甲206</v>
      </c>
      <c r="Q858" s="26">
        <f t="shared" si="134"/>
        <v>3.4722222222222376E-3</v>
      </c>
    </row>
    <row r="859" spans="1:17" x14ac:dyDescent="0.2">
      <c r="A859" s="19"/>
      <c r="B859" s="11" t="s">
        <v>727</v>
      </c>
      <c r="C859" s="19">
        <f t="shared" si="128"/>
        <v>45522</v>
      </c>
      <c r="D859" s="20">
        <f t="shared" si="129"/>
        <v>0.1701388888888889</v>
      </c>
      <c r="E859" s="20">
        <f t="shared" si="130"/>
        <v>0.22569444444444445</v>
      </c>
      <c r="F859" s="20">
        <f t="shared" si="131"/>
        <v>5.5555555555555552E-2</v>
      </c>
      <c r="G859" s="11" t="str" cm="1">
        <f t="array" ref="G859">_xlfn.IFNA(LOOKUP(1,0/FIND(help!$B$1:$B$26,B859),help!$C$1:$C$26),"")</f>
        <v>德甲</v>
      </c>
      <c r="H859" s="11" t="str" cm="1">
        <f t="array" ref="H859">IF(G859="","",IFERROR(LOOKUP(1,0/FIND(help!$H$2:$H$18,B859),help!$I$2:$I$18),""))</f>
        <v>2023-24赛季</v>
      </c>
      <c r="I859" s="11" t="s">
        <v>1154</v>
      </c>
      <c r="J859" s="11" t="s">
        <v>963</v>
      </c>
      <c r="K859" s="11" t="s">
        <v>755</v>
      </c>
      <c r="L859" s="19">
        <f t="shared" si="132"/>
        <v>45522</v>
      </c>
      <c r="M859" s="11">
        <f t="shared" si="135"/>
        <v>3505</v>
      </c>
      <c r="N859" s="20">
        <f t="shared" si="133"/>
        <v>0.1701388888888889</v>
      </c>
      <c r="O859" s="20">
        <f t="shared" si="138"/>
        <v>0.22569444444444445</v>
      </c>
      <c r="P859" s="11" t="str">
        <f>IF(G859="","",G859&amp;COUNTIF($G$2:G859,G859))</f>
        <v>德甲207</v>
      </c>
      <c r="Q859" s="26">
        <f t="shared" si="134"/>
        <v>0</v>
      </c>
    </row>
    <row r="860" spans="1:17" x14ac:dyDescent="0.2">
      <c r="A860" s="19"/>
      <c r="B860" s="11" t="s">
        <v>728</v>
      </c>
      <c r="C860" s="19">
        <f t="shared" si="128"/>
        <v>45522</v>
      </c>
      <c r="D860" s="20">
        <f t="shared" si="129"/>
        <v>0.22569444444444445</v>
      </c>
      <c r="E860" s="20">
        <f t="shared" si="130"/>
        <v>0.28472222222222221</v>
      </c>
      <c r="F860" s="20">
        <f t="shared" si="131"/>
        <v>5.9027777777777762E-2</v>
      </c>
      <c r="G860" s="11" t="str" cm="1">
        <f t="array" ref="G860">_xlfn.IFNA(LOOKUP(1,0/FIND(help!$B$1:$B$26,B860),help!$C$1:$C$26),"")</f>
        <v>德甲</v>
      </c>
      <c r="H860" s="11" t="str" cm="1">
        <f t="array" ref="H860">IF(G860="","",IFERROR(LOOKUP(1,0/FIND(help!$H$2:$H$18,B860),help!$I$2:$I$18),""))</f>
        <v>2023-24赛季</v>
      </c>
      <c r="I860" s="11" t="s">
        <v>1154</v>
      </c>
      <c r="J860" s="11" t="s">
        <v>968</v>
      </c>
      <c r="K860" s="11" t="s">
        <v>755</v>
      </c>
      <c r="L860" s="19">
        <f t="shared" si="132"/>
        <v>45522</v>
      </c>
      <c r="M860" s="11">
        <f t="shared" si="135"/>
        <v>3505</v>
      </c>
      <c r="N860" s="20">
        <f t="shared" si="133"/>
        <v>0.22569444444444445</v>
      </c>
      <c r="O860" s="20">
        <f t="shared" si="138"/>
        <v>0.28125</v>
      </c>
      <c r="P860" s="11" t="str">
        <f>IF(G860="","",G860&amp;COUNTIF($G$2:G860,G860))</f>
        <v>德甲208</v>
      </c>
      <c r="Q860" s="26">
        <f t="shared" si="134"/>
        <v>3.4722222222222099E-3</v>
      </c>
    </row>
    <row r="861" spans="1:17" x14ac:dyDescent="0.2">
      <c r="A861" s="19"/>
      <c r="B861" s="11" t="s">
        <v>729</v>
      </c>
      <c r="C861" s="19">
        <f t="shared" si="128"/>
        <v>45522</v>
      </c>
      <c r="D861" s="20">
        <f t="shared" si="129"/>
        <v>0.28472222222222221</v>
      </c>
      <c r="E861" s="20">
        <f t="shared" si="130"/>
        <v>0.34027777777777779</v>
      </c>
      <c r="F861" s="20">
        <f t="shared" si="131"/>
        <v>5.555555555555558E-2</v>
      </c>
      <c r="G861" s="11" t="str" cm="1">
        <f t="array" ref="G861">_xlfn.IFNA(LOOKUP(1,0/FIND(help!$B$1:$B$26,B861),help!$C$1:$C$26),"")</f>
        <v>德甲</v>
      </c>
      <c r="H861" s="11" t="str" cm="1">
        <f t="array" ref="H861">IF(G861="","",IFERROR(LOOKUP(1,0/FIND(help!$H$2:$H$18,B861),help!$I$2:$I$18),""))</f>
        <v>2023-24赛季</v>
      </c>
      <c r="I861" s="11" t="s">
        <v>1158</v>
      </c>
      <c r="J861" s="11" t="s">
        <v>974</v>
      </c>
      <c r="K861" s="11" t="s">
        <v>755</v>
      </c>
      <c r="L861" s="19">
        <f t="shared" si="132"/>
        <v>45522</v>
      </c>
      <c r="M861" s="11">
        <f t="shared" si="135"/>
        <v>3505</v>
      </c>
      <c r="N861" s="20">
        <f t="shared" si="133"/>
        <v>0.28472222222222221</v>
      </c>
      <c r="O861" s="20">
        <f t="shared" si="138"/>
        <v>0.34027777777777779</v>
      </c>
      <c r="P861" s="11" t="str">
        <f>IF(G861="","",G861&amp;COUNTIF($G$2:G861,G861))</f>
        <v>德甲209</v>
      </c>
      <c r="Q861" s="26">
        <f t="shared" si="134"/>
        <v>0</v>
      </c>
    </row>
    <row r="862" spans="1:17" x14ac:dyDescent="0.2">
      <c r="A862" s="19"/>
      <c r="B862" s="11" t="s">
        <v>730</v>
      </c>
      <c r="C862" s="19">
        <f t="shared" si="128"/>
        <v>45522</v>
      </c>
      <c r="D862" s="20">
        <f t="shared" si="129"/>
        <v>0.34027777777777779</v>
      </c>
      <c r="E862" s="20">
        <f t="shared" si="130"/>
        <v>0.39930555555555558</v>
      </c>
      <c r="F862" s="20">
        <f t="shared" si="131"/>
        <v>5.902777777777779E-2</v>
      </c>
      <c r="G862" s="11" t="str" cm="1">
        <f t="array" ref="G862">_xlfn.IFNA(LOOKUP(1,0/FIND(help!$B$1:$B$26,B862),help!$C$1:$C$26),"")</f>
        <v>德甲</v>
      </c>
      <c r="H862" s="11" t="str" cm="1">
        <f t="array" ref="H862">IF(G862="","",IFERROR(LOOKUP(1,0/FIND(help!$H$2:$H$18,B862),help!$I$2:$I$18),""))</f>
        <v>2023-24赛季</v>
      </c>
      <c r="I862" s="11" t="s">
        <v>1158</v>
      </c>
      <c r="J862" s="11" t="s">
        <v>979</v>
      </c>
      <c r="K862" s="11" t="s">
        <v>755</v>
      </c>
      <c r="L862" s="19">
        <f t="shared" si="132"/>
        <v>45522</v>
      </c>
      <c r="M862" s="11">
        <f t="shared" si="135"/>
        <v>3505</v>
      </c>
      <c r="N862" s="20">
        <f t="shared" si="133"/>
        <v>0.34027777777777779</v>
      </c>
      <c r="O862" s="20">
        <f t="shared" si="138"/>
        <v>0.39583333333333337</v>
      </c>
      <c r="P862" s="11" t="str">
        <f>IF(G862="","",G862&amp;COUNTIF($G$2:G862,G862))</f>
        <v>德甲210</v>
      </c>
      <c r="Q862" s="26">
        <f t="shared" si="134"/>
        <v>3.4722222222222099E-3</v>
      </c>
    </row>
    <row r="863" spans="1:17" x14ac:dyDescent="0.2">
      <c r="A863" s="19"/>
      <c r="B863" s="11" t="s">
        <v>731</v>
      </c>
      <c r="C863" s="19">
        <f t="shared" si="128"/>
        <v>45522</v>
      </c>
      <c r="D863" s="20">
        <f t="shared" si="129"/>
        <v>0.39930555555555558</v>
      </c>
      <c r="E863" s="20">
        <f t="shared" si="130"/>
        <v>0.4548611111111111</v>
      </c>
      <c r="F863" s="20">
        <f t="shared" si="131"/>
        <v>5.5555555555555525E-2</v>
      </c>
      <c r="G863" s="11" t="str" cm="1">
        <f t="array" ref="G863">_xlfn.IFNA(LOOKUP(1,0/FIND(help!$B$1:$B$26,B863),help!$C$1:$C$26),"")</f>
        <v>欧冠</v>
      </c>
      <c r="H863" s="11" t="str" cm="1">
        <f t="array" ref="H863">IF(G863="","",IFERROR(LOOKUP(1,0/FIND(help!$H$2:$H$18,B863),help!$I$2:$I$18),""))</f>
        <v>2023-24赛季</v>
      </c>
      <c r="I863" s="11" t="s">
        <v>1150</v>
      </c>
      <c r="J863" s="11" t="s">
        <v>973</v>
      </c>
      <c r="K863" s="11" t="s">
        <v>755</v>
      </c>
      <c r="L863" s="19">
        <f t="shared" si="132"/>
        <v>45522</v>
      </c>
      <c r="M863" s="11">
        <f t="shared" si="135"/>
        <v>3505</v>
      </c>
      <c r="N863" s="20">
        <f t="shared" si="133"/>
        <v>0.39930555555555558</v>
      </c>
      <c r="O863" s="20">
        <f t="shared" si="138"/>
        <v>0.45486111111111116</v>
      </c>
      <c r="P863" s="11" t="str">
        <f>IF(G863="","",G863&amp;COUNTIF($G$2:G863,G863))</f>
        <v>欧冠187</v>
      </c>
      <c r="Q863" s="26">
        <f t="shared" si="134"/>
        <v>5.5511151231257827E-17</v>
      </c>
    </row>
    <row r="864" spans="1:17" x14ac:dyDescent="0.2">
      <c r="A864" s="19"/>
      <c r="B864" s="11" t="s">
        <v>732</v>
      </c>
      <c r="C864" s="19">
        <f t="shared" si="128"/>
        <v>45522</v>
      </c>
      <c r="D864" s="20">
        <f t="shared" si="129"/>
        <v>0.4548611111111111</v>
      </c>
      <c r="E864" s="20">
        <f t="shared" si="130"/>
        <v>0.51388888888888884</v>
      </c>
      <c r="F864" s="20">
        <f t="shared" si="131"/>
        <v>5.9027777777777735E-2</v>
      </c>
      <c r="G864" s="11" t="str" cm="1">
        <f t="array" ref="G864">_xlfn.IFNA(LOOKUP(1,0/FIND(help!$B$1:$B$26,B864),help!$C$1:$C$26),"")</f>
        <v>欧冠</v>
      </c>
      <c r="H864" s="11" t="str" cm="1">
        <f t="array" ref="H864">IF(G864="","",IFERROR(LOOKUP(1,0/FIND(help!$H$2:$H$18,B864),help!$I$2:$I$18),""))</f>
        <v>2023-24赛季</v>
      </c>
      <c r="I864" s="11" t="s">
        <v>1150</v>
      </c>
      <c r="J864" s="11" t="s">
        <v>978</v>
      </c>
      <c r="K864" s="11" t="s">
        <v>755</v>
      </c>
      <c r="L864" s="19">
        <f t="shared" si="132"/>
        <v>45522</v>
      </c>
      <c r="M864" s="11">
        <f t="shared" si="135"/>
        <v>3505</v>
      </c>
      <c r="N864" s="20">
        <f t="shared" si="133"/>
        <v>0.4548611111111111</v>
      </c>
      <c r="O864" s="20">
        <f t="shared" si="138"/>
        <v>0.51041666666666663</v>
      </c>
      <c r="P864" s="11" t="str">
        <f>IF(G864="","",G864&amp;COUNTIF($G$2:G864,G864))</f>
        <v>欧冠188</v>
      </c>
      <c r="Q864" s="26">
        <f t="shared" si="134"/>
        <v>3.4722222222222099E-3</v>
      </c>
    </row>
    <row r="865" spans="1:17" x14ac:dyDescent="0.2">
      <c r="A865" s="19"/>
      <c r="B865" s="11" t="s">
        <v>24</v>
      </c>
      <c r="C865" s="19">
        <f t="shared" si="128"/>
        <v>45522</v>
      </c>
      <c r="D865" s="20">
        <f t="shared" si="129"/>
        <v>0.51388888888888884</v>
      </c>
      <c r="E865" s="20">
        <f t="shared" si="130"/>
        <v>0.53125</v>
      </c>
      <c r="F865" s="20">
        <f t="shared" si="131"/>
        <v>1.736111111111116E-2</v>
      </c>
      <c r="G865" s="11" t="str" cm="1">
        <f t="array" ref="G865">_xlfn.IFNA(LOOKUP(1,0/FIND(help!$B$1:$B$26,B865),help!$C$1:$C$26),"")</f>
        <v/>
      </c>
      <c r="H865" s="11" t="str" cm="1">
        <f t="array" ref="H865">IF(G865="","",IFERROR(LOOKUP(1,0/FIND(help!$H$2:$H$18,B865),help!$I$2:$I$18),""))</f>
        <v/>
      </c>
      <c r="I865" s="11" t="s">
        <v>1068</v>
      </c>
      <c r="J865" s="11" t="s">
        <v>846</v>
      </c>
      <c r="K865" s="11" t="s">
        <v>755</v>
      </c>
      <c r="L865" s="19">
        <f t="shared" si="132"/>
        <v>45522</v>
      </c>
      <c r="M865" s="11">
        <f t="shared" si="135"/>
        <v>3505</v>
      </c>
      <c r="N865" s="20" t="str">
        <f t="shared" si="133"/>
        <v/>
      </c>
      <c r="O865" s="20" t="str">
        <f t="shared" si="138"/>
        <v/>
      </c>
      <c r="P865" s="11" t="str">
        <f>IF(G865="","",G865&amp;COUNTIF($G$2:G865,G865))</f>
        <v/>
      </c>
      <c r="Q865" s="26">
        <f t="shared" si="134"/>
        <v>0</v>
      </c>
    </row>
    <row r="866" spans="1:17" x14ac:dyDescent="0.2">
      <c r="A866" s="19"/>
      <c r="B866" s="11" t="s">
        <v>25</v>
      </c>
      <c r="C866" s="19">
        <f t="shared" si="128"/>
        <v>45522</v>
      </c>
      <c r="D866" s="20">
        <f t="shared" si="129"/>
        <v>0.53125</v>
      </c>
      <c r="E866" s="20">
        <f t="shared" si="130"/>
        <v>0.54861111111111116</v>
      </c>
      <c r="F866" s="20">
        <f t="shared" si="131"/>
        <v>1.736111111111116E-2</v>
      </c>
      <c r="G866" s="11" t="str" cm="1">
        <f t="array" ref="G866">_xlfn.IFNA(LOOKUP(1,0/FIND(help!$B$1:$B$26,B866),help!$C$1:$C$26),"")</f>
        <v/>
      </c>
      <c r="H866" s="11" t="str" cm="1">
        <f t="array" ref="H866">IF(G866="","",IFERROR(LOOKUP(1,0/FIND(help!$H$2:$H$18,B866),help!$I$2:$I$18),""))</f>
        <v/>
      </c>
      <c r="I866" s="11" t="s">
        <v>1069</v>
      </c>
      <c r="J866" s="11" t="s">
        <v>847</v>
      </c>
      <c r="K866" s="11" t="s">
        <v>755</v>
      </c>
      <c r="L866" s="19">
        <f t="shared" si="132"/>
        <v>45522</v>
      </c>
      <c r="M866" s="11">
        <f t="shared" si="135"/>
        <v>3505</v>
      </c>
      <c r="N866" s="20" t="str">
        <f t="shared" si="133"/>
        <v/>
      </c>
      <c r="O866" s="20" t="str">
        <f t="shared" si="138"/>
        <v/>
      </c>
      <c r="P866" s="11" t="str">
        <f>IF(G866="","",G866&amp;COUNTIF($G$2:G866,G866))</f>
        <v/>
      </c>
      <c r="Q866" s="26">
        <f t="shared" si="134"/>
        <v>0</v>
      </c>
    </row>
    <row r="867" spans="1:17" x14ac:dyDescent="0.2">
      <c r="A867" s="19"/>
      <c r="B867" s="11" t="s">
        <v>733</v>
      </c>
      <c r="C867" s="19">
        <f t="shared" si="128"/>
        <v>45522</v>
      </c>
      <c r="D867" s="20">
        <f t="shared" si="129"/>
        <v>0.54861111111111116</v>
      </c>
      <c r="E867" s="20">
        <f t="shared" si="130"/>
        <v>0.60416666666666663</v>
      </c>
      <c r="F867" s="20">
        <f t="shared" si="131"/>
        <v>5.5555555555555469E-2</v>
      </c>
      <c r="G867" s="11" t="str" cm="1">
        <f t="array" ref="G867">_xlfn.IFNA(LOOKUP(1,0/FIND(help!$B$1:$B$26,B867),help!$C$1:$C$26),"")</f>
        <v>意甲</v>
      </c>
      <c r="H867" s="11" t="str" cm="1">
        <f t="array" ref="H867">IF(G867="","",IFERROR(LOOKUP(1,0/FIND(help!$H$2:$H$18,B867),help!$I$2:$I$18),""))</f>
        <v>2023-24赛季</v>
      </c>
      <c r="I867" s="11" t="s">
        <v>1197</v>
      </c>
      <c r="J867" s="11" t="s">
        <v>1037</v>
      </c>
      <c r="K867" s="11" t="s">
        <v>755</v>
      </c>
      <c r="L867" s="19">
        <f t="shared" si="132"/>
        <v>45522</v>
      </c>
      <c r="M867" s="11">
        <f t="shared" si="135"/>
        <v>3505</v>
      </c>
      <c r="N867" s="20">
        <f t="shared" si="133"/>
        <v>0.54861111111111116</v>
      </c>
      <c r="O867" s="20">
        <f t="shared" si="138"/>
        <v>0.60416666666666674</v>
      </c>
      <c r="P867" s="11" t="str">
        <f>IF(G867="","",G867&amp;COUNTIF($G$2:G867,G867))</f>
        <v>意甲81</v>
      </c>
      <c r="Q867" s="26">
        <f t="shared" si="134"/>
        <v>1.1102230246251565E-16</v>
      </c>
    </row>
    <row r="868" spans="1:17" x14ac:dyDescent="0.2">
      <c r="A868" s="19"/>
      <c r="B868" s="11" t="s">
        <v>734</v>
      </c>
      <c r="C868" s="19">
        <f t="shared" si="128"/>
        <v>45522</v>
      </c>
      <c r="D868" s="20">
        <f t="shared" si="129"/>
        <v>0.60416666666666663</v>
      </c>
      <c r="E868" s="20">
        <f t="shared" si="130"/>
        <v>0.66319444444444442</v>
      </c>
      <c r="F868" s="20">
        <f t="shared" si="131"/>
        <v>5.902777777777779E-2</v>
      </c>
      <c r="G868" s="11" t="str" cm="1">
        <f t="array" ref="G868">_xlfn.IFNA(LOOKUP(1,0/FIND(help!$B$1:$B$26,B868),help!$C$1:$C$26),"")</f>
        <v>意甲</v>
      </c>
      <c r="H868" s="11" t="str" cm="1">
        <f t="array" ref="H868">IF(G868="","",IFERROR(LOOKUP(1,0/FIND(help!$H$2:$H$18,B868),help!$I$2:$I$18),""))</f>
        <v>2023-24赛季</v>
      </c>
      <c r="I868" s="11" t="s">
        <v>1164</v>
      </c>
      <c r="J868" s="11" t="s">
        <v>985</v>
      </c>
      <c r="K868" s="11" t="s">
        <v>755</v>
      </c>
      <c r="L868" s="19">
        <f t="shared" si="132"/>
        <v>45522</v>
      </c>
      <c r="M868" s="11">
        <f t="shared" si="135"/>
        <v>3505</v>
      </c>
      <c r="N868" s="20">
        <f t="shared" si="133"/>
        <v>0.60416666666666663</v>
      </c>
      <c r="O868" s="20">
        <f t="shared" si="138"/>
        <v>0.65972222222222221</v>
      </c>
      <c r="P868" s="11" t="str">
        <f>IF(G868="","",G868&amp;COUNTIF($G$2:G868,G868))</f>
        <v>意甲82</v>
      </c>
      <c r="Q868" s="26">
        <f t="shared" si="134"/>
        <v>3.4722222222222099E-3</v>
      </c>
    </row>
    <row r="869" spans="1:17" x14ac:dyDescent="0.2">
      <c r="A869" s="19"/>
      <c r="B869" s="11" t="s">
        <v>735</v>
      </c>
      <c r="C869" s="19">
        <f t="shared" si="128"/>
        <v>45522</v>
      </c>
      <c r="D869" s="20">
        <f t="shared" si="129"/>
        <v>0.66319444444444442</v>
      </c>
      <c r="E869" s="20">
        <f t="shared" si="130"/>
        <v>0.71875</v>
      </c>
      <c r="F869" s="20">
        <f t="shared" si="131"/>
        <v>5.555555555555558E-2</v>
      </c>
      <c r="G869" s="11" t="str" cm="1">
        <f t="array" ref="G869">_xlfn.IFNA(LOOKUP(1,0/FIND(help!$B$1:$B$26,B869),help!$C$1:$C$26),"")</f>
        <v>德甲</v>
      </c>
      <c r="H869" s="11" t="str" cm="1">
        <f t="array" ref="H869">IF(G869="","",IFERROR(LOOKUP(1,0/FIND(help!$H$2:$H$18,B869),help!$I$2:$I$18),""))</f>
        <v>2023-24赛季</v>
      </c>
      <c r="I869" s="11" t="s">
        <v>1195</v>
      </c>
      <c r="J869" s="11" t="s">
        <v>1038</v>
      </c>
      <c r="K869" s="11" t="s">
        <v>755</v>
      </c>
      <c r="L869" s="19">
        <f t="shared" si="132"/>
        <v>45522</v>
      </c>
      <c r="M869" s="11">
        <f t="shared" si="135"/>
        <v>3505</v>
      </c>
      <c r="N869" s="20">
        <f t="shared" si="133"/>
        <v>0.66319444444444442</v>
      </c>
      <c r="O869" s="20">
        <f t="shared" si="138"/>
        <v>0.71875</v>
      </c>
      <c r="P869" s="11" t="str">
        <f>IF(G869="","",G869&amp;COUNTIF($G$2:G869,G869))</f>
        <v>德甲211</v>
      </c>
      <c r="Q869" s="26">
        <f t="shared" si="134"/>
        <v>0</v>
      </c>
    </row>
    <row r="870" spans="1:17" x14ac:dyDescent="0.2">
      <c r="A870" s="19"/>
      <c r="B870" s="11" t="s">
        <v>736</v>
      </c>
      <c r="C870" s="19">
        <f t="shared" si="128"/>
        <v>45522</v>
      </c>
      <c r="D870" s="20">
        <f t="shared" si="129"/>
        <v>0.71875</v>
      </c>
      <c r="E870" s="20">
        <f t="shared" si="130"/>
        <v>0.77777777777777779</v>
      </c>
      <c r="F870" s="20">
        <f t="shared" si="131"/>
        <v>5.902777777777779E-2</v>
      </c>
      <c r="G870" s="11" t="str" cm="1">
        <f t="array" ref="G870">_xlfn.IFNA(LOOKUP(1,0/FIND(help!$B$1:$B$26,B870),help!$C$1:$C$26),"")</f>
        <v>德甲</v>
      </c>
      <c r="H870" s="11" t="str" cm="1">
        <f t="array" ref="H870">IF(G870="","",IFERROR(LOOKUP(1,0/FIND(help!$H$2:$H$18,B870),help!$I$2:$I$18),""))</f>
        <v>2023-24赛季</v>
      </c>
      <c r="I870" s="11" t="s">
        <v>1199</v>
      </c>
      <c r="J870" s="11" t="s">
        <v>1040</v>
      </c>
      <c r="K870" s="11" t="s">
        <v>755</v>
      </c>
      <c r="L870" s="19">
        <f t="shared" si="132"/>
        <v>45522</v>
      </c>
      <c r="M870" s="11">
        <f t="shared" si="135"/>
        <v>3505</v>
      </c>
      <c r="N870" s="20">
        <f t="shared" si="133"/>
        <v>0.71875</v>
      </c>
      <c r="O870" s="20">
        <f t="shared" si="138"/>
        <v>0.77430555555555558</v>
      </c>
      <c r="P870" s="11" t="str">
        <f>IF(G870="","",G870&amp;COUNTIF($G$2:G870,G870))</f>
        <v>德甲212</v>
      </c>
      <c r="Q870" s="26">
        <f t="shared" si="134"/>
        <v>3.4722222222222099E-3</v>
      </c>
    </row>
    <row r="871" spans="1:17" x14ac:dyDescent="0.2">
      <c r="A871" s="19"/>
      <c r="B871" s="11" t="s">
        <v>519</v>
      </c>
      <c r="C871" s="19">
        <f t="shared" si="128"/>
        <v>45522</v>
      </c>
      <c r="D871" s="20">
        <f t="shared" si="129"/>
        <v>0.77777777777777779</v>
      </c>
      <c r="E871" s="20">
        <f t="shared" si="130"/>
        <v>0.79513888888888884</v>
      </c>
      <c r="F871" s="20">
        <f t="shared" si="131"/>
        <v>1.7361111111111049E-2</v>
      </c>
      <c r="G871" s="11" t="str" cm="1">
        <f t="array" ref="G871">_xlfn.IFNA(LOOKUP(1,0/FIND(help!$B$1:$B$26,B871),help!$C$1:$C$26),"")</f>
        <v/>
      </c>
      <c r="H871" s="11" t="str" cm="1">
        <f t="array" ref="H871">IF(G871="","",IFERROR(LOOKUP(1,0/FIND(help!$H$2:$H$18,B871),help!$I$2:$I$18),""))</f>
        <v/>
      </c>
      <c r="I871" s="11" t="s">
        <v>1108</v>
      </c>
      <c r="J871" s="11" t="s">
        <v>892</v>
      </c>
      <c r="K871" s="11" t="s">
        <v>755</v>
      </c>
      <c r="L871" s="19">
        <f t="shared" si="132"/>
        <v>45522</v>
      </c>
      <c r="M871" s="11">
        <f t="shared" si="135"/>
        <v>3505</v>
      </c>
      <c r="N871" s="20" t="str">
        <f t="shared" si="133"/>
        <v/>
      </c>
      <c r="O871" s="20" t="str">
        <f t="shared" si="138"/>
        <v/>
      </c>
      <c r="P871" s="11" t="str">
        <f>IF(G871="","",G871&amp;COUNTIF($G$2:G871,G871))</f>
        <v/>
      </c>
      <c r="Q871" s="26">
        <f t="shared" si="134"/>
        <v>0</v>
      </c>
    </row>
    <row r="872" spans="1:17" x14ac:dyDescent="0.2">
      <c r="A872" s="19"/>
      <c r="B872" s="11" t="s">
        <v>608</v>
      </c>
      <c r="C872" s="19">
        <f t="shared" si="128"/>
        <v>45522</v>
      </c>
      <c r="D872" s="20">
        <f t="shared" si="129"/>
        <v>0.79513888888888884</v>
      </c>
      <c r="E872" s="20">
        <f t="shared" si="130"/>
        <v>0.8125</v>
      </c>
      <c r="F872" s="20">
        <f t="shared" si="131"/>
        <v>1.736111111111116E-2</v>
      </c>
      <c r="G872" s="11" t="str" cm="1">
        <f t="array" ref="G872">_xlfn.IFNA(LOOKUP(1,0/FIND(help!$B$1:$B$26,B872),help!$C$1:$C$26),"")</f>
        <v/>
      </c>
      <c r="H872" s="11" t="str" cm="1">
        <f t="array" ref="H872">IF(G872="","",IFERROR(LOOKUP(1,0/FIND(help!$H$2:$H$18,B872),help!$I$2:$I$18),""))</f>
        <v/>
      </c>
      <c r="I872" s="11" t="s">
        <v>1079</v>
      </c>
      <c r="J872" s="11" t="s">
        <v>858</v>
      </c>
      <c r="K872" s="11" t="s">
        <v>755</v>
      </c>
      <c r="L872" s="19">
        <f t="shared" si="132"/>
        <v>45522</v>
      </c>
      <c r="M872" s="11">
        <f t="shared" si="135"/>
        <v>3505</v>
      </c>
      <c r="N872" s="20" t="str">
        <f t="shared" si="133"/>
        <v/>
      </c>
      <c r="O872" s="20" t="str">
        <f t="shared" si="138"/>
        <v/>
      </c>
      <c r="P872" s="11" t="str">
        <f>IF(G872="","",G872&amp;COUNTIF($G$2:G872,G872))</f>
        <v/>
      </c>
      <c r="Q872" s="26">
        <f t="shared" si="134"/>
        <v>0</v>
      </c>
    </row>
    <row r="873" spans="1:17" x14ac:dyDescent="0.2">
      <c r="A873" s="19"/>
      <c r="B873" s="11" t="s">
        <v>737</v>
      </c>
      <c r="C873" s="19">
        <f t="shared" si="128"/>
        <v>45522</v>
      </c>
      <c r="D873" s="20">
        <f t="shared" si="129"/>
        <v>0.8125</v>
      </c>
      <c r="E873" s="20">
        <f t="shared" si="130"/>
        <v>0.86805555555555558</v>
      </c>
      <c r="F873" s="20">
        <f t="shared" si="131"/>
        <v>5.555555555555558E-2</v>
      </c>
      <c r="G873" s="11" t="str" cm="1">
        <f t="array" ref="G873">_xlfn.IFNA(LOOKUP(1,0/FIND(help!$B$1:$B$26,B873),help!$C$1:$C$26),"")</f>
        <v>法甲</v>
      </c>
      <c r="H873" s="11" t="str" cm="1">
        <f t="array" ref="H873">IF(G873="","",IFERROR(LOOKUP(1,0/FIND(help!$H$2:$H$18,B873),help!$I$2:$I$18),""))</f>
        <v>2023-24赛季</v>
      </c>
      <c r="I873" s="11" t="s">
        <v>1198</v>
      </c>
      <c r="J873" s="11" t="s">
        <v>1039</v>
      </c>
      <c r="K873" s="11" t="s">
        <v>755</v>
      </c>
      <c r="L873" s="19">
        <f t="shared" si="132"/>
        <v>45522</v>
      </c>
      <c r="M873" s="11">
        <f t="shared" si="135"/>
        <v>3505</v>
      </c>
      <c r="N873" s="20">
        <f t="shared" si="133"/>
        <v>0.8125</v>
      </c>
      <c r="O873" s="20">
        <f t="shared" si="138"/>
        <v>0.86805555555555558</v>
      </c>
      <c r="P873" s="11" t="str">
        <f>IF(G873="","",G873&amp;COUNTIF($G$2:G873,G873))</f>
        <v>法甲49</v>
      </c>
      <c r="Q873" s="26">
        <f t="shared" si="134"/>
        <v>0</v>
      </c>
    </row>
    <row r="874" spans="1:17" x14ac:dyDescent="0.2">
      <c r="A874" s="19"/>
      <c r="B874" s="11" t="s">
        <v>738</v>
      </c>
      <c r="C874" s="19">
        <f t="shared" si="128"/>
        <v>45522</v>
      </c>
      <c r="D874" s="20">
        <f t="shared" si="129"/>
        <v>0.86805555555555558</v>
      </c>
      <c r="E874" s="20">
        <f t="shared" si="130"/>
        <v>0.92708333333333337</v>
      </c>
      <c r="F874" s="20">
        <f t="shared" si="131"/>
        <v>5.902777777777779E-2</v>
      </c>
      <c r="G874" s="11" t="str" cm="1">
        <f t="array" ref="G874">_xlfn.IFNA(LOOKUP(1,0/FIND(help!$B$1:$B$26,B874),help!$C$1:$C$26),"")</f>
        <v>法甲</v>
      </c>
      <c r="H874" s="11" t="str" cm="1">
        <f t="array" ref="H874">IF(G874="","",IFERROR(LOOKUP(1,0/FIND(help!$H$2:$H$18,B874),help!$I$2:$I$18),""))</f>
        <v>2023-24赛季</v>
      </c>
      <c r="I874" s="11" t="s">
        <v>1200</v>
      </c>
      <c r="J874" s="11" t="s">
        <v>1041</v>
      </c>
      <c r="K874" s="11" t="s">
        <v>755</v>
      </c>
      <c r="L874" s="19">
        <f t="shared" si="132"/>
        <v>45522</v>
      </c>
      <c r="M874" s="11">
        <f t="shared" si="135"/>
        <v>3505</v>
      </c>
      <c r="N874" s="20">
        <f t="shared" si="133"/>
        <v>0.86805555555555558</v>
      </c>
      <c r="O874" s="20">
        <f t="shared" si="138"/>
        <v>0.92361111111111116</v>
      </c>
      <c r="P874" s="11" t="str">
        <f>IF(G874="","",G874&amp;COUNTIF($G$2:G874,G874))</f>
        <v>法甲50</v>
      </c>
      <c r="Q874" s="26">
        <f t="shared" si="134"/>
        <v>3.4722222222222099E-3</v>
      </c>
    </row>
    <row r="875" spans="1:17" x14ac:dyDescent="0.2">
      <c r="A875" s="19"/>
      <c r="B875" s="11" t="s">
        <v>391</v>
      </c>
      <c r="C875" s="19">
        <f t="shared" si="128"/>
        <v>45522</v>
      </c>
      <c r="D875" s="20">
        <f t="shared" si="129"/>
        <v>0.92708333333333337</v>
      </c>
      <c r="E875" s="20">
        <f t="shared" si="130"/>
        <v>0.98263888888888884</v>
      </c>
      <c r="F875" s="20">
        <f t="shared" si="131"/>
        <v>5.5555555555555469E-2</v>
      </c>
      <c r="G875" s="11" t="str" cm="1">
        <f t="array" ref="G875">_xlfn.IFNA(LOOKUP(1,0/FIND(help!$B$1:$B$26,B875),help!$C$1:$C$26),"")</f>
        <v>欧冠</v>
      </c>
      <c r="H875" s="11" t="str" cm="1">
        <f t="array" ref="H875">IF(G875="","",IFERROR(LOOKUP(1,0/FIND(help!$H$2:$H$18,B875),help!$I$2:$I$18),""))</f>
        <v>2023-24赛季</v>
      </c>
      <c r="I875" s="11" t="s">
        <v>1150</v>
      </c>
      <c r="J875" s="11" t="s">
        <v>973</v>
      </c>
      <c r="K875" s="11" t="s">
        <v>755</v>
      </c>
      <c r="L875" s="19">
        <f t="shared" si="132"/>
        <v>45522</v>
      </c>
      <c r="M875" s="11">
        <f t="shared" si="135"/>
        <v>3505</v>
      </c>
      <c r="N875" s="20">
        <f t="shared" si="133"/>
        <v>0.92708333333333337</v>
      </c>
      <c r="O875" s="20">
        <f t="shared" si="138"/>
        <v>0.98263888888888895</v>
      </c>
      <c r="P875" s="11" t="str">
        <f>IF(G875="","",G875&amp;COUNTIF($G$2:G875,G875))</f>
        <v>欧冠189</v>
      </c>
      <c r="Q875" s="26">
        <f t="shared" si="134"/>
        <v>1.1102230246251565E-16</v>
      </c>
    </row>
    <row r="876" spans="1:17" x14ac:dyDescent="0.2">
      <c r="A876" s="19"/>
      <c r="B876" s="11" t="s">
        <v>392</v>
      </c>
      <c r="C876" s="19">
        <f t="shared" si="128"/>
        <v>45522</v>
      </c>
      <c r="D876" s="20">
        <f t="shared" si="129"/>
        <v>0.98263888888888884</v>
      </c>
      <c r="E876" s="20">
        <f t="shared" si="130"/>
        <v>3.8194444444444448E-2</v>
      </c>
      <c r="F876" s="20">
        <f t="shared" si="131"/>
        <v>5.555555555555558E-2</v>
      </c>
      <c r="G876" s="11" t="str" cm="1">
        <f t="array" ref="G876">_xlfn.IFNA(LOOKUP(1,0/FIND(help!$B$1:$B$26,B876),help!$C$1:$C$26),"")</f>
        <v>欧冠</v>
      </c>
      <c r="H876" s="11" t="str" cm="1">
        <f t="array" ref="H876">IF(G876="","",IFERROR(LOOKUP(1,0/FIND(help!$H$2:$H$18,B876),help!$I$2:$I$18),""))</f>
        <v>2023-24赛季</v>
      </c>
      <c r="I876" s="11" t="s">
        <v>1150</v>
      </c>
      <c r="J876" s="11" t="s">
        <v>978</v>
      </c>
      <c r="K876" s="11" t="s">
        <v>755</v>
      </c>
      <c r="L876" s="19">
        <f t="shared" si="132"/>
        <v>45522</v>
      </c>
      <c r="M876" s="11">
        <f t="shared" si="135"/>
        <v>3505</v>
      </c>
      <c r="N876" s="20">
        <f t="shared" si="133"/>
        <v>0.98263888888888884</v>
      </c>
      <c r="O876" s="20">
        <f t="shared" si="138"/>
        <v>1.0381944444444444</v>
      </c>
      <c r="P876" s="11" t="str">
        <f>IF(G876="","",G876&amp;COUNTIF($G$2:G876,G876))</f>
        <v>欧冠190</v>
      </c>
      <c r="Q876" s="26">
        <f t="shared" si="134"/>
        <v>0</v>
      </c>
    </row>
    <row r="877" spans="1:17" x14ac:dyDescent="0.2">
      <c r="A877" s="19">
        <v>45523</v>
      </c>
      <c r="B877" s="11" t="s">
        <v>739</v>
      </c>
      <c r="C877" s="19">
        <f t="shared" si="128"/>
        <v>45523</v>
      </c>
      <c r="D877" s="20">
        <f t="shared" si="129"/>
        <v>3.8194444444444448E-2</v>
      </c>
      <c r="E877" s="20">
        <f t="shared" si="130"/>
        <v>5.5555555555555552E-2</v>
      </c>
      <c r="F877" s="20">
        <f t="shared" si="131"/>
        <v>1.7361111111111105E-2</v>
      </c>
      <c r="G877" s="11" t="str" cm="1">
        <f t="array" ref="G877">_xlfn.IFNA(LOOKUP(1,0/FIND(help!$B$1:$B$26,B877),help!$C$1:$C$26),"")</f>
        <v/>
      </c>
      <c r="H877" s="11" t="str" cm="1">
        <f t="array" ref="H877">IF(G877="","",IFERROR(LOOKUP(1,0/FIND(help!$H$2:$H$18,B877),help!$I$2:$I$18),""))</f>
        <v/>
      </c>
      <c r="I877" s="11" t="s">
        <v>1153</v>
      </c>
      <c r="J877" s="11" t="s">
        <v>961</v>
      </c>
      <c r="K877" s="11" t="s">
        <v>755</v>
      </c>
      <c r="L877" s="19">
        <f t="shared" si="132"/>
        <v>45522</v>
      </c>
      <c r="M877" s="11">
        <f t="shared" si="135"/>
        <v>3505</v>
      </c>
      <c r="N877" s="20" t="str">
        <f t="shared" si="133"/>
        <v/>
      </c>
      <c r="O877" s="20" t="str">
        <f t="shared" si="138"/>
        <v/>
      </c>
      <c r="P877" s="11" t="str">
        <f>IF(G877="","",G877&amp;COUNTIF($G$2:G877,G877))</f>
        <v/>
      </c>
      <c r="Q877" s="26">
        <f t="shared" si="134"/>
        <v>0</v>
      </c>
    </row>
    <row r="878" spans="1:17" x14ac:dyDescent="0.2">
      <c r="A878" s="19"/>
      <c r="B878" s="11" t="s">
        <v>740</v>
      </c>
      <c r="C878" s="19">
        <f t="shared" si="128"/>
        <v>45523</v>
      </c>
      <c r="D878" s="20">
        <f t="shared" si="129"/>
        <v>5.5555555555555552E-2</v>
      </c>
      <c r="E878" s="20">
        <f t="shared" si="130"/>
        <v>0.1111111111111111</v>
      </c>
      <c r="F878" s="20">
        <f t="shared" si="131"/>
        <v>5.5555555555555552E-2</v>
      </c>
      <c r="G878" s="11" t="str" cm="1">
        <f t="array" ref="G878">_xlfn.IFNA(LOOKUP(1,0/FIND(help!$B$1:$B$26,B878),help!$C$1:$C$26),"")</f>
        <v>德甲</v>
      </c>
      <c r="H878" s="11" t="str" cm="1">
        <f t="array" ref="H878">IF(G878="","",IFERROR(LOOKUP(1,0/FIND(help!$H$2:$H$18,B878),help!$I$2:$I$18),""))</f>
        <v>2023-24赛季</v>
      </c>
      <c r="I878" s="11" t="s">
        <v>1154</v>
      </c>
      <c r="J878" s="11" t="s">
        <v>963</v>
      </c>
      <c r="K878" s="11" t="s">
        <v>755</v>
      </c>
      <c r="L878" s="19">
        <f t="shared" si="132"/>
        <v>45522</v>
      </c>
      <c r="M878" s="11">
        <f t="shared" si="135"/>
        <v>3505</v>
      </c>
      <c r="N878" s="20">
        <f t="shared" si="133"/>
        <v>1.0555555555555556</v>
      </c>
      <c r="O878" s="20">
        <f t="shared" si="138"/>
        <v>0.11111111111111116</v>
      </c>
      <c r="P878" s="11" t="str">
        <f>IF(G878="","",G878&amp;COUNTIF($G$2:G878,G878))</f>
        <v>德甲213</v>
      </c>
      <c r="Q878" s="26">
        <f t="shared" si="134"/>
        <v>5.5511151231257827E-17</v>
      </c>
    </row>
    <row r="879" spans="1:17" x14ac:dyDescent="0.2">
      <c r="A879" s="19"/>
      <c r="B879" s="11" t="s">
        <v>741</v>
      </c>
      <c r="C879" s="19">
        <f t="shared" si="128"/>
        <v>45523</v>
      </c>
      <c r="D879" s="20">
        <f t="shared" si="129"/>
        <v>0.1111111111111111</v>
      </c>
      <c r="E879" s="20">
        <f t="shared" si="130"/>
        <v>0.1701388888888889</v>
      </c>
      <c r="F879" s="20">
        <f t="shared" si="131"/>
        <v>5.902777777777779E-2</v>
      </c>
      <c r="G879" s="11" t="str" cm="1">
        <f t="array" ref="G879">_xlfn.IFNA(LOOKUP(1,0/FIND(help!$B$1:$B$26,B879),help!$C$1:$C$26),"")</f>
        <v>德甲</v>
      </c>
      <c r="H879" s="11" t="str" cm="1">
        <f t="array" ref="H879">IF(G879="","",IFERROR(LOOKUP(1,0/FIND(help!$H$2:$H$18,B879),help!$I$2:$I$18),""))</f>
        <v>2023-24赛季</v>
      </c>
      <c r="I879" s="11" t="s">
        <v>1154</v>
      </c>
      <c r="J879" s="11" t="s">
        <v>968</v>
      </c>
      <c r="K879" s="11" t="s">
        <v>755</v>
      </c>
      <c r="L879" s="19">
        <f t="shared" si="132"/>
        <v>45523</v>
      </c>
      <c r="M879" s="11">
        <f t="shared" si="135"/>
        <v>3505</v>
      </c>
      <c r="N879" s="20">
        <f t="shared" si="133"/>
        <v>0.1111111111111111</v>
      </c>
      <c r="O879" s="20">
        <f t="shared" si="138"/>
        <v>0.16666666666666666</v>
      </c>
      <c r="P879" s="11" t="str">
        <f>IF(G879="","",G879&amp;COUNTIF($G$2:G879,G879))</f>
        <v>德甲214</v>
      </c>
      <c r="Q879" s="26">
        <f t="shared" si="134"/>
        <v>3.4722222222222376E-3</v>
      </c>
    </row>
    <row r="880" spans="1:17" x14ac:dyDescent="0.2">
      <c r="A880" s="19"/>
      <c r="B880" s="11" t="s">
        <v>742</v>
      </c>
      <c r="C880" s="19">
        <f t="shared" si="128"/>
        <v>45523</v>
      </c>
      <c r="D880" s="20">
        <f t="shared" si="129"/>
        <v>0.1701388888888889</v>
      </c>
      <c r="E880" s="20">
        <f t="shared" si="130"/>
        <v>0.22569444444444445</v>
      </c>
      <c r="F880" s="20">
        <f t="shared" si="131"/>
        <v>5.5555555555555552E-2</v>
      </c>
      <c r="G880" s="11" t="str" cm="1">
        <f t="array" ref="G880">_xlfn.IFNA(LOOKUP(1,0/FIND(help!$B$1:$B$26,B880),help!$C$1:$C$26),"")</f>
        <v>德甲</v>
      </c>
      <c r="H880" s="11" t="str" cm="1">
        <f t="array" ref="H880">IF(G880="","",IFERROR(LOOKUP(1,0/FIND(help!$H$2:$H$18,B880),help!$I$2:$I$18),""))</f>
        <v>2023-24赛季</v>
      </c>
      <c r="I880" s="11" t="s">
        <v>1158</v>
      </c>
      <c r="J880" s="11" t="s">
        <v>974</v>
      </c>
      <c r="K880" s="11" t="s">
        <v>755</v>
      </c>
      <c r="L880" s="19">
        <f t="shared" si="132"/>
        <v>45523</v>
      </c>
      <c r="M880" s="11">
        <f t="shared" si="135"/>
        <v>3505</v>
      </c>
      <c r="N880" s="20">
        <f t="shared" si="133"/>
        <v>0.1701388888888889</v>
      </c>
      <c r="O880" s="20">
        <f t="shared" si="138"/>
        <v>0.22569444444444445</v>
      </c>
      <c r="P880" s="11" t="str">
        <f>IF(G880="","",G880&amp;COUNTIF($G$2:G880,G880))</f>
        <v>德甲215</v>
      </c>
      <c r="Q880" s="26">
        <f t="shared" si="134"/>
        <v>0</v>
      </c>
    </row>
    <row r="881" spans="1:17" x14ac:dyDescent="0.2">
      <c r="A881" s="19"/>
      <c r="B881" s="11" t="s">
        <v>743</v>
      </c>
      <c r="C881" s="19">
        <f t="shared" si="128"/>
        <v>45523</v>
      </c>
      <c r="D881" s="20">
        <f t="shared" si="129"/>
        <v>0.22569444444444445</v>
      </c>
      <c r="E881" s="20">
        <f t="shared" si="130"/>
        <v>0.28472222222222221</v>
      </c>
      <c r="F881" s="20">
        <f t="shared" si="131"/>
        <v>5.9027777777777762E-2</v>
      </c>
      <c r="G881" s="11" t="str" cm="1">
        <f t="array" ref="G881">_xlfn.IFNA(LOOKUP(1,0/FIND(help!$B$1:$B$26,B881),help!$C$1:$C$26),"")</f>
        <v>德甲</v>
      </c>
      <c r="H881" s="11" t="str" cm="1">
        <f t="array" ref="H881">IF(G881="","",IFERROR(LOOKUP(1,0/FIND(help!$H$2:$H$18,B881),help!$I$2:$I$18),""))</f>
        <v>2023-24赛季</v>
      </c>
      <c r="I881" s="11" t="s">
        <v>1158</v>
      </c>
      <c r="J881" s="11" t="s">
        <v>979</v>
      </c>
      <c r="K881" s="11" t="s">
        <v>755</v>
      </c>
      <c r="L881" s="19">
        <f t="shared" si="132"/>
        <v>45523</v>
      </c>
      <c r="M881" s="11">
        <f t="shared" si="135"/>
        <v>3505</v>
      </c>
      <c r="N881" s="20">
        <f t="shared" si="133"/>
        <v>0.22569444444444445</v>
      </c>
      <c r="O881" s="20">
        <f t="shared" si="138"/>
        <v>0.28125</v>
      </c>
      <c r="P881" s="11" t="str">
        <f>IF(G881="","",G881&amp;COUNTIF($G$2:G881,G881))</f>
        <v>德甲216</v>
      </c>
      <c r="Q881" s="26">
        <f t="shared" si="134"/>
        <v>3.4722222222222099E-3</v>
      </c>
    </row>
    <row r="882" spans="1:17" x14ac:dyDescent="0.2">
      <c r="A882" s="19"/>
      <c r="B882" s="11" t="s">
        <v>744</v>
      </c>
      <c r="C882" s="19">
        <f t="shared" si="128"/>
        <v>45523</v>
      </c>
      <c r="D882" s="20">
        <f t="shared" si="129"/>
        <v>0.28472222222222221</v>
      </c>
      <c r="E882" s="20">
        <f t="shared" si="130"/>
        <v>0.34027777777777779</v>
      </c>
      <c r="F882" s="20">
        <f t="shared" si="131"/>
        <v>5.555555555555558E-2</v>
      </c>
      <c r="G882" s="11" t="str" cm="1">
        <f t="array" ref="G882">_xlfn.IFNA(LOOKUP(1,0/FIND(help!$B$1:$B$26,B882),help!$C$1:$C$26),"")</f>
        <v>德甲</v>
      </c>
      <c r="H882" s="11" t="str" cm="1">
        <f t="array" ref="H882">IF(G882="","",IFERROR(LOOKUP(1,0/FIND(help!$H$2:$H$18,B882),help!$I$2:$I$18),""))</f>
        <v>2023-24赛季</v>
      </c>
      <c r="I882" s="11" t="s">
        <v>1163</v>
      </c>
      <c r="J882" s="11" t="s">
        <v>984</v>
      </c>
      <c r="K882" s="11" t="s">
        <v>755</v>
      </c>
      <c r="L882" s="19">
        <f t="shared" si="132"/>
        <v>45523</v>
      </c>
      <c r="M882" s="11">
        <f t="shared" si="135"/>
        <v>3505</v>
      </c>
      <c r="N882" s="20">
        <f t="shared" si="133"/>
        <v>0.28472222222222221</v>
      </c>
      <c r="O882" s="20">
        <f t="shared" si="138"/>
        <v>0.34027777777777779</v>
      </c>
      <c r="P882" s="11" t="str">
        <f>IF(G882="","",G882&amp;COUNTIF($G$2:G882,G882))</f>
        <v>德甲217</v>
      </c>
      <c r="Q882" s="26">
        <f t="shared" si="134"/>
        <v>0</v>
      </c>
    </row>
    <row r="883" spans="1:17" x14ac:dyDescent="0.2">
      <c r="A883" s="19"/>
      <c r="B883" s="11" t="s">
        <v>745</v>
      </c>
      <c r="C883" s="19">
        <f t="shared" si="128"/>
        <v>45523</v>
      </c>
      <c r="D883" s="20">
        <f t="shared" si="129"/>
        <v>0.34027777777777779</v>
      </c>
      <c r="E883" s="20">
        <f t="shared" si="130"/>
        <v>0.39930555555555558</v>
      </c>
      <c r="F883" s="20">
        <f t="shared" si="131"/>
        <v>5.902777777777779E-2</v>
      </c>
      <c r="G883" s="11" t="str" cm="1">
        <f t="array" ref="G883">_xlfn.IFNA(LOOKUP(1,0/FIND(help!$B$1:$B$26,B883),help!$C$1:$C$26),"")</f>
        <v>德甲</v>
      </c>
      <c r="H883" s="11" t="str" cm="1">
        <f t="array" ref="H883">IF(G883="","",IFERROR(LOOKUP(1,0/FIND(help!$H$2:$H$18,B883),help!$I$2:$I$18),""))</f>
        <v>2023-24赛季</v>
      </c>
      <c r="I883" s="11" t="s">
        <v>1163</v>
      </c>
      <c r="J883" s="11" t="s">
        <v>989</v>
      </c>
      <c r="K883" s="11" t="s">
        <v>755</v>
      </c>
      <c r="L883" s="19">
        <f t="shared" si="132"/>
        <v>45523</v>
      </c>
      <c r="M883" s="11">
        <f t="shared" si="135"/>
        <v>3505</v>
      </c>
      <c r="N883" s="20">
        <f t="shared" si="133"/>
        <v>0.34027777777777779</v>
      </c>
      <c r="O883" s="20">
        <f t="shared" si="138"/>
        <v>0.39583333333333337</v>
      </c>
      <c r="P883" s="11" t="str">
        <f>IF(G883="","",G883&amp;COUNTIF($G$2:G883,G883))</f>
        <v>德甲218</v>
      </c>
      <c r="Q883" s="26">
        <f t="shared" si="134"/>
        <v>3.4722222222222099E-3</v>
      </c>
    </row>
    <row r="884" spans="1:17" x14ac:dyDescent="0.2">
      <c r="A884" s="19"/>
      <c r="B884" s="11" t="s">
        <v>746</v>
      </c>
      <c r="C884" s="19">
        <f t="shared" si="128"/>
        <v>45523</v>
      </c>
      <c r="D884" s="20">
        <f t="shared" si="129"/>
        <v>0.39930555555555558</v>
      </c>
      <c r="E884" s="20">
        <f t="shared" si="130"/>
        <v>0.4548611111111111</v>
      </c>
      <c r="F884" s="20">
        <f t="shared" si="131"/>
        <v>5.5555555555555525E-2</v>
      </c>
      <c r="G884" s="11" t="str" cm="1">
        <f t="array" ref="G884">_xlfn.IFNA(LOOKUP(1,0/FIND(help!$B$1:$B$26,B884),help!$C$1:$C$26),"")</f>
        <v>欧冠</v>
      </c>
      <c r="H884" s="11" t="str" cm="1">
        <f t="array" ref="H884">IF(G884="","",IFERROR(LOOKUP(1,0/FIND(help!$H$2:$H$18,B884),help!$I$2:$I$18),""))</f>
        <v>2023-24赛季</v>
      </c>
      <c r="I884" s="11" t="s">
        <v>1150</v>
      </c>
      <c r="J884" s="11" t="s">
        <v>978</v>
      </c>
      <c r="K884" s="11" t="s">
        <v>755</v>
      </c>
      <c r="L884" s="19">
        <f t="shared" si="132"/>
        <v>45523</v>
      </c>
      <c r="M884" s="11">
        <f t="shared" si="135"/>
        <v>3505</v>
      </c>
      <c r="N884" s="20">
        <f t="shared" si="133"/>
        <v>0.39930555555555558</v>
      </c>
      <c r="O884" s="20">
        <f t="shared" si="138"/>
        <v>0.45486111111111116</v>
      </c>
      <c r="P884" s="11" t="str">
        <f>IF(G884="","",G884&amp;COUNTIF($G$2:G884,G884))</f>
        <v>欧冠191</v>
      </c>
      <c r="Q884" s="26">
        <f t="shared" si="134"/>
        <v>5.5511151231257827E-17</v>
      </c>
    </row>
    <row r="885" spans="1:17" x14ac:dyDescent="0.2">
      <c r="A885" s="19"/>
      <c r="B885" s="11" t="s">
        <v>747</v>
      </c>
      <c r="C885" s="19">
        <f t="shared" si="128"/>
        <v>45523</v>
      </c>
      <c r="D885" s="20">
        <f t="shared" si="129"/>
        <v>0.4548611111111111</v>
      </c>
      <c r="E885" s="20">
        <f t="shared" si="130"/>
        <v>0.51388888888888884</v>
      </c>
      <c r="F885" s="20">
        <f t="shared" si="131"/>
        <v>5.9027777777777735E-2</v>
      </c>
      <c r="G885" s="11" t="str" cm="1">
        <f t="array" ref="G885">_xlfn.IFNA(LOOKUP(1,0/FIND(help!$B$1:$B$26,B885),help!$C$1:$C$26),"")</f>
        <v>欧冠</v>
      </c>
      <c r="H885" s="11" t="str" cm="1">
        <f t="array" ref="H885">IF(G885="","",IFERROR(LOOKUP(1,0/FIND(help!$H$2:$H$18,B885),help!$I$2:$I$18),""))</f>
        <v>2023-24赛季</v>
      </c>
      <c r="I885" s="11" t="s">
        <v>1150</v>
      </c>
      <c r="J885" s="11" t="s">
        <v>983</v>
      </c>
      <c r="K885" s="11" t="s">
        <v>755</v>
      </c>
      <c r="L885" s="19">
        <f t="shared" si="132"/>
        <v>45523</v>
      </c>
      <c r="M885" s="11">
        <f t="shared" si="135"/>
        <v>3505</v>
      </c>
      <c r="N885" s="20">
        <f t="shared" si="133"/>
        <v>0.4548611111111111</v>
      </c>
      <c r="O885" s="20">
        <f t="shared" si="138"/>
        <v>0.51041666666666663</v>
      </c>
      <c r="P885" s="11" t="str">
        <f>IF(G885="","",G885&amp;COUNTIF($G$2:G885,G885))</f>
        <v>欧冠192</v>
      </c>
      <c r="Q885" s="26">
        <f t="shared" si="134"/>
        <v>3.4722222222222099E-3</v>
      </c>
    </row>
    <row r="886" spans="1:17" x14ac:dyDescent="0.2">
      <c r="A886" s="19"/>
      <c r="B886" s="11" t="s">
        <v>513</v>
      </c>
      <c r="C886" s="19">
        <f t="shared" si="128"/>
        <v>45523</v>
      </c>
      <c r="D886" s="20">
        <f t="shared" si="129"/>
        <v>0.51388888888888884</v>
      </c>
      <c r="E886" s="20">
        <f t="shared" si="130"/>
        <v>0.52777777777777779</v>
      </c>
      <c r="F886" s="20">
        <f t="shared" si="131"/>
        <v>1.3888888888888951E-2</v>
      </c>
      <c r="G886" s="11" t="str" cm="1">
        <f t="array" ref="G886">_xlfn.IFNA(LOOKUP(1,0/FIND(help!$B$1:$B$26,B886),help!$C$1:$C$26),"")</f>
        <v/>
      </c>
      <c r="H886" s="11" t="str" cm="1">
        <f t="array" ref="H886">IF(G886="","",IFERROR(LOOKUP(1,0/FIND(help!$H$2:$H$18,B886),help!$I$2:$I$18),""))</f>
        <v/>
      </c>
      <c r="I886" s="11" t="s">
        <v>1069</v>
      </c>
      <c r="J886" s="11" t="s">
        <v>847</v>
      </c>
      <c r="K886" s="11" t="s">
        <v>755</v>
      </c>
      <c r="L886" s="19">
        <f t="shared" si="132"/>
        <v>45523</v>
      </c>
      <c r="M886" s="11">
        <f t="shared" si="135"/>
        <v>3505</v>
      </c>
      <c r="N886" s="20" t="str">
        <f t="shared" si="133"/>
        <v/>
      </c>
      <c r="O886" s="20" t="str">
        <f t="shared" si="138"/>
        <v/>
      </c>
      <c r="P886" s="11" t="str">
        <f>IF(G886="","",G886&amp;COUNTIF($G$2:G886,G886))</f>
        <v/>
      </c>
      <c r="Q886" s="26">
        <f t="shared" si="134"/>
        <v>0</v>
      </c>
    </row>
    <row r="887" spans="1:17" x14ac:dyDescent="0.2">
      <c r="A887" s="19"/>
      <c r="B887" s="11" t="s">
        <v>514</v>
      </c>
      <c r="C887" s="19">
        <f t="shared" si="128"/>
        <v>45523</v>
      </c>
      <c r="D887" s="20">
        <f t="shared" si="129"/>
        <v>0.52777777777777779</v>
      </c>
      <c r="E887" s="20">
        <f t="shared" si="130"/>
        <v>0.54861111111111116</v>
      </c>
      <c r="F887" s="20">
        <f t="shared" si="131"/>
        <v>2.083333333333337E-2</v>
      </c>
      <c r="G887" s="11" t="str" cm="1">
        <f t="array" ref="G887">_xlfn.IFNA(LOOKUP(1,0/FIND(help!$B$1:$B$26,B887),help!$C$1:$C$26),"")</f>
        <v/>
      </c>
      <c r="H887" s="11" t="str" cm="1">
        <f t="array" ref="H887">IF(G887="","",IFERROR(LOOKUP(1,0/FIND(help!$H$2:$H$18,B887),help!$I$2:$I$18),""))</f>
        <v/>
      </c>
      <c r="I887" s="11" t="s">
        <v>1108</v>
      </c>
      <c r="J887" s="11" t="s">
        <v>892</v>
      </c>
      <c r="K887" s="11" t="s">
        <v>755</v>
      </c>
      <c r="L887" s="19">
        <f t="shared" si="132"/>
        <v>45523</v>
      </c>
      <c r="M887" s="11">
        <f t="shared" si="135"/>
        <v>3505</v>
      </c>
      <c r="N887" s="20" t="str">
        <f t="shared" si="133"/>
        <v/>
      </c>
      <c r="O887" s="20" t="str">
        <f t="shared" si="138"/>
        <v/>
      </c>
      <c r="P887" s="11" t="str">
        <f>IF(G887="","",G887&amp;COUNTIF($G$2:G887,G887))</f>
        <v/>
      </c>
      <c r="Q887" s="26">
        <f t="shared" si="134"/>
        <v>0</v>
      </c>
    </row>
    <row r="888" spans="1:17" x14ac:dyDescent="0.2">
      <c r="A888" s="19"/>
      <c r="B888" s="11" t="s">
        <v>748</v>
      </c>
      <c r="C888" s="19">
        <f t="shared" si="128"/>
        <v>45523</v>
      </c>
      <c r="D888" s="20">
        <f t="shared" si="129"/>
        <v>0.54861111111111116</v>
      </c>
      <c r="E888" s="20">
        <f t="shared" si="130"/>
        <v>0.60416666666666663</v>
      </c>
      <c r="F888" s="20">
        <f t="shared" si="131"/>
        <v>5.5555555555555469E-2</v>
      </c>
      <c r="G888" s="11" t="str" cm="1">
        <f t="array" ref="G888">_xlfn.IFNA(LOOKUP(1,0/FIND(help!$B$1:$B$26,B888),help!$C$1:$C$26),"")</f>
        <v>意甲</v>
      </c>
      <c r="H888" s="11" t="str" cm="1">
        <f t="array" ref="H888">IF(G888="","",IFERROR(LOOKUP(1,0/FIND(help!$H$2:$H$18,B888),help!$I$2:$I$18),""))</f>
        <v>2023-24赛季</v>
      </c>
      <c r="I888" s="11" t="s">
        <v>1164</v>
      </c>
      <c r="J888" s="11" t="s">
        <v>985</v>
      </c>
      <c r="K888" s="11" t="s">
        <v>755</v>
      </c>
      <c r="L888" s="19">
        <f t="shared" si="132"/>
        <v>45523</v>
      </c>
      <c r="M888" s="11">
        <f t="shared" si="135"/>
        <v>3505</v>
      </c>
      <c r="N888" s="20">
        <f t="shared" si="133"/>
        <v>0.54861111111111116</v>
      </c>
      <c r="O888" s="20">
        <f t="shared" si="138"/>
        <v>0.60416666666666674</v>
      </c>
      <c r="P888" s="11" t="str">
        <f>IF(G888="","",G888&amp;COUNTIF($G$2:G888,G888))</f>
        <v>意甲83</v>
      </c>
      <c r="Q888" s="26">
        <f t="shared" si="134"/>
        <v>1.1102230246251565E-16</v>
      </c>
    </row>
    <row r="889" spans="1:17" x14ac:dyDescent="0.2">
      <c r="A889" s="19"/>
      <c r="B889" s="11" t="s">
        <v>749</v>
      </c>
      <c r="C889" s="19">
        <f t="shared" si="128"/>
        <v>45523</v>
      </c>
      <c r="D889" s="20">
        <f t="shared" si="129"/>
        <v>0.60416666666666663</v>
      </c>
      <c r="E889" s="20">
        <f t="shared" si="130"/>
        <v>0.66319444444444442</v>
      </c>
      <c r="F889" s="20">
        <f t="shared" si="131"/>
        <v>5.902777777777779E-2</v>
      </c>
      <c r="G889" s="11" t="str" cm="1">
        <f t="array" ref="G889">_xlfn.IFNA(LOOKUP(1,0/FIND(help!$B$1:$B$26,B889),help!$C$1:$C$26),"")</f>
        <v>意甲</v>
      </c>
      <c r="H889" s="11" t="str" cm="1">
        <f t="array" ref="H889">IF(G889="","",IFERROR(LOOKUP(1,0/FIND(help!$H$2:$H$18,B889),help!$I$2:$I$18),""))</f>
        <v>2023-24赛季</v>
      </c>
      <c r="I889" s="11" t="s">
        <v>1201</v>
      </c>
      <c r="J889" s="11" t="s">
        <v>1042</v>
      </c>
      <c r="K889" s="11" t="s">
        <v>755</v>
      </c>
      <c r="L889" s="19">
        <f t="shared" si="132"/>
        <v>45523</v>
      </c>
      <c r="M889" s="11">
        <f t="shared" si="135"/>
        <v>3505</v>
      </c>
      <c r="N889" s="20">
        <f t="shared" si="133"/>
        <v>0.60416666666666663</v>
      </c>
      <c r="O889" s="20">
        <f t="shared" ref="O889:O918" si="139">IF(N889="","",IF(ISNUMBER(FIND("集锦",G889)),IF(E889&lt;$L$1,E889+1,E889),IF(ABS(F889-$M$1)&lt;=TIME(0,5,1),IF(N889+$M$1&gt;TIME(2,0,0)+1,N889+$M$1-1,N889+$M$1),"check")))</f>
        <v>0.65972222222222221</v>
      </c>
      <c r="P889" s="11" t="str">
        <f>IF(G889="","",G889&amp;COUNTIF($G$2:G889,G889))</f>
        <v>意甲84</v>
      </c>
      <c r="Q889" s="26">
        <f t="shared" si="134"/>
        <v>3.4722222222222099E-3</v>
      </c>
    </row>
    <row r="890" spans="1:17" x14ac:dyDescent="0.2">
      <c r="A890" s="19"/>
      <c r="B890" s="11" t="s">
        <v>750</v>
      </c>
      <c r="C890" s="19">
        <f t="shared" si="128"/>
        <v>45523</v>
      </c>
      <c r="D890" s="20">
        <f t="shared" si="129"/>
        <v>0.66319444444444442</v>
      </c>
      <c r="E890" s="20">
        <f t="shared" si="130"/>
        <v>0.71875</v>
      </c>
      <c r="F890" s="20">
        <f t="shared" si="131"/>
        <v>5.555555555555558E-2</v>
      </c>
      <c r="G890" s="11" t="str" cm="1">
        <f t="array" ref="G890">_xlfn.IFNA(LOOKUP(1,0/FIND(help!$B$1:$B$26,B890),help!$C$1:$C$26),"")</f>
        <v>德甲</v>
      </c>
      <c r="H890" s="11" t="str" cm="1">
        <f t="array" ref="H890">IF(G890="","",IFERROR(LOOKUP(1,0/FIND(help!$H$2:$H$18,B890),help!$I$2:$I$18),""))</f>
        <v>2023-24赛季</v>
      </c>
      <c r="I890" s="11" t="s">
        <v>1199</v>
      </c>
      <c r="J890" s="11" t="s">
        <v>1040</v>
      </c>
      <c r="K890" s="11" t="s">
        <v>755</v>
      </c>
      <c r="L890" s="19">
        <f t="shared" si="132"/>
        <v>45523</v>
      </c>
      <c r="M890" s="11">
        <f t="shared" si="135"/>
        <v>3505</v>
      </c>
      <c r="N890" s="20">
        <f t="shared" si="133"/>
        <v>0.66319444444444442</v>
      </c>
      <c r="O890" s="20">
        <f t="shared" si="139"/>
        <v>0.71875</v>
      </c>
      <c r="P890" s="11" t="str">
        <f>IF(G890="","",G890&amp;COUNTIF($G$2:G890,G890))</f>
        <v>德甲219</v>
      </c>
      <c r="Q890" s="26">
        <f t="shared" si="134"/>
        <v>0</v>
      </c>
    </row>
    <row r="891" spans="1:17" x14ac:dyDescent="0.2">
      <c r="A891" s="19"/>
      <c r="B891" s="11" t="s">
        <v>751</v>
      </c>
      <c r="C891" s="19">
        <f t="shared" si="128"/>
        <v>45523</v>
      </c>
      <c r="D891" s="20">
        <f t="shared" si="129"/>
        <v>0.71875</v>
      </c>
      <c r="E891" s="20">
        <f t="shared" si="130"/>
        <v>0.77777777777777779</v>
      </c>
      <c r="F891" s="20">
        <f t="shared" si="131"/>
        <v>5.902777777777779E-2</v>
      </c>
      <c r="G891" s="11" t="str" cm="1">
        <f t="array" ref="G891">_xlfn.IFNA(LOOKUP(1,0/FIND(help!$B$1:$B$26,B891),help!$C$1:$C$26),"")</f>
        <v>英超</v>
      </c>
      <c r="H891" s="11" t="str" cm="1">
        <f t="array" ref="H891">IF(G891="","",IFERROR(LOOKUP(1,0/FIND(help!$H$2:$H$18,B891),help!$I$2:$I$18),""))</f>
        <v>2023-24赛季</v>
      </c>
      <c r="I891" s="11" t="s">
        <v>1202</v>
      </c>
      <c r="J891" s="11" t="s">
        <v>1043</v>
      </c>
      <c r="K891" s="11" t="s">
        <v>755</v>
      </c>
      <c r="L891" s="19">
        <f t="shared" si="132"/>
        <v>45523</v>
      </c>
      <c r="M891" s="11">
        <f t="shared" si="135"/>
        <v>3505</v>
      </c>
      <c r="N891" s="20">
        <f t="shared" si="133"/>
        <v>0.71875</v>
      </c>
      <c r="O891" s="20">
        <f t="shared" si="139"/>
        <v>0.77430555555555558</v>
      </c>
      <c r="P891" s="11" t="str">
        <f>IF(G891="","",G891&amp;COUNTIF($G$2:G891,G891))</f>
        <v>英超139</v>
      </c>
      <c r="Q891" s="26">
        <f t="shared" si="134"/>
        <v>3.4722222222222099E-3</v>
      </c>
    </row>
    <row r="892" spans="1:17" x14ac:dyDescent="0.2">
      <c r="A892" s="19"/>
      <c r="B892" s="11" t="s">
        <v>519</v>
      </c>
      <c r="C892" s="19">
        <f t="shared" si="128"/>
        <v>45523</v>
      </c>
      <c r="D892" s="20">
        <f t="shared" si="129"/>
        <v>0.77777777777777779</v>
      </c>
      <c r="E892" s="20">
        <f t="shared" si="130"/>
        <v>0.79513888888888884</v>
      </c>
      <c r="F892" s="20">
        <f t="shared" si="131"/>
        <v>1.7361111111111049E-2</v>
      </c>
      <c r="G892" s="11" t="str" cm="1">
        <f t="array" ref="G892">_xlfn.IFNA(LOOKUP(1,0/FIND(help!$B$1:$B$26,B892),help!$C$1:$C$26),"")</f>
        <v/>
      </c>
      <c r="H892" s="11" t="str" cm="1">
        <f t="array" ref="H892">IF(G892="","",IFERROR(LOOKUP(1,0/FIND(help!$H$2:$H$18,B892),help!$I$2:$I$18),""))</f>
        <v/>
      </c>
      <c r="I892" s="11" t="s">
        <v>1108</v>
      </c>
      <c r="J892" s="11" t="s">
        <v>892</v>
      </c>
      <c r="K892" s="11" t="s">
        <v>755</v>
      </c>
      <c r="L892" s="19">
        <f t="shared" si="132"/>
        <v>45523</v>
      </c>
      <c r="M892" s="11">
        <f t="shared" si="135"/>
        <v>3505</v>
      </c>
      <c r="N892" s="20" t="str">
        <f t="shared" si="133"/>
        <v/>
      </c>
      <c r="O892" s="20" t="str">
        <f t="shared" si="139"/>
        <v/>
      </c>
      <c r="P892" s="11" t="str">
        <f>IF(G892="","",G892&amp;COUNTIF($G$2:G892,G892))</f>
        <v/>
      </c>
      <c r="Q892" s="26">
        <f t="shared" si="134"/>
        <v>0</v>
      </c>
    </row>
    <row r="893" spans="1:17" x14ac:dyDescent="0.2">
      <c r="A893" s="19"/>
      <c r="B893" s="11" t="s">
        <v>520</v>
      </c>
      <c r="C893" s="19">
        <f t="shared" si="128"/>
        <v>45523</v>
      </c>
      <c r="D893" s="20">
        <f t="shared" si="129"/>
        <v>0.79513888888888884</v>
      </c>
      <c r="E893" s="20">
        <f t="shared" si="130"/>
        <v>0.8125</v>
      </c>
      <c r="F893" s="20">
        <f t="shared" si="131"/>
        <v>1.736111111111116E-2</v>
      </c>
      <c r="G893" s="11" t="str" cm="1">
        <f t="array" ref="G893">_xlfn.IFNA(LOOKUP(1,0/FIND(help!$B$1:$B$26,B893),help!$C$1:$C$26),"")</f>
        <v/>
      </c>
      <c r="H893" s="11" t="str" cm="1">
        <f t="array" ref="H893">IF(G893="","",IFERROR(LOOKUP(1,0/FIND(help!$H$2:$H$18,B893),help!$I$2:$I$18),""))</f>
        <v/>
      </c>
      <c r="I893" s="11" t="s">
        <v>1069</v>
      </c>
      <c r="J893" s="11" t="s">
        <v>847</v>
      </c>
      <c r="K893" s="11" t="s">
        <v>755</v>
      </c>
      <c r="L893" s="19">
        <f t="shared" si="132"/>
        <v>45523</v>
      </c>
      <c r="M893" s="11">
        <f t="shared" si="135"/>
        <v>3505</v>
      </c>
      <c r="N893" s="20" t="str">
        <f t="shared" si="133"/>
        <v/>
      </c>
      <c r="O893" s="20" t="str">
        <f t="shared" si="139"/>
        <v/>
      </c>
      <c r="P893" s="11" t="str">
        <f>IF(G893="","",G893&amp;COUNTIF($G$2:G893,G893))</f>
        <v/>
      </c>
      <c r="Q893" s="26">
        <f t="shared" si="134"/>
        <v>0</v>
      </c>
    </row>
    <row r="894" spans="1:17" x14ac:dyDescent="0.2">
      <c r="A894" s="19"/>
      <c r="B894" s="11" t="s">
        <v>752</v>
      </c>
      <c r="C894" s="19">
        <f t="shared" si="128"/>
        <v>45523</v>
      </c>
      <c r="D894" s="20">
        <f t="shared" si="129"/>
        <v>0.8125</v>
      </c>
      <c r="E894" s="20">
        <f t="shared" si="130"/>
        <v>0.86805555555555558</v>
      </c>
      <c r="F894" s="20">
        <f t="shared" si="131"/>
        <v>5.555555555555558E-2</v>
      </c>
      <c r="G894" s="11" t="str" cm="1">
        <f t="array" ref="G894">_xlfn.IFNA(LOOKUP(1,0/FIND(help!$B$1:$B$26,B894),help!$C$1:$C$26),"")</f>
        <v>法甲</v>
      </c>
      <c r="H894" s="11" t="str" cm="1">
        <f t="array" ref="H894">IF(G894="","",IFERROR(LOOKUP(1,0/FIND(help!$H$2:$H$18,B894),help!$I$2:$I$18),""))</f>
        <v>2023-24赛季</v>
      </c>
      <c r="I894" s="11" t="s">
        <v>1200</v>
      </c>
      <c r="J894" s="11" t="s">
        <v>1041</v>
      </c>
      <c r="K894" s="11" t="s">
        <v>755</v>
      </c>
      <c r="L894" s="19">
        <f t="shared" si="132"/>
        <v>45523</v>
      </c>
      <c r="M894" s="11">
        <f t="shared" si="135"/>
        <v>3505</v>
      </c>
      <c r="N894" s="20">
        <f t="shared" si="133"/>
        <v>0.8125</v>
      </c>
      <c r="O894" s="20">
        <f t="shared" si="139"/>
        <v>0.86805555555555558</v>
      </c>
      <c r="P894" s="11" t="str">
        <f>IF(G894="","",G894&amp;COUNTIF($G$2:G894,G894))</f>
        <v>法甲51</v>
      </c>
      <c r="Q894" s="26">
        <f t="shared" si="134"/>
        <v>0</v>
      </c>
    </row>
    <row r="895" spans="1:17" x14ac:dyDescent="0.2">
      <c r="A895" s="19"/>
      <c r="B895" s="11" t="s">
        <v>753</v>
      </c>
      <c r="C895" s="19">
        <f t="shared" ref="C895" si="140">IF(A895="",C894,A895)</f>
        <v>45523</v>
      </c>
      <c r="D895" s="20">
        <f t="shared" ref="D895" si="141">VALUE(LEFT(B895,5))</f>
        <v>0.86805555555555558</v>
      </c>
      <c r="E895" s="20">
        <f t="shared" ref="E895" si="142">D896</f>
        <v>0.92708333333333337</v>
      </c>
      <c r="F895" s="20">
        <f t="shared" ref="F895" si="143">IF(E895-D895&lt;0,E895-D895+1,E895-D895)</f>
        <v>5.902777777777779E-2</v>
      </c>
      <c r="G895" s="11" t="str" cm="1">
        <f t="array" ref="G895">_xlfn.IFNA(LOOKUP(1,0/FIND(help!$B$1:$B$26,B895),help!$C$1:$C$26),"")</f>
        <v>法甲</v>
      </c>
      <c r="H895" s="11" t="str" cm="1">
        <f t="array" ref="H895">IF(G895="","",IFERROR(LOOKUP(1,0/FIND(help!$H$2:$H$18,B895),help!$I$2:$I$18),""))</f>
        <v>2023-24赛季</v>
      </c>
      <c r="I895" s="11" t="s">
        <v>1203</v>
      </c>
      <c r="J895" s="11" t="s">
        <v>1044</v>
      </c>
      <c r="K895" s="11" t="s">
        <v>755</v>
      </c>
      <c r="L895" s="19">
        <f t="shared" si="132"/>
        <v>45523</v>
      </c>
      <c r="M895" s="11">
        <f t="shared" si="135"/>
        <v>3505</v>
      </c>
      <c r="N895" s="20">
        <f t="shared" si="133"/>
        <v>0.86805555555555558</v>
      </c>
      <c r="O895" s="20">
        <f t="shared" si="139"/>
        <v>0.92361111111111116</v>
      </c>
      <c r="P895" s="11" t="str">
        <f>IF(G895="","",G895&amp;COUNTIF($G$2:G895,G895))</f>
        <v>法甲52</v>
      </c>
      <c r="Q895" s="26">
        <f t="shared" si="134"/>
        <v>3.4722222222222099E-3</v>
      </c>
    </row>
    <row r="896" spans="1:17" x14ac:dyDescent="0.2">
      <c r="A896" s="19"/>
      <c r="B896" s="11" t="s">
        <v>754</v>
      </c>
      <c r="C896" s="19">
        <f t="shared" ref="C896" si="144">IF(A896="",C895,A896)</f>
        <v>45523</v>
      </c>
      <c r="D896" s="20">
        <f t="shared" ref="D896" si="145">VALUE(LEFT(B896,5))</f>
        <v>0.92708333333333337</v>
      </c>
      <c r="E896" s="20">
        <f t="shared" ref="E896" si="146">D897</f>
        <v>0.98263888888888884</v>
      </c>
      <c r="F896" s="20">
        <f t="shared" ref="F896" si="147">IF(E896-D896&lt;0,E896-D896+1,E896-D896)</f>
        <v>5.5555555555555469E-2</v>
      </c>
      <c r="G896" s="11" t="str" cm="1">
        <f t="array" ref="G896">_xlfn.IFNA(LOOKUP(1,0/FIND(help!$B$1:$B$26,B896),help!$C$1:$C$26),"")</f>
        <v>欧冠</v>
      </c>
      <c r="H896" s="11" t="str" cm="1">
        <f t="array" ref="H896">IF(G896="","",IFERROR(LOOKUP(1,0/FIND(help!$H$2:$H$18,B896),help!$I$2:$I$18),""))</f>
        <v>2023-24赛季</v>
      </c>
      <c r="I896" s="11" t="s">
        <v>1204</v>
      </c>
      <c r="J896" s="11" t="s">
        <v>1044</v>
      </c>
      <c r="K896" s="11" t="s">
        <v>755</v>
      </c>
      <c r="L896" s="19">
        <f t="shared" si="132"/>
        <v>45523</v>
      </c>
      <c r="M896" s="11">
        <f t="shared" si="135"/>
        <v>3505</v>
      </c>
      <c r="N896" s="20">
        <f t="shared" si="133"/>
        <v>0.92708333333333337</v>
      </c>
      <c r="O896" s="20">
        <f t="shared" si="139"/>
        <v>0.98263888888888895</v>
      </c>
      <c r="P896" s="11" t="str">
        <f>IF(G896="","",G896&amp;COUNTIF($G$2:G896,G896))</f>
        <v>欧冠193</v>
      </c>
      <c r="Q896" s="26">
        <f t="shared" si="134"/>
        <v>1.1102230246251565E-16</v>
      </c>
    </row>
    <row r="897" spans="1:17" x14ac:dyDescent="0.2">
      <c r="B897" s="11" t="s">
        <v>1045</v>
      </c>
      <c r="C897" s="19">
        <f t="shared" ref="C897:C918" si="148">IF(A897="",C896,A897)</f>
        <v>45523</v>
      </c>
      <c r="D897" s="20">
        <f t="shared" ref="D897:D918" si="149">VALUE(LEFT(B897,5))</f>
        <v>0.98263888888888884</v>
      </c>
      <c r="E897" s="20">
        <f t="shared" ref="E897:E918" si="150">D898</f>
        <v>4.1666666666666664E-2</v>
      </c>
      <c r="F897" s="20">
        <f t="shared" ref="F897:F918" si="151">IF(E897-D897&lt;0,E897-D897+1,E897-D897)</f>
        <v>5.902777777777779E-2</v>
      </c>
      <c r="G897" s="11" t="str" cm="1">
        <f t="array" ref="G897">_xlfn.IFNA(LOOKUP(1,0/FIND(help!$B$1:$B$26,B897),help!$C$1:$C$26),"")</f>
        <v>欧冠</v>
      </c>
      <c r="H897" s="11" t="str" cm="1">
        <f t="array" ref="H897">IF(G897="","",IFERROR(LOOKUP(1,0/FIND(help!$H$2:$H$18,B897),help!$I$2:$I$18),""))</f>
        <v>2023-24赛季</v>
      </c>
      <c r="I897" s="11" t="str">
        <f>MID(B897,6,FIND("?",B897)-6)</f>
        <v>实况录像-2023/2024欧洲冠军联赛1/8决赛第二回合</v>
      </c>
      <c r="J897" s="11" t="str">
        <f>SUBSTITUTE(RIGHT(B897,LEN(B897)-FIND("?",B897)),"—","VS")</f>
        <v>马德里竞技VS国际米兰</v>
      </c>
      <c r="K897" s="11" t="s">
        <v>755</v>
      </c>
      <c r="L897" s="19">
        <f t="shared" si="132"/>
        <v>45523</v>
      </c>
      <c r="M897" s="11">
        <f t="shared" si="135"/>
        <v>3505</v>
      </c>
      <c r="N897" s="20">
        <f t="shared" si="133"/>
        <v>0.98263888888888884</v>
      </c>
      <c r="O897" s="20">
        <f t="shared" si="139"/>
        <v>1.0381944444444444</v>
      </c>
      <c r="P897" s="11" t="str">
        <f>IF(G897="","",G897&amp;COUNTIF($G$2:G897,G897))</f>
        <v>欧冠194</v>
      </c>
      <c r="Q897" s="26">
        <f t="shared" si="134"/>
        <v>3.4722222222222099E-3</v>
      </c>
    </row>
    <row r="898" spans="1:17" s="28" customFormat="1" x14ac:dyDescent="0.2">
      <c r="A898" s="27">
        <v>45524</v>
      </c>
      <c r="B898" s="28" t="s">
        <v>525</v>
      </c>
      <c r="C898" s="27">
        <f t="shared" si="148"/>
        <v>45524</v>
      </c>
      <c r="D898" s="29">
        <f t="shared" si="149"/>
        <v>4.1666666666666664E-2</v>
      </c>
      <c r="E898" s="29">
        <f t="shared" si="150"/>
        <v>5.5555555555555552E-2</v>
      </c>
      <c r="F898" s="29">
        <f t="shared" si="151"/>
        <v>1.3888888888888888E-2</v>
      </c>
      <c r="G898" s="28" t="str" cm="1">
        <f t="array" ref="G898">_xlfn.IFNA(LOOKUP(1,0/FIND(help!$B$1:$B$26,B898),help!$C$1:$C$26),"")</f>
        <v/>
      </c>
      <c r="H898" s="28" t="str" cm="1">
        <f t="array" ref="H898">IF(G898="","",IFERROR(LOOKUP(1,0/FIND(help!$H$2:$H$18,B898),help!$I$2:$I$18),""))</f>
        <v/>
      </c>
      <c r="I898" s="28" t="str">
        <f t="shared" ref="I898:I918" si="152">MID(B898,6,FIND("?",B898)-6)</f>
        <v>足球华彩-2024-4</v>
      </c>
      <c r="J898" s="28" t="str">
        <f t="shared" ref="J898:J918" si="153">SUBSTITUTE(RIGHT(B898,LEN(B898)-FIND("?",B898)),"—","VS")</f>
        <v>罗马城十大经典比赛</v>
      </c>
      <c r="K898" s="28" t="s">
        <v>755</v>
      </c>
      <c r="L898" s="27">
        <f t="shared" si="132"/>
        <v>45523</v>
      </c>
      <c r="M898" s="28">
        <f t="shared" si="135"/>
        <v>3505</v>
      </c>
      <c r="N898" s="29" t="str">
        <f t="shared" si="133"/>
        <v/>
      </c>
      <c r="O898" s="29" t="str">
        <f t="shared" si="139"/>
        <v/>
      </c>
      <c r="P898" s="28" t="str">
        <f>IF(G898="","",G898&amp;COUNTIF($G$2:G898,G898))</f>
        <v/>
      </c>
      <c r="Q898" s="30">
        <f t="shared" si="134"/>
        <v>0</v>
      </c>
    </row>
    <row r="899" spans="1:17" x14ac:dyDescent="0.2">
      <c r="B899" s="11" t="s">
        <v>1046</v>
      </c>
      <c r="C899" s="19">
        <f t="shared" si="148"/>
        <v>45524</v>
      </c>
      <c r="D899" s="20">
        <f t="shared" si="149"/>
        <v>5.5555555555555552E-2</v>
      </c>
      <c r="E899" s="20">
        <f t="shared" si="150"/>
        <v>0.1111111111111111</v>
      </c>
      <c r="F899" s="20">
        <f t="shared" si="151"/>
        <v>5.5555555555555552E-2</v>
      </c>
      <c r="G899" s="11" t="str" cm="1">
        <f t="array" ref="G899">_xlfn.IFNA(LOOKUP(1,0/FIND(help!$B$1:$B$26,B899),help!$C$1:$C$26),"")</f>
        <v>德甲</v>
      </c>
      <c r="H899" s="11" t="str" cm="1">
        <f t="array" ref="H899">IF(G899="","",IFERROR(LOOKUP(1,0/FIND(help!$H$2:$H$18,B899),help!$I$2:$I$18),""))</f>
        <v>2023-24赛季</v>
      </c>
      <c r="I899" s="11" t="str">
        <f t="shared" si="152"/>
        <v>国际足球赛场-23-24赛季德甲联赛第23轮</v>
      </c>
      <c r="J899" s="11" t="str">
        <f t="shared" si="153"/>
        <v>拜仁慕尼黑VS莱比锡</v>
      </c>
      <c r="K899" s="11" t="s">
        <v>755</v>
      </c>
      <c r="L899" s="19">
        <f t="shared" ref="L899:L918" si="154">IF(D899&lt;$L$1,C899-1,C899)</f>
        <v>45523</v>
      </c>
      <c r="M899" s="11">
        <f t="shared" si="135"/>
        <v>3505</v>
      </c>
      <c r="N899" s="20">
        <f t="shared" ref="N899:N918" si="155">IF(G899="","",IF(D899&lt;$L$1,D899+1,D899))</f>
        <v>1.0555555555555556</v>
      </c>
      <c r="O899" s="20">
        <f t="shared" si="139"/>
        <v>0.11111111111111116</v>
      </c>
      <c r="P899" s="11" t="str">
        <f>IF(G899="","",G899&amp;COUNTIF($G$2:G899,G899))</f>
        <v>德甲220</v>
      </c>
      <c r="Q899" s="26">
        <f t="shared" ref="Q899:Q918" si="156">IF(N899="",0,ABS(O899-E899-IF(E899&lt;1/12,1,0)))</f>
        <v>5.5511151231257827E-17</v>
      </c>
    </row>
    <row r="900" spans="1:17" x14ac:dyDescent="0.2">
      <c r="B900" s="11" t="s">
        <v>1047</v>
      </c>
      <c r="C900" s="19">
        <f t="shared" si="148"/>
        <v>45524</v>
      </c>
      <c r="D900" s="20">
        <f t="shared" si="149"/>
        <v>0.1111111111111111</v>
      </c>
      <c r="E900" s="20">
        <f t="shared" si="150"/>
        <v>0.1701388888888889</v>
      </c>
      <c r="F900" s="20">
        <f t="shared" si="151"/>
        <v>5.902777777777779E-2</v>
      </c>
      <c r="G900" s="11" t="str" cm="1">
        <f t="array" ref="G900">_xlfn.IFNA(LOOKUP(1,0/FIND(help!$B$1:$B$26,B900),help!$C$1:$C$26),"")</f>
        <v>德甲</v>
      </c>
      <c r="H900" s="11" t="str" cm="1">
        <f t="array" ref="H900">IF(G900="","",IFERROR(LOOKUP(1,0/FIND(help!$H$2:$H$18,B900),help!$I$2:$I$18),""))</f>
        <v>2023-24赛季</v>
      </c>
      <c r="I900" s="11" t="str">
        <f t="shared" si="152"/>
        <v>国际足球赛场-23-24赛季德甲联赛第23轮</v>
      </c>
      <c r="J900" s="11" t="str">
        <f t="shared" si="153"/>
        <v>斯图加特VS科隆</v>
      </c>
      <c r="K900" s="11" t="s">
        <v>755</v>
      </c>
      <c r="L900" s="19">
        <f t="shared" si="154"/>
        <v>45524</v>
      </c>
      <c r="M900" s="11">
        <f t="shared" ref="M900:M1153" si="157">M899</f>
        <v>3505</v>
      </c>
      <c r="N900" s="20">
        <f t="shared" si="155"/>
        <v>0.1111111111111111</v>
      </c>
      <c r="O900" s="20">
        <f t="shared" si="139"/>
        <v>0.16666666666666666</v>
      </c>
      <c r="P900" s="11" t="str">
        <f>IF(G900="","",G900&amp;COUNTIF($G$2:G900,G900))</f>
        <v>德甲221</v>
      </c>
      <c r="Q900" s="26">
        <f t="shared" si="156"/>
        <v>3.4722222222222376E-3</v>
      </c>
    </row>
    <row r="901" spans="1:17" x14ac:dyDescent="0.2">
      <c r="B901" s="11" t="s">
        <v>1048</v>
      </c>
      <c r="C901" s="19">
        <f t="shared" si="148"/>
        <v>45524</v>
      </c>
      <c r="D901" s="20">
        <f t="shared" si="149"/>
        <v>0.1701388888888889</v>
      </c>
      <c r="E901" s="20">
        <f t="shared" si="150"/>
        <v>0.22569444444444445</v>
      </c>
      <c r="F901" s="20">
        <f t="shared" si="151"/>
        <v>5.5555555555555552E-2</v>
      </c>
      <c r="G901" s="11" t="str" cm="1">
        <f t="array" ref="G901">_xlfn.IFNA(LOOKUP(1,0/FIND(help!$B$1:$B$26,B901),help!$C$1:$C$26),"")</f>
        <v>德甲</v>
      </c>
      <c r="H901" s="11" t="str" cm="1">
        <f t="array" ref="H901">IF(G901="","",IFERROR(LOOKUP(1,0/FIND(help!$H$2:$H$18,B901),help!$I$2:$I$18),""))</f>
        <v>2023-24赛季</v>
      </c>
      <c r="I901" s="11" t="str">
        <f t="shared" si="152"/>
        <v>国际足球赛场-23-24赛季德甲联赛第24轮</v>
      </c>
      <c r="J901" s="11" t="str">
        <f t="shared" si="153"/>
        <v>柏林联VS多特蒙德</v>
      </c>
      <c r="K901" s="11" t="s">
        <v>755</v>
      </c>
      <c r="L901" s="19">
        <f t="shared" si="154"/>
        <v>45524</v>
      </c>
      <c r="M901" s="11">
        <f t="shared" si="157"/>
        <v>3505</v>
      </c>
      <c r="N901" s="20">
        <f t="shared" si="155"/>
        <v>0.1701388888888889</v>
      </c>
      <c r="O901" s="20">
        <f t="shared" si="139"/>
        <v>0.22569444444444445</v>
      </c>
      <c r="P901" s="11" t="str">
        <f>IF(G901="","",G901&amp;COUNTIF($G$2:G901,G901))</f>
        <v>德甲222</v>
      </c>
      <c r="Q901" s="26">
        <f t="shared" si="156"/>
        <v>0</v>
      </c>
    </row>
    <row r="902" spans="1:17" x14ac:dyDescent="0.2">
      <c r="B902" s="11" t="s">
        <v>1049</v>
      </c>
      <c r="C902" s="19">
        <f t="shared" si="148"/>
        <v>45524</v>
      </c>
      <c r="D902" s="20">
        <f t="shared" si="149"/>
        <v>0.22569444444444445</v>
      </c>
      <c r="E902" s="20">
        <f t="shared" si="150"/>
        <v>0.28472222222222221</v>
      </c>
      <c r="F902" s="20">
        <f t="shared" si="151"/>
        <v>5.9027777777777762E-2</v>
      </c>
      <c r="G902" s="11" t="str" cm="1">
        <f t="array" ref="G902">_xlfn.IFNA(LOOKUP(1,0/FIND(help!$B$1:$B$26,B902),help!$C$1:$C$26),"")</f>
        <v>德甲</v>
      </c>
      <c r="H902" s="11" t="str" cm="1">
        <f t="array" ref="H902">IF(G902="","",IFERROR(LOOKUP(1,0/FIND(help!$H$2:$H$18,B902),help!$I$2:$I$18),""))</f>
        <v>2023-24赛季</v>
      </c>
      <c r="I902" s="11" t="str">
        <f t="shared" si="152"/>
        <v>国际足球赛场-23-24赛季德甲联赛第24轮</v>
      </c>
      <c r="J902" s="11" t="str">
        <f t="shared" si="153"/>
        <v>科隆VS勒沃库森</v>
      </c>
      <c r="K902" s="11" t="s">
        <v>755</v>
      </c>
      <c r="L902" s="19">
        <f t="shared" si="154"/>
        <v>45524</v>
      </c>
      <c r="M902" s="11">
        <f t="shared" si="157"/>
        <v>3505</v>
      </c>
      <c r="N902" s="20">
        <f t="shared" si="155"/>
        <v>0.22569444444444445</v>
      </c>
      <c r="O902" s="20">
        <f t="shared" si="139"/>
        <v>0.28125</v>
      </c>
      <c r="P902" s="11" t="str">
        <f>IF(G902="","",G902&amp;COUNTIF($G$2:G902,G902))</f>
        <v>德甲223</v>
      </c>
      <c r="Q902" s="26">
        <f t="shared" si="156"/>
        <v>3.4722222222222099E-3</v>
      </c>
    </row>
    <row r="903" spans="1:17" x14ac:dyDescent="0.2">
      <c r="B903" s="11" t="s">
        <v>1050</v>
      </c>
      <c r="C903" s="19">
        <f t="shared" si="148"/>
        <v>45524</v>
      </c>
      <c r="D903" s="20">
        <f t="shared" si="149"/>
        <v>0.28472222222222221</v>
      </c>
      <c r="E903" s="20">
        <f t="shared" si="150"/>
        <v>0.34027777777777779</v>
      </c>
      <c r="F903" s="20">
        <f t="shared" si="151"/>
        <v>5.555555555555558E-2</v>
      </c>
      <c r="G903" s="11" t="str" cm="1">
        <f t="array" ref="G903">_xlfn.IFNA(LOOKUP(1,0/FIND(help!$B$1:$B$26,B903),help!$C$1:$C$26),"")</f>
        <v>德甲</v>
      </c>
      <c r="H903" s="11" t="str" cm="1">
        <f t="array" ref="H903">IF(G903="","",IFERROR(LOOKUP(1,0/FIND(help!$H$2:$H$18,B903),help!$I$2:$I$18),""))</f>
        <v>2023-24赛季</v>
      </c>
      <c r="I903" s="11" t="str">
        <f t="shared" si="152"/>
        <v>国际足球赛场-23-24赛季德甲联赛第25轮</v>
      </c>
      <c r="J903" s="11" t="str">
        <f t="shared" si="153"/>
        <v>拜仁慕尼黑VS美因茨</v>
      </c>
      <c r="K903" s="11" t="s">
        <v>755</v>
      </c>
      <c r="L903" s="19">
        <f t="shared" si="154"/>
        <v>45524</v>
      </c>
      <c r="M903" s="11">
        <f t="shared" si="157"/>
        <v>3505</v>
      </c>
      <c r="N903" s="20">
        <f t="shared" si="155"/>
        <v>0.28472222222222221</v>
      </c>
      <c r="O903" s="20">
        <f t="shared" si="139"/>
        <v>0.34027777777777779</v>
      </c>
      <c r="P903" s="11" t="str">
        <f>IF(G903="","",G903&amp;COUNTIF($G$2:G903,G903))</f>
        <v>德甲224</v>
      </c>
      <c r="Q903" s="26">
        <f t="shared" si="156"/>
        <v>0</v>
      </c>
    </row>
    <row r="904" spans="1:17" x14ac:dyDescent="0.2">
      <c r="B904" s="11" t="s">
        <v>1051</v>
      </c>
      <c r="C904" s="19">
        <f t="shared" si="148"/>
        <v>45524</v>
      </c>
      <c r="D904" s="20">
        <f t="shared" si="149"/>
        <v>0.34027777777777779</v>
      </c>
      <c r="E904" s="20">
        <f t="shared" si="150"/>
        <v>0.39930555555555558</v>
      </c>
      <c r="F904" s="20">
        <f t="shared" si="151"/>
        <v>5.902777777777779E-2</v>
      </c>
      <c r="G904" s="11" t="str" cm="1">
        <f t="array" ref="G904">_xlfn.IFNA(LOOKUP(1,0/FIND(help!$B$1:$B$26,B904),help!$C$1:$C$26),"")</f>
        <v>德甲</v>
      </c>
      <c r="H904" s="11" t="str" cm="1">
        <f t="array" ref="H904">IF(G904="","",IFERROR(LOOKUP(1,0/FIND(help!$H$2:$H$18,B904),help!$I$2:$I$18),""))</f>
        <v>2023-24赛季</v>
      </c>
      <c r="I904" s="11" t="str">
        <f t="shared" si="152"/>
        <v>国际足球赛场-23-24赛季德甲联赛第25轮</v>
      </c>
      <c r="J904" s="11" t="str">
        <f t="shared" si="153"/>
        <v>不莱梅VS多特蒙德</v>
      </c>
      <c r="K904" s="11" t="s">
        <v>755</v>
      </c>
      <c r="L904" s="19">
        <f t="shared" si="154"/>
        <v>45524</v>
      </c>
      <c r="M904" s="11">
        <f t="shared" si="157"/>
        <v>3505</v>
      </c>
      <c r="N904" s="20">
        <f t="shared" si="155"/>
        <v>0.34027777777777779</v>
      </c>
      <c r="O904" s="20">
        <f t="shared" si="139"/>
        <v>0.39583333333333337</v>
      </c>
      <c r="P904" s="11" t="str">
        <f>IF(G904="","",G904&amp;COUNTIF($G$2:G904,G904))</f>
        <v>德甲225</v>
      </c>
      <c r="Q904" s="26">
        <f t="shared" si="156"/>
        <v>3.4722222222222099E-3</v>
      </c>
    </row>
    <row r="905" spans="1:17" x14ac:dyDescent="0.2">
      <c r="B905" s="11" t="s">
        <v>1052</v>
      </c>
      <c r="C905" s="19">
        <f t="shared" si="148"/>
        <v>45524</v>
      </c>
      <c r="D905" s="20">
        <f t="shared" si="149"/>
        <v>0.39930555555555558</v>
      </c>
      <c r="E905" s="20">
        <f t="shared" si="150"/>
        <v>0.4548611111111111</v>
      </c>
      <c r="F905" s="20">
        <f t="shared" si="151"/>
        <v>5.5555555555555525E-2</v>
      </c>
      <c r="G905" s="11" t="str" cm="1">
        <f t="array" ref="G905">_xlfn.IFNA(LOOKUP(1,0/FIND(help!$B$1:$B$26,B905),help!$C$1:$C$26),"")</f>
        <v>欧冠</v>
      </c>
      <c r="H905" s="11" t="str" cm="1">
        <f t="array" ref="H905">IF(G905="","",IFERROR(LOOKUP(1,0/FIND(help!$H$2:$H$18,B905),help!$I$2:$I$18),""))</f>
        <v>2023-24赛季</v>
      </c>
      <c r="I905" s="11" t="str">
        <f t="shared" si="152"/>
        <v>实况录像-2023/2024欧洲冠军联赛1/8决赛第二回合</v>
      </c>
      <c r="J905" s="11" t="str">
        <f t="shared" si="153"/>
        <v>马德里竞技VS国际米兰</v>
      </c>
      <c r="K905" s="11" t="s">
        <v>755</v>
      </c>
      <c r="L905" s="19">
        <f t="shared" si="154"/>
        <v>45524</v>
      </c>
      <c r="M905" s="11">
        <f t="shared" si="157"/>
        <v>3505</v>
      </c>
      <c r="N905" s="20">
        <f t="shared" si="155"/>
        <v>0.39930555555555558</v>
      </c>
      <c r="O905" s="20">
        <f t="shared" si="139"/>
        <v>0.45486111111111116</v>
      </c>
      <c r="P905" s="11" t="str">
        <f>IF(G905="","",G905&amp;COUNTIF($G$2:G905,G905))</f>
        <v>欧冠195</v>
      </c>
      <c r="Q905" s="26">
        <f t="shared" si="156"/>
        <v>5.5511151231257827E-17</v>
      </c>
    </row>
    <row r="906" spans="1:17" x14ac:dyDescent="0.2">
      <c r="B906" s="11" t="s">
        <v>1053</v>
      </c>
      <c r="C906" s="19">
        <f t="shared" si="148"/>
        <v>45524</v>
      </c>
      <c r="D906" s="20">
        <f t="shared" si="149"/>
        <v>0.4548611111111111</v>
      </c>
      <c r="E906" s="20">
        <f t="shared" si="150"/>
        <v>0.51388888888888884</v>
      </c>
      <c r="F906" s="20">
        <f t="shared" si="151"/>
        <v>5.9027777777777735E-2</v>
      </c>
      <c r="G906" s="11" t="str" cm="1">
        <f t="array" ref="G906">_xlfn.IFNA(LOOKUP(1,0/FIND(help!$B$1:$B$26,B906),help!$C$1:$C$26),"")</f>
        <v>欧冠</v>
      </c>
      <c r="H906" s="11" t="str" cm="1">
        <f t="array" ref="H906">IF(G906="","",IFERROR(LOOKUP(1,0/FIND(help!$H$2:$H$18,B906),help!$I$2:$I$18),""))</f>
        <v>2023-24赛季</v>
      </c>
      <c r="I906" s="11" t="str">
        <f t="shared" si="152"/>
        <v>实况录像-2023/2024欧洲冠军联赛1/8决赛第二回合</v>
      </c>
      <c r="J906" s="11" t="str">
        <f t="shared" si="153"/>
        <v>多特蒙德VS埃因霍温</v>
      </c>
      <c r="K906" s="11" t="s">
        <v>755</v>
      </c>
      <c r="L906" s="19">
        <f t="shared" si="154"/>
        <v>45524</v>
      </c>
      <c r="M906" s="11">
        <f t="shared" si="157"/>
        <v>3505</v>
      </c>
      <c r="N906" s="20">
        <f t="shared" si="155"/>
        <v>0.4548611111111111</v>
      </c>
      <c r="O906" s="20">
        <f t="shared" si="139"/>
        <v>0.51041666666666663</v>
      </c>
      <c r="P906" s="11" t="str">
        <f>IF(G906="","",G906&amp;COUNTIF($G$2:G906,G906))</f>
        <v>欧冠196</v>
      </c>
      <c r="Q906" s="26">
        <f t="shared" si="156"/>
        <v>3.4722222222222099E-3</v>
      </c>
    </row>
    <row r="907" spans="1:17" x14ac:dyDescent="0.2">
      <c r="B907" s="11" t="s">
        <v>534</v>
      </c>
      <c r="C907" s="19">
        <f t="shared" si="148"/>
        <v>45524</v>
      </c>
      <c r="D907" s="20">
        <f t="shared" si="149"/>
        <v>0.51388888888888884</v>
      </c>
      <c r="E907" s="20">
        <f t="shared" si="150"/>
        <v>0.53125</v>
      </c>
      <c r="F907" s="20">
        <f t="shared" si="151"/>
        <v>1.736111111111116E-2</v>
      </c>
      <c r="G907" s="11" t="str" cm="1">
        <f t="array" ref="G907">_xlfn.IFNA(LOOKUP(1,0/FIND(help!$B$1:$B$26,B907),help!$C$1:$C$26),"")</f>
        <v/>
      </c>
      <c r="H907" s="11" t="str" cm="1">
        <f t="array" ref="H907">IF(G907="","",IFERROR(LOOKUP(1,0/FIND(help!$H$2:$H$18,B907),help!$I$2:$I$18),""))</f>
        <v/>
      </c>
      <c r="I907" s="11" t="str">
        <f t="shared" si="152"/>
        <v>足球华彩-2024-9</v>
      </c>
      <c r="J907" s="11" t="str">
        <f t="shared" si="153"/>
        <v>曼彻斯特十大经典比赛</v>
      </c>
      <c r="K907" s="11" t="s">
        <v>755</v>
      </c>
      <c r="L907" s="19">
        <f t="shared" si="154"/>
        <v>45524</v>
      </c>
      <c r="M907" s="11">
        <f t="shared" si="157"/>
        <v>3505</v>
      </c>
      <c r="N907" s="20" t="str">
        <f t="shared" si="155"/>
        <v/>
      </c>
      <c r="O907" s="20" t="str">
        <f t="shared" si="139"/>
        <v/>
      </c>
      <c r="P907" s="11" t="str">
        <f>IF(G907="","",G907&amp;COUNTIF($G$2:G907,G907))</f>
        <v/>
      </c>
      <c r="Q907" s="26">
        <f t="shared" si="156"/>
        <v>0</v>
      </c>
    </row>
    <row r="908" spans="1:17" x14ac:dyDescent="0.2">
      <c r="B908" s="11" t="s">
        <v>105</v>
      </c>
      <c r="C908" s="19">
        <f t="shared" si="148"/>
        <v>45524</v>
      </c>
      <c r="D908" s="20">
        <f t="shared" si="149"/>
        <v>0.53125</v>
      </c>
      <c r="E908" s="20">
        <f t="shared" si="150"/>
        <v>0.54861111111111116</v>
      </c>
      <c r="F908" s="20">
        <f t="shared" si="151"/>
        <v>1.736111111111116E-2</v>
      </c>
      <c r="G908" s="11" t="str" cm="1">
        <f t="array" ref="G908">_xlfn.IFNA(LOOKUP(1,0/FIND(help!$B$1:$B$26,B908),help!$C$1:$C$26),"")</f>
        <v/>
      </c>
      <c r="H908" s="11" t="str" cm="1">
        <f t="array" ref="H908">IF(G908="","",IFERROR(LOOKUP(1,0/FIND(help!$H$2:$H$18,B908),help!$I$2:$I$18),""))</f>
        <v/>
      </c>
      <c r="I908" s="11" t="str">
        <f t="shared" si="152"/>
        <v>足球华彩-2024-12</v>
      </c>
      <c r="J908" s="11" t="str">
        <f t="shared" si="153"/>
        <v>伦敦城十大经典比赛</v>
      </c>
      <c r="K908" s="11" t="s">
        <v>755</v>
      </c>
      <c r="L908" s="19">
        <f t="shared" si="154"/>
        <v>45524</v>
      </c>
      <c r="M908" s="11">
        <f t="shared" si="157"/>
        <v>3505</v>
      </c>
      <c r="N908" s="20" t="str">
        <f t="shared" si="155"/>
        <v/>
      </c>
      <c r="O908" s="20" t="str">
        <f t="shared" si="139"/>
        <v/>
      </c>
      <c r="P908" s="11" t="str">
        <f>IF(G908="","",G908&amp;COUNTIF($G$2:G908,G908))</f>
        <v/>
      </c>
      <c r="Q908" s="26">
        <f t="shared" si="156"/>
        <v>0</v>
      </c>
    </row>
    <row r="909" spans="1:17" x14ac:dyDescent="0.2">
      <c r="B909" s="11" t="s">
        <v>1054</v>
      </c>
      <c r="C909" s="19">
        <f t="shared" si="148"/>
        <v>45524</v>
      </c>
      <c r="D909" s="20">
        <f t="shared" si="149"/>
        <v>0.54861111111111116</v>
      </c>
      <c r="E909" s="20">
        <f t="shared" si="150"/>
        <v>0.60416666666666663</v>
      </c>
      <c r="F909" s="20">
        <f t="shared" si="151"/>
        <v>5.5555555555555469E-2</v>
      </c>
      <c r="G909" s="11" t="str" cm="1">
        <f t="array" ref="G909">_xlfn.IFNA(LOOKUP(1,0/FIND(help!$B$1:$B$26,B909),help!$C$1:$C$26),"")</f>
        <v>意甲</v>
      </c>
      <c r="H909" s="11" t="str" cm="1">
        <f t="array" ref="H909">IF(G909="","",IFERROR(LOOKUP(1,0/FIND(help!$H$2:$H$18,B909),help!$I$2:$I$18),""))</f>
        <v>2023-24赛季</v>
      </c>
      <c r="I909" s="11" t="str">
        <f t="shared" si="152"/>
        <v>国际足球赛场-23-24赛季意甲联赛第18轮</v>
      </c>
      <c r="J909" s="11" t="str">
        <f t="shared" si="153"/>
        <v>AC米兰VS萨索洛</v>
      </c>
      <c r="K909" s="11" t="s">
        <v>755</v>
      </c>
      <c r="L909" s="19">
        <f t="shared" si="154"/>
        <v>45524</v>
      </c>
      <c r="M909" s="11">
        <f t="shared" si="157"/>
        <v>3505</v>
      </c>
      <c r="N909" s="20">
        <f t="shared" si="155"/>
        <v>0.54861111111111116</v>
      </c>
      <c r="O909" s="20">
        <f t="shared" si="139"/>
        <v>0.60416666666666674</v>
      </c>
      <c r="P909" s="11" t="str">
        <f>IF(G909="","",G909&amp;COUNTIF($G$2:G909,G909))</f>
        <v>意甲85</v>
      </c>
      <c r="Q909" s="26">
        <f t="shared" si="156"/>
        <v>1.1102230246251565E-16</v>
      </c>
    </row>
    <row r="910" spans="1:17" x14ac:dyDescent="0.2">
      <c r="B910" s="11" t="s">
        <v>1055</v>
      </c>
      <c r="C910" s="19">
        <f t="shared" si="148"/>
        <v>45524</v>
      </c>
      <c r="D910" s="20">
        <f t="shared" si="149"/>
        <v>0.60416666666666663</v>
      </c>
      <c r="E910" s="20">
        <f t="shared" si="150"/>
        <v>0.66319444444444442</v>
      </c>
      <c r="F910" s="20">
        <f t="shared" si="151"/>
        <v>5.902777777777779E-2</v>
      </c>
      <c r="G910" s="11" t="str" cm="1">
        <f t="array" ref="G910">_xlfn.IFNA(LOOKUP(1,0/FIND(help!$B$1:$B$26,B910),help!$C$1:$C$26),"")</f>
        <v>意甲</v>
      </c>
      <c r="H910" s="11" t="str" cm="1">
        <f t="array" ref="H910">IF(G910="","",IFERROR(LOOKUP(1,0/FIND(help!$H$2:$H$18,B910),help!$I$2:$I$18),""))</f>
        <v>2023-24赛季</v>
      </c>
      <c r="I910" s="11" t="str">
        <f t="shared" si="152"/>
        <v>国际足球赛场-23-24赛季意甲联赛第19轮</v>
      </c>
      <c r="J910" s="11" t="str">
        <f t="shared" si="153"/>
        <v>罗马VS亚特兰大</v>
      </c>
      <c r="K910" s="11" t="s">
        <v>755</v>
      </c>
      <c r="L910" s="19">
        <f t="shared" si="154"/>
        <v>45524</v>
      </c>
      <c r="M910" s="11">
        <f t="shared" si="157"/>
        <v>3505</v>
      </c>
      <c r="N910" s="20">
        <f t="shared" si="155"/>
        <v>0.60416666666666663</v>
      </c>
      <c r="O910" s="20">
        <f t="shared" si="139"/>
        <v>0.65972222222222221</v>
      </c>
      <c r="P910" s="11" t="str">
        <f>IF(G910="","",G910&amp;COUNTIF($G$2:G910,G910))</f>
        <v>意甲86</v>
      </c>
      <c r="Q910" s="26">
        <f t="shared" si="156"/>
        <v>3.4722222222222099E-3</v>
      </c>
    </row>
    <row r="911" spans="1:17" x14ac:dyDescent="0.2">
      <c r="B911" s="11" t="s">
        <v>1056</v>
      </c>
      <c r="C911" s="19">
        <f t="shared" si="148"/>
        <v>45524</v>
      </c>
      <c r="D911" s="20">
        <f t="shared" si="149"/>
        <v>0.66319444444444442</v>
      </c>
      <c r="E911" s="20">
        <f t="shared" si="150"/>
        <v>0.71875</v>
      </c>
      <c r="F911" s="20">
        <f t="shared" si="151"/>
        <v>5.555555555555558E-2</v>
      </c>
      <c r="G911" s="11" t="str" cm="1">
        <f t="array" ref="G911">_xlfn.IFNA(LOOKUP(1,0/FIND(help!$B$1:$B$26,B911),help!$C$1:$C$26),"")</f>
        <v>英超</v>
      </c>
      <c r="H911" s="11" t="str" cm="1">
        <f t="array" ref="H911">IF(G911="","",IFERROR(LOOKUP(1,0/FIND(help!$H$2:$H$18,B911),help!$I$2:$I$18),""))</f>
        <v>2023-24赛季</v>
      </c>
      <c r="I911" s="11" t="str">
        <f t="shared" si="152"/>
        <v>实况录像-2023/2024英格兰足球超级联赛</v>
      </c>
      <c r="J911" s="11" t="str">
        <f t="shared" si="153"/>
        <v>第1轮?布伦特福德VS托特纳姆</v>
      </c>
      <c r="K911" s="11" t="s">
        <v>755</v>
      </c>
      <c r="L911" s="19">
        <f t="shared" si="154"/>
        <v>45524</v>
      </c>
      <c r="M911" s="11">
        <f t="shared" si="157"/>
        <v>3505</v>
      </c>
      <c r="N911" s="20">
        <f t="shared" si="155"/>
        <v>0.66319444444444442</v>
      </c>
      <c r="O911" s="20">
        <f t="shared" si="139"/>
        <v>0.71875</v>
      </c>
      <c r="P911" s="11" t="str">
        <f>IF(G911="","",G911&amp;COUNTIF($G$2:G911,G911))</f>
        <v>英超140</v>
      </c>
      <c r="Q911" s="26">
        <f t="shared" si="156"/>
        <v>0</v>
      </c>
    </row>
    <row r="912" spans="1:17" x14ac:dyDescent="0.2">
      <c r="B912" s="11" t="s">
        <v>1057</v>
      </c>
      <c r="C912" s="19">
        <f t="shared" si="148"/>
        <v>45524</v>
      </c>
      <c r="D912" s="20">
        <f t="shared" si="149"/>
        <v>0.71875</v>
      </c>
      <c r="E912" s="20">
        <f t="shared" si="150"/>
        <v>0.77777777777777779</v>
      </c>
      <c r="F912" s="20">
        <f t="shared" si="151"/>
        <v>5.902777777777779E-2</v>
      </c>
      <c r="G912" s="11" t="str" cm="1">
        <f t="array" ref="G912">_xlfn.IFNA(LOOKUP(1,0/FIND(help!$B$1:$B$26,B912),help!$C$1:$C$26),"")</f>
        <v>英超</v>
      </c>
      <c r="H912" s="11" t="str" cm="1">
        <f t="array" ref="H912">IF(G912="","",IFERROR(LOOKUP(1,0/FIND(help!$H$2:$H$18,B912),help!$I$2:$I$18),""))</f>
        <v>2023-24赛季</v>
      </c>
      <c r="I912" s="11" t="str">
        <f t="shared" si="152"/>
        <v>实况录像-2023/2024英格兰足球超级联赛</v>
      </c>
      <c r="J912" s="11" t="str">
        <f t="shared" si="153"/>
        <v>?第2轮??利物浦VS伯恩茅斯</v>
      </c>
      <c r="K912" s="11" t="s">
        <v>755</v>
      </c>
      <c r="L912" s="19">
        <f t="shared" si="154"/>
        <v>45524</v>
      </c>
      <c r="M912" s="11">
        <f t="shared" si="157"/>
        <v>3505</v>
      </c>
      <c r="N912" s="20">
        <f t="shared" si="155"/>
        <v>0.71875</v>
      </c>
      <c r="O912" s="20">
        <f t="shared" si="139"/>
        <v>0.77430555555555558</v>
      </c>
      <c r="P912" s="11" t="str">
        <f>IF(G912="","",G912&amp;COUNTIF($G$2:G912,G912))</f>
        <v>英超141</v>
      </c>
      <c r="Q912" s="26">
        <f t="shared" si="156"/>
        <v>3.4722222222222099E-3</v>
      </c>
    </row>
    <row r="913" spans="1:17" x14ac:dyDescent="0.2">
      <c r="B913" s="11" t="s">
        <v>330</v>
      </c>
      <c r="C913" s="19">
        <f t="shared" si="148"/>
        <v>45524</v>
      </c>
      <c r="D913" s="20">
        <f t="shared" si="149"/>
        <v>0.77777777777777779</v>
      </c>
      <c r="E913" s="20">
        <f t="shared" si="150"/>
        <v>0.79166666666666663</v>
      </c>
      <c r="F913" s="20">
        <f t="shared" si="151"/>
        <v>1.388888888888884E-2</v>
      </c>
      <c r="G913" s="11" t="str" cm="1">
        <f t="array" ref="G913">_xlfn.IFNA(LOOKUP(1,0/FIND(help!$B$1:$B$26,B913),help!$C$1:$C$26),"")</f>
        <v/>
      </c>
      <c r="H913" s="11" t="str" cm="1">
        <f t="array" ref="H913">IF(G913="","",IFERROR(LOOKUP(1,0/FIND(help!$H$2:$H$18,B913),help!$I$2:$I$18),""))</f>
        <v/>
      </c>
      <c r="I913" s="11" t="str">
        <f t="shared" si="152"/>
        <v>足球华彩-2024-12</v>
      </c>
      <c r="J913" s="11" t="str">
        <f t="shared" si="153"/>
        <v>伦敦城十大经典比赛</v>
      </c>
      <c r="K913" s="11" t="s">
        <v>755</v>
      </c>
      <c r="L913" s="19">
        <f t="shared" si="154"/>
        <v>45524</v>
      </c>
      <c r="M913" s="11">
        <f t="shared" si="157"/>
        <v>3505</v>
      </c>
      <c r="N913" s="20" t="str">
        <f t="shared" si="155"/>
        <v/>
      </c>
      <c r="O913" s="20" t="str">
        <f t="shared" si="139"/>
        <v/>
      </c>
      <c r="P913" s="11" t="str">
        <f>IF(G913="","",G913&amp;COUNTIF($G$2:G913,G913))</f>
        <v/>
      </c>
      <c r="Q913" s="26">
        <f t="shared" si="156"/>
        <v>0</v>
      </c>
    </row>
    <row r="914" spans="1:17" x14ac:dyDescent="0.2">
      <c r="B914" s="11" t="s">
        <v>539</v>
      </c>
      <c r="C914" s="19">
        <f t="shared" si="148"/>
        <v>45524</v>
      </c>
      <c r="D914" s="20">
        <f t="shared" si="149"/>
        <v>0.79166666666666663</v>
      </c>
      <c r="E914" s="20">
        <f t="shared" si="150"/>
        <v>0.80902777777777779</v>
      </c>
      <c r="F914" s="20">
        <f t="shared" si="151"/>
        <v>1.736111111111116E-2</v>
      </c>
      <c r="G914" s="11" t="str" cm="1">
        <f t="array" ref="G914">_xlfn.IFNA(LOOKUP(1,0/FIND(help!$B$1:$B$26,B914),help!$C$1:$C$26),"")</f>
        <v/>
      </c>
      <c r="H914" s="11" t="str" cm="1">
        <f t="array" ref="H914">IF(G914="","",IFERROR(LOOKUP(1,0/FIND(help!$H$2:$H$18,B914),help!$I$2:$I$18),""))</f>
        <v/>
      </c>
      <c r="I914" s="11" t="str">
        <f t="shared" si="152"/>
        <v>足球华彩-2024-9</v>
      </c>
      <c r="J914" s="11" t="str">
        <f t="shared" si="153"/>
        <v>曼彻斯特十大经典比赛</v>
      </c>
      <c r="K914" s="11" t="s">
        <v>755</v>
      </c>
      <c r="L914" s="19">
        <f t="shared" si="154"/>
        <v>45524</v>
      </c>
      <c r="M914" s="11">
        <f t="shared" si="157"/>
        <v>3505</v>
      </c>
      <c r="N914" s="20" t="str">
        <f t="shared" si="155"/>
        <v/>
      </c>
      <c r="O914" s="20" t="str">
        <f t="shared" si="139"/>
        <v/>
      </c>
      <c r="P914" s="11" t="str">
        <f>IF(G914="","",G914&amp;COUNTIF($G$2:G914,G914))</f>
        <v/>
      </c>
      <c r="Q914" s="26">
        <f t="shared" si="156"/>
        <v>0</v>
      </c>
    </row>
    <row r="915" spans="1:17" x14ac:dyDescent="0.2">
      <c r="B915" s="11" t="s">
        <v>1058</v>
      </c>
      <c r="C915" s="19">
        <f t="shared" si="148"/>
        <v>45524</v>
      </c>
      <c r="D915" s="20">
        <f t="shared" si="149"/>
        <v>0.80902777777777779</v>
      </c>
      <c r="E915" s="20">
        <f t="shared" si="150"/>
        <v>0.86458333333333337</v>
      </c>
      <c r="F915" s="20">
        <f t="shared" si="151"/>
        <v>5.555555555555558E-2</v>
      </c>
      <c r="G915" s="11" t="str" cm="1">
        <f t="array" ref="G915">_xlfn.IFNA(LOOKUP(1,0/FIND(help!$B$1:$B$26,B915),help!$C$1:$C$26),"")</f>
        <v>法甲</v>
      </c>
      <c r="H915" s="11" t="str" cm="1">
        <f t="array" ref="H915">IF(G915="","",IFERROR(LOOKUP(1,0/FIND(help!$H$2:$H$18,B915),help!$I$2:$I$18),""))</f>
        <v>2023-24赛季</v>
      </c>
      <c r="I915" s="11" t="str">
        <f t="shared" si="152"/>
        <v>国际足球赛场-23-24赛季法甲联赛第9轮</v>
      </c>
      <c r="J915" s="11" t="str">
        <f t="shared" si="153"/>
        <v>?巴黎圣日耳曼VS斯特拉斯堡</v>
      </c>
      <c r="K915" s="11" t="s">
        <v>755</v>
      </c>
      <c r="L915" s="19">
        <f t="shared" si="154"/>
        <v>45524</v>
      </c>
      <c r="M915" s="11">
        <f t="shared" si="157"/>
        <v>3505</v>
      </c>
      <c r="N915" s="20">
        <f t="shared" si="155"/>
        <v>0.80902777777777779</v>
      </c>
      <c r="O915" s="20">
        <f t="shared" si="139"/>
        <v>0.86458333333333337</v>
      </c>
      <c r="P915" s="11" t="str">
        <f>IF(G915="","",G915&amp;COUNTIF($G$2:G915,G915))</f>
        <v>法甲53</v>
      </c>
      <c r="Q915" s="26">
        <f t="shared" si="156"/>
        <v>0</v>
      </c>
    </row>
    <row r="916" spans="1:17" x14ac:dyDescent="0.2">
      <c r="B916" s="11" t="s">
        <v>1059</v>
      </c>
      <c r="C916" s="19">
        <f t="shared" si="148"/>
        <v>45524</v>
      </c>
      <c r="D916" s="20">
        <f t="shared" si="149"/>
        <v>0.86458333333333337</v>
      </c>
      <c r="E916" s="20">
        <f t="shared" si="150"/>
        <v>0.92361111111111116</v>
      </c>
      <c r="F916" s="20">
        <f t="shared" si="151"/>
        <v>5.902777777777779E-2</v>
      </c>
      <c r="G916" s="11" t="str" cm="1">
        <f t="array" ref="G916">_xlfn.IFNA(LOOKUP(1,0/FIND(help!$B$1:$B$26,B916),help!$C$1:$C$26),"")</f>
        <v>法甲</v>
      </c>
      <c r="H916" s="11" t="str" cm="1">
        <f t="array" ref="H916">IF(G916="","",IFERROR(LOOKUP(1,0/FIND(help!$H$2:$H$18,B916),help!$I$2:$I$18),""))</f>
        <v>2023-24赛季</v>
      </c>
      <c r="I916" s="11" t="str">
        <f t="shared" si="152"/>
        <v>国际足球赛场-23-24赛季法甲联赛第10轮</v>
      </c>
      <c r="J916" s="11" t="str">
        <f t="shared" si="153"/>
        <v>布雷斯特VS巴黎圣日耳曼</v>
      </c>
      <c r="K916" s="11" t="s">
        <v>755</v>
      </c>
      <c r="L916" s="19">
        <f t="shared" si="154"/>
        <v>45524</v>
      </c>
      <c r="M916" s="11">
        <f t="shared" si="157"/>
        <v>3505</v>
      </c>
      <c r="N916" s="20">
        <f t="shared" si="155"/>
        <v>0.86458333333333337</v>
      </c>
      <c r="O916" s="20">
        <f t="shared" si="139"/>
        <v>0.92013888888888895</v>
      </c>
      <c r="P916" s="11" t="str">
        <f>IF(G916="","",G916&amp;COUNTIF($G$2:G916,G916))</f>
        <v>法甲54</v>
      </c>
      <c r="Q916" s="26">
        <f t="shared" si="156"/>
        <v>3.4722222222222099E-3</v>
      </c>
    </row>
    <row r="917" spans="1:17" x14ac:dyDescent="0.2">
      <c r="B917" s="11" t="s">
        <v>1060</v>
      </c>
      <c r="C917" s="19">
        <f t="shared" si="148"/>
        <v>45524</v>
      </c>
      <c r="D917" s="20">
        <f t="shared" si="149"/>
        <v>0.92361111111111116</v>
      </c>
      <c r="E917" s="20">
        <f t="shared" si="150"/>
        <v>0.97916666666666663</v>
      </c>
      <c r="F917" s="20">
        <f t="shared" si="151"/>
        <v>5.5555555555555469E-2</v>
      </c>
      <c r="G917" s="11" t="str" cm="1">
        <f t="array" ref="G917">_xlfn.IFNA(LOOKUP(1,0/FIND(help!$B$1:$B$26,B917),help!$C$1:$C$26),"")</f>
        <v>欧冠</v>
      </c>
      <c r="H917" s="11" t="str" cm="1">
        <f t="array" ref="H917">IF(G917="","",IFERROR(LOOKUP(1,0/FIND(help!$H$2:$H$18,B917),help!$I$2:$I$18),""))</f>
        <v>2023-24赛季</v>
      </c>
      <c r="I917" s="11" t="str">
        <f t="shared" si="152"/>
        <v>实况录像-2023/2024欧洲冠军联赛1/8决赛第二回合</v>
      </c>
      <c r="J917" s="11" t="str">
        <f t="shared" si="153"/>
        <v>马德里竞技VS国际米兰</v>
      </c>
      <c r="K917" s="11" t="s">
        <v>755</v>
      </c>
      <c r="L917" s="19">
        <f t="shared" si="154"/>
        <v>45524</v>
      </c>
      <c r="M917" s="11">
        <f t="shared" si="157"/>
        <v>3505</v>
      </c>
      <c r="N917" s="20">
        <f t="shared" si="155"/>
        <v>0.92361111111111116</v>
      </c>
      <c r="O917" s="20">
        <f t="shared" si="139"/>
        <v>0.97916666666666674</v>
      </c>
      <c r="P917" s="11" t="str">
        <f>IF(G917="","",G917&amp;COUNTIF($G$2:G917,G917))</f>
        <v>欧冠197</v>
      </c>
      <c r="Q917" s="26">
        <f t="shared" si="156"/>
        <v>1.1102230246251565E-16</v>
      </c>
    </row>
    <row r="918" spans="1:17" x14ac:dyDescent="0.2">
      <c r="B918" s="11" t="s">
        <v>1206</v>
      </c>
      <c r="C918" s="19">
        <f t="shared" si="148"/>
        <v>45524</v>
      </c>
      <c r="D918" s="20">
        <f t="shared" si="149"/>
        <v>0.97916666666666663</v>
      </c>
      <c r="E918" s="20">
        <f t="shared" si="150"/>
        <v>3.8194444444444448E-2</v>
      </c>
      <c r="F918" s="20">
        <f t="shared" si="151"/>
        <v>5.902777777777779E-2</v>
      </c>
      <c r="G918" s="11" t="str" cm="1">
        <f t="array" ref="G918">_xlfn.IFNA(LOOKUP(1,0/FIND(help!$B$1:$B$26,B918),help!$C$1:$C$26),"")</f>
        <v>欧冠</v>
      </c>
      <c r="H918" s="11" t="str" cm="1">
        <f t="array" ref="H918">IF(G918="","",IFERROR(LOOKUP(1,0/FIND(help!$H$2:$H$18,B918),help!$I$2:$I$18),""))</f>
        <v>2023-24赛季</v>
      </c>
      <c r="I918" s="11" t="str">
        <f t="shared" si="152"/>
        <v>实况录像-2023/2024欧洲冠军联赛1/8决赛第二回合</v>
      </c>
      <c r="J918" s="11" t="str">
        <f t="shared" si="153"/>
        <v>多特蒙德VS埃因霍温</v>
      </c>
      <c r="K918" s="11" t="s">
        <v>755</v>
      </c>
      <c r="L918" s="19">
        <f t="shared" si="154"/>
        <v>45524</v>
      </c>
      <c r="M918" s="11">
        <f t="shared" si="157"/>
        <v>3505</v>
      </c>
      <c r="N918" s="20">
        <f t="shared" si="155"/>
        <v>0.97916666666666663</v>
      </c>
      <c r="O918" s="20">
        <f t="shared" si="139"/>
        <v>1.0347222222222221</v>
      </c>
      <c r="P918" s="11" t="str">
        <f>IF(G918="","",G918&amp;COUNTIF($G$2:G918,G918))</f>
        <v>欧冠198</v>
      </c>
      <c r="Q918" s="26">
        <f t="shared" si="156"/>
        <v>3.4722222222223209E-3</v>
      </c>
    </row>
    <row r="919" spans="1:17" x14ac:dyDescent="0.2">
      <c r="A919" s="19">
        <v>45525</v>
      </c>
      <c r="B919" s="11" t="s">
        <v>542</v>
      </c>
      <c r="C919" s="19">
        <f t="shared" ref="C919:C982" si="158">IF(A919="",C918,A919)</f>
        <v>45525</v>
      </c>
      <c r="D919" s="20">
        <f t="shared" ref="D919:D982" si="159">VALUE(LEFT(B919,5))</f>
        <v>3.8194444444444448E-2</v>
      </c>
      <c r="E919" s="20">
        <f t="shared" ref="E919:E982" si="160">D920</f>
        <v>5.5555555555555552E-2</v>
      </c>
      <c r="F919" s="20">
        <f t="shared" ref="F919:F982" si="161">IF(E919-D919&lt;0,E919-D919+1,E919-D919)</f>
        <v>1.7361111111111105E-2</v>
      </c>
      <c r="G919" s="11" t="str" cm="1">
        <f t="array" ref="G919">_xlfn.IFNA(LOOKUP(1,0/FIND(help!$B$1:$B$26,B919),help!$C$1:$C$26),"")</f>
        <v/>
      </c>
      <c r="H919" s="11" t="str" cm="1">
        <f t="array" ref="H919">IF(G919="","",IFERROR(LOOKUP(1,0/FIND(help!$H$2:$H$18,B919),help!$I$2:$I$18),""))</f>
        <v/>
      </c>
      <c r="I919" s="11" t="str">
        <f t="shared" ref="I919:I982" si="162">MID(B919,6,FIND("?",B919)-6)</f>
        <v>足球华彩-2024-9</v>
      </c>
      <c r="J919" s="11" t="str">
        <f t="shared" ref="J919:J982" si="163">SUBSTITUTE(RIGHT(B919,LEN(B919)-FIND("?",B919)),"—","VS")</f>
        <v>曼彻斯特十大经典比赛</v>
      </c>
      <c r="K919" s="11" t="s">
        <v>755</v>
      </c>
      <c r="L919" s="19">
        <f t="shared" ref="L919:L982" si="164">IF(D919&lt;$L$1,C919-1,C919)</f>
        <v>45524</v>
      </c>
      <c r="M919" s="11">
        <f t="shared" si="157"/>
        <v>3505</v>
      </c>
      <c r="N919" s="20" t="str">
        <f t="shared" ref="N919:N982" si="165">IF(G919="","",IF(D919&lt;$L$1,D919+1,D919))</f>
        <v/>
      </c>
      <c r="O919" s="20" t="str">
        <f t="shared" ref="O919:O982" si="166">IF(N919="","",IF(ISNUMBER(FIND("集锦",G919)),IF(E919&lt;$L$1,E919+1,E919),IF(ABS(F919-$M$1)&lt;=TIME(0,5,1),IF(N919+$M$1&gt;TIME(2,0,0)+1,N919+$M$1-1,N919+$M$1),"check")))</f>
        <v/>
      </c>
      <c r="P919" s="11" t="str">
        <f>IF(G919="","",G919&amp;COUNTIF($G$2:G919,G919))</f>
        <v/>
      </c>
      <c r="Q919" s="26">
        <f t="shared" ref="Q919:Q982" si="167">IF(N919="",0,ABS(O919-E919-IF(E919&lt;1/12,1,0)))</f>
        <v>0</v>
      </c>
    </row>
    <row r="920" spans="1:17" x14ac:dyDescent="0.2">
      <c r="B920" s="11" t="s">
        <v>1207</v>
      </c>
      <c r="C920" s="19">
        <f t="shared" si="158"/>
        <v>45525</v>
      </c>
      <c r="D920" s="20">
        <f t="shared" si="159"/>
        <v>5.5555555555555552E-2</v>
      </c>
      <c r="E920" s="20">
        <f t="shared" si="160"/>
        <v>0.1111111111111111</v>
      </c>
      <c r="F920" s="20">
        <f t="shared" si="161"/>
        <v>5.5555555555555552E-2</v>
      </c>
      <c r="G920" s="11" t="str" cm="1">
        <f t="array" ref="G920">_xlfn.IFNA(LOOKUP(1,0/FIND(help!$B$1:$B$26,B920),help!$C$1:$C$26),"")</f>
        <v>德甲</v>
      </c>
      <c r="H920" s="11" t="str" cm="1">
        <f t="array" ref="H920">IF(G920="","",IFERROR(LOOKUP(1,0/FIND(help!$H$2:$H$18,B920),help!$I$2:$I$18),""))</f>
        <v>2023-24赛季</v>
      </c>
      <c r="I920" s="11" t="str">
        <f t="shared" si="162"/>
        <v>国际足球赛场-23-24赛季德甲联赛第24轮</v>
      </c>
      <c r="J920" s="11" t="str">
        <f t="shared" si="163"/>
        <v>柏林联VS多特蒙德</v>
      </c>
      <c r="K920" s="11" t="s">
        <v>755</v>
      </c>
      <c r="L920" s="19">
        <f t="shared" si="164"/>
        <v>45524</v>
      </c>
      <c r="M920" s="11">
        <f t="shared" si="157"/>
        <v>3505</v>
      </c>
      <c r="N920" s="20">
        <f t="shared" si="165"/>
        <v>1.0555555555555556</v>
      </c>
      <c r="O920" s="20">
        <f t="shared" si="166"/>
        <v>0.11111111111111116</v>
      </c>
      <c r="P920" s="11" t="str">
        <f>IF(G920="","",G920&amp;COUNTIF($G$2:G920,G920))</f>
        <v>德甲226</v>
      </c>
      <c r="Q920" s="26">
        <f t="shared" si="167"/>
        <v>5.5511151231257827E-17</v>
      </c>
    </row>
    <row r="921" spans="1:17" x14ac:dyDescent="0.2">
      <c r="B921" s="11" t="s">
        <v>1208</v>
      </c>
      <c r="C921" s="19">
        <f t="shared" si="158"/>
        <v>45525</v>
      </c>
      <c r="D921" s="20">
        <f t="shared" si="159"/>
        <v>0.1111111111111111</v>
      </c>
      <c r="E921" s="20">
        <f t="shared" si="160"/>
        <v>0.1701388888888889</v>
      </c>
      <c r="F921" s="20">
        <f t="shared" si="161"/>
        <v>5.902777777777779E-2</v>
      </c>
      <c r="G921" s="11" t="str" cm="1">
        <f t="array" ref="G921">_xlfn.IFNA(LOOKUP(1,0/FIND(help!$B$1:$B$26,B921),help!$C$1:$C$26),"")</f>
        <v>德甲</v>
      </c>
      <c r="H921" s="11" t="str" cm="1">
        <f t="array" ref="H921">IF(G921="","",IFERROR(LOOKUP(1,0/FIND(help!$H$2:$H$18,B921),help!$I$2:$I$18),""))</f>
        <v>2023-24赛季</v>
      </c>
      <c r="I921" s="11" t="str">
        <f t="shared" si="162"/>
        <v>国际足球赛场-23-24赛季德甲联赛第24轮</v>
      </c>
      <c r="J921" s="11" t="str">
        <f t="shared" si="163"/>
        <v>科隆VS勒沃库森</v>
      </c>
      <c r="K921" s="11" t="s">
        <v>755</v>
      </c>
      <c r="L921" s="19">
        <f t="shared" si="164"/>
        <v>45525</v>
      </c>
      <c r="M921" s="11">
        <f t="shared" si="157"/>
        <v>3505</v>
      </c>
      <c r="N921" s="20">
        <f t="shared" si="165"/>
        <v>0.1111111111111111</v>
      </c>
      <c r="O921" s="20">
        <f t="shared" si="166"/>
        <v>0.16666666666666666</v>
      </c>
      <c r="P921" s="11" t="str">
        <f>IF(G921="","",G921&amp;COUNTIF($G$2:G921,G921))</f>
        <v>德甲227</v>
      </c>
      <c r="Q921" s="26">
        <f t="shared" si="167"/>
        <v>3.4722222222222376E-3</v>
      </c>
    </row>
    <row r="922" spans="1:17" x14ac:dyDescent="0.2">
      <c r="B922" s="11" t="s">
        <v>1209</v>
      </c>
      <c r="C922" s="19">
        <f t="shared" si="158"/>
        <v>45525</v>
      </c>
      <c r="D922" s="20">
        <f t="shared" si="159"/>
        <v>0.1701388888888889</v>
      </c>
      <c r="E922" s="20">
        <f t="shared" si="160"/>
        <v>0.22569444444444445</v>
      </c>
      <c r="F922" s="20">
        <f t="shared" si="161"/>
        <v>5.5555555555555552E-2</v>
      </c>
      <c r="G922" s="11" t="str" cm="1">
        <f t="array" ref="G922">_xlfn.IFNA(LOOKUP(1,0/FIND(help!$B$1:$B$26,B922),help!$C$1:$C$26),"")</f>
        <v>德甲</v>
      </c>
      <c r="H922" s="11" t="str" cm="1">
        <f t="array" ref="H922">IF(G922="","",IFERROR(LOOKUP(1,0/FIND(help!$H$2:$H$18,B922),help!$I$2:$I$18),""))</f>
        <v>2023-24赛季</v>
      </c>
      <c r="I922" s="11" t="str">
        <f t="shared" si="162"/>
        <v>国际足球赛场-23-24赛季德甲联赛第25轮</v>
      </c>
      <c r="J922" s="11" t="str">
        <f t="shared" si="163"/>
        <v>拜仁慕尼黑VS美因茨</v>
      </c>
      <c r="K922" s="11" t="s">
        <v>755</v>
      </c>
      <c r="L922" s="19">
        <f t="shared" si="164"/>
        <v>45525</v>
      </c>
      <c r="M922" s="11">
        <f t="shared" si="157"/>
        <v>3505</v>
      </c>
      <c r="N922" s="20">
        <f t="shared" si="165"/>
        <v>0.1701388888888889</v>
      </c>
      <c r="O922" s="20">
        <f t="shared" si="166"/>
        <v>0.22569444444444445</v>
      </c>
      <c r="P922" s="11" t="str">
        <f>IF(G922="","",G922&amp;COUNTIF($G$2:G922,G922))</f>
        <v>德甲228</v>
      </c>
      <c r="Q922" s="26">
        <f t="shared" si="167"/>
        <v>0</v>
      </c>
    </row>
    <row r="923" spans="1:17" x14ac:dyDescent="0.2">
      <c r="B923" s="11" t="s">
        <v>1210</v>
      </c>
      <c r="C923" s="19">
        <f t="shared" si="158"/>
        <v>45525</v>
      </c>
      <c r="D923" s="20">
        <f t="shared" si="159"/>
        <v>0.22569444444444445</v>
      </c>
      <c r="E923" s="20">
        <f t="shared" si="160"/>
        <v>0.28472222222222221</v>
      </c>
      <c r="F923" s="20">
        <f t="shared" si="161"/>
        <v>5.9027777777777762E-2</v>
      </c>
      <c r="G923" s="11" t="str" cm="1">
        <f t="array" ref="G923">_xlfn.IFNA(LOOKUP(1,0/FIND(help!$B$1:$B$26,B923),help!$C$1:$C$26),"")</f>
        <v>德甲</v>
      </c>
      <c r="H923" s="11" t="str" cm="1">
        <f t="array" ref="H923">IF(G923="","",IFERROR(LOOKUP(1,0/FIND(help!$H$2:$H$18,B923),help!$I$2:$I$18),""))</f>
        <v>2023-24赛季</v>
      </c>
      <c r="I923" s="11" t="str">
        <f t="shared" si="162"/>
        <v>国际足球赛场-23-24赛季德甲联赛第25轮</v>
      </c>
      <c r="J923" s="11" t="str">
        <f t="shared" si="163"/>
        <v>不莱梅VS多特蒙德</v>
      </c>
      <c r="K923" s="11" t="s">
        <v>755</v>
      </c>
      <c r="L923" s="19">
        <f t="shared" si="164"/>
        <v>45525</v>
      </c>
      <c r="M923" s="11">
        <f t="shared" si="157"/>
        <v>3505</v>
      </c>
      <c r="N923" s="20">
        <f t="shared" si="165"/>
        <v>0.22569444444444445</v>
      </c>
      <c r="O923" s="20">
        <f t="shared" si="166"/>
        <v>0.28125</v>
      </c>
      <c r="P923" s="11" t="str">
        <f>IF(G923="","",G923&amp;COUNTIF($G$2:G923,G923))</f>
        <v>德甲229</v>
      </c>
      <c r="Q923" s="26">
        <f t="shared" si="167"/>
        <v>3.4722222222222099E-3</v>
      </c>
    </row>
    <row r="924" spans="1:17" x14ac:dyDescent="0.2">
      <c r="B924" s="11" t="s">
        <v>1211</v>
      </c>
      <c r="C924" s="19">
        <f t="shared" si="158"/>
        <v>45525</v>
      </c>
      <c r="D924" s="20">
        <f t="shared" si="159"/>
        <v>0.28472222222222221</v>
      </c>
      <c r="E924" s="20">
        <f t="shared" si="160"/>
        <v>0.34027777777777779</v>
      </c>
      <c r="F924" s="20">
        <f t="shared" si="161"/>
        <v>5.555555555555558E-2</v>
      </c>
      <c r="G924" s="11" t="str" cm="1">
        <f t="array" ref="G924">_xlfn.IFNA(LOOKUP(1,0/FIND(help!$B$1:$B$26,B924),help!$C$1:$C$26),"")</f>
        <v>德甲</v>
      </c>
      <c r="H924" s="11" t="str" cm="1">
        <f t="array" ref="H924">IF(G924="","",IFERROR(LOOKUP(1,0/FIND(help!$H$2:$H$18,B924),help!$I$2:$I$18),""))</f>
        <v>2023-24赛季</v>
      </c>
      <c r="I924" s="11" t="str">
        <f t="shared" si="162"/>
        <v>国际足球赛场-23-24赛季德甲联赛第26轮</v>
      </c>
      <c r="J924" s="11" t="str">
        <f t="shared" si="163"/>
        <v>达姆施塔特VS拜仁慕尼黑</v>
      </c>
      <c r="K924" s="11" t="s">
        <v>755</v>
      </c>
      <c r="L924" s="19">
        <f t="shared" si="164"/>
        <v>45525</v>
      </c>
      <c r="M924" s="11">
        <f t="shared" si="157"/>
        <v>3505</v>
      </c>
      <c r="N924" s="20">
        <f t="shared" si="165"/>
        <v>0.28472222222222221</v>
      </c>
      <c r="O924" s="20">
        <f t="shared" si="166"/>
        <v>0.34027777777777779</v>
      </c>
      <c r="P924" s="11" t="str">
        <f>IF(G924="","",G924&amp;COUNTIF($G$2:G924,G924))</f>
        <v>德甲230</v>
      </c>
      <c r="Q924" s="26">
        <f t="shared" si="167"/>
        <v>0</v>
      </c>
    </row>
    <row r="925" spans="1:17" x14ac:dyDescent="0.2">
      <c r="B925" s="11" t="s">
        <v>1212</v>
      </c>
      <c r="C925" s="19">
        <f t="shared" si="158"/>
        <v>45525</v>
      </c>
      <c r="D925" s="20">
        <f t="shared" si="159"/>
        <v>0.34027777777777779</v>
      </c>
      <c r="E925" s="20">
        <f t="shared" si="160"/>
        <v>0.39930555555555558</v>
      </c>
      <c r="F925" s="20">
        <f t="shared" si="161"/>
        <v>5.902777777777779E-2</v>
      </c>
      <c r="G925" s="11" t="str" cm="1">
        <f t="array" ref="G925">_xlfn.IFNA(LOOKUP(1,0/FIND(help!$B$1:$B$26,B925),help!$C$1:$C$26),"")</f>
        <v>德甲</v>
      </c>
      <c r="H925" s="11" t="str" cm="1">
        <f t="array" ref="H925">IF(G925="","",IFERROR(LOOKUP(1,0/FIND(help!$H$2:$H$18,B925),help!$I$2:$I$18),""))</f>
        <v>2023-24赛季</v>
      </c>
      <c r="I925" s="11" t="str">
        <f t="shared" si="162"/>
        <v>国际足球赛场-23-24赛季德甲联赛第26轮</v>
      </c>
      <c r="J925" s="11" t="str">
        <f t="shared" si="163"/>
        <v>弗赖堡VS勒沃库森</v>
      </c>
      <c r="K925" s="11" t="s">
        <v>755</v>
      </c>
      <c r="L925" s="19">
        <f t="shared" si="164"/>
        <v>45525</v>
      </c>
      <c r="M925" s="11">
        <f t="shared" si="157"/>
        <v>3505</v>
      </c>
      <c r="N925" s="20">
        <f t="shared" si="165"/>
        <v>0.34027777777777779</v>
      </c>
      <c r="O925" s="20">
        <f t="shared" si="166"/>
        <v>0.39583333333333337</v>
      </c>
      <c r="P925" s="11" t="str">
        <f>IF(G925="","",G925&amp;COUNTIF($G$2:G925,G925))</f>
        <v>德甲231</v>
      </c>
      <c r="Q925" s="26">
        <f t="shared" si="167"/>
        <v>3.4722222222222099E-3</v>
      </c>
    </row>
    <row r="926" spans="1:17" x14ac:dyDescent="0.2">
      <c r="B926" s="11" t="s">
        <v>1213</v>
      </c>
      <c r="C926" s="19">
        <f t="shared" si="158"/>
        <v>45525</v>
      </c>
      <c r="D926" s="20">
        <f t="shared" si="159"/>
        <v>0.39930555555555558</v>
      </c>
      <c r="E926" s="20">
        <f t="shared" si="160"/>
        <v>0.4548611111111111</v>
      </c>
      <c r="F926" s="20">
        <f t="shared" si="161"/>
        <v>5.5555555555555525E-2</v>
      </c>
      <c r="G926" s="11" t="str" cm="1">
        <f t="array" ref="G926">_xlfn.IFNA(LOOKUP(1,0/FIND(help!$B$1:$B$26,B926),help!$C$1:$C$26),"")</f>
        <v/>
      </c>
      <c r="H926" s="11" t="str" cm="1">
        <f t="array" ref="H926">IF(G926="","",IFERROR(LOOKUP(1,0/FIND(help!$H$2:$H$18,B926),help!$I$2:$I$18),""))</f>
        <v/>
      </c>
      <c r="I926" s="11" t="str">
        <f t="shared" si="162"/>
        <v>国际足球赛场-2024南美解放者杯1/8决赛第一回合</v>
      </c>
      <c r="J926" s="11" t="str">
        <f t="shared" si="163"/>
        <v>巴西格雷米奥VS巴西弗卢米嫩塞</v>
      </c>
      <c r="K926" s="11" t="s">
        <v>755</v>
      </c>
      <c r="L926" s="19">
        <f t="shared" si="164"/>
        <v>45525</v>
      </c>
      <c r="M926" s="11">
        <f t="shared" si="157"/>
        <v>3505</v>
      </c>
      <c r="N926" s="20" t="str">
        <f t="shared" si="165"/>
        <v/>
      </c>
      <c r="O926" s="20" t="str">
        <f t="shared" si="166"/>
        <v/>
      </c>
      <c r="P926" s="11" t="str">
        <f>IF(G926="","",G926&amp;COUNTIF($G$2:G926,G926))</f>
        <v/>
      </c>
      <c r="Q926" s="26">
        <f t="shared" si="167"/>
        <v>0</v>
      </c>
    </row>
    <row r="927" spans="1:17" x14ac:dyDescent="0.2">
      <c r="B927" s="11" t="s">
        <v>1214</v>
      </c>
      <c r="C927" s="19">
        <f t="shared" si="158"/>
        <v>45525</v>
      </c>
      <c r="D927" s="20">
        <f t="shared" si="159"/>
        <v>0.4548611111111111</v>
      </c>
      <c r="E927" s="20">
        <f t="shared" si="160"/>
        <v>0.51388888888888884</v>
      </c>
      <c r="F927" s="20">
        <f t="shared" si="161"/>
        <v>5.9027777777777735E-2</v>
      </c>
      <c r="G927" s="11" t="str" cm="1">
        <f t="array" ref="G927">_xlfn.IFNA(LOOKUP(1,0/FIND(help!$B$1:$B$26,B927),help!$C$1:$C$26),"")</f>
        <v/>
      </c>
      <c r="H927" s="11" t="str" cm="1">
        <f t="array" ref="H927">IF(G927="","",IFERROR(LOOKUP(1,0/FIND(help!$H$2:$H$18,B927),help!$I$2:$I$18),""))</f>
        <v/>
      </c>
      <c r="I927" s="11" t="str">
        <f t="shared" si="162"/>
        <v>国际足球赛场-2024南美解放者杯1/8决赛第一回合</v>
      </c>
      <c r="J927" s="11" t="str">
        <f t="shared" si="163"/>
        <v>?巴西博塔弗戈VS巴西帕尔梅拉斯</v>
      </c>
      <c r="K927" s="11" t="s">
        <v>755</v>
      </c>
      <c r="L927" s="19">
        <f t="shared" si="164"/>
        <v>45525</v>
      </c>
      <c r="M927" s="11">
        <f t="shared" si="157"/>
        <v>3505</v>
      </c>
      <c r="N927" s="20" t="str">
        <f t="shared" si="165"/>
        <v/>
      </c>
      <c r="O927" s="20" t="str">
        <f t="shared" si="166"/>
        <v/>
      </c>
      <c r="P927" s="11" t="str">
        <f>IF(G927="","",G927&amp;COUNTIF($G$2:G927,G927))</f>
        <v/>
      </c>
      <c r="Q927" s="26">
        <f t="shared" si="167"/>
        <v>0</v>
      </c>
    </row>
    <row r="928" spans="1:17" x14ac:dyDescent="0.2">
      <c r="B928" s="11" t="s">
        <v>1335</v>
      </c>
      <c r="C928" s="19">
        <f t="shared" si="158"/>
        <v>45525</v>
      </c>
      <c r="D928" s="20">
        <f t="shared" si="159"/>
        <v>0.51388888888888884</v>
      </c>
      <c r="E928" s="20">
        <f t="shared" si="160"/>
        <v>0.52430555555555558</v>
      </c>
      <c r="F928" s="20">
        <f t="shared" si="161"/>
        <v>1.0416666666666741E-2</v>
      </c>
      <c r="G928" s="11" t="str" cm="1">
        <f t="array" ref="G928">_xlfn.IFNA(LOOKUP(1,0/FIND(help!$B$1:$B$26,B928),help!$C$1:$C$26),"")</f>
        <v>欧冠集锦</v>
      </c>
      <c r="H928" s="11" t="str" cm="1">
        <f t="array" ref="H928">IF(G928="","",IFERROR(LOOKUP(1,0/FIND(help!$H$2:$H$18,B928),help!$I$2:$I$18),""))</f>
        <v/>
      </c>
      <c r="I928" s="11" t="str">
        <f t="shared" si="162"/>
        <v>足球华彩-2024-21</v>
      </c>
      <c r="J928" s="11" t="str">
        <f t="shared" si="163"/>
        <v>欧冠20佳进球</v>
      </c>
      <c r="K928" s="11" t="s">
        <v>755</v>
      </c>
      <c r="L928" s="19">
        <f t="shared" si="164"/>
        <v>45525</v>
      </c>
      <c r="M928" s="11">
        <f t="shared" si="157"/>
        <v>3505</v>
      </c>
      <c r="N928" s="20">
        <f t="shared" si="165"/>
        <v>0.51388888888888884</v>
      </c>
      <c r="O928" s="20">
        <f t="shared" si="166"/>
        <v>0.52430555555555558</v>
      </c>
      <c r="P928" s="11" t="str">
        <f>IF(G928="","",G928&amp;COUNTIF($G$2:G928,G928))</f>
        <v>欧冠集锦9</v>
      </c>
      <c r="Q928" s="26">
        <f t="shared" si="167"/>
        <v>0</v>
      </c>
    </row>
    <row r="929" spans="1:17" x14ac:dyDescent="0.2">
      <c r="B929" s="11" t="s">
        <v>551</v>
      </c>
      <c r="C929" s="19">
        <f t="shared" si="158"/>
        <v>45525</v>
      </c>
      <c r="D929" s="20">
        <f t="shared" si="159"/>
        <v>0.52430555555555558</v>
      </c>
      <c r="E929" s="20">
        <f t="shared" si="160"/>
        <v>0.54166666666666663</v>
      </c>
      <c r="F929" s="20">
        <f t="shared" si="161"/>
        <v>1.7361111111111049E-2</v>
      </c>
      <c r="G929" s="11" t="str" cm="1">
        <f t="array" ref="G929">_xlfn.IFNA(LOOKUP(1,0/FIND(help!$B$1:$B$26,B929),help!$C$1:$C$26),"")</f>
        <v/>
      </c>
      <c r="H929" s="11" t="str" cm="1">
        <f t="array" ref="H929">IF(G929="","",IFERROR(LOOKUP(1,0/FIND(help!$H$2:$H$18,B929),help!$I$2:$I$18),""))</f>
        <v/>
      </c>
      <c r="I929" s="11" t="str">
        <f t="shared" si="162"/>
        <v>足球华彩-2024-5</v>
      </c>
      <c r="J929" s="11" t="str">
        <f t="shared" si="163"/>
        <v>城记?米兰</v>
      </c>
      <c r="K929" s="11" t="s">
        <v>755</v>
      </c>
      <c r="L929" s="19">
        <f t="shared" si="164"/>
        <v>45525</v>
      </c>
      <c r="M929" s="11">
        <f t="shared" si="157"/>
        <v>3505</v>
      </c>
      <c r="N929" s="20" t="str">
        <f t="shared" si="165"/>
        <v/>
      </c>
      <c r="O929" s="20" t="str">
        <f t="shared" si="166"/>
        <v/>
      </c>
      <c r="P929" s="11" t="str">
        <f>IF(G929="","",G929&amp;COUNTIF($G$2:G929,G929))</f>
        <v/>
      </c>
      <c r="Q929" s="26">
        <f t="shared" si="167"/>
        <v>0</v>
      </c>
    </row>
    <row r="930" spans="1:17" x14ac:dyDescent="0.2">
      <c r="B930" s="11" t="s">
        <v>1215</v>
      </c>
      <c r="C930" s="19">
        <f t="shared" si="158"/>
        <v>45525</v>
      </c>
      <c r="D930" s="20">
        <f t="shared" si="159"/>
        <v>0.54166666666666663</v>
      </c>
      <c r="E930" s="20">
        <f t="shared" si="160"/>
        <v>0.59722222222222221</v>
      </c>
      <c r="F930" s="20">
        <f t="shared" si="161"/>
        <v>5.555555555555558E-2</v>
      </c>
      <c r="G930" s="11" t="str" cm="1">
        <f t="array" ref="G930">_xlfn.IFNA(LOOKUP(1,0/FIND(help!$B$1:$B$26,B930),help!$C$1:$C$26),"")</f>
        <v>意甲</v>
      </c>
      <c r="H930" s="11" t="str" cm="1">
        <f t="array" ref="H930">IF(G930="","",IFERROR(LOOKUP(1,0/FIND(help!$H$2:$H$18,B930),help!$I$2:$I$18),""))</f>
        <v>2023-24赛季</v>
      </c>
      <c r="I930" s="11" t="str">
        <f t="shared" si="162"/>
        <v>国际足球赛场-23-24赛季意甲联赛第19轮</v>
      </c>
      <c r="J930" s="11" t="str">
        <f t="shared" si="163"/>
        <v>罗马VS亚特兰大</v>
      </c>
      <c r="K930" s="11" t="s">
        <v>755</v>
      </c>
      <c r="L930" s="19">
        <f t="shared" si="164"/>
        <v>45525</v>
      </c>
      <c r="M930" s="11">
        <f t="shared" si="157"/>
        <v>3505</v>
      </c>
      <c r="N930" s="20">
        <f t="shared" si="165"/>
        <v>0.54166666666666663</v>
      </c>
      <c r="O930" s="20">
        <f t="shared" si="166"/>
        <v>0.59722222222222221</v>
      </c>
      <c r="P930" s="11" t="str">
        <f>IF(G930="","",G930&amp;COUNTIF($G$2:G930,G930))</f>
        <v>意甲87</v>
      </c>
      <c r="Q930" s="26">
        <f t="shared" si="167"/>
        <v>0</v>
      </c>
    </row>
    <row r="931" spans="1:17" x14ac:dyDescent="0.2">
      <c r="B931" s="11" t="s">
        <v>1359</v>
      </c>
      <c r="C931" s="19">
        <f t="shared" si="158"/>
        <v>45525</v>
      </c>
      <c r="D931" s="20">
        <f t="shared" si="159"/>
        <v>0.59722222222222221</v>
      </c>
      <c r="E931" s="20">
        <f t="shared" si="160"/>
        <v>0.65625</v>
      </c>
      <c r="F931" s="20">
        <f t="shared" si="161"/>
        <v>5.902777777777779E-2</v>
      </c>
      <c r="G931" s="11" t="str" cm="1">
        <f t="array" ref="G931">_xlfn.IFNA(LOOKUP(1,0/FIND(help!$B$1:$B$26,B931),help!$C$1:$C$26),"")</f>
        <v>意甲</v>
      </c>
      <c r="H931" s="11" t="str" cm="1">
        <f t="array" ref="H931">IF(G931="","",IFERROR(LOOKUP(1,0/FIND(help!$H$2:$H$18,B931),help!$I$2:$I$18),""))</f>
        <v>2023-24赛季</v>
      </c>
      <c r="I931" s="11" t="str">
        <f t="shared" si="162"/>
        <v>2023/2024意大利足球甲级联赛-第20轮</v>
      </c>
      <c r="J931" s="11" t="str">
        <f t="shared" si="163"/>
        <v>米兰-罗马</v>
      </c>
      <c r="K931" s="11" t="s">
        <v>755</v>
      </c>
      <c r="L931" s="19">
        <f t="shared" si="164"/>
        <v>45525</v>
      </c>
      <c r="M931" s="11">
        <f t="shared" si="157"/>
        <v>3505</v>
      </c>
      <c r="N931" s="20">
        <f t="shared" si="165"/>
        <v>0.59722222222222221</v>
      </c>
      <c r="O931" s="20">
        <f t="shared" si="166"/>
        <v>0.65277777777777779</v>
      </c>
      <c r="P931" s="11" t="str">
        <f>IF(G931="","",G931&amp;COUNTIF($G$2:G931,G931))</f>
        <v>意甲88</v>
      </c>
      <c r="Q931" s="26">
        <f t="shared" si="167"/>
        <v>3.4722222222222099E-3</v>
      </c>
    </row>
    <row r="932" spans="1:17" x14ac:dyDescent="0.2">
      <c r="B932" s="11" t="s">
        <v>1216</v>
      </c>
      <c r="C932" s="19">
        <f t="shared" si="158"/>
        <v>45525</v>
      </c>
      <c r="D932" s="20">
        <f t="shared" si="159"/>
        <v>0.65625</v>
      </c>
      <c r="E932" s="20">
        <f t="shared" si="160"/>
        <v>0.71180555555555558</v>
      </c>
      <c r="F932" s="20">
        <f t="shared" si="161"/>
        <v>5.555555555555558E-2</v>
      </c>
      <c r="G932" s="11" t="str" cm="1">
        <f t="array" ref="G932">_xlfn.IFNA(LOOKUP(1,0/FIND(help!$B$1:$B$26,B932),help!$C$1:$C$26),"")</f>
        <v>英超</v>
      </c>
      <c r="H932" s="11" t="str" cm="1">
        <f t="array" ref="H932">IF(G932="","",IFERROR(LOOKUP(1,0/FIND(help!$H$2:$H$18,B932),help!$I$2:$I$18),""))</f>
        <v>2023-24赛季</v>
      </c>
      <c r="I932" s="11" t="str">
        <f t="shared" si="162"/>
        <v>实况录像-2023/2024英格兰足球超级联赛</v>
      </c>
      <c r="J932" s="11" t="str">
        <f t="shared" si="163"/>
        <v>?第2轮??利物浦VS伯恩茅斯</v>
      </c>
      <c r="K932" s="11" t="s">
        <v>755</v>
      </c>
      <c r="L932" s="19">
        <f t="shared" si="164"/>
        <v>45525</v>
      </c>
      <c r="M932" s="11">
        <f t="shared" si="157"/>
        <v>3505</v>
      </c>
      <c r="N932" s="20">
        <f t="shared" si="165"/>
        <v>0.65625</v>
      </c>
      <c r="O932" s="20">
        <f t="shared" si="166"/>
        <v>0.71180555555555558</v>
      </c>
      <c r="P932" s="11" t="str">
        <f>IF(G932="","",G932&amp;COUNTIF($G$2:G932,G932))</f>
        <v>英超142</v>
      </c>
      <c r="Q932" s="26">
        <f t="shared" si="167"/>
        <v>0</v>
      </c>
    </row>
    <row r="933" spans="1:17" x14ac:dyDescent="0.2">
      <c r="B933" s="11" t="s">
        <v>1217</v>
      </c>
      <c r="C933" s="19">
        <f t="shared" si="158"/>
        <v>45525</v>
      </c>
      <c r="D933" s="20">
        <f t="shared" si="159"/>
        <v>0.71180555555555558</v>
      </c>
      <c r="E933" s="20">
        <f t="shared" si="160"/>
        <v>0.77083333333333337</v>
      </c>
      <c r="F933" s="20">
        <f t="shared" si="161"/>
        <v>5.902777777777779E-2</v>
      </c>
      <c r="G933" s="11" t="str" cm="1">
        <f t="array" ref="G933">_xlfn.IFNA(LOOKUP(1,0/FIND(help!$B$1:$B$26,B933),help!$C$1:$C$26),"")</f>
        <v>英超</v>
      </c>
      <c r="H933" s="11" t="str" cm="1">
        <f t="array" ref="H933">IF(G933="","",IFERROR(LOOKUP(1,0/FIND(help!$H$2:$H$18,B933),help!$I$2:$I$18),""))</f>
        <v>2023-24赛季</v>
      </c>
      <c r="I933" s="11" t="str">
        <f t="shared" si="162"/>
        <v>实况录像-2023/2024英格兰足球超级联赛第3轮</v>
      </c>
      <c r="J933" s="11" t="str">
        <f t="shared" si="163"/>
        <v>曼联VS诺丁汉森林</v>
      </c>
      <c r="K933" s="11" t="s">
        <v>755</v>
      </c>
      <c r="L933" s="19">
        <f t="shared" si="164"/>
        <v>45525</v>
      </c>
      <c r="M933" s="11">
        <f t="shared" si="157"/>
        <v>3505</v>
      </c>
      <c r="N933" s="20">
        <f t="shared" si="165"/>
        <v>0.71180555555555558</v>
      </c>
      <c r="O933" s="20">
        <f t="shared" si="166"/>
        <v>0.76736111111111116</v>
      </c>
      <c r="P933" s="11" t="str">
        <f>IF(G933="","",G933&amp;COUNTIF($G$2:G933,G933))</f>
        <v>英超143</v>
      </c>
      <c r="Q933" s="26">
        <f t="shared" si="167"/>
        <v>3.4722222222222099E-3</v>
      </c>
    </row>
    <row r="934" spans="1:17" x14ac:dyDescent="0.2">
      <c r="B934" s="11" t="s">
        <v>556</v>
      </c>
      <c r="C934" s="19">
        <f t="shared" si="158"/>
        <v>45525</v>
      </c>
      <c r="D934" s="20">
        <f t="shared" si="159"/>
        <v>0.77083333333333337</v>
      </c>
      <c r="E934" s="20">
        <f t="shared" si="160"/>
        <v>0.77777777777777779</v>
      </c>
      <c r="F934" s="20">
        <f t="shared" si="161"/>
        <v>6.9444444444444198E-3</v>
      </c>
      <c r="G934" s="11" t="str" cm="1">
        <f t="array" ref="G934">_xlfn.IFNA(LOOKUP(1,0/FIND(help!$B$1:$B$26,B934),help!$C$1:$C$26),"")</f>
        <v>欧冠集锦</v>
      </c>
      <c r="H934" s="11" t="str" cm="1">
        <f t="array" ref="H934">IF(G934="","",IFERROR(LOOKUP(1,0/FIND(help!$H$2:$H$18,B934),help!$I$2:$I$18),""))</f>
        <v/>
      </c>
      <c r="I934" s="11" t="str">
        <f t="shared" si="162"/>
        <v>足球华彩-2024-21</v>
      </c>
      <c r="J934" s="11" t="str">
        <f t="shared" si="163"/>
        <v>欧冠20佳进球</v>
      </c>
      <c r="K934" s="11" t="s">
        <v>755</v>
      </c>
      <c r="L934" s="19">
        <f t="shared" si="164"/>
        <v>45525</v>
      </c>
      <c r="M934" s="11">
        <f t="shared" si="157"/>
        <v>3505</v>
      </c>
      <c r="N934" s="20">
        <f t="shared" si="165"/>
        <v>0.77083333333333337</v>
      </c>
      <c r="O934" s="20">
        <f t="shared" si="166"/>
        <v>0.77777777777777779</v>
      </c>
      <c r="P934" s="11" t="str">
        <f>IF(G934="","",G934&amp;COUNTIF($G$2:G934,G934))</f>
        <v>欧冠集锦10</v>
      </c>
      <c r="Q934" s="26">
        <f t="shared" si="167"/>
        <v>0</v>
      </c>
    </row>
    <row r="935" spans="1:17" x14ac:dyDescent="0.2">
      <c r="B935" s="11" t="s">
        <v>51</v>
      </c>
      <c r="C935" s="19">
        <f t="shared" si="158"/>
        <v>45525</v>
      </c>
      <c r="D935" s="20">
        <f t="shared" si="159"/>
        <v>0.77777777777777779</v>
      </c>
      <c r="E935" s="20">
        <f t="shared" si="160"/>
        <v>0.79513888888888884</v>
      </c>
      <c r="F935" s="20">
        <f t="shared" si="161"/>
        <v>1.7361111111111049E-2</v>
      </c>
      <c r="G935" s="11" t="str" cm="1">
        <f t="array" ref="G935">_xlfn.IFNA(LOOKUP(1,0/FIND(help!$B$1:$B$26,B935),help!$C$1:$C$26),"")</f>
        <v/>
      </c>
      <c r="H935" s="11" t="str" cm="1">
        <f t="array" ref="H935">IF(G935="","",IFERROR(LOOKUP(1,0/FIND(help!$H$2:$H$18,B935),help!$I$2:$I$18),""))</f>
        <v/>
      </c>
      <c r="I935" s="11" t="str">
        <f t="shared" si="162"/>
        <v>足球华彩-2024-5</v>
      </c>
      <c r="J935" s="11" t="str">
        <f t="shared" si="163"/>
        <v>城记?米兰</v>
      </c>
      <c r="K935" s="11" t="s">
        <v>755</v>
      </c>
      <c r="L935" s="19">
        <f t="shared" si="164"/>
        <v>45525</v>
      </c>
      <c r="M935" s="11">
        <f t="shared" si="157"/>
        <v>3505</v>
      </c>
      <c r="N935" s="20" t="str">
        <f t="shared" si="165"/>
        <v/>
      </c>
      <c r="O935" s="20" t="str">
        <f t="shared" si="166"/>
        <v/>
      </c>
      <c r="P935" s="11" t="str">
        <f>IF(G935="","",G935&amp;COUNTIF($G$2:G935,G935))</f>
        <v/>
      </c>
      <c r="Q935" s="26">
        <f t="shared" si="167"/>
        <v>0</v>
      </c>
    </row>
    <row r="936" spans="1:17" x14ac:dyDescent="0.2">
      <c r="B936" s="11" t="s">
        <v>1218</v>
      </c>
      <c r="C936" s="19">
        <f t="shared" si="158"/>
        <v>45525</v>
      </c>
      <c r="D936" s="20">
        <f t="shared" si="159"/>
        <v>0.79513888888888884</v>
      </c>
      <c r="E936" s="20">
        <f t="shared" si="160"/>
        <v>0.85069444444444442</v>
      </c>
      <c r="F936" s="20">
        <f t="shared" si="161"/>
        <v>5.555555555555558E-2</v>
      </c>
      <c r="G936" s="11" t="str" cm="1">
        <f t="array" ref="G936">_xlfn.IFNA(LOOKUP(1,0/FIND(help!$B$1:$B$26,B936),help!$C$1:$C$26),"")</f>
        <v/>
      </c>
      <c r="H936" s="11" t="str" cm="1">
        <f t="array" ref="H936">IF(G936="","",IFERROR(LOOKUP(1,0/FIND(help!$H$2:$H$18,B936),help!$I$2:$I$18),""))</f>
        <v/>
      </c>
      <c r="I936" s="11" t="str">
        <f t="shared" si="162"/>
        <v>国际足球赛场-2024南美解放者杯1/8决赛第一回合</v>
      </c>
      <c r="J936" s="11" t="str">
        <f t="shared" si="163"/>
        <v>巴西格雷米奥VS巴西弗卢米嫩塞</v>
      </c>
      <c r="K936" s="11" t="s">
        <v>755</v>
      </c>
      <c r="L936" s="19">
        <f t="shared" si="164"/>
        <v>45525</v>
      </c>
      <c r="M936" s="11">
        <f t="shared" si="157"/>
        <v>3505</v>
      </c>
      <c r="N936" s="20" t="str">
        <f t="shared" si="165"/>
        <v/>
      </c>
      <c r="O936" s="20" t="str">
        <f t="shared" si="166"/>
        <v/>
      </c>
      <c r="P936" s="11" t="str">
        <f>IF(G936="","",G936&amp;COUNTIF($G$2:G936,G936))</f>
        <v/>
      </c>
      <c r="Q936" s="26">
        <f t="shared" si="167"/>
        <v>0</v>
      </c>
    </row>
    <row r="937" spans="1:17" x14ac:dyDescent="0.2">
      <c r="B937" s="11" t="s">
        <v>1219</v>
      </c>
      <c r="C937" s="19">
        <f t="shared" si="158"/>
        <v>45525</v>
      </c>
      <c r="D937" s="20">
        <f t="shared" si="159"/>
        <v>0.85069444444444442</v>
      </c>
      <c r="E937" s="20">
        <f t="shared" si="160"/>
        <v>0.90972222222222221</v>
      </c>
      <c r="F937" s="20">
        <f t="shared" si="161"/>
        <v>5.902777777777779E-2</v>
      </c>
      <c r="G937" s="11" t="str" cm="1">
        <f t="array" ref="G937">_xlfn.IFNA(LOOKUP(1,0/FIND(help!$B$1:$B$26,B937),help!$C$1:$C$26),"")</f>
        <v/>
      </c>
      <c r="H937" s="11" t="str" cm="1">
        <f t="array" ref="H937">IF(G937="","",IFERROR(LOOKUP(1,0/FIND(help!$H$2:$H$18,B937),help!$I$2:$I$18),""))</f>
        <v/>
      </c>
      <c r="I937" s="11" t="str">
        <f t="shared" si="162"/>
        <v>国际足球赛场-2024南美解放者杯1/8决赛第一回合</v>
      </c>
      <c r="J937" s="11" t="str">
        <f t="shared" si="163"/>
        <v>?巴西博塔弗戈VS巴西帕尔梅拉斯</v>
      </c>
      <c r="K937" s="11" t="s">
        <v>755</v>
      </c>
      <c r="L937" s="19">
        <f t="shared" si="164"/>
        <v>45525</v>
      </c>
      <c r="M937" s="11">
        <f t="shared" si="157"/>
        <v>3505</v>
      </c>
      <c r="N937" s="20" t="str">
        <f t="shared" si="165"/>
        <v/>
      </c>
      <c r="O937" s="20" t="str">
        <f t="shared" si="166"/>
        <v/>
      </c>
      <c r="P937" s="11" t="str">
        <f>IF(G937="","",G937&amp;COUNTIF($G$2:G937,G937))</f>
        <v/>
      </c>
      <c r="Q937" s="26">
        <f t="shared" si="167"/>
        <v>0</v>
      </c>
    </row>
    <row r="938" spans="1:17" x14ac:dyDescent="0.2">
      <c r="B938" s="11" t="s">
        <v>1220</v>
      </c>
      <c r="C938" s="19">
        <f t="shared" si="158"/>
        <v>45525</v>
      </c>
      <c r="D938" s="20">
        <f t="shared" si="159"/>
        <v>0.90972222222222221</v>
      </c>
      <c r="E938" s="20">
        <f t="shared" si="160"/>
        <v>0.96527777777777779</v>
      </c>
      <c r="F938" s="20">
        <f t="shared" si="161"/>
        <v>5.555555555555558E-2</v>
      </c>
      <c r="G938" s="11" t="str" cm="1">
        <f t="array" ref="G938">_xlfn.IFNA(LOOKUP(1,0/FIND(help!$B$1:$B$26,B938),help!$C$1:$C$26),"")</f>
        <v>欧冠</v>
      </c>
      <c r="H938" s="11" t="str" cm="1">
        <f t="array" ref="H938">IF(G938="","",IFERROR(LOOKUP(1,0/FIND(help!$H$2:$H$18,B938),help!$I$2:$I$18),""))</f>
        <v>2023-24赛季</v>
      </c>
      <c r="I938" s="11" t="str">
        <f t="shared" si="162"/>
        <v>实况录像-2023/2024欧洲冠军联赛1/8决赛第二回合</v>
      </c>
      <c r="J938" s="11" t="str">
        <f t="shared" si="163"/>
        <v>多特蒙德VS埃因霍温</v>
      </c>
      <c r="K938" s="11" t="s">
        <v>755</v>
      </c>
      <c r="L938" s="19">
        <f t="shared" si="164"/>
        <v>45525</v>
      </c>
      <c r="M938" s="11">
        <f t="shared" si="157"/>
        <v>3505</v>
      </c>
      <c r="N938" s="20">
        <f t="shared" si="165"/>
        <v>0.90972222222222221</v>
      </c>
      <c r="O938" s="20">
        <f t="shared" si="166"/>
        <v>0.96527777777777779</v>
      </c>
      <c r="P938" s="11" t="str">
        <f>IF(G938="","",G938&amp;COUNTIF($G$2:G938,G938))</f>
        <v>欧冠199</v>
      </c>
      <c r="Q938" s="26">
        <f t="shared" si="167"/>
        <v>0</v>
      </c>
    </row>
    <row r="939" spans="1:17" x14ac:dyDescent="0.2">
      <c r="B939" s="11" t="s">
        <v>1221</v>
      </c>
      <c r="C939" s="19">
        <f t="shared" si="158"/>
        <v>45525</v>
      </c>
      <c r="D939" s="20">
        <f t="shared" si="159"/>
        <v>0.96527777777777779</v>
      </c>
      <c r="E939" s="20">
        <f t="shared" si="160"/>
        <v>2.4305555555555556E-2</v>
      </c>
      <c r="F939" s="20">
        <f t="shared" si="161"/>
        <v>5.902777777777779E-2</v>
      </c>
      <c r="G939" s="11" t="str" cm="1">
        <f t="array" ref="G939">_xlfn.IFNA(LOOKUP(1,0/FIND(help!$B$1:$B$26,B939),help!$C$1:$C$26),"")</f>
        <v>欧冠</v>
      </c>
      <c r="H939" s="11" t="str" cm="1">
        <f t="array" ref="H939">IF(G939="","",IFERROR(LOOKUP(1,0/FIND(help!$H$2:$H$18,B939),help!$I$2:$I$18),""))</f>
        <v>2023-24赛季</v>
      </c>
      <c r="I939" s="11" t="str">
        <f t="shared" si="162"/>
        <v>实况录像-2023/2024欧洲冠军联赛1/4决赛第一回合</v>
      </c>
      <c r="J939" s="11" t="str">
        <f t="shared" si="163"/>
        <v>?皇家马德里VS曼城</v>
      </c>
      <c r="K939" s="11" t="s">
        <v>755</v>
      </c>
      <c r="L939" s="19">
        <f t="shared" si="164"/>
        <v>45525</v>
      </c>
      <c r="M939" s="11">
        <f t="shared" si="157"/>
        <v>3505</v>
      </c>
      <c r="N939" s="20">
        <f t="shared" si="165"/>
        <v>0.96527777777777779</v>
      </c>
      <c r="O939" s="20">
        <f t="shared" si="166"/>
        <v>1.0208333333333333</v>
      </c>
      <c r="P939" s="11" t="str">
        <f>IF(G939="","",G939&amp;COUNTIF($G$2:G939,G939))</f>
        <v>欧冠200</v>
      </c>
      <c r="Q939" s="26">
        <f t="shared" si="167"/>
        <v>3.4722222222223209E-3</v>
      </c>
    </row>
    <row r="940" spans="1:17" x14ac:dyDescent="0.2">
      <c r="A940" s="19">
        <v>45526</v>
      </c>
      <c r="B940" s="11" t="s">
        <v>561</v>
      </c>
      <c r="C940" s="19">
        <f t="shared" si="158"/>
        <v>45526</v>
      </c>
      <c r="D940" s="20">
        <f t="shared" si="159"/>
        <v>2.4305555555555556E-2</v>
      </c>
      <c r="E940" s="20">
        <f t="shared" si="160"/>
        <v>3.8194444444444448E-2</v>
      </c>
      <c r="F940" s="20">
        <f t="shared" si="161"/>
        <v>1.3888888888888892E-2</v>
      </c>
      <c r="G940" s="11" t="str" cm="1">
        <f t="array" ref="G940">_xlfn.IFNA(LOOKUP(1,0/FIND(help!$B$1:$B$26,B940),help!$C$1:$C$26),"")</f>
        <v/>
      </c>
      <c r="H940" s="11" t="str" cm="1">
        <f t="array" ref="H940">IF(G940="","",IFERROR(LOOKUP(1,0/FIND(help!$H$2:$H$18,B940),help!$I$2:$I$18),""))</f>
        <v/>
      </c>
      <c r="I940" s="11" t="str">
        <f t="shared" si="162"/>
        <v>足球华彩-2024-5</v>
      </c>
      <c r="J940" s="11" t="str">
        <f t="shared" si="163"/>
        <v>城记?米兰</v>
      </c>
      <c r="K940" s="11" t="s">
        <v>755</v>
      </c>
      <c r="L940" s="19">
        <f t="shared" si="164"/>
        <v>45525</v>
      </c>
      <c r="M940" s="11">
        <f t="shared" si="157"/>
        <v>3505</v>
      </c>
      <c r="N940" s="20" t="str">
        <f t="shared" si="165"/>
        <v/>
      </c>
      <c r="O940" s="20" t="str">
        <f t="shared" si="166"/>
        <v/>
      </c>
      <c r="P940" s="11" t="str">
        <f>IF(G940="","",G940&amp;COUNTIF($G$2:G940,G940))</f>
        <v/>
      </c>
      <c r="Q940" s="26">
        <f t="shared" si="167"/>
        <v>0</v>
      </c>
    </row>
    <row r="941" spans="1:17" x14ac:dyDescent="0.2">
      <c r="B941" s="11" t="s">
        <v>96</v>
      </c>
      <c r="C941" s="19">
        <f t="shared" si="158"/>
        <v>45526</v>
      </c>
      <c r="D941" s="20">
        <f t="shared" si="159"/>
        <v>3.8194444444444448E-2</v>
      </c>
      <c r="E941" s="20">
        <f t="shared" si="160"/>
        <v>5.2083333333333336E-2</v>
      </c>
      <c r="F941" s="20">
        <f t="shared" si="161"/>
        <v>1.3888888888888888E-2</v>
      </c>
      <c r="G941" s="11" t="str" cm="1">
        <f t="array" ref="G941">_xlfn.IFNA(LOOKUP(1,0/FIND(help!$B$1:$B$26,B941),help!$C$1:$C$26),"")</f>
        <v/>
      </c>
      <c r="H941" s="11" t="str" cm="1">
        <f t="array" ref="H941">IF(G941="","",IFERROR(LOOKUP(1,0/FIND(help!$H$2:$H$18,B941),help!$I$2:$I$18),""))</f>
        <v/>
      </c>
      <c r="I941" s="11" t="str">
        <f t="shared" si="162"/>
        <v>足球华彩-2024-3</v>
      </c>
      <c r="J941" s="11" t="str">
        <f t="shared" si="163"/>
        <v>城记?罗马</v>
      </c>
      <c r="K941" s="11" t="s">
        <v>755</v>
      </c>
      <c r="L941" s="19">
        <f t="shared" si="164"/>
        <v>45525</v>
      </c>
      <c r="M941" s="11">
        <f t="shared" si="157"/>
        <v>3505</v>
      </c>
      <c r="N941" s="20" t="str">
        <f t="shared" si="165"/>
        <v/>
      </c>
      <c r="O941" s="20" t="str">
        <f t="shared" si="166"/>
        <v/>
      </c>
      <c r="P941" s="11" t="str">
        <f>IF(G941="","",G941&amp;COUNTIF($G$2:G941,G941))</f>
        <v/>
      </c>
      <c r="Q941" s="26">
        <f t="shared" si="167"/>
        <v>0</v>
      </c>
    </row>
    <row r="942" spans="1:17" x14ac:dyDescent="0.2">
      <c r="B942" s="11" t="s">
        <v>1222</v>
      </c>
      <c r="C942" s="19">
        <f t="shared" si="158"/>
        <v>45526</v>
      </c>
      <c r="D942" s="20">
        <f t="shared" si="159"/>
        <v>5.2083333333333336E-2</v>
      </c>
      <c r="E942" s="20">
        <f t="shared" si="160"/>
        <v>0.1076388888888889</v>
      </c>
      <c r="F942" s="20">
        <f t="shared" si="161"/>
        <v>5.5555555555555559E-2</v>
      </c>
      <c r="G942" s="11" t="str" cm="1">
        <f t="array" ref="G942">_xlfn.IFNA(LOOKUP(1,0/FIND(help!$B$1:$B$26,B942),help!$C$1:$C$26),"")</f>
        <v>德甲</v>
      </c>
      <c r="H942" s="11" t="str" cm="1">
        <f t="array" ref="H942">IF(G942="","",IFERROR(LOOKUP(1,0/FIND(help!$H$2:$H$18,B942),help!$I$2:$I$18),""))</f>
        <v>2023-24赛季</v>
      </c>
      <c r="I942" s="11" t="str">
        <f t="shared" si="162"/>
        <v>国际足球赛场-23-24赛季德甲联赛第25轮</v>
      </c>
      <c r="J942" s="11" t="str">
        <f t="shared" si="163"/>
        <v>拜仁慕尼黑VS美因茨</v>
      </c>
      <c r="K942" s="11" t="s">
        <v>755</v>
      </c>
      <c r="L942" s="19">
        <f t="shared" si="164"/>
        <v>45525</v>
      </c>
      <c r="M942" s="11">
        <f t="shared" si="157"/>
        <v>3505</v>
      </c>
      <c r="N942" s="20">
        <f t="shared" si="165"/>
        <v>1.0520833333333333</v>
      </c>
      <c r="O942" s="20">
        <f t="shared" si="166"/>
        <v>0.10763888888888884</v>
      </c>
      <c r="P942" s="11" t="str">
        <f>IF(G942="","",G942&amp;COUNTIF($G$2:G942,G942))</f>
        <v>德甲232</v>
      </c>
      <c r="Q942" s="26">
        <f t="shared" si="167"/>
        <v>5.5511151231257827E-17</v>
      </c>
    </row>
    <row r="943" spans="1:17" x14ac:dyDescent="0.2">
      <c r="B943" s="11" t="s">
        <v>1223</v>
      </c>
      <c r="C943" s="19">
        <f t="shared" si="158"/>
        <v>45526</v>
      </c>
      <c r="D943" s="20">
        <f t="shared" si="159"/>
        <v>0.1076388888888889</v>
      </c>
      <c r="E943" s="20">
        <f t="shared" si="160"/>
        <v>0.16666666666666666</v>
      </c>
      <c r="F943" s="20">
        <f t="shared" si="161"/>
        <v>5.9027777777777762E-2</v>
      </c>
      <c r="G943" s="11" t="str" cm="1">
        <f t="array" ref="G943">_xlfn.IFNA(LOOKUP(1,0/FIND(help!$B$1:$B$26,B943),help!$C$1:$C$26),"")</f>
        <v>德甲</v>
      </c>
      <c r="H943" s="11" t="str" cm="1">
        <f t="array" ref="H943">IF(G943="","",IFERROR(LOOKUP(1,0/FIND(help!$H$2:$H$18,B943),help!$I$2:$I$18),""))</f>
        <v>2023-24赛季</v>
      </c>
      <c r="I943" s="11" t="str">
        <f t="shared" si="162"/>
        <v>国际足球赛场-23-24赛季德甲联赛第25轮</v>
      </c>
      <c r="J943" s="11" t="str">
        <f t="shared" si="163"/>
        <v>不莱梅VS多特蒙德</v>
      </c>
      <c r="K943" s="11" t="s">
        <v>755</v>
      </c>
      <c r="L943" s="19">
        <f t="shared" si="164"/>
        <v>45526</v>
      </c>
      <c r="M943" s="11">
        <f t="shared" si="157"/>
        <v>3505</v>
      </c>
      <c r="N943" s="20">
        <f t="shared" si="165"/>
        <v>0.1076388888888889</v>
      </c>
      <c r="O943" s="20">
        <f t="shared" si="166"/>
        <v>0.16319444444444445</v>
      </c>
      <c r="P943" s="11" t="str">
        <f>IF(G943="","",G943&amp;COUNTIF($G$2:G943,G943))</f>
        <v>德甲233</v>
      </c>
      <c r="Q943" s="26">
        <f t="shared" si="167"/>
        <v>3.4722222222222099E-3</v>
      </c>
    </row>
    <row r="944" spans="1:17" x14ac:dyDescent="0.2">
      <c r="B944" s="11" t="s">
        <v>1224</v>
      </c>
      <c r="C944" s="19">
        <f t="shared" si="158"/>
        <v>45526</v>
      </c>
      <c r="D944" s="20">
        <f t="shared" si="159"/>
        <v>0.16666666666666666</v>
      </c>
      <c r="E944" s="20">
        <f t="shared" si="160"/>
        <v>0.22222222222222221</v>
      </c>
      <c r="F944" s="20">
        <f t="shared" si="161"/>
        <v>5.5555555555555552E-2</v>
      </c>
      <c r="G944" s="11" t="str" cm="1">
        <f t="array" ref="G944">_xlfn.IFNA(LOOKUP(1,0/FIND(help!$B$1:$B$26,B944),help!$C$1:$C$26),"")</f>
        <v>德甲</v>
      </c>
      <c r="H944" s="11" t="str" cm="1">
        <f t="array" ref="H944">IF(G944="","",IFERROR(LOOKUP(1,0/FIND(help!$H$2:$H$18,B944),help!$I$2:$I$18),""))</f>
        <v>2023-24赛季</v>
      </c>
      <c r="I944" s="11" t="str">
        <f t="shared" si="162"/>
        <v>国际足球赛场-23-24赛季德甲联赛第26轮</v>
      </c>
      <c r="J944" s="11" t="str">
        <f t="shared" si="163"/>
        <v>达姆施塔特VS拜仁慕尼黑</v>
      </c>
      <c r="K944" s="11" t="s">
        <v>755</v>
      </c>
      <c r="L944" s="19">
        <f t="shared" si="164"/>
        <v>45526</v>
      </c>
      <c r="M944" s="11">
        <f t="shared" si="157"/>
        <v>3505</v>
      </c>
      <c r="N944" s="20">
        <f t="shared" si="165"/>
        <v>0.16666666666666666</v>
      </c>
      <c r="O944" s="20">
        <f t="shared" si="166"/>
        <v>0.22222222222222221</v>
      </c>
      <c r="P944" s="11" t="str">
        <f>IF(G944="","",G944&amp;COUNTIF($G$2:G944,G944))</f>
        <v>德甲234</v>
      </c>
      <c r="Q944" s="26">
        <f t="shared" si="167"/>
        <v>0</v>
      </c>
    </row>
    <row r="945" spans="2:17" x14ac:dyDescent="0.2">
      <c r="B945" s="11" t="s">
        <v>1225</v>
      </c>
      <c r="C945" s="19">
        <f t="shared" si="158"/>
        <v>45526</v>
      </c>
      <c r="D945" s="20">
        <f t="shared" si="159"/>
        <v>0.22222222222222221</v>
      </c>
      <c r="E945" s="20">
        <f t="shared" si="160"/>
        <v>0.27777777777777779</v>
      </c>
      <c r="F945" s="20">
        <f t="shared" si="161"/>
        <v>5.555555555555558E-2</v>
      </c>
      <c r="G945" s="11" t="str" cm="1">
        <f t="array" ref="G945">_xlfn.IFNA(LOOKUP(1,0/FIND(help!$B$1:$B$26,B945),help!$C$1:$C$26),"")</f>
        <v>德甲</v>
      </c>
      <c r="H945" s="11" t="str" cm="1">
        <f t="array" ref="H945">IF(G945="","",IFERROR(LOOKUP(1,0/FIND(help!$H$2:$H$18,B945),help!$I$2:$I$18),""))</f>
        <v>2023-24赛季</v>
      </c>
      <c r="I945" s="11" t="str">
        <f t="shared" si="162"/>
        <v>国际足球赛场-23-24赛季德甲联赛第26轮</v>
      </c>
      <c r="J945" s="11" t="str">
        <f t="shared" si="163"/>
        <v>弗赖堡VS勒沃库森</v>
      </c>
      <c r="K945" s="11" t="s">
        <v>755</v>
      </c>
      <c r="L945" s="19">
        <f t="shared" si="164"/>
        <v>45526</v>
      </c>
      <c r="M945" s="11">
        <f t="shared" si="157"/>
        <v>3505</v>
      </c>
      <c r="N945" s="20">
        <f t="shared" si="165"/>
        <v>0.22222222222222221</v>
      </c>
      <c r="O945" s="20">
        <f t="shared" si="166"/>
        <v>0.27777777777777779</v>
      </c>
      <c r="P945" s="11" t="str">
        <f>IF(G945="","",G945&amp;COUNTIF($G$2:G945,G945))</f>
        <v>德甲235</v>
      </c>
      <c r="Q945" s="26">
        <f t="shared" si="167"/>
        <v>0</v>
      </c>
    </row>
    <row r="946" spans="2:17" x14ac:dyDescent="0.2">
      <c r="B946" s="11" t="s">
        <v>1226</v>
      </c>
      <c r="C946" s="19">
        <f t="shared" si="158"/>
        <v>45526</v>
      </c>
      <c r="D946" s="20">
        <f t="shared" si="159"/>
        <v>0.27777777777777779</v>
      </c>
      <c r="E946" s="20">
        <f t="shared" si="160"/>
        <v>0.33333333333333331</v>
      </c>
      <c r="F946" s="20">
        <f t="shared" si="161"/>
        <v>5.5555555555555525E-2</v>
      </c>
      <c r="G946" s="11" t="str" cm="1">
        <f t="array" ref="G946">_xlfn.IFNA(LOOKUP(1,0/FIND(help!$B$1:$B$26,B946),help!$C$1:$C$26),"")</f>
        <v>德甲</v>
      </c>
      <c r="H946" s="11" t="str" cm="1">
        <f t="array" ref="H946">IF(G946="","",IFERROR(LOOKUP(1,0/FIND(help!$H$2:$H$18,B946),help!$I$2:$I$18),""))</f>
        <v>2023-24赛季</v>
      </c>
      <c r="I946" s="11" t="str">
        <f t="shared" si="162"/>
        <v>国际足球赛场-23-24赛季德甲联赛第27轮</v>
      </c>
      <c r="J946" s="11" t="str">
        <f t="shared" si="163"/>
        <v>莱比锡VS美因茨</v>
      </c>
      <c r="K946" s="11" t="s">
        <v>755</v>
      </c>
      <c r="L946" s="19">
        <f t="shared" si="164"/>
        <v>45526</v>
      </c>
      <c r="M946" s="11">
        <f t="shared" si="157"/>
        <v>3505</v>
      </c>
      <c r="N946" s="20">
        <f t="shared" si="165"/>
        <v>0.27777777777777779</v>
      </c>
      <c r="O946" s="20">
        <f t="shared" si="166"/>
        <v>0.33333333333333337</v>
      </c>
      <c r="P946" s="11" t="str">
        <f>IF(G946="","",G946&amp;COUNTIF($G$2:G946,G946))</f>
        <v>德甲236</v>
      </c>
      <c r="Q946" s="26">
        <f t="shared" si="167"/>
        <v>5.5511151231257827E-17</v>
      </c>
    </row>
    <row r="947" spans="2:17" x14ac:dyDescent="0.2">
      <c r="B947" s="11" t="s">
        <v>1227</v>
      </c>
      <c r="C947" s="19">
        <f t="shared" si="158"/>
        <v>45526</v>
      </c>
      <c r="D947" s="20">
        <f t="shared" si="159"/>
        <v>0.33333333333333331</v>
      </c>
      <c r="E947" s="20">
        <f t="shared" si="160"/>
        <v>0.35069444444444442</v>
      </c>
      <c r="F947" s="20">
        <f t="shared" si="161"/>
        <v>1.7361111111111105E-2</v>
      </c>
      <c r="G947" s="11" t="str" cm="1">
        <f t="array" ref="G947">_xlfn.IFNA(LOOKUP(1,0/FIND(help!$B$1:$B$26,B947),help!$C$1:$C$26),"")</f>
        <v/>
      </c>
      <c r="H947" s="11" t="str" cm="1">
        <f t="array" ref="H947">IF(G947="","",IFERROR(LOOKUP(1,0/FIND(help!$H$2:$H$18,B947),help!$I$2:$I$18),""))</f>
        <v/>
      </c>
      <c r="I947" s="11" t="str">
        <f t="shared" si="162"/>
        <v>足球华彩-2024-5</v>
      </c>
      <c r="J947" s="11" t="str">
        <f t="shared" si="163"/>
        <v>城记?米兰</v>
      </c>
      <c r="K947" s="11" t="s">
        <v>755</v>
      </c>
      <c r="L947" s="19">
        <f t="shared" si="164"/>
        <v>45526</v>
      </c>
      <c r="M947" s="11">
        <f t="shared" si="157"/>
        <v>3505</v>
      </c>
      <c r="N947" s="20" t="str">
        <f t="shared" si="165"/>
        <v/>
      </c>
      <c r="O947" s="20" t="str">
        <f t="shared" si="166"/>
        <v/>
      </c>
      <c r="P947" s="11" t="str">
        <f>IF(G947="","",G947&amp;COUNTIF($G$2:G947,G947))</f>
        <v/>
      </c>
      <c r="Q947" s="26">
        <f t="shared" si="167"/>
        <v>0</v>
      </c>
    </row>
    <row r="948" spans="2:17" x14ac:dyDescent="0.2">
      <c r="B948" s="11" t="s">
        <v>1228</v>
      </c>
      <c r="C948" s="19">
        <f t="shared" si="158"/>
        <v>45526</v>
      </c>
      <c r="D948" s="20">
        <f t="shared" si="159"/>
        <v>0.35069444444444442</v>
      </c>
      <c r="E948" s="20">
        <f t="shared" si="160"/>
        <v>0.44097222222222221</v>
      </c>
      <c r="F948" s="20">
        <f t="shared" si="161"/>
        <v>9.027777777777779E-2</v>
      </c>
      <c r="G948" s="11" t="str" cm="1">
        <f t="array" ref="G948">_xlfn.IFNA(LOOKUP(1,0/FIND(help!$B$1:$B$26,B948),help!$C$1:$C$26),"")</f>
        <v/>
      </c>
      <c r="H948" s="11" t="str" cm="1">
        <f t="array" ref="H948">IF(G948="","",IFERROR(LOOKUP(1,0/FIND(help!$H$2:$H$18,B948),help!$I$2:$I$18),""))</f>
        <v/>
      </c>
      <c r="I948" s="11" t="str">
        <f t="shared" si="162"/>
        <v>足球实况-2024南美解放者杯1/8决赛第二回合</v>
      </c>
      <c r="J948" s="11" t="str">
        <f t="shared" si="163"/>
        <v>阿根廷河床VS阿根廷塔列雷斯(直播)</v>
      </c>
      <c r="K948" s="11" t="s">
        <v>755</v>
      </c>
      <c r="L948" s="19">
        <f t="shared" si="164"/>
        <v>45526</v>
      </c>
      <c r="M948" s="11">
        <f t="shared" si="157"/>
        <v>3505</v>
      </c>
      <c r="N948" s="20" t="str">
        <f t="shared" si="165"/>
        <v/>
      </c>
      <c r="O948" s="20" t="str">
        <f t="shared" si="166"/>
        <v/>
      </c>
      <c r="P948" s="11" t="str">
        <f>IF(G948="","",G948&amp;COUNTIF($G$2:G948,G948))</f>
        <v/>
      </c>
      <c r="Q948" s="26">
        <f t="shared" si="167"/>
        <v>0</v>
      </c>
    </row>
    <row r="949" spans="2:17" x14ac:dyDescent="0.2">
      <c r="B949" s="11" t="s">
        <v>1229</v>
      </c>
      <c r="C949" s="19">
        <f t="shared" si="158"/>
        <v>45526</v>
      </c>
      <c r="D949" s="20">
        <f t="shared" si="159"/>
        <v>0.44097222222222221</v>
      </c>
      <c r="E949" s="20">
        <f t="shared" si="160"/>
        <v>0.5</v>
      </c>
      <c r="F949" s="20">
        <f t="shared" si="161"/>
        <v>5.902777777777779E-2</v>
      </c>
      <c r="G949" s="11" t="str" cm="1">
        <f t="array" ref="G949">_xlfn.IFNA(LOOKUP(1,0/FIND(help!$B$1:$B$26,B949),help!$C$1:$C$26),"")</f>
        <v>欧冠</v>
      </c>
      <c r="H949" s="11" t="str" cm="1">
        <f t="array" ref="H949">IF(G949="","",IFERROR(LOOKUP(1,0/FIND(help!$H$2:$H$18,B949),help!$I$2:$I$18),""))</f>
        <v>2023-24赛季</v>
      </c>
      <c r="I949" s="11" t="str">
        <f t="shared" si="162"/>
        <v>实况录像-2023/2024欧洲冠军联赛1/4决赛第一回合</v>
      </c>
      <c r="J949" s="11" t="str">
        <f t="shared" si="163"/>
        <v>?阿森纳VS拜仁慕尼黑</v>
      </c>
      <c r="K949" s="11" t="s">
        <v>755</v>
      </c>
      <c r="L949" s="19">
        <f t="shared" si="164"/>
        <v>45526</v>
      </c>
      <c r="M949" s="11">
        <f t="shared" si="157"/>
        <v>3505</v>
      </c>
      <c r="N949" s="20">
        <f t="shared" si="165"/>
        <v>0.44097222222222221</v>
      </c>
      <c r="O949" s="20">
        <f t="shared" si="166"/>
        <v>0.49652777777777779</v>
      </c>
      <c r="P949" s="11" t="str">
        <f>IF(G949="","",G949&amp;COUNTIF($G$2:G949,G949))</f>
        <v>欧冠201</v>
      </c>
      <c r="Q949" s="26">
        <f t="shared" si="167"/>
        <v>3.4722222222222099E-3</v>
      </c>
    </row>
    <row r="950" spans="2:17" x14ac:dyDescent="0.2">
      <c r="B950" s="11" t="s">
        <v>1230</v>
      </c>
      <c r="C950" s="19">
        <f t="shared" si="158"/>
        <v>45526</v>
      </c>
      <c r="D950" s="20">
        <f t="shared" si="159"/>
        <v>0.5</v>
      </c>
      <c r="E950" s="20">
        <f t="shared" si="160"/>
        <v>0.51736111111111116</v>
      </c>
      <c r="F950" s="20">
        <f t="shared" si="161"/>
        <v>1.736111111111116E-2</v>
      </c>
      <c r="G950" s="11" t="str" cm="1">
        <f t="array" ref="G950">_xlfn.IFNA(LOOKUP(1,0/FIND(help!$B$1:$B$26,B950),help!$C$1:$C$26),"")</f>
        <v/>
      </c>
      <c r="H950" s="11" t="str" cm="1">
        <f t="array" ref="H950">IF(G950="","",IFERROR(LOOKUP(1,0/FIND(help!$H$2:$H$18,B950),help!$I$2:$I$18),""))</f>
        <v/>
      </c>
      <c r="I950" s="11" t="str">
        <f t="shared" si="162"/>
        <v>足球华彩-2024-11</v>
      </c>
      <c r="J950" s="11" t="str">
        <f t="shared" si="163"/>
        <v>城记?巴塞罗那</v>
      </c>
      <c r="K950" s="11" t="s">
        <v>755</v>
      </c>
      <c r="L950" s="19">
        <f t="shared" si="164"/>
        <v>45526</v>
      </c>
      <c r="M950" s="11">
        <f t="shared" si="157"/>
        <v>3505</v>
      </c>
      <c r="N950" s="20" t="str">
        <f t="shared" si="165"/>
        <v/>
      </c>
      <c r="O950" s="20" t="str">
        <f t="shared" si="166"/>
        <v/>
      </c>
      <c r="P950" s="11" t="str">
        <f>IF(G950="","",G950&amp;COUNTIF($G$2:G950,G950))</f>
        <v/>
      </c>
      <c r="Q950" s="26">
        <f t="shared" si="167"/>
        <v>0</v>
      </c>
    </row>
    <row r="951" spans="2:17" x14ac:dyDescent="0.2">
      <c r="B951" s="11" t="s">
        <v>1231</v>
      </c>
      <c r="C951" s="19">
        <f t="shared" si="158"/>
        <v>45526</v>
      </c>
      <c r="D951" s="20">
        <f t="shared" si="159"/>
        <v>0.51736111111111116</v>
      </c>
      <c r="E951" s="20">
        <f t="shared" si="160"/>
        <v>0.53472222222222221</v>
      </c>
      <c r="F951" s="20">
        <f t="shared" si="161"/>
        <v>1.7361111111111049E-2</v>
      </c>
      <c r="G951" s="11" t="str" cm="1">
        <f t="array" ref="G951">_xlfn.IFNA(LOOKUP(1,0/FIND(help!$B$1:$B$26,B951),help!$C$1:$C$26),"")</f>
        <v/>
      </c>
      <c r="H951" s="11" t="str" cm="1">
        <f t="array" ref="H951">IF(G951="","",IFERROR(LOOKUP(1,0/FIND(help!$H$2:$H$18,B951),help!$I$2:$I$18),""))</f>
        <v/>
      </c>
      <c r="I951" s="11" t="str">
        <f t="shared" si="162"/>
        <v>足球华彩-2024-5</v>
      </c>
      <c r="J951" s="11" t="str">
        <f t="shared" si="163"/>
        <v>城记?米兰</v>
      </c>
      <c r="K951" s="11" t="s">
        <v>755</v>
      </c>
      <c r="L951" s="19">
        <f t="shared" si="164"/>
        <v>45526</v>
      </c>
      <c r="M951" s="11">
        <f t="shared" si="157"/>
        <v>3505</v>
      </c>
      <c r="N951" s="20" t="str">
        <f t="shared" si="165"/>
        <v/>
      </c>
      <c r="O951" s="20" t="str">
        <f t="shared" si="166"/>
        <v/>
      </c>
      <c r="P951" s="11" t="str">
        <f>IF(G951="","",G951&amp;COUNTIF($G$2:G951,G951))</f>
        <v/>
      </c>
      <c r="Q951" s="26">
        <f t="shared" si="167"/>
        <v>0</v>
      </c>
    </row>
    <row r="952" spans="2:17" x14ac:dyDescent="0.2">
      <c r="B952" s="11" t="s">
        <v>1358</v>
      </c>
      <c r="C952" s="19">
        <f t="shared" si="158"/>
        <v>45526</v>
      </c>
      <c r="D952" s="20">
        <f t="shared" si="159"/>
        <v>0.53472222222222221</v>
      </c>
      <c r="E952" s="20">
        <f t="shared" si="160"/>
        <v>0.59027777777777779</v>
      </c>
      <c r="F952" s="20">
        <f t="shared" si="161"/>
        <v>5.555555555555558E-2</v>
      </c>
      <c r="G952" s="11" t="str" cm="1">
        <f t="array" ref="G952">_xlfn.IFNA(LOOKUP(1,0/FIND(help!$B$1:$B$26,B952),help!$C$1:$C$26),"")</f>
        <v>意甲</v>
      </c>
      <c r="H952" s="11" t="str" cm="1">
        <f t="array" ref="H952">IF(G952="","",IFERROR(LOOKUP(1,0/FIND(help!$H$2:$H$18,B952),help!$I$2:$I$18),""))</f>
        <v>2023-24赛季</v>
      </c>
      <c r="I952" s="11" t="str">
        <f t="shared" si="162"/>
        <v>2023/2024意大利足球甲级联赛-第20轮</v>
      </c>
      <c r="J952" s="11" t="str">
        <f t="shared" si="163"/>
        <v>米兰-罗马</v>
      </c>
      <c r="K952" s="11" t="s">
        <v>755</v>
      </c>
      <c r="L952" s="19">
        <f t="shared" si="164"/>
        <v>45526</v>
      </c>
      <c r="M952" s="11">
        <f t="shared" si="157"/>
        <v>3505</v>
      </c>
      <c r="N952" s="20">
        <f t="shared" si="165"/>
        <v>0.53472222222222221</v>
      </c>
      <c r="O952" s="20">
        <f t="shared" si="166"/>
        <v>0.59027777777777779</v>
      </c>
      <c r="P952" s="11" t="str">
        <f>IF(G952="","",G952&amp;COUNTIF($G$2:G952,G952))</f>
        <v>意甲89</v>
      </c>
      <c r="Q952" s="26">
        <f t="shared" si="167"/>
        <v>0</v>
      </c>
    </row>
    <row r="953" spans="2:17" x14ac:dyDescent="0.2">
      <c r="B953" s="11" t="s">
        <v>1232</v>
      </c>
      <c r="C953" s="19">
        <f t="shared" si="158"/>
        <v>45526</v>
      </c>
      <c r="D953" s="20">
        <f t="shared" si="159"/>
        <v>0.59027777777777779</v>
      </c>
      <c r="E953" s="20">
        <f t="shared" si="160"/>
        <v>0.64930555555555558</v>
      </c>
      <c r="F953" s="20">
        <f t="shared" si="161"/>
        <v>5.902777777777779E-2</v>
      </c>
      <c r="G953" s="11" t="str" cm="1">
        <f t="array" ref="G953">_xlfn.IFNA(LOOKUP(1,0/FIND(help!$B$1:$B$26,B953),help!$C$1:$C$26),"")</f>
        <v>意甲</v>
      </c>
      <c r="H953" s="11" t="str" cm="1">
        <f t="array" ref="H953">IF(G953="","",IFERROR(LOOKUP(1,0/FIND(help!$H$2:$H$18,B953),help!$I$2:$I$18),""))</f>
        <v>2023-24赛季</v>
      </c>
      <c r="I953" s="11" t="str">
        <f t="shared" si="162"/>
        <v>国际足球赛场-23-24赛季意甲联赛第21轮</v>
      </c>
      <c r="J953" s="11" t="str">
        <f t="shared" si="163"/>
        <v>乌迪内斯VSAC米兰</v>
      </c>
      <c r="K953" s="11" t="s">
        <v>755</v>
      </c>
      <c r="L953" s="19">
        <f t="shared" si="164"/>
        <v>45526</v>
      </c>
      <c r="M953" s="11">
        <f t="shared" si="157"/>
        <v>3505</v>
      </c>
      <c r="N953" s="20">
        <f t="shared" si="165"/>
        <v>0.59027777777777779</v>
      </c>
      <c r="O953" s="20">
        <f t="shared" si="166"/>
        <v>0.64583333333333337</v>
      </c>
      <c r="P953" s="11" t="str">
        <f>IF(G953="","",G953&amp;COUNTIF($G$2:G953,G953))</f>
        <v>意甲90</v>
      </c>
      <c r="Q953" s="26">
        <f t="shared" si="167"/>
        <v>3.4722222222222099E-3</v>
      </c>
    </row>
    <row r="954" spans="2:17" x14ac:dyDescent="0.2">
      <c r="B954" s="11" t="s">
        <v>1233</v>
      </c>
      <c r="C954" s="19">
        <f t="shared" si="158"/>
        <v>45526</v>
      </c>
      <c r="D954" s="20">
        <f t="shared" si="159"/>
        <v>0.64930555555555558</v>
      </c>
      <c r="E954" s="20">
        <f t="shared" si="160"/>
        <v>0.70486111111111116</v>
      </c>
      <c r="F954" s="20">
        <f t="shared" si="161"/>
        <v>5.555555555555558E-2</v>
      </c>
      <c r="G954" s="11" t="str" cm="1">
        <f t="array" ref="G954">_xlfn.IFNA(LOOKUP(1,0/FIND(help!$B$1:$B$26,B954),help!$C$1:$C$26),"")</f>
        <v>英超</v>
      </c>
      <c r="H954" s="11" t="str" cm="1">
        <f t="array" ref="H954">IF(G954="","",IFERROR(LOOKUP(1,0/FIND(help!$H$2:$H$18,B954),help!$I$2:$I$18),""))</f>
        <v>2023-24赛季</v>
      </c>
      <c r="I954" s="11" t="str">
        <f t="shared" si="162"/>
        <v>实况录像-2023/2024英格兰足球超级联赛第3轮</v>
      </c>
      <c r="J954" s="11" t="str">
        <f t="shared" si="163"/>
        <v>曼联VS诺丁汉森林</v>
      </c>
      <c r="K954" s="11" t="s">
        <v>755</v>
      </c>
      <c r="L954" s="19">
        <f t="shared" si="164"/>
        <v>45526</v>
      </c>
      <c r="M954" s="11">
        <f t="shared" si="157"/>
        <v>3505</v>
      </c>
      <c r="N954" s="20">
        <f t="shared" si="165"/>
        <v>0.64930555555555558</v>
      </c>
      <c r="O954" s="20">
        <f t="shared" si="166"/>
        <v>0.70486111111111116</v>
      </c>
      <c r="P954" s="11" t="str">
        <f>IF(G954="","",G954&amp;COUNTIF($G$2:G954,G954))</f>
        <v>英超144</v>
      </c>
      <c r="Q954" s="26">
        <f t="shared" si="167"/>
        <v>0</v>
      </c>
    </row>
    <row r="955" spans="2:17" x14ac:dyDescent="0.2">
      <c r="B955" s="11" t="s">
        <v>1234</v>
      </c>
      <c r="C955" s="19">
        <f t="shared" si="158"/>
        <v>45526</v>
      </c>
      <c r="D955" s="20">
        <f t="shared" si="159"/>
        <v>0.70486111111111116</v>
      </c>
      <c r="E955" s="20">
        <f t="shared" si="160"/>
        <v>0.76388888888888884</v>
      </c>
      <c r="F955" s="20">
        <f t="shared" si="161"/>
        <v>5.9027777777777679E-2</v>
      </c>
      <c r="G955" s="11" t="str" cm="1">
        <f t="array" ref="G955">_xlfn.IFNA(LOOKUP(1,0/FIND(help!$B$1:$B$26,B955),help!$C$1:$C$26),"")</f>
        <v>英超</v>
      </c>
      <c r="H955" s="11" t="str" cm="1">
        <f t="array" ref="H955">IF(G955="","",IFERROR(LOOKUP(1,0/FIND(help!$H$2:$H$18,B955),help!$I$2:$I$18),""))</f>
        <v>2023-24赛季</v>
      </c>
      <c r="I955" s="11" t="str">
        <f t="shared" si="162"/>
        <v>实况录像-2023/2024英格兰足球超级联赛第3轮</v>
      </c>
      <c r="J955" s="11" t="str">
        <f t="shared" si="163"/>
        <v>谢菲尔德联VS曼城</v>
      </c>
      <c r="K955" s="11" t="s">
        <v>755</v>
      </c>
      <c r="L955" s="19">
        <f t="shared" si="164"/>
        <v>45526</v>
      </c>
      <c r="M955" s="11">
        <f t="shared" si="157"/>
        <v>3505</v>
      </c>
      <c r="N955" s="20">
        <f t="shared" si="165"/>
        <v>0.70486111111111116</v>
      </c>
      <c r="O955" s="20">
        <f t="shared" si="166"/>
        <v>0.76041666666666674</v>
      </c>
      <c r="P955" s="11" t="str">
        <f>IF(G955="","",G955&amp;COUNTIF($G$2:G955,G955))</f>
        <v>英超145</v>
      </c>
      <c r="Q955" s="26">
        <f t="shared" si="167"/>
        <v>3.4722222222220989E-3</v>
      </c>
    </row>
    <row r="956" spans="2:17" x14ac:dyDescent="0.2">
      <c r="B956" s="11" t="s">
        <v>1235</v>
      </c>
      <c r="C956" s="19">
        <f t="shared" si="158"/>
        <v>45526</v>
      </c>
      <c r="D956" s="20">
        <f t="shared" si="159"/>
        <v>0.76388888888888884</v>
      </c>
      <c r="E956" s="20">
        <f t="shared" si="160"/>
        <v>0.77777777777777779</v>
      </c>
      <c r="F956" s="20">
        <f t="shared" si="161"/>
        <v>1.3888888888888951E-2</v>
      </c>
      <c r="G956" s="11" t="str" cm="1">
        <f t="array" ref="G956">_xlfn.IFNA(LOOKUP(1,0/FIND(help!$B$1:$B$26,B956),help!$C$1:$C$26),"")</f>
        <v/>
      </c>
      <c r="H956" s="11" t="str" cm="1">
        <f t="array" ref="H956">IF(G956="","",IFERROR(LOOKUP(1,0/FIND(help!$H$2:$H$18,B956),help!$I$2:$I$18),""))</f>
        <v/>
      </c>
      <c r="I956" s="11" t="str">
        <f t="shared" si="162"/>
        <v>足球华彩-2024-5</v>
      </c>
      <c r="J956" s="11" t="str">
        <f t="shared" si="163"/>
        <v>城记?米兰</v>
      </c>
      <c r="K956" s="11" t="s">
        <v>755</v>
      </c>
      <c r="L956" s="19">
        <f t="shared" si="164"/>
        <v>45526</v>
      </c>
      <c r="M956" s="11">
        <f t="shared" si="157"/>
        <v>3505</v>
      </c>
      <c r="N956" s="20" t="str">
        <f t="shared" si="165"/>
        <v/>
      </c>
      <c r="O956" s="20" t="str">
        <f t="shared" si="166"/>
        <v/>
      </c>
      <c r="P956" s="11" t="str">
        <f>IF(G956="","",G956&amp;COUNTIF($G$2:G956,G956))</f>
        <v/>
      </c>
      <c r="Q956" s="26">
        <f t="shared" si="167"/>
        <v>0</v>
      </c>
    </row>
    <row r="957" spans="2:17" x14ac:dyDescent="0.2">
      <c r="B957" s="11" t="s">
        <v>1236</v>
      </c>
      <c r="C957" s="19">
        <f t="shared" si="158"/>
        <v>45526</v>
      </c>
      <c r="D957" s="20">
        <f t="shared" si="159"/>
        <v>0.77777777777777779</v>
      </c>
      <c r="E957" s="20">
        <f t="shared" si="160"/>
        <v>0.79513888888888884</v>
      </c>
      <c r="F957" s="20">
        <f t="shared" si="161"/>
        <v>1.7361111111111049E-2</v>
      </c>
      <c r="G957" s="11" t="str" cm="1">
        <f t="array" ref="G957">_xlfn.IFNA(LOOKUP(1,0/FIND(help!$B$1:$B$26,B957),help!$C$1:$C$26),"")</f>
        <v/>
      </c>
      <c r="H957" s="11" t="str" cm="1">
        <f t="array" ref="H957">IF(G957="","",IFERROR(LOOKUP(1,0/FIND(help!$H$2:$H$18,B957),help!$I$2:$I$18),""))</f>
        <v/>
      </c>
      <c r="I957" s="11" t="str">
        <f t="shared" si="162"/>
        <v>足球华彩-2024-11</v>
      </c>
      <c r="J957" s="11" t="str">
        <f t="shared" si="163"/>
        <v>城记?巴塞罗那</v>
      </c>
      <c r="K957" s="11" t="s">
        <v>755</v>
      </c>
      <c r="L957" s="19">
        <f t="shared" si="164"/>
        <v>45526</v>
      </c>
      <c r="M957" s="11">
        <f t="shared" si="157"/>
        <v>3505</v>
      </c>
      <c r="N957" s="20" t="str">
        <f t="shared" si="165"/>
        <v/>
      </c>
      <c r="O957" s="20" t="str">
        <f t="shared" si="166"/>
        <v/>
      </c>
      <c r="P957" s="11" t="str">
        <f>IF(G957="","",G957&amp;COUNTIF($G$2:G957,G957))</f>
        <v/>
      </c>
      <c r="Q957" s="26">
        <f t="shared" si="167"/>
        <v>0</v>
      </c>
    </row>
    <row r="958" spans="2:17" x14ac:dyDescent="0.2">
      <c r="B958" s="11" t="s">
        <v>1289</v>
      </c>
      <c r="C958" s="19">
        <f t="shared" si="158"/>
        <v>45526</v>
      </c>
      <c r="D958" s="20">
        <f t="shared" si="159"/>
        <v>0.79513888888888884</v>
      </c>
      <c r="E958" s="20">
        <f t="shared" si="160"/>
        <v>0.85069444444444442</v>
      </c>
      <c r="F958" s="20">
        <f t="shared" si="161"/>
        <v>5.555555555555558E-2</v>
      </c>
      <c r="G958" s="11" t="str" cm="1">
        <f t="array" ref="G958">_xlfn.IFNA(LOOKUP(1,0/FIND(help!$B$1:$B$26,B958),help!$C$1:$C$26),"")</f>
        <v>英超</v>
      </c>
      <c r="H958" s="11" t="str" cm="1">
        <f t="array" ref="H958">IF(G958="","",IFERROR(LOOKUP(1,0/FIND(help!$H$2:$H$18,B958),help!$I$2:$I$18),""))</f>
        <v>2024-25赛季</v>
      </c>
      <c r="I958" s="11" t="str">
        <f t="shared" si="162"/>
        <v>实况录像-2024/2025英格兰足球超级联赛</v>
      </c>
      <c r="J958" s="11" t="str">
        <f t="shared" si="163"/>
        <v>第1轮?阿森纳VS伍尔弗汉普顿</v>
      </c>
      <c r="K958" s="11" t="s">
        <v>755</v>
      </c>
      <c r="L958" s="19">
        <f t="shared" si="164"/>
        <v>45526</v>
      </c>
      <c r="M958" s="11">
        <f t="shared" si="157"/>
        <v>3505</v>
      </c>
      <c r="N958" s="20">
        <f t="shared" si="165"/>
        <v>0.79513888888888884</v>
      </c>
      <c r="O958" s="20">
        <f t="shared" si="166"/>
        <v>0.85069444444444442</v>
      </c>
      <c r="P958" s="11" t="str">
        <f>IF(G958="","",G958&amp;COUNTIF($G$2:G958,G958))</f>
        <v>英超146</v>
      </c>
      <c r="Q958" s="26">
        <f t="shared" si="167"/>
        <v>0</v>
      </c>
    </row>
    <row r="959" spans="2:17" x14ac:dyDescent="0.2">
      <c r="B959" s="11" t="s">
        <v>1237</v>
      </c>
      <c r="C959" s="19">
        <f t="shared" si="158"/>
        <v>45526</v>
      </c>
      <c r="D959" s="20">
        <f t="shared" si="159"/>
        <v>0.85069444444444442</v>
      </c>
      <c r="E959" s="20">
        <f t="shared" si="160"/>
        <v>0.90972222222222221</v>
      </c>
      <c r="F959" s="20">
        <f t="shared" si="161"/>
        <v>5.902777777777779E-2</v>
      </c>
      <c r="G959" s="11" t="str" cm="1">
        <f t="array" ref="G959">_xlfn.IFNA(LOOKUP(1,0/FIND(help!$B$1:$B$26,B959),help!$C$1:$C$26),"")</f>
        <v/>
      </c>
      <c r="H959" s="11" t="str" cm="1">
        <f t="array" ref="H959">IF(G959="","",IFERROR(LOOKUP(1,0/FIND(help!$H$2:$H$18,B959),help!$I$2:$I$18),""))</f>
        <v/>
      </c>
      <c r="I959" s="11" t="str">
        <f t="shared" si="162"/>
        <v>国际足球赛场-2024南美解放者杯1/8决赛第一回合</v>
      </c>
      <c r="J959" s="11" t="str">
        <f t="shared" si="163"/>
        <v>巴西格雷米奥VS巴西弗卢米嫩塞</v>
      </c>
      <c r="K959" s="11" t="s">
        <v>755</v>
      </c>
      <c r="L959" s="19">
        <f t="shared" si="164"/>
        <v>45526</v>
      </c>
      <c r="M959" s="11">
        <f t="shared" si="157"/>
        <v>3505</v>
      </c>
      <c r="N959" s="20" t="str">
        <f t="shared" si="165"/>
        <v/>
      </c>
      <c r="O959" s="20" t="str">
        <f t="shared" si="166"/>
        <v/>
      </c>
      <c r="P959" s="11" t="str">
        <f>IF(G959="","",G959&amp;COUNTIF($G$2:G959,G959))</f>
        <v/>
      </c>
      <c r="Q959" s="26">
        <f t="shared" si="167"/>
        <v>0</v>
      </c>
    </row>
    <row r="960" spans="2:17" x14ac:dyDescent="0.2">
      <c r="B960" s="11" t="s">
        <v>1238</v>
      </c>
      <c r="C960" s="19">
        <f t="shared" si="158"/>
        <v>45526</v>
      </c>
      <c r="D960" s="20">
        <f t="shared" si="159"/>
        <v>0.90972222222222221</v>
      </c>
      <c r="E960" s="20">
        <f t="shared" si="160"/>
        <v>0.96527777777777779</v>
      </c>
      <c r="F960" s="20">
        <f t="shared" si="161"/>
        <v>5.555555555555558E-2</v>
      </c>
      <c r="G960" s="11" t="str" cm="1">
        <f t="array" ref="G960">_xlfn.IFNA(LOOKUP(1,0/FIND(help!$B$1:$B$26,B960),help!$C$1:$C$26),"")</f>
        <v>欧冠</v>
      </c>
      <c r="H960" s="11" t="str" cm="1">
        <f t="array" ref="H960">IF(G960="","",IFERROR(LOOKUP(1,0/FIND(help!$H$2:$H$18,B960),help!$I$2:$I$18),""))</f>
        <v>2023-24赛季</v>
      </c>
      <c r="I960" s="11" t="str">
        <f t="shared" si="162"/>
        <v>实况录像-2023/2024欧洲冠军联赛1/4决赛第一回合</v>
      </c>
      <c r="J960" s="11" t="str">
        <f t="shared" si="163"/>
        <v>?皇家马德里VS曼城</v>
      </c>
      <c r="K960" s="11" t="s">
        <v>755</v>
      </c>
      <c r="L960" s="19">
        <f t="shared" si="164"/>
        <v>45526</v>
      </c>
      <c r="M960" s="11">
        <f t="shared" si="157"/>
        <v>3505</v>
      </c>
      <c r="N960" s="20">
        <f t="shared" si="165"/>
        <v>0.90972222222222221</v>
      </c>
      <c r="O960" s="20">
        <f t="shared" si="166"/>
        <v>0.96527777777777779</v>
      </c>
      <c r="P960" s="11" t="str">
        <f>IF(G960="","",G960&amp;COUNTIF($G$2:G960,G960))</f>
        <v>欧冠202</v>
      </c>
      <c r="Q960" s="26">
        <f t="shared" si="167"/>
        <v>0</v>
      </c>
    </row>
    <row r="961" spans="1:17" x14ac:dyDescent="0.2">
      <c r="B961" s="11" t="s">
        <v>1239</v>
      </c>
      <c r="C961" s="19">
        <f t="shared" si="158"/>
        <v>45526</v>
      </c>
      <c r="D961" s="20">
        <f t="shared" si="159"/>
        <v>0.96527777777777779</v>
      </c>
      <c r="E961" s="20">
        <f t="shared" si="160"/>
        <v>2.4305555555555556E-2</v>
      </c>
      <c r="F961" s="20">
        <f t="shared" si="161"/>
        <v>5.902777777777779E-2</v>
      </c>
      <c r="G961" s="11" t="str" cm="1">
        <f t="array" ref="G961">_xlfn.IFNA(LOOKUP(1,0/FIND(help!$B$1:$B$26,B961),help!$C$1:$C$26),"")</f>
        <v>欧冠</v>
      </c>
      <c r="H961" s="11" t="str" cm="1">
        <f t="array" ref="H961">IF(G961="","",IFERROR(LOOKUP(1,0/FIND(help!$H$2:$H$18,B961),help!$I$2:$I$18),""))</f>
        <v>2023-24赛季</v>
      </c>
      <c r="I961" s="11" t="str">
        <f t="shared" si="162"/>
        <v>实况录像-2023/2024欧洲冠军联赛1/4决赛第一回合</v>
      </c>
      <c r="J961" s="11" t="str">
        <f t="shared" si="163"/>
        <v>?阿森纳VS拜仁慕尼黑</v>
      </c>
      <c r="K961" s="11" t="s">
        <v>755</v>
      </c>
      <c r="L961" s="19">
        <f t="shared" si="164"/>
        <v>45526</v>
      </c>
      <c r="M961" s="11">
        <f t="shared" si="157"/>
        <v>3505</v>
      </c>
      <c r="N961" s="20">
        <f t="shared" si="165"/>
        <v>0.96527777777777779</v>
      </c>
      <c r="O961" s="20">
        <f t="shared" si="166"/>
        <v>1.0208333333333333</v>
      </c>
      <c r="P961" s="11" t="str">
        <f>IF(G961="","",G961&amp;COUNTIF($G$2:G961,G961))</f>
        <v>欧冠203</v>
      </c>
      <c r="Q961" s="26">
        <f t="shared" si="167"/>
        <v>3.4722222222223209E-3</v>
      </c>
    </row>
    <row r="962" spans="1:17" x14ac:dyDescent="0.2">
      <c r="A962" s="19">
        <v>45527</v>
      </c>
      <c r="B962" s="11" t="s">
        <v>561</v>
      </c>
      <c r="C962" s="19">
        <f t="shared" si="158"/>
        <v>45527</v>
      </c>
      <c r="D962" s="20">
        <f t="shared" si="159"/>
        <v>2.4305555555555556E-2</v>
      </c>
      <c r="E962" s="20">
        <f t="shared" si="160"/>
        <v>3.8194444444444448E-2</v>
      </c>
      <c r="F962" s="20">
        <f t="shared" si="161"/>
        <v>1.3888888888888892E-2</v>
      </c>
      <c r="G962" s="11" t="str" cm="1">
        <f t="array" ref="G962">_xlfn.IFNA(LOOKUP(1,0/FIND(help!$B$1:$B$26,B962),help!$C$1:$C$26),"")</f>
        <v/>
      </c>
      <c r="H962" s="11" t="str" cm="1">
        <f t="array" ref="H962">IF(G962="","",IFERROR(LOOKUP(1,0/FIND(help!$H$2:$H$18,B962),help!$I$2:$I$18),""))</f>
        <v/>
      </c>
      <c r="I962" s="11" t="str">
        <f t="shared" si="162"/>
        <v>足球华彩-2024-5</v>
      </c>
      <c r="J962" s="11" t="str">
        <f t="shared" si="163"/>
        <v>城记?米兰</v>
      </c>
      <c r="K962" s="11" t="s">
        <v>755</v>
      </c>
      <c r="L962" s="19">
        <f t="shared" si="164"/>
        <v>45526</v>
      </c>
      <c r="M962" s="11">
        <f t="shared" si="157"/>
        <v>3505</v>
      </c>
      <c r="N962" s="20" t="str">
        <f t="shared" si="165"/>
        <v/>
      </c>
      <c r="O962" s="20" t="str">
        <f t="shared" si="166"/>
        <v/>
      </c>
      <c r="P962" s="11" t="str">
        <f>IF(G962="","",G962&amp;COUNTIF($G$2:G962,G962))</f>
        <v/>
      </c>
      <c r="Q962" s="26">
        <f t="shared" si="167"/>
        <v>0</v>
      </c>
    </row>
    <row r="963" spans="1:17" x14ac:dyDescent="0.2">
      <c r="B963" s="11" t="s">
        <v>739</v>
      </c>
      <c r="C963" s="19">
        <f t="shared" si="158"/>
        <v>45527</v>
      </c>
      <c r="D963" s="20">
        <f t="shared" si="159"/>
        <v>3.8194444444444448E-2</v>
      </c>
      <c r="E963" s="20">
        <f t="shared" si="160"/>
        <v>5.2083333333333336E-2</v>
      </c>
      <c r="F963" s="20">
        <f t="shared" si="161"/>
        <v>1.3888888888888888E-2</v>
      </c>
      <c r="G963" s="11" t="str" cm="1">
        <f t="array" ref="G963">_xlfn.IFNA(LOOKUP(1,0/FIND(help!$B$1:$B$26,B963),help!$C$1:$C$26),"")</f>
        <v/>
      </c>
      <c r="H963" s="11" t="str" cm="1">
        <f t="array" ref="H963">IF(G963="","",IFERROR(LOOKUP(1,0/FIND(help!$H$2:$H$18,B963),help!$I$2:$I$18),""))</f>
        <v/>
      </c>
      <c r="I963" s="11" t="str">
        <f t="shared" si="162"/>
        <v>足球华彩-2024-11</v>
      </c>
      <c r="J963" s="11" t="str">
        <f t="shared" si="163"/>
        <v>城记?巴塞罗那</v>
      </c>
      <c r="K963" s="11" t="s">
        <v>755</v>
      </c>
      <c r="L963" s="19">
        <f t="shared" si="164"/>
        <v>45526</v>
      </c>
      <c r="M963" s="11">
        <f t="shared" si="157"/>
        <v>3505</v>
      </c>
      <c r="N963" s="20" t="str">
        <f t="shared" si="165"/>
        <v/>
      </c>
      <c r="O963" s="20" t="str">
        <f t="shared" si="166"/>
        <v/>
      </c>
      <c r="P963" s="11" t="str">
        <f>IF(G963="","",G963&amp;COUNTIF($G$2:G963,G963))</f>
        <v/>
      </c>
      <c r="Q963" s="26">
        <f t="shared" si="167"/>
        <v>0</v>
      </c>
    </row>
    <row r="964" spans="1:17" x14ac:dyDescent="0.2">
      <c r="B964" s="11" t="s">
        <v>1240</v>
      </c>
      <c r="C964" s="19">
        <f t="shared" si="158"/>
        <v>45527</v>
      </c>
      <c r="D964" s="20">
        <f t="shared" si="159"/>
        <v>5.2083333333333336E-2</v>
      </c>
      <c r="E964" s="20">
        <f t="shared" si="160"/>
        <v>0.1076388888888889</v>
      </c>
      <c r="F964" s="20">
        <f t="shared" si="161"/>
        <v>5.5555555555555559E-2</v>
      </c>
      <c r="G964" s="11" t="str" cm="1">
        <f t="array" ref="G964">_xlfn.IFNA(LOOKUP(1,0/FIND(help!$B$1:$B$26,B964),help!$C$1:$C$26),"")</f>
        <v>德甲</v>
      </c>
      <c r="H964" s="11" t="str" cm="1">
        <f t="array" ref="H964">IF(G964="","",IFERROR(LOOKUP(1,0/FIND(help!$H$2:$H$18,B964),help!$I$2:$I$18),""))</f>
        <v>2023-24赛季</v>
      </c>
      <c r="I964" s="11" t="str">
        <f t="shared" si="162"/>
        <v>国际足球赛场-23-24赛季德甲联赛第26轮</v>
      </c>
      <c r="J964" s="11" t="str">
        <f t="shared" si="163"/>
        <v>达姆施塔特VS拜仁慕尼黑</v>
      </c>
      <c r="K964" s="11" t="s">
        <v>755</v>
      </c>
      <c r="L964" s="19">
        <f t="shared" si="164"/>
        <v>45526</v>
      </c>
      <c r="M964" s="11">
        <f t="shared" si="157"/>
        <v>3505</v>
      </c>
      <c r="N964" s="20">
        <f t="shared" si="165"/>
        <v>1.0520833333333333</v>
      </c>
      <c r="O964" s="20">
        <f t="shared" si="166"/>
        <v>0.10763888888888884</v>
      </c>
      <c r="P964" s="11" t="str">
        <f>IF(G964="","",G964&amp;COUNTIF($G$2:G964,G964))</f>
        <v>德甲237</v>
      </c>
      <c r="Q964" s="26">
        <f t="shared" si="167"/>
        <v>5.5511151231257827E-17</v>
      </c>
    </row>
    <row r="965" spans="1:17" x14ac:dyDescent="0.2">
      <c r="B965" s="11" t="s">
        <v>1241</v>
      </c>
      <c r="C965" s="19">
        <f t="shared" si="158"/>
        <v>45527</v>
      </c>
      <c r="D965" s="20">
        <f t="shared" si="159"/>
        <v>0.1076388888888889</v>
      </c>
      <c r="E965" s="20">
        <f t="shared" si="160"/>
        <v>0.16666666666666666</v>
      </c>
      <c r="F965" s="20">
        <f t="shared" si="161"/>
        <v>5.9027777777777762E-2</v>
      </c>
      <c r="G965" s="11" t="str" cm="1">
        <f t="array" ref="G965">_xlfn.IFNA(LOOKUP(1,0/FIND(help!$B$1:$B$26,B965),help!$C$1:$C$26),"")</f>
        <v>德甲</v>
      </c>
      <c r="H965" s="11" t="str" cm="1">
        <f t="array" ref="H965">IF(G965="","",IFERROR(LOOKUP(1,0/FIND(help!$H$2:$H$18,B965),help!$I$2:$I$18),""))</f>
        <v>2023-24赛季</v>
      </c>
      <c r="I965" s="11" t="str">
        <f t="shared" si="162"/>
        <v>国际足球赛场-23-24赛季德甲联赛第26轮</v>
      </c>
      <c r="J965" s="11" t="str">
        <f t="shared" si="163"/>
        <v>弗赖堡VS勒沃库森</v>
      </c>
      <c r="K965" s="11" t="s">
        <v>755</v>
      </c>
      <c r="L965" s="19">
        <f t="shared" si="164"/>
        <v>45527</v>
      </c>
      <c r="M965" s="11">
        <f t="shared" si="157"/>
        <v>3505</v>
      </c>
      <c r="N965" s="20">
        <f t="shared" si="165"/>
        <v>0.1076388888888889</v>
      </c>
      <c r="O965" s="20">
        <f t="shared" si="166"/>
        <v>0.16319444444444445</v>
      </c>
      <c r="P965" s="11" t="str">
        <f>IF(G965="","",G965&amp;COUNTIF($G$2:G965,G965))</f>
        <v>德甲238</v>
      </c>
      <c r="Q965" s="26">
        <f t="shared" si="167"/>
        <v>3.4722222222222099E-3</v>
      </c>
    </row>
    <row r="966" spans="1:17" x14ac:dyDescent="0.2">
      <c r="B966" s="11" t="s">
        <v>1242</v>
      </c>
      <c r="C966" s="19">
        <f t="shared" si="158"/>
        <v>45527</v>
      </c>
      <c r="D966" s="20">
        <f t="shared" si="159"/>
        <v>0.16666666666666666</v>
      </c>
      <c r="E966" s="20">
        <f t="shared" si="160"/>
        <v>0.22222222222222221</v>
      </c>
      <c r="F966" s="20">
        <f t="shared" si="161"/>
        <v>5.5555555555555552E-2</v>
      </c>
      <c r="G966" s="11" t="str" cm="1">
        <f t="array" ref="G966">_xlfn.IFNA(LOOKUP(1,0/FIND(help!$B$1:$B$26,B966),help!$C$1:$C$26),"")</f>
        <v>德甲</v>
      </c>
      <c r="H966" s="11" t="str" cm="1">
        <f t="array" ref="H966">IF(G966="","",IFERROR(LOOKUP(1,0/FIND(help!$H$2:$H$18,B966),help!$I$2:$I$18),""))</f>
        <v>2023-24赛季</v>
      </c>
      <c r="I966" s="11" t="str">
        <f t="shared" si="162"/>
        <v>国际足球赛场-23-24赛季德甲联赛第27轮</v>
      </c>
      <c r="J966" s="11" t="str">
        <f t="shared" si="163"/>
        <v>莱比锡VS美因茨</v>
      </c>
      <c r="K966" s="11" t="s">
        <v>755</v>
      </c>
      <c r="L966" s="19">
        <f t="shared" si="164"/>
        <v>45527</v>
      </c>
      <c r="M966" s="11">
        <f t="shared" si="157"/>
        <v>3505</v>
      </c>
      <c r="N966" s="20">
        <f t="shared" si="165"/>
        <v>0.16666666666666666</v>
      </c>
      <c r="O966" s="20">
        <f t="shared" si="166"/>
        <v>0.22222222222222221</v>
      </c>
      <c r="P966" s="11" t="str">
        <f>IF(G966="","",G966&amp;COUNTIF($G$2:G966,G966))</f>
        <v>德甲239</v>
      </c>
      <c r="Q966" s="26">
        <f t="shared" si="167"/>
        <v>0</v>
      </c>
    </row>
    <row r="967" spans="1:17" x14ac:dyDescent="0.2">
      <c r="B967" s="11" t="s">
        <v>1243</v>
      </c>
      <c r="C967" s="19">
        <f t="shared" si="158"/>
        <v>45527</v>
      </c>
      <c r="D967" s="20">
        <f t="shared" si="159"/>
        <v>0.22222222222222221</v>
      </c>
      <c r="E967" s="20">
        <f t="shared" si="160"/>
        <v>0.27777777777777779</v>
      </c>
      <c r="F967" s="20">
        <f t="shared" si="161"/>
        <v>5.555555555555558E-2</v>
      </c>
      <c r="G967" s="11" t="str" cm="1">
        <f t="array" ref="G967">_xlfn.IFNA(LOOKUP(1,0/FIND(help!$B$1:$B$26,B967),help!$C$1:$C$26),"")</f>
        <v>德甲</v>
      </c>
      <c r="H967" s="11" t="str" cm="1">
        <f t="array" ref="H967">IF(G967="","",IFERROR(LOOKUP(1,0/FIND(help!$H$2:$H$18,B967),help!$I$2:$I$18),""))</f>
        <v>2023-24赛季</v>
      </c>
      <c r="I967" s="11" t="str">
        <f t="shared" si="162"/>
        <v>2023/2024德国足球甲级联赛-</v>
      </c>
      <c r="J967" s="11" t="str">
        <f t="shared" si="163"/>
        <v>第27轮(拜仁慕尼黑VS多特蒙德)</v>
      </c>
      <c r="K967" s="11" t="s">
        <v>755</v>
      </c>
      <c r="L967" s="19">
        <f t="shared" si="164"/>
        <v>45527</v>
      </c>
      <c r="M967" s="11">
        <f t="shared" si="157"/>
        <v>3505</v>
      </c>
      <c r="N967" s="20">
        <f t="shared" si="165"/>
        <v>0.22222222222222221</v>
      </c>
      <c r="O967" s="20">
        <f t="shared" si="166"/>
        <v>0.27777777777777779</v>
      </c>
      <c r="P967" s="11" t="str">
        <f>IF(G967="","",G967&amp;COUNTIF($G$2:G967,G967))</f>
        <v>德甲240</v>
      </c>
      <c r="Q967" s="26">
        <f t="shared" si="167"/>
        <v>0</v>
      </c>
    </row>
    <row r="968" spans="1:17" x14ac:dyDescent="0.2">
      <c r="B968" s="11" t="s">
        <v>1244</v>
      </c>
      <c r="C968" s="19">
        <f t="shared" si="158"/>
        <v>45527</v>
      </c>
      <c r="D968" s="20">
        <f t="shared" si="159"/>
        <v>0.27777777777777779</v>
      </c>
      <c r="E968" s="20">
        <f t="shared" si="160"/>
        <v>0.33333333333333331</v>
      </c>
      <c r="F968" s="20">
        <f t="shared" si="161"/>
        <v>5.5555555555555525E-2</v>
      </c>
      <c r="G968" s="11" t="str" cm="1">
        <f t="array" ref="G968">_xlfn.IFNA(LOOKUP(1,0/FIND(help!$B$1:$B$26,B968),help!$C$1:$C$26),"")</f>
        <v>德甲</v>
      </c>
      <c r="H968" s="11" t="str" cm="1">
        <f t="array" ref="H968">IF(G968="","",IFERROR(LOOKUP(1,0/FIND(help!$H$2:$H$18,B968),help!$I$2:$I$18),""))</f>
        <v>2023-24赛季</v>
      </c>
      <c r="I968" s="11" t="str">
        <f t="shared" si="162"/>
        <v>国际足球赛场-23-24赛季德甲联赛第28轮</v>
      </c>
      <c r="J968" s="11" t="str">
        <f t="shared" si="163"/>
        <v>柏林联VS勒沃库森</v>
      </c>
      <c r="K968" s="11" t="s">
        <v>755</v>
      </c>
      <c r="L968" s="19">
        <f t="shared" si="164"/>
        <v>45527</v>
      </c>
      <c r="M968" s="11">
        <f t="shared" si="157"/>
        <v>3505</v>
      </c>
      <c r="N968" s="20">
        <f t="shared" si="165"/>
        <v>0.27777777777777779</v>
      </c>
      <c r="O968" s="20">
        <f t="shared" si="166"/>
        <v>0.33333333333333337</v>
      </c>
      <c r="P968" s="11" t="str">
        <f>IF(G968="","",G968&amp;COUNTIF($G$2:G968,G968))</f>
        <v>德甲241</v>
      </c>
      <c r="Q968" s="26">
        <f t="shared" si="167"/>
        <v>5.5511151231257827E-17</v>
      </c>
    </row>
    <row r="969" spans="1:17" x14ac:dyDescent="0.2">
      <c r="B969" s="11" t="s">
        <v>1245</v>
      </c>
      <c r="C969" s="19">
        <f t="shared" si="158"/>
        <v>45527</v>
      </c>
      <c r="D969" s="20">
        <f t="shared" si="159"/>
        <v>0.33333333333333331</v>
      </c>
      <c r="E969" s="20">
        <f t="shared" si="160"/>
        <v>0.35069444444444442</v>
      </c>
      <c r="F969" s="20">
        <f t="shared" si="161"/>
        <v>1.7361111111111105E-2</v>
      </c>
      <c r="G969" s="11" t="str" cm="1">
        <f t="array" ref="G969">_xlfn.IFNA(LOOKUP(1,0/FIND(help!$B$1:$B$26,B969),help!$C$1:$C$26),"")</f>
        <v/>
      </c>
      <c r="H969" s="11" t="str" cm="1">
        <f t="array" ref="H969">IF(G969="","",IFERROR(LOOKUP(1,0/FIND(help!$H$2:$H$18,B969),help!$I$2:$I$18),""))</f>
        <v/>
      </c>
      <c r="I969" s="11" t="str">
        <f t="shared" si="162"/>
        <v>足球华彩-2024-10</v>
      </c>
      <c r="J969" s="11" t="str">
        <f t="shared" si="163"/>
        <v>城记?曼彻斯特</v>
      </c>
      <c r="K969" s="11" t="s">
        <v>755</v>
      </c>
      <c r="L969" s="19">
        <f t="shared" si="164"/>
        <v>45527</v>
      </c>
      <c r="M969" s="11">
        <f t="shared" si="157"/>
        <v>3505</v>
      </c>
      <c r="N969" s="20" t="str">
        <f t="shared" si="165"/>
        <v/>
      </c>
      <c r="O969" s="20" t="str">
        <f t="shared" si="166"/>
        <v/>
      </c>
      <c r="P969" s="11" t="str">
        <f>IF(G969="","",G969&amp;COUNTIF($G$2:G969,G969))</f>
        <v/>
      </c>
      <c r="Q969" s="26">
        <f t="shared" si="167"/>
        <v>0</v>
      </c>
    </row>
    <row r="970" spans="1:17" x14ac:dyDescent="0.2">
      <c r="B970" s="11" t="s">
        <v>1246</v>
      </c>
      <c r="C970" s="19">
        <f t="shared" si="158"/>
        <v>45527</v>
      </c>
      <c r="D970" s="20">
        <f t="shared" si="159"/>
        <v>0.35069444444444442</v>
      </c>
      <c r="E970" s="20">
        <f t="shared" si="160"/>
        <v>0.44097222222222221</v>
      </c>
      <c r="F970" s="20">
        <f t="shared" si="161"/>
        <v>9.027777777777779E-2</v>
      </c>
      <c r="G970" s="11" t="str" cm="1">
        <f t="array" ref="G970">_xlfn.IFNA(LOOKUP(1,0/FIND(help!$B$1:$B$26,B970),help!$C$1:$C$26),"")</f>
        <v/>
      </c>
      <c r="H970" s="11" t="str" cm="1">
        <f t="array" ref="H970">IF(G970="","",IFERROR(LOOKUP(1,0/FIND(help!$H$2:$H$18,B970),help!$I$2:$I$18),""))</f>
        <v/>
      </c>
      <c r="I970" s="11" t="str">
        <f t="shared" si="162"/>
        <v>足球实况-2024南美解放者杯1/8决赛第二回合</v>
      </c>
      <c r="J970" s="11" t="str">
        <f t="shared" si="163"/>
        <v>玻利维亚玻利瓦尔VS巴西弗拉门戈(直播)</v>
      </c>
      <c r="K970" s="11" t="s">
        <v>755</v>
      </c>
      <c r="L970" s="19">
        <f t="shared" si="164"/>
        <v>45527</v>
      </c>
      <c r="M970" s="11">
        <f t="shared" si="157"/>
        <v>3505</v>
      </c>
      <c r="N970" s="20" t="str">
        <f t="shared" si="165"/>
        <v/>
      </c>
      <c r="O970" s="20" t="str">
        <f t="shared" si="166"/>
        <v/>
      </c>
      <c r="P970" s="11" t="str">
        <f>IF(G970="","",G970&amp;COUNTIF($G$2:G970,G970))</f>
        <v/>
      </c>
      <c r="Q970" s="26">
        <f t="shared" si="167"/>
        <v>0</v>
      </c>
    </row>
    <row r="971" spans="1:17" x14ac:dyDescent="0.2">
      <c r="B971" s="11" t="s">
        <v>1247</v>
      </c>
      <c r="C971" s="19">
        <f t="shared" si="158"/>
        <v>45527</v>
      </c>
      <c r="D971" s="20">
        <f t="shared" si="159"/>
        <v>0.44097222222222221</v>
      </c>
      <c r="E971" s="20">
        <f t="shared" si="160"/>
        <v>0.49652777777777779</v>
      </c>
      <c r="F971" s="20">
        <f t="shared" si="161"/>
        <v>5.555555555555558E-2</v>
      </c>
      <c r="G971" s="11" t="str" cm="1">
        <f t="array" ref="G971">_xlfn.IFNA(LOOKUP(1,0/FIND(help!$B$1:$B$26,B971),help!$C$1:$C$26),"")</f>
        <v/>
      </c>
      <c r="H971" s="11" t="str" cm="1">
        <f t="array" ref="H971">IF(G971="","",IFERROR(LOOKUP(1,0/FIND(help!$H$2:$H$18,B971),help!$I$2:$I$18),""))</f>
        <v/>
      </c>
      <c r="I971" s="11" t="str">
        <f t="shared" si="162"/>
        <v>国际足球赛场-2024南美解放者杯1/8决赛第一回合</v>
      </c>
      <c r="J971" s="11" t="str">
        <f t="shared" si="163"/>
        <v>阿根廷塔列雷斯VS阿根廷河床</v>
      </c>
      <c r="K971" s="11" t="s">
        <v>755</v>
      </c>
      <c r="L971" s="19">
        <f t="shared" si="164"/>
        <v>45527</v>
      </c>
      <c r="M971" s="11">
        <f t="shared" si="157"/>
        <v>3505</v>
      </c>
      <c r="N971" s="20" t="str">
        <f t="shared" si="165"/>
        <v/>
      </c>
      <c r="O971" s="20" t="str">
        <f t="shared" si="166"/>
        <v/>
      </c>
      <c r="P971" s="11" t="str">
        <f>IF(G971="","",G971&amp;COUNTIF($G$2:G971,G971))</f>
        <v/>
      </c>
      <c r="Q971" s="26">
        <f t="shared" si="167"/>
        <v>0</v>
      </c>
    </row>
    <row r="972" spans="1:17" x14ac:dyDescent="0.2">
      <c r="B972" s="11" t="s">
        <v>1248</v>
      </c>
      <c r="C972" s="19">
        <f t="shared" si="158"/>
        <v>45527</v>
      </c>
      <c r="D972" s="20">
        <f t="shared" si="159"/>
        <v>0.49652777777777779</v>
      </c>
      <c r="E972" s="20">
        <f t="shared" si="160"/>
        <v>0.55555555555555558</v>
      </c>
      <c r="F972" s="20">
        <f t="shared" si="161"/>
        <v>5.902777777777779E-2</v>
      </c>
      <c r="G972" s="11" t="str" cm="1">
        <f t="array" ref="G972">_xlfn.IFNA(LOOKUP(1,0/FIND(help!$B$1:$B$26,B972),help!$C$1:$C$26),"")</f>
        <v/>
      </c>
      <c r="H972" s="11" t="str" cm="1">
        <f t="array" ref="H972">IF(G972="","",IFERROR(LOOKUP(1,0/FIND(help!$H$2:$H$18,B972),help!$I$2:$I$18),""))</f>
        <v/>
      </c>
      <c r="I972" s="11" t="str">
        <f t="shared" si="162"/>
        <v>国际足球赛场-2024南美解放者杯1/8决赛第二回合</v>
      </c>
      <c r="J972" s="11" t="str">
        <f t="shared" si="163"/>
        <v>阿根廷河床VS阿根廷塔列雷斯</v>
      </c>
      <c r="K972" s="11" t="s">
        <v>755</v>
      </c>
      <c r="L972" s="19">
        <f t="shared" si="164"/>
        <v>45527</v>
      </c>
      <c r="M972" s="11">
        <f t="shared" si="157"/>
        <v>3505</v>
      </c>
      <c r="N972" s="20" t="str">
        <f t="shared" si="165"/>
        <v/>
      </c>
      <c r="O972" s="20" t="str">
        <f t="shared" si="166"/>
        <v/>
      </c>
      <c r="P972" s="11" t="str">
        <f>IF(G972="","",G972&amp;COUNTIF($G$2:G972,G972))</f>
        <v/>
      </c>
      <c r="Q972" s="26">
        <f t="shared" si="167"/>
        <v>0</v>
      </c>
    </row>
    <row r="973" spans="1:17" x14ac:dyDescent="0.2">
      <c r="B973" s="11" t="s">
        <v>1249</v>
      </c>
      <c r="C973" s="19">
        <f t="shared" si="158"/>
        <v>45527</v>
      </c>
      <c r="D973" s="20">
        <f t="shared" si="159"/>
        <v>0.55555555555555558</v>
      </c>
      <c r="E973" s="20">
        <f t="shared" si="160"/>
        <v>0.61458333333333337</v>
      </c>
      <c r="F973" s="20">
        <f t="shared" si="161"/>
        <v>5.902777777777779E-2</v>
      </c>
      <c r="G973" s="11" t="str" cm="1">
        <f t="array" ref="G973">_xlfn.IFNA(LOOKUP(1,0/FIND(help!$B$1:$B$26,B973),help!$C$1:$C$26),"")</f>
        <v/>
      </c>
      <c r="H973" s="11" t="str" cm="1">
        <f t="array" ref="H973">IF(G973="","",IFERROR(LOOKUP(1,0/FIND(help!$H$2:$H$18,B973),help!$I$2:$I$18),""))</f>
        <v/>
      </c>
      <c r="I973" s="11" t="str">
        <f t="shared" si="162"/>
        <v>国际足球赛场-2024南美解放者杯1/8决赛第一回合</v>
      </c>
      <c r="J973" s="11" t="str">
        <f t="shared" si="163"/>
        <v>巴西弗拉门戈VS玻利维亚玻利瓦尔</v>
      </c>
      <c r="K973" s="11" t="s">
        <v>755</v>
      </c>
      <c r="L973" s="19">
        <f t="shared" si="164"/>
        <v>45527</v>
      </c>
      <c r="M973" s="11">
        <f t="shared" si="157"/>
        <v>3505</v>
      </c>
      <c r="N973" s="20" t="str">
        <f t="shared" si="165"/>
        <v/>
      </c>
      <c r="O973" s="20" t="str">
        <f t="shared" si="166"/>
        <v/>
      </c>
      <c r="P973" s="11" t="str">
        <f>IF(G973="","",G973&amp;COUNTIF($G$2:G973,G973))</f>
        <v/>
      </c>
      <c r="Q973" s="26">
        <f t="shared" si="167"/>
        <v>0</v>
      </c>
    </row>
    <row r="974" spans="1:17" x14ac:dyDescent="0.2">
      <c r="B974" s="11" t="s">
        <v>1250</v>
      </c>
      <c r="C974" s="19">
        <f t="shared" si="158"/>
        <v>45527</v>
      </c>
      <c r="D974" s="20">
        <f t="shared" si="159"/>
        <v>0.61458333333333337</v>
      </c>
      <c r="E974" s="20">
        <f t="shared" si="160"/>
        <v>0.63194444444444442</v>
      </c>
      <c r="F974" s="20">
        <f t="shared" si="161"/>
        <v>1.7361111111111049E-2</v>
      </c>
      <c r="G974" s="11" t="str" cm="1">
        <f t="array" ref="G974">_xlfn.IFNA(LOOKUP(1,0/FIND(help!$B$1:$B$26,B974),help!$C$1:$C$26),"")</f>
        <v/>
      </c>
      <c r="H974" s="11" t="str" cm="1">
        <f t="array" ref="H974">IF(G974="","",IFERROR(LOOKUP(1,0/FIND(help!$H$2:$H$18,B974),help!$I$2:$I$18),""))</f>
        <v/>
      </c>
      <c r="I974" s="11" t="str">
        <f t="shared" si="162"/>
        <v>足球华彩-2024-3</v>
      </c>
      <c r="J974" s="11" t="str">
        <f t="shared" si="163"/>
        <v>城记?罗马</v>
      </c>
      <c r="K974" s="11" t="s">
        <v>755</v>
      </c>
      <c r="L974" s="19">
        <f t="shared" si="164"/>
        <v>45527</v>
      </c>
      <c r="M974" s="11">
        <f t="shared" si="157"/>
        <v>3505</v>
      </c>
      <c r="N974" s="20" t="str">
        <f t="shared" si="165"/>
        <v/>
      </c>
      <c r="O974" s="20" t="str">
        <f t="shared" si="166"/>
        <v/>
      </c>
      <c r="P974" s="11" t="str">
        <f>IF(G974="","",G974&amp;COUNTIF($G$2:G974,G974))</f>
        <v/>
      </c>
      <c r="Q974" s="26">
        <f t="shared" si="167"/>
        <v>0</v>
      </c>
    </row>
    <row r="975" spans="1:17" x14ac:dyDescent="0.2">
      <c r="B975" s="11" t="s">
        <v>1251</v>
      </c>
      <c r="C975" s="19">
        <f t="shared" si="158"/>
        <v>45527</v>
      </c>
      <c r="D975" s="20">
        <f t="shared" si="159"/>
        <v>0.63194444444444442</v>
      </c>
      <c r="E975" s="20">
        <f t="shared" si="160"/>
        <v>0.64930555555555558</v>
      </c>
      <c r="F975" s="20">
        <f t="shared" si="161"/>
        <v>1.736111111111116E-2</v>
      </c>
      <c r="G975" s="11" t="str" cm="1">
        <f t="array" ref="G975">_xlfn.IFNA(LOOKUP(1,0/FIND(help!$B$1:$B$26,B975),help!$C$1:$C$26),"")</f>
        <v/>
      </c>
      <c r="H975" s="11" t="str" cm="1">
        <f t="array" ref="H975">IF(G975="","",IFERROR(LOOKUP(1,0/FIND(help!$H$2:$H$18,B975),help!$I$2:$I$18),""))</f>
        <v/>
      </c>
      <c r="I975" s="11" t="str">
        <f t="shared" si="162"/>
        <v>足球华彩-2024-10</v>
      </c>
      <c r="J975" s="11" t="str">
        <f t="shared" si="163"/>
        <v>城记?曼彻斯特</v>
      </c>
      <c r="K975" s="11" t="s">
        <v>755</v>
      </c>
      <c r="L975" s="19">
        <f t="shared" si="164"/>
        <v>45527</v>
      </c>
      <c r="M975" s="11">
        <f t="shared" si="157"/>
        <v>3505</v>
      </c>
      <c r="N975" s="20" t="str">
        <f t="shared" si="165"/>
        <v/>
      </c>
      <c r="O975" s="20" t="str">
        <f t="shared" si="166"/>
        <v/>
      </c>
      <c r="P975" s="11" t="str">
        <f>IF(G975="","",G975&amp;COUNTIF($G$2:G975,G975))</f>
        <v/>
      </c>
      <c r="Q975" s="26">
        <f t="shared" si="167"/>
        <v>0</v>
      </c>
    </row>
    <row r="976" spans="1:17" x14ac:dyDescent="0.2">
      <c r="B976" s="11" t="s">
        <v>1252</v>
      </c>
      <c r="C976" s="19">
        <f t="shared" si="158"/>
        <v>45527</v>
      </c>
      <c r="D976" s="20">
        <f t="shared" si="159"/>
        <v>0.64930555555555558</v>
      </c>
      <c r="E976" s="20">
        <f t="shared" si="160"/>
        <v>0.70486111111111116</v>
      </c>
      <c r="F976" s="20">
        <f t="shared" si="161"/>
        <v>5.555555555555558E-2</v>
      </c>
      <c r="G976" s="11" t="str" cm="1">
        <f t="array" ref="G976">_xlfn.IFNA(LOOKUP(1,0/FIND(help!$B$1:$B$26,B976),help!$C$1:$C$26),"")</f>
        <v>英超</v>
      </c>
      <c r="H976" s="11" t="str" cm="1">
        <f t="array" ref="H976">IF(G976="","",IFERROR(LOOKUP(1,0/FIND(help!$H$2:$H$18,B976),help!$I$2:$I$18),""))</f>
        <v>2023-24赛季</v>
      </c>
      <c r="I976" s="11" t="str">
        <f t="shared" si="162"/>
        <v>实况录像-2023/2024英格兰足球超级联赛第3轮</v>
      </c>
      <c r="J976" s="11" t="str">
        <f t="shared" si="163"/>
        <v>谢菲尔德联VS曼城</v>
      </c>
      <c r="K976" s="11" t="s">
        <v>755</v>
      </c>
      <c r="L976" s="19">
        <f t="shared" si="164"/>
        <v>45527</v>
      </c>
      <c r="M976" s="11">
        <f t="shared" si="157"/>
        <v>3505</v>
      </c>
      <c r="N976" s="20">
        <f t="shared" si="165"/>
        <v>0.64930555555555558</v>
      </c>
      <c r="O976" s="20">
        <f t="shared" si="166"/>
        <v>0.70486111111111116</v>
      </c>
      <c r="P976" s="11" t="str">
        <f>IF(G976="","",G976&amp;COUNTIF($G$2:G976,G976))</f>
        <v>英超147</v>
      </c>
      <c r="Q976" s="26">
        <f t="shared" si="167"/>
        <v>0</v>
      </c>
    </row>
    <row r="977" spans="1:17" x14ac:dyDescent="0.2">
      <c r="B977" s="11" t="s">
        <v>1253</v>
      </c>
      <c r="C977" s="19">
        <f t="shared" si="158"/>
        <v>45527</v>
      </c>
      <c r="D977" s="20">
        <f t="shared" si="159"/>
        <v>0.70486111111111116</v>
      </c>
      <c r="E977" s="20">
        <f t="shared" si="160"/>
        <v>0.76388888888888884</v>
      </c>
      <c r="F977" s="20">
        <f t="shared" si="161"/>
        <v>5.9027777777777679E-2</v>
      </c>
      <c r="G977" s="11" t="str" cm="1">
        <f t="array" ref="G977">_xlfn.IFNA(LOOKUP(1,0/FIND(help!$B$1:$B$26,B977),help!$C$1:$C$26),"")</f>
        <v>英超</v>
      </c>
      <c r="H977" s="11" t="str" cm="1">
        <f t="array" ref="H977">IF(G977="","",IFERROR(LOOKUP(1,0/FIND(help!$H$2:$H$18,B977),help!$I$2:$I$18),""))</f>
        <v>2023-24赛季</v>
      </c>
      <c r="I977" s="11" t="str">
        <f t="shared" si="162"/>
        <v>国际足球赛场-23-24赛季英超联赛第4轮</v>
      </c>
      <c r="J977" s="11" t="str">
        <f t="shared" si="163"/>
        <v>曼彻斯特城VS富勒姆</v>
      </c>
      <c r="K977" s="11" t="s">
        <v>755</v>
      </c>
      <c r="L977" s="19">
        <f t="shared" si="164"/>
        <v>45527</v>
      </c>
      <c r="M977" s="11">
        <f t="shared" si="157"/>
        <v>3505</v>
      </c>
      <c r="N977" s="20">
        <f t="shared" si="165"/>
        <v>0.70486111111111116</v>
      </c>
      <c r="O977" s="20">
        <f t="shared" si="166"/>
        <v>0.76041666666666674</v>
      </c>
      <c r="P977" s="11" t="str">
        <f>IF(G977="","",G977&amp;COUNTIF($G$2:G977,G977))</f>
        <v>英超148</v>
      </c>
      <c r="Q977" s="26">
        <f t="shared" si="167"/>
        <v>3.4722222222220989E-3</v>
      </c>
    </row>
    <row r="978" spans="1:17" x14ac:dyDescent="0.2">
      <c r="B978" s="11" t="s">
        <v>1254</v>
      </c>
      <c r="C978" s="19">
        <f t="shared" si="158"/>
        <v>45527</v>
      </c>
      <c r="D978" s="20">
        <f t="shared" si="159"/>
        <v>0.76388888888888884</v>
      </c>
      <c r="E978" s="20">
        <f t="shared" si="160"/>
        <v>0.77777777777777779</v>
      </c>
      <c r="F978" s="20">
        <f t="shared" si="161"/>
        <v>1.3888888888888951E-2</v>
      </c>
      <c r="G978" s="11" t="str" cm="1">
        <f t="array" ref="G978">_xlfn.IFNA(LOOKUP(1,0/FIND(help!$B$1:$B$26,B978),help!$C$1:$C$26),"")</f>
        <v/>
      </c>
      <c r="H978" s="11" t="str" cm="1">
        <f t="array" ref="H978">IF(G978="","",IFERROR(LOOKUP(1,0/FIND(help!$H$2:$H$18,B978),help!$I$2:$I$18),""))</f>
        <v/>
      </c>
      <c r="I978" s="11" t="str">
        <f t="shared" si="162"/>
        <v>足球华彩-2024-10</v>
      </c>
      <c r="J978" s="11" t="str">
        <f t="shared" si="163"/>
        <v>城记?曼彻斯特</v>
      </c>
      <c r="K978" s="11" t="s">
        <v>755</v>
      </c>
      <c r="L978" s="19">
        <f t="shared" si="164"/>
        <v>45527</v>
      </c>
      <c r="M978" s="11">
        <f t="shared" si="157"/>
        <v>3505</v>
      </c>
      <c r="N978" s="20" t="str">
        <f t="shared" si="165"/>
        <v/>
      </c>
      <c r="O978" s="20" t="str">
        <f t="shared" si="166"/>
        <v/>
      </c>
      <c r="P978" s="11" t="str">
        <f>IF(G978="","",G978&amp;COUNTIF($G$2:G978,G978))</f>
        <v/>
      </c>
      <c r="Q978" s="26">
        <f t="shared" si="167"/>
        <v>0</v>
      </c>
    </row>
    <row r="979" spans="1:17" x14ac:dyDescent="0.2">
      <c r="B979" s="11" t="s">
        <v>30</v>
      </c>
      <c r="C979" s="19">
        <f t="shared" si="158"/>
        <v>45527</v>
      </c>
      <c r="D979" s="20">
        <f t="shared" si="159"/>
        <v>0.77777777777777779</v>
      </c>
      <c r="E979" s="20">
        <f t="shared" si="160"/>
        <v>0.79513888888888884</v>
      </c>
      <c r="F979" s="20">
        <f t="shared" si="161"/>
        <v>1.7361111111111049E-2</v>
      </c>
      <c r="G979" s="11" t="str" cm="1">
        <f t="array" ref="G979">_xlfn.IFNA(LOOKUP(1,0/FIND(help!$B$1:$B$26,B979),help!$C$1:$C$26),"")</f>
        <v/>
      </c>
      <c r="H979" s="11" t="str" cm="1">
        <f t="array" ref="H979">IF(G979="","",IFERROR(LOOKUP(1,0/FIND(help!$H$2:$H$18,B979),help!$I$2:$I$18),""))</f>
        <v/>
      </c>
      <c r="I979" s="11" t="str">
        <f t="shared" si="162"/>
        <v>足球华彩-2024-3</v>
      </c>
      <c r="J979" s="11" t="str">
        <f t="shared" si="163"/>
        <v>城记?罗马</v>
      </c>
      <c r="K979" s="11" t="s">
        <v>755</v>
      </c>
      <c r="L979" s="19">
        <f t="shared" si="164"/>
        <v>45527</v>
      </c>
      <c r="M979" s="11">
        <f t="shared" si="157"/>
        <v>3505</v>
      </c>
      <c r="N979" s="20" t="str">
        <f t="shared" si="165"/>
        <v/>
      </c>
      <c r="O979" s="20" t="str">
        <f t="shared" si="166"/>
        <v/>
      </c>
      <c r="P979" s="11" t="str">
        <f>IF(G979="","",G979&amp;COUNTIF($G$2:G979,G979))</f>
        <v/>
      </c>
      <c r="Q979" s="26">
        <f t="shared" si="167"/>
        <v>0</v>
      </c>
    </row>
    <row r="980" spans="1:17" x14ac:dyDescent="0.2">
      <c r="B980" s="11" t="s">
        <v>1255</v>
      </c>
      <c r="C980" s="19">
        <f t="shared" si="158"/>
        <v>45527</v>
      </c>
      <c r="D980" s="20">
        <f t="shared" si="159"/>
        <v>0.79513888888888884</v>
      </c>
      <c r="E980" s="20">
        <f t="shared" si="160"/>
        <v>0.85069444444444442</v>
      </c>
      <c r="F980" s="20">
        <f t="shared" si="161"/>
        <v>5.555555555555558E-2</v>
      </c>
      <c r="G980" s="11" t="str" cm="1">
        <f t="array" ref="G980">_xlfn.IFNA(LOOKUP(1,0/FIND(help!$B$1:$B$26,B980),help!$C$1:$C$26),"")</f>
        <v>英超</v>
      </c>
      <c r="H980" s="11" t="str" cm="1">
        <f t="array" ref="H980">IF(G980="","",IFERROR(LOOKUP(1,0/FIND(help!$H$2:$H$18,B980),help!$I$2:$I$18),""))</f>
        <v>2024-25赛季</v>
      </c>
      <c r="I980" s="11" t="str">
        <f t="shared" si="162"/>
        <v>实况录像-2024/2025英格兰足球超级联赛</v>
      </c>
      <c r="J980" s="11" t="str">
        <f t="shared" si="163"/>
        <v>第1轮?布伦特福德VS水晶宫</v>
      </c>
      <c r="K980" s="11" t="s">
        <v>755</v>
      </c>
      <c r="L980" s="19">
        <f t="shared" si="164"/>
        <v>45527</v>
      </c>
      <c r="M980" s="11">
        <f t="shared" si="157"/>
        <v>3505</v>
      </c>
      <c r="N980" s="20">
        <f t="shared" si="165"/>
        <v>0.79513888888888884</v>
      </c>
      <c r="O980" s="20">
        <f t="shared" si="166"/>
        <v>0.85069444444444442</v>
      </c>
      <c r="P980" s="11" t="str">
        <f>IF(G980="","",G980&amp;COUNTIF($G$2:G980,G980))</f>
        <v>英超149</v>
      </c>
      <c r="Q980" s="26">
        <f t="shared" si="167"/>
        <v>0</v>
      </c>
    </row>
    <row r="981" spans="1:17" x14ac:dyDescent="0.2">
      <c r="B981" s="11" t="s">
        <v>1256</v>
      </c>
      <c r="C981" s="19">
        <f t="shared" si="158"/>
        <v>45527</v>
      </c>
      <c r="D981" s="20">
        <f t="shared" si="159"/>
        <v>0.85069444444444442</v>
      </c>
      <c r="E981" s="20">
        <f t="shared" si="160"/>
        <v>0.90972222222222221</v>
      </c>
      <c r="F981" s="20">
        <f t="shared" si="161"/>
        <v>5.902777777777779E-2</v>
      </c>
      <c r="G981" s="11" t="str" cm="1">
        <f t="array" ref="G981">_xlfn.IFNA(LOOKUP(1,0/FIND(help!$B$1:$B$26,B981),help!$C$1:$C$26),"")</f>
        <v>英超</v>
      </c>
      <c r="H981" s="11" t="str" cm="1">
        <f t="array" ref="H981">IF(G981="","",IFERROR(LOOKUP(1,0/FIND(help!$H$2:$H$18,B981),help!$I$2:$I$18),""))</f>
        <v>2024-25赛季</v>
      </c>
      <c r="I981" s="11" t="str">
        <f t="shared" si="162"/>
        <v>实况录像-2024/2025英格兰足球超级联赛</v>
      </c>
      <c r="J981" s="11" t="str">
        <f t="shared" si="163"/>
        <v>第1轮?阿森纳VS伍尔弗汉普顿</v>
      </c>
      <c r="K981" s="11" t="s">
        <v>755</v>
      </c>
      <c r="L981" s="19">
        <f t="shared" si="164"/>
        <v>45527</v>
      </c>
      <c r="M981" s="11">
        <f t="shared" si="157"/>
        <v>3505</v>
      </c>
      <c r="N981" s="20">
        <f t="shared" si="165"/>
        <v>0.85069444444444442</v>
      </c>
      <c r="O981" s="20">
        <f t="shared" si="166"/>
        <v>0.90625</v>
      </c>
      <c r="P981" s="11" t="str">
        <f>IF(G981="","",G981&amp;COUNTIF($G$2:G981,G981))</f>
        <v>英超150</v>
      </c>
      <c r="Q981" s="26">
        <f t="shared" si="167"/>
        <v>3.4722222222222099E-3</v>
      </c>
    </row>
    <row r="982" spans="1:17" x14ac:dyDescent="0.2">
      <c r="B982" s="11" t="s">
        <v>1257</v>
      </c>
      <c r="C982" s="19">
        <f t="shared" si="158"/>
        <v>45527</v>
      </c>
      <c r="D982" s="20">
        <f t="shared" si="159"/>
        <v>0.90972222222222221</v>
      </c>
      <c r="E982" s="20">
        <f t="shared" si="160"/>
        <v>0.96527777777777779</v>
      </c>
      <c r="F982" s="20">
        <f t="shared" si="161"/>
        <v>5.555555555555558E-2</v>
      </c>
      <c r="G982" s="11" t="str" cm="1">
        <f t="array" ref="G982">_xlfn.IFNA(LOOKUP(1,0/FIND(help!$B$1:$B$26,B982),help!$C$1:$C$26),"")</f>
        <v>欧冠</v>
      </c>
      <c r="H982" s="11" t="str" cm="1">
        <f t="array" ref="H982">IF(G982="","",IFERROR(LOOKUP(1,0/FIND(help!$H$2:$H$18,B982),help!$I$2:$I$18),""))</f>
        <v>2023-24赛季</v>
      </c>
      <c r="I982" s="11" t="str">
        <f t="shared" si="162"/>
        <v>实况录像-2023/2024欧洲冠军联赛1/4决赛第一回合</v>
      </c>
      <c r="J982" s="11" t="str">
        <f t="shared" si="163"/>
        <v>?阿森纳VS拜仁慕尼黑</v>
      </c>
      <c r="K982" s="11" t="s">
        <v>755</v>
      </c>
      <c r="L982" s="19">
        <f t="shared" si="164"/>
        <v>45527</v>
      </c>
      <c r="M982" s="11">
        <f t="shared" si="157"/>
        <v>3505</v>
      </c>
      <c r="N982" s="20">
        <f t="shared" si="165"/>
        <v>0.90972222222222221</v>
      </c>
      <c r="O982" s="20">
        <f t="shared" si="166"/>
        <v>0.96527777777777779</v>
      </c>
      <c r="P982" s="11" t="str">
        <f>IF(G982="","",G982&amp;COUNTIF($G$2:G982,G982))</f>
        <v>欧冠204</v>
      </c>
      <c r="Q982" s="26">
        <f t="shared" si="167"/>
        <v>0</v>
      </c>
    </row>
    <row r="983" spans="1:17" x14ac:dyDescent="0.2">
      <c r="B983" s="11" t="s">
        <v>1258</v>
      </c>
      <c r="C983" s="19">
        <f t="shared" ref="C983:C1026" si="168">IF(A983="",C982,A983)</f>
        <v>45527</v>
      </c>
      <c r="D983" s="20">
        <f t="shared" ref="D983:D1026" si="169">VALUE(LEFT(B983,5))</f>
        <v>0.96527777777777779</v>
      </c>
      <c r="E983" s="20">
        <f t="shared" ref="E983:E1026" si="170">D984</f>
        <v>2.4305555555555556E-2</v>
      </c>
      <c r="F983" s="20">
        <f t="shared" ref="F983:F1026" si="171">IF(E983-D983&lt;0,E983-D983+1,E983-D983)</f>
        <v>5.902777777777779E-2</v>
      </c>
      <c r="G983" s="11" t="str" cm="1">
        <f t="array" ref="G983">_xlfn.IFNA(LOOKUP(1,0/FIND(help!$B$1:$B$26,B983),help!$C$1:$C$26),"")</f>
        <v>欧冠</v>
      </c>
      <c r="H983" s="11" t="str" cm="1">
        <f t="array" ref="H983">IF(G983="","",IFERROR(LOOKUP(1,0/FIND(help!$H$2:$H$18,B983),help!$I$2:$I$18),""))</f>
        <v>2023-24赛季</v>
      </c>
      <c r="I983" s="11" t="str">
        <f t="shared" ref="I983:I1026" si="172">MID(B983,6,FIND("?",B983)-6)</f>
        <v>实况录像-2023/2024欧洲冠军联赛1/4决赛第一回合</v>
      </c>
      <c r="J983" s="11" t="str">
        <f t="shared" ref="J983:J1026" si="173">SUBSTITUTE(RIGHT(B983,LEN(B983)-FIND("?",B983)),"—","VS")</f>
        <v>?巴黎圣日耳曼VS巴塞罗那</v>
      </c>
      <c r="K983" s="11" t="s">
        <v>755</v>
      </c>
      <c r="L983" s="19">
        <f t="shared" ref="L983:L1026" si="174">IF(D983&lt;$L$1,C983-1,C983)</f>
        <v>45527</v>
      </c>
      <c r="M983" s="11">
        <f t="shared" si="157"/>
        <v>3505</v>
      </c>
      <c r="N983" s="20">
        <f t="shared" ref="N983:N1026" si="175">IF(G983="","",IF(D983&lt;$L$1,D983+1,D983))</f>
        <v>0.96527777777777779</v>
      </c>
      <c r="O983" s="20">
        <f t="shared" ref="O983:O1026" si="176">IF(N983="","",IF(ISNUMBER(FIND("集锦",G983)),IF(E983&lt;$L$1,E983+1,E983),IF(ABS(F983-$M$1)&lt;=TIME(0,5,1),IF(N983+$M$1&gt;TIME(2,0,0)+1,N983+$M$1-1,N983+$M$1),"check")))</f>
        <v>1.0208333333333333</v>
      </c>
      <c r="P983" s="11" t="str">
        <f>IF(G983="","",G983&amp;COUNTIF($G$2:G983,G983))</f>
        <v>欧冠205</v>
      </c>
      <c r="Q983" s="26">
        <f t="shared" ref="Q983:Q1026" si="177">IF(N983="",0,ABS(O983-E983-IF(E983&lt;1/12,1,0)))</f>
        <v>3.4722222222223209E-3</v>
      </c>
    </row>
    <row r="984" spans="1:17" x14ac:dyDescent="0.2">
      <c r="A984" s="19">
        <v>45528</v>
      </c>
      <c r="B984" s="11" t="s">
        <v>593</v>
      </c>
      <c r="C984" s="19">
        <f t="shared" si="168"/>
        <v>45528</v>
      </c>
      <c r="D984" s="20">
        <f t="shared" si="169"/>
        <v>2.4305555555555556E-2</v>
      </c>
      <c r="E984" s="20">
        <f t="shared" si="170"/>
        <v>3.8194444444444448E-2</v>
      </c>
      <c r="F984" s="20">
        <f t="shared" si="171"/>
        <v>1.3888888888888892E-2</v>
      </c>
      <c r="G984" s="11" t="str" cm="1">
        <f t="array" ref="G984">_xlfn.IFNA(LOOKUP(1,0/FIND(help!$B$1:$B$26,B984),help!$C$1:$C$26),"")</f>
        <v/>
      </c>
      <c r="H984" s="11" t="str" cm="1">
        <f t="array" ref="H984">IF(G984="","",IFERROR(LOOKUP(1,0/FIND(help!$H$2:$H$18,B984),help!$I$2:$I$18),""))</f>
        <v/>
      </c>
      <c r="I984" s="11" t="str">
        <f t="shared" si="172"/>
        <v>足球华彩-2024-3</v>
      </c>
      <c r="J984" s="11" t="str">
        <f t="shared" si="173"/>
        <v>城记?罗马</v>
      </c>
      <c r="K984" s="11" t="s">
        <v>755</v>
      </c>
      <c r="L984" s="19">
        <f t="shared" si="174"/>
        <v>45527</v>
      </c>
      <c r="M984" s="11">
        <f t="shared" si="157"/>
        <v>3505</v>
      </c>
      <c r="N984" s="20" t="str">
        <f t="shared" si="175"/>
        <v/>
      </c>
      <c r="O984" s="20" t="str">
        <f t="shared" si="176"/>
        <v/>
      </c>
      <c r="P984" s="11" t="str">
        <f>IF(G984="","",G984&amp;COUNTIF($G$2:G984,G984))</f>
        <v/>
      </c>
      <c r="Q984" s="26">
        <f t="shared" si="177"/>
        <v>0</v>
      </c>
    </row>
    <row r="985" spans="1:17" x14ac:dyDescent="0.2">
      <c r="B985" s="11" t="s">
        <v>594</v>
      </c>
      <c r="C985" s="19">
        <f t="shared" si="168"/>
        <v>45528</v>
      </c>
      <c r="D985" s="20">
        <f t="shared" si="169"/>
        <v>3.8194444444444448E-2</v>
      </c>
      <c r="E985" s="20">
        <f t="shared" si="170"/>
        <v>5.5555555555555552E-2</v>
      </c>
      <c r="F985" s="20">
        <f t="shared" si="171"/>
        <v>1.7361111111111105E-2</v>
      </c>
      <c r="G985" s="11" t="str" cm="1">
        <f t="array" ref="G985">_xlfn.IFNA(LOOKUP(1,0/FIND(help!$B$1:$B$26,B985),help!$C$1:$C$26),"")</f>
        <v/>
      </c>
      <c r="H985" s="11" t="str" cm="1">
        <f t="array" ref="H985">IF(G985="","",IFERROR(LOOKUP(1,0/FIND(help!$H$2:$H$18,B985),help!$I$2:$I$18),""))</f>
        <v/>
      </c>
      <c r="I985" s="11" t="str">
        <f t="shared" si="172"/>
        <v>足球华彩-2024-10</v>
      </c>
      <c r="J985" s="11" t="str">
        <f t="shared" si="173"/>
        <v>城记?曼彻斯特</v>
      </c>
      <c r="K985" s="11" t="s">
        <v>755</v>
      </c>
      <c r="L985" s="19">
        <f t="shared" si="174"/>
        <v>45527</v>
      </c>
      <c r="M985" s="11">
        <f t="shared" si="157"/>
        <v>3505</v>
      </c>
      <c r="N985" s="20" t="str">
        <f t="shared" si="175"/>
        <v/>
      </c>
      <c r="O985" s="20" t="str">
        <f t="shared" si="176"/>
        <v/>
      </c>
      <c r="P985" s="11" t="str">
        <f>IF(G985="","",G985&amp;COUNTIF($G$2:G985,G985))</f>
        <v/>
      </c>
      <c r="Q985" s="26">
        <f t="shared" si="177"/>
        <v>0</v>
      </c>
    </row>
    <row r="986" spans="1:17" x14ac:dyDescent="0.2">
      <c r="B986" s="11" t="s">
        <v>1259</v>
      </c>
      <c r="C986" s="19">
        <f t="shared" si="168"/>
        <v>45528</v>
      </c>
      <c r="D986" s="20">
        <f t="shared" si="169"/>
        <v>5.5555555555555552E-2</v>
      </c>
      <c r="E986" s="20">
        <f t="shared" si="170"/>
        <v>0.1111111111111111</v>
      </c>
      <c r="F986" s="20">
        <f t="shared" si="171"/>
        <v>5.5555555555555552E-2</v>
      </c>
      <c r="G986" s="11" t="str" cm="1">
        <f t="array" ref="G986">_xlfn.IFNA(LOOKUP(1,0/FIND(help!$B$1:$B$26,B986),help!$C$1:$C$26),"")</f>
        <v>德甲</v>
      </c>
      <c r="H986" s="11" t="str" cm="1">
        <f t="array" ref="H986">IF(G986="","",IFERROR(LOOKUP(1,0/FIND(help!$H$2:$H$18,B986),help!$I$2:$I$18),""))</f>
        <v>2023-24赛季</v>
      </c>
      <c r="I986" s="11" t="str">
        <f t="shared" si="172"/>
        <v>国际足球赛场-23-24赛季德甲联赛第27轮</v>
      </c>
      <c r="J986" s="11" t="str">
        <f t="shared" si="173"/>
        <v>莱比锡VS美因茨</v>
      </c>
      <c r="K986" s="11" t="s">
        <v>755</v>
      </c>
      <c r="L986" s="19">
        <f t="shared" si="174"/>
        <v>45527</v>
      </c>
      <c r="M986" s="11">
        <f t="shared" si="157"/>
        <v>3505</v>
      </c>
      <c r="N986" s="20">
        <f t="shared" si="175"/>
        <v>1.0555555555555556</v>
      </c>
      <c r="O986" s="20">
        <f t="shared" si="176"/>
        <v>0.11111111111111116</v>
      </c>
      <c r="P986" s="11" t="str">
        <f>IF(G986="","",G986&amp;COUNTIF($G$2:G986,G986))</f>
        <v>德甲242</v>
      </c>
      <c r="Q986" s="26">
        <f t="shared" si="177"/>
        <v>5.5511151231257827E-17</v>
      </c>
    </row>
    <row r="987" spans="1:17" x14ac:dyDescent="0.2">
      <c r="B987" s="11" t="s">
        <v>1260</v>
      </c>
      <c r="C987" s="19">
        <f t="shared" si="168"/>
        <v>45528</v>
      </c>
      <c r="D987" s="20">
        <f t="shared" si="169"/>
        <v>0.1111111111111111</v>
      </c>
      <c r="E987" s="20">
        <f t="shared" si="170"/>
        <v>0.1701388888888889</v>
      </c>
      <c r="F987" s="20">
        <f t="shared" si="171"/>
        <v>5.902777777777779E-2</v>
      </c>
      <c r="G987" s="11" t="str" cm="1">
        <f t="array" ref="G987">_xlfn.IFNA(LOOKUP(1,0/FIND(help!$B$1:$B$26,B987),help!$C$1:$C$26),"")</f>
        <v>德甲</v>
      </c>
      <c r="H987" s="11" t="str" cm="1">
        <f t="array" ref="H987">IF(G987="","",IFERROR(LOOKUP(1,0/FIND(help!$H$2:$H$18,B987),help!$I$2:$I$18),""))</f>
        <v>2023-24赛季</v>
      </c>
      <c r="I987" s="11" t="str">
        <f t="shared" si="172"/>
        <v>2023/2024德国足球甲级联赛-</v>
      </c>
      <c r="J987" s="11" t="str">
        <f t="shared" si="173"/>
        <v>第27轮(拜仁慕尼黑VS多特蒙德)</v>
      </c>
      <c r="K987" s="11" t="s">
        <v>755</v>
      </c>
      <c r="L987" s="19">
        <f t="shared" si="174"/>
        <v>45528</v>
      </c>
      <c r="M987" s="11">
        <f t="shared" si="157"/>
        <v>3505</v>
      </c>
      <c r="N987" s="20">
        <f t="shared" si="175"/>
        <v>0.1111111111111111</v>
      </c>
      <c r="O987" s="20">
        <f t="shared" si="176"/>
        <v>0.16666666666666666</v>
      </c>
      <c r="P987" s="11" t="str">
        <f>IF(G987="","",G987&amp;COUNTIF($G$2:G987,G987))</f>
        <v>德甲243</v>
      </c>
      <c r="Q987" s="26">
        <f t="shared" si="177"/>
        <v>3.4722222222222376E-3</v>
      </c>
    </row>
    <row r="988" spans="1:17" x14ac:dyDescent="0.2">
      <c r="B988" s="11" t="s">
        <v>1261</v>
      </c>
      <c r="C988" s="19">
        <f t="shared" si="168"/>
        <v>45528</v>
      </c>
      <c r="D988" s="20">
        <f t="shared" si="169"/>
        <v>0.1701388888888889</v>
      </c>
      <c r="E988" s="20">
        <f t="shared" si="170"/>
        <v>0.22569444444444445</v>
      </c>
      <c r="F988" s="20">
        <f t="shared" si="171"/>
        <v>5.5555555555555552E-2</v>
      </c>
      <c r="G988" s="11" t="str" cm="1">
        <f t="array" ref="G988">_xlfn.IFNA(LOOKUP(1,0/FIND(help!$B$1:$B$26,B988),help!$C$1:$C$26),"")</f>
        <v>德甲</v>
      </c>
      <c r="H988" s="11" t="str" cm="1">
        <f t="array" ref="H988">IF(G988="","",IFERROR(LOOKUP(1,0/FIND(help!$H$2:$H$18,B988),help!$I$2:$I$18),""))</f>
        <v>2023-24赛季</v>
      </c>
      <c r="I988" s="11" t="str">
        <f t="shared" si="172"/>
        <v>国际足球赛场-23-24赛季德甲联赛第28轮</v>
      </c>
      <c r="J988" s="11" t="str">
        <f t="shared" si="173"/>
        <v>柏林联VS勒沃库森</v>
      </c>
      <c r="K988" s="11" t="s">
        <v>755</v>
      </c>
      <c r="L988" s="19">
        <f t="shared" si="174"/>
        <v>45528</v>
      </c>
      <c r="M988" s="11">
        <f t="shared" si="157"/>
        <v>3505</v>
      </c>
      <c r="N988" s="20">
        <f t="shared" si="175"/>
        <v>0.1701388888888889</v>
      </c>
      <c r="O988" s="20">
        <f t="shared" si="176"/>
        <v>0.22569444444444445</v>
      </c>
      <c r="P988" s="11" t="str">
        <f>IF(G988="","",G988&amp;COUNTIF($G$2:G988,G988))</f>
        <v>德甲244</v>
      </c>
      <c r="Q988" s="26">
        <f t="shared" si="177"/>
        <v>0</v>
      </c>
    </row>
    <row r="989" spans="1:17" x14ac:dyDescent="0.2">
      <c r="B989" s="11" t="s">
        <v>1262</v>
      </c>
      <c r="C989" s="19">
        <f t="shared" si="168"/>
        <v>45528</v>
      </c>
      <c r="D989" s="20">
        <f t="shared" si="169"/>
        <v>0.22569444444444445</v>
      </c>
      <c r="E989" s="20">
        <f t="shared" si="170"/>
        <v>0.28472222222222221</v>
      </c>
      <c r="F989" s="20">
        <f t="shared" si="171"/>
        <v>5.9027777777777762E-2</v>
      </c>
      <c r="G989" s="11" t="str" cm="1">
        <f t="array" ref="G989">_xlfn.IFNA(LOOKUP(1,0/FIND(help!$B$1:$B$26,B989),help!$C$1:$C$26),"")</f>
        <v>德甲</v>
      </c>
      <c r="H989" s="11" t="str" cm="1">
        <f t="array" ref="H989">IF(G989="","",IFERROR(LOOKUP(1,0/FIND(help!$H$2:$H$18,B989),help!$I$2:$I$18),""))</f>
        <v>2023-24赛季</v>
      </c>
      <c r="I989" s="11" t="str">
        <f t="shared" si="172"/>
        <v>国际足球赛场-23-24赛季德甲联赛第28轮</v>
      </c>
      <c r="J989" s="11" t="str">
        <f t="shared" si="173"/>
        <v>多特蒙德VS斯图加特</v>
      </c>
      <c r="K989" s="11" t="s">
        <v>755</v>
      </c>
      <c r="L989" s="19">
        <f t="shared" si="174"/>
        <v>45528</v>
      </c>
      <c r="M989" s="11">
        <f t="shared" si="157"/>
        <v>3505</v>
      </c>
      <c r="N989" s="20">
        <f t="shared" si="175"/>
        <v>0.22569444444444445</v>
      </c>
      <c r="O989" s="20">
        <f t="shared" si="176"/>
        <v>0.28125</v>
      </c>
      <c r="P989" s="11" t="str">
        <f>IF(G989="","",G989&amp;COUNTIF($G$2:G989,G989))</f>
        <v>德甲245</v>
      </c>
      <c r="Q989" s="26">
        <f t="shared" si="177"/>
        <v>3.4722222222222099E-3</v>
      </c>
    </row>
    <row r="990" spans="1:17" x14ac:dyDescent="0.2">
      <c r="B990" s="11" t="s">
        <v>1263</v>
      </c>
      <c r="C990" s="19">
        <f t="shared" si="168"/>
        <v>45528</v>
      </c>
      <c r="D990" s="20">
        <f t="shared" si="169"/>
        <v>0.28472222222222221</v>
      </c>
      <c r="E990" s="20">
        <f t="shared" si="170"/>
        <v>0.34027777777777779</v>
      </c>
      <c r="F990" s="20">
        <f t="shared" si="171"/>
        <v>5.555555555555558E-2</v>
      </c>
      <c r="G990" s="11" t="str" cm="1">
        <f t="array" ref="G990">_xlfn.IFNA(LOOKUP(1,0/FIND(help!$B$1:$B$26,B990),help!$C$1:$C$26),"")</f>
        <v>德甲</v>
      </c>
      <c r="H990" s="11" t="str" cm="1">
        <f t="array" ref="H990">IF(G990="","",IFERROR(LOOKUP(1,0/FIND(help!$H$2:$H$18,B990),help!$I$2:$I$18),""))</f>
        <v>2023-24赛季</v>
      </c>
      <c r="I990" s="11" t="str">
        <f t="shared" si="172"/>
        <v>国际足球赛场-23-24赛季德甲联赛第29轮</v>
      </c>
      <c r="J990" s="11" t="str">
        <f t="shared" si="173"/>
        <v>斯图加特VS法兰克福</v>
      </c>
      <c r="K990" s="11" t="s">
        <v>755</v>
      </c>
      <c r="L990" s="19">
        <f t="shared" si="174"/>
        <v>45528</v>
      </c>
      <c r="M990" s="11">
        <f t="shared" si="157"/>
        <v>3505</v>
      </c>
      <c r="N990" s="20">
        <f t="shared" si="175"/>
        <v>0.28472222222222221</v>
      </c>
      <c r="O990" s="20">
        <f t="shared" si="176"/>
        <v>0.34027777777777779</v>
      </c>
      <c r="P990" s="11" t="str">
        <f>IF(G990="","",G990&amp;COUNTIF($G$2:G990,G990))</f>
        <v>德甲246</v>
      </c>
      <c r="Q990" s="26">
        <f t="shared" si="177"/>
        <v>0</v>
      </c>
    </row>
    <row r="991" spans="1:17" x14ac:dyDescent="0.2">
      <c r="B991" s="11" t="s">
        <v>1264</v>
      </c>
      <c r="C991" s="19">
        <f t="shared" si="168"/>
        <v>45528</v>
      </c>
      <c r="D991" s="20">
        <f t="shared" si="169"/>
        <v>0.34027777777777779</v>
      </c>
      <c r="E991" s="20">
        <f t="shared" si="170"/>
        <v>0.39930555555555558</v>
      </c>
      <c r="F991" s="20">
        <f t="shared" si="171"/>
        <v>5.902777777777779E-2</v>
      </c>
      <c r="G991" s="11" t="str" cm="1">
        <f t="array" ref="G991">_xlfn.IFNA(LOOKUP(1,0/FIND(help!$B$1:$B$26,B991),help!$C$1:$C$26),"")</f>
        <v>德甲</v>
      </c>
      <c r="H991" s="11" t="str" cm="1">
        <f t="array" ref="H991">IF(G991="","",IFERROR(LOOKUP(1,0/FIND(help!$H$2:$H$18,B991),help!$I$2:$I$18),""))</f>
        <v>2023-24赛季</v>
      </c>
      <c r="I991" s="11" t="str">
        <f t="shared" si="172"/>
        <v>国际足球赛场-23-24赛季德甲联赛第29轮</v>
      </c>
      <c r="J991" s="11" t="str">
        <f t="shared" si="173"/>
        <v>拜仁慕尼黑VS科隆</v>
      </c>
      <c r="K991" s="11" t="s">
        <v>755</v>
      </c>
      <c r="L991" s="19">
        <f t="shared" si="174"/>
        <v>45528</v>
      </c>
      <c r="M991" s="11">
        <f t="shared" si="157"/>
        <v>3505</v>
      </c>
      <c r="N991" s="20">
        <f t="shared" si="175"/>
        <v>0.34027777777777779</v>
      </c>
      <c r="O991" s="20">
        <f t="shared" si="176"/>
        <v>0.39583333333333337</v>
      </c>
      <c r="P991" s="11" t="str">
        <f>IF(G991="","",G991&amp;COUNTIF($G$2:G991,G991))</f>
        <v>德甲247</v>
      </c>
      <c r="Q991" s="26">
        <f t="shared" si="177"/>
        <v>3.4722222222222099E-3</v>
      </c>
    </row>
    <row r="992" spans="1:17" x14ac:dyDescent="0.2">
      <c r="B992" s="11" t="s">
        <v>1265</v>
      </c>
      <c r="C992" s="19">
        <f t="shared" si="168"/>
        <v>45528</v>
      </c>
      <c r="D992" s="20">
        <f t="shared" si="169"/>
        <v>0.39930555555555558</v>
      </c>
      <c r="E992" s="20">
        <f t="shared" si="170"/>
        <v>0.4548611111111111</v>
      </c>
      <c r="F992" s="20">
        <f t="shared" si="171"/>
        <v>5.5555555555555525E-2</v>
      </c>
      <c r="G992" s="11" t="str" cm="1">
        <f t="array" ref="G992">_xlfn.IFNA(LOOKUP(1,0/FIND(help!$B$1:$B$26,B992),help!$C$1:$C$26),"")</f>
        <v>欧冠</v>
      </c>
      <c r="H992" s="11" t="str" cm="1">
        <f t="array" ref="H992">IF(G992="","",IFERROR(LOOKUP(1,0/FIND(help!$H$2:$H$18,B992),help!$I$2:$I$18),""))</f>
        <v>2023-24赛季</v>
      </c>
      <c r="I992" s="11" t="str">
        <f t="shared" si="172"/>
        <v>实况录像-2023/2024欧洲冠军联赛1/4决赛第一回合</v>
      </c>
      <c r="J992" s="11" t="str">
        <f t="shared" si="173"/>
        <v>?巴黎圣日耳曼VS巴塞罗那</v>
      </c>
      <c r="K992" s="11" t="s">
        <v>755</v>
      </c>
      <c r="L992" s="19">
        <f t="shared" si="174"/>
        <v>45528</v>
      </c>
      <c r="M992" s="11">
        <f t="shared" si="157"/>
        <v>3505</v>
      </c>
      <c r="N992" s="20">
        <f t="shared" si="175"/>
        <v>0.39930555555555558</v>
      </c>
      <c r="O992" s="20">
        <f t="shared" si="176"/>
        <v>0.45486111111111116</v>
      </c>
      <c r="P992" s="11" t="str">
        <f>IF(G992="","",G992&amp;COUNTIF($G$2:G992,G992))</f>
        <v>欧冠206</v>
      </c>
      <c r="Q992" s="26">
        <f t="shared" si="177"/>
        <v>5.5511151231257827E-17</v>
      </c>
    </row>
    <row r="993" spans="1:17" x14ac:dyDescent="0.2">
      <c r="B993" s="11" t="s">
        <v>1266</v>
      </c>
      <c r="C993" s="19">
        <f t="shared" si="168"/>
        <v>45528</v>
      </c>
      <c r="D993" s="20">
        <f t="shared" si="169"/>
        <v>0.4548611111111111</v>
      </c>
      <c r="E993" s="20">
        <f t="shared" si="170"/>
        <v>0.51388888888888884</v>
      </c>
      <c r="F993" s="20">
        <f t="shared" si="171"/>
        <v>5.9027777777777735E-2</v>
      </c>
      <c r="G993" s="11" t="str" cm="1">
        <f t="array" ref="G993">_xlfn.IFNA(LOOKUP(1,0/FIND(help!$B$1:$B$26,B993),help!$C$1:$C$26),"")</f>
        <v>欧冠</v>
      </c>
      <c r="H993" s="11" t="str" cm="1">
        <f t="array" ref="H993">IF(G993="","",IFERROR(LOOKUP(1,0/FIND(help!$H$2:$H$18,B993),help!$I$2:$I$18),""))</f>
        <v>2023-24赛季</v>
      </c>
      <c r="I993" s="11" t="str">
        <f t="shared" si="172"/>
        <v>实况录像-2023/2024欧洲冠军联赛1/4决赛第一回合</v>
      </c>
      <c r="J993" s="11" t="str">
        <f t="shared" si="173"/>
        <v>?马德里竞技VS多特蒙德</v>
      </c>
      <c r="K993" s="11" t="s">
        <v>755</v>
      </c>
      <c r="L993" s="19">
        <f t="shared" si="174"/>
        <v>45528</v>
      </c>
      <c r="M993" s="11">
        <f t="shared" si="157"/>
        <v>3505</v>
      </c>
      <c r="N993" s="20">
        <f t="shared" si="175"/>
        <v>0.4548611111111111</v>
      </c>
      <c r="O993" s="20">
        <f t="shared" si="176"/>
        <v>0.51041666666666663</v>
      </c>
      <c r="P993" s="11" t="str">
        <f>IF(G993="","",G993&amp;COUNTIF($G$2:G993,G993))</f>
        <v>欧冠207</v>
      </c>
      <c r="Q993" s="26">
        <f t="shared" si="177"/>
        <v>3.4722222222222099E-3</v>
      </c>
    </row>
    <row r="994" spans="1:17" x14ac:dyDescent="0.2">
      <c r="B994" s="11" t="s">
        <v>45</v>
      </c>
      <c r="C994" s="19">
        <f t="shared" si="168"/>
        <v>45528</v>
      </c>
      <c r="D994" s="20">
        <f t="shared" si="169"/>
        <v>0.51388888888888884</v>
      </c>
      <c r="E994" s="20">
        <f t="shared" si="170"/>
        <v>0.53125</v>
      </c>
      <c r="F994" s="20">
        <f t="shared" si="171"/>
        <v>1.736111111111116E-2</v>
      </c>
      <c r="G994" s="11" t="str" cm="1">
        <f t="array" ref="G994">_xlfn.IFNA(LOOKUP(1,0/FIND(help!$B$1:$B$26,B994),help!$C$1:$C$26),"")</f>
        <v/>
      </c>
      <c r="H994" s="11" t="str" cm="1">
        <f t="array" ref="H994">IF(G994="","",IFERROR(LOOKUP(1,0/FIND(help!$H$2:$H$18,B994),help!$I$2:$I$18),""))</f>
        <v/>
      </c>
      <c r="I994" s="11" t="str">
        <f t="shared" si="172"/>
        <v>足球华彩-2024-20</v>
      </c>
      <c r="J994" s="11" t="str">
        <f t="shared" si="173"/>
        <v>城记?伦敦</v>
      </c>
      <c r="K994" s="11" t="s">
        <v>755</v>
      </c>
      <c r="L994" s="19">
        <f t="shared" si="174"/>
        <v>45528</v>
      </c>
      <c r="M994" s="11">
        <f t="shared" si="157"/>
        <v>3505</v>
      </c>
      <c r="N994" s="20" t="str">
        <f t="shared" si="175"/>
        <v/>
      </c>
      <c r="O994" s="20" t="str">
        <f t="shared" si="176"/>
        <v/>
      </c>
      <c r="P994" s="11" t="str">
        <f>IF(G994="","",G994&amp;COUNTIF($G$2:G994,G994))</f>
        <v/>
      </c>
      <c r="Q994" s="26">
        <f t="shared" si="177"/>
        <v>0</v>
      </c>
    </row>
    <row r="995" spans="1:17" x14ac:dyDescent="0.2">
      <c r="B995" s="11" t="s">
        <v>603</v>
      </c>
      <c r="C995" s="19">
        <f t="shared" si="168"/>
        <v>45528</v>
      </c>
      <c r="D995" s="20">
        <f t="shared" si="169"/>
        <v>0.53125</v>
      </c>
      <c r="E995" s="20">
        <f t="shared" si="170"/>
        <v>0.54861111111111116</v>
      </c>
      <c r="F995" s="20">
        <f t="shared" si="171"/>
        <v>1.736111111111116E-2</v>
      </c>
      <c r="G995" s="11" t="str" cm="1">
        <f t="array" ref="G995">_xlfn.IFNA(LOOKUP(1,0/FIND(help!$B$1:$B$26,B995),help!$C$1:$C$26),"")</f>
        <v/>
      </c>
      <c r="H995" s="11" t="str" cm="1">
        <f t="array" ref="H995">IF(G995="","",IFERROR(LOOKUP(1,0/FIND(help!$H$2:$H$18,B995),help!$I$2:$I$18),""))</f>
        <v/>
      </c>
      <c r="I995" s="11" t="str">
        <f t="shared" si="172"/>
        <v>足球华彩-2024-3</v>
      </c>
      <c r="J995" s="11" t="str">
        <f t="shared" si="173"/>
        <v>城记?罗马</v>
      </c>
      <c r="K995" s="11" t="s">
        <v>755</v>
      </c>
      <c r="L995" s="19">
        <f t="shared" si="174"/>
        <v>45528</v>
      </c>
      <c r="M995" s="11">
        <f t="shared" si="157"/>
        <v>3505</v>
      </c>
      <c r="N995" s="20" t="str">
        <f t="shared" si="175"/>
        <v/>
      </c>
      <c r="O995" s="20" t="str">
        <f t="shared" si="176"/>
        <v/>
      </c>
      <c r="P995" s="11" t="str">
        <f>IF(G995="","",G995&amp;COUNTIF($G$2:G995,G995))</f>
        <v/>
      </c>
      <c r="Q995" s="26">
        <f t="shared" si="177"/>
        <v>0</v>
      </c>
    </row>
    <row r="996" spans="1:17" x14ac:dyDescent="0.2">
      <c r="B996" s="11" t="s">
        <v>1267</v>
      </c>
      <c r="C996" s="19">
        <f t="shared" si="168"/>
        <v>45528</v>
      </c>
      <c r="D996" s="20">
        <f t="shared" si="169"/>
        <v>0.54861111111111116</v>
      </c>
      <c r="E996" s="20">
        <f t="shared" si="170"/>
        <v>0.60416666666666663</v>
      </c>
      <c r="F996" s="20">
        <f t="shared" si="171"/>
        <v>5.5555555555555469E-2</v>
      </c>
      <c r="G996" s="11" t="str" cm="1">
        <f t="array" ref="G996">_xlfn.IFNA(LOOKUP(1,0/FIND(help!$B$1:$B$26,B996),help!$C$1:$C$26),"")</f>
        <v>意甲</v>
      </c>
      <c r="H996" s="11" t="str" cm="1">
        <f t="array" ref="H996">IF(G996="","",IFERROR(LOOKUP(1,0/FIND(help!$H$2:$H$18,B996),help!$I$2:$I$18),""))</f>
        <v>2023-24赛季</v>
      </c>
      <c r="I996" s="11" t="str">
        <f t="shared" si="172"/>
        <v>国际足球赛场-23-24赛季意甲联赛第22轮</v>
      </c>
      <c r="J996" s="11" t="str">
        <f t="shared" si="173"/>
        <v>尤文图斯VS恩波利</v>
      </c>
      <c r="K996" s="11" t="s">
        <v>755</v>
      </c>
      <c r="L996" s="19">
        <f t="shared" si="174"/>
        <v>45528</v>
      </c>
      <c r="M996" s="11">
        <f t="shared" si="157"/>
        <v>3505</v>
      </c>
      <c r="N996" s="20">
        <f t="shared" si="175"/>
        <v>0.54861111111111116</v>
      </c>
      <c r="O996" s="20">
        <f t="shared" si="176"/>
        <v>0.60416666666666674</v>
      </c>
      <c r="P996" s="11" t="str">
        <f>IF(G996="","",G996&amp;COUNTIF($G$2:G996,G996))</f>
        <v>意甲91</v>
      </c>
      <c r="Q996" s="26">
        <f t="shared" si="177"/>
        <v>1.1102230246251565E-16</v>
      </c>
    </row>
    <row r="997" spans="1:17" x14ac:dyDescent="0.2">
      <c r="B997" s="11" t="s">
        <v>1268</v>
      </c>
      <c r="C997" s="19">
        <f t="shared" si="168"/>
        <v>45528</v>
      </c>
      <c r="D997" s="20">
        <f t="shared" si="169"/>
        <v>0.60416666666666663</v>
      </c>
      <c r="E997" s="20">
        <f t="shared" si="170"/>
        <v>0.66319444444444442</v>
      </c>
      <c r="F997" s="20">
        <f t="shared" si="171"/>
        <v>5.902777777777779E-2</v>
      </c>
      <c r="G997" s="11" t="str" cm="1">
        <f t="array" ref="G997">_xlfn.IFNA(LOOKUP(1,0/FIND(help!$B$1:$B$26,B997),help!$C$1:$C$26),"")</f>
        <v>意甲</v>
      </c>
      <c r="H997" s="11" t="str" cm="1">
        <f t="array" ref="H997">IF(G997="","",IFERROR(LOOKUP(1,0/FIND(help!$H$2:$H$18,B997),help!$I$2:$I$18),""))</f>
        <v>2023-24赛季</v>
      </c>
      <c r="I997" s="11" t="str">
        <f t="shared" si="172"/>
        <v>国际足球赛场-23-24赛季意甲联赛第23轮</v>
      </c>
      <c r="J997" s="11" t="str">
        <f t="shared" si="173"/>
        <v>国际米兰VS尤文图斯</v>
      </c>
      <c r="K997" s="11" t="s">
        <v>755</v>
      </c>
      <c r="L997" s="19">
        <f t="shared" si="174"/>
        <v>45528</v>
      </c>
      <c r="M997" s="11">
        <f t="shared" si="157"/>
        <v>3505</v>
      </c>
      <c r="N997" s="20">
        <f t="shared" si="175"/>
        <v>0.60416666666666663</v>
      </c>
      <c r="O997" s="20">
        <f t="shared" si="176"/>
        <v>0.65972222222222221</v>
      </c>
      <c r="P997" s="11" t="str">
        <f>IF(G997="","",G997&amp;COUNTIF($G$2:G997,G997))</f>
        <v>意甲92</v>
      </c>
      <c r="Q997" s="26">
        <f t="shared" si="177"/>
        <v>3.4722222222222099E-3</v>
      </c>
    </row>
    <row r="998" spans="1:17" x14ac:dyDescent="0.2">
      <c r="B998" s="11" t="s">
        <v>1269</v>
      </c>
      <c r="C998" s="19">
        <f t="shared" si="168"/>
        <v>45528</v>
      </c>
      <c r="D998" s="20">
        <f t="shared" si="169"/>
        <v>0.66319444444444442</v>
      </c>
      <c r="E998" s="20">
        <f t="shared" si="170"/>
        <v>0.71875</v>
      </c>
      <c r="F998" s="20">
        <f t="shared" si="171"/>
        <v>5.555555555555558E-2</v>
      </c>
      <c r="G998" s="11" t="str" cm="1">
        <f t="array" ref="G998">_xlfn.IFNA(LOOKUP(1,0/FIND(help!$B$1:$B$26,B998),help!$C$1:$C$26),"")</f>
        <v>英超</v>
      </c>
      <c r="H998" s="11" t="str" cm="1">
        <f t="array" ref="H998">IF(G998="","",IFERROR(LOOKUP(1,0/FIND(help!$H$2:$H$18,B998),help!$I$2:$I$18),""))</f>
        <v>2023-24赛季</v>
      </c>
      <c r="I998" s="11" t="str">
        <f t="shared" si="172"/>
        <v>国际足球赛场-23-24赛季英超联赛第4轮</v>
      </c>
      <c r="J998" s="11" t="str">
        <f t="shared" si="173"/>
        <v>曼彻斯特城VS富勒姆</v>
      </c>
      <c r="K998" s="11" t="s">
        <v>755</v>
      </c>
      <c r="L998" s="19">
        <f t="shared" si="174"/>
        <v>45528</v>
      </c>
      <c r="M998" s="11">
        <f t="shared" si="157"/>
        <v>3505</v>
      </c>
      <c r="N998" s="20">
        <f t="shared" si="175"/>
        <v>0.66319444444444442</v>
      </c>
      <c r="O998" s="20">
        <f t="shared" si="176"/>
        <v>0.71875</v>
      </c>
      <c r="P998" s="11" t="str">
        <f>IF(G998="","",G998&amp;COUNTIF($G$2:G998,G998))</f>
        <v>英超151</v>
      </c>
      <c r="Q998" s="26">
        <f t="shared" si="177"/>
        <v>0</v>
      </c>
    </row>
    <row r="999" spans="1:17" x14ac:dyDescent="0.2">
      <c r="B999" s="11" t="s">
        <v>1270</v>
      </c>
      <c r="C999" s="19">
        <f t="shared" si="168"/>
        <v>45528</v>
      </c>
      <c r="D999" s="20">
        <f t="shared" si="169"/>
        <v>0.71875</v>
      </c>
      <c r="E999" s="20">
        <f t="shared" si="170"/>
        <v>0.77777777777777779</v>
      </c>
      <c r="F999" s="20">
        <f t="shared" si="171"/>
        <v>5.902777777777779E-2</v>
      </c>
      <c r="G999" s="11" t="str" cm="1">
        <f t="array" ref="G999">_xlfn.IFNA(LOOKUP(1,0/FIND(help!$B$1:$B$26,B999),help!$C$1:$C$26),"")</f>
        <v>英超</v>
      </c>
      <c r="H999" s="11" t="str" cm="1">
        <f t="array" ref="H999">IF(G999="","",IFERROR(LOOKUP(1,0/FIND(help!$H$2:$H$18,B999),help!$I$2:$I$18),""))</f>
        <v>2023-24赛季</v>
      </c>
      <c r="I999" s="11" t="str">
        <f t="shared" si="172"/>
        <v>国际足球赛场-23-24赛季英超联赛第4轮</v>
      </c>
      <c r="J999" s="11" t="str">
        <f t="shared" si="173"/>
        <v>水晶宫VS伍尔弗汉普顿</v>
      </c>
      <c r="K999" s="11" t="s">
        <v>755</v>
      </c>
      <c r="L999" s="19">
        <f t="shared" si="174"/>
        <v>45528</v>
      </c>
      <c r="M999" s="11">
        <f t="shared" si="157"/>
        <v>3505</v>
      </c>
      <c r="N999" s="20">
        <f t="shared" si="175"/>
        <v>0.71875</v>
      </c>
      <c r="O999" s="20">
        <f t="shared" si="176"/>
        <v>0.77430555555555558</v>
      </c>
      <c r="P999" s="11" t="str">
        <f>IF(G999="","",G999&amp;COUNTIF($G$2:G999,G999))</f>
        <v>英超152</v>
      </c>
      <c r="Q999" s="26">
        <f t="shared" si="177"/>
        <v>3.4722222222222099E-3</v>
      </c>
    </row>
    <row r="1000" spans="1:17" x14ac:dyDescent="0.2">
      <c r="B1000" s="11" t="s">
        <v>348</v>
      </c>
      <c r="C1000" s="19">
        <f t="shared" si="168"/>
        <v>45528</v>
      </c>
      <c r="D1000" s="20">
        <f t="shared" si="169"/>
        <v>0.77777777777777779</v>
      </c>
      <c r="E1000" s="20">
        <f t="shared" si="170"/>
        <v>0.79513888888888884</v>
      </c>
      <c r="F1000" s="20">
        <f t="shared" si="171"/>
        <v>1.7361111111111049E-2</v>
      </c>
      <c r="G1000" s="11" t="str" cm="1">
        <f t="array" ref="G1000">_xlfn.IFNA(LOOKUP(1,0/FIND(help!$B$1:$B$26,B1000),help!$C$1:$C$26),"")</f>
        <v/>
      </c>
      <c r="H1000" s="11" t="str" cm="1">
        <f t="array" ref="H1000">IF(G1000="","",IFERROR(LOOKUP(1,0/FIND(help!$H$2:$H$18,B1000),help!$I$2:$I$18),""))</f>
        <v/>
      </c>
      <c r="I1000" s="11" t="str">
        <f t="shared" si="172"/>
        <v>足球华彩-2024-20</v>
      </c>
      <c r="J1000" s="11" t="str">
        <f t="shared" si="173"/>
        <v>城记?伦敦</v>
      </c>
      <c r="K1000" s="11" t="s">
        <v>755</v>
      </c>
      <c r="L1000" s="19">
        <f t="shared" si="174"/>
        <v>45528</v>
      </c>
      <c r="M1000" s="11">
        <f t="shared" si="157"/>
        <v>3505</v>
      </c>
      <c r="N1000" s="20" t="str">
        <f t="shared" si="175"/>
        <v/>
      </c>
      <c r="O1000" s="20" t="str">
        <f t="shared" si="176"/>
        <v/>
      </c>
      <c r="P1000" s="11" t="str">
        <f>IF(G1000="","",G1000&amp;COUNTIF($G$2:G1000,G1000))</f>
        <v/>
      </c>
      <c r="Q1000" s="26">
        <f t="shared" si="177"/>
        <v>0</v>
      </c>
    </row>
    <row r="1001" spans="1:17" x14ac:dyDescent="0.2">
      <c r="B1001" s="11" t="s">
        <v>608</v>
      </c>
      <c r="C1001" s="19">
        <f t="shared" si="168"/>
        <v>45528</v>
      </c>
      <c r="D1001" s="20">
        <f t="shared" si="169"/>
        <v>0.79513888888888884</v>
      </c>
      <c r="E1001" s="20">
        <f t="shared" si="170"/>
        <v>0.8125</v>
      </c>
      <c r="F1001" s="20">
        <f t="shared" si="171"/>
        <v>1.736111111111116E-2</v>
      </c>
      <c r="G1001" s="11" t="str" cm="1">
        <f t="array" ref="G1001">_xlfn.IFNA(LOOKUP(1,0/FIND(help!$B$1:$B$26,B1001),help!$C$1:$C$26),"")</f>
        <v/>
      </c>
      <c r="H1001" s="11" t="str" cm="1">
        <f t="array" ref="H1001">IF(G1001="","",IFERROR(LOOKUP(1,0/FIND(help!$H$2:$H$18,B1001),help!$I$2:$I$18),""))</f>
        <v/>
      </c>
      <c r="I1001" s="11" t="str">
        <f t="shared" si="172"/>
        <v>足球华彩-2024-5</v>
      </c>
      <c r="J1001" s="11" t="str">
        <f t="shared" si="173"/>
        <v>城记?米兰</v>
      </c>
      <c r="K1001" s="11" t="s">
        <v>755</v>
      </c>
      <c r="L1001" s="19">
        <f t="shared" si="174"/>
        <v>45528</v>
      </c>
      <c r="M1001" s="11">
        <f t="shared" si="157"/>
        <v>3505</v>
      </c>
      <c r="N1001" s="20" t="str">
        <f t="shared" si="175"/>
        <v/>
      </c>
      <c r="O1001" s="20" t="str">
        <f t="shared" si="176"/>
        <v/>
      </c>
      <c r="P1001" s="11" t="str">
        <f>IF(G1001="","",G1001&amp;COUNTIF($G$2:G1001,G1001))</f>
        <v/>
      </c>
      <c r="Q1001" s="26">
        <f t="shared" si="177"/>
        <v>0</v>
      </c>
    </row>
    <row r="1002" spans="1:17" x14ac:dyDescent="0.2">
      <c r="B1002" s="11" t="s">
        <v>1271</v>
      </c>
      <c r="C1002" s="19">
        <f t="shared" si="168"/>
        <v>45528</v>
      </c>
      <c r="D1002" s="20">
        <f t="shared" si="169"/>
        <v>0.8125</v>
      </c>
      <c r="E1002" s="20">
        <f t="shared" si="170"/>
        <v>0.86805555555555558</v>
      </c>
      <c r="F1002" s="20">
        <f t="shared" si="171"/>
        <v>5.555555555555558E-2</v>
      </c>
      <c r="G1002" s="11" t="str" cm="1">
        <f t="array" ref="G1002">_xlfn.IFNA(LOOKUP(1,0/FIND(help!$B$1:$B$26,B1002),help!$C$1:$C$26),"")</f>
        <v/>
      </c>
      <c r="H1002" s="11" t="str" cm="1">
        <f t="array" ref="H1002">IF(G1002="","",IFERROR(LOOKUP(1,0/FIND(help!$H$2:$H$18,B1002),help!$I$2:$I$18),""))</f>
        <v/>
      </c>
      <c r="I1002" s="11" t="str">
        <f t="shared" si="172"/>
        <v>国际足球赛场-2024南美解放者杯1/8决赛第一回合</v>
      </c>
      <c r="J1002" s="11" t="str">
        <f t="shared" si="173"/>
        <v>阿根廷塔列雷斯VS阿根廷河床</v>
      </c>
      <c r="K1002" s="11" t="s">
        <v>755</v>
      </c>
      <c r="L1002" s="19">
        <f t="shared" si="174"/>
        <v>45528</v>
      </c>
      <c r="M1002" s="11">
        <f t="shared" si="157"/>
        <v>3505</v>
      </c>
      <c r="N1002" s="20" t="str">
        <f t="shared" si="175"/>
        <v/>
      </c>
      <c r="O1002" s="20" t="str">
        <f t="shared" si="176"/>
        <v/>
      </c>
      <c r="P1002" s="11" t="str">
        <f>IF(G1002="","",G1002&amp;COUNTIF($G$2:G1002,G1002))</f>
        <v/>
      </c>
      <c r="Q1002" s="26">
        <f t="shared" si="177"/>
        <v>0</v>
      </c>
    </row>
    <row r="1003" spans="1:17" x14ac:dyDescent="0.2">
      <c r="B1003" s="11" t="s">
        <v>1272</v>
      </c>
      <c r="C1003" s="19">
        <f t="shared" si="168"/>
        <v>45528</v>
      </c>
      <c r="D1003" s="20">
        <f t="shared" si="169"/>
        <v>0.86805555555555558</v>
      </c>
      <c r="E1003" s="20">
        <f t="shared" si="170"/>
        <v>0.92708333333333337</v>
      </c>
      <c r="F1003" s="20">
        <f t="shared" si="171"/>
        <v>5.902777777777779E-2</v>
      </c>
      <c r="G1003" s="11" t="str" cm="1">
        <f t="array" ref="G1003">_xlfn.IFNA(LOOKUP(1,0/FIND(help!$B$1:$B$26,B1003),help!$C$1:$C$26),"")</f>
        <v/>
      </c>
      <c r="H1003" s="11" t="str" cm="1">
        <f t="array" ref="H1003">IF(G1003="","",IFERROR(LOOKUP(1,0/FIND(help!$H$2:$H$18,B1003),help!$I$2:$I$18),""))</f>
        <v/>
      </c>
      <c r="I1003" s="11" t="str">
        <f t="shared" si="172"/>
        <v>国际足球赛场-2024南美解放者杯1/8决赛第二回合</v>
      </c>
      <c r="J1003" s="11" t="str">
        <f t="shared" si="173"/>
        <v>阿根廷河床VS阿根廷塔列雷斯</v>
      </c>
      <c r="K1003" s="11" t="s">
        <v>755</v>
      </c>
      <c r="L1003" s="19">
        <f t="shared" si="174"/>
        <v>45528</v>
      </c>
      <c r="M1003" s="11">
        <f t="shared" si="157"/>
        <v>3505</v>
      </c>
      <c r="N1003" s="20" t="str">
        <f t="shared" si="175"/>
        <v/>
      </c>
      <c r="O1003" s="20" t="str">
        <f t="shared" si="176"/>
        <v/>
      </c>
      <c r="P1003" s="11" t="str">
        <f>IF(G1003="","",G1003&amp;COUNTIF($G$2:G1003,G1003))</f>
        <v/>
      </c>
      <c r="Q1003" s="26">
        <f t="shared" si="177"/>
        <v>0</v>
      </c>
    </row>
    <row r="1004" spans="1:17" x14ac:dyDescent="0.2">
      <c r="B1004" s="11" t="s">
        <v>1273</v>
      </c>
      <c r="C1004" s="19">
        <f t="shared" si="168"/>
        <v>45528</v>
      </c>
      <c r="D1004" s="20">
        <f t="shared" si="169"/>
        <v>0.92708333333333337</v>
      </c>
      <c r="E1004" s="20">
        <f t="shared" si="170"/>
        <v>0.98611111111111116</v>
      </c>
      <c r="F1004" s="20">
        <f t="shared" si="171"/>
        <v>5.902777777777779E-2</v>
      </c>
      <c r="G1004" s="11" t="str" cm="1">
        <f t="array" ref="G1004">_xlfn.IFNA(LOOKUP(1,0/FIND(help!$B$1:$B$26,B1004),help!$C$1:$C$26),"")</f>
        <v>欧冠</v>
      </c>
      <c r="H1004" s="11" t="str" cm="1">
        <f t="array" ref="H1004">IF(G1004="","",IFERROR(LOOKUP(1,0/FIND(help!$H$2:$H$18,B1004),help!$I$2:$I$18),""))</f>
        <v>2023-24赛季</v>
      </c>
      <c r="I1004" s="11" t="str">
        <f t="shared" si="172"/>
        <v>实况录像-2023/2024欧洲冠军联赛1/4决赛第一回合</v>
      </c>
      <c r="J1004" s="11" t="str">
        <f t="shared" si="173"/>
        <v>?巴黎圣日耳曼VS巴塞罗那</v>
      </c>
      <c r="K1004" s="11" t="s">
        <v>755</v>
      </c>
      <c r="L1004" s="19">
        <f t="shared" si="174"/>
        <v>45528</v>
      </c>
      <c r="M1004" s="11">
        <f t="shared" si="157"/>
        <v>3505</v>
      </c>
      <c r="N1004" s="20">
        <f t="shared" si="175"/>
        <v>0.92708333333333337</v>
      </c>
      <c r="O1004" s="20">
        <f t="shared" si="176"/>
        <v>0.98263888888888895</v>
      </c>
      <c r="P1004" s="11" t="str">
        <f>IF(G1004="","",G1004&amp;COUNTIF($G$2:G1004,G1004))</f>
        <v>欧冠208</v>
      </c>
      <c r="Q1004" s="26">
        <f t="shared" si="177"/>
        <v>3.4722222222222099E-3</v>
      </c>
    </row>
    <row r="1005" spans="1:17" x14ac:dyDescent="0.2">
      <c r="B1005" s="11" t="s">
        <v>1274</v>
      </c>
      <c r="C1005" s="19">
        <f t="shared" si="168"/>
        <v>45528</v>
      </c>
      <c r="D1005" s="20">
        <f t="shared" si="169"/>
        <v>0.98611111111111116</v>
      </c>
      <c r="E1005" s="20">
        <f t="shared" si="170"/>
        <v>4.5138888888888888E-2</v>
      </c>
      <c r="F1005" s="20">
        <f t="shared" si="171"/>
        <v>5.9027777777777679E-2</v>
      </c>
      <c r="G1005" s="11" t="str" cm="1">
        <f t="array" ref="G1005">_xlfn.IFNA(LOOKUP(1,0/FIND(help!$B$1:$B$26,B1005),help!$C$1:$C$26),"")</f>
        <v>欧冠</v>
      </c>
      <c r="H1005" s="11" t="str" cm="1">
        <f t="array" ref="H1005">IF(G1005="","",IFERROR(LOOKUP(1,0/FIND(help!$H$2:$H$18,B1005),help!$I$2:$I$18),""))</f>
        <v>2023-24赛季</v>
      </c>
      <c r="I1005" s="11" t="str">
        <f t="shared" si="172"/>
        <v>实况录像-2023/2024欧洲冠军联赛1/4决赛第一回合</v>
      </c>
      <c r="J1005" s="11" t="str">
        <f t="shared" si="173"/>
        <v>?马德里竞技VS多特蒙德</v>
      </c>
      <c r="K1005" s="11" t="s">
        <v>755</v>
      </c>
      <c r="L1005" s="19">
        <f t="shared" si="174"/>
        <v>45528</v>
      </c>
      <c r="M1005" s="11">
        <f t="shared" si="157"/>
        <v>3505</v>
      </c>
      <c r="N1005" s="20">
        <f t="shared" si="175"/>
        <v>0.98611111111111116</v>
      </c>
      <c r="O1005" s="20">
        <f t="shared" si="176"/>
        <v>1.0416666666666667</v>
      </c>
      <c r="P1005" s="11" t="str">
        <f>IF(G1005="","",G1005&amp;COUNTIF($G$2:G1005,G1005))</f>
        <v>欧冠209</v>
      </c>
      <c r="Q1005" s="26">
        <f t="shared" si="177"/>
        <v>3.4722222222220989E-3</v>
      </c>
    </row>
    <row r="1006" spans="1:17" x14ac:dyDescent="0.2">
      <c r="A1006" s="19">
        <v>45529</v>
      </c>
      <c r="B1006" s="11" t="s">
        <v>613</v>
      </c>
      <c r="C1006" s="19">
        <f t="shared" si="168"/>
        <v>45529</v>
      </c>
      <c r="D1006" s="20">
        <f t="shared" si="169"/>
        <v>4.5138888888888888E-2</v>
      </c>
      <c r="E1006" s="20">
        <f t="shared" si="170"/>
        <v>5.5555555555555552E-2</v>
      </c>
      <c r="F1006" s="20">
        <f t="shared" si="171"/>
        <v>1.0416666666666664E-2</v>
      </c>
      <c r="G1006" s="11" t="str" cm="1">
        <f t="array" ref="G1006">_xlfn.IFNA(LOOKUP(1,0/FIND(help!$B$1:$B$26,B1006),help!$C$1:$C$26),"")</f>
        <v>欧冠集锦</v>
      </c>
      <c r="H1006" s="11" t="str" cm="1">
        <f t="array" ref="H1006">IF(G1006="","",IFERROR(LOOKUP(1,0/FIND(help!$H$2:$H$18,B1006),help!$I$2:$I$18),""))</f>
        <v/>
      </c>
      <c r="I1006" s="11" t="str">
        <f t="shared" si="172"/>
        <v>足球华彩-2024-21</v>
      </c>
      <c r="J1006" s="11" t="str">
        <f t="shared" si="173"/>
        <v>欧冠20佳进球</v>
      </c>
      <c r="K1006" s="11" t="s">
        <v>755</v>
      </c>
      <c r="L1006" s="19">
        <f t="shared" si="174"/>
        <v>45528</v>
      </c>
      <c r="M1006" s="11">
        <f t="shared" si="157"/>
        <v>3505</v>
      </c>
      <c r="N1006" s="20">
        <f t="shared" si="175"/>
        <v>1.0451388888888888</v>
      </c>
      <c r="O1006" s="20">
        <f t="shared" si="176"/>
        <v>1.0555555555555556</v>
      </c>
      <c r="P1006" s="11" t="str">
        <f>IF(G1006="","",G1006&amp;COUNTIF($G$2:G1006,G1006))</f>
        <v>欧冠集锦11</v>
      </c>
      <c r="Q1006" s="26">
        <f t="shared" si="177"/>
        <v>0</v>
      </c>
    </row>
    <row r="1007" spans="1:17" x14ac:dyDescent="0.2">
      <c r="B1007" s="11" t="s">
        <v>1275</v>
      </c>
      <c r="C1007" s="19">
        <f t="shared" si="168"/>
        <v>45529</v>
      </c>
      <c r="D1007" s="20">
        <f t="shared" si="169"/>
        <v>5.5555555555555552E-2</v>
      </c>
      <c r="E1007" s="20">
        <f t="shared" si="170"/>
        <v>0.1111111111111111</v>
      </c>
      <c r="F1007" s="20">
        <f t="shared" si="171"/>
        <v>5.5555555555555552E-2</v>
      </c>
      <c r="G1007" s="11" t="str" cm="1">
        <f t="array" ref="G1007">_xlfn.IFNA(LOOKUP(1,0/FIND(help!$B$1:$B$26,B1007),help!$C$1:$C$26),"")</f>
        <v>德甲</v>
      </c>
      <c r="H1007" s="11" t="str" cm="1">
        <f t="array" ref="H1007">IF(G1007="","",IFERROR(LOOKUP(1,0/FIND(help!$H$2:$H$18,B1007),help!$I$2:$I$18),""))</f>
        <v>2023-24赛季</v>
      </c>
      <c r="I1007" s="11" t="str">
        <f t="shared" si="172"/>
        <v>国际足球赛场-23-24赛季德甲联赛第28轮</v>
      </c>
      <c r="J1007" s="11" t="str">
        <f t="shared" si="173"/>
        <v>柏林联VS勒沃库森</v>
      </c>
      <c r="K1007" s="11" t="s">
        <v>755</v>
      </c>
      <c r="L1007" s="19">
        <f t="shared" si="174"/>
        <v>45528</v>
      </c>
      <c r="M1007" s="11">
        <f t="shared" si="157"/>
        <v>3505</v>
      </c>
      <c r="N1007" s="20">
        <f t="shared" si="175"/>
        <v>1.0555555555555556</v>
      </c>
      <c r="O1007" s="20">
        <f t="shared" si="176"/>
        <v>0.11111111111111116</v>
      </c>
      <c r="P1007" s="11" t="str">
        <f>IF(G1007="","",G1007&amp;COUNTIF($G$2:G1007,G1007))</f>
        <v>德甲248</v>
      </c>
      <c r="Q1007" s="26">
        <f t="shared" si="177"/>
        <v>5.5511151231257827E-17</v>
      </c>
    </row>
    <row r="1008" spans="1:17" x14ac:dyDescent="0.2">
      <c r="B1008" s="11" t="s">
        <v>1276</v>
      </c>
      <c r="C1008" s="19">
        <f t="shared" si="168"/>
        <v>45529</v>
      </c>
      <c r="D1008" s="20">
        <f t="shared" si="169"/>
        <v>0.1111111111111111</v>
      </c>
      <c r="E1008" s="20">
        <f t="shared" si="170"/>
        <v>0.1701388888888889</v>
      </c>
      <c r="F1008" s="20">
        <f t="shared" si="171"/>
        <v>5.902777777777779E-2</v>
      </c>
      <c r="G1008" s="11" t="str" cm="1">
        <f t="array" ref="G1008">_xlfn.IFNA(LOOKUP(1,0/FIND(help!$B$1:$B$26,B1008),help!$C$1:$C$26),"")</f>
        <v>德甲</v>
      </c>
      <c r="H1008" s="11" t="str" cm="1">
        <f t="array" ref="H1008">IF(G1008="","",IFERROR(LOOKUP(1,0/FIND(help!$H$2:$H$18,B1008),help!$I$2:$I$18),""))</f>
        <v>2023-24赛季</v>
      </c>
      <c r="I1008" s="11" t="str">
        <f t="shared" si="172"/>
        <v>国际足球赛场-23-24赛季德甲联赛第28轮</v>
      </c>
      <c r="J1008" s="11" t="str">
        <f t="shared" si="173"/>
        <v>多特蒙德VS斯图加特</v>
      </c>
      <c r="K1008" s="11" t="s">
        <v>755</v>
      </c>
      <c r="L1008" s="19">
        <f t="shared" si="174"/>
        <v>45529</v>
      </c>
      <c r="M1008" s="11">
        <f t="shared" si="157"/>
        <v>3505</v>
      </c>
      <c r="N1008" s="20">
        <f t="shared" si="175"/>
        <v>0.1111111111111111</v>
      </c>
      <c r="O1008" s="20">
        <f t="shared" si="176"/>
        <v>0.16666666666666666</v>
      </c>
      <c r="P1008" s="11" t="str">
        <f>IF(G1008="","",G1008&amp;COUNTIF($G$2:G1008,G1008))</f>
        <v>德甲249</v>
      </c>
      <c r="Q1008" s="26">
        <f t="shared" si="177"/>
        <v>3.4722222222222376E-3</v>
      </c>
    </row>
    <row r="1009" spans="2:17" x14ac:dyDescent="0.2">
      <c r="B1009" s="11" t="s">
        <v>1277</v>
      </c>
      <c r="C1009" s="19">
        <f t="shared" si="168"/>
        <v>45529</v>
      </c>
      <c r="D1009" s="20">
        <f t="shared" si="169"/>
        <v>0.1701388888888889</v>
      </c>
      <c r="E1009" s="20">
        <f t="shared" si="170"/>
        <v>0.22569444444444445</v>
      </c>
      <c r="F1009" s="20">
        <f t="shared" si="171"/>
        <v>5.5555555555555552E-2</v>
      </c>
      <c r="G1009" s="11" t="str" cm="1">
        <f t="array" ref="G1009">_xlfn.IFNA(LOOKUP(1,0/FIND(help!$B$1:$B$26,B1009),help!$C$1:$C$26),"")</f>
        <v>德甲</v>
      </c>
      <c r="H1009" s="11" t="str" cm="1">
        <f t="array" ref="H1009">IF(G1009="","",IFERROR(LOOKUP(1,0/FIND(help!$H$2:$H$18,B1009),help!$I$2:$I$18),""))</f>
        <v>2023-24赛季</v>
      </c>
      <c r="I1009" s="11" t="str">
        <f t="shared" si="172"/>
        <v>国际足球赛场-23-24赛季德甲联赛第29轮</v>
      </c>
      <c r="J1009" s="11" t="str">
        <f t="shared" si="173"/>
        <v>斯图加特VS法兰克福</v>
      </c>
      <c r="K1009" s="11" t="s">
        <v>755</v>
      </c>
      <c r="L1009" s="19">
        <f t="shared" si="174"/>
        <v>45529</v>
      </c>
      <c r="M1009" s="11">
        <f t="shared" si="157"/>
        <v>3505</v>
      </c>
      <c r="N1009" s="20">
        <f t="shared" si="175"/>
        <v>0.1701388888888889</v>
      </c>
      <c r="O1009" s="20">
        <f t="shared" si="176"/>
        <v>0.22569444444444445</v>
      </c>
      <c r="P1009" s="11" t="str">
        <f>IF(G1009="","",G1009&amp;COUNTIF($G$2:G1009,G1009))</f>
        <v>德甲250</v>
      </c>
      <c r="Q1009" s="26">
        <f t="shared" si="177"/>
        <v>0</v>
      </c>
    </row>
    <row r="1010" spans="2:17" x14ac:dyDescent="0.2">
      <c r="B1010" s="11" t="s">
        <v>1278</v>
      </c>
      <c r="C1010" s="19">
        <f t="shared" si="168"/>
        <v>45529</v>
      </c>
      <c r="D1010" s="20">
        <f t="shared" si="169"/>
        <v>0.22569444444444445</v>
      </c>
      <c r="E1010" s="20">
        <f t="shared" si="170"/>
        <v>0.28472222222222221</v>
      </c>
      <c r="F1010" s="20">
        <f t="shared" si="171"/>
        <v>5.9027777777777762E-2</v>
      </c>
      <c r="G1010" s="11" t="str" cm="1">
        <f t="array" ref="G1010">_xlfn.IFNA(LOOKUP(1,0/FIND(help!$B$1:$B$26,B1010),help!$C$1:$C$26),"")</f>
        <v>德甲</v>
      </c>
      <c r="H1010" s="11" t="str" cm="1">
        <f t="array" ref="H1010">IF(G1010="","",IFERROR(LOOKUP(1,0/FIND(help!$H$2:$H$18,B1010),help!$I$2:$I$18),""))</f>
        <v>2023-24赛季</v>
      </c>
      <c r="I1010" s="11" t="str">
        <f t="shared" si="172"/>
        <v>国际足球赛场-23-24赛季德甲联赛第29轮</v>
      </c>
      <c r="J1010" s="11" t="str">
        <f t="shared" si="173"/>
        <v>拜仁慕尼黑VS科隆</v>
      </c>
      <c r="K1010" s="11" t="s">
        <v>755</v>
      </c>
      <c r="L1010" s="19">
        <f t="shared" si="174"/>
        <v>45529</v>
      </c>
      <c r="M1010" s="11">
        <f t="shared" si="157"/>
        <v>3505</v>
      </c>
      <c r="N1010" s="20">
        <f t="shared" si="175"/>
        <v>0.22569444444444445</v>
      </c>
      <c r="O1010" s="20">
        <f t="shared" si="176"/>
        <v>0.28125</v>
      </c>
      <c r="P1010" s="11" t="str">
        <f>IF(G1010="","",G1010&amp;COUNTIF($G$2:G1010,G1010))</f>
        <v>德甲251</v>
      </c>
      <c r="Q1010" s="26">
        <f t="shared" si="177"/>
        <v>3.4722222222222099E-3</v>
      </c>
    </row>
    <row r="1011" spans="2:17" x14ac:dyDescent="0.2">
      <c r="B1011" s="11" t="s">
        <v>1279</v>
      </c>
      <c r="C1011" s="19">
        <f t="shared" si="168"/>
        <v>45529</v>
      </c>
      <c r="D1011" s="20">
        <f t="shared" si="169"/>
        <v>0.28472222222222221</v>
      </c>
      <c r="E1011" s="20">
        <f t="shared" si="170"/>
        <v>0.34027777777777779</v>
      </c>
      <c r="F1011" s="20">
        <f t="shared" si="171"/>
        <v>5.555555555555558E-2</v>
      </c>
      <c r="G1011" s="11" t="str" cm="1">
        <f t="array" ref="G1011">_xlfn.IFNA(LOOKUP(1,0/FIND(help!$B$1:$B$26,B1011),help!$C$1:$C$26),"")</f>
        <v>德甲</v>
      </c>
      <c r="H1011" s="11" t="str" cm="1">
        <f t="array" ref="H1011">IF(G1011="","",IFERROR(LOOKUP(1,0/FIND(help!$H$2:$H$18,B1011),help!$I$2:$I$18),""))</f>
        <v>2023-24赛季</v>
      </c>
      <c r="I1011" s="11" t="str">
        <f t="shared" si="172"/>
        <v>国际足球赛场-23-24赛季德甲联赛第30轮</v>
      </c>
      <c r="J1011" s="11" t="str">
        <f t="shared" si="173"/>
        <v>柏林联VS拜仁慕尼黑</v>
      </c>
      <c r="K1011" s="11" t="s">
        <v>755</v>
      </c>
      <c r="L1011" s="19">
        <f t="shared" si="174"/>
        <v>45529</v>
      </c>
      <c r="M1011" s="11">
        <f t="shared" si="157"/>
        <v>3505</v>
      </c>
      <c r="N1011" s="20">
        <f t="shared" si="175"/>
        <v>0.28472222222222221</v>
      </c>
      <c r="O1011" s="20">
        <f t="shared" si="176"/>
        <v>0.34027777777777779</v>
      </c>
      <c r="P1011" s="11" t="str">
        <f>IF(G1011="","",G1011&amp;COUNTIF($G$2:G1011,G1011))</f>
        <v>德甲252</v>
      </c>
      <c r="Q1011" s="26">
        <f t="shared" si="177"/>
        <v>0</v>
      </c>
    </row>
    <row r="1012" spans="2:17" x14ac:dyDescent="0.2">
      <c r="B1012" s="11" t="s">
        <v>1280</v>
      </c>
      <c r="C1012" s="19">
        <f t="shared" si="168"/>
        <v>45529</v>
      </c>
      <c r="D1012" s="20">
        <f t="shared" si="169"/>
        <v>0.34027777777777779</v>
      </c>
      <c r="E1012" s="20">
        <f t="shared" si="170"/>
        <v>0.39930555555555558</v>
      </c>
      <c r="F1012" s="20">
        <f t="shared" si="171"/>
        <v>5.902777777777779E-2</v>
      </c>
      <c r="G1012" s="11" t="str" cm="1">
        <f t="array" ref="G1012">_xlfn.IFNA(LOOKUP(1,0/FIND(help!$B$1:$B$26,B1012),help!$C$1:$C$26),"")</f>
        <v>德甲</v>
      </c>
      <c r="H1012" s="11" t="str" cm="1">
        <f t="array" ref="H1012">IF(G1012="","",IFERROR(LOOKUP(1,0/FIND(help!$H$2:$H$18,B1012),help!$I$2:$I$18),""))</f>
        <v>2023-24赛季</v>
      </c>
      <c r="I1012" s="11" t="str">
        <f t="shared" si="172"/>
        <v>国际足球赛场-23-24赛季德甲联赛第30轮</v>
      </c>
      <c r="J1012" s="11" t="str">
        <f t="shared" si="173"/>
        <v>海登海姆VS莱比锡</v>
      </c>
      <c r="K1012" s="11" t="s">
        <v>755</v>
      </c>
      <c r="L1012" s="19">
        <f t="shared" si="174"/>
        <v>45529</v>
      </c>
      <c r="M1012" s="11">
        <f t="shared" si="157"/>
        <v>3505</v>
      </c>
      <c r="N1012" s="20">
        <f t="shared" si="175"/>
        <v>0.34027777777777779</v>
      </c>
      <c r="O1012" s="20">
        <f t="shared" si="176"/>
        <v>0.39583333333333337</v>
      </c>
      <c r="P1012" s="11" t="str">
        <f>IF(G1012="","",G1012&amp;COUNTIF($G$2:G1012,G1012))</f>
        <v>德甲253</v>
      </c>
      <c r="Q1012" s="26">
        <f t="shared" si="177"/>
        <v>3.4722222222222099E-3</v>
      </c>
    </row>
    <row r="1013" spans="2:17" x14ac:dyDescent="0.2">
      <c r="B1013" s="11" t="s">
        <v>1281</v>
      </c>
      <c r="C1013" s="19">
        <f t="shared" si="168"/>
        <v>45529</v>
      </c>
      <c r="D1013" s="20">
        <f t="shared" si="169"/>
        <v>0.39930555555555558</v>
      </c>
      <c r="E1013" s="20">
        <f t="shared" si="170"/>
        <v>0.4548611111111111</v>
      </c>
      <c r="F1013" s="20">
        <f t="shared" si="171"/>
        <v>5.5555555555555525E-2</v>
      </c>
      <c r="G1013" s="11" t="str" cm="1">
        <f t="array" ref="G1013">_xlfn.IFNA(LOOKUP(1,0/FIND(help!$B$1:$B$26,B1013),help!$C$1:$C$26),"")</f>
        <v>欧冠</v>
      </c>
      <c r="H1013" s="11" t="str" cm="1">
        <f t="array" ref="H1013">IF(G1013="","",IFERROR(LOOKUP(1,0/FIND(help!$H$2:$H$18,B1013),help!$I$2:$I$18),""))</f>
        <v>2023-24赛季</v>
      </c>
      <c r="I1013" s="11" t="str">
        <f t="shared" si="172"/>
        <v>实况录像-2023/2024欧洲冠军联赛1/4决赛第一回合</v>
      </c>
      <c r="J1013" s="11" t="str">
        <f t="shared" si="173"/>
        <v>?马德里竞技VS多特蒙德</v>
      </c>
      <c r="K1013" s="11" t="s">
        <v>755</v>
      </c>
      <c r="L1013" s="19">
        <f t="shared" si="174"/>
        <v>45529</v>
      </c>
      <c r="M1013" s="11">
        <f t="shared" si="157"/>
        <v>3505</v>
      </c>
      <c r="N1013" s="20">
        <f t="shared" si="175"/>
        <v>0.39930555555555558</v>
      </c>
      <c r="O1013" s="20">
        <f t="shared" si="176"/>
        <v>0.45486111111111116</v>
      </c>
      <c r="P1013" s="11" t="str">
        <f>IF(G1013="","",G1013&amp;COUNTIF($G$2:G1013,G1013))</f>
        <v>欧冠210</v>
      </c>
      <c r="Q1013" s="26">
        <f t="shared" si="177"/>
        <v>5.5511151231257827E-17</v>
      </c>
    </row>
    <row r="1014" spans="2:17" x14ac:dyDescent="0.2">
      <c r="B1014" s="11" t="s">
        <v>1282</v>
      </c>
      <c r="C1014" s="19">
        <f t="shared" si="168"/>
        <v>45529</v>
      </c>
      <c r="D1014" s="20">
        <f t="shared" si="169"/>
        <v>0.4548611111111111</v>
      </c>
      <c r="E1014" s="20">
        <f t="shared" si="170"/>
        <v>0.51388888888888884</v>
      </c>
      <c r="F1014" s="20">
        <f t="shared" si="171"/>
        <v>5.9027777777777735E-2</v>
      </c>
      <c r="G1014" s="11" t="str" cm="1">
        <f t="array" ref="G1014">_xlfn.IFNA(LOOKUP(1,0/FIND(help!$B$1:$B$26,B1014),help!$C$1:$C$26),"")</f>
        <v>欧冠</v>
      </c>
      <c r="H1014" s="11" t="str" cm="1">
        <f t="array" ref="H1014">IF(G1014="","",IFERROR(LOOKUP(1,0/FIND(help!$H$2:$H$18,B1014),help!$I$2:$I$18),""))</f>
        <v>2023-24赛季</v>
      </c>
      <c r="I1014" s="11" t="str">
        <f t="shared" si="172"/>
        <v>实况录像-2023/2024欧洲冠军联赛1/4决赛第二回合</v>
      </c>
      <c r="J1014" s="11" t="str">
        <f t="shared" si="173"/>
        <v>多特蒙德VS马德里竞技</v>
      </c>
      <c r="K1014" s="11" t="s">
        <v>755</v>
      </c>
      <c r="L1014" s="19">
        <f t="shared" si="174"/>
        <v>45529</v>
      </c>
      <c r="M1014" s="11">
        <f t="shared" si="157"/>
        <v>3505</v>
      </c>
      <c r="N1014" s="20">
        <f t="shared" si="175"/>
        <v>0.4548611111111111</v>
      </c>
      <c r="O1014" s="20">
        <f t="shared" si="176"/>
        <v>0.51041666666666663</v>
      </c>
      <c r="P1014" s="11" t="str">
        <f>IF(G1014="","",G1014&amp;COUNTIF($G$2:G1014,G1014))</f>
        <v>欧冠211</v>
      </c>
      <c r="Q1014" s="26">
        <f t="shared" si="177"/>
        <v>3.4722222222222099E-3</v>
      </c>
    </row>
    <row r="1015" spans="2:17" x14ac:dyDescent="0.2">
      <c r="B1015" s="11" t="s">
        <v>24</v>
      </c>
      <c r="C1015" s="19">
        <f t="shared" si="168"/>
        <v>45529</v>
      </c>
      <c r="D1015" s="20">
        <f t="shared" si="169"/>
        <v>0.51388888888888884</v>
      </c>
      <c r="E1015" s="20">
        <f t="shared" si="170"/>
        <v>0.53125</v>
      </c>
      <c r="F1015" s="20">
        <f t="shared" si="171"/>
        <v>1.736111111111116E-2</v>
      </c>
      <c r="G1015" s="11" t="str" cm="1">
        <f t="array" ref="G1015">_xlfn.IFNA(LOOKUP(1,0/FIND(help!$B$1:$B$26,B1015),help!$C$1:$C$26),"")</f>
        <v/>
      </c>
      <c r="H1015" s="11" t="str" cm="1">
        <f t="array" ref="H1015">IF(G1015="","",IFERROR(LOOKUP(1,0/FIND(help!$H$2:$H$18,B1015),help!$I$2:$I$18),""))</f>
        <v/>
      </c>
      <c r="I1015" s="11" t="str">
        <f t="shared" si="172"/>
        <v>足球华彩-2024-3</v>
      </c>
      <c r="J1015" s="11" t="str">
        <f t="shared" si="173"/>
        <v>城记?罗马</v>
      </c>
      <c r="K1015" s="11" t="s">
        <v>755</v>
      </c>
      <c r="L1015" s="19">
        <f t="shared" si="174"/>
        <v>45529</v>
      </c>
      <c r="M1015" s="11">
        <f t="shared" si="157"/>
        <v>3505</v>
      </c>
      <c r="N1015" s="20" t="str">
        <f t="shared" si="175"/>
        <v/>
      </c>
      <c r="O1015" s="20" t="str">
        <f t="shared" si="176"/>
        <v/>
      </c>
      <c r="P1015" s="11" t="str">
        <f>IF(G1015="","",G1015&amp;COUNTIF($G$2:G1015,G1015))</f>
        <v/>
      </c>
      <c r="Q1015" s="26">
        <f t="shared" si="177"/>
        <v>0</v>
      </c>
    </row>
    <row r="1016" spans="2:17" x14ac:dyDescent="0.2">
      <c r="B1016" s="11" t="s">
        <v>25</v>
      </c>
      <c r="C1016" s="19">
        <f t="shared" si="168"/>
        <v>45529</v>
      </c>
      <c r="D1016" s="20">
        <f t="shared" si="169"/>
        <v>0.53125</v>
      </c>
      <c r="E1016" s="20">
        <f t="shared" si="170"/>
        <v>0.54861111111111116</v>
      </c>
      <c r="F1016" s="20">
        <f t="shared" si="171"/>
        <v>1.736111111111116E-2</v>
      </c>
      <c r="G1016" s="11" t="str" cm="1">
        <f t="array" ref="G1016">_xlfn.IFNA(LOOKUP(1,0/FIND(help!$B$1:$B$26,B1016),help!$C$1:$C$26),"")</f>
        <v/>
      </c>
      <c r="H1016" s="11" t="str" cm="1">
        <f t="array" ref="H1016">IF(G1016="","",IFERROR(LOOKUP(1,0/FIND(help!$H$2:$H$18,B1016),help!$I$2:$I$18),""))</f>
        <v/>
      </c>
      <c r="I1016" s="11" t="str">
        <f t="shared" si="172"/>
        <v>足球华彩-2024-4</v>
      </c>
      <c r="J1016" s="11" t="str">
        <f t="shared" si="173"/>
        <v>罗马城十大经典比赛</v>
      </c>
      <c r="K1016" s="11" t="s">
        <v>755</v>
      </c>
      <c r="L1016" s="19">
        <f t="shared" si="174"/>
        <v>45529</v>
      </c>
      <c r="M1016" s="11">
        <f t="shared" si="157"/>
        <v>3505</v>
      </c>
      <c r="N1016" s="20" t="str">
        <f t="shared" si="175"/>
        <v/>
      </c>
      <c r="O1016" s="20" t="str">
        <f t="shared" si="176"/>
        <v/>
      </c>
      <c r="P1016" s="11" t="str">
        <f>IF(G1016="","",G1016&amp;COUNTIF($G$2:G1016,G1016))</f>
        <v/>
      </c>
      <c r="Q1016" s="26">
        <f t="shared" si="177"/>
        <v>0</v>
      </c>
    </row>
    <row r="1017" spans="2:17" x14ac:dyDescent="0.2">
      <c r="B1017" s="11" t="s">
        <v>1283</v>
      </c>
      <c r="C1017" s="19">
        <f t="shared" si="168"/>
        <v>45529</v>
      </c>
      <c r="D1017" s="20">
        <f t="shared" si="169"/>
        <v>0.54861111111111116</v>
      </c>
      <c r="E1017" s="20">
        <f t="shared" si="170"/>
        <v>0.60416666666666663</v>
      </c>
      <c r="F1017" s="20">
        <f t="shared" si="171"/>
        <v>5.5555555555555469E-2</v>
      </c>
      <c r="G1017" s="11" t="str" cm="1">
        <f t="array" ref="G1017">_xlfn.IFNA(LOOKUP(1,0/FIND(help!$B$1:$B$26,B1017),help!$C$1:$C$26),"")</f>
        <v>意甲</v>
      </c>
      <c r="H1017" s="11" t="str" cm="1">
        <f t="array" ref="H1017">IF(G1017="","",IFERROR(LOOKUP(1,0/FIND(help!$H$2:$H$18,B1017),help!$I$2:$I$18),""))</f>
        <v>2023-24赛季</v>
      </c>
      <c r="I1017" s="11" t="str">
        <f t="shared" si="172"/>
        <v>国际足球赛场-23-24赛季意甲联赛第23轮</v>
      </c>
      <c r="J1017" s="11" t="str">
        <f t="shared" si="173"/>
        <v>国际米兰VS尤文图斯</v>
      </c>
      <c r="K1017" s="11" t="s">
        <v>755</v>
      </c>
      <c r="L1017" s="19">
        <f t="shared" si="174"/>
        <v>45529</v>
      </c>
      <c r="M1017" s="11">
        <f t="shared" si="157"/>
        <v>3505</v>
      </c>
      <c r="N1017" s="20">
        <f t="shared" si="175"/>
        <v>0.54861111111111116</v>
      </c>
      <c r="O1017" s="20">
        <f t="shared" si="176"/>
        <v>0.60416666666666674</v>
      </c>
      <c r="P1017" s="11" t="str">
        <f>IF(G1017="","",G1017&amp;COUNTIF($G$2:G1017,G1017))</f>
        <v>意甲93</v>
      </c>
      <c r="Q1017" s="26">
        <f t="shared" si="177"/>
        <v>1.1102230246251565E-16</v>
      </c>
    </row>
    <row r="1018" spans="2:17" x14ac:dyDescent="0.2">
      <c r="B1018" s="11" t="s">
        <v>1357</v>
      </c>
      <c r="C1018" s="19">
        <f t="shared" si="168"/>
        <v>45529</v>
      </c>
      <c r="D1018" s="20">
        <f t="shared" si="169"/>
        <v>0.60416666666666663</v>
      </c>
      <c r="E1018" s="20">
        <f t="shared" si="170"/>
        <v>0.66319444444444442</v>
      </c>
      <c r="F1018" s="20">
        <f t="shared" si="171"/>
        <v>5.902777777777779E-2</v>
      </c>
      <c r="G1018" s="11" t="str" cm="1">
        <f t="array" ref="G1018">_xlfn.IFNA(LOOKUP(1,0/FIND(help!$B$1:$B$26,B1018),help!$C$1:$C$26),"")</f>
        <v>意甲</v>
      </c>
      <c r="H1018" s="11" t="str" cm="1">
        <f t="array" ref="H1018">IF(G1018="","",IFERROR(LOOKUP(1,0/FIND(help!$H$2:$H$18,B1018),help!$I$2:$I$18),""))</f>
        <v>2023-24赛季</v>
      </c>
      <c r="I1018" s="11" t="str">
        <f t="shared" si="172"/>
        <v>2023/2024意大利足球甲级联赛-第24轮</v>
      </c>
      <c r="J1018" s="11" t="str">
        <f t="shared" si="173"/>
        <v>罗马-国际米兰</v>
      </c>
      <c r="K1018" s="11" t="s">
        <v>755</v>
      </c>
      <c r="L1018" s="19">
        <f t="shared" si="174"/>
        <v>45529</v>
      </c>
      <c r="M1018" s="11">
        <f t="shared" si="157"/>
        <v>3505</v>
      </c>
      <c r="N1018" s="20">
        <f t="shared" si="175"/>
        <v>0.60416666666666663</v>
      </c>
      <c r="O1018" s="20">
        <f t="shared" si="176"/>
        <v>0.65972222222222221</v>
      </c>
      <c r="P1018" s="11" t="str">
        <f>IF(G1018="","",G1018&amp;COUNTIF($G$2:G1018,G1018))</f>
        <v>意甲94</v>
      </c>
      <c r="Q1018" s="26">
        <f t="shared" si="177"/>
        <v>3.4722222222222099E-3</v>
      </c>
    </row>
    <row r="1019" spans="2:17" x14ac:dyDescent="0.2">
      <c r="B1019" s="11" t="s">
        <v>1284</v>
      </c>
      <c r="C1019" s="19">
        <f t="shared" si="168"/>
        <v>45529</v>
      </c>
      <c r="D1019" s="20">
        <f t="shared" si="169"/>
        <v>0.66319444444444442</v>
      </c>
      <c r="E1019" s="20">
        <f t="shared" si="170"/>
        <v>0.71875</v>
      </c>
      <c r="F1019" s="20">
        <f t="shared" si="171"/>
        <v>5.555555555555558E-2</v>
      </c>
      <c r="G1019" s="11" t="str" cm="1">
        <f t="array" ref="G1019">_xlfn.IFNA(LOOKUP(1,0/FIND(help!$B$1:$B$26,B1019),help!$C$1:$C$26),"")</f>
        <v>英超</v>
      </c>
      <c r="H1019" s="11" t="str" cm="1">
        <f t="array" ref="H1019">IF(G1019="","",IFERROR(LOOKUP(1,0/FIND(help!$H$2:$H$18,B1019),help!$I$2:$I$18),""))</f>
        <v>2023-24赛季</v>
      </c>
      <c r="I1019" s="11" t="str">
        <f t="shared" si="172"/>
        <v>国际足球赛场-23-24赛季英超联赛第4轮</v>
      </c>
      <c r="J1019" s="11" t="str">
        <f t="shared" si="173"/>
        <v>水晶宫VS伍尔弗汉普顿</v>
      </c>
      <c r="K1019" s="11" t="s">
        <v>755</v>
      </c>
      <c r="L1019" s="19">
        <f t="shared" si="174"/>
        <v>45529</v>
      </c>
      <c r="M1019" s="11">
        <f t="shared" si="157"/>
        <v>3505</v>
      </c>
      <c r="N1019" s="20">
        <f t="shared" si="175"/>
        <v>0.66319444444444442</v>
      </c>
      <c r="O1019" s="20">
        <f t="shared" si="176"/>
        <v>0.71875</v>
      </c>
      <c r="P1019" s="11" t="str">
        <f>IF(G1019="","",G1019&amp;COUNTIF($G$2:G1019,G1019))</f>
        <v>英超153</v>
      </c>
      <c r="Q1019" s="26">
        <f t="shared" si="177"/>
        <v>0</v>
      </c>
    </row>
    <row r="1020" spans="2:17" x14ac:dyDescent="0.2">
      <c r="B1020" s="11" t="s">
        <v>1285</v>
      </c>
      <c r="C1020" s="19">
        <f t="shared" si="168"/>
        <v>45529</v>
      </c>
      <c r="D1020" s="20">
        <f t="shared" si="169"/>
        <v>0.71875</v>
      </c>
      <c r="E1020" s="20">
        <f t="shared" si="170"/>
        <v>0.77777777777777779</v>
      </c>
      <c r="F1020" s="20">
        <f t="shared" si="171"/>
        <v>5.902777777777779E-2</v>
      </c>
      <c r="G1020" s="11" t="str" cm="1">
        <f t="array" ref="G1020">_xlfn.IFNA(LOOKUP(1,0/FIND(help!$B$1:$B$26,B1020),help!$C$1:$C$26),"")</f>
        <v>英超</v>
      </c>
      <c r="H1020" s="11" t="str" cm="1">
        <f t="array" ref="H1020">IF(G1020="","",IFERROR(LOOKUP(1,0/FIND(help!$H$2:$H$18,B1020),help!$I$2:$I$18),""))</f>
        <v>2023-24赛季</v>
      </c>
      <c r="I1020" s="11" t="str">
        <f t="shared" si="172"/>
        <v>国际足球赛场-23-24赛季英超联赛第5轮</v>
      </c>
      <c r="J1020" s="11" t="str">
        <f t="shared" si="173"/>
        <v>曼彻斯特联VS布赖顿</v>
      </c>
      <c r="K1020" s="11" t="s">
        <v>755</v>
      </c>
      <c r="L1020" s="19">
        <f t="shared" si="174"/>
        <v>45529</v>
      </c>
      <c r="M1020" s="11">
        <f t="shared" si="157"/>
        <v>3505</v>
      </c>
      <c r="N1020" s="20">
        <f t="shared" si="175"/>
        <v>0.71875</v>
      </c>
      <c r="O1020" s="20">
        <f t="shared" si="176"/>
        <v>0.77430555555555558</v>
      </c>
      <c r="P1020" s="11" t="str">
        <f>IF(G1020="","",G1020&amp;COUNTIF($G$2:G1020,G1020))</f>
        <v>英超154</v>
      </c>
      <c r="Q1020" s="26">
        <f t="shared" si="177"/>
        <v>3.4722222222222099E-3</v>
      </c>
    </row>
    <row r="1021" spans="2:17" x14ac:dyDescent="0.2">
      <c r="B1021" s="11" t="s">
        <v>519</v>
      </c>
      <c r="C1021" s="19">
        <f t="shared" si="168"/>
        <v>45529</v>
      </c>
      <c r="D1021" s="20">
        <f t="shared" si="169"/>
        <v>0.77777777777777779</v>
      </c>
      <c r="E1021" s="20">
        <f t="shared" si="170"/>
        <v>0.79513888888888884</v>
      </c>
      <c r="F1021" s="20">
        <f t="shared" si="171"/>
        <v>1.7361111111111049E-2</v>
      </c>
      <c r="G1021" s="11" t="str" cm="1">
        <f t="array" ref="G1021">_xlfn.IFNA(LOOKUP(1,0/FIND(help!$B$1:$B$26,B1021),help!$C$1:$C$26),"")</f>
        <v/>
      </c>
      <c r="H1021" s="11" t="str" cm="1">
        <f t="array" ref="H1021">IF(G1021="","",IFERROR(LOOKUP(1,0/FIND(help!$H$2:$H$18,B1021),help!$I$2:$I$18),""))</f>
        <v/>
      </c>
      <c r="I1021" s="11" t="str">
        <f t="shared" si="172"/>
        <v>足球华彩-2024-7</v>
      </c>
      <c r="J1021" s="11" t="str">
        <f t="shared" si="173"/>
        <v>米兰城十大经典比赛</v>
      </c>
      <c r="K1021" s="11" t="s">
        <v>755</v>
      </c>
      <c r="L1021" s="19">
        <f t="shared" si="174"/>
        <v>45529</v>
      </c>
      <c r="M1021" s="11">
        <f t="shared" si="157"/>
        <v>3505</v>
      </c>
      <c r="N1021" s="20" t="str">
        <f t="shared" si="175"/>
        <v/>
      </c>
      <c r="O1021" s="20" t="str">
        <f t="shared" si="176"/>
        <v/>
      </c>
      <c r="P1021" s="11" t="str">
        <f>IF(G1021="","",G1021&amp;COUNTIF($G$2:G1021,G1021))</f>
        <v/>
      </c>
      <c r="Q1021" s="26">
        <f t="shared" si="177"/>
        <v>0</v>
      </c>
    </row>
    <row r="1022" spans="2:17" x14ac:dyDescent="0.2">
      <c r="B1022" s="11" t="s">
        <v>608</v>
      </c>
      <c r="C1022" s="19">
        <f t="shared" si="168"/>
        <v>45529</v>
      </c>
      <c r="D1022" s="20">
        <f t="shared" si="169"/>
        <v>0.79513888888888884</v>
      </c>
      <c r="E1022" s="20">
        <f t="shared" si="170"/>
        <v>0.8125</v>
      </c>
      <c r="F1022" s="20">
        <f t="shared" si="171"/>
        <v>1.736111111111116E-2</v>
      </c>
      <c r="G1022" s="11" t="str" cm="1">
        <f t="array" ref="G1022">_xlfn.IFNA(LOOKUP(1,0/FIND(help!$B$1:$B$26,B1022),help!$C$1:$C$26),"")</f>
        <v/>
      </c>
      <c r="H1022" s="11" t="str" cm="1">
        <f t="array" ref="H1022">IF(G1022="","",IFERROR(LOOKUP(1,0/FIND(help!$H$2:$H$18,B1022),help!$I$2:$I$18),""))</f>
        <v/>
      </c>
      <c r="I1022" s="11" t="str">
        <f t="shared" si="172"/>
        <v>足球华彩-2024-5</v>
      </c>
      <c r="J1022" s="11" t="str">
        <f t="shared" si="173"/>
        <v>城记?米兰</v>
      </c>
      <c r="K1022" s="11" t="s">
        <v>755</v>
      </c>
      <c r="L1022" s="19">
        <f t="shared" si="174"/>
        <v>45529</v>
      </c>
      <c r="M1022" s="11">
        <f t="shared" si="157"/>
        <v>3505</v>
      </c>
      <c r="N1022" s="20" t="str">
        <f t="shared" si="175"/>
        <v/>
      </c>
      <c r="O1022" s="20" t="str">
        <f t="shared" si="176"/>
        <v/>
      </c>
      <c r="P1022" s="11" t="str">
        <f>IF(G1022="","",G1022&amp;COUNTIF($G$2:G1022,G1022))</f>
        <v/>
      </c>
      <c r="Q1022" s="26">
        <f t="shared" si="177"/>
        <v>0</v>
      </c>
    </row>
    <row r="1023" spans="2:17" x14ac:dyDescent="0.2">
      <c r="B1023" s="11" t="s">
        <v>1286</v>
      </c>
      <c r="C1023" s="19">
        <f t="shared" si="168"/>
        <v>45529</v>
      </c>
      <c r="D1023" s="20">
        <f t="shared" si="169"/>
        <v>0.8125</v>
      </c>
      <c r="E1023" s="20">
        <f t="shared" si="170"/>
        <v>0.86805555555555558</v>
      </c>
      <c r="F1023" s="20">
        <f t="shared" si="171"/>
        <v>5.555555555555558E-2</v>
      </c>
      <c r="G1023" s="11" t="str" cm="1">
        <f t="array" ref="G1023">_xlfn.IFNA(LOOKUP(1,0/FIND(help!$B$1:$B$26,B1023),help!$C$1:$C$26),"")</f>
        <v>英超</v>
      </c>
      <c r="H1023" s="11" t="str" cm="1">
        <f t="array" ref="H1023">IF(G1023="","",IFERROR(LOOKUP(1,0/FIND(help!$H$2:$H$18,B1023),help!$I$2:$I$18),""))</f>
        <v>2024-25赛季</v>
      </c>
      <c r="I1023" s="11" t="str">
        <f t="shared" si="172"/>
        <v>实况录像-2024/2025英格兰足球超级联赛</v>
      </c>
      <c r="J1023" s="11" t="str">
        <f t="shared" si="173"/>
        <v>第1轮?布伦特福德VS水晶宫</v>
      </c>
      <c r="K1023" s="11" t="s">
        <v>755</v>
      </c>
      <c r="L1023" s="19">
        <f t="shared" si="174"/>
        <v>45529</v>
      </c>
      <c r="M1023" s="11">
        <f t="shared" si="157"/>
        <v>3505</v>
      </c>
      <c r="N1023" s="20">
        <f t="shared" si="175"/>
        <v>0.8125</v>
      </c>
      <c r="O1023" s="20">
        <f t="shared" si="176"/>
        <v>0.86805555555555558</v>
      </c>
      <c r="P1023" s="11" t="str">
        <f>IF(G1023="","",G1023&amp;COUNTIF($G$2:G1023,G1023))</f>
        <v>英超155</v>
      </c>
      <c r="Q1023" s="26">
        <f t="shared" si="177"/>
        <v>0</v>
      </c>
    </row>
    <row r="1024" spans="2:17" x14ac:dyDescent="0.2">
      <c r="B1024" s="11" t="s">
        <v>1287</v>
      </c>
      <c r="C1024" s="19">
        <f t="shared" si="168"/>
        <v>45529</v>
      </c>
      <c r="D1024" s="20">
        <f t="shared" si="169"/>
        <v>0.86805555555555558</v>
      </c>
      <c r="E1024" s="20">
        <f t="shared" si="170"/>
        <v>0.92708333333333337</v>
      </c>
      <c r="F1024" s="20">
        <f t="shared" si="171"/>
        <v>5.902777777777779E-2</v>
      </c>
      <c r="G1024" s="11" t="str" cm="1">
        <f t="array" ref="G1024">_xlfn.IFNA(LOOKUP(1,0/FIND(help!$B$1:$B$26,B1024),help!$C$1:$C$26),"")</f>
        <v>英超</v>
      </c>
      <c r="H1024" s="11" t="str" cm="1">
        <f t="array" ref="H1024">IF(G1024="","",IFERROR(LOOKUP(1,0/FIND(help!$H$2:$H$18,B1024),help!$I$2:$I$18),""))</f>
        <v>2024-25赛季</v>
      </c>
      <c r="I1024" s="11" t="str">
        <f t="shared" si="172"/>
        <v>实况录像-2024/2025英格兰足球超级联赛</v>
      </c>
      <c r="J1024" s="11" t="str">
        <f t="shared" si="173"/>
        <v>第1轮?阿森纳VS伍尔弗汉普顿</v>
      </c>
      <c r="K1024" s="11" t="s">
        <v>755</v>
      </c>
      <c r="L1024" s="19">
        <f t="shared" si="174"/>
        <v>45529</v>
      </c>
      <c r="M1024" s="11">
        <f t="shared" si="157"/>
        <v>3505</v>
      </c>
      <c r="N1024" s="20">
        <f t="shared" si="175"/>
        <v>0.86805555555555558</v>
      </c>
      <c r="O1024" s="20">
        <f t="shared" si="176"/>
        <v>0.92361111111111116</v>
      </c>
      <c r="P1024" s="11" t="str">
        <f>IF(G1024="","",G1024&amp;COUNTIF($G$2:G1024,G1024))</f>
        <v>英超156</v>
      </c>
      <c r="Q1024" s="26">
        <f t="shared" si="177"/>
        <v>3.4722222222222099E-3</v>
      </c>
    </row>
    <row r="1025" spans="1:17" x14ac:dyDescent="0.2">
      <c r="B1025" s="11" t="s">
        <v>1288</v>
      </c>
      <c r="C1025" s="19">
        <f t="shared" si="168"/>
        <v>45529</v>
      </c>
      <c r="D1025" s="20">
        <f t="shared" si="169"/>
        <v>0.92708333333333337</v>
      </c>
      <c r="E1025" s="20">
        <f t="shared" si="170"/>
        <v>0.98263888888888884</v>
      </c>
      <c r="F1025" s="20">
        <f t="shared" si="171"/>
        <v>5.5555555555555469E-2</v>
      </c>
      <c r="G1025" s="11" t="str" cm="1">
        <f t="array" ref="G1025">_xlfn.IFNA(LOOKUP(1,0/FIND(help!$B$1:$B$26,B1025),help!$C$1:$C$26),"")</f>
        <v>欧冠</v>
      </c>
      <c r="H1025" s="11" t="str" cm="1">
        <f t="array" ref="H1025">IF(G1025="","",IFERROR(LOOKUP(1,0/FIND(help!$H$2:$H$18,B1025),help!$I$2:$I$18),""))</f>
        <v>2023-24赛季</v>
      </c>
      <c r="I1025" s="11" t="str">
        <f t="shared" si="172"/>
        <v>实况录像-2023/2024欧洲冠军联赛1/4决赛第一回合</v>
      </c>
      <c r="J1025" s="11" t="str">
        <f t="shared" si="173"/>
        <v>?马德里竞技VS多特蒙德</v>
      </c>
      <c r="K1025" s="11" t="s">
        <v>755</v>
      </c>
      <c r="L1025" s="19">
        <f t="shared" si="174"/>
        <v>45529</v>
      </c>
      <c r="M1025" s="11">
        <f t="shared" si="157"/>
        <v>3505</v>
      </c>
      <c r="N1025" s="20">
        <f t="shared" si="175"/>
        <v>0.92708333333333337</v>
      </c>
      <c r="O1025" s="20">
        <f t="shared" si="176"/>
        <v>0.98263888888888895</v>
      </c>
      <c r="P1025" s="11" t="str">
        <f>IF(G1025="","",G1025&amp;COUNTIF($G$2:G1025,G1025))</f>
        <v>欧冠212</v>
      </c>
      <c r="Q1025" s="26">
        <f t="shared" si="177"/>
        <v>1.1102230246251565E-16</v>
      </c>
    </row>
    <row r="1026" spans="1:17" x14ac:dyDescent="0.2">
      <c r="B1026" s="11" t="s">
        <v>1337</v>
      </c>
      <c r="C1026" s="19">
        <f t="shared" si="168"/>
        <v>45529</v>
      </c>
      <c r="D1026" s="20">
        <f t="shared" si="169"/>
        <v>0.98263888888888884</v>
      </c>
      <c r="E1026" s="20">
        <f t="shared" si="170"/>
        <v>3.8194444444444448E-2</v>
      </c>
      <c r="F1026" s="20">
        <f t="shared" si="171"/>
        <v>5.555555555555558E-2</v>
      </c>
      <c r="G1026" s="11" t="str" cm="1">
        <f t="array" ref="G1026">_xlfn.IFNA(LOOKUP(1,0/FIND(help!$B$1:$B$26,B1026),help!$C$1:$C$26),"")</f>
        <v>欧冠</v>
      </c>
      <c r="H1026" s="11" t="str" cm="1">
        <f t="array" ref="H1026">IF(G1026="","",IFERROR(LOOKUP(1,0/FIND(help!$H$2:$H$18,B1026),help!$I$2:$I$18),""))</f>
        <v>2023-24赛季</v>
      </c>
      <c r="I1026" s="11" t="str">
        <f t="shared" si="172"/>
        <v>实况录像-2023/2024欧洲冠军联赛1/4决赛第二回合</v>
      </c>
      <c r="J1026" s="11" t="str">
        <f t="shared" si="173"/>
        <v>多特蒙德VS马德里竞技</v>
      </c>
      <c r="K1026" s="11" t="s">
        <v>755</v>
      </c>
      <c r="L1026" s="19">
        <f t="shared" si="174"/>
        <v>45529</v>
      </c>
      <c r="M1026" s="11">
        <f t="shared" si="157"/>
        <v>3505</v>
      </c>
      <c r="N1026" s="20">
        <f t="shared" si="175"/>
        <v>0.98263888888888884</v>
      </c>
      <c r="O1026" s="20">
        <f t="shared" si="176"/>
        <v>1.0381944444444444</v>
      </c>
      <c r="P1026" s="11" t="str">
        <f>IF(G1026="","",G1026&amp;COUNTIF($G$2:G1026,G1026))</f>
        <v>欧冠213</v>
      </c>
      <c r="Q1026" s="26">
        <f t="shared" si="177"/>
        <v>0</v>
      </c>
    </row>
    <row r="1027" spans="1:17" x14ac:dyDescent="0.2">
      <c r="A1027" s="19">
        <v>45530</v>
      </c>
      <c r="B1027" s="11" t="s">
        <v>739</v>
      </c>
      <c r="C1027" s="19">
        <f t="shared" ref="C1027:C1046" si="178">IF(A1027="",C1026,A1027)</f>
        <v>45530</v>
      </c>
      <c r="D1027" s="20">
        <f t="shared" ref="D1027:D1046" si="179">VALUE(LEFT(B1027,5))</f>
        <v>3.8194444444444448E-2</v>
      </c>
      <c r="E1027" s="20">
        <f t="shared" ref="E1027:E1046" si="180">D1028</f>
        <v>5.5555555555555552E-2</v>
      </c>
      <c r="F1027" s="20">
        <f t="shared" ref="F1027:F1046" si="181">IF(E1027-D1027&lt;0,E1027-D1027+1,E1027-D1027)</f>
        <v>1.7361111111111105E-2</v>
      </c>
      <c r="G1027" s="11" t="str" cm="1">
        <f t="array" ref="G1027">_xlfn.IFNA(LOOKUP(1,0/FIND(help!$B$1:$B$26,B1027),help!$C$1:$C$26),"")</f>
        <v/>
      </c>
      <c r="H1027" s="11" t="str" cm="1">
        <f t="array" ref="H1027">IF(G1027="","",IFERROR(LOOKUP(1,0/FIND(help!$H$2:$H$18,B1027),help!$I$2:$I$18),""))</f>
        <v/>
      </c>
      <c r="I1027" s="11" t="str">
        <f t="shared" ref="I1027:I1046" si="182">MID(B1027,6,FIND("?",B1027)-6)</f>
        <v>足球华彩-2024-11</v>
      </c>
      <c r="J1027" s="11" t="str">
        <f t="shared" ref="J1027:J1046" si="183">SUBSTITUTE(RIGHT(B1027,LEN(B1027)-FIND("?",B1027)),"—","VS")</f>
        <v>城记?巴塞罗那</v>
      </c>
      <c r="K1027" s="11" t="s">
        <v>755</v>
      </c>
      <c r="L1027" s="19">
        <f t="shared" ref="L1027:L1046" si="184">IF(D1027&lt;$L$1,C1027-1,C1027)</f>
        <v>45529</v>
      </c>
      <c r="M1027" s="11">
        <f t="shared" si="157"/>
        <v>3505</v>
      </c>
      <c r="N1027" s="20" t="str">
        <f t="shared" ref="N1027:N1046" si="185">IF(G1027="","",IF(D1027&lt;$L$1,D1027+1,D1027))</f>
        <v/>
      </c>
      <c r="O1027" s="20" t="str">
        <f t="shared" ref="O1027:O1046" si="186">IF(N1027="","",IF(ISNUMBER(FIND("集锦",G1027)),IF(E1027&lt;$L$1,E1027+1,E1027),IF(ABS(F1027-$M$1)&lt;=TIME(0,5,1),IF(N1027+$M$1&gt;TIME(2,0,0)+1,N1027+$M$1-1,N1027+$M$1),"check")))</f>
        <v/>
      </c>
      <c r="P1027" s="11" t="str">
        <f>IF(G1027="","",G1027&amp;COUNTIF($G$2:G1027,G1027))</f>
        <v/>
      </c>
      <c r="Q1027" s="26">
        <f t="shared" ref="Q1027:Q1046" si="187">IF(N1027="",0,ABS(O1027-E1027-IF(E1027&lt;1/12,1,0)))</f>
        <v>0</v>
      </c>
    </row>
    <row r="1028" spans="1:17" x14ac:dyDescent="0.2">
      <c r="B1028" s="11" t="s">
        <v>1338</v>
      </c>
      <c r="C1028" s="19">
        <f t="shared" si="178"/>
        <v>45530</v>
      </c>
      <c r="D1028" s="20">
        <f t="shared" si="179"/>
        <v>5.5555555555555552E-2</v>
      </c>
      <c r="E1028" s="20">
        <f t="shared" si="180"/>
        <v>0.1111111111111111</v>
      </c>
      <c r="F1028" s="20">
        <f t="shared" si="181"/>
        <v>5.5555555555555552E-2</v>
      </c>
      <c r="G1028" s="11" t="str" cm="1">
        <f t="array" ref="G1028">_xlfn.IFNA(LOOKUP(1,0/FIND(help!$B$1:$B$26,B1028),help!$C$1:$C$26),"")</f>
        <v>德甲</v>
      </c>
      <c r="H1028" s="11" t="str" cm="1">
        <f t="array" ref="H1028">IF(G1028="","",IFERROR(LOOKUP(1,0/FIND(help!$H$2:$H$18,B1028),help!$I$2:$I$18),""))</f>
        <v>2023-24赛季</v>
      </c>
      <c r="I1028" s="11" t="str">
        <f t="shared" si="182"/>
        <v>国际足球赛场-23-24赛季德甲联赛第29轮</v>
      </c>
      <c r="J1028" s="11" t="str">
        <f t="shared" si="183"/>
        <v>斯图加特VS法兰克福</v>
      </c>
      <c r="K1028" s="11" t="s">
        <v>755</v>
      </c>
      <c r="L1028" s="19">
        <f t="shared" si="184"/>
        <v>45529</v>
      </c>
      <c r="M1028" s="11">
        <f t="shared" si="157"/>
        <v>3505</v>
      </c>
      <c r="N1028" s="20">
        <f t="shared" si="185"/>
        <v>1.0555555555555556</v>
      </c>
      <c r="O1028" s="20">
        <f t="shared" si="186"/>
        <v>0.11111111111111116</v>
      </c>
      <c r="P1028" s="11" t="str">
        <f>IF(G1028="","",G1028&amp;COUNTIF($G$2:G1028,G1028))</f>
        <v>德甲254</v>
      </c>
      <c r="Q1028" s="26">
        <f t="shared" si="187"/>
        <v>5.5511151231257827E-17</v>
      </c>
    </row>
    <row r="1029" spans="1:17" x14ac:dyDescent="0.2">
      <c r="B1029" s="11" t="s">
        <v>1339</v>
      </c>
      <c r="C1029" s="19">
        <f t="shared" si="178"/>
        <v>45530</v>
      </c>
      <c r="D1029" s="20">
        <f t="shared" si="179"/>
        <v>0.1111111111111111</v>
      </c>
      <c r="E1029" s="20">
        <f t="shared" si="180"/>
        <v>0.1701388888888889</v>
      </c>
      <c r="F1029" s="20">
        <f t="shared" si="181"/>
        <v>5.902777777777779E-2</v>
      </c>
      <c r="G1029" s="11" t="str" cm="1">
        <f t="array" ref="G1029">_xlfn.IFNA(LOOKUP(1,0/FIND(help!$B$1:$B$26,B1029),help!$C$1:$C$26),"")</f>
        <v>德甲</v>
      </c>
      <c r="H1029" s="11" t="str" cm="1">
        <f t="array" ref="H1029">IF(G1029="","",IFERROR(LOOKUP(1,0/FIND(help!$H$2:$H$18,B1029),help!$I$2:$I$18),""))</f>
        <v>2023-24赛季</v>
      </c>
      <c r="I1029" s="11" t="str">
        <f t="shared" si="182"/>
        <v>国际足球赛场-23-24赛季德甲联赛第29轮</v>
      </c>
      <c r="J1029" s="11" t="str">
        <f t="shared" si="183"/>
        <v>拜仁慕尼黑VS科隆</v>
      </c>
      <c r="K1029" s="11" t="s">
        <v>755</v>
      </c>
      <c r="L1029" s="19">
        <f t="shared" si="184"/>
        <v>45530</v>
      </c>
      <c r="M1029" s="11">
        <f t="shared" si="157"/>
        <v>3505</v>
      </c>
      <c r="N1029" s="20">
        <f t="shared" si="185"/>
        <v>0.1111111111111111</v>
      </c>
      <c r="O1029" s="20">
        <f t="shared" si="186"/>
        <v>0.16666666666666666</v>
      </c>
      <c r="P1029" s="11" t="str">
        <f>IF(G1029="","",G1029&amp;COUNTIF($G$2:G1029,G1029))</f>
        <v>德甲255</v>
      </c>
      <c r="Q1029" s="26">
        <f t="shared" si="187"/>
        <v>3.4722222222222376E-3</v>
      </c>
    </row>
    <row r="1030" spans="1:17" x14ac:dyDescent="0.2">
      <c r="B1030" s="11" t="s">
        <v>1340</v>
      </c>
      <c r="C1030" s="19">
        <f t="shared" si="178"/>
        <v>45530</v>
      </c>
      <c r="D1030" s="20">
        <f t="shared" si="179"/>
        <v>0.1701388888888889</v>
      </c>
      <c r="E1030" s="20">
        <f t="shared" si="180"/>
        <v>0.22569444444444445</v>
      </c>
      <c r="F1030" s="20">
        <f t="shared" si="181"/>
        <v>5.5555555555555552E-2</v>
      </c>
      <c r="G1030" s="11" t="str" cm="1">
        <f t="array" ref="G1030">_xlfn.IFNA(LOOKUP(1,0/FIND(help!$B$1:$B$26,B1030),help!$C$1:$C$26),"")</f>
        <v>德甲</v>
      </c>
      <c r="H1030" s="11" t="str" cm="1">
        <f t="array" ref="H1030">IF(G1030="","",IFERROR(LOOKUP(1,0/FIND(help!$H$2:$H$18,B1030),help!$I$2:$I$18),""))</f>
        <v>2023-24赛季</v>
      </c>
      <c r="I1030" s="11" t="str">
        <f t="shared" si="182"/>
        <v>国际足球赛场-23-24赛季德甲联赛第30轮</v>
      </c>
      <c r="J1030" s="11" t="str">
        <f t="shared" si="183"/>
        <v>柏林联VS拜仁慕尼黑</v>
      </c>
      <c r="K1030" s="11" t="s">
        <v>755</v>
      </c>
      <c r="L1030" s="19">
        <f t="shared" si="184"/>
        <v>45530</v>
      </c>
      <c r="M1030" s="11">
        <f t="shared" si="157"/>
        <v>3505</v>
      </c>
      <c r="N1030" s="20">
        <f t="shared" si="185"/>
        <v>0.1701388888888889</v>
      </c>
      <c r="O1030" s="20">
        <f t="shared" si="186"/>
        <v>0.22569444444444445</v>
      </c>
      <c r="P1030" s="11" t="str">
        <f>IF(G1030="","",G1030&amp;COUNTIF($G$2:G1030,G1030))</f>
        <v>德甲256</v>
      </c>
      <c r="Q1030" s="26">
        <f t="shared" si="187"/>
        <v>0</v>
      </c>
    </row>
    <row r="1031" spans="1:17" x14ac:dyDescent="0.2">
      <c r="B1031" s="11" t="s">
        <v>1341</v>
      </c>
      <c r="C1031" s="19">
        <f t="shared" si="178"/>
        <v>45530</v>
      </c>
      <c r="D1031" s="20">
        <f t="shared" si="179"/>
        <v>0.22569444444444445</v>
      </c>
      <c r="E1031" s="20">
        <f t="shared" si="180"/>
        <v>0.28472222222222221</v>
      </c>
      <c r="F1031" s="20">
        <f t="shared" si="181"/>
        <v>5.9027777777777762E-2</v>
      </c>
      <c r="G1031" s="11" t="str" cm="1">
        <f t="array" ref="G1031">_xlfn.IFNA(LOOKUP(1,0/FIND(help!$B$1:$B$26,B1031),help!$C$1:$C$26),"")</f>
        <v>德甲</v>
      </c>
      <c r="H1031" s="11" t="str" cm="1">
        <f t="array" ref="H1031">IF(G1031="","",IFERROR(LOOKUP(1,0/FIND(help!$H$2:$H$18,B1031),help!$I$2:$I$18),""))</f>
        <v>2023-24赛季</v>
      </c>
      <c r="I1031" s="11" t="str">
        <f t="shared" si="182"/>
        <v>国际足球赛场-23-24赛季德甲联赛第30轮</v>
      </c>
      <c r="J1031" s="11" t="str">
        <f t="shared" si="183"/>
        <v>海登海姆VS莱比锡</v>
      </c>
      <c r="K1031" s="11" t="s">
        <v>755</v>
      </c>
      <c r="L1031" s="19">
        <f t="shared" si="184"/>
        <v>45530</v>
      </c>
      <c r="M1031" s="11">
        <f t="shared" si="157"/>
        <v>3505</v>
      </c>
      <c r="N1031" s="20">
        <f t="shared" si="185"/>
        <v>0.22569444444444445</v>
      </c>
      <c r="O1031" s="20">
        <f t="shared" si="186"/>
        <v>0.28125</v>
      </c>
      <c r="P1031" s="11" t="str">
        <f>IF(G1031="","",G1031&amp;COUNTIF($G$2:G1031,G1031))</f>
        <v>德甲257</v>
      </c>
      <c r="Q1031" s="26">
        <f t="shared" si="187"/>
        <v>3.4722222222222099E-3</v>
      </c>
    </row>
    <row r="1032" spans="1:17" x14ac:dyDescent="0.2">
      <c r="B1032" s="11" t="s">
        <v>1342</v>
      </c>
      <c r="C1032" s="19">
        <f t="shared" si="178"/>
        <v>45530</v>
      </c>
      <c r="D1032" s="20">
        <f t="shared" si="179"/>
        <v>0.28472222222222221</v>
      </c>
      <c r="E1032" s="20">
        <f t="shared" si="180"/>
        <v>0.34027777777777779</v>
      </c>
      <c r="F1032" s="20">
        <f t="shared" si="181"/>
        <v>5.555555555555558E-2</v>
      </c>
      <c r="G1032" s="11" t="str" cm="1">
        <f t="array" ref="G1032">_xlfn.IFNA(LOOKUP(1,0/FIND(help!$B$1:$B$26,B1032),help!$C$1:$C$26),"")</f>
        <v>德甲</v>
      </c>
      <c r="H1032" s="11" t="str" cm="1">
        <f t="array" ref="H1032">IF(G1032="","",IFERROR(LOOKUP(1,0/FIND(help!$H$2:$H$18,B1032),help!$I$2:$I$18),""))</f>
        <v>2023-24赛季</v>
      </c>
      <c r="I1032" s="11" t="str">
        <f t="shared" si="182"/>
        <v>国际足球赛场-23-24赛季德甲联赛第31轮</v>
      </c>
      <c r="J1032" s="11" t="str">
        <f t="shared" si="183"/>
        <v>拜仁慕尼黑VS法兰克福</v>
      </c>
      <c r="K1032" s="11" t="s">
        <v>755</v>
      </c>
      <c r="L1032" s="19">
        <f t="shared" si="184"/>
        <v>45530</v>
      </c>
      <c r="M1032" s="11">
        <f t="shared" si="157"/>
        <v>3505</v>
      </c>
      <c r="N1032" s="20">
        <f t="shared" si="185"/>
        <v>0.28472222222222221</v>
      </c>
      <c r="O1032" s="20">
        <f t="shared" si="186"/>
        <v>0.34027777777777779</v>
      </c>
      <c r="P1032" s="11" t="str">
        <f>IF(G1032="","",G1032&amp;COUNTIF($G$2:G1032,G1032))</f>
        <v>德甲258</v>
      </c>
      <c r="Q1032" s="26">
        <f t="shared" si="187"/>
        <v>0</v>
      </c>
    </row>
    <row r="1033" spans="1:17" x14ac:dyDescent="0.2">
      <c r="B1033" s="11" t="s">
        <v>1343</v>
      </c>
      <c r="C1033" s="19">
        <f t="shared" si="178"/>
        <v>45530</v>
      </c>
      <c r="D1033" s="20">
        <f t="shared" si="179"/>
        <v>0.34027777777777779</v>
      </c>
      <c r="E1033" s="20">
        <f t="shared" si="180"/>
        <v>0.39930555555555558</v>
      </c>
      <c r="F1033" s="20">
        <f t="shared" si="181"/>
        <v>5.902777777777779E-2</v>
      </c>
      <c r="G1033" s="11" t="str" cm="1">
        <f t="array" ref="G1033">_xlfn.IFNA(LOOKUP(1,0/FIND(help!$B$1:$B$26,B1033),help!$C$1:$C$26),"")</f>
        <v>德甲</v>
      </c>
      <c r="H1033" s="11" t="str" cm="1">
        <f t="array" ref="H1033">IF(G1033="","",IFERROR(LOOKUP(1,0/FIND(help!$H$2:$H$18,B1033),help!$I$2:$I$18),""))</f>
        <v>2023-24赛季</v>
      </c>
      <c r="I1033" s="11" t="str">
        <f t="shared" si="182"/>
        <v>国际足球赛场-23-24赛季德甲联赛第31轮</v>
      </c>
      <c r="J1033" s="11" t="str">
        <f t="shared" si="183"/>
        <v>美因茨VS科隆</v>
      </c>
      <c r="K1033" s="11" t="s">
        <v>755</v>
      </c>
      <c r="L1033" s="19">
        <f t="shared" si="184"/>
        <v>45530</v>
      </c>
      <c r="M1033" s="11">
        <f t="shared" si="157"/>
        <v>3505</v>
      </c>
      <c r="N1033" s="20">
        <f t="shared" si="185"/>
        <v>0.34027777777777779</v>
      </c>
      <c r="O1033" s="20">
        <f t="shared" si="186"/>
        <v>0.39583333333333337</v>
      </c>
      <c r="P1033" s="11" t="str">
        <f>IF(G1033="","",G1033&amp;COUNTIF($G$2:G1033,G1033))</f>
        <v>德甲259</v>
      </c>
      <c r="Q1033" s="26">
        <f t="shared" si="187"/>
        <v>3.4722222222222099E-3</v>
      </c>
    </row>
    <row r="1034" spans="1:17" x14ac:dyDescent="0.2">
      <c r="B1034" s="11" t="s">
        <v>1351</v>
      </c>
      <c r="C1034" s="19">
        <f t="shared" si="178"/>
        <v>45530</v>
      </c>
      <c r="D1034" s="20">
        <f t="shared" si="179"/>
        <v>0.39930555555555558</v>
      </c>
      <c r="E1034" s="20">
        <f t="shared" si="180"/>
        <v>0.4548611111111111</v>
      </c>
      <c r="F1034" s="20">
        <f t="shared" si="181"/>
        <v>5.5555555555555525E-2</v>
      </c>
      <c r="G1034" s="11" t="str" cm="1">
        <f t="array" ref="G1034">_xlfn.IFNA(LOOKUP(1,0/FIND(help!$B$1:$B$26,B1034),help!$C$1:$C$26),"")</f>
        <v>英超</v>
      </c>
      <c r="H1034" s="11" t="str" cm="1">
        <f t="array" ref="H1034">IF(G1034="","",IFERROR(LOOKUP(1,0/FIND(help!$H$2:$H$18,B1034),help!$I$2:$I$18),""))</f>
        <v>2024-25赛季</v>
      </c>
      <c r="I1034" s="11" t="str">
        <f t="shared" si="182"/>
        <v>国际足球赛场-24-25赛季英格兰足球超级联赛第2轮</v>
      </c>
      <c r="J1034" s="11" t="str">
        <f t="shared" si="183"/>
        <v>曼彻斯特城VS伊普斯威奇</v>
      </c>
      <c r="K1034" s="11" t="s">
        <v>755</v>
      </c>
      <c r="L1034" s="19">
        <f t="shared" si="184"/>
        <v>45530</v>
      </c>
      <c r="M1034" s="11">
        <f t="shared" si="157"/>
        <v>3505</v>
      </c>
      <c r="N1034" s="20">
        <f t="shared" si="185"/>
        <v>0.39930555555555558</v>
      </c>
      <c r="O1034" s="20">
        <f t="shared" si="186"/>
        <v>0.45486111111111116</v>
      </c>
      <c r="P1034" s="11" t="str">
        <f>IF(G1034="","",G1034&amp;COUNTIF($G$2:G1034,G1034))</f>
        <v>英超157</v>
      </c>
      <c r="Q1034" s="26">
        <f t="shared" si="187"/>
        <v>5.5511151231257827E-17</v>
      </c>
    </row>
    <row r="1035" spans="1:17" x14ac:dyDescent="0.2">
      <c r="B1035" s="11" t="s">
        <v>1344</v>
      </c>
      <c r="C1035" s="19">
        <f t="shared" si="178"/>
        <v>45530</v>
      </c>
      <c r="D1035" s="20">
        <f t="shared" si="179"/>
        <v>0.4548611111111111</v>
      </c>
      <c r="E1035" s="20">
        <f t="shared" si="180"/>
        <v>0.51388888888888884</v>
      </c>
      <c r="F1035" s="20">
        <f t="shared" si="181"/>
        <v>5.9027777777777735E-2</v>
      </c>
      <c r="G1035" s="11" t="str" cm="1">
        <f t="array" ref="G1035">_xlfn.IFNA(LOOKUP(1,0/FIND(help!$B$1:$B$26,B1035),help!$C$1:$C$26),"")</f>
        <v>法甲</v>
      </c>
      <c r="H1035" s="11" t="str" cm="1">
        <f t="array" ref="H1035">IF(G1035="","",IFERROR(LOOKUP(1,0/FIND(help!$H$2:$H$18,B1035),help!$I$2:$I$18),""))</f>
        <v>2024-25赛季</v>
      </c>
      <c r="I1035" s="11" t="str">
        <f t="shared" si="182"/>
        <v>国际足球赛场-24-25赛季法国足球甲级联赛第2轮</v>
      </c>
      <c r="J1035" s="11" t="str">
        <f t="shared" si="183"/>
        <v>巴黎圣日耳曼VS蒙彼利埃</v>
      </c>
      <c r="K1035" s="11" t="s">
        <v>755</v>
      </c>
      <c r="L1035" s="19">
        <f t="shared" si="184"/>
        <v>45530</v>
      </c>
      <c r="M1035" s="11">
        <f t="shared" si="157"/>
        <v>3505</v>
      </c>
      <c r="N1035" s="20">
        <f t="shared" si="185"/>
        <v>0.4548611111111111</v>
      </c>
      <c r="O1035" s="20">
        <f t="shared" si="186"/>
        <v>0.51041666666666663</v>
      </c>
      <c r="P1035" s="11" t="str">
        <f>IF(G1035="","",G1035&amp;COUNTIF($G$2:G1035,G1035))</f>
        <v>法甲55</v>
      </c>
      <c r="Q1035" s="26">
        <f t="shared" si="187"/>
        <v>3.4722222222222099E-3</v>
      </c>
    </row>
    <row r="1036" spans="1:17" x14ac:dyDescent="0.2">
      <c r="B1036" s="11" t="s">
        <v>513</v>
      </c>
      <c r="C1036" s="19">
        <f t="shared" si="178"/>
        <v>45530</v>
      </c>
      <c r="D1036" s="20">
        <f t="shared" si="179"/>
        <v>0.51388888888888884</v>
      </c>
      <c r="E1036" s="20">
        <f t="shared" si="180"/>
        <v>0.52777777777777779</v>
      </c>
      <c r="F1036" s="20">
        <f t="shared" si="181"/>
        <v>1.3888888888888951E-2</v>
      </c>
      <c r="G1036" s="11" t="str" cm="1">
        <f t="array" ref="G1036">_xlfn.IFNA(LOOKUP(1,0/FIND(help!$B$1:$B$26,B1036),help!$C$1:$C$26),"")</f>
        <v/>
      </c>
      <c r="H1036" s="11" t="str" cm="1">
        <f t="array" ref="H1036">IF(G1036="","",IFERROR(LOOKUP(1,0/FIND(help!$H$2:$H$18,B1036),help!$I$2:$I$18),""))</f>
        <v/>
      </c>
      <c r="I1036" s="11" t="str">
        <f t="shared" si="182"/>
        <v>足球华彩-2024-4</v>
      </c>
      <c r="J1036" s="11" t="str">
        <f t="shared" si="183"/>
        <v>罗马城十大经典比赛</v>
      </c>
      <c r="K1036" s="11" t="s">
        <v>755</v>
      </c>
      <c r="L1036" s="19">
        <f t="shared" si="184"/>
        <v>45530</v>
      </c>
      <c r="M1036" s="11">
        <f t="shared" si="157"/>
        <v>3505</v>
      </c>
      <c r="N1036" s="20" t="str">
        <f t="shared" si="185"/>
        <v/>
      </c>
      <c r="O1036" s="20" t="str">
        <f t="shared" si="186"/>
        <v/>
      </c>
      <c r="P1036" s="11" t="str">
        <f>IF(G1036="","",G1036&amp;COUNTIF($G$2:G1036,G1036))</f>
        <v/>
      </c>
      <c r="Q1036" s="26">
        <f t="shared" si="187"/>
        <v>0</v>
      </c>
    </row>
    <row r="1037" spans="1:17" x14ac:dyDescent="0.2">
      <c r="B1037" s="11" t="s">
        <v>514</v>
      </c>
      <c r="C1037" s="19">
        <f t="shared" si="178"/>
        <v>45530</v>
      </c>
      <c r="D1037" s="20">
        <f t="shared" si="179"/>
        <v>0.52777777777777779</v>
      </c>
      <c r="E1037" s="20">
        <f t="shared" si="180"/>
        <v>0.54861111111111116</v>
      </c>
      <c r="F1037" s="20">
        <f t="shared" si="181"/>
        <v>2.083333333333337E-2</v>
      </c>
      <c r="G1037" s="11" t="str" cm="1">
        <f t="array" ref="G1037">_xlfn.IFNA(LOOKUP(1,0/FIND(help!$B$1:$B$26,B1037),help!$C$1:$C$26),"")</f>
        <v/>
      </c>
      <c r="H1037" s="11" t="str" cm="1">
        <f t="array" ref="H1037">IF(G1037="","",IFERROR(LOOKUP(1,0/FIND(help!$H$2:$H$18,B1037),help!$I$2:$I$18),""))</f>
        <v/>
      </c>
      <c r="I1037" s="11" t="str">
        <f t="shared" si="182"/>
        <v>足球华彩-2024-7</v>
      </c>
      <c r="J1037" s="11" t="str">
        <f t="shared" si="183"/>
        <v>米兰城十大经典比赛</v>
      </c>
      <c r="K1037" s="11" t="s">
        <v>755</v>
      </c>
      <c r="L1037" s="19">
        <f t="shared" si="184"/>
        <v>45530</v>
      </c>
      <c r="M1037" s="11">
        <f t="shared" si="157"/>
        <v>3505</v>
      </c>
      <c r="N1037" s="20" t="str">
        <f t="shared" si="185"/>
        <v/>
      </c>
      <c r="O1037" s="20" t="str">
        <f t="shared" si="186"/>
        <v/>
      </c>
      <c r="P1037" s="11" t="str">
        <f>IF(G1037="","",G1037&amp;COUNTIF($G$2:G1037,G1037))</f>
        <v/>
      </c>
      <c r="Q1037" s="26">
        <f t="shared" si="187"/>
        <v>0</v>
      </c>
    </row>
    <row r="1038" spans="1:17" x14ac:dyDescent="0.2">
      <c r="B1038" s="11" t="s">
        <v>1353</v>
      </c>
      <c r="C1038" s="19">
        <f t="shared" si="178"/>
        <v>45530</v>
      </c>
      <c r="D1038" s="20">
        <f t="shared" si="179"/>
        <v>0.54861111111111116</v>
      </c>
      <c r="E1038" s="20">
        <f t="shared" si="180"/>
        <v>0.60416666666666663</v>
      </c>
      <c r="F1038" s="20">
        <f t="shared" si="181"/>
        <v>5.5555555555555469E-2</v>
      </c>
      <c r="G1038" s="11" t="str" cm="1">
        <f t="array" ref="G1038">_xlfn.IFNA(LOOKUP(1,0/FIND(help!$B$1:$B$26,B1038),help!$C$1:$C$26),"")</f>
        <v>意甲</v>
      </c>
      <c r="H1038" s="11" t="str" cm="1">
        <f t="array" ref="H1038">IF(G1038="","",IFERROR(LOOKUP(1,0/FIND(help!$H$2:$H$18,B1038),help!$I$2:$I$18),""))</f>
        <v>2023-24赛季</v>
      </c>
      <c r="I1038" s="11" t="str">
        <f t="shared" si="182"/>
        <v>2023/2024意大利足球甲级联赛-第24轮</v>
      </c>
      <c r="J1038" s="11" t="str">
        <f t="shared" si="183"/>
        <v>罗马-国际米兰</v>
      </c>
      <c r="K1038" s="11" t="s">
        <v>755</v>
      </c>
      <c r="L1038" s="19">
        <f t="shared" si="184"/>
        <v>45530</v>
      </c>
      <c r="M1038" s="11">
        <f t="shared" si="157"/>
        <v>3505</v>
      </c>
      <c r="N1038" s="20">
        <f t="shared" si="185"/>
        <v>0.54861111111111116</v>
      </c>
      <c r="O1038" s="20">
        <f t="shared" si="186"/>
        <v>0.60416666666666674</v>
      </c>
      <c r="P1038" s="11" t="str">
        <f>IF(G1038="","",G1038&amp;COUNTIF($G$2:G1038,G1038))</f>
        <v>意甲95</v>
      </c>
      <c r="Q1038" s="26">
        <f t="shared" si="187"/>
        <v>1.1102230246251565E-16</v>
      </c>
    </row>
    <row r="1039" spans="1:17" x14ac:dyDescent="0.2">
      <c r="B1039" s="11" t="s">
        <v>1345</v>
      </c>
      <c r="C1039" s="19">
        <f t="shared" si="178"/>
        <v>45530</v>
      </c>
      <c r="D1039" s="20">
        <f t="shared" si="179"/>
        <v>0.60416666666666663</v>
      </c>
      <c r="E1039" s="20">
        <f t="shared" si="180"/>
        <v>0.66319444444444442</v>
      </c>
      <c r="F1039" s="20">
        <f t="shared" si="181"/>
        <v>5.902777777777779E-2</v>
      </c>
      <c r="G1039" s="11" t="str" cm="1">
        <f t="array" ref="G1039">_xlfn.IFNA(LOOKUP(1,0/FIND(help!$B$1:$B$26,B1039),help!$C$1:$C$26),"")</f>
        <v>意甲</v>
      </c>
      <c r="H1039" s="11" t="str" cm="1">
        <f t="array" ref="H1039">IF(G1039="","",IFERROR(LOOKUP(1,0/FIND(help!$H$2:$H$18,B1039),help!$I$2:$I$18),""))</f>
        <v>2023-24赛季</v>
      </c>
      <c r="I1039" s="11" t="str">
        <f t="shared" si="182"/>
        <v>国际足球赛场-23-24赛季意甲联赛第25轮</v>
      </c>
      <c r="J1039" s="11" t="str">
        <f t="shared" si="183"/>
        <v>维罗纳VS尤文图斯</v>
      </c>
      <c r="K1039" s="11" t="s">
        <v>755</v>
      </c>
      <c r="L1039" s="19">
        <f t="shared" si="184"/>
        <v>45530</v>
      </c>
      <c r="M1039" s="11">
        <f t="shared" si="157"/>
        <v>3505</v>
      </c>
      <c r="N1039" s="20">
        <f t="shared" si="185"/>
        <v>0.60416666666666663</v>
      </c>
      <c r="O1039" s="20">
        <f t="shared" si="186"/>
        <v>0.65972222222222221</v>
      </c>
      <c r="P1039" s="11" t="str">
        <f>IF(G1039="","",G1039&amp;COUNTIF($G$2:G1039,G1039))</f>
        <v>意甲96</v>
      </c>
      <c r="Q1039" s="26">
        <f t="shared" si="187"/>
        <v>3.4722222222222099E-3</v>
      </c>
    </row>
    <row r="1040" spans="1:17" x14ac:dyDescent="0.2">
      <c r="B1040" s="11" t="s">
        <v>1346</v>
      </c>
      <c r="C1040" s="19">
        <f t="shared" si="178"/>
        <v>45530</v>
      </c>
      <c r="D1040" s="20">
        <f t="shared" si="179"/>
        <v>0.66319444444444442</v>
      </c>
      <c r="E1040" s="20">
        <f t="shared" si="180"/>
        <v>0.71875</v>
      </c>
      <c r="F1040" s="20">
        <f t="shared" si="181"/>
        <v>5.555555555555558E-2</v>
      </c>
      <c r="G1040" s="11" t="str" cm="1">
        <f t="array" ref="G1040">_xlfn.IFNA(LOOKUP(1,0/FIND(help!$B$1:$B$26,B1040),help!$C$1:$C$26),"")</f>
        <v>英超</v>
      </c>
      <c r="H1040" s="11" t="str" cm="1">
        <f t="array" ref="H1040">IF(G1040="","",IFERROR(LOOKUP(1,0/FIND(help!$H$2:$H$18,B1040),help!$I$2:$I$18),""))</f>
        <v>2023-24赛季</v>
      </c>
      <c r="I1040" s="11" t="str">
        <f t="shared" si="182"/>
        <v>国际足球赛场-23-24赛季英超联赛第5轮</v>
      </c>
      <c r="J1040" s="11" t="str">
        <f t="shared" si="183"/>
        <v>曼彻斯特联VS布赖顿</v>
      </c>
      <c r="K1040" s="11" t="s">
        <v>755</v>
      </c>
      <c r="L1040" s="19">
        <f t="shared" si="184"/>
        <v>45530</v>
      </c>
      <c r="M1040" s="11">
        <f t="shared" si="157"/>
        <v>3505</v>
      </c>
      <c r="N1040" s="20">
        <f t="shared" si="185"/>
        <v>0.66319444444444442</v>
      </c>
      <c r="O1040" s="20">
        <f t="shared" si="186"/>
        <v>0.71875</v>
      </c>
      <c r="P1040" s="11" t="str">
        <f>IF(G1040="","",G1040&amp;COUNTIF($G$2:G1040,G1040))</f>
        <v>英超158</v>
      </c>
      <c r="Q1040" s="26">
        <f t="shared" si="187"/>
        <v>0</v>
      </c>
    </row>
    <row r="1041" spans="1:17" x14ac:dyDescent="0.2">
      <c r="B1041" s="11" t="s">
        <v>1347</v>
      </c>
      <c r="C1041" s="19">
        <f t="shared" si="178"/>
        <v>45530</v>
      </c>
      <c r="D1041" s="20">
        <f t="shared" si="179"/>
        <v>0.71875</v>
      </c>
      <c r="E1041" s="20">
        <f t="shared" si="180"/>
        <v>0.77777777777777779</v>
      </c>
      <c r="F1041" s="20">
        <f t="shared" si="181"/>
        <v>5.902777777777779E-2</v>
      </c>
      <c r="G1041" s="11" t="str" cm="1">
        <f t="array" ref="G1041">_xlfn.IFNA(LOOKUP(1,0/FIND(help!$B$1:$B$26,B1041),help!$C$1:$C$26),"")</f>
        <v>英超</v>
      </c>
      <c r="H1041" s="11" t="str" cm="1">
        <f t="array" ref="H1041">IF(G1041="","",IFERROR(LOOKUP(1,0/FIND(help!$H$2:$H$18,B1041),help!$I$2:$I$18),""))</f>
        <v>2023-24赛季</v>
      </c>
      <c r="I1041" s="11" t="str">
        <f t="shared" si="182"/>
        <v>国际足球赛场-23-24赛季英超联赛第6轮</v>
      </c>
      <c r="J1041" s="11" t="str">
        <f t="shared" si="183"/>
        <v>曼彻斯特城VS诺丁汉森林</v>
      </c>
      <c r="K1041" s="11" t="s">
        <v>755</v>
      </c>
      <c r="L1041" s="19">
        <f t="shared" si="184"/>
        <v>45530</v>
      </c>
      <c r="M1041" s="11">
        <f t="shared" si="157"/>
        <v>3505</v>
      </c>
      <c r="N1041" s="20">
        <f t="shared" si="185"/>
        <v>0.71875</v>
      </c>
      <c r="O1041" s="20">
        <f t="shared" si="186"/>
        <v>0.77430555555555558</v>
      </c>
      <c r="P1041" s="11" t="str">
        <f>IF(G1041="","",G1041&amp;COUNTIF($G$2:G1041,G1041))</f>
        <v>英超159</v>
      </c>
      <c r="Q1041" s="26">
        <f t="shared" si="187"/>
        <v>3.4722222222222099E-3</v>
      </c>
    </row>
    <row r="1042" spans="1:17" x14ac:dyDescent="0.2">
      <c r="B1042" s="11" t="s">
        <v>519</v>
      </c>
      <c r="C1042" s="19">
        <f t="shared" si="178"/>
        <v>45530</v>
      </c>
      <c r="D1042" s="20">
        <f t="shared" si="179"/>
        <v>0.77777777777777779</v>
      </c>
      <c r="E1042" s="20">
        <f t="shared" si="180"/>
        <v>0.79513888888888884</v>
      </c>
      <c r="F1042" s="20">
        <f t="shared" si="181"/>
        <v>1.7361111111111049E-2</v>
      </c>
      <c r="G1042" s="11" t="str" cm="1">
        <f t="array" ref="G1042">_xlfn.IFNA(LOOKUP(1,0/FIND(help!$B$1:$B$26,B1042),help!$C$1:$C$26),"")</f>
        <v/>
      </c>
      <c r="H1042" s="11" t="str" cm="1">
        <f t="array" ref="H1042">IF(G1042="","",IFERROR(LOOKUP(1,0/FIND(help!$H$2:$H$18,B1042),help!$I$2:$I$18),""))</f>
        <v/>
      </c>
      <c r="I1042" s="11" t="str">
        <f t="shared" si="182"/>
        <v>足球华彩-2024-7</v>
      </c>
      <c r="J1042" s="11" t="str">
        <f t="shared" si="183"/>
        <v>米兰城十大经典比赛</v>
      </c>
      <c r="K1042" s="11" t="s">
        <v>755</v>
      </c>
      <c r="L1042" s="19">
        <f t="shared" si="184"/>
        <v>45530</v>
      </c>
      <c r="M1042" s="11">
        <f t="shared" si="157"/>
        <v>3505</v>
      </c>
      <c r="N1042" s="20" t="str">
        <f t="shared" si="185"/>
        <v/>
      </c>
      <c r="O1042" s="20" t="str">
        <f t="shared" si="186"/>
        <v/>
      </c>
      <c r="P1042" s="11" t="str">
        <f>IF(G1042="","",G1042&amp;COUNTIF($G$2:G1042,G1042))</f>
        <v/>
      </c>
      <c r="Q1042" s="26">
        <f t="shared" si="187"/>
        <v>0</v>
      </c>
    </row>
    <row r="1043" spans="1:17" x14ac:dyDescent="0.2">
      <c r="B1043" s="11" t="s">
        <v>520</v>
      </c>
      <c r="C1043" s="19">
        <f t="shared" si="178"/>
        <v>45530</v>
      </c>
      <c r="D1043" s="20">
        <f t="shared" si="179"/>
        <v>0.79513888888888884</v>
      </c>
      <c r="E1043" s="20">
        <f t="shared" si="180"/>
        <v>0.8125</v>
      </c>
      <c r="F1043" s="20">
        <f t="shared" si="181"/>
        <v>1.736111111111116E-2</v>
      </c>
      <c r="G1043" s="11" t="str" cm="1">
        <f t="array" ref="G1043">_xlfn.IFNA(LOOKUP(1,0/FIND(help!$B$1:$B$26,B1043),help!$C$1:$C$26),"")</f>
        <v/>
      </c>
      <c r="H1043" s="11" t="str" cm="1">
        <f t="array" ref="H1043">IF(G1043="","",IFERROR(LOOKUP(1,0/FIND(help!$H$2:$H$18,B1043),help!$I$2:$I$18),""))</f>
        <v/>
      </c>
      <c r="I1043" s="11" t="str">
        <f t="shared" si="182"/>
        <v>足球华彩-2024-4</v>
      </c>
      <c r="J1043" s="11" t="str">
        <f t="shared" si="183"/>
        <v>罗马城十大经典比赛</v>
      </c>
      <c r="K1043" s="11" t="s">
        <v>755</v>
      </c>
      <c r="L1043" s="19">
        <f t="shared" si="184"/>
        <v>45530</v>
      </c>
      <c r="M1043" s="11">
        <f t="shared" si="157"/>
        <v>3505</v>
      </c>
      <c r="N1043" s="20" t="str">
        <f t="shared" si="185"/>
        <v/>
      </c>
      <c r="O1043" s="20" t="str">
        <f t="shared" si="186"/>
        <v/>
      </c>
      <c r="P1043" s="11" t="str">
        <f>IF(G1043="","",G1043&amp;COUNTIF($G$2:G1043,G1043))</f>
        <v/>
      </c>
      <c r="Q1043" s="26">
        <f t="shared" si="187"/>
        <v>0</v>
      </c>
    </row>
    <row r="1044" spans="1:17" x14ac:dyDescent="0.2">
      <c r="B1044" s="11" t="s">
        <v>1348</v>
      </c>
      <c r="C1044" s="19">
        <f t="shared" si="178"/>
        <v>45530</v>
      </c>
      <c r="D1044" s="20">
        <f t="shared" si="179"/>
        <v>0.8125</v>
      </c>
      <c r="E1044" s="20">
        <f t="shared" si="180"/>
        <v>0.86805555555555558</v>
      </c>
      <c r="F1044" s="20">
        <f t="shared" si="181"/>
        <v>5.555555555555558E-2</v>
      </c>
      <c r="G1044" s="11" t="str" cm="1">
        <f t="array" ref="G1044">_xlfn.IFNA(LOOKUP(1,0/FIND(help!$B$1:$B$26,B1044),help!$C$1:$C$26),"")</f>
        <v>英超</v>
      </c>
      <c r="H1044" s="11" t="str" cm="1">
        <f t="array" ref="H1044">IF(G1044="","",IFERROR(LOOKUP(1,0/FIND(help!$H$2:$H$18,B1044),help!$I$2:$I$18),""))</f>
        <v>2024-25赛季</v>
      </c>
      <c r="I1044" s="11" t="str">
        <f t="shared" si="182"/>
        <v>国际足球赛场-24-25赛季英格兰足球超级联赛第2轮</v>
      </c>
      <c r="J1044" s="11" t="str">
        <f t="shared" si="183"/>
        <v>曼彻斯特城VS伊普斯威奇</v>
      </c>
      <c r="K1044" s="11" t="s">
        <v>755</v>
      </c>
      <c r="L1044" s="19">
        <f t="shared" si="184"/>
        <v>45530</v>
      </c>
      <c r="M1044" s="11">
        <f t="shared" si="157"/>
        <v>3505</v>
      </c>
      <c r="N1044" s="20">
        <f t="shared" si="185"/>
        <v>0.8125</v>
      </c>
      <c r="O1044" s="20">
        <f t="shared" si="186"/>
        <v>0.86805555555555558</v>
      </c>
      <c r="P1044" s="11" t="str">
        <f>IF(G1044="","",G1044&amp;COUNTIF($G$2:G1044,G1044))</f>
        <v>英超160</v>
      </c>
      <c r="Q1044" s="26">
        <f t="shared" si="187"/>
        <v>0</v>
      </c>
    </row>
    <row r="1045" spans="1:17" x14ac:dyDescent="0.2">
      <c r="B1045" s="11" t="s">
        <v>1349</v>
      </c>
      <c r="C1045" s="19">
        <f t="shared" si="178"/>
        <v>45530</v>
      </c>
      <c r="D1045" s="20">
        <f t="shared" si="179"/>
        <v>0.86805555555555558</v>
      </c>
      <c r="E1045" s="20">
        <f t="shared" si="180"/>
        <v>0.92708333333333337</v>
      </c>
      <c r="F1045" s="20">
        <f t="shared" si="181"/>
        <v>5.902777777777779E-2</v>
      </c>
      <c r="G1045" s="11" t="str" cm="1">
        <f t="array" ref="G1045">_xlfn.IFNA(LOOKUP(1,0/FIND(help!$B$1:$B$26,B1045),help!$C$1:$C$26),"")</f>
        <v>法甲</v>
      </c>
      <c r="H1045" s="11" t="str" cm="1">
        <f t="array" ref="H1045">IF(G1045="","",IFERROR(LOOKUP(1,0/FIND(help!$H$2:$H$18,B1045),help!$I$2:$I$18),""))</f>
        <v>2024-25赛季</v>
      </c>
      <c r="I1045" s="11" t="str">
        <f t="shared" si="182"/>
        <v>国际足球赛场-24-25赛季法国足球甲级联赛第2轮</v>
      </c>
      <c r="J1045" s="11" t="str">
        <f t="shared" si="183"/>
        <v>巴黎圣日耳曼VS蒙彼利埃</v>
      </c>
      <c r="K1045" s="11" t="s">
        <v>755</v>
      </c>
      <c r="L1045" s="19">
        <f t="shared" si="184"/>
        <v>45530</v>
      </c>
      <c r="M1045" s="11">
        <f t="shared" si="157"/>
        <v>3505</v>
      </c>
      <c r="N1045" s="20">
        <f t="shared" si="185"/>
        <v>0.86805555555555558</v>
      </c>
      <c r="O1045" s="20">
        <f t="shared" si="186"/>
        <v>0.92361111111111116</v>
      </c>
      <c r="P1045" s="11" t="str">
        <f>IF(G1045="","",G1045&amp;COUNTIF($G$2:G1045,G1045))</f>
        <v>法甲56</v>
      </c>
      <c r="Q1045" s="26">
        <f t="shared" si="187"/>
        <v>3.4722222222222099E-3</v>
      </c>
    </row>
    <row r="1046" spans="1:17" x14ac:dyDescent="0.2">
      <c r="B1046" s="11" t="s">
        <v>1350</v>
      </c>
      <c r="C1046" s="19">
        <f t="shared" si="178"/>
        <v>45530</v>
      </c>
      <c r="D1046" s="20">
        <f t="shared" si="179"/>
        <v>0.92708333333333337</v>
      </c>
      <c r="E1046" s="20">
        <f t="shared" si="180"/>
        <v>0.98263888888888884</v>
      </c>
      <c r="F1046" s="20">
        <f t="shared" si="181"/>
        <v>5.5555555555555469E-2</v>
      </c>
      <c r="G1046" s="11" t="str" cm="1">
        <f t="array" ref="G1046">_xlfn.IFNA(LOOKUP(1,0/FIND(help!$B$1:$B$26,B1046),help!$C$1:$C$26),"")</f>
        <v>欧冠</v>
      </c>
      <c r="H1046" s="11" t="str" cm="1">
        <f t="array" ref="H1046">IF(G1046="","",IFERROR(LOOKUP(1,0/FIND(help!$H$2:$H$18,B1046),help!$I$2:$I$18),""))</f>
        <v>2023-24赛季</v>
      </c>
      <c r="I1046" s="11" t="str">
        <f t="shared" si="182"/>
        <v>实况录像-2023/2024欧洲冠军联赛1/4决赛第二回合</v>
      </c>
      <c r="J1046" s="11" t="str">
        <f t="shared" si="183"/>
        <v>多特蒙德VS马德里竞技</v>
      </c>
      <c r="K1046" s="11" t="s">
        <v>755</v>
      </c>
      <c r="L1046" s="19">
        <f t="shared" si="184"/>
        <v>45530</v>
      </c>
      <c r="M1046" s="11">
        <f t="shared" si="157"/>
        <v>3505</v>
      </c>
      <c r="N1046" s="20">
        <f t="shared" si="185"/>
        <v>0.92708333333333337</v>
      </c>
      <c r="O1046" s="20">
        <f t="shared" si="186"/>
        <v>0.98263888888888895</v>
      </c>
      <c r="P1046" s="11" t="str">
        <f>IF(G1046="","",G1046&amp;COUNTIF($G$2:G1046,G1046))</f>
        <v>欧冠214</v>
      </c>
      <c r="Q1046" s="26">
        <f t="shared" si="187"/>
        <v>1.1102230246251565E-16</v>
      </c>
    </row>
    <row r="1047" spans="1:17" x14ac:dyDescent="0.2">
      <c r="B1047" s="11" t="s">
        <v>1360</v>
      </c>
      <c r="C1047" s="19">
        <f t="shared" ref="C1047:C1110" si="188">IF(A1047="",C1046,A1047)</f>
        <v>45530</v>
      </c>
      <c r="D1047" s="20">
        <f t="shared" ref="D1047:D1110" si="189">VALUE(LEFT(B1047,5))</f>
        <v>0.98263888888888884</v>
      </c>
      <c r="E1047" s="20">
        <f t="shared" ref="E1047:E1110" si="190">D1048</f>
        <v>4.1666666666666664E-2</v>
      </c>
      <c r="F1047" s="20">
        <f t="shared" ref="F1047:F1110" si="191">IF(E1047-D1047&lt;0,E1047-D1047+1,E1047-D1047)</f>
        <v>5.902777777777779E-2</v>
      </c>
      <c r="G1047" s="11" t="str" cm="1">
        <f t="array" ref="G1047">_xlfn.IFNA(LOOKUP(1,0/FIND(help!$B$1:$B$26,B1047),help!$C$1:$C$26),"")</f>
        <v>欧冠</v>
      </c>
      <c r="H1047" s="11" t="str" cm="1">
        <f t="array" ref="H1047">IF(G1047="","",IFERROR(LOOKUP(1,0/FIND(help!$H$2:$H$18,B1047),help!$I$2:$I$18),""))</f>
        <v>2023-24赛季</v>
      </c>
      <c r="I1047" s="11" t="str">
        <f t="shared" ref="I1047" si="192">MID(B1047,6,FIND("?",B1047)-6)</f>
        <v>实况录像-2023/2024欧洲冠军联赛1/4决赛第二回合</v>
      </c>
      <c r="J1047" s="11" t="str">
        <f t="shared" ref="J1047:J1110" si="193">SUBSTITUTE(RIGHT(B1047,LEN(B1047)-FIND("?",B1047)),"—","VS")</f>
        <v>巴塞罗那VS巴黎圣日耳曼</v>
      </c>
      <c r="K1047" s="11" t="s">
        <v>755</v>
      </c>
      <c r="L1047" s="19">
        <f t="shared" ref="L1047:L1110" si="194">IF(D1047&lt;$L$1,C1047-1,C1047)</f>
        <v>45530</v>
      </c>
      <c r="M1047" s="11">
        <f t="shared" si="157"/>
        <v>3505</v>
      </c>
      <c r="N1047" s="20">
        <f t="shared" ref="N1047:N1110" si="195">IF(G1047="","",IF(D1047&lt;$L$1,D1047+1,D1047))</f>
        <v>0.98263888888888884</v>
      </c>
      <c r="O1047" s="20">
        <f t="shared" ref="O1047:O1110" si="196">IF(N1047="","",IF(ISNUMBER(FIND("集锦",G1047)),IF(E1047&lt;$L$1,E1047+1,E1047),IF(ABS(F1047-$M$1)&lt;=TIME(0,5,1),IF(N1047+$M$1&gt;TIME(2,0,0)+1,N1047+$M$1-1,N1047+$M$1),"check")))</f>
        <v>1.0381944444444444</v>
      </c>
      <c r="P1047" s="11" t="str">
        <f>IF(G1047="","",G1047&amp;COUNTIF($G$2:G1047,G1047))</f>
        <v>欧冠215</v>
      </c>
      <c r="Q1047" s="26">
        <f t="shared" ref="Q1047:Q1110" si="197">IF(N1047="",0,ABS(O1047-E1047-IF(E1047&lt;1/12,1,0)))</f>
        <v>3.4722222222222099E-3</v>
      </c>
    </row>
    <row r="1048" spans="1:17" x14ac:dyDescent="0.2">
      <c r="A1048" s="19">
        <v>45531</v>
      </c>
      <c r="B1048" s="11" t="s">
        <v>525</v>
      </c>
      <c r="C1048" s="19">
        <f t="shared" si="188"/>
        <v>45531</v>
      </c>
      <c r="D1048" s="20">
        <f t="shared" si="189"/>
        <v>4.1666666666666664E-2</v>
      </c>
      <c r="E1048" s="20">
        <f t="shared" si="190"/>
        <v>5.5555555555555552E-2</v>
      </c>
      <c r="F1048" s="20">
        <f t="shared" si="191"/>
        <v>1.3888888888888888E-2</v>
      </c>
      <c r="G1048" s="11" t="str" cm="1">
        <f t="array" ref="G1048">_xlfn.IFNA(LOOKUP(1,0/FIND(help!$B$1:$B$26,B1048),help!$C$1:$C$26),"")</f>
        <v/>
      </c>
      <c r="H1048" s="11" t="str" cm="1">
        <f t="array" ref="H1048">IF(G1048="","",IFERROR(LOOKUP(1,0/FIND(help!$H$2:$H$18,B1048),help!$I$2:$I$18),""))</f>
        <v/>
      </c>
      <c r="I1048" s="11" t="str">
        <f>IFERROR(MID(B1048,6,FIND("?",B1048)-6),B1048)</f>
        <v>足球华彩-2024-4</v>
      </c>
      <c r="J1048" s="11" t="str">
        <f t="shared" si="193"/>
        <v>罗马城十大经典比赛</v>
      </c>
      <c r="K1048" s="11" t="s">
        <v>755</v>
      </c>
      <c r="L1048" s="19">
        <f t="shared" si="194"/>
        <v>45530</v>
      </c>
      <c r="M1048" s="11">
        <f t="shared" si="157"/>
        <v>3505</v>
      </c>
      <c r="N1048" s="20" t="str">
        <f t="shared" si="195"/>
        <v/>
      </c>
      <c r="O1048" s="20" t="str">
        <f t="shared" si="196"/>
        <v/>
      </c>
      <c r="P1048" s="11" t="str">
        <f>IF(G1048="","",G1048&amp;COUNTIF($G$2:G1048,G1048))</f>
        <v/>
      </c>
      <c r="Q1048" s="26">
        <f t="shared" si="197"/>
        <v>0</v>
      </c>
    </row>
    <row r="1049" spans="1:17" x14ac:dyDescent="0.2">
      <c r="B1049" s="11" t="s">
        <v>1361</v>
      </c>
      <c r="C1049" s="19">
        <f t="shared" si="188"/>
        <v>45531</v>
      </c>
      <c r="D1049" s="20">
        <f t="shared" si="189"/>
        <v>5.5555555555555552E-2</v>
      </c>
      <c r="E1049" s="20">
        <f t="shared" si="190"/>
        <v>0.1111111111111111</v>
      </c>
      <c r="F1049" s="20">
        <f t="shared" si="191"/>
        <v>5.5555555555555552E-2</v>
      </c>
      <c r="G1049" s="11" t="str" cm="1">
        <f t="array" ref="G1049">_xlfn.IFNA(LOOKUP(1,0/FIND(help!$B$1:$B$26,B1049),help!$C$1:$C$26),"")</f>
        <v>德甲</v>
      </c>
      <c r="H1049" s="11" t="str" cm="1">
        <f t="array" ref="H1049">IF(G1049="","",IFERROR(LOOKUP(1,0/FIND(help!$H$2:$H$18,B1049),help!$I$2:$I$18),""))</f>
        <v>2023-24赛季</v>
      </c>
      <c r="I1049" s="11" t="str">
        <f t="shared" ref="I1049:I1112" si="198">IFERROR(MID(B1049,6,FIND("?",B1049)-6),B1049)</f>
        <v>国际足球赛场-23-24赛季德甲联赛第30轮</v>
      </c>
      <c r="J1049" s="11" t="str">
        <f t="shared" si="193"/>
        <v>柏林联VS拜仁慕尼黑</v>
      </c>
      <c r="K1049" s="11" t="s">
        <v>755</v>
      </c>
      <c r="L1049" s="19">
        <f t="shared" si="194"/>
        <v>45530</v>
      </c>
      <c r="M1049" s="11">
        <f t="shared" si="157"/>
        <v>3505</v>
      </c>
      <c r="N1049" s="20">
        <f t="shared" si="195"/>
        <v>1.0555555555555556</v>
      </c>
      <c r="O1049" s="20">
        <f t="shared" si="196"/>
        <v>0.11111111111111116</v>
      </c>
      <c r="P1049" s="11" t="str">
        <f>IF(G1049="","",G1049&amp;COUNTIF($G$2:G1049,G1049))</f>
        <v>德甲260</v>
      </c>
      <c r="Q1049" s="26">
        <f t="shared" si="197"/>
        <v>5.5511151231257827E-17</v>
      </c>
    </row>
    <row r="1050" spans="1:17" x14ac:dyDescent="0.2">
      <c r="B1050" s="11" t="s">
        <v>1362</v>
      </c>
      <c r="C1050" s="19">
        <f t="shared" si="188"/>
        <v>45531</v>
      </c>
      <c r="D1050" s="20">
        <f t="shared" si="189"/>
        <v>0.1111111111111111</v>
      </c>
      <c r="E1050" s="20">
        <f t="shared" si="190"/>
        <v>0.1701388888888889</v>
      </c>
      <c r="F1050" s="20">
        <f t="shared" si="191"/>
        <v>5.902777777777779E-2</v>
      </c>
      <c r="G1050" s="11" t="str" cm="1">
        <f t="array" ref="G1050">_xlfn.IFNA(LOOKUP(1,0/FIND(help!$B$1:$B$26,B1050),help!$C$1:$C$26),"")</f>
        <v>德甲</v>
      </c>
      <c r="H1050" s="11" t="str" cm="1">
        <f t="array" ref="H1050">IF(G1050="","",IFERROR(LOOKUP(1,0/FIND(help!$H$2:$H$18,B1050),help!$I$2:$I$18),""))</f>
        <v>2023-24赛季</v>
      </c>
      <c r="I1050" s="11" t="str">
        <f t="shared" si="198"/>
        <v>国际足球赛场-23-24赛季德甲联赛第30轮</v>
      </c>
      <c r="J1050" s="11" t="str">
        <f t="shared" si="193"/>
        <v>海登海姆VS莱比锡</v>
      </c>
      <c r="K1050" s="11" t="s">
        <v>755</v>
      </c>
      <c r="L1050" s="19">
        <f t="shared" si="194"/>
        <v>45531</v>
      </c>
      <c r="M1050" s="11">
        <f t="shared" si="157"/>
        <v>3505</v>
      </c>
      <c r="N1050" s="20">
        <f t="shared" si="195"/>
        <v>0.1111111111111111</v>
      </c>
      <c r="O1050" s="20">
        <f t="shared" si="196"/>
        <v>0.16666666666666666</v>
      </c>
      <c r="P1050" s="11" t="str">
        <f>IF(G1050="","",G1050&amp;COUNTIF($G$2:G1050,G1050))</f>
        <v>德甲261</v>
      </c>
      <c r="Q1050" s="26">
        <f t="shared" si="197"/>
        <v>3.4722222222222376E-3</v>
      </c>
    </row>
    <row r="1051" spans="1:17" x14ac:dyDescent="0.2">
      <c r="B1051" s="11" t="s">
        <v>1363</v>
      </c>
      <c r="C1051" s="19">
        <f t="shared" si="188"/>
        <v>45531</v>
      </c>
      <c r="D1051" s="20">
        <f t="shared" si="189"/>
        <v>0.1701388888888889</v>
      </c>
      <c r="E1051" s="20">
        <f t="shared" si="190"/>
        <v>0.22569444444444445</v>
      </c>
      <c r="F1051" s="20">
        <f t="shared" si="191"/>
        <v>5.5555555555555552E-2</v>
      </c>
      <c r="G1051" s="11" t="str" cm="1">
        <f t="array" ref="G1051">_xlfn.IFNA(LOOKUP(1,0/FIND(help!$B$1:$B$26,B1051),help!$C$1:$C$26),"")</f>
        <v>德甲</v>
      </c>
      <c r="H1051" s="11" t="str" cm="1">
        <f t="array" ref="H1051">IF(G1051="","",IFERROR(LOOKUP(1,0/FIND(help!$H$2:$H$18,B1051),help!$I$2:$I$18),""))</f>
        <v>2023-24赛季</v>
      </c>
      <c r="I1051" s="11" t="str">
        <f t="shared" si="198"/>
        <v>国际足球赛场-23-24赛季德甲联赛第31轮</v>
      </c>
      <c r="J1051" s="11" t="str">
        <f t="shared" si="193"/>
        <v>拜仁慕尼黑VS法兰克福</v>
      </c>
      <c r="K1051" s="11" t="s">
        <v>755</v>
      </c>
      <c r="L1051" s="19">
        <f t="shared" si="194"/>
        <v>45531</v>
      </c>
      <c r="M1051" s="11">
        <f t="shared" si="157"/>
        <v>3505</v>
      </c>
      <c r="N1051" s="20">
        <f t="shared" si="195"/>
        <v>0.1701388888888889</v>
      </c>
      <c r="O1051" s="20">
        <f t="shared" si="196"/>
        <v>0.22569444444444445</v>
      </c>
      <c r="P1051" s="11" t="str">
        <f>IF(G1051="","",G1051&amp;COUNTIF($G$2:G1051,G1051))</f>
        <v>德甲262</v>
      </c>
      <c r="Q1051" s="26">
        <f t="shared" si="197"/>
        <v>0</v>
      </c>
    </row>
    <row r="1052" spans="1:17" x14ac:dyDescent="0.2">
      <c r="B1052" s="11" t="s">
        <v>1364</v>
      </c>
      <c r="C1052" s="19">
        <f t="shared" si="188"/>
        <v>45531</v>
      </c>
      <c r="D1052" s="20">
        <f t="shared" si="189"/>
        <v>0.22569444444444445</v>
      </c>
      <c r="E1052" s="20">
        <f t="shared" si="190"/>
        <v>0.28472222222222221</v>
      </c>
      <c r="F1052" s="20">
        <f t="shared" si="191"/>
        <v>5.9027777777777762E-2</v>
      </c>
      <c r="G1052" s="11" t="str" cm="1">
        <f t="array" ref="G1052">_xlfn.IFNA(LOOKUP(1,0/FIND(help!$B$1:$B$26,B1052),help!$C$1:$C$26),"")</f>
        <v>德甲</v>
      </c>
      <c r="H1052" s="11" t="str" cm="1">
        <f t="array" ref="H1052">IF(G1052="","",IFERROR(LOOKUP(1,0/FIND(help!$H$2:$H$18,B1052),help!$I$2:$I$18),""))</f>
        <v>2023-24赛季</v>
      </c>
      <c r="I1052" s="11" t="str">
        <f t="shared" si="198"/>
        <v>国际足球赛场-23-24赛季德甲联赛第31轮</v>
      </c>
      <c r="J1052" s="11" t="str">
        <f t="shared" si="193"/>
        <v>美因茨VS科隆</v>
      </c>
      <c r="K1052" s="11" t="s">
        <v>755</v>
      </c>
      <c r="L1052" s="19">
        <f t="shared" si="194"/>
        <v>45531</v>
      </c>
      <c r="M1052" s="11">
        <f t="shared" si="157"/>
        <v>3505</v>
      </c>
      <c r="N1052" s="20">
        <f t="shared" si="195"/>
        <v>0.22569444444444445</v>
      </c>
      <c r="O1052" s="20">
        <f t="shared" si="196"/>
        <v>0.28125</v>
      </c>
      <c r="P1052" s="11" t="str">
        <f>IF(G1052="","",G1052&amp;COUNTIF($G$2:G1052,G1052))</f>
        <v>德甲263</v>
      </c>
      <c r="Q1052" s="26">
        <f t="shared" si="197"/>
        <v>3.4722222222222099E-3</v>
      </c>
    </row>
    <row r="1053" spans="1:17" x14ac:dyDescent="0.2">
      <c r="B1053" s="11" t="s">
        <v>1365</v>
      </c>
      <c r="C1053" s="19">
        <f t="shared" si="188"/>
        <v>45531</v>
      </c>
      <c r="D1053" s="20">
        <f t="shared" si="189"/>
        <v>0.28472222222222221</v>
      </c>
      <c r="E1053" s="20">
        <f t="shared" si="190"/>
        <v>0.34027777777777779</v>
      </c>
      <c r="F1053" s="20">
        <f t="shared" si="191"/>
        <v>5.555555555555558E-2</v>
      </c>
      <c r="G1053" s="11" t="str" cm="1">
        <f t="array" ref="G1053">_xlfn.IFNA(LOOKUP(1,0/FIND(help!$B$1:$B$26,B1053),help!$C$1:$C$26),"")</f>
        <v>德甲</v>
      </c>
      <c r="H1053" s="11" t="str" cm="1">
        <f t="array" ref="H1053">IF(G1053="","",IFERROR(LOOKUP(1,0/FIND(help!$H$2:$H$18,B1053),help!$I$2:$I$18),""))</f>
        <v>2023-24赛季</v>
      </c>
      <c r="I1053" s="11" t="str">
        <f t="shared" si="198"/>
        <v>国际足球赛场-23-24赛季德甲联赛第32轮</v>
      </c>
      <c r="J1053" s="11" t="str">
        <f t="shared" si="193"/>
        <v>斯图加特VS拜仁慕尼黑</v>
      </c>
      <c r="K1053" s="11" t="s">
        <v>755</v>
      </c>
      <c r="L1053" s="19">
        <f t="shared" si="194"/>
        <v>45531</v>
      </c>
      <c r="M1053" s="11">
        <f t="shared" si="157"/>
        <v>3505</v>
      </c>
      <c r="N1053" s="20">
        <f t="shared" si="195"/>
        <v>0.28472222222222221</v>
      </c>
      <c r="O1053" s="20">
        <f t="shared" si="196"/>
        <v>0.34027777777777779</v>
      </c>
      <c r="P1053" s="11" t="str">
        <f>IF(G1053="","",G1053&amp;COUNTIF($G$2:G1053,G1053))</f>
        <v>德甲264</v>
      </c>
      <c r="Q1053" s="26">
        <f t="shared" si="197"/>
        <v>0</v>
      </c>
    </row>
    <row r="1054" spans="1:17" x14ac:dyDescent="0.2">
      <c r="B1054" s="11" t="s">
        <v>1366</v>
      </c>
      <c r="C1054" s="19">
        <f t="shared" si="188"/>
        <v>45531</v>
      </c>
      <c r="D1054" s="20">
        <f t="shared" si="189"/>
        <v>0.34027777777777779</v>
      </c>
      <c r="E1054" s="20">
        <f t="shared" si="190"/>
        <v>0.39930555555555558</v>
      </c>
      <c r="F1054" s="20">
        <f t="shared" si="191"/>
        <v>5.902777777777779E-2</v>
      </c>
      <c r="G1054" s="11" t="str" cm="1">
        <f t="array" ref="G1054">_xlfn.IFNA(LOOKUP(1,0/FIND(help!$B$1:$B$26,B1054),help!$C$1:$C$26),"")</f>
        <v>德甲</v>
      </c>
      <c r="H1054" s="11" t="str" cm="1">
        <f t="array" ref="H1054">IF(G1054="","",IFERROR(LOOKUP(1,0/FIND(help!$H$2:$H$18,B1054),help!$I$2:$I$18),""))</f>
        <v>2023-24赛季</v>
      </c>
      <c r="I1054" s="11" t="str">
        <f t="shared" si="198"/>
        <v>国际足球赛场-23-24赛季德甲联赛第32轮</v>
      </c>
      <c r="J1054" s="11" t="str">
        <f t="shared" si="193"/>
        <v>法兰克福VS勒沃库森</v>
      </c>
      <c r="K1054" s="11" t="s">
        <v>755</v>
      </c>
      <c r="L1054" s="19">
        <f t="shared" si="194"/>
        <v>45531</v>
      </c>
      <c r="M1054" s="11">
        <f t="shared" si="157"/>
        <v>3505</v>
      </c>
      <c r="N1054" s="20">
        <f t="shared" si="195"/>
        <v>0.34027777777777779</v>
      </c>
      <c r="O1054" s="20">
        <f t="shared" si="196"/>
        <v>0.39583333333333337</v>
      </c>
      <c r="P1054" s="11" t="str">
        <f>IF(G1054="","",G1054&amp;COUNTIF($G$2:G1054,G1054))</f>
        <v>德甲265</v>
      </c>
      <c r="Q1054" s="26">
        <f t="shared" si="197"/>
        <v>3.4722222222222099E-3</v>
      </c>
    </row>
    <row r="1055" spans="1:17" x14ac:dyDescent="0.2">
      <c r="B1055" s="11" t="s">
        <v>1367</v>
      </c>
      <c r="C1055" s="19">
        <f t="shared" si="188"/>
        <v>45531</v>
      </c>
      <c r="D1055" s="20">
        <f t="shared" si="189"/>
        <v>0.39930555555555558</v>
      </c>
      <c r="E1055" s="20">
        <f t="shared" si="190"/>
        <v>0.4548611111111111</v>
      </c>
      <c r="F1055" s="20">
        <f t="shared" si="191"/>
        <v>5.5555555555555525E-2</v>
      </c>
      <c r="G1055" s="11" t="str" cm="1">
        <f t="array" ref="G1055">_xlfn.IFNA(LOOKUP(1,0/FIND(help!$B$1:$B$26,B1055),help!$C$1:$C$26),"")</f>
        <v/>
      </c>
      <c r="H1055" s="11" t="str" cm="1">
        <f t="array" ref="H1055">IF(G1055="","",IFERROR(LOOKUP(1,0/FIND(help!$H$2:$H$18,B1055),help!$I$2:$I$18),""))</f>
        <v/>
      </c>
      <c r="I1055" s="11" t="str">
        <f t="shared" si="198"/>
        <v>国际足球赛场-2024南美解放者杯1/8决赛第二回合</v>
      </c>
      <c r="J1055" s="11" t="str">
        <f t="shared" si="193"/>
        <v>玻利维亚玻利瓦尔VS巴西弗拉门戈</v>
      </c>
      <c r="K1055" s="11" t="s">
        <v>755</v>
      </c>
      <c r="L1055" s="19">
        <f t="shared" si="194"/>
        <v>45531</v>
      </c>
      <c r="M1055" s="11">
        <f t="shared" si="157"/>
        <v>3505</v>
      </c>
      <c r="N1055" s="20" t="str">
        <f t="shared" si="195"/>
        <v/>
      </c>
      <c r="O1055" s="20" t="str">
        <f t="shared" si="196"/>
        <v/>
      </c>
      <c r="P1055" s="11" t="str">
        <f>IF(G1055="","",G1055&amp;COUNTIF($G$2:G1055,G1055))</f>
        <v/>
      </c>
      <c r="Q1055" s="26">
        <f t="shared" si="197"/>
        <v>0</v>
      </c>
    </row>
    <row r="1056" spans="1:17" x14ac:dyDescent="0.2">
      <c r="B1056" s="11" t="s">
        <v>1368</v>
      </c>
      <c r="C1056" s="19">
        <f t="shared" si="188"/>
        <v>45531</v>
      </c>
      <c r="D1056" s="20">
        <f t="shared" si="189"/>
        <v>0.4548611111111111</v>
      </c>
      <c r="E1056" s="20">
        <f t="shared" si="190"/>
        <v>0.51388888888888884</v>
      </c>
      <c r="F1056" s="20">
        <f t="shared" si="191"/>
        <v>5.9027777777777735E-2</v>
      </c>
      <c r="G1056" s="11" t="str" cm="1">
        <f t="array" ref="G1056">_xlfn.IFNA(LOOKUP(1,0/FIND(help!$B$1:$B$26,B1056),help!$C$1:$C$26),"")</f>
        <v>英超</v>
      </c>
      <c r="H1056" s="11" t="str" cm="1">
        <f t="array" ref="H1056">IF(G1056="","",IFERROR(LOOKUP(1,0/FIND(help!$H$2:$H$18,B1056),help!$I$2:$I$18),""))</f>
        <v>2024-25赛季</v>
      </c>
      <c r="I1056" s="11" t="str">
        <f t="shared" si="198"/>
        <v>国际足球赛场-24-25赛季英格兰足球超级联赛第2轮</v>
      </c>
      <c r="J1056" s="11" t="str">
        <f t="shared" si="193"/>
        <v>伯恩茅斯VS纽卡斯尔联</v>
      </c>
      <c r="K1056" s="11" t="s">
        <v>755</v>
      </c>
      <c r="L1056" s="19">
        <f t="shared" si="194"/>
        <v>45531</v>
      </c>
      <c r="M1056" s="11">
        <f t="shared" si="157"/>
        <v>3505</v>
      </c>
      <c r="N1056" s="20">
        <f t="shared" si="195"/>
        <v>0.4548611111111111</v>
      </c>
      <c r="O1056" s="20">
        <f t="shared" si="196"/>
        <v>0.51041666666666663</v>
      </c>
      <c r="P1056" s="11" t="str">
        <f>IF(G1056="","",G1056&amp;COUNTIF($G$2:G1056,G1056))</f>
        <v>英超161</v>
      </c>
      <c r="Q1056" s="26">
        <f t="shared" si="197"/>
        <v>3.4722222222222099E-3</v>
      </c>
    </row>
    <row r="1057" spans="1:17" x14ac:dyDescent="0.2">
      <c r="B1057" s="11" t="s">
        <v>534</v>
      </c>
      <c r="C1057" s="19">
        <f t="shared" si="188"/>
        <v>45531</v>
      </c>
      <c r="D1057" s="20">
        <f t="shared" si="189"/>
        <v>0.51388888888888884</v>
      </c>
      <c r="E1057" s="20">
        <f t="shared" si="190"/>
        <v>0.53125</v>
      </c>
      <c r="F1057" s="20">
        <f t="shared" si="191"/>
        <v>1.736111111111116E-2</v>
      </c>
      <c r="G1057" s="11" t="str" cm="1">
        <f t="array" ref="G1057">_xlfn.IFNA(LOOKUP(1,0/FIND(help!$B$1:$B$26,B1057),help!$C$1:$C$26),"")</f>
        <v/>
      </c>
      <c r="H1057" s="11" t="str" cm="1">
        <f t="array" ref="H1057">IF(G1057="","",IFERROR(LOOKUP(1,0/FIND(help!$H$2:$H$18,B1057),help!$I$2:$I$18),""))</f>
        <v/>
      </c>
      <c r="I1057" s="11" t="str">
        <f t="shared" si="198"/>
        <v>足球华彩-2024-9</v>
      </c>
      <c r="J1057" s="11" t="str">
        <f t="shared" si="193"/>
        <v>曼彻斯特十大经典比赛</v>
      </c>
      <c r="K1057" s="11" t="s">
        <v>755</v>
      </c>
      <c r="L1057" s="19">
        <f t="shared" si="194"/>
        <v>45531</v>
      </c>
      <c r="M1057" s="11">
        <f t="shared" si="157"/>
        <v>3505</v>
      </c>
      <c r="N1057" s="20" t="str">
        <f t="shared" si="195"/>
        <v/>
      </c>
      <c r="O1057" s="20" t="str">
        <f t="shared" si="196"/>
        <v/>
      </c>
      <c r="P1057" s="11" t="str">
        <f>IF(G1057="","",G1057&amp;COUNTIF($G$2:G1057,G1057))</f>
        <v/>
      </c>
      <c r="Q1057" s="26">
        <f t="shared" si="197"/>
        <v>0</v>
      </c>
    </row>
    <row r="1058" spans="1:17" x14ac:dyDescent="0.2">
      <c r="B1058" s="11" t="s">
        <v>105</v>
      </c>
      <c r="C1058" s="19">
        <f t="shared" si="188"/>
        <v>45531</v>
      </c>
      <c r="D1058" s="20">
        <f t="shared" si="189"/>
        <v>0.53125</v>
      </c>
      <c r="E1058" s="20">
        <f t="shared" si="190"/>
        <v>0.54861111111111116</v>
      </c>
      <c r="F1058" s="20">
        <f t="shared" si="191"/>
        <v>1.736111111111116E-2</v>
      </c>
      <c r="G1058" s="11" t="str" cm="1">
        <f t="array" ref="G1058">_xlfn.IFNA(LOOKUP(1,0/FIND(help!$B$1:$B$26,B1058),help!$C$1:$C$26),"")</f>
        <v/>
      </c>
      <c r="H1058" s="11" t="str" cm="1">
        <f t="array" ref="H1058">IF(G1058="","",IFERROR(LOOKUP(1,0/FIND(help!$H$2:$H$18,B1058),help!$I$2:$I$18),""))</f>
        <v/>
      </c>
      <c r="I1058" s="11" t="str">
        <f t="shared" si="198"/>
        <v>足球华彩-2024-12</v>
      </c>
      <c r="J1058" s="11" t="str">
        <f t="shared" si="193"/>
        <v>伦敦城十大经典比赛</v>
      </c>
      <c r="K1058" s="11" t="s">
        <v>755</v>
      </c>
      <c r="L1058" s="19">
        <f t="shared" si="194"/>
        <v>45531</v>
      </c>
      <c r="M1058" s="11">
        <f t="shared" si="157"/>
        <v>3505</v>
      </c>
      <c r="N1058" s="20" t="str">
        <f t="shared" si="195"/>
        <v/>
      </c>
      <c r="O1058" s="20" t="str">
        <f t="shared" si="196"/>
        <v/>
      </c>
      <c r="P1058" s="11" t="str">
        <f>IF(G1058="","",G1058&amp;COUNTIF($G$2:G1058,G1058))</f>
        <v/>
      </c>
      <c r="Q1058" s="26">
        <f t="shared" si="197"/>
        <v>0</v>
      </c>
    </row>
    <row r="1059" spans="1:17" x14ac:dyDescent="0.2">
      <c r="B1059" s="11" t="s">
        <v>1369</v>
      </c>
      <c r="C1059" s="19">
        <f t="shared" si="188"/>
        <v>45531</v>
      </c>
      <c r="D1059" s="20">
        <f t="shared" si="189"/>
        <v>0.54861111111111116</v>
      </c>
      <c r="E1059" s="20">
        <f t="shared" si="190"/>
        <v>0.60416666666666663</v>
      </c>
      <c r="F1059" s="20">
        <f t="shared" si="191"/>
        <v>5.5555555555555469E-2</v>
      </c>
      <c r="G1059" s="11" t="str" cm="1">
        <f t="array" ref="G1059">_xlfn.IFNA(LOOKUP(1,0/FIND(help!$B$1:$B$26,B1059),help!$C$1:$C$26),"")</f>
        <v>法甲</v>
      </c>
      <c r="H1059" s="11" t="str" cm="1">
        <f t="array" ref="H1059">IF(G1059="","",IFERROR(LOOKUP(1,0/FIND(help!$H$2:$H$18,B1059),help!$I$2:$I$18),""))</f>
        <v>2024-25赛季</v>
      </c>
      <c r="I1059" s="11" t="str">
        <f t="shared" si="198"/>
        <v>国际足球赛场-24-25赛季法国足球甲级联赛第2轮</v>
      </c>
      <c r="J1059" s="11" t="str">
        <f t="shared" si="193"/>
        <v>马赛VS兰斯</v>
      </c>
      <c r="K1059" s="11" t="s">
        <v>755</v>
      </c>
      <c r="L1059" s="19">
        <f t="shared" si="194"/>
        <v>45531</v>
      </c>
      <c r="M1059" s="11">
        <f t="shared" si="157"/>
        <v>3505</v>
      </c>
      <c r="N1059" s="20">
        <f t="shared" si="195"/>
        <v>0.54861111111111116</v>
      </c>
      <c r="O1059" s="20">
        <f t="shared" si="196"/>
        <v>0.60416666666666674</v>
      </c>
      <c r="P1059" s="11" t="str">
        <f>IF(G1059="","",G1059&amp;COUNTIF($G$2:G1059,G1059))</f>
        <v>法甲57</v>
      </c>
      <c r="Q1059" s="26">
        <f t="shared" si="197"/>
        <v>1.1102230246251565E-16</v>
      </c>
    </row>
    <row r="1060" spans="1:17" x14ac:dyDescent="0.2">
      <c r="B1060" s="11" t="s">
        <v>1370</v>
      </c>
      <c r="C1060" s="19">
        <f t="shared" si="188"/>
        <v>45531</v>
      </c>
      <c r="D1060" s="20">
        <f t="shared" si="189"/>
        <v>0.60416666666666663</v>
      </c>
      <c r="E1060" s="20">
        <f t="shared" si="190"/>
        <v>0.66319444444444442</v>
      </c>
      <c r="F1060" s="20">
        <f t="shared" si="191"/>
        <v>5.902777777777779E-2</v>
      </c>
      <c r="G1060" s="11" t="str" cm="1">
        <f t="array" ref="G1060">_xlfn.IFNA(LOOKUP(1,0/FIND(help!$B$1:$B$26,B1060),help!$C$1:$C$26),"")</f>
        <v/>
      </c>
      <c r="H1060" s="11" t="str" cm="1">
        <f t="array" ref="H1060">IF(G1060="","",IFERROR(LOOKUP(1,0/FIND(help!$H$2:$H$18,B1060),help!$I$2:$I$18),""))</f>
        <v/>
      </c>
      <c r="I1060" s="11" t="str">
        <f t="shared" si="198"/>
        <v>国际足球赛场-2024中国之队国际足球邀请赛</v>
      </c>
      <c r="J1060" s="11" t="str">
        <f t="shared" si="193"/>
        <v>中国U16VS越南U16</v>
      </c>
      <c r="K1060" s="11" t="s">
        <v>755</v>
      </c>
      <c r="L1060" s="19">
        <f t="shared" si="194"/>
        <v>45531</v>
      </c>
      <c r="M1060" s="11">
        <f t="shared" si="157"/>
        <v>3505</v>
      </c>
      <c r="N1060" s="20" t="str">
        <f t="shared" si="195"/>
        <v/>
      </c>
      <c r="O1060" s="20" t="str">
        <f t="shared" si="196"/>
        <v/>
      </c>
      <c r="P1060" s="11" t="str">
        <f>IF(G1060="","",G1060&amp;COUNTIF($G$2:G1060,G1060))</f>
        <v/>
      </c>
      <c r="Q1060" s="26">
        <f t="shared" si="197"/>
        <v>0</v>
      </c>
    </row>
    <row r="1061" spans="1:17" x14ac:dyDescent="0.2">
      <c r="B1061" s="11" t="s">
        <v>1371</v>
      </c>
      <c r="C1061" s="19">
        <f t="shared" si="188"/>
        <v>45531</v>
      </c>
      <c r="D1061" s="20">
        <f t="shared" si="189"/>
        <v>0.66319444444444442</v>
      </c>
      <c r="E1061" s="20">
        <f t="shared" si="190"/>
        <v>0.71875</v>
      </c>
      <c r="F1061" s="20">
        <f t="shared" si="191"/>
        <v>5.555555555555558E-2</v>
      </c>
      <c r="G1061" s="11" t="str" cm="1">
        <f t="array" ref="G1061">_xlfn.IFNA(LOOKUP(1,0/FIND(help!$B$1:$B$26,B1061),help!$C$1:$C$26),"")</f>
        <v>英超</v>
      </c>
      <c r="H1061" s="11" t="str" cm="1">
        <f t="array" ref="H1061">IF(G1061="","",IFERROR(LOOKUP(1,0/FIND(help!$H$2:$H$18,B1061),help!$I$2:$I$18),""))</f>
        <v>2023-24赛季</v>
      </c>
      <c r="I1061" s="11" t="str">
        <f t="shared" si="198"/>
        <v>国际足球赛场-23-24赛季英超联赛第6轮</v>
      </c>
      <c r="J1061" s="11" t="str">
        <f t="shared" si="193"/>
        <v>曼彻斯特城VS诺丁汉森林</v>
      </c>
      <c r="K1061" s="11" t="s">
        <v>755</v>
      </c>
      <c r="L1061" s="19">
        <f t="shared" si="194"/>
        <v>45531</v>
      </c>
      <c r="M1061" s="11">
        <f t="shared" si="157"/>
        <v>3505</v>
      </c>
      <c r="N1061" s="20">
        <f t="shared" si="195"/>
        <v>0.66319444444444442</v>
      </c>
      <c r="O1061" s="20">
        <f t="shared" si="196"/>
        <v>0.71875</v>
      </c>
      <c r="P1061" s="11" t="str">
        <f>IF(G1061="","",G1061&amp;COUNTIF($G$2:G1061,G1061))</f>
        <v>英超162</v>
      </c>
      <c r="Q1061" s="26">
        <f t="shared" si="197"/>
        <v>0</v>
      </c>
    </row>
    <row r="1062" spans="1:17" x14ac:dyDescent="0.2">
      <c r="B1062" s="11" t="s">
        <v>1372</v>
      </c>
      <c r="C1062" s="19">
        <f t="shared" si="188"/>
        <v>45531</v>
      </c>
      <c r="D1062" s="20">
        <f t="shared" si="189"/>
        <v>0.71875</v>
      </c>
      <c r="E1062" s="20">
        <f t="shared" si="190"/>
        <v>0.77777777777777779</v>
      </c>
      <c r="F1062" s="20">
        <f t="shared" si="191"/>
        <v>5.902777777777779E-2</v>
      </c>
      <c r="G1062" s="11" t="str" cm="1">
        <f t="array" ref="G1062">_xlfn.IFNA(LOOKUP(1,0/FIND(help!$B$1:$B$26,B1062),help!$C$1:$C$26),"")</f>
        <v>英超</v>
      </c>
      <c r="H1062" s="11" t="str" cm="1">
        <f t="array" ref="H1062">IF(G1062="","",IFERROR(LOOKUP(1,0/FIND(help!$H$2:$H$18,B1062),help!$I$2:$I$18),""))</f>
        <v>2023-24赛季</v>
      </c>
      <c r="I1062" s="11" t="str">
        <f t="shared" si="198"/>
        <v>国际足球赛场-23-24赛季英超联赛第7轮</v>
      </c>
      <c r="J1062" s="11" t="str">
        <f t="shared" si="193"/>
        <v>曼彻斯特联VS水晶宫</v>
      </c>
      <c r="K1062" s="11" t="s">
        <v>755</v>
      </c>
      <c r="L1062" s="19">
        <f t="shared" si="194"/>
        <v>45531</v>
      </c>
      <c r="M1062" s="11">
        <f t="shared" si="157"/>
        <v>3505</v>
      </c>
      <c r="N1062" s="20">
        <f t="shared" si="195"/>
        <v>0.71875</v>
      </c>
      <c r="O1062" s="20">
        <f t="shared" si="196"/>
        <v>0.77430555555555558</v>
      </c>
      <c r="P1062" s="11" t="str">
        <f>IF(G1062="","",G1062&amp;COUNTIF($G$2:G1062,G1062))</f>
        <v>英超163</v>
      </c>
      <c r="Q1062" s="26">
        <f t="shared" si="197"/>
        <v>3.4722222222222099E-3</v>
      </c>
    </row>
    <row r="1063" spans="1:17" x14ac:dyDescent="0.2">
      <c r="B1063" s="11" t="s">
        <v>330</v>
      </c>
      <c r="C1063" s="19">
        <f t="shared" si="188"/>
        <v>45531</v>
      </c>
      <c r="D1063" s="20">
        <f t="shared" si="189"/>
        <v>0.77777777777777779</v>
      </c>
      <c r="E1063" s="20">
        <f t="shared" si="190"/>
        <v>0.79166666666666663</v>
      </c>
      <c r="F1063" s="20">
        <f t="shared" si="191"/>
        <v>1.388888888888884E-2</v>
      </c>
      <c r="G1063" s="11" t="str" cm="1">
        <f t="array" ref="G1063">_xlfn.IFNA(LOOKUP(1,0/FIND(help!$B$1:$B$26,B1063),help!$C$1:$C$26),"")</f>
        <v/>
      </c>
      <c r="H1063" s="11" t="str" cm="1">
        <f t="array" ref="H1063">IF(G1063="","",IFERROR(LOOKUP(1,0/FIND(help!$H$2:$H$18,B1063),help!$I$2:$I$18),""))</f>
        <v/>
      </c>
      <c r="I1063" s="11" t="str">
        <f t="shared" si="198"/>
        <v>足球华彩-2024-12</v>
      </c>
      <c r="J1063" s="11" t="str">
        <f t="shared" si="193"/>
        <v>伦敦城十大经典比赛</v>
      </c>
      <c r="K1063" s="11" t="s">
        <v>755</v>
      </c>
      <c r="L1063" s="19">
        <f t="shared" si="194"/>
        <v>45531</v>
      </c>
      <c r="M1063" s="11">
        <f t="shared" si="157"/>
        <v>3505</v>
      </c>
      <c r="N1063" s="20" t="str">
        <f t="shared" si="195"/>
        <v/>
      </c>
      <c r="O1063" s="20" t="str">
        <f t="shared" si="196"/>
        <v/>
      </c>
      <c r="P1063" s="11" t="str">
        <f>IF(G1063="","",G1063&amp;COUNTIF($G$2:G1063,G1063))</f>
        <v/>
      </c>
      <c r="Q1063" s="26">
        <f t="shared" si="197"/>
        <v>0</v>
      </c>
    </row>
    <row r="1064" spans="1:17" x14ac:dyDescent="0.2">
      <c r="B1064" s="11" t="s">
        <v>539</v>
      </c>
      <c r="C1064" s="19">
        <f t="shared" si="188"/>
        <v>45531</v>
      </c>
      <c r="D1064" s="20">
        <f t="shared" si="189"/>
        <v>0.79166666666666663</v>
      </c>
      <c r="E1064" s="20">
        <f t="shared" si="190"/>
        <v>0.80902777777777779</v>
      </c>
      <c r="F1064" s="20">
        <f t="shared" si="191"/>
        <v>1.736111111111116E-2</v>
      </c>
      <c r="G1064" s="11" t="str" cm="1">
        <f t="array" ref="G1064">_xlfn.IFNA(LOOKUP(1,0/FIND(help!$B$1:$B$26,B1064),help!$C$1:$C$26),"")</f>
        <v/>
      </c>
      <c r="H1064" s="11" t="str" cm="1">
        <f t="array" ref="H1064">IF(G1064="","",IFERROR(LOOKUP(1,0/FIND(help!$H$2:$H$18,B1064),help!$I$2:$I$18),""))</f>
        <v/>
      </c>
      <c r="I1064" s="11" t="str">
        <f t="shared" si="198"/>
        <v>足球华彩-2024-9</v>
      </c>
      <c r="J1064" s="11" t="str">
        <f t="shared" si="193"/>
        <v>曼彻斯特十大经典比赛</v>
      </c>
      <c r="K1064" s="11" t="s">
        <v>755</v>
      </c>
      <c r="L1064" s="19">
        <f t="shared" si="194"/>
        <v>45531</v>
      </c>
      <c r="M1064" s="11">
        <f t="shared" si="157"/>
        <v>3505</v>
      </c>
      <c r="N1064" s="20" t="str">
        <f t="shared" si="195"/>
        <v/>
      </c>
      <c r="O1064" s="20" t="str">
        <f t="shared" si="196"/>
        <v/>
      </c>
      <c r="P1064" s="11" t="str">
        <f>IF(G1064="","",G1064&amp;COUNTIF($G$2:G1064,G1064))</f>
        <v/>
      </c>
      <c r="Q1064" s="26">
        <f t="shared" si="197"/>
        <v>0</v>
      </c>
    </row>
    <row r="1065" spans="1:17" x14ac:dyDescent="0.2">
      <c r="B1065" s="11" t="s">
        <v>1373</v>
      </c>
      <c r="C1065" s="19">
        <f t="shared" si="188"/>
        <v>45531</v>
      </c>
      <c r="D1065" s="20">
        <f t="shared" si="189"/>
        <v>0.80902777777777779</v>
      </c>
      <c r="E1065" s="20">
        <f t="shared" si="190"/>
        <v>0.86458333333333337</v>
      </c>
      <c r="F1065" s="20">
        <f t="shared" si="191"/>
        <v>5.555555555555558E-2</v>
      </c>
      <c r="G1065" s="11" t="str" cm="1">
        <f t="array" ref="G1065">_xlfn.IFNA(LOOKUP(1,0/FIND(help!$B$1:$B$26,B1065),help!$C$1:$C$26),"")</f>
        <v>英超</v>
      </c>
      <c r="H1065" s="11" t="str" cm="1">
        <f t="array" ref="H1065">IF(G1065="","",IFERROR(LOOKUP(1,0/FIND(help!$H$2:$H$18,B1065),help!$I$2:$I$18),""))</f>
        <v>2024-25赛季</v>
      </c>
      <c r="I1065" s="11" t="str">
        <f t="shared" si="198"/>
        <v>国际足球赛场-24-25赛季英格兰足球超级联赛第2轮</v>
      </c>
      <c r="J1065" s="11" t="str">
        <f t="shared" si="193"/>
        <v>伯恩茅斯VS纽卡斯尔联</v>
      </c>
      <c r="K1065" s="11" t="s">
        <v>755</v>
      </c>
      <c r="L1065" s="19">
        <f t="shared" si="194"/>
        <v>45531</v>
      </c>
      <c r="M1065" s="11">
        <f t="shared" si="157"/>
        <v>3505</v>
      </c>
      <c r="N1065" s="20">
        <f t="shared" si="195"/>
        <v>0.80902777777777779</v>
      </c>
      <c r="O1065" s="20">
        <f t="shared" si="196"/>
        <v>0.86458333333333337</v>
      </c>
      <c r="P1065" s="11" t="str">
        <f>IF(G1065="","",G1065&amp;COUNTIF($G$2:G1065,G1065))</f>
        <v>英超164</v>
      </c>
      <c r="Q1065" s="26">
        <f t="shared" si="197"/>
        <v>0</v>
      </c>
    </row>
    <row r="1066" spans="1:17" x14ac:dyDescent="0.2">
      <c r="B1066" s="11" t="s">
        <v>1374</v>
      </c>
      <c r="C1066" s="19">
        <f t="shared" si="188"/>
        <v>45531</v>
      </c>
      <c r="D1066" s="20">
        <f t="shared" si="189"/>
        <v>0.86458333333333337</v>
      </c>
      <c r="E1066" s="20">
        <f t="shared" si="190"/>
        <v>0.92361111111111116</v>
      </c>
      <c r="F1066" s="20">
        <f t="shared" si="191"/>
        <v>5.902777777777779E-2</v>
      </c>
      <c r="G1066" s="11" t="str" cm="1">
        <f t="array" ref="G1066">_xlfn.IFNA(LOOKUP(1,0/FIND(help!$B$1:$B$26,B1066),help!$C$1:$C$26),"")</f>
        <v>法甲</v>
      </c>
      <c r="H1066" s="11" t="str" cm="1">
        <f t="array" ref="H1066">IF(G1066="","",IFERROR(LOOKUP(1,0/FIND(help!$H$2:$H$18,B1066),help!$I$2:$I$18),""))</f>
        <v>2024-25赛季</v>
      </c>
      <c r="I1066" s="11" t="str">
        <f t="shared" si="198"/>
        <v>国际足球赛场-24-25赛季法国足球甲级联赛第2轮</v>
      </c>
      <c r="J1066" s="11" t="str">
        <f t="shared" si="193"/>
        <v>马赛VS兰斯</v>
      </c>
      <c r="K1066" s="11" t="s">
        <v>755</v>
      </c>
      <c r="L1066" s="19">
        <f t="shared" si="194"/>
        <v>45531</v>
      </c>
      <c r="M1066" s="11">
        <f t="shared" si="157"/>
        <v>3505</v>
      </c>
      <c r="N1066" s="20">
        <f t="shared" si="195"/>
        <v>0.86458333333333337</v>
      </c>
      <c r="O1066" s="20">
        <f t="shared" si="196"/>
        <v>0.92013888888888895</v>
      </c>
      <c r="P1066" s="11" t="str">
        <f>IF(G1066="","",G1066&amp;COUNTIF($G$2:G1066,G1066))</f>
        <v>法甲58</v>
      </c>
      <c r="Q1066" s="26">
        <f t="shared" si="197"/>
        <v>3.4722222222222099E-3</v>
      </c>
    </row>
    <row r="1067" spans="1:17" x14ac:dyDescent="0.2">
      <c r="B1067" s="11" t="s">
        <v>1375</v>
      </c>
      <c r="C1067" s="19">
        <f t="shared" si="188"/>
        <v>45531</v>
      </c>
      <c r="D1067" s="20">
        <f t="shared" si="189"/>
        <v>0.92361111111111116</v>
      </c>
      <c r="E1067" s="20">
        <f t="shared" si="190"/>
        <v>0.97916666666666663</v>
      </c>
      <c r="F1067" s="20">
        <f t="shared" si="191"/>
        <v>5.5555555555555469E-2</v>
      </c>
      <c r="G1067" s="11" t="str" cm="1">
        <f t="array" ref="G1067">_xlfn.IFNA(LOOKUP(1,0/FIND(help!$B$1:$B$26,B1067),help!$C$1:$C$26),"")</f>
        <v>欧冠</v>
      </c>
      <c r="H1067" s="11" t="str" cm="1">
        <f t="array" ref="H1067">IF(G1067="","",IFERROR(LOOKUP(1,0/FIND(help!$H$2:$H$18,B1067),help!$I$2:$I$18),""))</f>
        <v>2023-24赛季</v>
      </c>
      <c r="I1067" s="11" t="str">
        <f t="shared" si="198"/>
        <v>实况录像-2023/2024欧洲冠军联赛1/4决赛第二回合</v>
      </c>
      <c r="J1067" s="11" t="str">
        <f t="shared" si="193"/>
        <v>巴塞罗那VS巴黎圣日耳曼</v>
      </c>
      <c r="K1067" s="11" t="s">
        <v>755</v>
      </c>
      <c r="L1067" s="19">
        <f t="shared" si="194"/>
        <v>45531</v>
      </c>
      <c r="M1067" s="11">
        <f t="shared" si="157"/>
        <v>3505</v>
      </c>
      <c r="N1067" s="20">
        <f t="shared" si="195"/>
        <v>0.92361111111111116</v>
      </c>
      <c r="O1067" s="20">
        <f t="shared" si="196"/>
        <v>0.97916666666666674</v>
      </c>
      <c r="P1067" s="11" t="str">
        <f>IF(G1067="","",G1067&amp;COUNTIF($G$2:G1067,G1067))</f>
        <v>欧冠216</v>
      </c>
      <c r="Q1067" s="26">
        <f t="shared" si="197"/>
        <v>1.1102230246251565E-16</v>
      </c>
    </row>
    <row r="1068" spans="1:17" x14ac:dyDescent="0.2">
      <c r="B1068" s="11" t="s">
        <v>1376</v>
      </c>
      <c r="C1068" s="19">
        <f t="shared" si="188"/>
        <v>45531</v>
      </c>
      <c r="D1068" s="20">
        <f t="shared" si="189"/>
        <v>0.97916666666666663</v>
      </c>
      <c r="E1068" s="20">
        <f t="shared" si="190"/>
        <v>3.8194444444444448E-2</v>
      </c>
      <c r="F1068" s="20">
        <f t="shared" si="191"/>
        <v>5.902777777777779E-2</v>
      </c>
      <c r="G1068" s="11" t="str" cm="1">
        <f t="array" ref="G1068">_xlfn.IFNA(LOOKUP(1,0/FIND(help!$B$1:$B$26,B1068),help!$C$1:$C$26),"")</f>
        <v>欧冠</v>
      </c>
      <c r="H1068" s="11" t="str" cm="1">
        <f t="array" ref="H1068">IF(G1068="","",IFERROR(LOOKUP(1,0/FIND(help!$H$2:$H$18,B1068),help!$I$2:$I$18),""))</f>
        <v>2023-24赛季</v>
      </c>
      <c r="I1068" s="11" t="str">
        <f t="shared" si="198"/>
        <v>实况录像-2023/2024欧洲冠军联赛1/4决赛第二回合</v>
      </c>
      <c r="J1068" s="11" t="str">
        <f t="shared" si="193"/>
        <v>曼城VS皇家马德里</v>
      </c>
      <c r="K1068" s="11" t="s">
        <v>755</v>
      </c>
      <c r="L1068" s="19">
        <f t="shared" si="194"/>
        <v>45531</v>
      </c>
      <c r="M1068" s="11">
        <f t="shared" si="157"/>
        <v>3505</v>
      </c>
      <c r="N1068" s="20">
        <f t="shared" si="195"/>
        <v>0.97916666666666663</v>
      </c>
      <c r="O1068" s="20">
        <f t="shared" si="196"/>
        <v>1.0347222222222221</v>
      </c>
      <c r="P1068" s="11" t="str">
        <f>IF(G1068="","",G1068&amp;COUNTIF($G$2:G1068,G1068))</f>
        <v>欧冠217</v>
      </c>
      <c r="Q1068" s="26">
        <f t="shared" si="197"/>
        <v>3.4722222222223209E-3</v>
      </c>
    </row>
    <row r="1069" spans="1:17" x14ac:dyDescent="0.2">
      <c r="A1069" s="19">
        <v>45532</v>
      </c>
      <c r="B1069" s="11" t="s">
        <v>542</v>
      </c>
      <c r="C1069" s="19">
        <f t="shared" si="188"/>
        <v>45532</v>
      </c>
      <c r="D1069" s="20">
        <f t="shared" si="189"/>
        <v>3.8194444444444448E-2</v>
      </c>
      <c r="E1069" s="20">
        <f t="shared" si="190"/>
        <v>5.5555555555555552E-2</v>
      </c>
      <c r="F1069" s="20">
        <f t="shared" si="191"/>
        <v>1.7361111111111105E-2</v>
      </c>
      <c r="G1069" s="11" t="str" cm="1">
        <f t="array" ref="G1069">_xlfn.IFNA(LOOKUP(1,0/FIND(help!$B$1:$B$26,B1069),help!$C$1:$C$26),"")</f>
        <v/>
      </c>
      <c r="H1069" s="11" t="str" cm="1">
        <f t="array" ref="H1069">IF(G1069="","",IFERROR(LOOKUP(1,0/FIND(help!$H$2:$H$18,B1069),help!$I$2:$I$18),""))</f>
        <v/>
      </c>
      <c r="I1069" s="11" t="str">
        <f t="shared" si="198"/>
        <v>足球华彩-2024-9</v>
      </c>
      <c r="J1069" s="11" t="str">
        <f t="shared" si="193"/>
        <v>曼彻斯特十大经典比赛</v>
      </c>
      <c r="K1069" s="11" t="s">
        <v>755</v>
      </c>
      <c r="L1069" s="19">
        <f t="shared" si="194"/>
        <v>45531</v>
      </c>
      <c r="M1069" s="11">
        <f t="shared" si="157"/>
        <v>3505</v>
      </c>
      <c r="N1069" s="20" t="str">
        <f t="shared" si="195"/>
        <v/>
      </c>
      <c r="O1069" s="20" t="str">
        <f t="shared" si="196"/>
        <v/>
      </c>
      <c r="P1069" s="11" t="str">
        <f>IF(G1069="","",G1069&amp;COUNTIF($G$2:G1069,G1069))</f>
        <v/>
      </c>
      <c r="Q1069" s="26">
        <f t="shared" si="197"/>
        <v>0</v>
      </c>
    </row>
    <row r="1070" spans="1:17" x14ac:dyDescent="0.2">
      <c r="B1070" s="11" t="s">
        <v>1377</v>
      </c>
      <c r="C1070" s="19">
        <f t="shared" si="188"/>
        <v>45532</v>
      </c>
      <c r="D1070" s="20">
        <f t="shared" si="189"/>
        <v>5.5555555555555552E-2</v>
      </c>
      <c r="E1070" s="20">
        <f t="shared" si="190"/>
        <v>0.1111111111111111</v>
      </c>
      <c r="F1070" s="20">
        <f t="shared" si="191"/>
        <v>5.5555555555555552E-2</v>
      </c>
      <c r="G1070" s="11" t="str" cm="1">
        <f t="array" ref="G1070">_xlfn.IFNA(LOOKUP(1,0/FIND(help!$B$1:$B$26,B1070),help!$C$1:$C$26),"")</f>
        <v>德甲</v>
      </c>
      <c r="H1070" s="11" t="str" cm="1">
        <f t="array" ref="H1070">IF(G1070="","",IFERROR(LOOKUP(1,0/FIND(help!$H$2:$H$18,B1070),help!$I$2:$I$18),""))</f>
        <v>2023-24赛季</v>
      </c>
      <c r="I1070" s="11" t="str">
        <f t="shared" si="198"/>
        <v>国际足球赛场-23-24赛季德甲联赛第31轮</v>
      </c>
      <c r="J1070" s="11" t="str">
        <f t="shared" si="193"/>
        <v>拜仁慕尼黑VS法兰克福</v>
      </c>
      <c r="K1070" s="11" t="s">
        <v>755</v>
      </c>
      <c r="L1070" s="19">
        <f t="shared" si="194"/>
        <v>45531</v>
      </c>
      <c r="M1070" s="11">
        <f t="shared" si="157"/>
        <v>3505</v>
      </c>
      <c r="N1070" s="20">
        <f t="shared" si="195"/>
        <v>1.0555555555555556</v>
      </c>
      <c r="O1070" s="20">
        <f t="shared" si="196"/>
        <v>0.11111111111111116</v>
      </c>
      <c r="P1070" s="11" t="str">
        <f>IF(G1070="","",G1070&amp;COUNTIF($G$2:G1070,G1070))</f>
        <v>德甲266</v>
      </c>
      <c r="Q1070" s="26">
        <f t="shared" si="197"/>
        <v>5.5511151231257827E-17</v>
      </c>
    </row>
    <row r="1071" spans="1:17" x14ac:dyDescent="0.2">
      <c r="B1071" s="11" t="s">
        <v>1378</v>
      </c>
      <c r="C1071" s="19">
        <f t="shared" si="188"/>
        <v>45532</v>
      </c>
      <c r="D1071" s="20">
        <f t="shared" si="189"/>
        <v>0.1111111111111111</v>
      </c>
      <c r="E1071" s="20">
        <f t="shared" si="190"/>
        <v>0.1701388888888889</v>
      </c>
      <c r="F1071" s="20">
        <f t="shared" si="191"/>
        <v>5.902777777777779E-2</v>
      </c>
      <c r="G1071" s="11" t="str" cm="1">
        <f t="array" ref="G1071">_xlfn.IFNA(LOOKUP(1,0/FIND(help!$B$1:$B$26,B1071),help!$C$1:$C$26),"")</f>
        <v>德甲</v>
      </c>
      <c r="H1071" s="11" t="str" cm="1">
        <f t="array" ref="H1071">IF(G1071="","",IFERROR(LOOKUP(1,0/FIND(help!$H$2:$H$18,B1071),help!$I$2:$I$18),""))</f>
        <v>2023-24赛季</v>
      </c>
      <c r="I1071" s="11" t="str">
        <f t="shared" si="198"/>
        <v>国际足球赛场-23-24赛季德甲联赛第31轮</v>
      </c>
      <c r="J1071" s="11" t="str">
        <f t="shared" si="193"/>
        <v>美因茨VS科隆</v>
      </c>
      <c r="K1071" s="11" t="s">
        <v>755</v>
      </c>
      <c r="L1071" s="19">
        <f t="shared" si="194"/>
        <v>45532</v>
      </c>
      <c r="M1071" s="11">
        <f t="shared" si="157"/>
        <v>3505</v>
      </c>
      <c r="N1071" s="20">
        <f t="shared" si="195"/>
        <v>0.1111111111111111</v>
      </c>
      <c r="O1071" s="20">
        <f t="shared" si="196"/>
        <v>0.16666666666666666</v>
      </c>
      <c r="P1071" s="11" t="str">
        <f>IF(G1071="","",G1071&amp;COUNTIF($G$2:G1071,G1071))</f>
        <v>德甲267</v>
      </c>
      <c r="Q1071" s="26">
        <f t="shared" si="197"/>
        <v>3.4722222222222376E-3</v>
      </c>
    </row>
    <row r="1072" spans="1:17" x14ac:dyDescent="0.2">
      <c r="B1072" s="11" t="s">
        <v>1379</v>
      </c>
      <c r="C1072" s="19">
        <f t="shared" si="188"/>
        <v>45532</v>
      </c>
      <c r="D1072" s="20">
        <f t="shared" si="189"/>
        <v>0.1701388888888889</v>
      </c>
      <c r="E1072" s="20">
        <f t="shared" si="190"/>
        <v>0.22569444444444445</v>
      </c>
      <c r="F1072" s="20">
        <f t="shared" si="191"/>
        <v>5.5555555555555552E-2</v>
      </c>
      <c r="G1072" s="11" t="str" cm="1">
        <f t="array" ref="G1072">_xlfn.IFNA(LOOKUP(1,0/FIND(help!$B$1:$B$26,B1072),help!$C$1:$C$26),"")</f>
        <v>德甲</v>
      </c>
      <c r="H1072" s="11" t="str" cm="1">
        <f t="array" ref="H1072">IF(G1072="","",IFERROR(LOOKUP(1,0/FIND(help!$H$2:$H$18,B1072),help!$I$2:$I$18),""))</f>
        <v>2023-24赛季</v>
      </c>
      <c r="I1072" s="11" t="str">
        <f t="shared" si="198"/>
        <v>国际足球赛场-23-24赛季德甲联赛第32轮</v>
      </c>
      <c r="J1072" s="11" t="str">
        <f t="shared" si="193"/>
        <v>斯图加特VS拜仁慕尼黑</v>
      </c>
      <c r="K1072" s="11" t="s">
        <v>755</v>
      </c>
      <c r="L1072" s="19">
        <f t="shared" si="194"/>
        <v>45532</v>
      </c>
      <c r="M1072" s="11">
        <f t="shared" si="157"/>
        <v>3505</v>
      </c>
      <c r="N1072" s="20">
        <f t="shared" si="195"/>
        <v>0.1701388888888889</v>
      </c>
      <c r="O1072" s="20">
        <f t="shared" si="196"/>
        <v>0.22569444444444445</v>
      </c>
      <c r="P1072" s="11" t="str">
        <f>IF(G1072="","",G1072&amp;COUNTIF($G$2:G1072,G1072))</f>
        <v>德甲268</v>
      </c>
      <c r="Q1072" s="26">
        <f t="shared" si="197"/>
        <v>0</v>
      </c>
    </row>
    <row r="1073" spans="2:17" x14ac:dyDescent="0.2">
      <c r="B1073" s="11" t="s">
        <v>1380</v>
      </c>
      <c r="C1073" s="19">
        <f t="shared" si="188"/>
        <v>45532</v>
      </c>
      <c r="D1073" s="20">
        <f t="shared" si="189"/>
        <v>0.22569444444444445</v>
      </c>
      <c r="E1073" s="20">
        <f t="shared" si="190"/>
        <v>0.28472222222222221</v>
      </c>
      <c r="F1073" s="20">
        <f t="shared" si="191"/>
        <v>5.9027777777777762E-2</v>
      </c>
      <c r="G1073" s="11" t="str" cm="1">
        <f t="array" ref="G1073">_xlfn.IFNA(LOOKUP(1,0/FIND(help!$B$1:$B$26,B1073),help!$C$1:$C$26),"")</f>
        <v>德甲</v>
      </c>
      <c r="H1073" s="11" t="str" cm="1">
        <f t="array" ref="H1073">IF(G1073="","",IFERROR(LOOKUP(1,0/FIND(help!$H$2:$H$18,B1073),help!$I$2:$I$18),""))</f>
        <v>2023-24赛季</v>
      </c>
      <c r="I1073" s="11" t="str">
        <f t="shared" si="198"/>
        <v>国际足球赛场-23-24赛季德甲联赛第32轮</v>
      </c>
      <c r="J1073" s="11" t="str">
        <f t="shared" si="193"/>
        <v>法兰克福VS勒沃库森</v>
      </c>
      <c r="K1073" s="11" t="s">
        <v>755</v>
      </c>
      <c r="L1073" s="19">
        <f t="shared" si="194"/>
        <v>45532</v>
      </c>
      <c r="M1073" s="11">
        <f t="shared" si="157"/>
        <v>3505</v>
      </c>
      <c r="N1073" s="20">
        <f t="shared" si="195"/>
        <v>0.22569444444444445</v>
      </c>
      <c r="O1073" s="20">
        <f t="shared" si="196"/>
        <v>0.28125</v>
      </c>
      <c r="P1073" s="11" t="str">
        <f>IF(G1073="","",G1073&amp;COUNTIF($G$2:G1073,G1073))</f>
        <v>德甲269</v>
      </c>
      <c r="Q1073" s="26">
        <f t="shared" si="197"/>
        <v>3.4722222222222099E-3</v>
      </c>
    </row>
    <row r="1074" spans="2:17" x14ac:dyDescent="0.2">
      <c r="B1074" s="11" t="s">
        <v>1381</v>
      </c>
      <c r="C1074" s="19">
        <f t="shared" si="188"/>
        <v>45532</v>
      </c>
      <c r="D1074" s="20">
        <f t="shared" si="189"/>
        <v>0.28472222222222221</v>
      </c>
      <c r="E1074" s="20">
        <f t="shared" si="190"/>
        <v>0.34027777777777779</v>
      </c>
      <c r="F1074" s="20">
        <f t="shared" si="191"/>
        <v>5.555555555555558E-2</v>
      </c>
      <c r="G1074" s="11" t="str" cm="1">
        <f t="array" ref="G1074">_xlfn.IFNA(LOOKUP(1,0/FIND(help!$B$1:$B$26,B1074),help!$C$1:$C$26),"")</f>
        <v>德甲</v>
      </c>
      <c r="H1074" s="11" t="str" cm="1">
        <f t="array" ref="H1074">IF(G1074="","",IFERROR(LOOKUP(1,0/FIND(help!$H$2:$H$18,B1074),help!$I$2:$I$18),""))</f>
        <v>2023-24赛季</v>
      </c>
      <c r="I1074" s="11" t="str">
        <f t="shared" si="198"/>
        <v>国际足球赛场-23-24赛季德甲联赛第33轮</v>
      </c>
      <c r="J1074" s="11" t="str">
        <f t="shared" si="193"/>
        <v>拜仁慕尼黑VS沃尔夫斯堡</v>
      </c>
      <c r="K1074" s="11" t="s">
        <v>755</v>
      </c>
      <c r="L1074" s="19">
        <f t="shared" si="194"/>
        <v>45532</v>
      </c>
      <c r="M1074" s="11">
        <f t="shared" si="157"/>
        <v>3505</v>
      </c>
      <c r="N1074" s="20">
        <f t="shared" si="195"/>
        <v>0.28472222222222221</v>
      </c>
      <c r="O1074" s="20">
        <f t="shared" si="196"/>
        <v>0.34027777777777779</v>
      </c>
      <c r="P1074" s="11" t="str">
        <f>IF(G1074="","",G1074&amp;COUNTIF($G$2:G1074,G1074))</f>
        <v>德甲270</v>
      </c>
      <c r="Q1074" s="26">
        <f t="shared" si="197"/>
        <v>0</v>
      </c>
    </row>
    <row r="1075" spans="2:17" x14ac:dyDescent="0.2">
      <c r="B1075" s="11" t="s">
        <v>1382</v>
      </c>
      <c r="C1075" s="19">
        <f t="shared" si="188"/>
        <v>45532</v>
      </c>
      <c r="D1075" s="20">
        <f t="shared" si="189"/>
        <v>0.34027777777777779</v>
      </c>
      <c r="E1075" s="20">
        <f t="shared" si="190"/>
        <v>0.39930555555555558</v>
      </c>
      <c r="F1075" s="20">
        <f t="shared" si="191"/>
        <v>5.902777777777779E-2</v>
      </c>
      <c r="G1075" s="11" t="str" cm="1">
        <f t="array" ref="G1075">_xlfn.IFNA(LOOKUP(1,0/FIND(help!$B$1:$B$26,B1075),help!$C$1:$C$26),"")</f>
        <v>德甲</v>
      </c>
      <c r="H1075" s="11" t="str" cm="1">
        <f t="array" ref="H1075">IF(G1075="","",IFERROR(LOOKUP(1,0/FIND(help!$H$2:$H$18,B1075),help!$I$2:$I$18),""))</f>
        <v>2023-24赛季</v>
      </c>
      <c r="I1075" s="11" t="str">
        <f t="shared" si="198"/>
        <v>国际足球赛场-23-24赛季德甲联赛第33轮</v>
      </c>
      <c r="J1075" s="11" t="str">
        <f t="shared" si="193"/>
        <v>莱比锡VS不来梅</v>
      </c>
      <c r="K1075" s="11" t="s">
        <v>755</v>
      </c>
      <c r="L1075" s="19">
        <f t="shared" si="194"/>
        <v>45532</v>
      </c>
      <c r="M1075" s="11">
        <f t="shared" si="157"/>
        <v>3505</v>
      </c>
      <c r="N1075" s="20">
        <f t="shared" si="195"/>
        <v>0.34027777777777779</v>
      </c>
      <c r="O1075" s="20">
        <f t="shared" si="196"/>
        <v>0.39583333333333337</v>
      </c>
      <c r="P1075" s="11" t="str">
        <f>IF(G1075="","",G1075&amp;COUNTIF($G$2:G1075,G1075))</f>
        <v>德甲271</v>
      </c>
      <c r="Q1075" s="26">
        <f t="shared" si="197"/>
        <v>3.4722222222222099E-3</v>
      </c>
    </row>
    <row r="1076" spans="2:17" x14ac:dyDescent="0.2">
      <c r="B1076" s="11" t="s">
        <v>1383</v>
      </c>
      <c r="C1076" s="19">
        <f t="shared" si="188"/>
        <v>45532</v>
      </c>
      <c r="D1076" s="20">
        <f t="shared" si="189"/>
        <v>0.39930555555555558</v>
      </c>
      <c r="E1076" s="20">
        <f t="shared" si="190"/>
        <v>0.4548611111111111</v>
      </c>
      <c r="F1076" s="20">
        <f t="shared" si="191"/>
        <v>5.5555555555555525E-2</v>
      </c>
      <c r="G1076" s="11" t="str" cm="1">
        <f t="array" ref="G1076">_xlfn.IFNA(LOOKUP(1,0/FIND(help!$B$1:$B$26,B1076),help!$C$1:$C$26),"")</f>
        <v/>
      </c>
      <c r="H1076" s="11" t="str" cm="1">
        <f t="array" ref="H1076">IF(G1076="","",IFERROR(LOOKUP(1,0/FIND(help!$H$2:$H$18,B1076),help!$I$2:$I$18),""))</f>
        <v/>
      </c>
      <c r="I1076" s="11" t="str">
        <f t="shared" si="198"/>
        <v>国际足球赛场-2024南美解放者杯1/8决赛第二回合</v>
      </c>
      <c r="J1076" s="11" t="str">
        <f t="shared" si="193"/>
        <v>巴西弗卢米嫩塞VS巴西格雷米奥</v>
      </c>
      <c r="K1076" s="11" t="s">
        <v>755</v>
      </c>
      <c r="L1076" s="19">
        <f t="shared" si="194"/>
        <v>45532</v>
      </c>
      <c r="M1076" s="11">
        <f t="shared" si="157"/>
        <v>3505</v>
      </c>
      <c r="N1076" s="20" t="str">
        <f t="shared" si="195"/>
        <v/>
      </c>
      <c r="O1076" s="20" t="str">
        <f t="shared" si="196"/>
        <v/>
      </c>
      <c r="P1076" s="11" t="str">
        <f>IF(G1076="","",G1076&amp;COUNTIF($G$2:G1076,G1076))</f>
        <v/>
      </c>
      <c r="Q1076" s="26">
        <f t="shared" si="197"/>
        <v>0</v>
      </c>
    </row>
    <row r="1077" spans="2:17" x14ac:dyDescent="0.2">
      <c r="B1077" s="11" t="s">
        <v>1384</v>
      </c>
      <c r="C1077" s="19">
        <f t="shared" si="188"/>
        <v>45532</v>
      </c>
      <c r="D1077" s="20">
        <f t="shared" si="189"/>
        <v>0.4548611111111111</v>
      </c>
      <c r="E1077" s="20">
        <f t="shared" si="190"/>
        <v>0.51388888888888884</v>
      </c>
      <c r="F1077" s="20">
        <f t="shared" si="191"/>
        <v>5.9027777777777735E-2</v>
      </c>
      <c r="G1077" s="11" t="str" cm="1">
        <f t="array" ref="G1077">_xlfn.IFNA(LOOKUP(1,0/FIND(help!$B$1:$B$26,B1077),help!$C$1:$C$26),"")</f>
        <v/>
      </c>
      <c r="H1077" s="11" t="str" cm="1">
        <f t="array" ref="H1077">IF(G1077="","",IFERROR(LOOKUP(1,0/FIND(help!$H$2:$H$18,B1077),help!$I$2:$I$18),""))</f>
        <v/>
      </c>
      <c r="I1077" s="11" t="str">
        <f t="shared" si="198"/>
        <v>国际足球赛场-2024南美解放者杯1/8决赛第二回合</v>
      </c>
      <c r="J1077" s="11" t="str">
        <f t="shared" si="193"/>
        <v>?巴西帕尔梅拉斯VS巴西博塔弗戈</v>
      </c>
      <c r="K1077" s="11" t="s">
        <v>755</v>
      </c>
      <c r="L1077" s="19">
        <f t="shared" si="194"/>
        <v>45532</v>
      </c>
      <c r="M1077" s="11">
        <f t="shared" si="157"/>
        <v>3505</v>
      </c>
      <c r="N1077" s="20" t="str">
        <f t="shared" si="195"/>
        <v/>
      </c>
      <c r="O1077" s="20" t="str">
        <f t="shared" si="196"/>
        <v/>
      </c>
      <c r="P1077" s="11" t="str">
        <f>IF(G1077="","",G1077&amp;COUNTIF($G$2:G1077,G1077))</f>
        <v/>
      </c>
      <c r="Q1077" s="26">
        <f t="shared" si="197"/>
        <v>0</v>
      </c>
    </row>
    <row r="1078" spans="2:17" x14ac:dyDescent="0.2">
      <c r="B1078" s="11" t="s">
        <v>362</v>
      </c>
      <c r="C1078" s="19">
        <f t="shared" si="188"/>
        <v>45532</v>
      </c>
      <c r="D1078" s="20">
        <f t="shared" si="189"/>
        <v>0.51388888888888884</v>
      </c>
      <c r="E1078" s="20">
        <f t="shared" si="190"/>
        <v>0.52430555555555558</v>
      </c>
      <c r="F1078" s="20">
        <f t="shared" si="191"/>
        <v>1.0416666666666741E-2</v>
      </c>
      <c r="G1078" s="11" t="str" cm="1">
        <f t="array" ref="G1078">_xlfn.IFNA(LOOKUP(1,0/FIND(help!$B$1:$B$26,B1078),help!$C$1:$C$26),"")</f>
        <v>欧冠集锦</v>
      </c>
      <c r="H1078" s="11" t="str" cm="1">
        <f t="array" ref="H1078">IF(G1078="","",IFERROR(LOOKUP(1,0/FIND(help!$H$2:$H$18,B1078),help!$I$2:$I$18),""))</f>
        <v/>
      </c>
      <c r="I1078" s="11" t="str">
        <f t="shared" si="198"/>
        <v>足球华彩-2024-21</v>
      </c>
      <c r="J1078" s="11" t="str">
        <f t="shared" si="193"/>
        <v>欧冠20佳进球</v>
      </c>
      <c r="K1078" s="11" t="s">
        <v>755</v>
      </c>
      <c r="L1078" s="19">
        <f t="shared" si="194"/>
        <v>45532</v>
      </c>
      <c r="M1078" s="11">
        <f t="shared" si="157"/>
        <v>3505</v>
      </c>
      <c r="N1078" s="20">
        <f t="shared" si="195"/>
        <v>0.51388888888888884</v>
      </c>
      <c r="O1078" s="20">
        <f t="shared" si="196"/>
        <v>0.52430555555555558</v>
      </c>
      <c r="P1078" s="11" t="str">
        <f>IF(G1078="","",G1078&amp;COUNTIF($G$2:G1078,G1078))</f>
        <v>欧冠集锦12</v>
      </c>
      <c r="Q1078" s="26">
        <f t="shared" si="197"/>
        <v>0</v>
      </c>
    </row>
    <row r="1079" spans="2:17" x14ac:dyDescent="0.2">
      <c r="B1079" s="11" t="s">
        <v>551</v>
      </c>
      <c r="C1079" s="19">
        <f t="shared" si="188"/>
        <v>45532</v>
      </c>
      <c r="D1079" s="20">
        <f t="shared" si="189"/>
        <v>0.52430555555555558</v>
      </c>
      <c r="E1079" s="20">
        <f t="shared" si="190"/>
        <v>0.54166666666666663</v>
      </c>
      <c r="F1079" s="20">
        <f t="shared" si="191"/>
        <v>1.7361111111111049E-2</v>
      </c>
      <c r="G1079" s="11" t="str" cm="1">
        <f t="array" ref="G1079">_xlfn.IFNA(LOOKUP(1,0/FIND(help!$B$1:$B$26,B1079),help!$C$1:$C$26),"")</f>
        <v/>
      </c>
      <c r="H1079" s="11" t="str" cm="1">
        <f t="array" ref="H1079">IF(G1079="","",IFERROR(LOOKUP(1,0/FIND(help!$H$2:$H$18,B1079),help!$I$2:$I$18),""))</f>
        <v/>
      </c>
      <c r="I1079" s="11" t="str">
        <f t="shared" si="198"/>
        <v>足球华彩-2024-5</v>
      </c>
      <c r="J1079" s="11" t="str">
        <f t="shared" si="193"/>
        <v>城记?米兰</v>
      </c>
      <c r="K1079" s="11" t="s">
        <v>755</v>
      </c>
      <c r="L1079" s="19">
        <f t="shared" si="194"/>
        <v>45532</v>
      </c>
      <c r="M1079" s="11">
        <f t="shared" si="157"/>
        <v>3505</v>
      </c>
      <c r="N1079" s="20" t="str">
        <f t="shared" si="195"/>
        <v/>
      </c>
      <c r="O1079" s="20" t="str">
        <f t="shared" si="196"/>
        <v/>
      </c>
      <c r="P1079" s="11" t="str">
        <f>IF(G1079="","",G1079&amp;COUNTIF($G$2:G1079,G1079))</f>
        <v/>
      </c>
      <c r="Q1079" s="26">
        <f t="shared" si="197"/>
        <v>0</v>
      </c>
    </row>
    <row r="1080" spans="2:17" x14ac:dyDescent="0.2">
      <c r="B1080" s="11" t="s">
        <v>1385</v>
      </c>
      <c r="C1080" s="19">
        <f t="shared" si="188"/>
        <v>45532</v>
      </c>
      <c r="D1080" s="20">
        <f t="shared" si="189"/>
        <v>0.54166666666666663</v>
      </c>
      <c r="E1080" s="20">
        <f t="shared" si="190"/>
        <v>0.59722222222222221</v>
      </c>
      <c r="F1080" s="20">
        <f t="shared" si="191"/>
        <v>5.555555555555558E-2</v>
      </c>
      <c r="G1080" s="11" t="str" cm="1">
        <f t="array" ref="G1080">_xlfn.IFNA(LOOKUP(1,0/FIND(help!$B$1:$B$26,B1080),help!$C$1:$C$26),"")</f>
        <v/>
      </c>
      <c r="H1080" s="11" t="str" cm="1">
        <f t="array" ref="H1080">IF(G1080="","",IFERROR(LOOKUP(1,0/FIND(help!$H$2:$H$18,B1080),help!$I$2:$I$18),""))</f>
        <v/>
      </c>
      <c r="I1080" s="11" t="str">
        <f t="shared" si="198"/>
        <v>国际足球赛场-2024南美解放者杯1/8决赛第二回合</v>
      </c>
      <c r="J1080" s="11" t="str">
        <f t="shared" si="193"/>
        <v>阿根廷河床VS阿根廷塔列雷斯</v>
      </c>
      <c r="K1080" s="11" t="s">
        <v>755</v>
      </c>
      <c r="L1080" s="19">
        <f t="shared" si="194"/>
        <v>45532</v>
      </c>
      <c r="M1080" s="11">
        <f t="shared" si="157"/>
        <v>3505</v>
      </c>
      <c r="N1080" s="20" t="str">
        <f t="shared" si="195"/>
        <v/>
      </c>
      <c r="O1080" s="20" t="str">
        <f t="shared" si="196"/>
        <v/>
      </c>
      <c r="P1080" s="11" t="str">
        <f>IF(G1080="","",G1080&amp;COUNTIF($G$2:G1080,G1080))</f>
        <v/>
      </c>
      <c r="Q1080" s="26">
        <f t="shared" si="197"/>
        <v>0</v>
      </c>
    </row>
    <row r="1081" spans="2:17" x14ac:dyDescent="0.2">
      <c r="B1081" s="11" t="s">
        <v>1386</v>
      </c>
      <c r="C1081" s="19">
        <f t="shared" si="188"/>
        <v>45532</v>
      </c>
      <c r="D1081" s="20">
        <f t="shared" si="189"/>
        <v>0.59722222222222221</v>
      </c>
      <c r="E1081" s="20">
        <f t="shared" si="190"/>
        <v>0.65625</v>
      </c>
      <c r="F1081" s="20">
        <f t="shared" si="191"/>
        <v>5.902777777777779E-2</v>
      </c>
      <c r="G1081" s="11" t="str" cm="1">
        <f t="array" ref="G1081">_xlfn.IFNA(LOOKUP(1,0/FIND(help!$B$1:$B$26,B1081),help!$C$1:$C$26),"")</f>
        <v/>
      </c>
      <c r="H1081" s="11" t="str" cm="1">
        <f t="array" ref="H1081">IF(G1081="","",IFERROR(LOOKUP(1,0/FIND(help!$H$2:$H$18,B1081),help!$I$2:$I$18),""))</f>
        <v/>
      </c>
      <c r="I1081" s="11" t="str">
        <f t="shared" si="198"/>
        <v>国际足球赛场-2024中国之队国际足球邀请赛</v>
      </c>
      <c r="J1081" s="11" t="str">
        <f t="shared" si="193"/>
        <v>中国U16VS乌兹别克斯坦U16</v>
      </c>
      <c r="K1081" s="11" t="s">
        <v>755</v>
      </c>
      <c r="L1081" s="19">
        <f t="shared" si="194"/>
        <v>45532</v>
      </c>
      <c r="M1081" s="11">
        <f t="shared" si="157"/>
        <v>3505</v>
      </c>
      <c r="N1081" s="20" t="str">
        <f t="shared" si="195"/>
        <v/>
      </c>
      <c r="O1081" s="20" t="str">
        <f t="shared" si="196"/>
        <v/>
      </c>
      <c r="P1081" s="11" t="str">
        <f>IF(G1081="","",G1081&amp;COUNTIF($G$2:G1081,G1081))</f>
        <v/>
      </c>
      <c r="Q1081" s="26">
        <f t="shared" si="197"/>
        <v>0</v>
      </c>
    </row>
    <row r="1082" spans="2:17" x14ac:dyDescent="0.2">
      <c r="B1082" s="11" t="s">
        <v>1387</v>
      </c>
      <c r="C1082" s="19">
        <f t="shared" si="188"/>
        <v>45532</v>
      </c>
      <c r="D1082" s="20">
        <f t="shared" si="189"/>
        <v>0.65625</v>
      </c>
      <c r="E1082" s="20">
        <f t="shared" si="190"/>
        <v>0.71180555555555558</v>
      </c>
      <c r="F1082" s="20">
        <f t="shared" si="191"/>
        <v>5.555555555555558E-2</v>
      </c>
      <c r="G1082" s="11" t="str" cm="1">
        <f t="array" ref="G1082">_xlfn.IFNA(LOOKUP(1,0/FIND(help!$B$1:$B$26,B1082),help!$C$1:$C$26),"")</f>
        <v>英超</v>
      </c>
      <c r="H1082" s="11" t="str" cm="1">
        <f t="array" ref="H1082">IF(G1082="","",IFERROR(LOOKUP(1,0/FIND(help!$H$2:$H$18,B1082),help!$I$2:$I$18),""))</f>
        <v>2023-24赛季</v>
      </c>
      <c r="I1082" s="11" t="str">
        <f t="shared" si="198"/>
        <v>国际足球赛场-23-24赛季英超联赛第7轮</v>
      </c>
      <c r="J1082" s="11" t="str">
        <f t="shared" si="193"/>
        <v>曼彻斯特联VS水晶宫</v>
      </c>
      <c r="K1082" s="11" t="s">
        <v>755</v>
      </c>
      <c r="L1082" s="19">
        <f t="shared" si="194"/>
        <v>45532</v>
      </c>
      <c r="M1082" s="11">
        <f t="shared" si="157"/>
        <v>3505</v>
      </c>
      <c r="N1082" s="20">
        <f t="shared" si="195"/>
        <v>0.65625</v>
      </c>
      <c r="O1082" s="20">
        <f t="shared" si="196"/>
        <v>0.71180555555555558</v>
      </c>
      <c r="P1082" s="11" t="str">
        <f>IF(G1082="","",G1082&amp;COUNTIF($G$2:G1082,G1082))</f>
        <v>英超165</v>
      </c>
      <c r="Q1082" s="26">
        <f t="shared" si="197"/>
        <v>0</v>
      </c>
    </row>
    <row r="1083" spans="2:17" x14ac:dyDescent="0.2">
      <c r="B1083" s="11" t="s">
        <v>1388</v>
      </c>
      <c r="C1083" s="19">
        <f t="shared" si="188"/>
        <v>45532</v>
      </c>
      <c r="D1083" s="20">
        <f t="shared" si="189"/>
        <v>0.71180555555555558</v>
      </c>
      <c r="E1083" s="20">
        <f t="shared" si="190"/>
        <v>0.77083333333333337</v>
      </c>
      <c r="F1083" s="20">
        <f t="shared" si="191"/>
        <v>5.902777777777779E-2</v>
      </c>
      <c r="G1083" s="11" t="str" cm="1">
        <f t="array" ref="G1083">_xlfn.IFNA(LOOKUP(1,0/FIND(help!$B$1:$B$26,B1083),help!$C$1:$C$26),"")</f>
        <v>英超</v>
      </c>
      <c r="H1083" s="11" t="str" cm="1">
        <f t="array" ref="H1083">IF(G1083="","",IFERROR(LOOKUP(1,0/FIND(help!$H$2:$H$18,B1083),help!$I$2:$I$18),""))</f>
        <v>2023-24赛季</v>
      </c>
      <c r="I1083" s="11" t="str">
        <f t="shared" si="198"/>
        <v>国际足球赛场-23-24赛季英超联赛第8轮</v>
      </c>
      <c r="J1083" s="11" t="str">
        <f t="shared" si="193"/>
        <v>曼彻斯特联VS布伦特福德</v>
      </c>
      <c r="K1083" s="11" t="s">
        <v>755</v>
      </c>
      <c r="L1083" s="19">
        <f t="shared" si="194"/>
        <v>45532</v>
      </c>
      <c r="M1083" s="11">
        <f t="shared" si="157"/>
        <v>3505</v>
      </c>
      <c r="N1083" s="20">
        <f t="shared" si="195"/>
        <v>0.71180555555555558</v>
      </c>
      <c r="O1083" s="20">
        <f t="shared" si="196"/>
        <v>0.76736111111111116</v>
      </c>
      <c r="P1083" s="11" t="str">
        <f>IF(G1083="","",G1083&amp;COUNTIF($G$2:G1083,G1083))</f>
        <v>英超166</v>
      </c>
      <c r="Q1083" s="26">
        <f t="shared" si="197"/>
        <v>3.4722222222222099E-3</v>
      </c>
    </row>
    <row r="1084" spans="2:17" x14ac:dyDescent="0.2">
      <c r="B1084" s="11" t="s">
        <v>556</v>
      </c>
      <c r="C1084" s="19">
        <f t="shared" si="188"/>
        <v>45532</v>
      </c>
      <c r="D1084" s="20">
        <f t="shared" si="189"/>
        <v>0.77083333333333337</v>
      </c>
      <c r="E1084" s="20">
        <f t="shared" si="190"/>
        <v>0.77777777777777779</v>
      </c>
      <c r="F1084" s="20">
        <f t="shared" si="191"/>
        <v>6.9444444444444198E-3</v>
      </c>
      <c r="G1084" s="11" t="str" cm="1">
        <f t="array" ref="G1084">_xlfn.IFNA(LOOKUP(1,0/FIND(help!$B$1:$B$26,B1084),help!$C$1:$C$26),"")</f>
        <v>欧冠集锦</v>
      </c>
      <c r="H1084" s="11" t="str" cm="1">
        <f t="array" ref="H1084">IF(G1084="","",IFERROR(LOOKUP(1,0/FIND(help!$H$2:$H$18,B1084),help!$I$2:$I$18),""))</f>
        <v/>
      </c>
      <c r="I1084" s="11" t="str">
        <f t="shared" si="198"/>
        <v>足球华彩-2024-21</v>
      </c>
      <c r="J1084" s="11" t="str">
        <f t="shared" si="193"/>
        <v>欧冠20佳进球</v>
      </c>
      <c r="K1084" s="11" t="s">
        <v>755</v>
      </c>
      <c r="L1084" s="19">
        <f t="shared" si="194"/>
        <v>45532</v>
      </c>
      <c r="M1084" s="11">
        <f t="shared" si="157"/>
        <v>3505</v>
      </c>
      <c r="N1084" s="20">
        <f t="shared" si="195"/>
        <v>0.77083333333333337</v>
      </c>
      <c r="O1084" s="20">
        <f t="shared" si="196"/>
        <v>0.77777777777777779</v>
      </c>
      <c r="P1084" s="11" t="str">
        <f>IF(G1084="","",G1084&amp;COUNTIF($G$2:G1084,G1084))</f>
        <v>欧冠集锦13</v>
      </c>
      <c r="Q1084" s="26">
        <f t="shared" si="197"/>
        <v>0</v>
      </c>
    </row>
    <row r="1085" spans="2:17" x14ac:dyDescent="0.2">
      <c r="B1085" s="11" t="s">
        <v>51</v>
      </c>
      <c r="C1085" s="19">
        <f t="shared" si="188"/>
        <v>45532</v>
      </c>
      <c r="D1085" s="20">
        <f t="shared" si="189"/>
        <v>0.77777777777777779</v>
      </c>
      <c r="E1085" s="20">
        <f t="shared" si="190"/>
        <v>0.79513888888888884</v>
      </c>
      <c r="F1085" s="20">
        <f t="shared" si="191"/>
        <v>1.7361111111111049E-2</v>
      </c>
      <c r="G1085" s="11" t="str" cm="1">
        <f t="array" ref="G1085">_xlfn.IFNA(LOOKUP(1,0/FIND(help!$B$1:$B$26,B1085),help!$C$1:$C$26),"")</f>
        <v/>
      </c>
      <c r="H1085" s="11" t="str" cm="1">
        <f t="array" ref="H1085">IF(G1085="","",IFERROR(LOOKUP(1,0/FIND(help!$H$2:$H$18,B1085),help!$I$2:$I$18),""))</f>
        <v/>
      </c>
      <c r="I1085" s="11" t="str">
        <f t="shared" si="198"/>
        <v>足球华彩-2024-5</v>
      </c>
      <c r="J1085" s="11" t="str">
        <f t="shared" si="193"/>
        <v>城记?米兰</v>
      </c>
      <c r="K1085" s="11" t="s">
        <v>755</v>
      </c>
      <c r="L1085" s="19">
        <f t="shared" si="194"/>
        <v>45532</v>
      </c>
      <c r="M1085" s="11">
        <f t="shared" si="157"/>
        <v>3505</v>
      </c>
      <c r="N1085" s="20" t="str">
        <f t="shared" si="195"/>
        <v/>
      </c>
      <c r="O1085" s="20" t="str">
        <f t="shared" si="196"/>
        <v/>
      </c>
      <c r="P1085" s="11" t="str">
        <f>IF(G1085="","",G1085&amp;COUNTIF($G$2:G1085,G1085))</f>
        <v/>
      </c>
      <c r="Q1085" s="26">
        <f t="shared" si="197"/>
        <v>0</v>
      </c>
    </row>
    <row r="1086" spans="2:17" x14ac:dyDescent="0.2">
      <c r="B1086" s="11" t="s">
        <v>1389</v>
      </c>
      <c r="C1086" s="19">
        <f t="shared" si="188"/>
        <v>45532</v>
      </c>
      <c r="D1086" s="20">
        <f t="shared" si="189"/>
        <v>0.79513888888888884</v>
      </c>
      <c r="E1086" s="20">
        <f t="shared" si="190"/>
        <v>0.85069444444444442</v>
      </c>
      <c r="F1086" s="20">
        <f t="shared" si="191"/>
        <v>5.555555555555558E-2</v>
      </c>
      <c r="G1086" s="11" t="str" cm="1">
        <f t="array" ref="G1086">_xlfn.IFNA(LOOKUP(1,0/FIND(help!$B$1:$B$26,B1086),help!$C$1:$C$26),"")</f>
        <v/>
      </c>
      <c r="H1086" s="11" t="str" cm="1">
        <f t="array" ref="H1086">IF(G1086="","",IFERROR(LOOKUP(1,0/FIND(help!$H$2:$H$18,B1086),help!$I$2:$I$18),""))</f>
        <v/>
      </c>
      <c r="I1086" s="11" t="str">
        <f t="shared" si="198"/>
        <v>国际足球赛场-2024南美解放者杯1/8决赛第二回合</v>
      </c>
      <c r="J1086" s="11" t="str">
        <f t="shared" si="193"/>
        <v>巴西弗卢米嫩塞VS巴西格雷米奥</v>
      </c>
      <c r="K1086" s="11" t="s">
        <v>755</v>
      </c>
      <c r="L1086" s="19">
        <f t="shared" si="194"/>
        <v>45532</v>
      </c>
      <c r="M1086" s="11">
        <f t="shared" si="157"/>
        <v>3505</v>
      </c>
      <c r="N1086" s="20" t="str">
        <f t="shared" si="195"/>
        <v/>
      </c>
      <c r="O1086" s="20" t="str">
        <f t="shared" si="196"/>
        <v/>
      </c>
      <c r="P1086" s="11" t="str">
        <f>IF(G1086="","",G1086&amp;COUNTIF($G$2:G1086,G1086))</f>
        <v/>
      </c>
      <c r="Q1086" s="26">
        <f t="shared" si="197"/>
        <v>0</v>
      </c>
    </row>
    <row r="1087" spans="2:17" x14ac:dyDescent="0.2">
      <c r="B1087" s="11" t="s">
        <v>1390</v>
      </c>
      <c r="C1087" s="19">
        <f t="shared" si="188"/>
        <v>45532</v>
      </c>
      <c r="D1087" s="20">
        <f t="shared" si="189"/>
        <v>0.85069444444444442</v>
      </c>
      <c r="E1087" s="20">
        <f t="shared" si="190"/>
        <v>0.90972222222222221</v>
      </c>
      <c r="F1087" s="20">
        <f t="shared" si="191"/>
        <v>5.902777777777779E-2</v>
      </c>
      <c r="G1087" s="11" t="str" cm="1">
        <f t="array" ref="G1087">_xlfn.IFNA(LOOKUP(1,0/FIND(help!$B$1:$B$26,B1087),help!$C$1:$C$26),"")</f>
        <v/>
      </c>
      <c r="H1087" s="11" t="str" cm="1">
        <f t="array" ref="H1087">IF(G1087="","",IFERROR(LOOKUP(1,0/FIND(help!$H$2:$H$18,B1087),help!$I$2:$I$18),""))</f>
        <v/>
      </c>
      <c r="I1087" s="11" t="str">
        <f t="shared" si="198"/>
        <v>国际足球赛场-2024南美解放者杯1/8决赛第二回合</v>
      </c>
      <c r="J1087" s="11" t="str">
        <f t="shared" si="193"/>
        <v>?巴西帕尔梅拉斯VS巴西博塔弗戈</v>
      </c>
      <c r="K1087" s="11" t="s">
        <v>755</v>
      </c>
      <c r="L1087" s="19">
        <f t="shared" si="194"/>
        <v>45532</v>
      </c>
      <c r="M1087" s="11">
        <f t="shared" si="157"/>
        <v>3505</v>
      </c>
      <c r="N1087" s="20" t="str">
        <f t="shared" si="195"/>
        <v/>
      </c>
      <c r="O1087" s="20" t="str">
        <f t="shared" si="196"/>
        <v/>
      </c>
      <c r="P1087" s="11" t="str">
        <f>IF(G1087="","",G1087&amp;COUNTIF($G$2:G1087,G1087))</f>
        <v/>
      </c>
      <c r="Q1087" s="26">
        <f t="shared" si="197"/>
        <v>0</v>
      </c>
    </row>
    <row r="1088" spans="2:17" x14ac:dyDescent="0.2">
      <c r="B1088" s="11" t="s">
        <v>1391</v>
      </c>
      <c r="C1088" s="19">
        <f t="shared" si="188"/>
        <v>45532</v>
      </c>
      <c r="D1088" s="20">
        <f t="shared" si="189"/>
        <v>0.90972222222222221</v>
      </c>
      <c r="E1088" s="20">
        <f t="shared" si="190"/>
        <v>0.96527777777777779</v>
      </c>
      <c r="F1088" s="20">
        <f t="shared" si="191"/>
        <v>5.555555555555558E-2</v>
      </c>
      <c r="G1088" s="11" t="str" cm="1">
        <f t="array" ref="G1088">_xlfn.IFNA(LOOKUP(1,0/FIND(help!$B$1:$B$26,B1088),help!$C$1:$C$26),"")</f>
        <v>欧冠</v>
      </c>
      <c r="H1088" s="11" t="str" cm="1">
        <f t="array" ref="H1088">IF(G1088="","",IFERROR(LOOKUP(1,0/FIND(help!$H$2:$H$18,B1088),help!$I$2:$I$18),""))</f>
        <v>2023-24赛季</v>
      </c>
      <c r="I1088" s="11" t="str">
        <f t="shared" si="198"/>
        <v>实况录像-2023/2024欧洲冠军联赛1/4决赛第二回合</v>
      </c>
      <c r="J1088" s="11" t="str">
        <f t="shared" si="193"/>
        <v>曼城VS皇家马德里</v>
      </c>
      <c r="K1088" s="11" t="s">
        <v>755</v>
      </c>
      <c r="L1088" s="19">
        <f t="shared" si="194"/>
        <v>45532</v>
      </c>
      <c r="M1088" s="11">
        <f t="shared" si="157"/>
        <v>3505</v>
      </c>
      <c r="N1088" s="20">
        <f t="shared" si="195"/>
        <v>0.90972222222222221</v>
      </c>
      <c r="O1088" s="20">
        <f t="shared" si="196"/>
        <v>0.96527777777777779</v>
      </c>
      <c r="P1088" s="11" t="str">
        <f>IF(G1088="","",G1088&amp;COUNTIF($G$2:G1088,G1088))</f>
        <v>欧冠218</v>
      </c>
      <c r="Q1088" s="26">
        <f t="shared" si="197"/>
        <v>0</v>
      </c>
    </row>
    <row r="1089" spans="1:17" x14ac:dyDescent="0.2">
      <c r="B1089" s="11" t="s">
        <v>1392</v>
      </c>
      <c r="C1089" s="19">
        <f t="shared" si="188"/>
        <v>45532</v>
      </c>
      <c r="D1089" s="20">
        <f t="shared" si="189"/>
        <v>0.96527777777777779</v>
      </c>
      <c r="E1089" s="20">
        <f t="shared" si="190"/>
        <v>2.4305555555555556E-2</v>
      </c>
      <c r="F1089" s="20">
        <f t="shared" si="191"/>
        <v>5.902777777777779E-2</v>
      </c>
      <c r="G1089" s="11" t="str" cm="1">
        <f t="array" ref="G1089">_xlfn.IFNA(LOOKUP(1,0/FIND(help!$B$1:$B$26,B1089),help!$C$1:$C$26),"")</f>
        <v>欧冠</v>
      </c>
      <c r="H1089" s="11" t="str" cm="1">
        <f t="array" ref="H1089">IF(G1089="","",IFERROR(LOOKUP(1,0/FIND(help!$H$2:$H$18,B1089),help!$I$2:$I$18),""))</f>
        <v>2023-24赛季</v>
      </c>
      <c r="I1089" s="11" t="str">
        <f t="shared" si="198"/>
        <v>实况录像-2023/2024欧洲冠军联赛</v>
      </c>
      <c r="J1089" s="11" t="str">
        <f t="shared" si="193"/>
        <v>半决赛第一回合?多特蒙德-巴黎圣日耳曼</v>
      </c>
      <c r="K1089" s="11" t="s">
        <v>755</v>
      </c>
      <c r="L1089" s="19">
        <f t="shared" si="194"/>
        <v>45532</v>
      </c>
      <c r="M1089" s="11">
        <f t="shared" si="157"/>
        <v>3505</v>
      </c>
      <c r="N1089" s="20">
        <f t="shared" si="195"/>
        <v>0.96527777777777779</v>
      </c>
      <c r="O1089" s="20">
        <f t="shared" si="196"/>
        <v>1.0208333333333333</v>
      </c>
      <c r="P1089" s="11" t="str">
        <f>IF(G1089="","",G1089&amp;COUNTIF($G$2:G1089,G1089))</f>
        <v>欧冠219</v>
      </c>
      <c r="Q1089" s="26">
        <f t="shared" si="197"/>
        <v>3.4722222222223209E-3</v>
      </c>
    </row>
    <row r="1090" spans="1:17" x14ac:dyDescent="0.2">
      <c r="A1090" s="19">
        <v>45533</v>
      </c>
      <c r="B1090" s="11" t="s">
        <v>561</v>
      </c>
      <c r="C1090" s="19">
        <f t="shared" si="188"/>
        <v>45533</v>
      </c>
      <c r="D1090" s="20">
        <f t="shared" si="189"/>
        <v>2.4305555555555556E-2</v>
      </c>
      <c r="E1090" s="20">
        <f t="shared" si="190"/>
        <v>3.8194444444444448E-2</v>
      </c>
      <c r="F1090" s="20">
        <f t="shared" si="191"/>
        <v>1.3888888888888892E-2</v>
      </c>
      <c r="G1090" s="11" t="str" cm="1">
        <f t="array" ref="G1090">_xlfn.IFNA(LOOKUP(1,0/FIND(help!$B$1:$B$26,B1090),help!$C$1:$C$26),"")</f>
        <v/>
      </c>
      <c r="H1090" s="11" t="str" cm="1">
        <f t="array" ref="H1090">IF(G1090="","",IFERROR(LOOKUP(1,0/FIND(help!$H$2:$H$18,B1090),help!$I$2:$I$18),""))</f>
        <v/>
      </c>
      <c r="I1090" s="11" t="str">
        <f t="shared" si="198"/>
        <v>足球华彩-2024-5</v>
      </c>
      <c r="J1090" s="11" t="str">
        <f t="shared" si="193"/>
        <v>城记?米兰</v>
      </c>
      <c r="K1090" s="11" t="s">
        <v>755</v>
      </c>
      <c r="L1090" s="19">
        <f t="shared" si="194"/>
        <v>45532</v>
      </c>
      <c r="M1090" s="11">
        <f t="shared" si="157"/>
        <v>3505</v>
      </c>
      <c r="N1090" s="20" t="str">
        <f t="shared" si="195"/>
        <v/>
      </c>
      <c r="O1090" s="20" t="str">
        <f t="shared" si="196"/>
        <v/>
      </c>
      <c r="P1090" s="11" t="str">
        <f>IF(G1090="","",G1090&amp;COUNTIF($G$2:G1090,G1090))</f>
        <v/>
      </c>
      <c r="Q1090" s="26">
        <f t="shared" si="197"/>
        <v>0</v>
      </c>
    </row>
    <row r="1091" spans="1:17" x14ac:dyDescent="0.2">
      <c r="B1091" s="11" t="s">
        <v>96</v>
      </c>
      <c r="C1091" s="19">
        <f t="shared" si="188"/>
        <v>45533</v>
      </c>
      <c r="D1091" s="20">
        <f t="shared" si="189"/>
        <v>3.8194444444444448E-2</v>
      </c>
      <c r="E1091" s="20">
        <f t="shared" si="190"/>
        <v>5.5555555555555552E-2</v>
      </c>
      <c r="F1091" s="20">
        <f t="shared" si="191"/>
        <v>1.7361111111111105E-2</v>
      </c>
      <c r="G1091" s="11" t="str" cm="1">
        <f t="array" ref="G1091">_xlfn.IFNA(LOOKUP(1,0/FIND(help!$B$1:$B$26,B1091),help!$C$1:$C$26),"")</f>
        <v/>
      </c>
      <c r="H1091" s="11" t="str" cm="1">
        <f t="array" ref="H1091">IF(G1091="","",IFERROR(LOOKUP(1,0/FIND(help!$H$2:$H$18,B1091),help!$I$2:$I$18),""))</f>
        <v/>
      </c>
      <c r="I1091" s="11" t="str">
        <f t="shared" si="198"/>
        <v>足球华彩-2024-3</v>
      </c>
      <c r="J1091" s="11" t="str">
        <f t="shared" si="193"/>
        <v>城记?罗马</v>
      </c>
      <c r="K1091" s="11" t="s">
        <v>755</v>
      </c>
      <c r="L1091" s="19">
        <f t="shared" si="194"/>
        <v>45532</v>
      </c>
      <c r="M1091" s="11">
        <f t="shared" si="157"/>
        <v>3505</v>
      </c>
      <c r="N1091" s="20" t="str">
        <f t="shared" si="195"/>
        <v/>
      </c>
      <c r="O1091" s="20" t="str">
        <f t="shared" si="196"/>
        <v/>
      </c>
      <c r="P1091" s="11" t="str">
        <f>IF(G1091="","",G1091&amp;COUNTIF($G$2:G1091,G1091))</f>
        <v/>
      </c>
      <c r="Q1091" s="26">
        <f t="shared" si="197"/>
        <v>0</v>
      </c>
    </row>
    <row r="1092" spans="1:17" x14ac:dyDescent="0.2">
      <c r="B1092" s="11" t="s">
        <v>1393</v>
      </c>
      <c r="C1092" s="19">
        <f t="shared" si="188"/>
        <v>45533</v>
      </c>
      <c r="D1092" s="20">
        <f t="shared" si="189"/>
        <v>5.5555555555555552E-2</v>
      </c>
      <c r="E1092" s="20">
        <f t="shared" si="190"/>
        <v>0.1111111111111111</v>
      </c>
      <c r="F1092" s="20">
        <f t="shared" si="191"/>
        <v>5.5555555555555552E-2</v>
      </c>
      <c r="G1092" s="11" t="str" cm="1">
        <f t="array" ref="G1092">_xlfn.IFNA(LOOKUP(1,0/FIND(help!$B$1:$B$26,B1092),help!$C$1:$C$26),"")</f>
        <v>德甲</v>
      </c>
      <c r="H1092" s="11" t="str" cm="1">
        <f t="array" ref="H1092">IF(G1092="","",IFERROR(LOOKUP(1,0/FIND(help!$H$2:$H$18,B1092),help!$I$2:$I$18),""))</f>
        <v>2023-24赛季</v>
      </c>
      <c r="I1092" s="11" t="str">
        <f t="shared" si="198"/>
        <v>国际足球赛场-23-24赛季德甲联赛第32轮</v>
      </c>
      <c r="J1092" s="11" t="str">
        <f t="shared" si="193"/>
        <v>斯图加特VS拜仁慕尼黑</v>
      </c>
      <c r="K1092" s="11" t="s">
        <v>755</v>
      </c>
      <c r="L1092" s="19">
        <f t="shared" si="194"/>
        <v>45532</v>
      </c>
      <c r="M1092" s="11">
        <f t="shared" si="157"/>
        <v>3505</v>
      </c>
      <c r="N1092" s="20">
        <f t="shared" si="195"/>
        <v>1.0555555555555556</v>
      </c>
      <c r="O1092" s="20">
        <f t="shared" si="196"/>
        <v>0.11111111111111116</v>
      </c>
      <c r="P1092" s="11" t="str">
        <f>IF(G1092="","",G1092&amp;COUNTIF($G$2:G1092,G1092))</f>
        <v>德甲272</v>
      </c>
      <c r="Q1092" s="26">
        <f t="shared" si="197"/>
        <v>5.5511151231257827E-17</v>
      </c>
    </row>
    <row r="1093" spans="1:17" x14ac:dyDescent="0.2">
      <c r="B1093" s="11" t="s">
        <v>1394</v>
      </c>
      <c r="C1093" s="19">
        <f t="shared" si="188"/>
        <v>45533</v>
      </c>
      <c r="D1093" s="20">
        <f t="shared" si="189"/>
        <v>0.1111111111111111</v>
      </c>
      <c r="E1093" s="20">
        <f t="shared" si="190"/>
        <v>0.1701388888888889</v>
      </c>
      <c r="F1093" s="20">
        <f t="shared" si="191"/>
        <v>5.902777777777779E-2</v>
      </c>
      <c r="G1093" s="11" t="str" cm="1">
        <f t="array" ref="G1093">_xlfn.IFNA(LOOKUP(1,0/FIND(help!$B$1:$B$26,B1093),help!$C$1:$C$26),"")</f>
        <v>德甲</v>
      </c>
      <c r="H1093" s="11" t="str" cm="1">
        <f t="array" ref="H1093">IF(G1093="","",IFERROR(LOOKUP(1,0/FIND(help!$H$2:$H$18,B1093),help!$I$2:$I$18),""))</f>
        <v>2023-24赛季</v>
      </c>
      <c r="I1093" s="11" t="str">
        <f t="shared" si="198"/>
        <v>国际足球赛场-23-24赛季德甲联赛第32轮</v>
      </c>
      <c r="J1093" s="11" t="str">
        <f t="shared" si="193"/>
        <v>法兰克福VS勒沃库森</v>
      </c>
      <c r="K1093" s="11" t="s">
        <v>755</v>
      </c>
      <c r="L1093" s="19">
        <f t="shared" si="194"/>
        <v>45533</v>
      </c>
      <c r="M1093" s="11">
        <f t="shared" si="157"/>
        <v>3505</v>
      </c>
      <c r="N1093" s="20">
        <f t="shared" si="195"/>
        <v>0.1111111111111111</v>
      </c>
      <c r="O1093" s="20">
        <f t="shared" si="196"/>
        <v>0.16666666666666666</v>
      </c>
      <c r="P1093" s="11" t="str">
        <f>IF(G1093="","",G1093&amp;COUNTIF($G$2:G1093,G1093))</f>
        <v>德甲273</v>
      </c>
      <c r="Q1093" s="26">
        <f t="shared" si="197"/>
        <v>3.4722222222222376E-3</v>
      </c>
    </row>
    <row r="1094" spans="1:17" x14ac:dyDescent="0.2">
      <c r="B1094" s="11" t="s">
        <v>1395</v>
      </c>
      <c r="C1094" s="19">
        <f t="shared" si="188"/>
        <v>45533</v>
      </c>
      <c r="D1094" s="20">
        <f t="shared" si="189"/>
        <v>0.1701388888888889</v>
      </c>
      <c r="E1094" s="20">
        <f t="shared" si="190"/>
        <v>0.22569444444444445</v>
      </c>
      <c r="F1094" s="20">
        <f t="shared" si="191"/>
        <v>5.5555555555555552E-2</v>
      </c>
      <c r="G1094" s="11" t="str" cm="1">
        <f t="array" ref="G1094">_xlfn.IFNA(LOOKUP(1,0/FIND(help!$B$1:$B$26,B1094),help!$C$1:$C$26),"")</f>
        <v>德甲</v>
      </c>
      <c r="H1094" s="11" t="str" cm="1">
        <f t="array" ref="H1094">IF(G1094="","",IFERROR(LOOKUP(1,0/FIND(help!$H$2:$H$18,B1094),help!$I$2:$I$18),""))</f>
        <v>2023-24赛季</v>
      </c>
      <c r="I1094" s="11" t="str">
        <f t="shared" si="198"/>
        <v>国际足球赛场-23-24赛季德甲联赛第33轮</v>
      </c>
      <c r="J1094" s="11" t="str">
        <f t="shared" si="193"/>
        <v>拜仁慕尼黑VS沃尔夫斯堡</v>
      </c>
      <c r="K1094" s="11" t="s">
        <v>755</v>
      </c>
      <c r="L1094" s="19">
        <f t="shared" si="194"/>
        <v>45533</v>
      </c>
      <c r="M1094" s="11">
        <f t="shared" si="157"/>
        <v>3505</v>
      </c>
      <c r="N1094" s="20">
        <f t="shared" si="195"/>
        <v>0.1701388888888889</v>
      </c>
      <c r="O1094" s="20">
        <f t="shared" si="196"/>
        <v>0.22569444444444445</v>
      </c>
      <c r="P1094" s="11" t="str">
        <f>IF(G1094="","",G1094&amp;COUNTIF($G$2:G1094,G1094))</f>
        <v>德甲274</v>
      </c>
      <c r="Q1094" s="26">
        <f t="shared" si="197"/>
        <v>0</v>
      </c>
    </row>
    <row r="1095" spans="1:17" x14ac:dyDescent="0.2">
      <c r="B1095" s="11" t="s">
        <v>1396</v>
      </c>
      <c r="C1095" s="19">
        <f t="shared" si="188"/>
        <v>45533</v>
      </c>
      <c r="D1095" s="20">
        <f t="shared" si="189"/>
        <v>0.22569444444444445</v>
      </c>
      <c r="E1095" s="20">
        <f t="shared" si="190"/>
        <v>0.28472222222222221</v>
      </c>
      <c r="F1095" s="20">
        <f t="shared" si="191"/>
        <v>5.9027777777777762E-2</v>
      </c>
      <c r="G1095" s="11" t="str" cm="1">
        <f t="array" ref="G1095">_xlfn.IFNA(LOOKUP(1,0/FIND(help!$B$1:$B$26,B1095),help!$C$1:$C$26),"")</f>
        <v>德甲</v>
      </c>
      <c r="H1095" s="11" t="str" cm="1">
        <f t="array" ref="H1095">IF(G1095="","",IFERROR(LOOKUP(1,0/FIND(help!$H$2:$H$18,B1095),help!$I$2:$I$18),""))</f>
        <v>2023-24赛季</v>
      </c>
      <c r="I1095" s="11" t="str">
        <f t="shared" si="198"/>
        <v>国际足球赛场-23-24赛季德甲联赛第33轮</v>
      </c>
      <c r="J1095" s="11" t="str">
        <f t="shared" si="193"/>
        <v>莱比锡VS不来梅</v>
      </c>
      <c r="K1095" s="11" t="s">
        <v>755</v>
      </c>
      <c r="L1095" s="19">
        <f t="shared" si="194"/>
        <v>45533</v>
      </c>
      <c r="M1095" s="11">
        <f t="shared" si="157"/>
        <v>3505</v>
      </c>
      <c r="N1095" s="20">
        <f t="shared" si="195"/>
        <v>0.22569444444444445</v>
      </c>
      <c r="O1095" s="20">
        <f t="shared" si="196"/>
        <v>0.28125</v>
      </c>
      <c r="P1095" s="11" t="str">
        <f>IF(G1095="","",G1095&amp;COUNTIF($G$2:G1095,G1095))</f>
        <v>德甲275</v>
      </c>
      <c r="Q1095" s="26">
        <f t="shared" si="197"/>
        <v>3.4722222222222099E-3</v>
      </c>
    </row>
    <row r="1096" spans="1:17" x14ac:dyDescent="0.2">
      <c r="B1096" s="11" t="s">
        <v>1397</v>
      </c>
      <c r="C1096" s="19">
        <f t="shared" si="188"/>
        <v>45533</v>
      </c>
      <c r="D1096" s="20">
        <f t="shared" si="189"/>
        <v>0.28472222222222221</v>
      </c>
      <c r="E1096" s="20">
        <f t="shared" si="190"/>
        <v>0.34027777777777779</v>
      </c>
      <c r="F1096" s="20">
        <f t="shared" si="191"/>
        <v>5.555555555555558E-2</v>
      </c>
      <c r="G1096" s="11" t="str" cm="1">
        <f t="array" ref="G1096">_xlfn.IFNA(LOOKUP(1,0/FIND(help!$B$1:$B$26,B1096),help!$C$1:$C$26),"")</f>
        <v>法甲</v>
      </c>
      <c r="H1096" s="11" t="str" cm="1">
        <f t="array" ref="H1096">IF(G1096="","",IFERROR(LOOKUP(1,0/FIND(help!$H$2:$H$18,B1096),help!$I$2:$I$18),""))</f>
        <v>2023-24赛季</v>
      </c>
      <c r="I1096" s="11" t="str">
        <f t="shared" si="198"/>
        <v>国际足球赛场-23-24赛季法甲联赛第1轮</v>
      </c>
      <c r="J1096" s="11" t="str">
        <f t="shared" si="193"/>
        <v>巴黎圣日耳曼VS洛里昂</v>
      </c>
      <c r="K1096" s="11" t="s">
        <v>755</v>
      </c>
      <c r="L1096" s="19">
        <f t="shared" si="194"/>
        <v>45533</v>
      </c>
      <c r="M1096" s="11">
        <f t="shared" si="157"/>
        <v>3505</v>
      </c>
      <c r="N1096" s="20">
        <f t="shared" si="195"/>
        <v>0.28472222222222221</v>
      </c>
      <c r="O1096" s="20">
        <f t="shared" si="196"/>
        <v>0.34027777777777779</v>
      </c>
      <c r="P1096" s="11" t="str">
        <f>IF(G1096="","",G1096&amp;COUNTIF($G$2:G1096,G1096))</f>
        <v>法甲59</v>
      </c>
      <c r="Q1096" s="26">
        <f t="shared" si="197"/>
        <v>0</v>
      </c>
    </row>
    <row r="1097" spans="1:17" x14ac:dyDescent="0.2">
      <c r="B1097" s="11" t="s">
        <v>1398</v>
      </c>
      <c r="C1097" s="19">
        <f t="shared" si="188"/>
        <v>45533</v>
      </c>
      <c r="D1097" s="20">
        <f t="shared" si="189"/>
        <v>0.34027777777777779</v>
      </c>
      <c r="E1097" s="20">
        <f t="shared" si="190"/>
        <v>0.39930555555555558</v>
      </c>
      <c r="F1097" s="20">
        <f t="shared" si="191"/>
        <v>5.902777777777779E-2</v>
      </c>
      <c r="G1097" s="11" t="str" cm="1">
        <f t="array" ref="G1097">_xlfn.IFNA(LOOKUP(1,0/FIND(help!$B$1:$B$26,B1097),help!$C$1:$C$26),"")</f>
        <v>法甲</v>
      </c>
      <c r="H1097" s="11" t="str" cm="1">
        <f t="array" ref="H1097">IF(G1097="","",IFERROR(LOOKUP(1,0/FIND(help!$H$2:$H$18,B1097),help!$I$2:$I$18),""))</f>
        <v>2023-24赛季</v>
      </c>
      <c r="I1097" s="11" t="str">
        <f t="shared" si="198"/>
        <v>国际足球赛场-23-24赛季法甲联赛第1轮</v>
      </c>
      <c r="J1097" s="11" t="str">
        <f t="shared" si="193"/>
        <v>布雷斯特VS朗斯</v>
      </c>
      <c r="K1097" s="11" t="s">
        <v>755</v>
      </c>
      <c r="L1097" s="19">
        <f t="shared" si="194"/>
        <v>45533</v>
      </c>
      <c r="M1097" s="11">
        <f t="shared" si="157"/>
        <v>3505</v>
      </c>
      <c r="N1097" s="20">
        <f t="shared" si="195"/>
        <v>0.34027777777777779</v>
      </c>
      <c r="O1097" s="20">
        <f t="shared" si="196"/>
        <v>0.39583333333333337</v>
      </c>
      <c r="P1097" s="11" t="str">
        <f>IF(G1097="","",G1097&amp;COUNTIF($G$2:G1097,G1097))</f>
        <v>法甲60</v>
      </c>
      <c r="Q1097" s="26">
        <f t="shared" si="197"/>
        <v>3.4722222222222099E-3</v>
      </c>
    </row>
    <row r="1098" spans="1:17" x14ac:dyDescent="0.2">
      <c r="B1098" s="11" t="s">
        <v>1399</v>
      </c>
      <c r="C1098" s="19">
        <f t="shared" si="188"/>
        <v>45533</v>
      </c>
      <c r="D1098" s="20">
        <f t="shared" si="189"/>
        <v>0.39930555555555558</v>
      </c>
      <c r="E1098" s="20">
        <f t="shared" si="190"/>
        <v>0.4548611111111111</v>
      </c>
      <c r="F1098" s="20">
        <f t="shared" si="191"/>
        <v>5.5555555555555525E-2</v>
      </c>
      <c r="G1098" s="11" t="str" cm="1">
        <f t="array" ref="G1098">_xlfn.IFNA(LOOKUP(1,0/FIND(help!$B$1:$B$26,B1098),help!$C$1:$C$26),"")</f>
        <v>欧冠</v>
      </c>
      <c r="H1098" s="11" t="str" cm="1">
        <f t="array" ref="H1098">IF(G1098="","",IFERROR(LOOKUP(1,0/FIND(help!$H$2:$H$18,B1098),help!$I$2:$I$18),""))</f>
        <v>2023-24赛季</v>
      </c>
      <c r="I1098" s="11" t="str">
        <f t="shared" si="198"/>
        <v>实况录像-2023/2024欧洲冠军联赛</v>
      </c>
      <c r="J1098" s="11" t="str">
        <f t="shared" si="193"/>
        <v>半决赛第一回合?多特蒙德-巴黎圣日耳曼</v>
      </c>
      <c r="K1098" s="11" t="s">
        <v>755</v>
      </c>
      <c r="L1098" s="19">
        <f t="shared" si="194"/>
        <v>45533</v>
      </c>
      <c r="M1098" s="11">
        <f t="shared" si="157"/>
        <v>3505</v>
      </c>
      <c r="N1098" s="20">
        <f t="shared" si="195"/>
        <v>0.39930555555555558</v>
      </c>
      <c r="O1098" s="20">
        <f t="shared" si="196"/>
        <v>0.45486111111111116</v>
      </c>
      <c r="P1098" s="11" t="str">
        <f>IF(G1098="","",G1098&amp;COUNTIF($G$2:G1098,G1098))</f>
        <v>欧冠220</v>
      </c>
      <c r="Q1098" s="26">
        <f t="shared" si="197"/>
        <v>5.5511151231257827E-17</v>
      </c>
    </row>
    <row r="1099" spans="1:17" x14ac:dyDescent="0.2">
      <c r="B1099" s="11" t="s">
        <v>1400</v>
      </c>
      <c r="C1099" s="19">
        <f t="shared" si="188"/>
        <v>45533</v>
      </c>
      <c r="D1099" s="20">
        <f t="shared" si="189"/>
        <v>0.4548611111111111</v>
      </c>
      <c r="E1099" s="20">
        <f t="shared" si="190"/>
        <v>0.51388888888888884</v>
      </c>
      <c r="F1099" s="20">
        <f t="shared" si="191"/>
        <v>5.9027777777777735E-2</v>
      </c>
      <c r="G1099" s="11" t="str" cm="1">
        <f t="array" ref="G1099">_xlfn.IFNA(LOOKUP(1,0/FIND(help!$B$1:$B$26,B1099),help!$C$1:$C$26),"")</f>
        <v>欧冠</v>
      </c>
      <c r="H1099" s="11" t="str" cm="1">
        <f t="array" ref="H1099">IF(G1099="","",IFERROR(LOOKUP(1,0/FIND(help!$H$2:$H$18,B1099),help!$I$2:$I$18),""))</f>
        <v>2023-24赛季</v>
      </c>
      <c r="I1099" s="11" t="str">
        <f t="shared" si="198"/>
        <v>实况录像-2023/2024欧洲冠军联赛</v>
      </c>
      <c r="J1099" s="11" t="str">
        <f t="shared" si="193"/>
        <v>半决赛第一回合?拜仁慕尼黑-皇家马德里</v>
      </c>
      <c r="K1099" s="11" t="s">
        <v>755</v>
      </c>
      <c r="L1099" s="19">
        <f t="shared" si="194"/>
        <v>45533</v>
      </c>
      <c r="M1099" s="11">
        <f t="shared" si="157"/>
        <v>3505</v>
      </c>
      <c r="N1099" s="20">
        <f t="shared" si="195"/>
        <v>0.4548611111111111</v>
      </c>
      <c r="O1099" s="20">
        <f t="shared" si="196"/>
        <v>0.51041666666666663</v>
      </c>
      <c r="P1099" s="11" t="str">
        <f>IF(G1099="","",G1099&amp;COUNTIF($G$2:G1099,G1099))</f>
        <v>欧冠221</v>
      </c>
      <c r="Q1099" s="26">
        <f t="shared" si="197"/>
        <v>3.4722222222222099E-3</v>
      </c>
    </row>
    <row r="1100" spans="1:17" x14ac:dyDescent="0.2">
      <c r="B1100" s="11" t="s">
        <v>325</v>
      </c>
      <c r="C1100" s="19">
        <f t="shared" si="188"/>
        <v>45533</v>
      </c>
      <c r="D1100" s="20">
        <f t="shared" si="189"/>
        <v>0.51388888888888884</v>
      </c>
      <c r="E1100" s="20">
        <f t="shared" si="190"/>
        <v>0.53125</v>
      </c>
      <c r="F1100" s="20">
        <f t="shared" si="191"/>
        <v>1.736111111111116E-2</v>
      </c>
      <c r="G1100" s="11" t="str" cm="1">
        <f t="array" ref="G1100">_xlfn.IFNA(LOOKUP(1,0/FIND(help!$B$1:$B$26,B1100),help!$C$1:$C$26),"")</f>
        <v/>
      </c>
      <c r="H1100" s="11" t="str" cm="1">
        <f t="array" ref="H1100">IF(G1100="","",IFERROR(LOOKUP(1,0/FIND(help!$H$2:$H$18,B1100),help!$I$2:$I$18),""))</f>
        <v/>
      </c>
      <c r="I1100" s="11" t="str">
        <f t="shared" si="198"/>
        <v>足球华彩-2024-11</v>
      </c>
      <c r="J1100" s="11" t="str">
        <f t="shared" si="193"/>
        <v>城记?巴塞罗那</v>
      </c>
      <c r="K1100" s="11" t="s">
        <v>755</v>
      </c>
      <c r="L1100" s="19">
        <f t="shared" si="194"/>
        <v>45533</v>
      </c>
      <c r="M1100" s="11">
        <f t="shared" si="157"/>
        <v>3505</v>
      </c>
      <c r="N1100" s="20" t="str">
        <f t="shared" si="195"/>
        <v/>
      </c>
      <c r="O1100" s="20" t="str">
        <f t="shared" si="196"/>
        <v/>
      </c>
      <c r="P1100" s="11" t="str">
        <f>IF(G1100="","",G1100&amp;COUNTIF($G$2:G1100,G1100))</f>
        <v/>
      </c>
      <c r="Q1100" s="26">
        <f t="shared" si="197"/>
        <v>0</v>
      </c>
    </row>
    <row r="1101" spans="1:17" x14ac:dyDescent="0.2">
      <c r="B1101" s="11" t="s">
        <v>46</v>
      </c>
      <c r="C1101" s="19">
        <f t="shared" si="188"/>
        <v>45533</v>
      </c>
      <c r="D1101" s="20">
        <f t="shared" si="189"/>
        <v>0.53125</v>
      </c>
      <c r="E1101" s="20">
        <f t="shared" si="190"/>
        <v>0.54861111111111116</v>
      </c>
      <c r="F1101" s="20">
        <f t="shared" si="191"/>
        <v>1.736111111111116E-2</v>
      </c>
      <c r="G1101" s="11" t="str" cm="1">
        <f t="array" ref="G1101">_xlfn.IFNA(LOOKUP(1,0/FIND(help!$B$1:$B$26,B1101),help!$C$1:$C$26),"")</f>
        <v/>
      </c>
      <c r="H1101" s="11" t="str" cm="1">
        <f t="array" ref="H1101">IF(G1101="","",IFERROR(LOOKUP(1,0/FIND(help!$H$2:$H$18,B1101),help!$I$2:$I$18),""))</f>
        <v/>
      </c>
      <c r="I1101" s="11" t="str">
        <f t="shared" si="198"/>
        <v>足球华彩-2024-5</v>
      </c>
      <c r="J1101" s="11" t="str">
        <f t="shared" si="193"/>
        <v>城记?米兰</v>
      </c>
      <c r="K1101" s="11" t="s">
        <v>755</v>
      </c>
      <c r="L1101" s="19">
        <f t="shared" si="194"/>
        <v>45533</v>
      </c>
      <c r="M1101" s="11">
        <f t="shared" si="157"/>
        <v>3505</v>
      </c>
      <c r="N1101" s="20" t="str">
        <f t="shared" si="195"/>
        <v/>
      </c>
      <c r="O1101" s="20" t="str">
        <f t="shared" si="196"/>
        <v/>
      </c>
      <c r="P1101" s="11" t="str">
        <f>IF(G1101="","",G1101&amp;COUNTIF($G$2:G1101,G1101))</f>
        <v/>
      </c>
      <c r="Q1101" s="26">
        <f t="shared" si="197"/>
        <v>0</v>
      </c>
    </row>
    <row r="1102" spans="1:17" x14ac:dyDescent="0.2">
      <c r="B1102" s="11" t="s">
        <v>1401</v>
      </c>
      <c r="C1102" s="19">
        <f t="shared" si="188"/>
        <v>45533</v>
      </c>
      <c r="D1102" s="20">
        <f t="shared" si="189"/>
        <v>0.54861111111111116</v>
      </c>
      <c r="E1102" s="20">
        <f t="shared" si="190"/>
        <v>0.60416666666666663</v>
      </c>
      <c r="F1102" s="20">
        <f t="shared" si="191"/>
        <v>5.5555555555555469E-2</v>
      </c>
      <c r="G1102" s="11" t="str" cm="1">
        <f t="array" ref="G1102">_xlfn.IFNA(LOOKUP(1,0/FIND(help!$B$1:$B$26,B1102),help!$C$1:$C$26),"")</f>
        <v>意甲</v>
      </c>
      <c r="H1102" s="11" t="str" cm="1">
        <f t="array" ref="H1102">IF(G1102="","",IFERROR(LOOKUP(1,0/FIND(help!$H$2:$H$18,B1102),help!$I$2:$I$18),""))</f>
        <v>2023-24赛季</v>
      </c>
      <c r="I1102" s="11" t="str">
        <f t="shared" si="198"/>
        <v>国际足球赛场-23-24赛季意甲第27轮</v>
      </c>
      <c r="J1102" s="11" t="str">
        <f t="shared" si="193"/>
        <v>拉齐奥VSAC米兰</v>
      </c>
      <c r="K1102" s="11" t="s">
        <v>755</v>
      </c>
      <c r="L1102" s="19">
        <f t="shared" si="194"/>
        <v>45533</v>
      </c>
      <c r="M1102" s="11">
        <f t="shared" si="157"/>
        <v>3505</v>
      </c>
      <c r="N1102" s="20">
        <f t="shared" si="195"/>
        <v>0.54861111111111116</v>
      </c>
      <c r="O1102" s="20">
        <f t="shared" si="196"/>
        <v>0.60416666666666674</v>
      </c>
      <c r="P1102" s="11" t="str">
        <f>IF(G1102="","",G1102&amp;COUNTIF($G$2:G1102,G1102))</f>
        <v>意甲97</v>
      </c>
      <c r="Q1102" s="26">
        <f t="shared" si="197"/>
        <v>1.1102230246251565E-16</v>
      </c>
    </row>
    <row r="1103" spans="1:17" x14ac:dyDescent="0.2">
      <c r="B1103" s="11" t="s">
        <v>1402</v>
      </c>
      <c r="C1103" s="19">
        <f t="shared" si="188"/>
        <v>45533</v>
      </c>
      <c r="D1103" s="20">
        <f t="shared" si="189"/>
        <v>0.60416666666666663</v>
      </c>
      <c r="E1103" s="20">
        <f t="shared" si="190"/>
        <v>0.66319444444444442</v>
      </c>
      <c r="F1103" s="20">
        <f t="shared" si="191"/>
        <v>5.902777777777779E-2</v>
      </c>
      <c r="G1103" s="11" t="str" cm="1">
        <f t="array" ref="G1103">_xlfn.IFNA(LOOKUP(1,0/FIND(help!$B$1:$B$26,B1103),help!$C$1:$C$26),"")</f>
        <v>意甲</v>
      </c>
      <c r="H1103" s="11" t="str" cm="1">
        <f t="array" ref="H1103">IF(G1103="","",IFERROR(LOOKUP(1,0/FIND(help!$H$2:$H$18,B1103),help!$I$2:$I$18),""))</f>
        <v>2023-24赛季</v>
      </c>
      <c r="I1103" s="11" t="str">
        <f t="shared" si="198"/>
        <v>国际足球赛场-23-24赛季意甲联赛第28轮</v>
      </c>
      <c r="J1103" s="11" t="str">
        <f t="shared" si="193"/>
        <v>博洛尼亚VS国际米兰</v>
      </c>
      <c r="K1103" s="11" t="s">
        <v>755</v>
      </c>
      <c r="L1103" s="19">
        <f t="shared" si="194"/>
        <v>45533</v>
      </c>
      <c r="M1103" s="11">
        <f t="shared" si="157"/>
        <v>3505</v>
      </c>
      <c r="N1103" s="20">
        <f t="shared" si="195"/>
        <v>0.60416666666666663</v>
      </c>
      <c r="O1103" s="20">
        <f t="shared" si="196"/>
        <v>0.65972222222222221</v>
      </c>
      <c r="P1103" s="11" t="str">
        <f>IF(G1103="","",G1103&amp;COUNTIF($G$2:G1103,G1103))</f>
        <v>意甲98</v>
      </c>
      <c r="Q1103" s="26">
        <f t="shared" si="197"/>
        <v>3.4722222222222099E-3</v>
      </c>
    </row>
    <row r="1104" spans="1:17" x14ac:dyDescent="0.2">
      <c r="B1104" s="11" t="s">
        <v>1403</v>
      </c>
      <c r="C1104" s="19">
        <f t="shared" si="188"/>
        <v>45533</v>
      </c>
      <c r="D1104" s="20">
        <f t="shared" si="189"/>
        <v>0.66319444444444442</v>
      </c>
      <c r="E1104" s="20">
        <f t="shared" si="190"/>
        <v>0.71875</v>
      </c>
      <c r="F1104" s="20">
        <f t="shared" si="191"/>
        <v>5.555555555555558E-2</v>
      </c>
      <c r="G1104" s="11" t="str" cm="1">
        <f t="array" ref="G1104">_xlfn.IFNA(LOOKUP(1,0/FIND(help!$B$1:$B$26,B1104),help!$C$1:$C$26),"")</f>
        <v>英超</v>
      </c>
      <c r="H1104" s="11" t="str" cm="1">
        <f t="array" ref="H1104">IF(G1104="","",IFERROR(LOOKUP(1,0/FIND(help!$H$2:$H$18,B1104),help!$I$2:$I$18),""))</f>
        <v>2023-24赛季</v>
      </c>
      <c r="I1104" s="11" t="str">
        <f t="shared" si="198"/>
        <v>国际足球赛场-23-24赛季英超联赛第8轮</v>
      </c>
      <c r="J1104" s="11" t="str">
        <f t="shared" si="193"/>
        <v>曼彻斯特联VS布伦特福德</v>
      </c>
      <c r="K1104" s="11" t="s">
        <v>755</v>
      </c>
      <c r="L1104" s="19">
        <f t="shared" si="194"/>
        <v>45533</v>
      </c>
      <c r="M1104" s="11">
        <f t="shared" si="157"/>
        <v>3505</v>
      </c>
      <c r="N1104" s="20">
        <f t="shared" si="195"/>
        <v>0.66319444444444442</v>
      </c>
      <c r="O1104" s="20">
        <f t="shared" si="196"/>
        <v>0.71875</v>
      </c>
      <c r="P1104" s="11" t="str">
        <f>IF(G1104="","",G1104&amp;COUNTIF($G$2:G1104,G1104))</f>
        <v>英超167</v>
      </c>
      <c r="Q1104" s="26">
        <f t="shared" si="197"/>
        <v>0</v>
      </c>
    </row>
    <row r="1105" spans="1:17" x14ac:dyDescent="0.2">
      <c r="B1105" s="11" t="s">
        <v>1404</v>
      </c>
      <c r="C1105" s="19">
        <f t="shared" si="188"/>
        <v>45533</v>
      </c>
      <c r="D1105" s="20">
        <f t="shared" si="189"/>
        <v>0.71875</v>
      </c>
      <c r="E1105" s="20">
        <f t="shared" si="190"/>
        <v>0.77777777777777779</v>
      </c>
      <c r="F1105" s="20">
        <f t="shared" si="191"/>
        <v>5.902777777777779E-2</v>
      </c>
      <c r="G1105" s="11" t="str" cm="1">
        <f t="array" ref="G1105">_xlfn.IFNA(LOOKUP(1,0/FIND(help!$B$1:$B$26,B1105),help!$C$1:$C$26),"")</f>
        <v>英超</v>
      </c>
      <c r="H1105" s="11" t="str" cm="1">
        <f t="array" ref="H1105">IF(G1105="","",IFERROR(LOOKUP(1,0/FIND(help!$H$2:$H$18,B1105),help!$I$2:$I$18),""))</f>
        <v>2023-24赛季</v>
      </c>
      <c r="I1105" s="11" t="str">
        <f t="shared" si="198"/>
        <v>国际足球赛场-23-24赛季英超联赛第9轮</v>
      </c>
      <c r="J1105" s="11" t="str">
        <f t="shared" si="193"/>
        <v>曼彻斯特城VS布赖顿</v>
      </c>
      <c r="K1105" s="11" t="s">
        <v>755</v>
      </c>
      <c r="L1105" s="19">
        <f t="shared" si="194"/>
        <v>45533</v>
      </c>
      <c r="M1105" s="11">
        <f t="shared" si="157"/>
        <v>3505</v>
      </c>
      <c r="N1105" s="20">
        <f t="shared" si="195"/>
        <v>0.71875</v>
      </c>
      <c r="O1105" s="20">
        <f t="shared" si="196"/>
        <v>0.77430555555555558</v>
      </c>
      <c r="P1105" s="11" t="str">
        <f>IF(G1105="","",G1105&amp;COUNTIF($G$2:G1105,G1105))</f>
        <v>英超168</v>
      </c>
      <c r="Q1105" s="26">
        <f t="shared" si="197"/>
        <v>3.4722222222222099E-3</v>
      </c>
    </row>
    <row r="1106" spans="1:17" x14ac:dyDescent="0.2">
      <c r="B1106" s="11" t="s">
        <v>51</v>
      </c>
      <c r="C1106" s="19">
        <f t="shared" si="188"/>
        <v>45533</v>
      </c>
      <c r="D1106" s="20">
        <f t="shared" si="189"/>
        <v>0.77777777777777779</v>
      </c>
      <c r="E1106" s="20">
        <f t="shared" si="190"/>
        <v>0.79166666666666663</v>
      </c>
      <c r="F1106" s="20">
        <f t="shared" si="191"/>
        <v>1.388888888888884E-2</v>
      </c>
      <c r="G1106" s="11" t="str" cm="1">
        <f t="array" ref="G1106">_xlfn.IFNA(LOOKUP(1,0/FIND(help!$B$1:$B$26,B1106),help!$C$1:$C$26),"")</f>
        <v/>
      </c>
      <c r="H1106" s="11" t="str" cm="1">
        <f t="array" ref="H1106">IF(G1106="","",IFERROR(LOOKUP(1,0/FIND(help!$H$2:$H$18,B1106),help!$I$2:$I$18),""))</f>
        <v/>
      </c>
      <c r="I1106" s="11" t="str">
        <f t="shared" si="198"/>
        <v>足球华彩-2024-5</v>
      </c>
      <c r="J1106" s="11" t="str">
        <f t="shared" si="193"/>
        <v>城记?米兰</v>
      </c>
      <c r="K1106" s="11" t="s">
        <v>755</v>
      </c>
      <c r="L1106" s="19">
        <f t="shared" si="194"/>
        <v>45533</v>
      </c>
      <c r="M1106" s="11">
        <f t="shared" si="157"/>
        <v>3505</v>
      </c>
      <c r="N1106" s="20" t="str">
        <f t="shared" si="195"/>
        <v/>
      </c>
      <c r="O1106" s="20" t="str">
        <f t="shared" si="196"/>
        <v/>
      </c>
      <c r="P1106" s="11" t="str">
        <f>IF(G1106="","",G1106&amp;COUNTIF($G$2:G1106,G1106))</f>
        <v/>
      </c>
      <c r="Q1106" s="26">
        <f t="shared" si="197"/>
        <v>0</v>
      </c>
    </row>
    <row r="1107" spans="1:17" x14ac:dyDescent="0.2">
      <c r="B1107" s="11" t="s">
        <v>331</v>
      </c>
      <c r="C1107" s="19">
        <f t="shared" si="188"/>
        <v>45533</v>
      </c>
      <c r="D1107" s="20">
        <f t="shared" si="189"/>
        <v>0.79166666666666663</v>
      </c>
      <c r="E1107" s="20">
        <f t="shared" si="190"/>
        <v>0.80902777777777779</v>
      </c>
      <c r="F1107" s="20">
        <f t="shared" si="191"/>
        <v>1.736111111111116E-2</v>
      </c>
      <c r="G1107" s="11" t="str" cm="1">
        <f t="array" ref="G1107">_xlfn.IFNA(LOOKUP(1,0/FIND(help!$B$1:$B$26,B1107),help!$C$1:$C$26),"")</f>
        <v/>
      </c>
      <c r="H1107" s="11" t="str" cm="1">
        <f t="array" ref="H1107">IF(G1107="","",IFERROR(LOOKUP(1,0/FIND(help!$H$2:$H$18,B1107),help!$I$2:$I$18),""))</f>
        <v/>
      </c>
      <c r="I1107" s="11" t="str">
        <f t="shared" si="198"/>
        <v>足球华彩-2024-11</v>
      </c>
      <c r="J1107" s="11" t="str">
        <f t="shared" si="193"/>
        <v>城记?巴塞罗那</v>
      </c>
      <c r="K1107" s="11" t="s">
        <v>755</v>
      </c>
      <c r="L1107" s="19">
        <f t="shared" si="194"/>
        <v>45533</v>
      </c>
      <c r="M1107" s="11">
        <f t="shared" si="157"/>
        <v>3505</v>
      </c>
      <c r="N1107" s="20" t="str">
        <f t="shared" si="195"/>
        <v/>
      </c>
      <c r="O1107" s="20" t="str">
        <f t="shared" si="196"/>
        <v/>
      </c>
      <c r="P1107" s="11" t="str">
        <f>IF(G1107="","",G1107&amp;COUNTIF($G$2:G1107,G1107))</f>
        <v/>
      </c>
      <c r="Q1107" s="26">
        <f t="shared" si="197"/>
        <v>0</v>
      </c>
    </row>
    <row r="1108" spans="1:17" x14ac:dyDescent="0.2">
      <c r="B1108" s="11" t="s">
        <v>1405</v>
      </c>
      <c r="C1108" s="19">
        <f t="shared" si="188"/>
        <v>45533</v>
      </c>
      <c r="D1108" s="20">
        <f t="shared" si="189"/>
        <v>0.80902777777777779</v>
      </c>
      <c r="E1108" s="20">
        <f t="shared" si="190"/>
        <v>0.86458333333333337</v>
      </c>
      <c r="F1108" s="20">
        <f t="shared" si="191"/>
        <v>5.555555555555558E-2</v>
      </c>
      <c r="G1108" s="11" t="str" cm="1">
        <f t="array" ref="G1108">_xlfn.IFNA(LOOKUP(1,0/FIND(help!$B$1:$B$26,B1108),help!$C$1:$C$26),"")</f>
        <v/>
      </c>
      <c r="H1108" s="11" t="str" cm="1">
        <f t="array" ref="H1108">IF(G1108="","",IFERROR(LOOKUP(1,0/FIND(help!$H$2:$H$18,B1108),help!$I$2:$I$18),""))</f>
        <v/>
      </c>
      <c r="I1108" s="11" t="str">
        <f t="shared" si="198"/>
        <v>国际足球赛场-2024南美解放者杯1/8决赛第二回合</v>
      </c>
      <c r="J1108" s="11" t="str">
        <f t="shared" si="193"/>
        <v>阿根廷河床VS阿根廷塔列雷斯</v>
      </c>
      <c r="K1108" s="11" t="s">
        <v>755</v>
      </c>
      <c r="L1108" s="19">
        <f t="shared" si="194"/>
        <v>45533</v>
      </c>
      <c r="M1108" s="11">
        <f t="shared" si="157"/>
        <v>3505</v>
      </c>
      <c r="N1108" s="20" t="str">
        <f t="shared" si="195"/>
        <v/>
      </c>
      <c r="O1108" s="20" t="str">
        <f t="shared" si="196"/>
        <v/>
      </c>
      <c r="P1108" s="11" t="str">
        <f>IF(G1108="","",G1108&amp;COUNTIF($G$2:G1108,G1108))</f>
        <v/>
      </c>
      <c r="Q1108" s="26">
        <f t="shared" si="197"/>
        <v>0</v>
      </c>
    </row>
    <row r="1109" spans="1:17" x14ac:dyDescent="0.2">
      <c r="B1109" s="11" t="s">
        <v>1406</v>
      </c>
      <c r="C1109" s="19">
        <f t="shared" si="188"/>
        <v>45533</v>
      </c>
      <c r="D1109" s="20">
        <f t="shared" si="189"/>
        <v>0.86458333333333337</v>
      </c>
      <c r="E1109" s="20">
        <f t="shared" si="190"/>
        <v>0.92361111111111116</v>
      </c>
      <c r="F1109" s="20">
        <f t="shared" si="191"/>
        <v>5.902777777777779E-2</v>
      </c>
      <c r="G1109" s="11" t="str" cm="1">
        <f t="array" ref="G1109">_xlfn.IFNA(LOOKUP(1,0/FIND(help!$B$1:$B$26,B1109),help!$C$1:$C$26),"")</f>
        <v/>
      </c>
      <c r="H1109" s="11" t="str" cm="1">
        <f t="array" ref="H1109">IF(G1109="","",IFERROR(LOOKUP(1,0/FIND(help!$H$2:$H$18,B1109),help!$I$2:$I$18),""))</f>
        <v/>
      </c>
      <c r="I1109" s="11" t="str">
        <f t="shared" si="198"/>
        <v>国际足球赛场-2024南美解放者杯1/8决赛第二回合</v>
      </c>
      <c r="J1109" s="11" t="str">
        <f t="shared" si="193"/>
        <v>玻利维亚玻利瓦尔VS巴西弗拉门戈</v>
      </c>
      <c r="K1109" s="11" t="s">
        <v>755</v>
      </c>
      <c r="L1109" s="19">
        <f t="shared" si="194"/>
        <v>45533</v>
      </c>
      <c r="M1109" s="11">
        <f t="shared" si="157"/>
        <v>3505</v>
      </c>
      <c r="N1109" s="20" t="str">
        <f t="shared" si="195"/>
        <v/>
      </c>
      <c r="O1109" s="20" t="str">
        <f t="shared" si="196"/>
        <v/>
      </c>
      <c r="P1109" s="11" t="str">
        <f>IF(G1109="","",G1109&amp;COUNTIF($G$2:G1109,G1109))</f>
        <v/>
      </c>
      <c r="Q1109" s="26">
        <f t="shared" si="197"/>
        <v>0</v>
      </c>
    </row>
    <row r="1110" spans="1:17" x14ac:dyDescent="0.2">
      <c r="B1110" s="11" t="s">
        <v>1407</v>
      </c>
      <c r="C1110" s="19">
        <f t="shared" si="188"/>
        <v>45533</v>
      </c>
      <c r="D1110" s="20">
        <f t="shared" si="189"/>
        <v>0.92361111111111116</v>
      </c>
      <c r="E1110" s="20">
        <f t="shared" si="190"/>
        <v>0.97916666666666663</v>
      </c>
      <c r="F1110" s="20">
        <f t="shared" si="191"/>
        <v>5.5555555555555469E-2</v>
      </c>
      <c r="G1110" s="11" t="str" cm="1">
        <f t="array" ref="G1110">_xlfn.IFNA(LOOKUP(1,0/FIND(help!$B$1:$B$26,B1110),help!$C$1:$C$26),"")</f>
        <v>欧冠</v>
      </c>
      <c r="H1110" s="11" t="str" cm="1">
        <f t="array" ref="H1110">IF(G1110="","",IFERROR(LOOKUP(1,0/FIND(help!$H$2:$H$18,B1110),help!$I$2:$I$18),""))</f>
        <v>2023-24赛季</v>
      </c>
      <c r="I1110" s="11" t="str">
        <f t="shared" si="198"/>
        <v>实况录像-2023/2024欧洲冠军联赛</v>
      </c>
      <c r="J1110" s="11" t="str">
        <f t="shared" si="193"/>
        <v>半决赛第一回合?多特蒙德-巴黎圣日耳曼</v>
      </c>
      <c r="K1110" s="11" t="s">
        <v>755</v>
      </c>
      <c r="L1110" s="19">
        <f t="shared" si="194"/>
        <v>45533</v>
      </c>
      <c r="M1110" s="11">
        <f t="shared" si="157"/>
        <v>3505</v>
      </c>
      <c r="N1110" s="20">
        <f t="shared" si="195"/>
        <v>0.92361111111111116</v>
      </c>
      <c r="O1110" s="20">
        <f t="shared" si="196"/>
        <v>0.97916666666666674</v>
      </c>
      <c r="P1110" s="11" t="str">
        <f>IF(G1110="","",G1110&amp;COUNTIF($G$2:G1110,G1110))</f>
        <v>欧冠222</v>
      </c>
      <c r="Q1110" s="26">
        <f t="shared" si="197"/>
        <v>1.1102230246251565E-16</v>
      </c>
    </row>
    <row r="1111" spans="1:17" x14ac:dyDescent="0.2">
      <c r="B1111" s="11" t="s">
        <v>1408</v>
      </c>
      <c r="C1111" s="19">
        <f t="shared" ref="C1111:C1174" si="199">IF(A1111="",C1110,A1111)</f>
        <v>45533</v>
      </c>
      <c r="D1111" s="20">
        <f t="shared" ref="D1111:D1174" si="200">VALUE(LEFT(B1111,5))</f>
        <v>0.97916666666666663</v>
      </c>
      <c r="E1111" s="20">
        <f t="shared" ref="E1111:E1174" si="201">D1112</f>
        <v>3.8194444444444448E-2</v>
      </c>
      <c r="F1111" s="20">
        <f t="shared" ref="F1111:F1174" si="202">IF(E1111-D1111&lt;0,E1111-D1111+1,E1111-D1111)</f>
        <v>5.902777777777779E-2</v>
      </c>
      <c r="G1111" s="11" t="str" cm="1">
        <f t="array" ref="G1111">_xlfn.IFNA(LOOKUP(1,0/FIND(help!$B$1:$B$26,B1111),help!$C$1:$C$26),"")</f>
        <v>欧冠</v>
      </c>
      <c r="H1111" s="11" t="str" cm="1">
        <f t="array" ref="H1111">IF(G1111="","",IFERROR(LOOKUP(1,0/FIND(help!$H$2:$H$18,B1111),help!$I$2:$I$18),""))</f>
        <v>2023-24赛季</v>
      </c>
      <c r="I1111" s="11" t="str">
        <f t="shared" si="198"/>
        <v>实况录像-2023/2024欧洲冠军联赛</v>
      </c>
      <c r="J1111" s="11" t="str">
        <f t="shared" ref="J1111:J1174" si="203">SUBSTITUTE(RIGHT(B1111,LEN(B1111)-FIND("?",B1111)),"—","VS")</f>
        <v>半决赛第一回合?拜仁慕尼黑-皇家马德里</v>
      </c>
      <c r="K1111" s="11" t="s">
        <v>755</v>
      </c>
      <c r="L1111" s="19">
        <f t="shared" ref="L1111:L1174" si="204">IF(D1111&lt;$L$1,C1111-1,C1111)</f>
        <v>45533</v>
      </c>
      <c r="M1111" s="11">
        <f t="shared" si="157"/>
        <v>3505</v>
      </c>
      <c r="N1111" s="20">
        <f t="shared" ref="N1111:N1174" si="205">IF(G1111="","",IF(D1111&lt;$L$1,D1111+1,D1111))</f>
        <v>0.97916666666666663</v>
      </c>
      <c r="O1111" s="20">
        <f t="shared" ref="O1111:O1174" si="206">IF(N1111="","",IF(ISNUMBER(FIND("集锦",G1111)),IF(E1111&lt;$L$1,E1111+1,E1111),IF(ABS(F1111-$M$1)&lt;=TIME(0,5,1),IF(N1111+$M$1&gt;TIME(2,0,0)+1,N1111+$M$1-1,N1111+$M$1),"check")))</f>
        <v>1.0347222222222221</v>
      </c>
      <c r="P1111" s="11" t="str">
        <f>IF(G1111="","",G1111&amp;COUNTIF($G$2:G1111,G1111))</f>
        <v>欧冠223</v>
      </c>
      <c r="Q1111" s="26">
        <f t="shared" ref="Q1111:Q1174" si="207">IF(N1111="",0,ABS(O1111-E1111-IF(E1111&lt;1/12,1,0)))</f>
        <v>3.4722222222223209E-3</v>
      </c>
    </row>
    <row r="1112" spans="1:17" x14ac:dyDescent="0.2">
      <c r="A1112" s="19">
        <v>45534</v>
      </c>
      <c r="B1112" s="11" t="s">
        <v>576</v>
      </c>
      <c r="C1112" s="19">
        <f t="shared" si="199"/>
        <v>45534</v>
      </c>
      <c r="D1112" s="20">
        <f t="shared" si="200"/>
        <v>3.8194444444444448E-2</v>
      </c>
      <c r="E1112" s="20">
        <f t="shared" si="201"/>
        <v>5.5555555555555552E-2</v>
      </c>
      <c r="F1112" s="20">
        <f t="shared" si="202"/>
        <v>1.7361111111111105E-2</v>
      </c>
      <c r="G1112" s="11" t="str" cm="1">
        <f t="array" ref="G1112">_xlfn.IFNA(LOOKUP(1,0/FIND(help!$B$1:$B$26,B1112),help!$C$1:$C$26),"")</f>
        <v/>
      </c>
      <c r="H1112" s="11" t="str" cm="1">
        <f t="array" ref="H1112">IF(G1112="","",IFERROR(LOOKUP(1,0/FIND(help!$H$2:$H$18,B1112),help!$I$2:$I$18),""))</f>
        <v/>
      </c>
      <c r="I1112" s="11" t="str">
        <f t="shared" si="198"/>
        <v>足球华彩-2024-5</v>
      </c>
      <c r="J1112" s="11" t="str">
        <f t="shared" si="203"/>
        <v>城记?米兰</v>
      </c>
      <c r="K1112" s="11" t="s">
        <v>755</v>
      </c>
      <c r="L1112" s="19">
        <f t="shared" si="204"/>
        <v>45533</v>
      </c>
      <c r="M1112" s="11">
        <f t="shared" si="157"/>
        <v>3505</v>
      </c>
      <c r="N1112" s="20" t="str">
        <f t="shared" si="205"/>
        <v/>
      </c>
      <c r="O1112" s="20" t="str">
        <f t="shared" si="206"/>
        <v/>
      </c>
      <c r="P1112" s="11" t="str">
        <f>IF(G1112="","",G1112&amp;COUNTIF($G$2:G1112,G1112))</f>
        <v/>
      </c>
      <c r="Q1112" s="26">
        <f t="shared" si="207"/>
        <v>0</v>
      </c>
    </row>
    <row r="1113" spans="1:17" x14ac:dyDescent="0.2">
      <c r="B1113" s="11" t="s">
        <v>1409</v>
      </c>
      <c r="C1113" s="19">
        <f t="shared" si="199"/>
        <v>45534</v>
      </c>
      <c r="D1113" s="20">
        <f t="shared" si="200"/>
        <v>5.5555555555555552E-2</v>
      </c>
      <c r="E1113" s="20">
        <f t="shared" si="201"/>
        <v>0.1111111111111111</v>
      </c>
      <c r="F1113" s="20">
        <f t="shared" si="202"/>
        <v>5.5555555555555552E-2</v>
      </c>
      <c r="G1113" s="11" t="str" cm="1">
        <f t="array" ref="G1113">_xlfn.IFNA(LOOKUP(1,0/FIND(help!$B$1:$B$26,B1113),help!$C$1:$C$26),"")</f>
        <v>德甲</v>
      </c>
      <c r="H1113" s="11" t="str" cm="1">
        <f t="array" ref="H1113">IF(G1113="","",IFERROR(LOOKUP(1,0/FIND(help!$H$2:$H$18,B1113),help!$I$2:$I$18),""))</f>
        <v>2023-24赛季</v>
      </c>
      <c r="I1113" s="11" t="str">
        <f t="shared" ref="I1113:I1176" si="208">IFERROR(MID(B1113,6,FIND("?",B1113)-6),B1113)</f>
        <v>国际足球赛场-23-24赛季德甲联赛第33轮</v>
      </c>
      <c r="J1113" s="11" t="str">
        <f t="shared" si="203"/>
        <v>拜仁慕尼黑VS沃尔夫斯堡</v>
      </c>
      <c r="K1113" s="11" t="s">
        <v>755</v>
      </c>
      <c r="L1113" s="19">
        <f t="shared" si="204"/>
        <v>45533</v>
      </c>
      <c r="M1113" s="11">
        <f t="shared" si="157"/>
        <v>3505</v>
      </c>
      <c r="N1113" s="20">
        <f t="shared" si="205"/>
        <v>1.0555555555555556</v>
      </c>
      <c r="O1113" s="20">
        <f t="shared" si="206"/>
        <v>0.11111111111111116</v>
      </c>
      <c r="P1113" s="11" t="str">
        <f>IF(G1113="","",G1113&amp;COUNTIF($G$2:G1113,G1113))</f>
        <v>德甲276</v>
      </c>
      <c r="Q1113" s="26">
        <f t="shared" si="207"/>
        <v>5.5511151231257827E-17</v>
      </c>
    </row>
    <row r="1114" spans="1:17" x14ac:dyDescent="0.2">
      <c r="B1114" s="11" t="s">
        <v>1410</v>
      </c>
      <c r="C1114" s="19">
        <f t="shared" si="199"/>
        <v>45534</v>
      </c>
      <c r="D1114" s="20">
        <f t="shared" si="200"/>
        <v>0.1111111111111111</v>
      </c>
      <c r="E1114" s="20">
        <f t="shared" si="201"/>
        <v>0.1701388888888889</v>
      </c>
      <c r="F1114" s="20">
        <f t="shared" si="202"/>
        <v>5.902777777777779E-2</v>
      </c>
      <c r="G1114" s="11" t="str" cm="1">
        <f t="array" ref="G1114">_xlfn.IFNA(LOOKUP(1,0/FIND(help!$B$1:$B$26,B1114),help!$C$1:$C$26),"")</f>
        <v>德甲</v>
      </c>
      <c r="H1114" s="11" t="str" cm="1">
        <f t="array" ref="H1114">IF(G1114="","",IFERROR(LOOKUP(1,0/FIND(help!$H$2:$H$18,B1114),help!$I$2:$I$18),""))</f>
        <v>2023-24赛季</v>
      </c>
      <c r="I1114" s="11" t="str">
        <f t="shared" si="208"/>
        <v>国际足球赛场-23-24赛季德甲联赛第33轮</v>
      </c>
      <c r="J1114" s="11" t="str">
        <f t="shared" si="203"/>
        <v>莱比锡VS不来梅</v>
      </c>
      <c r="K1114" s="11" t="s">
        <v>755</v>
      </c>
      <c r="L1114" s="19">
        <f t="shared" si="204"/>
        <v>45534</v>
      </c>
      <c r="M1114" s="11">
        <f t="shared" si="157"/>
        <v>3505</v>
      </c>
      <c r="N1114" s="20">
        <f t="shared" si="205"/>
        <v>0.1111111111111111</v>
      </c>
      <c r="O1114" s="20">
        <f t="shared" si="206"/>
        <v>0.16666666666666666</v>
      </c>
      <c r="P1114" s="11" t="str">
        <f>IF(G1114="","",G1114&amp;COUNTIF($G$2:G1114,G1114))</f>
        <v>德甲277</v>
      </c>
      <c r="Q1114" s="26">
        <f t="shared" si="207"/>
        <v>3.4722222222222376E-3</v>
      </c>
    </row>
    <row r="1115" spans="1:17" x14ac:dyDescent="0.2">
      <c r="B1115" s="11" t="s">
        <v>1411</v>
      </c>
      <c r="C1115" s="19">
        <f t="shared" si="199"/>
        <v>45534</v>
      </c>
      <c r="D1115" s="20">
        <f t="shared" si="200"/>
        <v>0.1701388888888889</v>
      </c>
      <c r="E1115" s="20">
        <f t="shared" si="201"/>
        <v>0.22569444444444445</v>
      </c>
      <c r="F1115" s="20">
        <f t="shared" si="202"/>
        <v>5.5555555555555552E-2</v>
      </c>
      <c r="G1115" s="11" t="str" cm="1">
        <f t="array" ref="G1115">_xlfn.IFNA(LOOKUP(1,0/FIND(help!$B$1:$B$26,B1115),help!$C$1:$C$26),"")</f>
        <v>法甲</v>
      </c>
      <c r="H1115" s="11" t="str" cm="1">
        <f t="array" ref="H1115">IF(G1115="","",IFERROR(LOOKUP(1,0/FIND(help!$H$2:$H$18,B1115),help!$I$2:$I$18),""))</f>
        <v>2023-24赛季</v>
      </c>
      <c r="I1115" s="11" t="str">
        <f t="shared" si="208"/>
        <v>国际足球赛场-23-24赛季法甲联赛第1轮</v>
      </c>
      <c r="J1115" s="11" t="str">
        <f t="shared" si="203"/>
        <v>巴黎圣日耳曼VS洛里昂</v>
      </c>
      <c r="K1115" s="11" t="s">
        <v>755</v>
      </c>
      <c r="L1115" s="19">
        <f t="shared" si="204"/>
        <v>45534</v>
      </c>
      <c r="M1115" s="11">
        <f t="shared" si="157"/>
        <v>3505</v>
      </c>
      <c r="N1115" s="20">
        <f t="shared" si="205"/>
        <v>0.1701388888888889</v>
      </c>
      <c r="O1115" s="20">
        <f t="shared" si="206"/>
        <v>0.22569444444444445</v>
      </c>
      <c r="P1115" s="11" t="str">
        <f>IF(G1115="","",G1115&amp;COUNTIF($G$2:G1115,G1115))</f>
        <v>法甲61</v>
      </c>
      <c r="Q1115" s="26">
        <f t="shared" si="207"/>
        <v>0</v>
      </c>
    </row>
    <row r="1116" spans="1:17" x14ac:dyDescent="0.2">
      <c r="B1116" s="11" t="s">
        <v>1412</v>
      </c>
      <c r="C1116" s="19">
        <f t="shared" si="199"/>
        <v>45534</v>
      </c>
      <c r="D1116" s="20">
        <f t="shared" si="200"/>
        <v>0.22569444444444445</v>
      </c>
      <c r="E1116" s="20">
        <f t="shared" si="201"/>
        <v>0.28472222222222221</v>
      </c>
      <c r="F1116" s="20">
        <f t="shared" si="202"/>
        <v>5.9027777777777762E-2</v>
      </c>
      <c r="G1116" s="11" t="str" cm="1">
        <f t="array" ref="G1116">_xlfn.IFNA(LOOKUP(1,0/FIND(help!$B$1:$B$26,B1116),help!$C$1:$C$26),"")</f>
        <v>法甲</v>
      </c>
      <c r="H1116" s="11" t="str" cm="1">
        <f t="array" ref="H1116">IF(G1116="","",IFERROR(LOOKUP(1,0/FIND(help!$H$2:$H$18,B1116),help!$I$2:$I$18),""))</f>
        <v>2023-24赛季</v>
      </c>
      <c r="I1116" s="11" t="str">
        <f t="shared" si="208"/>
        <v>国际足球赛场-23-24赛季法甲联赛第1轮</v>
      </c>
      <c r="J1116" s="11" t="str">
        <f t="shared" si="203"/>
        <v>布雷斯特VS朗斯</v>
      </c>
      <c r="K1116" s="11" t="s">
        <v>755</v>
      </c>
      <c r="L1116" s="19">
        <f t="shared" si="204"/>
        <v>45534</v>
      </c>
      <c r="M1116" s="11">
        <f t="shared" si="157"/>
        <v>3505</v>
      </c>
      <c r="N1116" s="20">
        <f t="shared" si="205"/>
        <v>0.22569444444444445</v>
      </c>
      <c r="O1116" s="20">
        <f t="shared" si="206"/>
        <v>0.28125</v>
      </c>
      <c r="P1116" s="11" t="str">
        <f>IF(G1116="","",G1116&amp;COUNTIF($G$2:G1116,G1116))</f>
        <v>法甲62</v>
      </c>
      <c r="Q1116" s="26">
        <f t="shared" si="207"/>
        <v>3.4722222222222099E-3</v>
      </c>
    </row>
    <row r="1117" spans="1:17" x14ac:dyDescent="0.2">
      <c r="B1117" s="11" t="s">
        <v>1413</v>
      </c>
      <c r="C1117" s="19">
        <f t="shared" si="199"/>
        <v>45534</v>
      </c>
      <c r="D1117" s="20">
        <f t="shared" si="200"/>
        <v>0.28472222222222221</v>
      </c>
      <c r="E1117" s="20">
        <f t="shared" si="201"/>
        <v>0.34027777777777779</v>
      </c>
      <c r="F1117" s="20">
        <f t="shared" si="202"/>
        <v>5.555555555555558E-2</v>
      </c>
      <c r="G1117" s="11" t="str" cm="1">
        <f t="array" ref="G1117">_xlfn.IFNA(LOOKUP(1,0/FIND(help!$B$1:$B$26,B1117),help!$C$1:$C$26),"")</f>
        <v>法甲</v>
      </c>
      <c r="H1117" s="11" t="str" cm="1">
        <f t="array" ref="H1117">IF(G1117="","",IFERROR(LOOKUP(1,0/FIND(help!$H$2:$H$18,B1117),help!$I$2:$I$18),""))</f>
        <v>2023-24赛季</v>
      </c>
      <c r="I1117" s="11" t="str">
        <f t="shared" si="208"/>
        <v>国际足球赛场-23-24赛季法甲联赛第2轮</v>
      </c>
      <c r="J1117" s="11" t="str">
        <f t="shared" si="203"/>
        <v>里尔-南特</v>
      </c>
      <c r="K1117" s="11" t="s">
        <v>755</v>
      </c>
      <c r="L1117" s="19">
        <f t="shared" si="204"/>
        <v>45534</v>
      </c>
      <c r="M1117" s="11">
        <f t="shared" si="157"/>
        <v>3505</v>
      </c>
      <c r="N1117" s="20">
        <f t="shared" si="205"/>
        <v>0.28472222222222221</v>
      </c>
      <c r="O1117" s="20">
        <f t="shared" si="206"/>
        <v>0.34027777777777779</v>
      </c>
      <c r="P1117" s="11" t="str">
        <f>IF(G1117="","",G1117&amp;COUNTIF($G$2:G1117,G1117))</f>
        <v>法甲63</v>
      </c>
      <c r="Q1117" s="26">
        <f t="shared" si="207"/>
        <v>0</v>
      </c>
    </row>
    <row r="1118" spans="1:17" x14ac:dyDescent="0.2">
      <c r="B1118" s="11" t="s">
        <v>1414</v>
      </c>
      <c r="C1118" s="19">
        <f t="shared" si="199"/>
        <v>45534</v>
      </c>
      <c r="D1118" s="20">
        <f t="shared" si="200"/>
        <v>0.34027777777777779</v>
      </c>
      <c r="E1118" s="20">
        <f t="shared" si="201"/>
        <v>0.39930555555555558</v>
      </c>
      <c r="F1118" s="20">
        <f t="shared" si="202"/>
        <v>5.902777777777779E-2</v>
      </c>
      <c r="G1118" s="11" t="str" cm="1">
        <f t="array" ref="G1118">_xlfn.IFNA(LOOKUP(1,0/FIND(help!$B$1:$B$26,B1118),help!$C$1:$C$26),"")</f>
        <v>法甲</v>
      </c>
      <c r="H1118" s="11" t="str" cm="1">
        <f t="array" ref="H1118">IF(G1118="","",IFERROR(LOOKUP(1,0/FIND(help!$H$2:$H$18,B1118),help!$I$2:$I$18),""))</f>
        <v>2023-24赛季</v>
      </c>
      <c r="I1118" s="11" t="str">
        <f t="shared" si="208"/>
        <v>国际足球赛场-23-24赛季法甲联赛第2轮</v>
      </c>
      <c r="J1118" s="11" t="str">
        <f t="shared" si="203"/>
        <v>朗斯-雷恩</v>
      </c>
      <c r="K1118" s="11" t="s">
        <v>755</v>
      </c>
      <c r="L1118" s="19">
        <f t="shared" si="204"/>
        <v>45534</v>
      </c>
      <c r="M1118" s="11">
        <f t="shared" si="157"/>
        <v>3505</v>
      </c>
      <c r="N1118" s="20">
        <f t="shared" si="205"/>
        <v>0.34027777777777779</v>
      </c>
      <c r="O1118" s="20">
        <f t="shared" si="206"/>
        <v>0.39583333333333337</v>
      </c>
      <c r="P1118" s="11" t="str">
        <f>IF(G1118="","",G1118&amp;COUNTIF($G$2:G1118,G1118))</f>
        <v>法甲64</v>
      </c>
      <c r="Q1118" s="26">
        <f t="shared" si="207"/>
        <v>3.4722222222222099E-3</v>
      </c>
    </row>
    <row r="1119" spans="1:17" x14ac:dyDescent="0.2">
      <c r="B1119" s="11" t="s">
        <v>1415</v>
      </c>
      <c r="C1119" s="19">
        <f t="shared" si="199"/>
        <v>45534</v>
      </c>
      <c r="D1119" s="20">
        <f t="shared" si="200"/>
        <v>0.39930555555555558</v>
      </c>
      <c r="E1119" s="20">
        <f t="shared" si="201"/>
        <v>0.4548611111111111</v>
      </c>
      <c r="F1119" s="20">
        <f t="shared" si="202"/>
        <v>5.5555555555555525E-2</v>
      </c>
      <c r="G1119" s="11" t="str" cm="1">
        <f t="array" ref="G1119">_xlfn.IFNA(LOOKUP(1,0/FIND(help!$B$1:$B$26,B1119),help!$C$1:$C$26),"")</f>
        <v>欧冠</v>
      </c>
      <c r="H1119" s="11" t="str" cm="1">
        <f t="array" ref="H1119">IF(G1119="","",IFERROR(LOOKUP(1,0/FIND(help!$H$2:$H$18,B1119),help!$I$2:$I$18),""))</f>
        <v>2023-24赛季</v>
      </c>
      <c r="I1119" s="11" t="str">
        <f t="shared" si="208"/>
        <v>实况录像-2023/2024欧洲冠军联赛</v>
      </c>
      <c r="J1119" s="11" t="str">
        <f t="shared" si="203"/>
        <v>半决赛第一回合?拜仁慕尼黑-皇家马德里</v>
      </c>
      <c r="K1119" s="11" t="s">
        <v>755</v>
      </c>
      <c r="L1119" s="19">
        <f t="shared" si="204"/>
        <v>45534</v>
      </c>
      <c r="M1119" s="11">
        <f t="shared" si="157"/>
        <v>3505</v>
      </c>
      <c r="N1119" s="20">
        <f t="shared" si="205"/>
        <v>0.39930555555555558</v>
      </c>
      <c r="O1119" s="20">
        <f t="shared" si="206"/>
        <v>0.45486111111111116</v>
      </c>
      <c r="P1119" s="11" t="str">
        <f>IF(G1119="","",G1119&amp;COUNTIF($G$2:G1119,G1119))</f>
        <v>欧冠224</v>
      </c>
      <c r="Q1119" s="26">
        <f t="shared" si="207"/>
        <v>5.5511151231257827E-17</v>
      </c>
    </row>
    <row r="1120" spans="1:17" x14ac:dyDescent="0.2">
      <c r="B1120" s="11" t="s">
        <v>1416</v>
      </c>
      <c r="C1120" s="19">
        <f t="shared" si="199"/>
        <v>45534</v>
      </c>
      <c r="D1120" s="20">
        <f t="shared" si="200"/>
        <v>0.4548611111111111</v>
      </c>
      <c r="E1120" s="20">
        <f t="shared" si="201"/>
        <v>0.51388888888888884</v>
      </c>
      <c r="F1120" s="20">
        <f t="shared" si="202"/>
        <v>5.9027777777777735E-2</v>
      </c>
      <c r="G1120" s="11" t="str" cm="1">
        <f t="array" ref="G1120">_xlfn.IFNA(LOOKUP(1,0/FIND(help!$B$1:$B$26,B1120),help!$C$1:$C$26),"")</f>
        <v>欧冠</v>
      </c>
      <c r="H1120" s="11" t="str" cm="1">
        <f t="array" ref="H1120">IF(G1120="","",IFERROR(LOOKUP(1,0/FIND(help!$H$2:$H$18,B1120),help!$I$2:$I$18),""))</f>
        <v>2023-24赛季</v>
      </c>
      <c r="I1120" s="11" t="str">
        <f t="shared" si="208"/>
        <v>实况录像-2023/2024欧洲冠军联赛</v>
      </c>
      <c r="J1120" s="11" t="str">
        <f t="shared" si="203"/>
        <v>半决赛第二回合?皇家马德里VS拜仁慕尼黑</v>
      </c>
      <c r="K1120" s="11" t="s">
        <v>755</v>
      </c>
      <c r="L1120" s="19">
        <f t="shared" si="204"/>
        <v>45534</v>
      </c>
      <c r="M1120" s="11">
        <f t="shared" si="157"/>
        <v>3505</v>
      </c>
      <c r="N1120" s="20">
        <f t="shared" si="205"/>
        <v>0.4548611111111111</v>
      </c>
      <c r="O1120" s="20">
        <f t="shared" si="206"/>
        <v>0.51041666666666663</v>
      </c>
      <c r="P1120" s="11" t="str">
        <f>IF(G1120="","",G1120&amp;COUNTIF($G$2:G1120,G1120))</f>
        <v>欧冠225</v>
      </c>
      <c r="Q1120" s="26">
        <f t="shared" si="207"/>
        <v>3.4722222222222099E-3</v>
      </c>
    </row>
    <row r="1121" spans="1:17" x14ac:dyDescent="0.2">
      <c r="B1121" s="11" t="s">
        <v>1417</v>
      </c>
      <c r="C1121" s="19">
        <f t="shared" si="199"/>
        <v>45534</v>
      </c>
      <c r="D1121" s="20">
        <f t="shared" si="200"/>
        <v>0.51388888888888884</v>
      </c>
      <c r="E1121" s="20">
        <f t="shared" si="201"/>
        <v>0.53819444444444442</v>
      </c>
      <c r="F1121" s="20">
        <f t="shared" si="202"/>
        <v>2.430555555555558E-2</v>
      </c>
      <c r="G1121" s="11" t="str" cm="1">
        <f t="array" ref="G1121">_xlfn.IFNA(LOOKUP(1,0/FIND(help!$B$1:$B$26,B1121),help!$C$1:$C$26),"")</f>
        <v/>
      </c>
      <c r="H1121" s="11" t="str" cm="1">
        <f t="array" ref="H1121">IF(G1121="","",IFERROR(LOOKUP(1,0/FIND(help!$H$2:$H$18,B1121),help!$I$2:$I$18),""))</f>
        <v/>
      </c>
      <c r="I1121" s="11" t="str">
        <f t="shared" si="208"/>
        <v>12:20国际足球赛场-2024南美解放者杯1/8决赛集锦1</v>
      </c>
      <c r="J1121" s="11" t="e">
        <f t="shared" si="203"/>
        <v>#VALUE!</v>
      </c>
      <c r="K1121" s="11" t="s">
        <v>755</v>
      </c>
      <c r="L1121" s="19">
        <f t="shared" si="204"/>
        <v>45534</v>
      </c>
      <c r="M1121" s="11">
        <f t="shared" si="157"/>
        <v>3505</v>
      </c>
      <c r="N1121" s="20" t="str">
        <f t="shared" si="205"/>
        <v/>
      </c>
      <c r="O1121" s="20" t="str">
        <f t="shared" si="206"/>
        <v/>
      </c>
      <c r="P1121" s="11" t="str">
        <f>IF(G1121="","",G1121&amp;COUNTIF($G$2:G1121,G1121))</f>
        <v/>
      </c>
      <c r="Q1121" s="26">
        <f t="shared" si="207"/>
        <v>0</v>
      </c>
    </row>
    <row r="1122" spans="1:17" x14ac:dyDescent="0.2">
      <c r="B1122" s="11" t="s">
        <v>1418</v>
      </c>
      <c r="C1122" s="19">
        <f t="shared" si="199"/>
        <v>45534</v>
      </c>
      <c r="D1122" s="20">
        <f t="shared" si="200"/>
        <v>0.53819444444444442</v>
      </c>
      <c r="E1122" s="20">
        <f t="shared" si="201"/>
        <v>0.5625</v>
      </c>
      <c r="F1122" s="20">
        <f t="shared" si="202"/>
        <v>2.430555555555558E-2</v>
      </c>
      <c r="G1122" s="11" t="str" cm="1">
        <f t="array" ref="G1122">_xlfn.IFNA(LOOKUP(1,0/FIND(help!$B$1:$B$26,B1122),help!$C$1:$C$26),"")</f>
        <v/>
      </c>
      <c r="H1122" s="11" t="str" cm="1">
        <f t="array" ref="H1122">IF(G1122="","",IFERROR(LOOKUP(1,0/FIND(help!$H$2:$H$18,B1122),help!$I$2:$I$18),""))</f>
        <v/>
      </c>
      <c r="I1122" s="11" t="str">
        <f t="shared" si="208"/>
        <v>12:55国际足球赛场-2024南美解放者杯1/8决赛集锦2</v>
      </c>
      <c r="J1122" s="11" t="e">
        <f t="shared" si="203"/>
        <v>#VALUE!</v>
      </c>
      <c r="K1122" s="11" t="s">
        <v>755</v>
      </c>
      <c r="L1122" s="19">
        <f t="shared" si="204"/>
        <v>45534</v>
      </c>
      <c r="M1122" s="11">
        <f t="shared" si="157"/>
        <v>3505</v>
      </c>
      <c r="N1122" s="20" t="str">
        <f t="shared" si="205"/>
        <v/>
      </c>
      <c r="O1122" s="20" t="str">
        <f t="shared" si="206"/>
        <v/>
      </c>
      <c r="P1122" s="11" t="str">
        <f>IF(G1122="","",G1122&amp;COUNTIF($G$2:G1122,G1122))</f>
        <v/>
      </c>
      <c r="Q1122" s="26">
        <f t="shared" si="207"/>
        <v>0</v>
      </c>
    </row>
    <row r="1123" spans="1:17" x14ac:dyDescent="0.2">
      <c r="B1123" s="11" t="s">
        <v>1419</v>
      </c>
      <c r="C1123" s="19">
        <f t="shared" si="199"/>
        <v>45534</v>
      </c>
      <c r="D1123" s="20">
        <f t="shared" si="200"/>
        <v>0.5625</v>
      </c>
      <c r="E1123" s="20">
        <f t="shared" si="201"/>
        <v>0.61805555555555558</v>
      </c>
      <c r="F1123" s="20">
        <f t="shared" si="202"/>
        <v>5.555555555555558E-2</v>
      </c>
      <c r="G1123" s="11" t="str" cm="1">
        <f t="array" ref="G1123">_xlfn.IFNA(LOOKUP(1,0/FIND(help!$B$1:$B$26,B1123),help!$C$1:$C$26),"")</f>
        <v>意甲</v>
      </c>
      <c r="H1123" s="11" t="str" cm="1">
        <f t="array" ref="H1123">IF(G1123="","",IFERROR(LOOKUP(1,0/FIND(help!$H$2:$H$18,B1123),help!$I$2:$I$18),""))</f>
        <v>2023-24赛季</v>
      </c>
      <c r="I1123" s="11" t="str">
        <f t="shared" si="208"/>
        <v>国际足球赛场-23-24赛季意甲联赛第28轮</v>
      </c>
      <c r="J1123" s="11" t="str">
        <f t="shared" si="203"/>
        <v>博洛尼亚VS国际米兰</v>
      </c>
      <c r="K1123" s="11" t="s">
        <v>755</v>
      </c>
      <c r="L1123" s="19">
        <f t="shared" si="204"/>
        <v>45534</v>
      </c>
      <c r="M1123" s="11">
        <f t="shared" si="157"/>
        <v>3505</v>
      </c>
      <c r="N1123" s="20">
        <f t="shared" si="205"/>
        <v>0.5625</v>
      </c>
      <c r="O1123" s="20">
        <f t="shared" si="206"/>
        <v>0.61805555555555558</v>
      </c>
      <c r="P1123" s="11" t="str">
        <f>IF(G1123="","",G1123&amp;COUNTIF($G$2:G1123,G1123))</f>
        <v>意甲99</v>
      </c>
      <c r="Q1123" s="26">
        <f t="shared" si="207"/>
        <v>0</v>
      </c>
    </row>
    <row r="1124" spans="1:17" x14ac:dyDescent="0.2">
      <c r="B1124" s="11" t="s">
        <v>1420</v>
      </c>
      <c r="C1124" s="19">
        <f t="shared" si="199"/>
        <v>45534</v>
      </c>
      <c r="D1124" s="20">
        <f t="shared" si="200"/>
        <v>0.61805555555555558</v>
      </c>
      <c r="E1124" s="20">
        <f t="shared" si="201"/>
        <v>0.67708333333333337</v>
      </c>
      <c r="F1124" s="20">
        <f t="shared" si="202"/>
        <v>5.902777777777779E-2</v>
      </c>
      <c r="G1124" s="11" t="str" cm="1">
        <f t="array" ref="G1124">_xlfn.IFNA(LOOKUP(1,0/FIND(help!$B$1:$B$26,B1124),help!$C$1:$C$26),"")</f>
        <v>意甲</v>
      </c>
      <c r="H1124" s="11" t="str" cm="1">
        <f t="array" ref="H1124">IF(G1124="","",IFERROR(LOOKUP(1,0/FIND(help!$H$2:$H$18,B1124),help!$I$2:$I$18),""))</f>
        <v>2023-24赛季</v>
      </c>
      <c r="I1124" s="11" t="str">
        <f t="shared" si="208"/>
        <v>国际足球赛场-23-24赛季意甲联赛第29轮</v>
      </c>
      <c r="J1124" s="11" t="str">
        <f t="shared" si="203"/>
        <v>维罗纳VSAC米兰</v>
      </c>
      <c r="K1124" s="11" t="s">
        <v>755</v>
      </c>
      <c r="L1124" s="19">
        <f t="shared" si="204"/>
        <v>45534</v>
      </c>
      <c r="M1124" s="11">
        <f t="shared" si="157"/>
        <v>3505</v>
      </c>
      <c r="N1124" s="20">
        <f t="shared" si="205"/>
        <v>0.61805555555555558</v>
      </c>
      <c r="O1124" s="20">
        <f t="shared" si="206"/>
        <v>0.67361111111111116</v>
      </c>
      <c r="P1124" s="11" t="str">
        <f>IF(G1124="","",G1124&amp;COUNTIF($G$2:G1124,G1124))</f>
        <v>意甲100</v>
      </c>
      <c r="Q1124" s="26">
        <f t="shared" si="207"/>
        <v>3.4722222222222099E-3</v>
      </c>
    </row>
    <row r="1125" spans="1:17" x14ac:dyDescent="0.2">
      <c r="B1125" s="11" t="s">
        <v>1421</v>
      </c>
      <c r="C1125" s="19">
        <f t="shared" si="199"/>
        <v>45534</v>
      </c>
      <c r="D1125" s="20">
        <f t="shared" si="200"/>
        <v>0.67708333333333337</v>
      </c>
      <c r="E1125" s="20">
        <f t="shared" si="201"/>
        <v>0.73263888888888884</v>
      </c>
      <c r="F1125" s="20">
        <f t="shared" si="202"/>
        <v>5.5555555555555469E-2</v>
      </c>
      <c r="G1125" s="11" t="str" cm="1">
        <f t="array" ref="G1125">_xlfn.IFNA(LOOKUP(1,0/FIND(help!$B$1:$B$26,B1125),help!$C$1:$C$26),"")</f>
        <v>英超</v>
      </c>
      <c r="H1125" s="11" t="str" cm="1">
        <f t="array" ref="H1125">IF(G1125="","",IFERROR(LOOKUP(1,0/FIND(help!$H$2:$H$18,B1125),help!$I$2:$I$18),""))</f>
        <v>2023-24赛季</v>
      </c>
      <c r="I1125" s="11" t="str">
        <f t="shared" si="208"/>
        <v>国际足球赛场-23-24赛季英超联赛第9轮</v>
      </c>
      <c r="J1125" s="11" t="str">
        <f t="shared" si="203"/>
        <v>曼彻斯特城VS布赖顿</v>
      </c>
      <c r="K1125" s="11" t="s">
        <v>755</v>
      </c>
      <c r="L1125" s="19">
        <f t="shared" si="204"/>
        <v>45534</v>
      </c>
      <c r="M1125" s="11">
        <f t="shared" si="157"/>
        <v>3505</v>
      </c>
      <c r="N1125" s="20">
        <f t="shared" si="205"/>
        <v>0.67708333333333337</v>
      </c>
      <c r="O1125" s="20">
        <f t="shared" si="206"/>
        <v>0.73263888888888895</v>
      </c>
      <c r="P1125" s="11" t="str">
        <f>IF(G1125="","",G1125&amp;COUNTIF($G$2:G1125,G1125))</f>
        <v>英超169</v>
      </c>
      <c r="Q1125" s="26">
        <f t="shared" si="207"/>
        <v>1.1102230246251565E-16</v>
      </c>
    </row>
    <row r="1126" spans="1:17" x14ac:dyDescent="0.2">
      <c r="B1126" s="11" t="s">
        <v>1422</v>
      </c>
      <c r="C1126" s="19">
        <f t="shared" si="199"/>
        <v>45534</v>
      </c>
      <c r="D1126" s="20">
        <f t="shared" si="200"/>
        <v>0.73263888888888884</v>
      </c>
      <c r="E1126" s="20">
        <f t="shared" si="201"/>
        <v>0.79166666666666663</v>
      </c>
      <c r="F1126" s="20">
        <f t="shared" si="202"/>
        <v>5.902777777777779E-2</v>
      </c>
      <c r="G1126" s="11" t="str" cm="1">
        <f t="array" ref="G1126">_xlfn.IFNA(LOOKUP(1,0/FIND(help!$B$1:$B$26,B1126),help!$C$1:$C$26),"")</f>
        <v>英超</v>
      </c>
      <c r="H1126" s="11" t="str" cm="1">
        <f t="array" ref="H1126">IF(G1126="","",IFERROR(LOOKUP(1,0/FIND(help!$H$2:$H$18,B1126),help!$I$2:$I$18),""))</f>
        <v>2023-24赛季</v>
      </c>
      <c r="I1126" s="11" t="str">
        <f t="shared" si="208"/>
        <v>国际足球赛场-23-24赛季英超联赛第10轮</v>
      </c>
      <c r="J1126" s="11" t="str">
        <f t="shared" si="203"/>
        <v>?阿森纳VS谢菲尔德联</v>
      </c>
      <c r="K1126" s="11" t="s">
        <v>755</v>
      </c>
      <c r="L1126" s="19">
        <f t="shared" si="204"/>
        <v>45534</v>
      </c>
      <c r="M1126" s="11">
        <f t="shared" si="157"/>
        <v>3505</v>
      </c>
      <c r="N1126" s="20">
        <f t="shared" si="205"/>
        <v>0.73263888888888884</v>
      </c>
      <c r="O1126" s="20">
        <f t="shared" si="206"/>
        <v>0.78819444444444442</v>
      </c>
      <c r="P1126" s="11" t="str">
        <f>IF(G1126="","",G1126&amp;COUNTIF($G$2:G1126,G1126))</f>
        <v>英超170</v>
      </c>
      <c r="Q1126" s="26">
        <f t="shared" si="207"/>
        <v>3.4722222222222099E-3</v>
      </c>
    </row>
    <row r="1127" spans="1:17" x14ac:dyDescent="0.2">
      <c r="B1127" s="11" t="s">
        <v>1423</v>
      </c>
      <c r="C1127" s="19">
        <f t="shared" si="199"/>
        <v>45534</v>
      </c>
      <c r="D1127" s="20">
        <f t="shared" si="200"/>
        <v>0.79166666666666663</v>
      </c>
      <c r="E1127" s="20">
        <f t="shared" si="201"/>
        <v>0.81597222222222221</v>
      </c>
      <c r="F1127" s="20">
        <f t="shared" si="202"/>
        <v>2.430555555555558E-2</v>
      </c>
      <c r="G1127" s="11" t="str" cm="1">
        <f t="array" ref="G1127">_xlfn.IFNA(LOOKUP(1,0/FIND(help!$B$1:$B$26,B1127),help!$C$1:$C$26),"")</f>
        <v/>
      </c>
      <c r="H1127" s="11" t="str" cm="1">
        <f t="array" ref="H1127">IF(G1127="","",IFERROR(LOOKUP(1,0/FIND(help!$H$2:$H$18,B1127),help!$I$2:$I$18),""))</f>
        <v/>
      </c>
      <c r="I1127" s="11" t="str">
        <f t="shared" si="208"/>
        <v>19:00国际足球赛场-2024南美解放者杯1/8决赛集锦1</v>
      </c>
      <c r="J1127" s="11" t="e">
        <f t="shared" si="203"/>
        <v>#VALUE!</v>
      </c>
      <c r="K1127" s="11" t="s">
        <v>755</v>
      </c>
      <c r="L1127" s="19">
        <f t="shared" si="204"/>
        <v>45534</v>
      </c>
      <c r="M1127" s="11">
        <f t="shared" si="157"/>
        <v>3505</v>
      </c>
      <c r="N1127" s="20" t="str">
        <f t="shared" si="205"/>
        <v/>
      </c>
      <c r="O1127" s="20" t="str">
        <f t="shared" si="206"/>
        <v/>
      </c>
      <c r="P1127" s="11" t="str">
        <f>IF(G1127="","",G1127&amp;COUNTIF($G$2:G1127,G1127))</f>
        <v/>
      </c>
      <c r="Q1127" s="26">
        <f t="shared" si="207"/>
        <v>0</v>
      </c>
    </row>
    <row r="1128" spans="1:17" x14ac:dyDescent="0.2">
      <c r="B1128" s="11" t="s">
        <v>1424</v>
      </c>
      <c r="C1128" s="19">
        <f t="shared" si="199"/>
        <v>45534</v>
      </c>
      <c r="D1128" s="20">
        <f t="shared" si="200"/>
        <v>0.81597222222222221</v>
      </c>
      <c r="E1128" s="20">
        <f t="shared" si="201"/>
        <v>0.87152777777777779</v>
      </c>
      <c r="F1128" s="20">
        <f t="shared" si="202"/>
        <v>5.555555555555558E-2</v>
      </c>
      <c r="G1128" s="11" t="str" cm="1">
        <f t="array" ref="G1128">_xlfn.IFNA(LOOKUP(1,0/FIND(help!$B$1:$B$26,B1128),help!$C$1:$C$26),"")</f>
        <v/>
      </c>
      <c r="H1128" s="11" t="str" cm="1">
        <f t="array" ref="H1128">IF(G1128="","",IFERROR(LOOKUP(1,0/FIND(help!$H$2:$H$18,B1128),help!$I$2:$I$18),""))</f>
        <v/>
      </c>
      <c r="I1128" s="11" t="str">
        <f t="shared" si="208"/>
        <v>国际足球赛场-2024中国之队国际足球邀请赛</v>
      </c>
      <c r="J1128" s="11" t="str">
        <f t="shared" si="203"/>
        <v>中国U16VS越南U16</v>
      </c>
      <c r="K1128" s="11" t="s">
        <v>755</v>
      </c>
      <c r="L1128" s="19">
        <f t="shared" si="204"/>
        <v>45534</v>
      </c>
      <c r="M1128" s="11">
        <f t="shared" si="157"/>
        <v>3505</v>
      </c>
      <c r="N1128" s="20" t="str">
        <f t="shared" si="205"/>
        <v/>
      </c>
      <c r="O1128" s="20" t="str">
        <f t="shared" si="206"/>
        <v/>
      </c>
      <c r="P1128" s="11" t="str">
        <f>IF(G1128="","",G1128&amp;COUNTIF($G$2:G1128,G1128))</f>
        <v/>
      </c>
      <c r="Q1128" s="26">
        <f t="shared" si="207"/>
        <v>0</v>
      </c>
    </row>
    <row r="1129" spans="1:17" x14ac:dyDescent="0.2">
      <c r="B1129" s="11" t="s">
        <v>1425</v>
      </c>
      <c r="C1129" s="19">
        <f t="shared" si="199"/>
        <v>45534</v>
      </c>
      <c r="D1129" s="20">
        <f t="shared" si="200"/>
        <v>0.87152777777777779</v>
      </c>
      <c r="E1129" s="20">
        <f t="shared" si="201"/>
        <v>0.93055555555555558</v>
      </c>
      <c r="F1129" s="20">
        <f t="shared" si="202"/>
        <v>5.902777777777779E-2</v>
      </c>
      <c r="G1129" s="11" t="str" cm="1">
        <f t="array" ref="G1129">_xlfn.IFNA(LOOKUP(1,0/FIND(help!$B$1:$B$26,B1129),help!$C$1:$C$26),"")</f>
        <v/>
      </c>
      <c r="H1129" s="11" t="str" cm="1">
        <f t="array" ref="H1129">IF(G1129="","",IFERROR(LOOKUP(1,0/FIND(help!$H$2:$H$18,B1129),help!$I$2:$I$18),""))</f>
        <v/>
      </c>
      <c r="I1129" s="11" t="str">
        <f t="shared" si="208"/>
        <v>国际足球赛场-2024中国之队国际足球邀请赛</v>
      </c>
      <c r="J1129" s="11" t="str">
        <f t="shared" si="203"/>
        <v>中国U16VS乌兹别克斯坦U16</v>
      </c>
      <c r="K1129" s="11" t="s">
        <v>755</v>
      </c>
      <c r="L1129" s="19">
        <f t="shared" si="204"/>
        <v>45534</v>
      </c>
      <c r="M1129" s="11">
        <f t="shared" si="157"/>
        <v>3505</v>
      </c>
      <c r="N1129" s="20" t="str">
        <f t="shared" si="205"/>
        <v/>
      </c>
      <c r="O1129" s="20" t="str">
        <f t="shared" si="206"/>
        <v/>
      </c>
      <c r="P1129" s="11" t="str">
        <f>IF(G1129="","",G1129&amp;COUNTIF($G$2:G1129,G1129))</f>
        <v/>
      </c>
      <c r="Q1129" s="26">
        <f t="shared" si="207"/>
        <v>0</v>
      </c>
    </row>
    <row r="1130" spans="1:17" x14ac:dyDescent="0.2">
      <c r="B1130" s="11" t="s">
        <v>1426</v>
      </c>
      <c r="C1130" s="19">
        <f t="shared" si="199"/>
        <v>45534</v>
      </c>
      <c r="D1130" s="20">
        <f t="shared" si="200"/>
        <v>0.93055555555555558</v>
      </c>
      <c r="E1130" s="20">
        <f t="shared" si="201"/>
        <v>0.98611111111111116</v>
      </c>
      <c r="F1130" s="20">
        <f t="shared" si="202"/>
        <v>5.555555555555558E-2</v>
      </c>
      <c r="G1130" s="11" t="str" cm="1">
        <f t="array" ref="G1130">_xlfn.IFNA(LOOKUP(1,0/FIND(help!$B$1:$B$26,B1130),help!$C$1:$C$26),"")</f>
        <v>欧冠</v>
      </c>
      <c r="H1130" s="11" t="str" cm="1">
        <f t="array" ref="H1130">IF(G1130="","",IFERROR(LOOKUP(1,0/FIND(help!$H$2:$H$18,B1130),help!$I$2:$I$18),""))</f>
        <v>2023-24赛季</v>
      </c>
      <c r="I1130" s="11" t="str">
        <f t="shared" si="208"/>
        <v>实况录像-2023/2024欧洲冠军联赛</v>
      </c>
      <c r="J1130" s="11" t="str">
        <f t="shared" si="203"/>
        <v>半决赛第一回合?拜仁慕尼黑-皇家马德里</v>
      </c>
      <c r="K1130" s="11" t="s">
        <v>755</v>
      </c>
      <c r="L1130" s="19">
        <f t="shared" si="204"/>
        <v>45534</v>
      </c>
      <c r="M1130" s="11">
        <f t="shared" si="157"/>
        <v>3505</v>
      </c>
      <c r="N1130" s="20">
        <f t="shared" si="205"/>
        <v>0.93055555555555558</v>
      </c>
      <c r="O1130" s="20">
        <f t="shared" si="206"/>
        <v>0.98611111111111116</v>
      </c>
      <c r="P1130" s="11" t="str">
        <f>IF(G1130="","",G1130&amp;COUNTIF($G$2:G1130,G1130))</f>
        <v>欧冠226</v>
      </c>
      <c r="Q1130" s="26">
        <f t="shared" si="207"/>
        <v>0</v>
      </c>
    </row>
    <row r="1131" spans="1:17" x14ac:dyDescent="0.2">
      <c r="B1131" s="11" t="s">
        <v>1427</v>
      </c>
      <c r="C1131" s="19">
        <f t="shared" si="199"/>
        <v>45534</v>
      </c>
      <c r="D1131" s="20">
        <f t="shared" si="200"/>
        <v>0.98611111111111116</v>
      </c>
      <c r="E1131" s="20">
        <f t="shared" si="201"/>
        <v>4.5138888888888888E-2</v>
      </c>
      <c r="F1131" s="20">
        <f t="shared" si="202"/>
        <v>5.9027777777777679E-2</v>
      </c>
      <c r="G1131" s="11" t="str" cm="1">
        <f t="array" ref="G1131">_xlfn.IFNA(LOOKUP(1,0/FIND(help!$B$1:$B$26,B1131),help!$C$1:$C$26),"")</f>
        <v>欧冠</v>
      </c>
      <c r="H1131" s="11" t="str" cm="1">
        <f t="array" ref="H1131">IF(G1131="","",IFERROR(LOOKUP(1,0/FIND(help!$H$2:$H$18,B1131),help!$I$2:$I$18),""))</f>
        <v>2023-24赛季</v>
      </c>
      <c r="I1131" s="11" t="str">
        <f t="shared" si="208"/>
        <v>实况录像-2023/2024欧洲冠军联赛</v>
      </c>
      <c r="J1131" s="11" t="str">
        <f t="shared" si="203"/>
        <v>半决赛第二回合?皇家马德里VS拜仁慕尼黑</v>
      </c>
      <c r="K1131" s="11" t="s">
        <v>755</v>
      </c>
      <c r="L1131" s="19">
        <f t="shared" si="204"/>
        <v>45534</v>
      </c>
      <c r="M1131" s="11">
        <f t="shared" si="157"/>
        <v>3505</v>
      </c>
      <c r="N1131" s="20">
        <f t="shared" si="205"/>
        <v>0.98611111111111116</v>
      </c>
      <c r="O1131" s="20">
        <f t="shared" si="206"/>
        <v>1.0416666666666667</v>
      </c>
      <c r="P1131" s="11" t="str">
        <f>IF(G1131="","",G1131&amp;COUNTIF($G$2:G1131,G1131))</f>
        <v>欧冠227</v>
      </c>
      <c r="Q1131" s="26">
        <f t="shared" si="207"/>
        <v>3.4722222222220989E-3</v>
      </c>
    </row>
    <row r="1132" spans="1:17" x14ac:dyDescent="0.2">
      <c r="A1132" s="19">
        <v>45535</v>
      </c>
      <c r="B1132" s="11" t="s">
        <v>613</v>
      </c>
      <c r="C1132" s="19">
        <f t="shared" si="199"/>
        <v>45535</v>
      </c>
      <c r="D1132" s="20">
        <f t="shared" si="200"/>
        <v>4.5138888888888888E-2</v>
      </c>
      <c r="E1132" s="20">
        <f t="shared" si="201"/>
        <v>5.5555555555555552E-2</v>
      </c>
      <c r="F1132" s="20">
        <f t="shared" si="202"/>
        <v>1.0416666666666664E-2</v>
      </c>
      <c r="G1132" s="11" t="str" cm="1">
        <f t="array" ref="G1132">_xlfn.IFNA(LOOKUP(1,0/FIND(help!$B$1:$B$26,B1132),help!$C$1:$C$26),"")</f>
        <v>欧冠集锦</v>
      </c>
      <c r="H1132" s="11" t="str" cm="1">
        <f t="array" ref="H1132">IF(G1132="","",IFERROR(LOOKUP(1,0/FIND(help!$H$2:$H$18,B1132),help!$I$2:$I$18),""))</f>
        <v/>
      </c>
      <c r="I1132" s="11" t="str">
        <f t="shared" si="208"/>
        <v>足球华彩-2024-21</v>
      </c>
      <c r="J1132" s="11" t="str">
        <f t="shared" si="203"/>
        <v>欧冠20佳进球</v>
      </c>
      <c r="K1132" s="11" t="s">
        <v>755</v>
      </c>
      <c r="L1132" s="19">
        <f t="shared" si="204"/>
        <v>45534</v>
      </c>
      <c r="M1132" s="11">
        <f t="shared" si="157"/>
        <v>3505</v>
      </c>
      <c r="N1132" s="20">
        <f t="shared" si="205"/>
        <v>1.0451388888888888</v>
      </c>
      <c r="O1132" s="20">
        <f t="shared" si="206"/>
        <v>1.0555555555555556</v>
      </c>
      <c r="P1132" s="11" t="str">
        <f>IF(G1132="","",G1132&amp;COUNTIF($G$2:G1132,G1132))</f>
        <v>欧冠集锦14</v>
      </c>
      <c r="Q1132" s="26">
        <f t="shared" si="207"/>
        <v>0</v>
      </c>
    </row>
    <row r="1133" spans="1:17" x14ac:dyDescent="0.2">
      <c r="B1133" s="11" t="s">
        <v>1428</v>
      </c>
      <c r="C1133" s="19">
        <f t="shared" si="199"/>
        <v>45535</v>
      </c>
      <c r="D1133" s="20">
        <f t="shared" si="200"/>
        <v>5.5555555555555552E-2</v>
      </c>
      <c r="E1133" s="20">
        <f t="shared" si="201"/>
        <v>0.1111111111111111</v>
      </c>
      <c r="F1133" s="20">
        <f t="shared" si="202"/>
        <v>5.5555555555555552E-2</v>
      </c>
      <c r="G1133" s="11" t="str" cm="1">
        <f t="array" ref="G1133">_xlfn.IFNA(LOOKUP(1,0/FIND(help!$B$1:$B$26,B1133),help!$C$1:$C$26),"")</f>
        <v>法甲</v>
      </c>
      <c r="H1133" s="11" t="str" cm="1">
        <f t="array" ref="H1133">IF(G1133="","",IFERROR(LOOKUP(1,0/FIND(help!$H$2:$H$18,B1133),help!$I$2:$I$18),""))</f>
        <v>2023-24赛季</v>
      </c>
      <c r="I1133" s="11" t="str">
        <f t="shared" si="208"/>
        <v>国际足球赛场-23-24赛季法甲联赛第1轮</v>
      </c>
      <c r="J1133" s="11" t="str">
        <f t="shared" si="203"/>
        <v>巴黎圣日耳曼VS洛里昂</v>
      </c>
      <c r="K1133" s="11" t="s">
        <v>755</v>
      </c>
      <c r="L1133" s="19">
        <f t="shared" si="204"/>
        <v>45534</v>
      </c>
      <c r="M1133" s="11">
        <f t="shared" si="157"/>
        <v>3505</v>
      </c>
      <c r="N1133" s="20">
        <f t="shared" si="205"/>
        <v>1.0555555555555556</v>
      </c>
      <c r="O1133" s="20">
        <f t="shared" si="206"/>
        <v>0.11111111111111116</v>
      </c>
      <c r="P1133" s="11" t="str">
        <f>IF(G1133="","",G1133&amp;COUNTIF($G$2:G1133,G1133))</f>
        <v>法甲65</v>
      </c>
      <c r="Q1133" s="26">
        <f t="shared" si="207"/>
        <v>5.5511151231257827E-17</v>
      </c>
    </row>
    <row r="1134" spans="1:17" x14ac:dyDescent="0.2">
      <c r="B1134" s="11" t="s">
        <v>1429</v>
      </c>
      <c r="C1134" s="19">
        <f t="shared" si="199"/>
        <v>45535</v>
      </c>
      <c r="D1134" s="20">
        <f t="shared" si="200"/>
        <v>0.1111111111111111</v>
      </c>
      <c r="E1134" s="20">
        <f t="shared" si="201"/>
        <v>0.1701388888888889</v>
      </c>
      <c r="F1134" s="20">
        <f t="shared" si="202"/>
        <v>5.902777777777779E-2</v>
      </c>
      <c r="G1134" s="11" t="str" cm="1">
        <f t="array" ref="G1134">_xlfn.IFNA(LOOKUP(1,0/FIND(help!$B$1:$B$26,B1134),help!$C$1:$C$26),"")</f>
        <v>法甲</v>
      </c>
      <c r="H1134" s="11" t="str" cm="1">
        <f t="array" ref="H1134">IF(G1134="","",IFERROR(LOOKUP(1,0/FIND(help!$H$2:$H$18,B1134),help!$I$2:$I$18),""))</f>
        <v>2023-24赛季</v>
      </c>
      <c r="I1134" s="11" t="str">
        <f t="shared" si="208"/>
        <v>国际足球赛场-23-24赛季法甲联赛第1轮</v>
      </c>
      <c r="J1134" s="11" t="str">
        <f t="shared" si="203"/>
        <v>布雷斯特VS朗斯</v>
      </c>
      <c r="K1134" s="11" t="s">
        <v>755</v>
      </c>
      <c r="L1134" s="19">
        <f t="shared" si="204"/>
        <v>45535</v>
      </c>
      <c r="M1134" s="11">
        <f t="shared" si="157"/>
        <v>3505</v>
      </c>
      <c r="N1134" s="20">
        <f t="shared" si="205"/>
        <v>0.1111111111111111</v>
      </c>
      <c r="O1134" s="20">
        <f t="shared" si="206"/>
        <v>0.16666666666666666</v>
      </c>
      <c r="P1134" s="11" t="str">
        <f>IF(G1134="","",G1134&amp;COUNTIF($G$2:G1134,G1134))</f>
        <v>法甲66</v>
      </c>
      <c r="Q1134" s="26">
        <f t="shared" si="207"/>
        <v>3.4722222222222376E-3</v>
      </c>
    </row>
    <row r="1135" spans="1:17" x14ac:dyDescent="0.2">
      <c r="B1135" s="11" t="s">
        <v>1430</v>
      </c>
      <c r="C1135" s="19">
        <f t="shared" si="199"/>
        <v>45535</v>
      </c>
      <c r="D1135" s="20">
        <f t="shared" si="200"/>
        <v>0.1701388888888889</v>
      </c>
      <c r="E1135" s="20">
        <f t="shared" si="201"/>
        <v>0.22569444444444445</v>
      </c>
      <c r="F1135" s="20">
        <f t="shared" si="202"/>
        <v>5.5555555555555552E-2</v>
      </c>
      <c r="G1135" s="11" t="str" cm="1">
        <f t="array" ref="G1135">_xlfn.IFNA(LOOKUP(1,0/FIND(help!$B$1:$B$26,B1135),help!$C$1:$C$26),"")</f>
        <v>法甲</v>
      </c>
      <c r="H1135" s="11" t="str" cm="1">
        <f t="array" ref="H1135">IF(G1135="","",IFERROR(LOOKUP(1,0/FIND(help!$H$2:$H$18,B1135),help!$I$2:$I$18),""))</f>
        <v>2023-24赛季</v>
      </c>
      <c r="I1135" s="11" t="str">
        <f t="shared" si="208"/>
        <v>国际足球赛场-23-24赛季法甲联赛第2轮</v>
      </c>
      <c r="J1135" s="11" t="str">
        <f t="shared" si="203"/>
        <v>里尔-南特</v>
      </c>
      <c r="K1135" s="11" t="s">
        <v>755</v>
      </c>
      <c r="L1135" s="19">
        <f t="shared" si="204"/>
        <v>45535</v>
      </c>
      <c r="M1135" s="11">
        <f t="shared" si="157"/>
        <v>3505</v>
      </c>
      <c r="N1135" s="20">
        <f t="shared" si="205"/>
        <v>0.1701388888888889</v>
      </c>
      <c r="O1135" s="20">
        <f t="shared" si="206"/>
        <v>0.22569444444444445</v>
      </c>
      <c r="P1135" s="11" t="str">
        <f>IF(G1135="","",G1135&amp;COUNTIF($G$2:G1135,G1135))</f>
        <v>法甲67</v>
      </c>
      <c r="Q1135" s="26">
        <f t="shared" si="207"/>
        <v>0</v>
      </c>
    </row>
    <row r="1136" spans="1:17" x14ac:dyDescent="0.2">
      <c r="B1136" s="11" t="s">
        <v>1431</v>
      </c>
      <c r="C1136" s="19">
        <f t="shared" si="199"/>
        <v>45535</v>
      </c>
      <c r="D1136" s="20">
        <f t="shared" si="200"/>
        <v>0.22569444444444445</v>
      </c>
      <c r="E1136" s="20">
        <f t="shared" si="201"/>
        <v>0.28472222222222221</v>
      </c>
      <c r="F1136" s="20">
        <f t="shared" si="202"/>
        <v>5.9027777777777762E-2</v>
      </c>
      <c r="G1136" s="11" t="str" cm="1">
        <f t="array" ref="G1136">_xlfn.IFNA(LOOKUP(1,0/FIND(help!$B$1:$B$26,B1136),help!$C$1:$C$26),"")</f>
        <v>法甲</v>
      </c>
      <c r="H1136" s="11" t="str" cm="1">
        <f t="array" ref="H1136">IF(G1136="","",IFERROR(LOOKUP(1,0/FIND(help!$H$2:$H$18,B1136),help!$I$2:$I$18),""))</f>
        <v>2023-24赛季</v>
      </c>
      <c r="I1136" s="11" t="str">
        <f t="shared" si="208"/>
        <v>国际足球赛场-23-24赛季法甲联赛第2轮</v>
      </c>
      <c r="J1136" s="11" t="str">
        <f t="shared" si="203"/>
        <v>朗斯-雷恩</v>
      </c>
      <c r="K1136" s="11" t="s">
        <v>755</v>
      </c>
      <c r="L1136" s="19">
        <f t="shared" si="204"/>
        <v>45535</v>
      </c>
      <c r="M1136" s="11">
        <f t="shared" si="157"/>
        <v>3505</v>
      </c>
      <c r="N1136" s="20">
        <f t="shared" si="205"/>
        <v>0.22569444444444445</v>
      </c>
      <c r="O1136" s="20">
        <f t="shared" si="206"/>
        <v>0.28125</v>
      </c>
      <c r="P1136" s="11" t="str">
        <f>IF(G1136="","",G1136&amp;COUNTIF($G$2:G1136,G1136))</f>
        <v>法甲68</v>
      </c>
      <c r="Q1136" s="26">
        <f t="shared" si="207"/>
        <v>3.4722222222222099E-3</v>
      </c>
    </row>
    <row r="1137" spans="1:17" x14ac:dyDescent="0.2">
      <c r="B1137" s="11" t="s">
        <v>1432</v>
      </c>
      <c r="C1137" s="19">
        <f t="shared" si="199"/>
        <v>45535</v>
      </c>
      <c r="D1137" s="20">
        <f t="shared" si="200"/>
        <v>0.28472222222222221</v>
      </c>
      <c r="E1137" s="20">
        <f t="shared" si="201"/>
        <v>0.34027777777777779</v>
      </c>
      <c r="F1137" s="20">
        <f t="shared" si="202"/>
        <v>5.555555555555558E-2</v>
      </c>
      <c r="G1137" s="11" t="str" cm="1">
        <f t="array" ref="G1137">_xlfn.IFNA(LOOKUP(1,0/FIND(help!$B$1:$B$26,B1137),help!$C$1:$C$26),"")</f>
        <v>法甲</v>
      </c>
      <c r="H1137" s="11" t="str" cm="1">
        <f t="array" ref="H1137">IF(G1137="","",IFERROR(LOOKUP(1,0/FIND(help!$H$2:$H$18,B1137),help!$I$2:$I$18),""))</f>
        <v>2023-24赛季</v>
      </c>
      <c r="I1137" s="11" t="str">
        <f t="shared" si="208"/>
        <v>国际足球赛场-23-24赛季法甲联赛第3轮</v>
      </c>
      <c r="J1137" s="11" t="str">
        <f t="shared" si="203"/>
        <v>巴黎圣日耳曼-朗斯</v>
      </c>
      <c r="K1137" s="11" t="s">
        <v>755</v>
      </c>
      <c r="L1137" s="19">
        <f t="shared" si="204"/>
        <v>45535</v>
      </c>
      <c r="M1137" s="11">
        <f t="shared" si="157"/>
        <v>3505</v>
      </c>
      <c r="N1137" s="20">
        <f t="shared" si="205"/>
        <v>0.28472222222222221</v>
      </c>
      <c r="O1137" s="20">
        <f t="shared" si="206"/>
        <v>0.34027777777777779</v>
      </c>
      <c r="P1137" s="11" t="str">
        <f>IF(G1137="","",G1137&amp;COUNTIF($G$2:G1137,G1137))</f>
        <v>法甲69</v>
      </c>
      <c r="Q1137" s="26">
        <f t="shared" si="207"/>
        <v>0</v>
      </c>
    </row>
    <row r="1138" spans="1:17" x14ac:dyDescent="0.2">
      <c r="B1138" s="11" t="s">
        <v>1433</v>
      </c>
      <c r="C1138" s="19">
        <f t="shared" si="199"/>
        <v>45535</v>
      </c>
      <c r="D1138" s="20">
        <f t="shared" si="200"/>
        <v>0.34027777777777779</v>
      </c>
      <c r="E1138" s="20">
        <f t="shared" si="201"/>
        <v>0.39930555555555558</v>
      </c>
      <c r="F1138" s="20">
        <f t="shared" si="202"/>
        <v>5.902777777777779E-2</v>
      </c>
      <c r="G1138" s="11" t="str" cm="1">
        <f t="array" ref="G1138">_xlfn.IFNA(LOOKUP(1,0/FIND(help!$B$1:$B$26,B1138),help!$C$1:$C$26),"")</f>
        <v>法甲</v>
      </c>
      <c r="H1138" s="11" t="str" cm="1">
        <f t="array" ref="H1138">IF(G1138="","",IFERROR(LOOKUP(1,0/FIND(help!$H$2:$H$18,B1138),help!$I$2:$I$18),""))</f>
        <v>2023-24赛季</v>
      </c>
      <c r="I1138" s="11" t="str">
        <f t="shared" si="208"/>
        <v>08:10国际足球赛场-23-24赛季法甲联赛第4轮1</v>
      </c>
      <c r="J1138" s="11" t="e">
        <f t="shared" si="203"/>
        <v>#VALUE!</v>
      </c>
      <c r="K1138" s="11" t="s">
        <v>755</v>
      </c>
      <c r="L1138" s="19">
        <f t="shared" si="204"/>
        <v>45535</v>
      </c>
      <c r="M1138" s="11">
        <f t="shared" si="157"/>
        <v>3505</v>
      </c>
      <c r="N1138" s="20">
        <f t="shared" si="205"/>
        <v>0.34027777777777779</v>
      </c>
      <c r="O1138" s="20">
        <f t="shared" si="206"/>
        <v>0.39583333333333337</v>
      </c>
      <c r="P1138" s="11" t="str">
        <f>IF(G1138="","",G1138&amp;COUNTIF($G$2:G1138,G1138))</f>
        <v>法甲70</v>
      </c>
      <c r="Q1138" s="26">
        <f t="shared" si="207"/>
        <v>3.4722222222222099E-3</v>
      </c>
    </row>
    <row r="1139" spans="1:17" x14ac:dyDescent="0.2">
      <c r="B1139" s="11" t="s">
        <v>1434</v>
      </c>
      <c r="C1139" s="19">
        <f t="shared" si="199"/>
        <v>45535</v>
      </c>
      <c r="D1139" s="20">
        <f t="shared" si="200"/>
        <v>0.39930555555555558</v>
      </c>
      <c r="E1139" s="20">
        <f t="shared" si="201"/>
        <v>0.4548611111111111</v>
      </c>
      <c r="F1139" s="20">
        <f t="shared" si="202"/>
        <v>5.5555555555555525E-2</v>
      </c>
      <c r="G1139" s="11" t="str" cm="1">
        <f t="array" ref="G1139">_xlfn.IFNA(LOOKUP(1,0/FIND(help!$B$1:$B$26,B1139),help!$C$1:$C$26),"")</f>
        <v>欧冠</v>
      </c>
      <c r="H1139" s="11" t="str" cm="1">
        <f t="array" ref="H1139">IF(G1139="","",IFERROR(LOOKUP(1,0/FIND(help!$H$2:$H$18,B1139),help!$I$2:$I$18),""))</f>
        <v>2023-24赛季</v>
      </c>
      <c r="I1139" s="11" t="str">
        <f t="shared" si="208"/>
        <v>实况录像-2023/2024欧洲冠军联赛</v>
      </c>
      <c r="J1139" s="11" t="str">
        <f t="shared" si="203"/>
        <v>半决赛第二回合?皇家马德里VS拜仁慕尼黑</v>
      </c>
      <c r="K1139" s="11" t="s">
        <v>755</v>
      </c>
      <c r="L1139" s="19">
        <f t="shared" si="204"/>
        <v>45535</v>
      </c>
      <c r="M1139" s="11">
        <f t="shared" si="157"/>
        <v>3505</v>
      </c>
      <c r="N1139" s="20">
        <f t="shared" si="205"/>
        <v>0.39930555555555558</v>
      </c>
      <c r="O1139" s="20">
        <f t="shared" si="206"/>
        <v>0.45486111111111116</v>
      </c>
      <c r="P1139" s="11" t="str">
        <f>IF(G1139="","",G1139&amp;COUNTIF($G$2:G1139,G1139))</f>
        <v>欧冠228</v>
      </c>
      <c r="Q1139" s="26">
        <f t="shared" si="207"/>
        <v>5.5511151231257827E-17</v>
      </c>
    </row>
    <row r="1140" spans="1:17" x14ac:dyDescent="0.2">
      <c r="B1140" s="11" t="s">
        <v>1435</v>
      </c>
      <c r="C1140" s="19">
        <f t="shared" si="199"/>
        <v>45535</v>
      </c>
      <c r="D1140" s="20">
        <f t="shared" si="200"/>
        <v>0.4548611111111111</v>
      </c>
      <c r="E1140" s="20">
        <f t="shared" si="201"/>
        <v>0.51388888888888884</v>
      </c>
      <c r="F1140" s="20">
        <f t="shared" si="202"/>
        <v>5.9027777777777735E-2</v>
      </c>
      <c r="G1140" s="11" t="str" cm="1">
        <f t="array" ref="G1140">_xlfn.IFNA(LOOKUP(1,0/FIND(help!$B$1:$B$26,B1140),help!$C$1:$C$26),"")</f>
        <v>欧冠</v>
      </c>
      <c r="H1140" s="11" t="str" cm="1">
        <f t="array" ref="H1140">IF(G1140="","",IFERROR(LOOKUP(1,0/FIND(help!$H$2:$H$18,B1140),help!$I$2:$I$18),""))</f>
        <v>2023-24赛季</v>
      </c>
      <c r="I1140" s="11" t="str">
        <f t="shared" si="208"/>
        <v>实况录像-2023/2024欧洲冠军联赛</v>
      </c>
      <c r="J1140" s="11" t="str">
        <f t="shared" si="203"/>
        <v>半决赛第二回合?巴黎圣日耳曼VS多特蒙德</v>
      </c>
      <c r="K1140" s="11" t="s">
        <v>755</v>
      </c>
      <c r="L1140" s="19">
        <f t="shared" si="204"/>
        <v>45535</v>
      </c>
      <c r="M1140" s="11">
        <f t="shared" si="157"/>
        <v>3505</v>
      </c>
      <c r="N1140" s="20">
        <f t="shared" si="205"/>
        <v>0.4548611111111111</v>
      </c>
      <c r="O1140" s="20">
        <f t="shared" si="206"/>
        <v>0.51041666666666663</v>
      </c>
      <c r="P1140" s="11" t="str">
        <f>IF(G1140="","",G1140&amp;COUNTIF($G$2:G1140,G1140))</f>
        <v>欧冠229</v>
      </c>
      <c r="Q1140" s="26">
        <f t="shared" si="207"/>
        <v>3.4722222222222099E-3</v>
      </c>
    </row>
    <row r="1141" spans="1:17" x14ac:dyDescent="0.2">
      <c r="B1141" s="11" t="s">
        <v>45</v>
      </c>
      <c r="C1141" s="19">
        <f t="shared" si="199"/>
        <v>45535</v>
      </c>
      <c r="D1141" s="20">
        <f t="shared" si="200"/>
        <v>0.51388888888888884</v>
      </c>
      <c r="E1141" s="20">
        <f t="shared" si="201"/>
        <v>0.53125</v>
      </c>
      <c r="F1141" s="20">
        <f t="shared" si="202"/>
        <v>1.736111111111116E-2</v>
      </c>
      <c r="G1141" s="11" t="str" cm="1">
        <f t="array" ref="G1141">_xlfn.IFNA(LOOKUP(1,0/FIND(help!$B$1:$B$26,B1141),help!$C$1:$C$26),"")</f>
        <v/>
      </c>
      <c r="H1141" s="11" t="str" cm="1">
        <f t="array" ref="H1141">IF(G1141="","",IFERROR(LOOKUP(1,0/FIND(help!$H$2:$H$18,B1141),help!$I$2:$I$18),""))</f>
        <v/>
      </c>
      <c r="I1141" s="11" t="str">
        <f t="shared" si="208"/>
        <v>足球华彩-2024-20</v>
      </c>
      <c r="J1141" s="11" t="str">
        <f t="shared" si="203"/>
        <v>城记?伦敦</v>
      </c>
      <c r="K1141" s="11" t="s">
        <v>755</v>
      </c>
      <c r="L1141" s="19">
        <f t="shared" si="204"/>
        <v>45535</v>
      </c>
      <c r="M1141" s="11">
        <f t="shared" si="157"/>
        <v>3505</v>
      </c>
      <c r="N1141" s="20" t="str">
        <f t="shared" si="205"/>
        <v/>
      </c>
      <c r="O1141" s="20" t="str">
        <f t="shared" si="206"/>
        <v/>
      </c>
      <c r="P1141" s="11" t="str">
        <f>IF(G1141="","",G1141&amp;COUNTIF($G$2:G1141,G1141))</f>
        <v/>
      </c>
      <c r="Q1141" s="26">
        <f t="shared" si="207"/>
        <v>0</v>
      </c>
    </row>
    <row r="1142" spans="1:17" x14ac:dyDescent="0.2">
      <c r="B1142" s="11" t="s">
        <v>603</v>
      </c>
      <c r="C1142" s="19">
        <f t="shared" si="199"/>
        <v>45535</v>
      </c>
      <c r="D1142" s="20">
        <f t="shared" si="200"/>
        <v>0.53125</v>
      </c>
      <c r="E1142" s="20">
        <f t="shared" si="201"/>
        <v>0.54861111111111116</v>
      </c>
      <c r="F1142" s="20">
        <f t="shared" si="202"/>
        <v>1.736111111111116E-2</v>
      </c>
      <c r="G1142" s="11" t="str" cm="1">
        <f t="array" ref="G1142">_xlfn.IFNA(LOOKUP(1,0/FIND(help!$B$1:$B$26,B1142),help!$C$1:$C$26),"")</f>
        <v/>
      </c>
      <c r="H1142" s="11" t="str" cm="1">
        <f t="array" ref="H1142">IF(G1142="","",IFERROR(LOOKUP(1,0/FIND(help!$H$2:$H$18,B1142),help!$I$2:$I$18),""))</f>
        <v/>
      </c>
      <c r="I1142" s="11" t="str">
        <f t="shared" si="208"/>
        <v>足球华彩-2024-3</v>
      </c>
      <c r="J1142" s="11" t="str">
        <f t="shared" si="203"/>
        <v>城记?罗马</v>
      </c>
      <c r="K1142" s="11" t="s">
        <v>755</v>
      </c>
      <c r="L1142" s="19">
        <f t="shared" si="204"/>
        <v>45535</v>
      </c>
      <c r="M1142" s="11">
        <f t="shared" si="157"/>
        <v>3505</v>
      </c>
      <c r="N1142" s="20" t="str">
        <f t="shared" si="205"/>
        <v/>
      </c>
      <c r="O1142" s="20" t="str">
        <f t="shared" si="206"/>
        <v/>
      </c>
      <c r="P1142" s="11" t="str">
        <f>IF(G1142="","",G1142&amp;COUNTIF($G$2:G1142,G1142))</f>
        <v/>
      </c>
      <c r="Q1142" s="26">
        <f t="shared" si="207"/>
        <v>0</v>
      </c>
    </row>
    <row r="1143" spans="1:17" x14ac:dyDescent="0.2">
      <c r="B1143" s="11" t="s">
        <v>1436</v>
      </c>
      <c r="C1143" s="19">
        <f t="shared" si="199"/>
        <v>45535</v>
      </c>
      <c r="D1143" s="20">
        <f t="shared" si="200"/>
        <v>0.54861111111111116</v>
      </c>
      <c r="E1143" s="20">
        <f t="shared" si="201"/>
        <v>0.60416666666666663</v>
      </c>
      <c r="F1143" s="20">
        <f t="shared" si="202"/>
        <v>5.5555555555555469E-2</v>
      </c>
      <c r="G1143" s="11" t="str" cm="1">
        <f t="array" ref="G1143">_xlfn.IFNA(LOOKUP(1,0/FIND(help!$B$1:$B$26,B1143),help!$C$1:$C$26),"")</f>
        <v>意甲</v>
      </c>
      <c r="H1143" s="11" t="str" cm="1">
        <f t="array" ref="H1143">IF(G1143="","",IFERROR(LOOKUP(1,0/FIND(help!$H$2:$H$18,B1143),help!$I$2:$I$18),""))</f>
        <v>2023-24赛季</v>
      </c>
      <c r="I1143" s="11" t="str">
        <f t="shared" si="208"/>
        <v>国际足球赛场-23-24赛季意甲联赛第29轮</v>
      </c>
      <c r="J1143" s="11" t="str">
        <f t="shared" si="203"/>
        <v>维罗纳VSAC米兰</v>
      </c>
      <c r="K1143" s="11" t="s">
        <v>755</v>
      </c>
      <c r="L1143" s="19">
        <f t="shared" si="204"/>
        <v>45535</v>
      </c>
      <c r="M1143" s="11">
        <f t="shared" si="157"/>
        <v>3505</v>
      </c>
      <c r="N1143" s="20">
        <f t="shared" si="205"/>
        <v>0.54861111111111116</v>
      </c>
      <c r="O1143" s="20">
        <f t="shared" si="206"/>
        <v>0.60416666666666674</v>
      </c>
      <c r="P1143" s="11" t="str">
        <f>IF(G1143="","",G1143&amp;COUNTIF($G$2:G1143,G1143))</f>
        <v>意甲101</v>
      </c>
      <c r="Q1143" s="26">
        <f t="shared" si="207"/>
        <v>1.1102230246251565E-16</v>
      </c>
    </row>
    <row r="1144" spans="1:17" x14ac:dyDescent="0.2">
      <c r="B1144" s="11" t="s">
        <v>1437</v>
      </c>
      <c r="C1144" s="19">
        <f t="shared" si="199"/>
        <v>45535</v>
      </c>
      <c r="D1144" s="20">
        <f t="shared" si="200"/>
        <v>0.60416666666666663</v>
      </c>
      <c r="E1144" s="20">
        <f t="shared" si="201"/>
        <v>0.66319444444444442</v>
      </c>
      <c r="F1144" s="20">
        <f t="shared" si="202"/>
        <v>5.902777777777779E-2</v>
      </c>
      <c r="G1144" s="11" t="str" cm="1">
        <f t="array" ref="G1144">_xlfn.IFNA(LOOKUP(1,0/FIND(help!$B$1:$B$26,B1144),help!$C$1:$C$26),"")</f>
        <v>意甲</v>
      </c>
      <c r="H1144" s="11" t="str" cm="1">
        <f t="array" ref="H1144">IF(G1144="","",IFERROR(LOOKUP(1,0/FIND(help!$H$2:$H$18,B1144),help!$I$2:$I$18),""))</f>
        <v>2023-24赛季</v>
      </c>
      <c r="I1144" s="11" t="str">
        <f t="shared" si="208"/>
        <v>国际足球赛场-23-24赛季意甲联赛第30轮</v>
      </c>
      <c r="J1144" s="11" t="str">
        <f t="shared" si="203"/>
        <v>拉齐奥VS尤文图斯</v>
      </c>
      <c r="K1144" s="11" t="s">
        <v>755</v>
      </c>
      <c r="L1144" s="19">
        <f t="shared" si="204"/>
        <v>45535</v>
      </c>
      <c r="M1144" s="11">
        <f t="shared" si="157"/>
        <v>3505</v>
      </c>
      <c r="N1144" s="20">
        <f t="shared" si="205"/>
        <v>0.60416666666666663</v>
      </c>
      <c r="O1144" s="20">
        <f t="shared" si="206"/>
        <v>0.65972222222222221</v>
      </c>
      <c r="P1144" s="11" t="str">
        <f>IF(G1144="","",G1144&amp;COUNTIF($G$2:G1144,G1144))</f>
        <v>意甲102</v>
      </c>
      <c r="Q1144" s="26">
        <f t="shared" si="207"/>
        <v>3.4722222222222099E-3</v>
      </c>
    </row>
    <row r="1145" spans="1:17" x14ac:dyDescent="0.2">
      <c r="B1145" s="11" t="s">
        <v>1438</v>
      </c>
      <c r="C1145" s="19">
        <f t="shared" si="199"/>
        <v>45535</v>
      </c>
      <c r="D1145" s="20">
        <f t="shared" si="200"/>
        <v>0.66319444444444442</v>
      </c>
      <c r="E1145" s="20">
        <f t="shared" si="201"/>
        <v>0.71875</v>
      </c>
      <c r="F1145" s="20">
        <f t="shared" si="202"/>
        <v>5.555555555555558E-2</v>
      </c>
      <c r="G1145" s="11" t="str" cm="1">
        <f t="array" ref="G1145">_xlfn.IFNA(LOOKUP(1,0/FIND(help!$B$1:$B$26,B1145),help!$C$1:$C$26),"")</f>
        <v>英超</v>
      </c>
      <c r="H1145" s="11" t="str" cm="1">
        <f t="array" ref="H1145">IF(G1145="","",IFERROR(LOOKUP(1,0/FIND(help!$H$2:$H$18,B1145),help!$I$2:$I$18),""))</f>
        <v>2023-24赛季</v>
      </c>
      <c r="I1145" s="11" t="str">
        <f t="shared" si="208"/>
        <v>国际足球赛场-23-24赛季英超联赛第10轮</v>
      </c>
      <c r="J1145" s="11" t="str">
        <f t="shared" si="203"/>
        <v>?阿森纳VS谢菲尔德联</v>
      </c>
      <c r="K1145" s="11" t="s">
        <v>755</v>
      </c>
      <c r="L1145" s="19">
        <f t="shared" si="204"/>
        <v>45535</v>
      </c>
      <c r="M1145" s="11">
        <f t="shared" si="157"/>
        <v>3505</v>
      </c>
      <c r="N1145" s="20">
        <f t="shared" si="205"/>
        <v>0.66319444444444442</v>
      </c>
      <c r="O1145" s="20">
        <f t="shared" si="206"/>
        <v>0.71875</v>
      </c>
      <c r="P1145" s="11" t="str">
        <f>IF(G1145="","",G1145&amp;COUNTIF($G$2:G1145,G1145))</f>
        <v>英超171</v>
      </c>
      <c r="Q1145" s="26">
        <f t="shared" si="207"/>
        <v>0</v>
      </c>
    </row>
    <row r="1146" spans="1:17" x14ac:dyDescent="0.2">
      <c r="B1146" s="11" t="s">
        <v>1439</v>
      </c>
      <c r="C1146" s="19">
        <f t="shared" si="199"/>
        <v>45535</v>
      </c>
      <c r="D1146" s="20">
        <f t="shared" si="200"/>
        <v>0.71875</v>
      </c>
      <c r="E1146" s="20">
        <f t="shared" si="201"/>
        <v>0.77777777777777779</v>
      </c>
      <c r="F1146" s="20">
        <f t="shared" si="202"/>
        <v>5.902777777777779E-2</v>
      </c>
      <c r="G1146" s="11" t="str" cm="1">
        <f t="array" ref="G1146">_xlfn.IFNA(LOOKUP(1,0/FIND(help!$B$1:$B$26,B1146),help!$C$1:$C$26),"")</f>
        <v>英超</v>
      </c>
      <c r="H1146" s="11" t="str" cm="1">
        <f t="array" ref="H1146">IF(G1146="","",IFERROR(LOOKUP(1,0/FIND(help!$H$2:$H$18,B1146),help!$I$2:$I$18),""))</f>
        <v>2023-24赛季</v>
      </c>
      <c r="I1146" s="11" t="str">
        <f t="shared" si="208"/>
        <v>国际足球赛场-23-24赛季英超联赛第10轮</v>
      </c>
      <c r="J1146" s="11" t="str">
        <f t="shared" si="203"/>
        <v>利物浦VS诺丁汉森林</v>
      </c>
      <c r="K1146" s="11" t="s">
        <v>755</v>
      </c>
      <c r="L1146" s="19">
        <f t="shared" si="204"/>
        <v>45535</v>
      </c>
      <c r="M1146" s="11">
        <f t="shared" si="157"/>
        <v>3505</v>
      </c>
      <c r="N1146" s="20">
        <f t="shared" si="205"/>
        <v>0.71875</v>
      </c>
      <c r="O1146" s="20">
        <f t="shared" si="206"/>
        <v>0.77430555555555558</v>
      </c>
      <c r="P1146" s="11" t="str">
        <f>IF(G1146="","",G1146&amp;COUNTIF($G$2:G1146,G1146))</f>
        <v>英超172</v>
      </c>
      <c r="Q1146" s="26">
        <f t="shared" si="207"/>
        <v>3.4722222222222099E-3</v>
      </c>
    </row>
    <row r="1147" spans="1:17" x14ac:dyDescent="0.2">
      <c r="B1147" s="11" t="s">
        <v>348</v>
      </c>
      <c r="C1147" s="19">
        <f t="shared" si="199"/>
        <v>45535</v>
      </c>
      <c r="D1147" s="20">
        <f t="shared" si="200"/>
        <v>0.77777777777777779</v>
      </c>
      <c r="E1147" s="20">
        <f t="shared" si="201"/>
        <v>0.79513888888888884</v>
      </c>
      <c r="F1147" s="20">
        <f t="shared" si="202"/>
        <v>1.7361111111111049E-2</v>
      </c>
      <c r="G1147" s="11" t="str" cm="1">
        <f t="array" ref="G1147">_xlfn.IFNA(LOOKUP(1,0/FIND(help!$B$1:$B$26,B1147),help!$C$1:$C$26),"")</f>
        <v/>
      </c>
      <c r="H1147" s="11" t="str" cm="1">
        <f t="array" ref="H1147">IF(G1147="","",IFERROR(LOOKUP(1,0/FIND(help!$H$2:$H$18,B1147),help!$I$2:$I$18),""))</f>
        <v/>
      </c>
      <c r="I1147" s="11" t="str">
        <f t="shared" si="208"/>
        <v>足球华彩-2024-20</v>
      </c>
      <c r="J1147" s="11" t="str">
        <f t="shared" si="203"/>
        <v>城记?伦敦</v>
      </c>
      <c r="K1147" s="11" t="s">
        <v>755</v>
      </c>
      <c r="L1147" s="19">
        <f t="shared" si="204"/>
        <v>45535</v>
      </c>
      <c r="M1147" s="11">
        <f t="shared" si="157"/>
        <v>3505</v>
      </c>
      <c r="N1147" s="20" t="str">
        <f t="shared" si="205"/>
        <v/>
      </c>
      <c r="O1147" s="20" t="str">
        <f t="shared" si="206"/>
        <v/>
      </c>
      <c r="P1147" s="11" t="str">
        <f>IF(G1147="","",G1147&amp;COUNTIF($G$2:G1147,G1147))</f>
        <v/>
      </c>
      <c r="Q1147" s="26">
        <f t="shared" si="207"/>
        <v>0</v>
      </c>
    </row>
    <row r="1148" spans="1:17" x14ac:dyDescent="0.2">
      <c r="B1148" s="11" t="s">
        <v>1440</v>
      </c>
      <c r="C1148" s="19">
        <f t="shared" si="199"/>
        <v>45535</v>
      </c>
      <c r="D1148" s="20">
        <f t="shared" si="200"/>
        <v>0.79513888888888884</v>
      </c>
      <c r="E1148" s="20">
        <f t="shared" si="201"/>
        <v>0.85416666666666663</v>
      </c>
      <c r="F1148" s="20">
        <f t="shared" si="202"/>
        <v>5.902777777777779E-2</v>
      </c>
      <c r="G1148" s="11" t="str" cm="1">
        <f t="array" ref="G1148">_xlfn.IFNA(LOOKUP(1,0/FIND(help!$B$1:$B$26,B1148),help!$C$1:$C$26),"")</f>
        <v>英超</v>
      </c>
      <c r="H1148" s="11" t="str" cm="1">
        <f t="array" ref="H1148">IF(G1148="","",IFERROR(LOOKUP(1,0/FIND(help!$H$2:$H$18,B1148),help!$I$2:$I$18),""))</f>
        <v>2024-25赛季</v>
      </c>
      <c r="I1148" s="11" t="str">
        <f t="shared" si="208"/>
        <v>国际足球赛场-24-25赛季英格兰足球超级联赛第2轮</v>
      </c>
      <c r="J1148" s="11" t="str">
        <f t="shared" si="203"/>
        <v>曼彻斯特城VS伊普斯威奇</v>
      </c>
      <c r="K1148" s="11" t="s">
        <v>755</v>
      </c>
      <c r="L1148" s="19">
        <f t="shared" si="204"/>
        <v>45535</v>
      </c>
      <c r="M1148" s="11">
        <f t="shared" si="157"/>
        <v>3505</v>
      </c>
      <c r="N1148" s="20">
        <f t="shared" si="205"/>
        <v>0.79513888888888884</v>
      </c>
      <c r="O1148" s="20">
        <f t="shared" si="206"/>
        <v>0.85069444444444442</v>
      </c>
      <c r="P1148" s="11" t="str">
        <f>IF(G1148="","",G1148&amp;COUNTIF($G$2:G1148,G1148))</f>
        <v>英超173</v>
      </c>
      <c r="Q1148" s="26">
        <f t="shared" si="207"/>
        <v>3.4722222222222099E-3</v>
      </c>
    </row>
    <row r="1149" spans="1:17" x14ac:dyDescent="0.2">
      <c r="B1149" s="11" t="s">
        <v>1441</v>
      </c>
      <c r="C1149" s="19">
        <f t="shared" si="199"/>
        <v>45535</v>
      </c>
      <c r="D1149" s="20">
        <f t="shared" si="200"/>
        <v>0.85416666666666663</v>
      </c>
      <c r="E1149" s="20">
        <f t="shared" si="201"/>
        <v>0.91319444444444442</v>
      </c>
      <c r="F1149" s="20">
        <f t="shared" si="202"/>
        <v>5.902777777777779E-2</v>
      </c>
      <c r="G1149" s="11" t="str" cm="1">
        <f t="array" ref="G1149">_xlfn.IFNA(LOOKUP(1,0/FIND(help!$B$1:$B$26,B1149),help!$C$1:$C$26),"")</f>
        <v>英超</v>
      </c>
      <c r="H1149" s="11" t="str" cm="1">
        <f t="array" ref="H1149">IF(G1149="","",IFERROR(LOOKUP(1,0/FIND(help!$H$2:$H$18,B1149),help!$I$2:$I$18),""))</f>
        <v>2024-25赛季</v>
      </c>
      <c r="I1149" s="11" t="str">
        <f t="shared" si="208"/>
        <v>国际足球赛场-24-25赛季英格兰足球超级联赛第2轮</v>
      </c>
      <c r="J1149" s="11" t="str">
        <f t="shared" si="203"/>
        <v>伯恩茅斯VS纽卡斯尔联</v>
      </c>
      <c r="K1149" s="11" t="s">
        <v>755</v>
      </c>
      <c r="L1149" s="19">
        <f t="shared" si="204"/>
        <v>45535</v>
      </c>
      <c r="M1149" s="11">
        <f t="shared" si="157"/>
        <v>3505</v>
      </c>
      <c r="N1149" s="20">
        <f t="shared" si="205"/>
        <v>0.85416666666666663</v>
      </c>
      <c r="O1149" s="20">
        <f>IF(N1149="","",IF(ISNUMBER(FIND("集锦",G1149)),IF(E1149&lt;$L$1,E1149+1,E1149),IF(ABS(F1149-$M$1)&lt;=TIME(0,5,1),IF(N1149+$M$1&gt;TIME(2,0,0)+1,N1149+$M$1-1,N1149+$M$1),"check")))</f>
        <v>0.90972222222222221</v>
      </c>
      <c r="P1149" s="11" t="str">
        <f>IF(G1149="","",G1149&amp;COUNTIF($G$2:G1149,G1149))</f>
        <v>英超174</v>
      </c>
      <c r="Q1149" s="26">
        <f t="shared" si="207"/>
        <v>3.4722222222222099E-3</v>
      </c>
    </row>
    <row r="1150" spans="1:17" x14ac:dyDescent="0.2">
      <c r="B1150" s="11" t="s">
        <v>1442</v>
      </c>
      <c r="C1150" s="19">
        <f t="shared" si="199"/>
        <v>45535</v>
      </c>
      <c r="D1150" s="20">
        <f t="shared" si="200"/>
        <v>0.91319444444444442</v>
      </c>
      <c r="E1150" s="20">
        <f t="shared" si="201"/>
        <v>3.472222222222222E-3</v>
      </c>
      <c r="F1150" s="20">
        <f t="shared" si="202"/>
        <v>9.027777777777779E-2</v>
      </c>
      <c r="G1150" s="11" t="str" cm="1">
        <f t="array" ref="G1150">_xlfn.IFNA(LOOKUP(1,0/FIND(help!$B$1:$B$26,B1150),help!$C$1:$C$26),"")</f>
        <v>英超</v>
      </c>
      <c r="H1150" s="11" t="str" cm="1">
        <f t="array" ref="H1150">IF(G1150="","",IFERROR(LOOKUP(1,0/FIND(help!$H$2:$H$18,B1150),help!$I$2:$I$18),""))</f>
        <v>2024-25赛季</v>
      </c>
      <c r="I1150" s="11" t="str">
        <f t="shared" si="208"/>
        <v>足球实况-24-25赛季英超联赛第3轮</v>
      </c>
      <c r="J1150" s="11" t="str">
        <f t="shared" si="203"/>
        <v>莱斯特城VS阿斯顿维拉(直播)</v>
      </c>
      <c r="K1150" s="11" t="s">
        <v>755</v>
      </c>
      <c r="L1150" s="19">
        <f t="shared" si="204"/>
        <v>45535</v>
      </c>
      <c r="M1150" s="11">
        <f t="shared" si="157"/>
        <v>3505</v>
      </c>
      <c r="N1150" s="20">
        <f t="shared" si="205"/>
        <v>0.91319444444444442</v>
      </c>
      <c r="O1150" s="43">
        <f>E1150+1</f>
        <v>1.0034722222222223</v>
      </c>
      <c r="P1150" s="11" t="str">
        <f>IF(G1150="","",G1150&amp;COUNTIF($G$2:G1150,G1150))</f>
        <v>英超175</v>
      </c>
      <c r="Q1150" s="26">
        <f t="shared" si="207"/>
        <v>0</v>
      </c>
    </row>
    <row r="1151" spans="1:17" x14ac:dyDescent="0.2">
      <c r="A1151" s="19">
        <v>45536</v>
      </c>
      <c r="B1151" s="11" t="s">
        <v>1443</v>
      </c>
      <c r="C1151" s="19">
        <f t="shared" si="199"/>
        <v>45536</v>
      </c>
      <c r="D1151" s="20">
        <f t="shared" si="200"/>
        <v>3.472222222222222E-3</v>
      </c>
      <c r="E1151" s="20">
        <f t="shared" si="201"/>
        <v>6.25E-2</v>
      </c>
      <c r="F1151" s="20">
        <f t="shared" si="202"/>
        <v>5.9027777777777776E-2</v>
      </c>
      <c r="G1151" s="11" t="str" cm="1">
        <f t="array" ref="G1151">_xlfn.IFNA(LOOKUP(1,0/FIND(help!$B$1:$B$26,B1151),help!$C$1:$C$26),"")</f>
        <v>欧冠</v>
      </c>
      <c r="H1151" s="11" t="str" cm="1">
        <f t="array" ref="H1151">IF(G1151="","",IFERROR(LOOKUP(1,0/FIND(help!$H$2:$H$18,B1151),help!$I$2:$I$18),""))</f>
        <v>2023-24赛季</v>
      </c>
      <c r="I1151" s="11" t="str">
        <f t="shared" si="208"/>
        <v>实况录像-2023/2024欧洲冠军联赛</v>
      </c>
      <c r="J1151" s="11" t="str">
        <f t="shared" si="203"/>
        <v>半决赛第二回合?皇家马德里VS拜仁慕尼黑</v>
      </c>
      <c r="K1151" s="11" t="s">
        <v>755</v>
      </c>
      <c r="L1151" s="19">
        <f t="shared" si="204"/>
        <v>45535</v>
      </c>
      <c r="M1151" s="11">
        <f t="shared" si="157"/>
        <v>3505</v>
      </c>
      <c r="N1151" s="20">
        <f t="shared" si="205"/>
        <v>1.0034722222222223</v>
      </c>
      <c r="O1151" s="20">
        <f t="shared" si="206"/>
        <v>1.0590277777777779</v>
      </c>
      <c r="P1151" s="11" t="str">
        <f>IF(G1151="","",G1151&amp;COUNTIF($G$2:G1151,G1151))</f>
        <v>欧冠230</v>
      </c>
      <c r="Q1151" s="26">
        <f t="shared" si="207"/>
        <v>3.4722222222220989E-3</v>
      </c>
    </row>
    <row r="1152" spans="1:17" x14ac:dyDescent="0.2">
      <c r="B1152" s="11" t="s">
        <v>1444</v>
      </c>
      <c r="C1152" s="19">
        <f t="shared" si="199"/>
        <v>45536</v>
      </c>
      <c r="D1152" s="20">
        <f t="shared" si="200"/>
        <v>6.25E-2</v>
      </c>
      <c r="E1152" s="20">
        <f t="shared" si="201"/>
        <v>7.9861111111111105E-2</v>
      </c>
      <c r="F1152" s="20">
        <f t="shared" si="202"/>
        <v>1.7361111111111105E-2</v>
      </c>
      <c r="G1152" s="11" t="str" cm="1">
        <f t="array" ref="G1152">_xlfn.IFNA(LOOKUP(1,0/FIND(help!$B$1:$B$26,B1152),help!$C$1:$C$26),"")</f>
        <v/>
      </c>
      <c r="H1152" s="11" t="str" cm="1">
        <f t="array" ref="H1152">IF(G1152="","",IFERROR(LOOKUP(1,0/FIND(help!$H$2:$H$18,B1152),help!$I$2:$I$18),""))</f>
        <v/>
      </c>
      <c r="I1152" s="11" t="str">
        <f t="shared" si="208"/>
        <v>足球华彩-2024-20</v>
      </c>
      <c r="J1152" s="11" t="str">
        <f t="shared" si="203"/>
        <v>城记?伦敦</v>
      </c>
      <c r="K1152" s="11" t="s">
        <v>755</v>
      </c>
      <c r="L1152" s="19">
        <f t="shared" si="204"/>
        <v>45535</v>
      </c>
      <c r="M1152" s="11">
        <f t="shared" si="157"/>
        <v>3505</v>
      </c>
      <c r="N1152" s="20" t="str">
        <f t="shared" si="205"/>
        <v/>
      </c>
      <c r="O1152" s="20" t="str">
        <f t="shared" si="206"/>
        <v/>
      </c>
      <c r="P1152" s="11" t="str">
        <f>IF(G1152="","",G1152&amp;COUNTIF($G$2:G1152,G1152))</f>
        <v/>
      </c>
      <c r="Q1152" s="26">
        <f t="shared" si="207"/>
        <v>0</v>
      </c>
    </row>
    <row r="1153" spans="2:17" x14ac:dyDescent="0.2">
      <c r="B1153" s="11" t="s">
        <v>1445</v>
      </c>
      <c r="C1153" s="19">
        <f t="shared" si="199"/>
        <v>45536</v>
      </c>
      <c r="D1153" s="20">
        <f t="shared" si="200"/>
        <v>7.9861111111111105E-2</v>
      </c>
      <c r="E1153" s="20">
        <f t="shared" si="201"/>
        <v>9.375E-2</v>
      </c>
      <c r="F1153" s="20">
        <f t="shared" si="202"/>
        <v>1.3888888888888895E-2</v>
      </c>
      <c r="G1153" s="11" t="str" cm="1">
        <f t="array" ref="G1153">_xlfn.IFNA(LOOKUP(1,0/FIND(help!$B$1:$B$26,B1153),help!$C$1:$C$26),"")</f>
        <v/>
      </c>
      <c r="H1153" s="11" t="str" cm="1">
        <f t="array" ref="H1153">IF(G1153="","",IFERROR(LOOKUP(1,0/FIND(help!$H$2:$H$18,B1153),help!$I$2:$I$18),""))</f>
        <v/>
      </c>
      <c r="I1153" s="11" t="str">
        <f t="shared" si="208"/>
        <v>足球华彩-2024-3</v>
      </c>
      <c r="J1153" s="11" t="str">
        <f t="shared" si="203"/>
        <v>城记?罗马</v>
      </c>
      <c r="K1153" s="11" t="s">
        <v>755</v>
      </c>
      <c r="L1153" s="19">
        <f t="shared" si="204"/>
        <v>45535</v>
      </c>
      <c r="M1153" s="11">
        <f t="shared" si="157"/>
        <v>3505</v>
      </c>
      <c r="N1153" s="20" t="str">
        <f t="shared" si="205"/>
        <v/>
      </c>
      <c r="O1153" s="20" t="str">
        <f t="shared" si="206"/>
        <v/>
      </c>
      <c r="P1153" s="11" t="str">
        <f>IF(G1153="","",G1153&amp;COUNTIF($G$2:G1153,G1153))</f>
        <v/>
      </c>
      <c r="Q1153" s="26">
        <f t="shared" si="207"/>
        <v>0</v>
      </c>
    </row>
    <row r="1154" spans="2:17" x14ac:dyDescent="0.2">
      <c r="B1154" s="11" t="s">
        <v>1446</v>
      </c>
      <c r="C1154" s="19">
        <f t="shared" si="199"/>
        <v>45536</v>
      </c>
      <c r="D1154" s="20">
        <f t="shared" si="200"/>
        <v>9.375E-2</v>
      </c>
      <c r="E1154" s="20">
        <f t="shared" si="201"/>
        <v>0.1111111111111111</v>
      </c>
      <c r="F1154" s="20">
        <f t="shared" si="202"/>
        <v>1.7361111111111105E-2</v>
      </c>
      <c r="G1154" s="11" t="str" cm="1">
        <f t="array" ref="G1154">_xlfn.IFNA(LOOKUP(1,0/FIND(help!$B$1:$B$26,B1154),help!$C$1:$C$26),"")</f>
        <v/>
      </c>
      <c r="H1154" s="11" t="str" cm="1">
        <f t="array" ref="H1154">IF(G1154="","",IFERROR(LOOKUP(1,0/FIND(help!$H$2:$H$18,B1154),help!$I$2:$I$18),""))</f>
        <v/>
      </c>
      <c r="I1154" s="11" t="str">
        <f t="shared" si="208"/>
        <v>足球华彩-2024-10</v>
      </c>
      <c r="J1154" s="11" t="str">
        <f t="shared" si="203"/>
        <v>城记?曼彻斯特</v>
      </c>
      <c r="K1154" s="11" t="s">
        <v>755</v>
      </c>
      <c r="L1154" s="19">
        <f t="shared" si="204"/>
        <v>45536</v>
      </c>
      <c r="M1154" s="11">
        <f t="shared" ref="M1154:M1341" si="209">M1153</f>
        <v>3505</v>
      </c>
      <c r="N1154" s="20" t="str">
        <f t="shared" si="205"/>
        <v/>
      </c>
      <c r="O1154" s="20" t="str">
        <f t="shared" si="206"/>
        <v/>
      </c>
      <c r="P1154" s="11" t="str">
        <f>IF(G1154="","",G1154&amp;COUNTIF($G$2:G1154,G1154))</f>
        <v/>
      </c>
      <c r="Q1154" s="26">
        <f t="shared" si="207"/>
        <v>0</v>
      </c>
    </row>
    <row r="1155" spans="2:17" x14ac:dyDescent="0.2">
      <c r="B1155" s="11" t="s">
        <v>1447</v>
      </c>
      <c r="C1155" s="19">
        <f t="shared" si="199"/>
        <v>45536</v>
      </c>
      <c r="D1155" s="20">
        <f t="shared" si="200"/>
        <v>0.1111111111111111</v>
      </c>
      <c r="E1155" s="20">
        <f t="shared" si="201"/>
        <v>0.1701388888888889</v>
      </c>
      <c r="F1155" s="20">
        <f t="shared" si="202"/>
        <v>5.902777777777779E-2</v>
      </c>
      <c r="G1155" s="11" t="str" cm="1">
        <f t="array" ref="G1155">_xlfn.IFNA(LOOKUP(1,0/FIND(help!$B$1:$B$26,B1155),help!$C$1:$C$26),"")</f>
        <v>法甲</v>
      </c>
      <c r="H1155" s="11" t="str" cm="1">
        <f t="array" ref="H1155">IF(G1155="","",IFERROR(LOOKUP(1,0/FIND(help!$H$2:$H$18,B1155),help!$I$2:$I$18),""))</f>
        <v>2023-24赛季</v>
      </c>
      <c r="I1155" s="11" t="str">
        <f t="shared" si="208"/>
        <v>国际足球赛场-23-24赛季法甲联赛第2轮</v>
      </c>
      <c r="J1155" s="11" t="str">
        <f t="shared" si="203"/>
        <v>朗斯-雷恩</v>
      </c>
      <c r="K1155" s="11" t="s">
        <v>755</v>
      </c>
      <c r="L1155" s="19">
        <f t="shared" si="204"/>
        <v>45536</v>
      </c>
      <c r="M1155" s="11">
        <f t="shared" si="209"/>
        <v>3505</v>
      </c>
      <c r="N1155" s="20">
        <f t="shared" si="205"/>
        <v>0.1111111111111111</v>
      </c>
      <c r="O1155" s="20">
        <f t="shared" si="206"/>
        <v>0.16666666666666666</v>
      </c>
      <c r="P1155" s="11" t="str">
        <f>IF(G1155="","",G1155&amp;COUNTIF($G$2:G1155,G1155))</f>
        <v>法甲71</v>
      </c>
      <c r="Q1155" s="26">
        <f t="shared" si="207"/>
        <v>3.4722222222222376E-3</v>
      </c>
    </row>
    <row r="1156" spans="2:17" x14ac:dyDescent="0.2">
      <c r="B1156" s="11" t="s">
        <v>1448</v>
      </c>
      <c r="C1156" s="19">
        <f t="shared" si="199"/>
        <v>45536</v>
      </c>
      <c r="D1156" s="20">
        <f t="shared" si="200"/>
        <v>0.1701388888888889</v>
      </c>
      <c r="E1156" s="20">
        <f t="shared" si="201"/>
        <v>0.22569444444444445</v>
      </c>
      <c r="F1156" s="20">
        <f t="shared" si="202"/>
        <v>5.5555555555555552E-2</v>
      </c>
      <c r="G1156" s="11" t="str" cm="1">
        <f t="array" ref="G1156">_xlfn.IFNA(LOOKUP(1,0/FIND(help!$B$1:$B$26,B1156),help!$C$1:$C$26),"")</f>
        <v>法甲</v>
      </c>
      <c r="H1156" s="11" t="str" cm="1">
        <f t="array" ref="H1156">IF(G1156="","",IFERROR(LOOKUP(1,0/FIND(help!$H$2:$H$18,B1156),help!$I$2:$I$18),""))</f>
        <v>2023-24赛季</v>
      </c>
      <c r="I1156" s="11" t="str">
        <f t="shared" si="208"/>
        <v>国际足球赛场-23-24赛季法甲联赛第3轮</v>
      </c>
      <c r="J1156" s="11" t="str">
        <f t="shared" si="203"/>
        <v>巴黎圣日耳曼-朗斯</v>
      </c>
      <c r="K1156" s="11" t="s">
        <v>755</v>
      </c>
      <c r="L1156" s="19">
        <f t="shared" si="204"/>
        <v>45536</v>
      </c>
      <c r="M1156" s="11">
        <f t="shared" si="209"/>
        <v>3505</v>
      </c>
      <c r="N1156" s="20">
        <f t="shared" si="205"/>
        <v>0.1701388888888889</v>
      </c>
      <c r="O1156" s="20">
        <f t="shared" si="206"/>
        <v>0.22569444444444445</v>
      </c>
      <c r="P1156" s="11" t="str">
        <f>IF(G1156="","",G1156&amp;COUNTIF($G$2:G1156,G1156))</f>
        <v>法甲72</v>
      </c>
      <c r="Q1156" s="26">
        <f t="shared" si="207"/>
        <v>0</v>
      </c>
    </row>
    <row r="1157" spans="2:17" x14ac:dyDescent="0.2">
      <c r="B1157" s="11" t="s">
        <v>1449</v>
      </c>
      <c r="C1157" s="19">
        <f t="shared" si="199"/>
        <v>45536</v>
      </c>
      <c r="D1157" s="20">
        <f t="shared" si="200"/>
        <v>0.22569444444444445</v>
      </c>
      <c r="E1157" s="20">
        <f t="shared" si="201"/>
        <v>0.28472222222222221</v>
      </c>
      <c r="F1157" s="20">
        <f t="shared" si="202"/>
        <v>5.9027777777777762E-2</v>
      </c>
      <c r="G1157" s="11" t="str" cm="1">
        <f t="array" ref="G1157">_xlfn.IFNA(LOOKUP(1,0/FIND(help!$B$1:$B$26,B1157),help!$C$1:$C$26),"")</f>
        <v>法甲</v>
      </c>
      <c r="H1157" s="11" t="str" cm="1">
        <f t="array" ref="H1157">IF(G1157="","",IFERROR(LOOKUP(1,0/FIND(help!$H$2:$H$18,B1157),help!$I$2:$I$18),""))</f>
        <v>2023-24赛季</v>
      </c>
      <c r="I1157" s="11" t="str">
        <f t="shared" si="208"/>
        <v>05:25国际足球赛场-23-24赛季法甲联赛第4轮1</v>
      </c>
      <c r="J1157" s="11" t="e">
        <f t="shared" si="203"/>
        <v>#VALUE!</v>
      </c>
      <c r="K1157" s="11" t="s">
        <v>755</v>
      </c>
      <c r="L1157" s="19">
        <f t="shared" si="204"/>
        <v>45536</v>
      </c>
      <c r="M1157" s="11">
        <f t="shared" si="209"/>
        <v>3505</v>
      </c>
      <c r="N1157" s="20">
        <f t="shared" si="205"/>
        <v>0.22569444444444445</v>
      </c>
      <c r="O1157" s="20">
        <f t="shared" si="206"/>
        <v>0.28125</v>
      </c>
      <c r="P1157" s="11" t="str">
        <f>IF(G1157="","",G1157&amp;COUNTIF($G$2:G1157,G1157))</f>
        <v>法甲73</v>
      </c>
      <c r="Q1157" s="26">
        <f t="shared" si="207"/>
        <v>3.4722222222222099E-3</v>
      </c>
    </row>
    <row r="1158" spans="2:17" x14ac:dyDescent="0.2">
      <c r="B1158" s="11" t="s">
        <v>1450</v>
      </c>
      <c r="C1158" s="19">
        <f t="shared" si="199"/>
        <v>45536</v>
      </c>
      <c r="D1158" s="20">
        <f t="shared" si="200"/>
        <v>0.28472222222222221</v>
      </c>
      <c r="E1158" s="20">
        <f t="shared" si="201"/>
        <v>0.34027777777777779</v>
      </c>
      <c r="F1158" s="20">
        <f t="shared" si="202"/>
        <v>5.555555555555558E-2</v>
      </c>
      <c r="G1158" s="11" t="str" cm="1">
        <f t="array" ref="G1158">_xlfn.IFNA(LOOKUP(1,0/FIND(help!$B$1:$B$26,B1158),help!$C$1:$C$26),"")</f>
        <v>法甲</v>
      </c>
      <c r="H1158" s="11" t="str" cm="1">
        <f t="array" ref="H1158">IF(G1158="","",IFERROR(LOOKUP(1,0/FIND(help!$H$2:$H$18,B1158),help!$I$2:$I$18),""))</f>
        <v>2023-24赛季</v>
      </c>
      <c r="I1158" s="11" t="str">
        <f t="shared" si="208"/>
        <v>06:50国际足球赛场-23-24赛季法甲联赛第4轮2</v>
      </c>
      <c r="J1158" s="11" t="e">
        <f t="shared" si="203"/>
        <v>#VALUE!</v>
      </c>
      <c r="K1158" s="11" t="s">
        <v>755</v>
      </c>
      <c r="L1158" s="19">
        <f t="shared" si="204"/>
        <v>45536</v>
      </c>
      <c r="M1158" s="11">
        <f t="shared" si="209"/>
        <v>3505</v>
      </c>
      <c r="N1158" s="20">
        <f t="shared" si="205"/>
        <v>0.28472222222222221</v>
      </c>
      <c r="O1158" s="20">
        <f t="shared" si="206"/>
        <v>0.34027777777777779</v>
      </c>
      <c r="P1158" s="11" t="str">
        <f>IF(G1158="","",G1158&amp;COUNTIF($G$2:G1158,G1158))</f>
        <v>法甲74</v>
      </c>
      <c r="Q1158" s="26">
        <f t="shared" si="207"/>
        <v>0</v>
      </c>
    </row>
    <row r="1159" spans="2:17" x14ac:dyDescent="0.2">
      <c r="B1159" s="11" t="s">
        <v>1451</v>
      </c>
      <c r="C1159" s="19">
        <f t="shared" si="199"/>
        <v>45536</v>
      </c>
      <c r="D1159" s="20">
        <f t="shared" si="200"/>
        <v>0.34027777777777779</v>
      </c>
      <c r="E1159" s="20">
        <f t="shared" si="201"/>
        <v>0.39930555555555558</v>
      </c>
      <c r="F1159" s="20">
        <f t="shared" si="202"/>
        <v>5.902777777777779E-2</v>
      </c>
      <c r="G1159" s="11" t="str" cm="1">
        <f t="array" ref="G1159">_xlfn.IFNA(LOOKUP(1,0/FIND(help!$B$1:$B$26,B1159),help!$C$1:$C$26),"")</f>
        <v>法甲</v>
      </c>
      <c r="H1159" s="11" t="str" cm="1">
        <f t="array" ref="H1159">IF(G1159="","",IFERROR(LOOKUP(1,0/FIND(help!$H$2:$H$18,B1159),help!$I$2:$I$18),""))</f>
        <v>2023-24赛季</v>
      </c>
      <c r="I1159" s="11" t="str">
        <f t="shared" si="208"/>
        <v>国际足球赛场-23-24赛季法甲联赛第5轮</v>
      </c>
      <c r="J1159" s="11" t="str">
        <f t="shared" si="203"/>
        <v>洛里昂VS摩纳哥</v>
      </c>
      <c r="K1159" s="11" t="s">
        <v>755</v>
      </c>
      <c r="L1159" s="19">
        <f t="shared" si="204"/>
        <v>45536</v>
      </c>
      <c r="M1159" s="11">
        <f t="shared" si="209"/>
        <v>3505</v>
      </c>
      <c r="N1159" s="20">
        <f t="shared" si="205"/>
        <v>0.34027777777777779</v>
      </c>
      <c r="O1159" s="20">
        <f t="shared" si="206"/>
        <v>0.39583333333333337</v>
      </c>
      <c r="P1159" s="11" t="str">
        <f>IF(G1159="","",G1159&amp;COUNTIF($G$2:G1159,G1159))</f>
        <v>法甲75</v>
      </c>
      <c r="Q1159" s="26">
        <f t="shared" si="207"/>
        <v>3.4722222222222099E-3</v>
      </c>
    </row>
    <row r="1160" spans="2:17" x14ac:dyDescent="0.2">
      <c r="B1160" s="11" t="s">
        <v>1452</v>
      </c>
      <c r="C1160" s="19">
        <f t="shared" si="199"/>
        <v>45536</v>
      </c>
      <c r="D1160" s="20">
        <f t="shared" si="200"/>
        <v>0.39930555555555558</v>
      </c>
      <c r="E1160" s="20">
        <f t="shared" si="201"/>
        <v>0.4548611111111111</v>
      </c>
      <c r="F1160" s="20">
        <f t="shared" si="202"/>
        <v>5.5555555555555525E-2</v>
      </c>
      <c r="G1160" s="11" t="str" cm="1">
        <f t="array" ref="G1160">_xlfn.IFNA(LOOKUP(1,0/FIND(help!$B$1:$B$26,B1160),help!$C$1:$C$26),"")</f>
        <v>欧冠</v>
      </c>
      <c r="H1160" s="11" t="str" cm="1">
        <f t="array" ref="H1160">IF(G1160="","",IFERROR(LOOKUP(1,0/FIND(help!$H$2:$H$18,B1160),help!$I$2:$I$18),""))</f>
        <v>2023-24赛季</v>
      </c>
      <c r="I1160" s="11" t="str">
        <f t="shared" si="208"/>
        <v>实况录像-2023/2024欧洲冠军联赛</v>
      </c>
      <c r="J1160" s="11" t="str">
        <f t="shared" si="203"/>
        <v>半决赛第二回合?巴黎圣日耳曼VS多特蒙德</v>
      </c>
      <c r="K1160" s="11" t="s">
        <v>755</v>
      </c>
      <c r="L1160" s="19">
        <f t="shared" si="204"/>
        <v>45536</v>
      </c>
      <c r="M1160" s="11">
        <f t="shared" si="209"/>
        <v>3505</v>
      </c>
      <c r="N1160" s="20">
        <f t="shared" si="205"/>
        <v>0.39930555555555558</v>
      </c>
      <c r="O1160" s="20">
        <f t="shared" si="206"/>
        <v>0.45486111111111116</v>
      </c>
      <c r="P1160" s="11" t="str">
        <f>IF(G1160="","",G1160&amp;COUNTIF($G$2:G1160,G1160))</f>
        <v>欧冠231</v>
      </c>
      <c r="Q1160" s="26">
        <f t="shared" si="207"/>
        <v>5.5511151231257827E-17</v>
      </c>
    </row>
    <row r="1161" spans="2:17" x14ac:dyDescent="0.2">
      <c r="B1161" s="11" t="s">
        <v>1453</v>
      </c>
      <c r="C1161" s="19">
        <f t="shared" si="199"/>
        <v>45536</v>
      </c>
      <c r="D1161" s="20">
        <f t="shared" si="200"/>
        <v>0.4548611111111111</v>
      </c>
      <c r="E1161" s="20">
        <f t="shared" si="201"/>
        <v>0.51388888888888884</v>
      </c>
      <c r="F1161" s="20">
        <f t="shared" si="202"/>
        <v>5.9027777777777735E-2</v>
      </c>
      <c r="G1161" s="11" t="str" cm="1">
        <f t="array" ref="G1161">_xlfn.IFNA(LOOKUP(1,0/FIND(help!$B$1:$B$26,B1161),help!$C$1:$C$26),"")</f>
        <v>欧冠</v>
      </c>
      <c r="H1161" s="11" t="str" cm="1">
        <f t="array" ref="H1161">IF(G1161="","",IFERROR(LOOKUP(1,0/FIND(help!$H$2:$H$18,B1161),help!$I$2:$I$18),""))</f>
        <v>2023-24赛季</v>
      </c>
      <c r="I1161" s="11" t="str">
        <f t="shared" si="208"/>
        <v>实况录像-2023/2024欧洲冠军联赛</v>
      </c>
      <c r="J1161" s="11" t="str">
        <f t="shared" si="203"/>
        <v>决赛??多特蒙德VS皇家马德里</v>
      </c>
      <c r="K1161" s="11" t="s">
        <v>755</v>
      </c>
      <c r="L1161" s="19">
        <f t="shared" si="204"/>
        <v>45536</v>
      </c>
      <c r="M1161" s="11">
        <f t="shared" si="209"/>
        <v>3505</v>
      </c>
      <c r="N1161" s="20">
        <f t="shared" si="205"/>
        <v>0.4548611111111111</v>
      </c>
      <c r="O1161" s="20">
        <f t="shared" si="206"/>
        <v>0.51041666666666663</v>
      </c>
      <c r="P1161" s="11" t="str">
        <f>IF(G1161="","",G1161&amp;COUNTIF($G$2:G1161,G1161))</f>
        <v>欧冠232</v>
      </c>
      <c r="Q1161" s="26">
        <f t="shared" si="207"/>
        <v>3.4722222222222099E-3</v>
      </c>
    </row>
    <row r="1162" spans="2:17" x14ac:dyDescent="0.2">
      <c r="B1162" s="11" t="s">
        <v>24</v>
      </c>
      <c r="C1162" s="19">
        <f t="shared" si="199"/>
        <v>45536</v>
      </c>
      <c r="D1162" s="20">
        <f t="shared" si="200"/>
        <v>0.51388888888888884</v>
      </c>
      <c r="E1162" s="20">
        <f t="shared" si="201"/>
        <v>0.53125</v>
      </c>
      <c r="F1162" s="20">
        <f t="shared" si="202"/>
        <v>1.736111111111116E-2</v>
      </c>
      <c r="G1162" s="11" t="str" cm="1">
        <f t="array" ref="G1162">_xlfn.IFNA(LOOKUP(1,0/FIND(help!$B$1:$B$26,B1162),help!$C$1:$C$26),"")</f>
        <v/>
      </c>
      <c r="H1162" s="11" t="str" cm="1">
        <f t="array" ref="H1162">IF(G1162="","",IFERROR(LOOKUP(1,0/FIND(help!$H$2:$H$18,B1162),help!$I$2:$I$18),""))</f>
        <v/>
      </c>
      <c r="I1162" s="11" t="str">
        <f t="shared" si="208"/>
        <v>足球华彩-2024-3</v>
      </c>
      <c r="J1162" s="11" t="str">
        <f t="shared" si="203"/>
        <v>城记?罗马</v>
      </c>
      <c r="K1162" s="11" t="s">
        <v>755</v>
      </c>
      <c r="L1162" s="19">
        <f t="shared" si="204"/>
        <v>45536</v>
      </c>
      <c r="M1162" s="11">
        <f t="shared" si="209"/>
        <v>3505</v>
      </c>
      <c r="N1162" s="20" t="str">
        <f t="shared" si="205"/>
        <v/>
      </c>
      <c r="O1162" s="20" t="str">
        <f t="shared" si="206"/>
        <v/>
      </c>
      <c r="P1162" s="11" t="str">
        <f>IF(G1162="","",G1162&amp;COUNTIF($G$2:G1162,G1162))</f>
        <v/>
      </c>
      <c r="Q1162" s="26">
        <f t="shared" si="207"/>
        <v>0</v>
      </c>
    </row>
    <row r="1163" spans="2:17" x14ac:dyDescent="0.2">
      <c r="B1163" s="11" t="s">
        <v>25</v>
      </c>
      <c r="C1163" s="19">
        <f t="shared" si="199"/>
        <v>45536</v>
      </c>
      <c r="D1163" s="20">
        <f t="shared" si="200"/>
        <v>0.53125</v>
      </c>
      <c r="E1163" s="20">
        <f t="shared" si="201"/>
        <v>0.54861111111111116</v>
      </c>
      <c r="F1163" s="20">
        <f t="shared" si="202"/>
        <v>1.736111111111116E-2</v>
      </c>
      <c r="G1163" s="11" t="str" cm="1">
        <f t="array" ref="G1163">_xlfn.IFNA(LOOKUP(1,0/FIND(help!$B$1:$B$26,B1163),help!$C$1:$C$26),"")</f>
        <v/>
      </c>
      <c r="H1163" s="11" t="str" cm="1">
        <f t="array" ref="H1163">IF(G1163="","",IFERROR(LOOKUP(1,0/FIND(help!$H$2:$H$18,B1163),help!$I$2:$I$18),""))</f>
        <v/>
      </c>
      <c r="I1163" s="11" t="str">
        <f t="shared" si="208"/>
        <v>足球华彩-2024-4</v>
      </c>
      <c r="J1163" s="11" t="str">
        <f t="shared" si="203"/>
        <v>罗马城十大经典比赛</v>
      </c>
      <c r="K1163" s="11" t="s">
        <v>755</v>
      </c>
      <c r="L1163" s="19">
        <f t="shared" si="204"/>
        <v>45536</v>
      </c>
      <c r="M1163" s="11">
        <f t="shared" si="209"/>
        <v>3505</v>
      </c>
      <c r="N1163" s="20" t="str">
        <f t="shared" si="205"/>
        <v/>
      </c>
      <c r="O1163" s="20" t="str">
        <f t="shared" si="206"/>
        <v/>
      </c>
      <c r="P1163" s="11" t="str">
        <f>IF(G1163="","",G1163&amp;COUNTIF($G$2:G1163,G1163))</f>
        <v/>
      </c>
      <c r="Q1163" s="26">
        <f t="shared" si="207"/>
        <v>0</v>
      </c>
    </row>
    <row r="1164" spans="2:17" x14ac:dyDescent="0.2">
      <c r="B1164" s="11" t="s">
        <v>1454</v>
      </c>
      <c r="C1164" s="19">
        <f t="shared" si="199"/>
        <v>45536</v>
      </c>
      <c r="D1164" s="20">
        <f t="shared" si="200"/>
        <v>0.54861111111111116</v>
      </c>
      <c r="E1164" s="20">
        <f t="shared" si="201"/>
        <v>0.60416666666666663</v>
      </c>
      <c r="F1164" s="20">
        <f t="shared" si="202"/>
        <v>5.5555555555555469E-2</v>
      </c>
      <c r="G1164" s="11" t="str" cm="1">
        <f t="array" ref="G1164">_xlfn.IFNA(LOOKUP(1,0/FIND(help!$B$1:$B$26,B1164),help!$C$1:$C$26),"")</f>
        <v>意甲</v>
      </c>
      <c r="H1164" s="11" t="str" cm="1">
        <f t="array" ref="H1164">IF(G1164="","",IFERROR(LOOKUP(1,0/FIND(help!$H$2:$H$18,B1164),help!$I$2:$I$18),""))</f>
        <v>2023-24赛季</v>
      </c>
      <c r="I1164" s="11" t="str">
        <f t="shared" si="208"/>
        <v>国际足球赛场-23-24赛季意甲联赛第30轮</v>
      </c>
      <c r="J1164" s="11" t="str">
        <f t="shared" si="203"/>
        <v>拉齐奥VS尤文图斯</v>
      </c>
      <c r="K1164" s="11" t="s">
        <v>755</v>
      </c>
      <c r="L1164" s="19">
        <f t="shared" si="204"/>
        <v>45536</v>
      </c>
      <c r="M1164" s="11">
        <f t="shared" si="209"/>
        <v>3505</v>
      </c>
      <c r="N1164" s="20">
        <f t="shared" si="205"/>
        <v>0.54861111111111116</v>
      </c>
      <c r="O1164" s="20">
        <f t="shared" si="206"/>
        <v>0.60416666666666674</v>
      </c>
      <c r="P1164" s="11" t="str">
        <f>IF(G1164="","",G1164&amp;COUNTIF($G$2:G1164,G1164))</f>
        <v>意甲103</v>
      </c>
      <c r="Q1164" s="26">
        <f t="shared" si="207"/>
        <v>1.1102230246251565E-16</v>
      </c>
    </row>
    <row r="1165" spans="2:17" x14ac:dyDescent="0.2">
      <c r="B1165" s="11" t="s">
        <v>1455</v>
      </c>
      <c r="C1165" s="19">
        <f t="shared" si="199"/>
        <v>45536</v>
      </c>
      <c r="D1165" s="20">
        <f t="shared" si="200"/>
        <v>0.60416666666666663</v>
      </c>
      <c r="E1165" s="20">
        <f t="shared" si="201"/>
        <v>0.66319444444444442</v>
      </c>
      <c r="F1165" s="20">
        <f t="shared" si="202"/>
        <v>5.902777777777779E-2</v>
      </c>
      <c r="G1165" s="11" t="str" cm="1">
        <f t="array" ref="G1165">_xlfn.IFNA(LOOKUP(1,0/FIND(help!$B$1:$B$26,B1165),help!$C$1:$C$26),"")</f>
        <v>意甲</v>
      </c>
      <c r="H1165" s="11" t="str" cm="1">
        <f t="array" ref="H1165">IF(G1165="","",IFERROR(LOOKUP(1,0/FIND(help!$H$2:$H$18,B1165),help!$I$2:$I$18),""))</f>
        <v>2023-24赛季</v>
      </c>
      <c r="I1165" s="11" t="str">
        <f t="shared" si="208"/>
        <v>国际足球赛场-23-24赛季意甲联赛第31轮</v>
      </c>
      <c r="J1165" s="11" t="str">
        <f t="shared" si="203"/>
        <v>AC米兰VS莱切</v>
      </c>
      <c r="K1165" s="11" t="s">
        <v>755</v>
      </c>
      <c r="L1165" s="19">
        <f t="shared" si="204"/>
        <v>45536</v>
      </c>
      <c r="M1165" s="11">
        <f t="shared" si="209"/>
        <v>3505</v>
      </c>
      <c r="N1165" s="20">
        <f t="shared" si="205"/>
        <v>0.60416666666666663</v>
      </c>
      <c r="O1165" s="20">
        <f t="shared" si="206"/>
        <v>0.65972222222222221</v>
      </c>
      <c r="P1165" s="11" t="str">
        <f>IF(G1165="","",G1165&amp;COUNTIF($G$2:G1165,G1165))</f>
        <v>意甲104</v>
      </c>
      <c r="Q1165" s="26">
        <f t="shared" si="207"/>
        <v>3.4722222222222099E-3</v>
      </c>
    </row>
    <row r="1166" spans="2:17" x14ac:dyDescent="0.2">
      <c r="B1166" s="11" t="s">
        <v>1456</v>
      </c>
      <c r="C1166" s="19">
        <f t="shared" si="199"/>
        <v>45536</v>
      </c>
      <c r="D1166" s="20">
        <f t="shared" si="200"/>
        <v>0.66319444444444442</v>
      </c>
      <c r="E1166" s="20">
        <f t="shared" si="201"/>
        <v>0.71875</v>
      </c>
      <c r="F1166" s="20">
        <f t="shared" si="202"/>
        <v>5.555555555555558E-2</v>
      </c>
      <c r="G1166" s="11" t="str" cm="1">
        <f t="array" ref="G1166">_xlfn.IFNA(LOOKUP(1,0/FIND(help!$B$1:$B$26,B1166),help!$C$1:$C$26),"")</f>
        <v>英超</v>
      </c>
      <c r="H1166" s="11" t="str" cm="1">
        <f t="array" ref="H1166">IF(G1166="","",IFERROR(LOOKUP(1,0/FIND(help!$H$2:$H$18,B1166),help!$I$2:$I$18),""))</f>
        <v>2023-24赛季</v>
      </c>
      <c r="I1166" s="11" t="str">
        <f t="shared" si="208"/>
        <v>国际足球赛场-23-24赛季英超联赛第10轮</v>
      </c>
      <c r="J1166" s="11" t="str">
        <f t="shared" si="203"/>
        <v>利物浦VS诺丁汉森林</v>
      </c>
      <c r="K1166" s="11" t="s">
        <v>755</v>
      </c>
      <c r="L1166" s="19">
        <f t="shared" si="204"/>
        <v>45536</v>
      </c>
      <c r="M1166" s="11">
        <f t="shared" si="209"/>
        <v>3505</v>
      </c>
      <c r="N1166" s="20">
        <f t="shared" si="205"/>
        <v>0.66319444444444442</v>
      </c>
      <c r="O1166" s="20">
        <f t="shared" si="206"/>
        <v>0.71875</v>
      </c>
      <c r="P1166" s="11" t="str">
        <f>IF(G1166="","",G1166&amp;COUNTIF($G$2:G1166,G1166))</f>
        <v>英超176</v>
      </c>
      <c r="Q1166" s="26">
        <f t="shared" si="207"/>
        <v>0</v>
      </c>
    </row>
    <row r="1167" spans="2:17" x14ac:dyDescent="0.2">
      <c r="B1167" s="11" t="s">
        <v>1457</v>
      </c>
      <c r="C1167" s="19">
        <f t="shared" si="199"/>
        <v>45536</v>
      </c>
      <c r="D1167" s="20">
        <f t="shared" si="200"/>
        <v>0.71875</v>
      </c>
      <c r="E1167" s="20">
        <f t="shared" si="201"/>
        <v>0.77430555555555558</v>
      </c>
      <c r="F1167" s="20">
        <f t="shared" si="202"/>
        <v>5.555555555555558E-2</v>
      </c>
      <c r="G1167" s="11" t="str" cm="1">
        <f t="array" ref="G1167">_xlfn.IFNA(LOOKUP(1,0/FIND(help!$B$1:$B$26,B1167),help!$C$1:$C$26),"")</f>
        <v>英超</v>
      </c>
      <c r="H1167" s="11" t="str" cm="1">
        <f t="array" ref="H1167">IF(G1167="","",IFERROR(LOOKUP(1,0/FIND(help!$H$2:$H$18,B1167),help!$I$2:$I$18),""))</f>
        <v>2023-24赛季</v>
      </c>
      <c r="I1167" s="11" t="str">
        <f t="shared" si="208"/>
        <v>国际足球赛场-23-24赛季英超联赛第12轮</v>
      </c>
      <c r="J1167" s="11" t="str">
        <f t="shared" si="203"/>
        <v>曼彻斯特联VS卢顿</v>
      </c>
      <c r="K1167" s="11" t="s">
        <v>755</v>
      </c>
      <c r="L1167" s="19">
        <f t="shared" si="204"/>
        <v>45536</v>
      </c>
      <c r="M1167" s="11">
        <f t="shared" si="209"/>
        <v>3505</v>
      </c>
      <c r="N1167" s="20">
        <f t="shared" si="205"/>
        <v>0.71875</v>
      </c>
      <c r="O1167" s="20">
        <f t="shared" si="206"/>
        <v>0.77430555555555558</v>
      </c>
      <c r="P1167" s="11" t="str">
        <f>IF(G1167="","",G1167&amp;COUNTIF($G$2:G1167,G1167))</f>
        <v>英超177</v>
      </c>
      <c r="Q1167" s="26">
        <f t="shared" si="207"/>
        <v>0</v>
      </c>
    </row>
    <row r="1168" spans="2:17" x14ac:dyDescent="0.2">
      <c r="B1168" s="11" t="s">
        <v>1458</v>
      </c>
      <c r="C1168" s="19">
        <f t="shared" si="199"/>
        <v>45536</v>
      </c>
      <c r="D1168" s="20">
        <f t="shared" si="200"/>
        <v>0.77430555555555558</v>
      </c>
      <c r="E1168" s="20">
        <f t="shared" si="201"/>
        <v>0.79166666666666663</v>
      </c>
      <c r="F1168" s="20">
        <f t="shared" si="202"/>
        <v>1.7361111111111049E-2</v>
      </c>
      <c r="G1168" s="11" t="str" cm="1">
        <f t="array" ref="G1168">_xlfn.IFNA(LOOKUP(1,0/FIND(help!$B$1:$B$26,B1168),help!$C$1:$C$26),"")</f>
        <v/>
      </c>
      <c r="H1168" s="11" t="str" cm="1">
        <f t="array" ref="H1168">IF(G1168="","",IFERROR(LOOKUP(1,0/FIND(help!$H$2:$H$18,B1168),help!$I$2:$I$18),""))</f>
        <v/>
      </c>
      <c r="I1168" s="11" t="str">
        <f t="shared" si="208"/>
        <v>足球华彩-2024-5</v>
      </c>
      <c r="J1168" s="11" t="str">
        <f t="shared" si="203"/>
        <v>城记?米兰</v>
      </c>
      <c r="K1168" s="11" t="s">
        <v>755</v>
      </c>
      <c r="L1168" s="19">
        <f t="shared" si="204"/>
        <v>45536</v>
      </c>
      <c r="M1168" s="11">
        <f t="shared" si="209"/>
        <v>3505</v>
      </c>
      <c r="N1168" s="20" t="str">
        <f t="shared" si="205"/>
        <v/>
      </c>
      <c r="O1168" s="20" t="str">
        <f t="shared" si="206"/>
        <v/>
      </c>
      <c r="P1168" s="11" t="str">
        <f>IF(G1168="","",G1168&amp;COUNTIF($G$2:G1168,G1168))</f>
        <v/>
      </c>
      <c r="Q1168" s="26">
        <f t="shared" si="207"/>
        <v>0</v>
      </c>
    </row>
    <row r="1169" spans="1:17" x14ac:dyDescent="0.2">
      <c r="B1169" s="11" t="s">
        <v>1459</v>
      </c>
      <c r="C1169" s="19">
        <f t="shared" si="199"/>
        <v>45536</v>
      </c>
      <c r="D1169" s="20">
        <f t="shared" si="200"/>
        <v>0.79166666666666663</v>
      </c>
      <c r="E1169" s="20">
        <f t="shared" si="201"/>
        <v>0.85069444444444442</v>
      </c>
      <c r="F1169" s="20">
        <f t="shared" si="202"/>
        <v>5.902777777777779E-2</v>
      </c>
      <c r="G1169" s="11" t="str" cm="1">
        <f t="array" ref="G1169">_xlfn.IFNA(LOOKUP(1,0/FIND(help!$B$1:$B$26,B1169),help!$C$1:$C$26),"")</f>
        <v>法甲</v>
      </c>
      <c r="H1169" s="11" t="str" cm="1">
        <f t="array" ref="H1169">IF(G1169="","",IFERROR(LOOKUP(1,0/FIND(help!$H$2:$H$18,B1169),help!$I$2:$I$18),""))</f>
        <v>2024-25赛季</v>
      </c>
      <c r="I1169" s="11" t="str">
        <f t="shared" si="208"/>
        <v>国际足球赛场-24-25赛季法国足球甲级联赛第2轮</v>
      </c>
      <c r="J1169" s="11" t="str">
        <f t="shared" si="203"/>
        <v>巴黎圣日耳曼VS蒙彼利埃</v>
      </c>
      <c r="K1169" s="11" t="s">
        <v>755</v>
      </c>
      <c r="L1169" s="19">
        <f t="shared" si="204"/>
        <v>45536</v>
      </c>
      <c r="M1169" s="11">
        <f t="shared" si="209"/>
        <v>3505</v>
      </c>
      <c r="N1169" s="20">
        <f t="shared" si="205"/>
        <v>0.79166666666666663</v>
      </c>
      <c r="O1169" s="20">
        <f t="shared" si="206"/>
        <v>0.84722222222222221</v>
      </c>
      <c r="P1169" s="11" t="str">
        <f>IF(G1169="","",G1169&amp;COUNTIF($G$2:G1169,G1169))</f>
        <v>法甲76</v>
      </c>
      <c r="Q1169" s="26">
        <f t="shared" si="207"/>
        <v>3.4722222222222099E-3</v>
      </c>
    </row>
    <row r="1170" spans="1:17" x14ac:dyDescent="0.2">
      <c r="B1170" s="11" t="s">
        <v>1460</v>
      </c>
      <c r="C1170" s="19">
        <f t="shared" si="199"/>
        <v>45536</v>
      </c>
      <c r="D1170" s="20">
        <f t="shared" si="200"/>
        <v>0.85069444444444442</v>
      </c>
      <c r="E1170" s="20">
        <f t="shared" si="201"/>
        <v>0.94097222222222221</v>
      </c>
      <c r="F1170" s="20">
        <f t="shared" si="202"/>
        <v>9.027777777777779E-2</v>
      </c>
      <c r="G1170" s="11" t="str" cm="1">
        <f t="array" ref="G1170">_xlfn.IFNA(LOOKUP(1,0/FIND(help!$B$1:$B$26,B1170),help!$C$1:$C$26),"")</f>
        <v>英超</v>
      </c>
      <c r="H1170" s="11" t="str" cm="1">
        <f t="array" ref="H1170">IF(G1170="","",IFERROR(LOOKUP(1,0/FIND(help!$H$2:$H$18,B1170),help!$I$2:$I$18),""))</f>
        <v>2024-25赛季</v>
      </c>
      <c r="I1170" s="11" t="str">
        <f t="shared" si="208"/>
        <v>足球实况-24-25赛季英超联赛第3轮</v>
      </c>
      <c r="J1170" s="11" t="str">
        <f t="shared" si="203"/>
        <v>切尔西VS水晶宫(直播)</v>
      </c>
      <c r="K1170" s="11" t="s">
        <v>755</v>
      </c>
      <c r="L1170" s="19">
        <f t="shared" si="204"/>
        <v>45536</v>
      </c>
      <c r="M1170" s="11">
        <f t="shared" si="209"/>
        <v>3505</v>
      </c>
      <c r="N1170" s="20">
        <f t="shared" si="205"/>
        <v>0.85069444444444442</v>
      </c>
      <c r="O1170" s="43">
        <f>E1170</f>
        <v>0.94097222222222221</v>
      </c>
      <c r="P1170" s="11" t="str">
        <f>IF(G1170="","",G1170&amp;COUNTIF($G$2:G1170,G1170))</f>
        <v>英超178</v>
      </c>
      <c r="Q1170" s="26">
        <f t="shared" si="207"/>
        <v>0</v>
      </c>
    </row>
    <row r="1171" spans="1:17" x14ac:dyDescent="0.2">
      <c r="B1171" s="11" t="s">
        <v>1461</v>
      </c>
      <c r="C1171" s="19">
        <f t="shared" si="199"/>
        <v>45536</v>
      </c>
      <c r="D1171" s="20">
        <f t="shared" si="200"/>
        <v>0.94097222222222221</v>
      </c>
      <c r="E1171" s="20">
        <f t="shared" si="201"/>
        <v>0</v>
      </c>
      <c r="F1171" s="20">
        <f t="shared" si="202"/>
        <v>5.902777777777779E-2</v>
      </c>
      <c r="G1171" s="11" t="str" cm="1">
        <f t="array" ref="G1171">_xlfn.IFNA(LOOKUP(1,0/FIND(help!$B$1:$B$26,B1171),help!$C$1:$C$26),"")</f>
        <v>法甲</v>
      </c>
      <c r="H1171" s="11" t="str" cm="1">
        <f t="array" ref="H1171">IF(G1171="","",IFERROR(LOOKUP(1,0/FIND(help!$H$2:$H$18,B1171),help!$I$2:$I$18),""))</f>
        <v>2024-25赛季</v>
      </c>
      <c r="I1171" s="11" t="str">
        <f t="shared" si="208"/>
        <v>国际足球赛场-24-25赛季法国足球甲级联赛第2轮</v>
      </c>
      <c r="J1171" s="11" t="str">
        <f t="shared" si="203"/>
        <v>马赛VS兰斯</v>
      </c>
      <c r="K1171" s="11" t="s">
        <v>755</v>
      </c>
      <c r="L1171" s="19">
        <f t="shared" si="204"/>
        <v>45536</v>
      </c>
      <c r="M1171" s="11">
        <f t="shared" si="209"/>
        <v>3505</v>
      </c>
      <c r="N1171" s="20">
        <f t="shared" si="205"/>
        <v>0.94097222222222221</v>
      </c>
      <c r="O1171" s="20">
        <f t="shared" si="206"/>
        <v>0.99652777777777779</v>
      </c>
      <c r="P1171" s="11" t="str">
        <f>IF(G1171="","",G1171&amp;COUNTIF($G$2:G1171,G1171))</f>
        <v>法甲77</v>
      </c>
      <c r="Q1171" s="26">
        <f t="shared" si="207"/>
        <v>3.4722222222222099E-3</v>
      </c>
    </row>
    <row r="1172" spans="1:17" x14ac:dyDescent="0.2">
      <c r="A1172" s="19">
        <v>45537</v>
      </c>
      <c r="B1172" s="11" t="s">
        <v>1462</v>
      </c>
      <c r="C1172" s="19">
        <f t="shared" si="199"/>
        <v>45537</v>
      </c>
      <c r="D1172" s="20">
        <f t="shared" si="200"/>
        <v>0</v>
      </c>
      <c r="E1172" s="20">
        <f t="shared" si="201"/>
        <v>1.7361111111111112E-2</v>
      </c>
      <c r="F1172" s="20">
        <f t="shared" si="202"/>
        <v>1.7361111111111112E-2</v>
      </c>
      <c r="G1172" s="11" t="str" cm="1">
        <f t="array" ref="G1172">_xlfn.IFNA(LOOKUP(1,0/FIND(help!$B$1:$B$26,B1172),help!$C$1:$C$26),"")</f>
        <v/>
      </c>
      <c r="H1172" s="11" t="str" cm="1">
        <f t="array" ref="H1172">IF(G1172="","",IFERROR(LOOKUP(1,0/FIND(help!$H$2:$H$18,B1172),help!$I$2:$I$18),""))</f>
        <v/>
      </c>
      <c r="I1172" s="11" t="str">
        <f t="shared" si="208"/>
        <v>足球华彩-2024-3</v>
      </c>
      <c r="J1172" s="11" t="str">
        <f t="shared" si="203"/>
        <v>城记?罗马</v>
      </c>
      <c r="K1172" s="11" t="s">
        <v>755</v>
      </c>
      <c r="L1172" s="19">
        <f t="shared" si="204"/>
        <v>45536</v>
      </c>
      <c r="M1172" s="11">
        <f t="shared" si="209"/>
        <v>3505</v>
      </c>
      <c r="N1172" s="20" t="str">
        <f t="shared" si="205"/>
        <v/>
      </c>
      <c r="O1172" s="20" t="str">
        <f t="shared" si="206"/>
        <v/>
      </c>
      <c r="P1172" s="11" t="str">
        <f>IF(G1172="","",G1172&amp;COUNTIF($G$2:G1172,G1172))</f>
        <v/>
      </c>
      <c r="Q1172" s="26">
        <f t="shared" si="207"/>
        <v>0</v>
      </c>
    </row>
    <row r="1173" spans="1:17" x14ac:dyDescent="0.2">
      <c r="B1173" s="11" t="s">
        <v>1463</v>
      </c>
      <c r="C1173" s="19">
        <f t="shared" si="199"/>
        <v>45537</v>
      </c>
      <c r="D1173" s="20">
        <f t="shared" si="200"/>
        <v>1.7361111111111112E-2</v>
      </c>
      <c r="E1173" s="20">
        <f t="shared" si="201"/>
        <v>3.4722222222222224E-2</v>
      </c>
      <c r="F1173" s="20">
        <f t="shared" si="202"/>
        <v>1.7361111111111112E-2</v>
      </c>
      <c r="G1173" s="11" t="str" cm="1">
        <f t="array" ref="G1173">_xlfn.IFNA(LOOKUP(1,0/FIND(help!$B$1:$B$26,B1173),help!$C$1:$C$26),"")</f>
        <v/>
      </c>
      <c r="H1173" s="11" t="str" cm="1">
        <f t="array" ref="H1173">IF(G1173="","",IFERROR(LOOKUP(1,0/FIND(help!$H$2:$H$18,B1173),help!$I$2:$I$18),""))</f>
        <v/>
      </c>
      <c r="I1173" s="11" t="str">
        <f t="shared" si="208"/>
        <v>足球华彩-2024-4</v>
      </c>
      <c r="J1173" s="11" t="str">
        <f t="shared" si="203"/>
        <v>罗马城十大经典比赛</v>
      </c>
      <c r="K1173" s="11" t="s">
        <v>755</v>
      </c>
      <c r="L1173" s="19">
        <f t="shared" si="204"/>
        <v>45536</v>
      </c>
      <c r="M1173" s="11">
        <f t="shared" si="209"/>
        <v>3505</v>
      </c>
      <c r="N1173" s="20" t="str">
        <f t="shared" si="205"/>
        <v/>
      </c>
      <c r="O1173" s="20" t="str">
        <f t="shared" si="206"/>
        <v/>
      </c>
      <c r="P1173" s="11" t="str">
        <f>IF(G1173="","",G1173&amp;COUNTIF($G$2:G1173,G1173))</f>
        <v/>
      </c>
      <c r="Q1173" s="26">
        <f t="shared" si="207"/>
        <v>0</v>
      </c>
    </row>
    <row r="1174" spans="1:17" x14ac:dyDescent="0.2">
      <c r="B1174" s="11" t="s">
        <v>1464</v>
      </c>
      <c r="C1174" s="19">
        <f t="shared" si="199"/>
        <v>45537</v>
      </c>
      <c r="D1174" s="20">
        <f t="shared" si="200"/>
        <v>3.4722222222222224E-2</v>
      </c>
      <c r="E1174" s="20">
        <f t="shared" si="201"/>
        <v>5.2083333333333336E-2</v>
      </c>
      <c r="F1174" s="20">
        <f t="shared" si="202"/>
        <v>1.7361111111111112E-2</v>
      </c>
      <c r="G1174" s="11" t="str" cm="1">
        <f t="array" ref="G1174">_xlfn.IFNA(LOOKUP(1,0/FIND(help!$B$1:$B$26,B1174),help!$C$1:$C$26),"")</f>
        <v/>
      </c>
      <c r="H1174" s="11" t="str" cm="1">
        <f t="array" ref="H1174">IF(G1174="","",IFERROR(LOOKUP(1,0/FIND(help!$H$2:$H$18,B1174),help!$I$2:$I$18),""))</f>
        <v/>
      </c>
      <c r="I1174" s="11" t="str">
        <f t="shared" si="208"/>
        <v>足球华彩-2024-10</v>
      </c>
      <c r="J1174" s="11" t="str">
        <f t="shared" si="203"/>
        <v>城记?曼彻斯特</v>
      </c>
      <c r="K1174" s="11" t="s">
        <v>755</v>
      </c>
      <c r="L1174" s="19">
        <f t="shared" si="204"/>
        <v>45536</v>
      </c>
      <c r="M1174" s="11">
        <f t="shared" si="209"/>
        <v>3505</v>
      </c>
      <c r="N1174" s="20" t="str">
        <f t="shared" si="205"/>
        <v/>
      </c>
      <c r="O1174" s="20" t="str">
        <f t="shared" si="206"/>
        <v/>
      </c>
      <c r="P1174" s="11" t="str">
        <f>IF(G1174="","",G1174&amp;COUNTIF($G$2:G1174,G1174))</f>
        <v/>
      </c>
      <c r="Q1174" s="26">
        <f t="shared" si="207"/>
        <v>0</v>
      </c>
    </row>
    <row r="1175" spans="1:17" x14ac:dyDescent="0.2">
      <c r="B1175" s="11" t="s">
        <v>1465</v>
      </c>
      <c r="C1175" s="19">
        <f t="shared" ref="C1175:C1194" si="210">IF(A1175="",C1174,A1175)</f>
        <v>45537</v>
      </c>
      <c r="D1175" s="20">
        <f t="shared" ref="D1175:D1194" si="211">VALUE(LEFT(B1175,5))</f>
        <v>5.2083333333333336E-2</v>
      </c>
      <c r="E1175" s="20">
        <f t="shared" ref="E1175:E1194" si="212">D1176</f>
        <v>0.1111111111111111</v>
      </c>
      <c r="F1175" s="20">
        <f t="shared" ref="F1175:F1194" si="213">IF(E1175-D1175&lt;0,E1175-D1175+1,E1175-D1175)</f>
        <v>5.9027777777777769E-2</v>
      </c>
      <c r="G1175" s="11" t="str" cm="1">
        <f t="array" ref="G1175">_xlfn.IFNA(LOOKUP(1,0/FIND(help!$B$1:$B$26,B1175),help!$C$1:$C$26),"")</f>
        <v>法甲</v>
      </c>
      <c r="H1175" s="11" t="str" cm="1">
        <f t="array" ref="H1175">IF(G1175="","",IFERROR(LOOKUP(1,0/FIND(help!$H$2:$H$18,B1175),help!$I$2:$I$18),""))</f>
        <v>2023-24赛季</v>
      </c>
      <c r="I1175" s="11" t="str">
        <f t="shared" si="208"/>
        <v>国际足球赛场-23-24赛季法甲联赛第3轮</v>
      </c>
      <c r="J1175" s="11" t="str">
        <f t="shared" ref="J1175:J1194" si="214">SUBSTITUTE(RIGHT(B1175,LEN(B1175)-FIND("?",B1175)),"—","VS")</f>
        <v>巴黎圣日耳曼-朗斯</v>
      </c>
      <c r="K1175" s="11" t="s">
        <v>755</v>
      </c>
      <c r="L1175" s="19">
        <f t="shared" ref="L1175:L1194" si="215">IF(D1175&lt;$L$1,C1175-1,C1175)</f>
        <v>45536</v>
      </c>
      <c r="M1175" s="11">
        <f t="shared" si="209"/>
        <v>3505</v>
      </c>
      <c r="N1175" s="20">
        <f t="shared" ref="N1175:N1194" si="216">IF(G1175="","",IF(D1175&lt;$L$1,D1175+1,D1175))</f>
        <v>1.0520833333333333</v>
      </c>
      <c r="O1175" s="20">
        <f t="shared" ref="O1175:O1194" si="217">IF(N1175="","",IF(ISNUMBER(FIND("集锦",G1175)),IF(E1175&lt;$L$1,E1175+1,E1175),IF(ABS(F1175-$M$1)&lt;=TIME(0,5,1),IF(N1175+$M$1&gt;TIME(2,0,0)+1,N1175+$M$1-1,N1175+$M$1),"check")))</f>
        <v>0.10763888888888884</v>
      </c>
      <c r="P1175" s="11" t="str">
        <f>IF(G1175="","",G1175&amp;COUNTIF($G$2:G1175,G1175))</f>
        <v>法甲78</v>
      </c>
      <c r="Q1175" s="26">
        <f t="shared" ref="Q1175:Q1194" si="218">IF(N1175="",0,ABS(O1175-E1175-IF(E1175&lt;1/12,1,0)))</f>
        <v>3.4722222222222654E-3</v>
      </c>
    </row>
    <row r="1176" spans="1:17" x14ac:dyDescent="0.2">
      <c r="B1176" s="11" t="s">
        <v>1466</v>
      </c>
      <c r="C1176" s="19">
        <f t="shared" si="210"/>
        <v>45537</v>
      </c>
      <c r="D1176" s="20">
        <f t="shared" si="211"/>
        <v>0.1111111111111111</v>
      </c>
      <c r="E1176" s="20">
        <f t="shared" si="212"/>
        <v>0.1701388888888889</v>
      </c>
      <c r="F1176" s="20">
        <f t="shared" si="213"/>
        <v>5.902777777777779E-2</v>
      </c>
      <c r="G1176" s="11" t="str" cm="1">
        <f t="array" ref="G1176">_xlfn.IFNA(LOOKUP(1,0/FIND(help!$B$1:$B$26,B1176),help!$C$1:$C$26),"")</f>
        <v>法甲</v>
      </c>
      <c r="H1176" s="11" t="str" cm="1">
        <f t="array" ref="H1176">IF(G1176="","",IFERROR(LOOKUP(1,0/FIND(help!$H$2:$H$18,B1176),help!$I$2:$I$18),""))</f>
        <v>2023-24赛季</v>
      </c>
      <c r="I1176" s="11" t="str">
        <f t="shared" si="208"/>
        <v>02:40国际足球赛场-23-24赛季法甲联赛第4轮1</v>
      </c>
      <c r="J1176" s="11" t="e">
        <f t="shared" si="214"/>
        <v>#VALUE!</v>
      </c>
      <c r="K1176" s="11" t="s">
        <v>755</v>
      </c>
      <c r="L1176" s="19">
        <f t="shared" si="215"/>
        <v>45537</v>
      </c>
      <c r="M1176" s="11">
        <f t="shared" si="209"/>
        <v>3505</v>
      </c>
      <c r="N1176" s="20">
        <f t="shared" si="216"/>
        <v>0.1111111111111111</v>
      </c>
      <c r="O1176" s="20">
        <f t="shared" si="217"/>
        <v>0.16666666666666666</v>
      </c>
      <c r="P1176" s="11" t="str">
        <f>IF(G1176="","",G1176&amp;COUNTIF($G$2:G1176,G1176))</f>
        <v>法甲79</v>
      </c>
      <c r="Q1176" s="26">
        <f t="shared" si="218"/>
        <v>3.4722222222222376E-3</v>
      </c>
    </row>
    <row r="1177" spans="1:17" x14ac:dyDescent="0.2">
      <c r="B1177" s="11" t="s">
        <v>1467</v>
      </c>
      <c r="C1177" s="19">
        <f t="shared" si="210"/>
        <v>45537</v>
      </c>
      <c r="D1177" s="20">
        <f t="shared" si="211"/>
        <v>0.1701388888888889</v>
      </c>
      <c r="E1177" s="20">
        <f t="shared" si="212"/>
        <v>0.22569444444444445</v>
      </c>
      <c r="F1177" s="20">
        <f t="shared" si="213"/>
        <v>5.5555555555555552E-2</v>
      </c>
      <c r="G1177" s="11" t="str" cm="1">
        <f t="array" ref="G1177">_xlfn.IFNA(LOOKUP(1,0/FIND(help!$B$1:$B$26,B1177),help!$C$1:$C$26),"")</f>
        <v>法甲</v>
      </c>
      <c r="H1177" s="11" t="str" cm="1">
        <f t="array" ref="H1177">IF(G1177="","",IFERROR(LOOKUP(1,0/FIND(help!$H$2:$H$18,B1177),help!$I$2:$I$18),""))</f>
        <v>2023-24赛季</v>
      </c>
      <c r="I1177" s="11" t="str">
        <f t="shared" ref="I1177:I1194" si="219">IFERROR(MID(B1177,6,FIND("?",B1177)-6),B1177)</f>
        <v>04:05国际足球赛场-23-24赛季法甲联赛第4轮2</v>
      </c>
      <c r="J1177" s="11" t="e">
        <f t="shared" si="214"/>
        <v>#VALUE!</v>
      </c>
      <c r="K1177" s="11" t="s">
        <v>755</v>
      </c>
      <c r="L1177" s="19">
        <f t="shared" si="215"/>
        <v>45537</v>
      </c>
      <c r="M1177" s="11">
        <f t="shared" si="209"/>
        <v>3505</v>
      </c>
      <c r="N1177" s="20">
        <f t="shared" si="216"/>
        <v>0.1701388888888889</v>
      </c>
      <c r="O1177" s="20">
        <f t="shared" si="217"/>
        <v>0.22569444444444445</v>
      </c>
      <c r="P1177" s="11" t="str">
        <f>IF(G1177="","",G1177&amp;COUNTIF($G$2:G1177,G1177))</f>
        <v>法甲80</v>
      </c>
      <c r="Q1177" s="26">
        <f t="shared" si="218"/>
        <v>0</v>
      </c>
    </row>
    <row r="1178" spans="1:17" x14ac:dyDescent="0.2">
      <c r="B1178" s="11" t="s">
        <v>1468</v>
      </c>
      <c r="C1178" s="19">
        <f t="shared" si="210"/>
        <v>45537</v>
      </c>
      <c r="D1178" s="20">
        <f t="shared" si="211"/>
        <v>0.22569444444444445</v>
      </c>
      <c r="E1178" s="20">
        <f t="shared" si="212"/>
        <v>0.28472222222222221</v>
      </c>
      <c r="F1178" s="20">
        <f t="shared" si="213"/>
        <v>5.9027777777777762E-2</v>
      </c>
      <c r="G1178" s="11" t="str" cm="1">
        <f t="array" ref="G1178">_xlfn.IFNA(LOOKUP(1,0/FIND(help!$B$1:$B$26,B1178),help!$C$1:$C$26),"")</f>
        <v>法甲</v>
      </c>
      <c r="H1178" s="11" t="str" cm="1">
        <f t="array" ref="H1178">IF(G1178="","",IFERROR(LOOKUP(1,0/FIND(help!$H$2:$H$18,B1178),help!$I$2:$I$18),""))</f>
        <v>2023-24赛季</v>
      </c>
      <c r="I1178" s="11" t="str">
        <f t="shared" si="219"/>
        <v>国际足球赛场-23-24赛季法甲联赛第5轮</v>
      </c>
      <c r="J1178" s="11" t="str">
        <f t="shared" si="214"/>
        <v>洛里昂VS摩纳哥</v>
      </c>
      <c r="K1178" s="11" t="s">
        <v>755</v>
      </c>
      <c r="L1178" s="19">
        <f t="shared" si="215"/>
        <v>45537</v>
      </c>
      <c r="M1178" s="11">
        <f t="shared" si="209"/>
        <v>3505</v>
      </c>
      <c r="N1178" s="20">
        <f t="shared" si="216"/>
        <v>0.22569444444444445</v>
      </c>
      <c r="O1178" s="20">
        <f t="shared" si="217"/>
        <v>0.28125</v>
      </c>
      <c r="P1178" s="11" t="str">
        <f>IF(G1178="","",G1178&amp;COUNTIF($G$2:G1178,G1178))</f>
        <v>法甲81</v>
      </c>
      <c r="Q1178" s="26">
        <f t="shared" si="218"/>
        <v>3.4722222222222099E-3</v>
      </c>
    </row>
    <row r="1179" spans="1:17" x14ac:dyDescent="0.2">
      <c r="B1179" s="11" t="s">
        <v>1469</v>
      </c>
      <c r="C1179" s="19">
        <f t="shared" si="210"/>
        <v>45537</v>
      </c>
      <c r="D1179" s="20">
        <f t="shared" si="211"/>
        <v>0.28472222222222221</v>
      </c>
      <c r="E1179" s="20">
        <f t="shared" si="212"/>
        <v>0.34027777777777779</v>
      </c>
      <c r="F1179" s="20">
        <f t="shared" si="213"/>
        <v>5.555555555555558E-2</v>
      </c>
      <c r="G1179" s="11" t="str" cm="1">
        <f t="array" ref="G1179">_xlfn.IFNA(LOOKUP(1,0/FIND(help!$B$1:$B$26,B1179),help!$C$1:$C$26),"")</f>
        <v>法甲</v>
      </c>
      <c r="H1179" s="11" t="str" cm="1">
        <f t="array" ref="H1179">IF(G1179="","",IFERROR(LOOKUP(1,0/FIND(help!$H$2:$H$18,B1179),help!$I$2:$I$18),""))</f>
        <v>2023-24赛季</v>
      </c>
      <c r="I1179" s="11" t="str">
        <f t="shared" si="219"/>
        <v>国际足球赛场-23-24赛季法甲联赛第5轮</v>
      </c>
      <c r="J1179" s="11" t="str">
        <f t="shared" si="214"/>
        <v>雷恩VS里尔</v>
      </c>
      <c r="K1179" s="11" t="s">
        <v>755</v>
      </c>
      <c r="L1179" s="19">
        <f t="shared" si="215"/>
        <v>45537</v>
      </c>
      <c r="M1179" s="11">
        <f t="shared" si="209"/>
        <v>3505</v>
      </c>
      <c r="N1179" s="20">
        <f t="shared" si="216"/>
        <v>0.28472222222222221</v>
      </c>
      <c r="O1179" s="20">
        <f t="shared" si="217"/>
        <v>0.34027777777777779</v>
      </c>
      <c r="P1179" s="11" t="str">
        <f>IF(G1179="","",G1179&amp;COUNTIF($G$2:G1179,G1179))</f>
        <v>法甲82</v>
      </c>
      <c r="Q1179" s="26">
        <f t="shared" si="218"/>
        <v>0</v>
      </c>
    </row>
    <row r="1180" spans="1:17" x14ac:dyDescent="0.2">
      <c r="B1180" s="11" t="s">
        <v>1470</v>
      </c>
      <c r="C1180" s="19">
        <f t="shared" si="210"/>
        <v>45537</v>
      </c>
      <c r="D1180" s="20">
        <f t="shared" si="211"/>
        <v>0.34027777777777779</v>
      </c>
      <c r="E1180" s="20">
        <f t="shared" si="212"/>
        <v>0.39930555555555558</v>
      </c>
      <c r="F1180" s="20">
        <f t="shared" si="213"/>
        <v>5.902777777777779E-2</v>
      </c>
      <c r="G1180" s="11" t="str" cm="1">
        <f t="array" ref="G1180">_xlfn.IFNA(LOOKUP(1,0/FIND(help!$B$1:$B$26,B1180),help!$C$1:$C$26),"")</f>
        <v>法甲</v>
      </c>
      <c r="H1180" s="11" t="str" cm="1">
        <f t="array" ref="H1180">IF(G1180="","",IFERROR(LOOKUP(1,0/FIND(help!$H$2:$H$18,B1180),help!$I$2:$I$18),""))</f>
        <v>2023-24赛季</v>
      </c>
      <c r="I1180" s="11" t="str">
        <f t="shared" si="219"/>
        <v>国际足球赛场-23-24赛季法甲联赛第6轮</v>
      </c>
      <c r="J1180" s="11" t="str">
        <f t="shared" si="214"/>
        <v>巴黎圣日耳曼VS马赛</v>
      </c>
      <c r="K1180" s="11" t="s">
        <v>755</v>
      </c>
      <c r="L1180" s="19">
        <f t="shared" si="215"/>
        <v>45537</v>
      </c>
      <c r="M1180" s="11">
        <f t="shared" si="209"/>
        <v>3505</v>
      </c>
      <c r="N1180" s="20">
        <f t="shared" si="216"/>
        <v>0.34027777777777779</v>
      </c>
      <c r="O1180" s="20">
        <f t="shared" si="217"/>
        <v>0.39583333333333337</v>
      </c>
      <c r="P1180" s="11" t="str">
        <f>IF(G1180="","",G1180&amp;COUNTIF($G$2:G1180,G1180))</f>
        <v>法甲83</v>
      </c>
      <c r="Q1180" s="26">
        <f t="shared" si="218"/>
        <v>3.4722222222222099E-3</v>
      </c>
    </row>
    <row r="1181" spans="1:17" x14ac:dyDescent="0.2">
      <c r="B1181" s="11" t="s">
        <v>1471</v>
      </c>
      <c r="C1181" s="19">
        <f t="shared" si="210"/>
        <v>45537</v>
      </c>
      <c r="D1181" s="20">
        <f t="shared" si="211"/>
        <v>0.39930555555555558</v>
      </c>
      <c r="E1181" s="20">
        <f t="shared" si="212"/>
        <v>0.4548611111111111</v>
      </c>
      <c r="F1181" s="20">
        <f t="shared" si="213"/>
        <v>5.5555555555555525E-2</v>
      </c>
      <c r="G1181" s="11" t="str" cm="1">
        <f t="array" ref="G1181">_xlfn.IFNA(LOOKUP(1,0/FIND(help!$B$1:$B$26,B1181),help!$C$1:$C$26),"")</f>
        <v>英超</v>
      </c>
      <c r="H1181" s="11" t="str" cm="1">
        <f t="array" ref="H1181">IF(G1181="","",IFERROR(LOOKUP(1,0/FIND(help!$H$2:$H$18,B1181),help!$I$2:$I$18),""))</f>
        <v>2024-25赛季</v>
      </c>
      <c r="I1181" s="11" t="str">
        <f t="shared" si="219"/>
        <v>国际足球赛场-24-25赛季英格兰足球超级联赛第3轮</v>
      </c>
      <c r="J1181" s="11" t="str">
        <f t="shared" si="214"/>
        <v>莱斯特城VS阿斯顿维拉</v>
      </c>
      <c r="K1181" s="11" t="s">
        <v>755</v>
      </c>
      <c r="L1181" s="19">
        <f t="shared" si="215"/>
        <v>45537</v>
      </c>
      <c r="M1181" s="11">
        <f t="shared" si="209"/>
        <v>3505</v>
      </c>
      <c r="N1181" s="20">
        <f t="shared" si="216"/>
        <v>0.39930555555555558</v>
      </c>
      <c r="O1181" s="20">
        <f t="shared" si="217"/>
        <v>0.45486111111111116</v>
      </c>
      <c r="P1181" s="11" t="str">
        <f>IF(G1181="","",G1181&amp;COUNTIF($G$2:G1181,G1181))</f>
        <v>英超179</v>
      </c>
      <c r="Q1181" s="26">
        <f t="shared" si="218"/>
        <v>5.5511151231257827E-17</v>
      </c>
    </row>
    <row r="1182" spans="1:17" x14ac:dyDescent="0.2">
      <c r="B1182" s="11" t="s">
        <v>1472</v>
      </c>
      <c r="C1182" s="19">
        <f t="shared" si="210"/>
        <v>45537</v>
      </c>
      <c r="D1182" s="20">
        <f t="shared" si="211"/>
        <v>0.4548611111111111</v>
      </c>
      <c r="E1182" s="20">
        <f t="shared" si="212"/>
        <v>0.51388888888888884</v>
      </c>
      <c r="F1182" s="20">
        <f t="shared" si="213"/>
        <v>5.9027777777777735E-2</v>
      </c>
      <c r="G1182" s="11" t="str" cm="1">
        <f t="array" ref="G1182">_xlfn.IFNA(LOOKUP(1,0/FIND(help!$B$1:$B$26,B1182),help!$C$1:$C$26),"")</f>
        <v/>
      </c>
      <c r="H1182" s="11" t="str" cm="1">
        <f t="array" ref="H1182">IF(G1182="","",IFERROR(LOOKUP(1,0/FIND(help!$H$2:$H$18,B1182),help!$I$2:$I$18),""))</f>
        <v/>
      </c>
      <c r="I1182" s="11" t="str">
        <f t="shared" si="219"/>
        <v>国际足球赛场-2024南美解放者杯小组赛</v>
      </c>
      <c r="J1182" s="11" t="str">
        <f t="shared" si="214"/>
        <v>秘鲁利马联VS巴西弗卢米嫩塞</v>
      </c>
      <c r="K1182" s="11" t="s">
        <v>755</v>
      </c>
      <c r="L1182" s="19">
        <f t="shared" si="215"/>
        <v>45537</v>
      </c>
      <c r="M1182" s="11">
        <f t="shared" si="209"/>
        <v>3505</v>
      </c>
      <c r="N1182" s="20" t="str">
        <f t="shared" si="216"/>
        <v/>
      </c>
      <c r="O1182" s="20" t="str">
        <f t="shared" si="217"/>
        <v/>
      </c>
      <c r="P1182" s="11" t="str">
        <f>IF(G1182="","",G1182&amp;COUNTIF($G$2:G1182,G1182))</f>
        <v/>
      </c>
      <c r="Q1182" s="26">
        <f t="shared" si="218"/>
        <v>0</v>
      </c>
    </row>
    <row r="1183" spans="1:17" x14ac:dyDescent="0.2">
      <c r="B1183" s="11" t="s">
        <v>513</v>
      </c>
      <c r="C1183" s="19">
        <f t="shared" si="210"/>
        <v>45537</v>
      </c>
      <c r="D1183" s="20">
        <f t="shared" si="211"/>
        <v>0.51388888888888884</v>
      </c>
      <c r="E1183" s="20">
        <f t="shared" si="212"/>
        <v>0.52777777777777779</v>
      </c>
      <c r="F1183" s="20">
        <f t="shared" si="213"/>
        <v>1.3888888888888951E-2</v>
      </c>
      <c r="G1183" s="11" t="str" cm="1">
        <f t="array" ref="G1183">_xlfn.IFNA(LOOKUP(1,0/FIND(help!$B$1:$B$26,B1183),help!$C$1:$C$26),"")</f>
        <v/>
      </c>
      <c r="H1183" s="11" t="str" cm="1">
        <f t="array" ref="H1183">IF(G1183="","",IFERROR(LOOKUP(1,0/FIND(help!$H$2:$H$18,B1183),help!$I$2:$I$18),""))</f>
        <v/>
      </c>
      <c r="I1183" s="11" t="str">
        <f t="shared" si="219"/>
        <v>足球华彩-2024-4</v>
      </c>
      <c r="J1183" s="11" t="str">
        <f t="shared" si="214"/>
        <v>罗马城十大经典比赛</v>
      </c>
      <c r="K1183" s="11" t="s">
        <v>755</v>
      </c>
      <c r="L1183" s="19">
        <f t="shared" si="215"/>
        <v>45537</v>
      </c>
      <c r="M1183" s="11">
        <f t="shared" si="209"/>
        <v>3505</v>
      </c>
      <c r="N1183" s="20" t="str">
        <f t="shared" si="216"/>
        <v/>
      </c>
      <c r="O1183" s="20" t="str">
        <f t="shared" si="217"/>
        <v/>
      </c>
      <c r="P1183" s="11" t="str">
        <f>IF(G1183="","",G1183&amp;COUNTIF($G$2:G1183,G1183))</f>
        <v/>
      </c>
      <c r="Q1183" s="26">
        <f t="shared" si="218"/>
        <v>0</v>
      </c>
    </row>
    <row r="1184" spans="1:17" x14ac:dyDescent="0.2">
      <c r="B1184" s="11" t="s">
        <v>514</v>
      </c>
      <c r="C1184" s="19">
        <f t="shared" si="210"/>
        <v>45537</v>
      </c>
      <c r="D1184" s="20">
        <f t="shared" si="211"/>
        <v>0.52777777777777779</v>
      </c>
      <c r="E1184" s="20">
        <f t="shared" si="212"/>
        <v>0.54861111111111116</v>
      </c>
      <c r="F1184" s="20">
        <f t="shared" si="213"/>
        <v>2.083333333333337E-2</v>
      </c>
      <c r="G1184" s="11" t="str" cm="1">
        <f t="array" ref="G1184">_xlfn.IFNA(LOOKUP(1,0/FIND(help!$B$1:$B$26,B1184),help!$C$1:$C$26),"")</f>
        <v/>
      </c>
      <c r="H1184" s="11" t="str" cm="1">
        <f t="array" ref="H1184">IF(G1184="","",IFERROR(LOOKUP(1,0/FIND(help!$H$2:$H$18,B1184),help!$I$2:$I$18),""))</f>
        <v/>
      </c>
      <c r="I1184" s="11" t="str">
        <f t="shared" si="219"/>
        <v>足球华彩-2024-7</v>
      </c>
      <c r="J1184" s="11" t="str">
        <f t="shared" si="214"/>
        <v>米兰城十大经典比赛</v>
      </c>
      <c r="K1184" s="11" t="s">
        <v>755</v>
      </c>
      <c r="L1184" s="19">
        <f t="shared" si="215"/>
        <v>45537</v>
      </c>
      <c r="M1184" s="11">
        <f t="shared" si="209"/>
        <v>3505</v>
      </c>
      <c r="N1184" s="20" t="str">
        <f t="shared" si="216"/>
        <v/>
      </c>
      <c r="O1184" s="20" t="str">
        <f t="shared" si="217"/>
        <v/>
      </c>
      <c r="P1184" s="11" t="str">
        <f>IF(G1184="","",G1184&amp;COUNTIF($G$2:G1184,G1184))</f>
        <v/>
      </c>
      <c r="Q1184" s="26">
        <f t="shared" si="218"/>
        <v>0</v>
      </c>
    </row>
    <row r="1185" spans="1:17" x14ac:dyDescent="0.2">
      <c r="B1185" s="11" t="s">
        <v>1473</v>
      </c>
      <c r="C1185" s="19">
        <f t="shared" si="210"/>
        <v>45537</v>
      </c>
      <c r="D1185" s="20">
        <f t="shared" si="211"/>
        <v>0.54861111111111116</v>
      </c>
      <c r="E1185" s="20">
        <f t="shared" si="212"/>
        <v>0.60416666666666663</v>
      </c>
      <c r="F1185" s="20">
        <f t="shared" si="213"/>
        <v>5.5555555555555469E-2</v>
      </c>
      <c r="G1185" s="11" t="str" cm="1">
        <f t="array" ref="G1185">_xlfn.IFNA(LOOKUP(1,0/FIND(help!$B$1:$B$26,B1185),help!$C$1:$C$26),"")</f>
        <v>意甲</v>
      </c>
      <c r="H1185" s="11" t="str" cm="1">
        <f t="array" ref="H1185">IF(G1185="","",IFERROR(LOOKUP(1,0/FIND(help!$H$2:$H$18,B1185),help!$I$2:$I$18),""))</f>
        <v>2023-24赛季</v>
      </c>
      <c r="I1185" s="11" t="str">
        <f t="shared" si="219"/>
        <v>国际足球赛场-23-24赛季意甲联赛第31轮</v>
      </c>
      <c r="J1185" s="11" t="str">
        <f t="shared" si="214"/>
        <v>AC米兰VS莱切</v>
      </c>
      <c r="K1185" s="11" t="s">
        <v>755</v>
      </c>
      <c r="L1185" s="19">
        <f t="shared" si="215"/>
        <v>45537</v>
      </c>
      <c r="M1185" s="11">
        <f t="shared" si="209"/>
        <v>3505</v>
      </c>
      <c r="N1185" s="20">
        <f t="shared" si="216"/>
        <v>0.54861111111111116</v>
      </c>
      <c r="O1185" s="20">
        <f t="shared" si="217"/>
        <v>0.60416666666666674</v>
      </c>
      <c r="P1185" s="11" t="str">
        <f>IF(G1185="","",G1185&amp;COUNTIF($G$2:G1185,G1185))</f>
        <v>意甲105</v>
      </c>
      <c r="Q1185" s="26">
        <f t="shared" si="218"/>
        <v>1.1102230246251565E-16</v>
      </c>
    </row>
    <row r="1186" spans="1:17" x14ac:dyDescent="0.2">
      <c r="B1186" s="11" t="s">
        <v>1474</v>
      </c>
      <c r="C1186" s="19">
        <f t="shared" si="210"/>
        <v>45537</v>
      </c>
      <c r="D1186" s="20">
        <f t="shared" si="211"/>
        <v>0.60416666666666663</v>
      </c>
      <c r="E1186" s="20">
        <f t="shared" si="212"/>
        <v>0.66319444444444442</v>
      </c>
      <c r="F1186" s="20">
        <f t="shared" si="213"/>
        <v>5.902777777777779E-2</v>
      </c>
      <c r="G1186" s="11" t="str" cm="1">
        <f t="array" ref="G1186">_xlfn.IFNA(LOOKUP(1,0/FIND(help!$B$1:$B$26,B1186),help!$C$1:$C$26),"")</f>
        <v>意甲</v>
      </c>
      <c r="H1186" s="11" t="str" cm="1">
        <f t="array" ref="H1186">IF(G1186="","",IFERROR(LOOKUP(1,0/FIND(help!$H$2:$H$18,B1186),help!$I$2:$I$18),""))</f>
        <v>2023-24赛季</v>
      </c>
      <c r="I1186" s="11" t="str">
        <f t="shared" si="219"/>
        <v>国际足球赛场-23-24赛季意甲联赛第32轮</v>
      </c>
      <c r="J1186" s="11" t="str">
        <f t="shared" si="214"/>
        <v>国际米兰VS卡利亚里</v>
      </c>
      <c r="K1186" s="11" t="s">
        <v>755</v>
      </c>
      <c r="L1186" s="19">
        <f t="shared" si="215"/>
        <v>45537</v>
      </c>
      <c r="M1186" s="11">
        <f t="shared" si="209"/>
        <v>3505</v>
      </c>
      <c r="N1186" s="20">
        <f t="shared" si="216"/>
        <v>0.60416666666666663</v>
      </c>
      <c r="O1186" s="20">
        <f t="shared" si="217"/>
        <v>0.65972222222222221</v>
      </c>
      <c r="P1186" s="11" t="str">
        <f>IF(G1186="","",G1186&amp;COUNTIF($G$2:G1186,G1186))</f>
        <v>意甲106</v>
      </c>
      <c r="Q1186" s="26">
        <f t="shared" si="218"/>
        <v>3.4722222222222099E-3</v>
      </c>
    </row>
    <row r="1187" spans="1:17" x14ac:dyDescent="0.2">
      <c r="B1187" s="11" t="s">
        <v>1475</v>
      </c>
      <c r="C1187" s="19">
        <f t="shared" si="210"/>
        <v>45537</v>
      </c>
      <c r="D1187" s="20">
        <f t="shared" si="211"/>
        <v>0.66319444444444442</v>
      </c>
      <c r="E1187" s="20">
        <f t="shared" si="212"/>
        <v>0.71875</v>
      </c>
      <c r="F1187" s="20">
        <f t="shared" si="213"/>
        <v>5.555555555555558E-2</v>
      </c>
      <c r="G1187" s="11" t="str" cm="1">
        <f t="array" ref="G1187">_xlfn.IFNA(LOOKUP(1,0/FIND(help!$B$1:$B$26,B1187),help!$C$1:$C$26),"")</f>
        <v>英超</v>
      </c>
      <c r="H1187" s="11" t="str" cm="1">
        <f t="array" ref="H1187">IF(G1187="","",IFERROR(LOOKUP(1,0/FIND(help!$H$2:$H$18,B1187),help!$I$2:$I$18),""))</f>
        <v>2023-24赛季</v>
      </c>
      <c r="I1187" s="11" t="str">
        <f t="shared" si="219"/>
        <v>国际足球赛场-23-24赛季英超联赛第12轮</v>
      </c>
      <c r="J1187" s="11" t="str">
        <f t="shared" si="214"/>
        <v>曼彻斯特联VS卢顿</v>
      </c>
      <c r="K1187" s="11" t="s">
        <v>755</v>
      </c>
      <c r="L1187" s="19">
        <f t="shared" si="215"/>
        <v>45537</v>
      </c>
      <c r="M1187" s="11">
        <f t="shared" si="209"/>
        <v>3505</v>
      </c>
      <c r="N1187" s="20">
        <f t="shared" si="216"/>
        <v>0.66319444444444442</v>
      </c>
      <c r="O1187" s="20">
        <f t="shared" si="217"/>
        <v>0.71875</v>
      </c>
      <c r="P1187" s="11" t="str">
        <f>IF(G1187="","",G1187&amp;COUNTIF($G$2:G1187,G1187))</f>
        <v>英超180</v>
      </c>
      <c r="Q1187" s="26">
        <f t="shared" si="218"/>
        <v>0</v>
      </c>
    </row>
    <row r="1188" spans="1:17" x14ac:dyDescent="0.2">
      <c r="B1188" s="11" t="s">
        <v>1476</v>
      </c>
      <c r="C1188" s="19">
        <f t="shared" si="210"/>
        <v>45537</v>
      </c>
      <c r="D1188" s="20">
        <f t="shared" si="211"/>
        <v>0.71875</v>
      </c>
      <c r="E1188" s="20">
        <f t="shared" si="212"/>
        <v>0.77777777777777779</v>
      </c>
      <c r="F1188" s="20">
        <f t="shared" si="213"/>
        <v>5.902777777777779E-2</v>
      </c>
      <c r="G1188" s="11" t="str" cm="1">
        <f t="array" ref="G1188">_xlfn.IFNA(LOOKUP(1,0/FIND(help!$B$1:$B$26,B1188),help!$C$1:$C$26),"")</f>
        <v>英超</v>
      </c>
      <c r="H1188" s="11" t="str" cm="1">
        <f t="array" ref="H1188">IF(G1188="","",IFERROR(LOOKUP(1,0/FIND(help!$H$2:$H$18,B1188),help!$I$2:$I$18),""))</f>
        <v>2023-24赛季</v>
      </c>
      <c r="I1188" s="11" t="str">
        <f t="shared" si="219"/>
        <v>国际足球赛场-23-24赛季英超联赛第12轮</v>
      </c>
      <c r="J1188" s="11" t="str">
        <f t="shared" si="214"/>
        <v>?利物浦VS布伦特福德</v>
      </c>
      <c r="K1188" s="11" t="s">
        <v>755</v>
      </c>
      <c r="L1188" s="19">
        <f t="shared" si="215"/>
        <v>45537</v>
      </c>
      <c r="M1188" s="11">
        <f t="shared" si="209"/>
        <v>3505</v>
      </c>
      <c r="N1188" s="20">
        <f t="shared" si="216"/>
        <v>0.71875</v>
      </c>
      <c r="O1188" s="20">
        <f t="shared" si="217"/>
        <v>0.77430555555555558</v>
      </c>
      <c r="P1188" s="11" t="str">
        <f>IF(G1188="","",G1188&amp;COUNTIF($G$2:G1188,G1188))</f>
        <v>英超181</v>
      </c>
      <c r="Q1188" s="26">
        <f t="shared" si="218"/>
        <v>3.4722222222222099E-3</v>
      </c>
    </row>
    <row r="1189" spans="1:17" x14ac:dyDescent="0.2">
      <c r="B1189" s="11" t="s">
        <v>519</v>
      </c>
      <c r="C1189" s="19">
        <f t="shared" si="210"/>
        <v>45537</v>
      </c>
      <c r="D1189" s="20">
        <f t="shared" si="211"/>
        <v>0.77777777777777779</v>
      </c>
      <c r="E1189" s="20">
        <f t="shared" si="212"/>
        <v>0.79513888888888884</v>
      </c>
      <c r="F1189" s="20">
        <f t="shared" si="213"/>
        <v>1.7361111111111049E-2</v>
      </c>
      <c r="G1189" s="11" t="str" cm="1">
        <f t="array" ref="G1189">_xlfn.IFNA(LOOKUP(1,0/FIND(help!$B$1:$B$26,B1189),help!$C$1:$C$26),"")</f>
        <v/>
      </c>
      <c r="H1189" s="11" t="str" cm="1">
        <f t="array" ref="H1189">IF(G1189="","",IFERROR(LOOKUP(1,0/FIND(help!$H$2:$H$18,B1189),help!$I$2:$I$18),""))</f>
        <v/>
      </c>
      <c r="I1189" s="11" t="str">
        <f t="shared" si="219"/>
        <v>足球华彩-2024-7</v>
      </c>
      <c r="J1189" s="11" t="str">
        <f t="shared" si="214"/>
        <v>米兰城十大经典比赛</v>
      </c>
      <c r="K1189" s="11" t="s">
        <v>755</v>
      </c>
      <c r="L1189" s="19">
        <f t="shared" si="215"/>
        <v>45537</v>
      </c>
      <c r="M1189" s="11">
        <f t="shared" si="209"/>
        <v>3505</v>
      </c>
      <c r="N1189" s="20" t="str">
        <f t="shared" si="216"/>
        <v/>
      </c>
      <c r="O1189" s="20" t="str">
        <f t="shared" si="217"/>
        <v/>
      </c>
      <c r="P1189" s="11" t="str">
        <f>IF(G1189="","",G1189&amp;COUNTIF($G$2:G1189,G1189))</f>
        <v/>
      </c>
      <c r="Q1189" s="26">
        <f t="shared" si="218"/>
        <v>0</v>
      </c>
    </row>
    <row r="1190" spans="1:17" x14ac:dyDescent="0.2">
      <c r="B1190" s="11" t="s">
        <v>520</v>
      </c>
      <c r="C1190" s="19">
        <f t="shared" si="210"/>
        <v>45537</v>
      </c>
      <c r="D1190" s="20">
        <f t="shared" si="211"/>
        <v>0.79513888888888884</v>
      </c>
      <c r="E1190" s="20">
        <f t="shared" si="212"/>
        <v>0.8125</v>
      </c>
      <c r="F1190" s="20">
        <f t="shared" si="213"/>
        <v>1.736111111111116E-2</v>
      </c>
      <c r="G1190" s="11" t="str" cm="1">
        <f t="array" ref="G1190">_xlfn.IFNA(LOOKUP(1,0/FIND(help!$B$1:$B$26,B1190),help!$C$1:$C$26),"")</f>
        <v/>
      </c>
      <c r="H1190" s="11" t="str" cm="1">
        <f t="array" ref="H1190">IF(G1190="","",IFERROR(LOOKUP(1,0/FIND(help!$H$2:$H$18,B1190),help!$I$2:$I$18),""))</f>
        <v/>
      </c>
      <c r="I1190" s="11" t="str">
        <f t="shared" si="219"/>
        <v>足球华彩-2024-4</v>
      </c>
      <c r="J1190" s="11" t="str">
        <f t="shared" si="214"/>
        <v>罗马城十大经典比赛</v>
      </c>
      <c r="K1190" s="11" t="s">
        <v>755</v>
      </c>
      <c r="L1190" s="19">
        <f t="shared" si="215"/>
        <v>45537</v>
      </c>
      <c r="M1190" s="11">
        <f t="shared" si="209"/>
        <v>3505</v>
      </c>
      <c r="N1190" s="20" t="str">
        <f t="shared" si="216"/>
        <v/>
      </c>
      <c r="O1190" s="20" t="str">
        <f t="shared" si="217"/>
        <v/>
      </c>
      <c r="P1190" s="11" t="str">
        <f>IF(G1190="","",G1190&amp;COUNTIF($G$2:G1190,G1190))</f>
        <v/>
      </c>
      <c r="Q1190" s="26">
        <f t="shared" si="218"/>
        <v>0</v>
      </c>
    </row>
    <row r="1191" spans="1:17" x14ac:dyDescent="0.2">
      <c r="B1191" s="11" t="s">
        <v>1477</v>
      </c>
      <c r="C1191" s="19">
        <f t="shared" si="210"/>
        <v>45537</v>
      </c>
      <c r="D1191" s="20">
        <f t="shared" si="211"/>
        <v>0.8125</v>
      </c>
      <c r="E1191" s="20">
        <f t="shared" si="212"/>
        <v>0.86805555555555558</v>
      </c>
      <c r="F1191" s="20">
        <f t="shared" si="213"/>
        <v>5.555555555555558E-2</v>
      </c>
      <c r="G1191" s="11" t="str" cm="1">
        <f t="array" ref="G1191">_xlfn.IFNA(LOOKUP(1,0/FIND(help!$B$1:$B$26,B1191),help!$C$1:$C$26),"")</f>
        <v>英超</v>
      </c>
      <c r="H1191" s="11" t="str" cm="1">
        <f t="array" ref="H1191">IF(G1191="","",IFERROR(LOOKUP(1,0/FIND(help!$H$2:$H$18,B1191),help!$I$2:$I$18),""))</f>
        <v>2024-25赛季</v>
      </c>
      <c r="I1191" s="11" t="str">
        <f t="shared" si="219"/>
        <v>国际足球赛场-24-25赛季英格兰足球超级联赛第3轮</v>
      </c>
      <c r="J1191" s="11" t="str">
        <f t="shared" si="214"/>
        <v>莱斯特城VS阿斯顿维拉</v>
      </c>
      <c r="K1191" s="11" t="s">
        <v>755</v>
      </c>
      <c r="L1191" s="19">
        <f t="shared" si="215"/>
        <v>45537</v>
      </c>
      <c r="M1191" s="11">
        <f t="shared" si="209"/>
        <v>3505</v>
      </c>
      <c r="N1191" s="20">
        <f t="shared" si="216"/>
        <v>0.8125</v>
      </c>
      <c r="O1191" s="20">
        <f t="shared" si="217"/>
        <v>0.86805555555555558</v>
      </c>
      <c r="P1191" s="11" t="str">
        <f>IF(G1191="","",G1191&amp;COUNTIF($G$2:G1191,G1191))</f>
        <v>英超182</v>
      </c>
      <c r="Q1191" s="26">
        <f t="shared" si="218"/>
        <v>0</v>
      </c>
    </row>
    <row r="1192" spans="1:17" x14ac:dyDescent="0.2">
      <c r="B1192" s="11" t="s">
        <v>1349</v>
      </c>
      <c r="C1192" s="19">
        <f t="shared" si="210"/>
        <v>45537</v>
      </c>
      <c r="D1192" s="20">
        <f t="shared" si="211"/>
        <v>0.86805555555555558</v>
      </c>
      <c r="E1192" s="20">
        <f t="shared" si="212"/>
        <v>0.92708333333333337</v>
      </c>
      <c r="F1192" s="20">
        <f t="shared" si="213"/>
        <v>5.902777777777779E-2</v>
      </c>
      <c r="G1192" s="11" t="str" cm="1">
        <f t="array" ref="G1192">_xlfn.IFNA(LOOKUP(1,0/FIND(help!$B$1:$B$26,B1192),help!$C$1:$C$26),"")</f>
        <v>法甲</v>
      </c>
      <c r="H1192" s="11" t="str" cm="1">
        <f t="array" ref="H1192">IF(G1192="","",IFERROR(LOOKUP(1,0/FIND(help!$H$2:$H$18,B1192),help!$I$2:$I$18),""))</f>
        <v>2024-25赛季</v>
      </c>
      <c r="I1192" s="11" t="str">
        <f t="shared" si="219"/>
        <v>国际足球赛场-24-25赛季法国足球甲级联赛第2轮</v>
      </c>
      <c r="J1192" s="11" t="str">
        <f t="shared" si="214"/>
        <v>巴黎圣日耳曼VS蒙彼利埃</v>
      </c>
      <c r="K1192" s="11" t="s">
        <v>755</v>
      </c>
      <c r="L1192" s="19">
        <f t="shared" si="215"/>
        <v>45537</v>
      </c>
      <c r="M1192" s="11">
        <f t="shared" si="209"/>
        <v>3505</v>
      </c>
      <c r="N1192" s="20">
        <f t="shared" si="216"/>
        <v>0.86805555555555558</v>
      </c>
      <c r="O1192" s="20">
        <f t="shared" si="217"/>
        <v>0.92361111111111116</v>
      </c>
      <c r="P1192" s="11" t="str">
        <f>IF(G1192="","",G1192&amp;COUNTIF($G$2:G1192,G1192))</f>
        <v>法甲84</v>
      </c>
      <c r="Q1192" s="26">
        <f t="shared" si="218"/>
        <v>3.4722222222222099E-3</v>
      </c>
    </row>
    <row r="1193" spans="1:17" x14ac:dyDescent="0.2">
      <c r="B1193" s="11" t="s">
        <v>1478</v>
      </c>
      <c r="C1193" s="19">
        <f t="shared" si="210"/>
        <v>45537</v>
      </c>
      <c r="D1193" s="20">
        <f t="shared" si="211"/>
        <v>0.92708333333333337</v>
      </c>
      <c r="E1193" s="20">
        <f t="shared" si="212"/>
        <v>0.98263888888888884</v>
      </c>
      <c r="F1193" s="20">
        <f t="shared" si="213"/>
        <v>5.5555555555555469E-2</v>
      </c>
      <c r="G1193" s="11" t="str" cm="1">
        <f t="array" ref="G1193">_xlfn.IFNA(LOOKUP(1,0/FIND(help!$B$1:$B$26,B1193),help!$C$1:$C$26),"")</f>
        <v/>
      </c>
      <c r="H1193" s="11" t="str" cm="1">
        <f t="array" ref="H1193">IF(G1193="","",IFERROR(LOOKUP(1,0/FIND(help!$H$2:$H$18,B1193),help!$I$2:$I$18),""))</f>
        <v/>
      </c>
      <c r="I1193" s="11" t="str">
        <f t="shared" si="219"/>
        <v>国际足球赛场-2024南美解放者杯小组赛</v>
      </c>
      <c r="J1193" s="11" t="str">
        <f t="shared" si="214"/>
        <v>委内瑞拉塔奇拉体育VS阿根廷河床</v>
      </c>
      <c r="K1193" s="11" t="s">
        <v>755</v>
      </c>
      <c r="L1193" s="19">
        <f t="shared" si="215"/>
        <v>45537</v>
      </c>
      <c r="M1193" s="11">
        <f t="shared" si="209"/>
        <v>3505</v>
      </c>
      <c r="N1193" s="20" t="str">
        <f t="shared" si="216"/>
        <v/>
      </c>
      <c r="O1193" s="20" t="str">
        <f t="shared" si="217"/>
        <v/>
      </c>
      <c r="P1193" s="11" t="str">
        <f>IF(G1193="","",G1193&amp;COUNTIF($G$2:G1193,G1193))</f>
        <v/>
      </c>
      <c r="Q1193" s="26">
        <f t="shared" si="218"/>
        <v>0</v>
      </c>
    </row>
    <row r="1194" spans="1:17" x14ac:dyDescent="0.2">
      <c r="B1194" s="11" t="s">
        <v>1486</v>
      </c>
      <c r="C1194" s="19">
        <f t="shared" si="210"/>
        <v>45537</v>
      </c>
      <c r="D1194" s="20">
        <f t="shared" si="211"/>
        <v>0.98263888888888884</v>
      </c>
      <c r="E1194" s="20">
        <f t="shared" si="212"/>
        <v>4.1666666666666664E-2</v>
      </c>
      <c r="F1194" s="20">
        <f t="shared" si="213"/>
        <v>5.902777777777779E-2</v>
      </c>
      <c r="G1194" s="11" t="str" cm="1">
        <f t="array" ref="G1194">_xlfn.IFNA(LOOKUP(1,0/FIND(help!$B$1:$B$26,B1194),help!$C$1:$C$26),"")</f>
        <v/>
      </c>
      <c r="H1194" s="11" t="str" cm="1">
        <f t="array" ref="H1194">IF(G1194="","",IFERROR(LOOKUP(1,0/FIND(help!$H$2:$H$18,B1194),help!$I$2:$I$18),""))</f>
        <v/>
      </c>
      <c r="I1194" s="11" t="str">
        <f t="shared" si="219"/>
        <v>国际足球赛场-2024南美解放者杯小组赛</v>
      </c>
      <c r="J1194" s="11" t="str">
        <f t="shared" si="214"/>
        <v>秘鲁利马联VS巴西弗卢米嫩塞</v>
      </c>
      <c r="K1194" s="11" t="s">
        <v>755</v>
      </c>
      <c r="L1194" s="19">
        <f t="shared" si="215"/>
        <v>45537</v>
      </c>
      <c r="M1194" s="11">
        <f t="shared" si="209"/>
        <v>3505</v>
      </c>
      <c r="N1194" s="20" t="str">
        <f t="shared" si="216"/>
        <v/>
      </c>
      <c r="O1194" s="20" t="str">
        <f t="shared" si="217"/>
        <v/>
      </c>
      <c r="P1194" s="11" t="str">
        <f>IF(G1194="","",G1194&amp;COUNTIF($G$2:G1194,G1194))</f>
        <v/>
      </c>
      <c r="Q1194" s="26">
        <f t="shared" si="218"/>
        <v>0</v>
      </c>
    </row>
    <row r="1195" spans="1:17" x14ac:dyDescent="0.2">
      <c r="A1195" s="19">
        <v>45538</v>
      </c>
      <c r="B1195" s="11" t="s">
        <v>525</v>
      </c>
      <c r="C1195" s="19">
        <f t="shared" ref="C1195:C1258" si="220">IF(A1195="",C1194,A1195)</f>
        <v>45538</v>
      </c>
      <c r="D1195" s="20">
        <f t="shared" ref="D1195:D1258" si="221">VALUE(LEFT(B1195,5))</f>
        <v>4.1666666666666664E-2</v>
      </c>
      <c r="E1195" s="20">
        <f t="shared" ref="E1195:E1258" si="222">D1196</f>
        <v>5.5555555555555552E-2</v>
      </c>
      <c r="F1195" s="20">
        <f t="shared" ref="F1195:F1258" si="223">IF(E1195-D1195&lt;0,E1195-D1195+1,E1195-D1195)</f>
        <v>1.3888888888888888E-2</v>
      </c>
      <c r="G1195" s="11" t="str" cm="1">
        <f t="array" ref="G1195">_xlfn.IFNA(LOOKUP(1,0/FIND(help!$B$1:$B$26,B1195),help!$C$1:$C$26),"")</f>
        <v/>
      </c>
      <c r="H1195" s="11" t="str" cm="1">
        <f t="array" ref="H1195">IF(G1195="","",IFERROR(LOOKUP(1,0/FIND(help!$H$2:$H$18,B1195),help!$I$2:$I$18),""))</f>
        <v/>
      </c>
      <c r="I1195" s="11" t="str">
        <f t="shared" ref="I1195:I1258" si="224">IFERROR(MID(B1195,6,FIND("?",B1195)-6),B1195)</f>
        <v>足球华彩-2024-4</v>
      </c>
      <c r="J1195" s="11" t="str">
        <f t="shared" ref="J1195:J1258" si="225">SUBSTITUTE(RIGHT(B1195,LEN(B1195)-FIND("?",B1195)),"—","VS")</f>
        <v>罗马城十大经典比赛</v>
      </c>
      <c r="K1195" s="11" t="s">
        <v>755</v>
      </c>
      <c r="L1195" s="19">
        <f t="shared" ref="L1195:L1258" si="226">IF(D1195&lt;$L$1,C1195-1,C1195)</f>
        <v>45537</v>
      </c>
      <c r="M1195" s="11">
        <f t="shared" si="209"/>
        <v>3505</v>
      </c>
      <c r="N1195" s="20" t="str">
        <f t="shared" ref="N1195:N1258" si="227">IF(G1195="","",IF(D1195&lt;$L$1,D1195+1,D1195))</f>
        <v/>
      </c>
      <c r="O1195" s="20" t="str">
        <f t="shared" ref="O1195:O1258" si="228">IF(N1195="","",IF(ISNUMBER(FIND("集锦",G1195)),IF(E1195&lt;$L$1,E1195+1,E1195),IF(ABS(F1195-$M$1)&lt;=TIME(0,5,1),IF(N1195+$M$1&gt;TIME(2,0,0)+1,N1195+$M$1-1,N1195+$M$1),"check")))</f>
        <v/>
      </c>
      <c r="P1195" s="11" t="str">
        <f>IF(G1195="","",G1195&amp;COUNTIF($G$2:G1195,G1195))</f>
        <v/>
      </c>
      <c r="Q1195" s="26">
        <f t="shared" ref="Q1195:Q1258" si="229">IF(N1195="",0,ABS(O1195-E1195-IF(E1195&lt;1/12,1,0)))</f>
        <v>0</v>
      </c>
    </row>
    <row r="1196" spans="1:17" x14ac:dyDescent="0.2">
      <c r="B1196" s="11" t="s">
        <v>1487</v>
      </c>
      <c r="C1196" s="19">
        <f t="shared" si="220"/>
        <v>45538</v>
      </c>
      <c r="D1196" s="20">
        <f t="shared" si="221"/>
        <v>5.5555555555555552E-2</v>
      </c>
      <c r="E1196" s="20">
        <f t="shared" si="222"/>
        <v>0.1111111111111111</v>
      </c>
      <c r="F1196" s="20">
        <f t="shared" si="223"/>
        <v>5.5555555555555552E-2</v>
      </c>
      <c r="G1196" s="11" t="str" cm="1">
        <f t="array" ref="G1196">_xlfn.IFNA(LOOKUP(1,0/FIND(help!$B$1:$B$26,B1196),help!$C$1:$C$26),"")</f>
        <v>法甲</v>
      </c>
      <c r="H1196" s="11" t="str" cm="1">
        <f t="array" ref="H1196">IF(G1196="","",IFERROR(LOOKUP(1,0/FIND(help!$H$2:$H$18,B1196),help!$I$2:$I$18),""))</f>
        <v>2023-24赛季</v>
      </c>
      <c r="I1196" s="11" t="str">
        <f t="shared" si="224"/>
        <v>01:20国际足球赛场-23-24赛季法甲联赛第4轮2</v>
      </c>
      <c r="J1196" s="11" t="e">
        <f t="shared" si="225"/>
        <v>#VALUE!</v>
      </c>
      <c r="K1196" s="11" t="s">
        <v>755</v>
      </c>
      <c r="L1196" s="19">
        <f t="shared" si="226"/>
        <v>45537</v>
      </c>
      <c r="M1196" s="11">
        <f t="shared" si="209"/>
        <v>3505</v>
      </c>
      <c r="N1196" s="20">
        <f t="shared" si="227"/>
        <v>1.0555555555555556</v>
      </c>
      <c r="O1196" s="20">
        <f t="shared" si="228"/>
        <v>0.11111111111111116</v>
      </c>
      <c r="P1196" s="11" t="str">
        <f>IF(G1196="","",G1196&amp;COUNTIF($G$2:G1196,G1196))</f>
        <v>法甲85</v>
      </c>
      <c r="Q1196" s="26">
        <f t="shared" si="229"/>
        <v>5.5511151231257827E-17</v>
      </c>
    </row>
    <row r="1197" spans="1:17" x14ac:dyDescent="0.2">
      <c r="B1197" s="11" t="s">
        <v>1488</v>
      </c>
      <c r="C1197" s="19">
        <f t="shared" si="220"/>
        <v>45538</v>
      </c>
      <c r="D1197" s="20">
        <f t="shared" si="221"/>
        <v>0.1111111111111111</v>
      </c>
      <c r="E1197" s="20">
        <f t="shared" si="222"/>
        <v>0.1701388888888889</v>
      </c>
      <c r="F1197" s="20">
        <f t="shared" si="223"/>
        <v>5.902777777777779E-2</v>
      </c>
      <c r="G1197" s="11" t="str" cm="1">
        <f t="array" ref="G1197">_xlfn.IFNA(LOOKUP(1,0/FIND(help!$B$1:$B$26,B1197),help!$C$1:$C$26),"")</f>
        <v>法甲</v>
      </c>
      <c r="H1197" s="11" t="str" cm="1">
        <f t="array" ref="H1197">IF(G1197="","",IFERROR(LOOKUP(1,0/FIND(help!$H$2:$H$18,B1197),help!$I$2:$I$18),""))</f>
        <v>2023-24赛季</v>
      </c>
      <c r="I1197" s="11" t="str">
        <f t="shared" si="224"/>
        <v>国际足球赛场-23-24赛季法甲联赛第5轮</v>
      </c>
      <c r="J1197" s="11" t="str">
        <f t="shared" si="225"/>
        <v>洛里昂VS摩纳哥</v>
      </c>
      <c r="K1197" s="11" t="s">
        <v>755</v>
      </c>
      <c r="L1197" s="19">
        <f t="shared" si="226"/>
        <v>45538</v>
      </c>
      <c r="M1197" s="11">
        <f t="shared" si="209"/>
        <v>3505</v>
      </c>
      <c r="N1197" s="20">
        <f t="shared" si="227"/>
        <v>0.1111111111111111</v>
      </c>
      <c r="O1197" s="20">
        <f t="shared" si="228"/>
        <v>0.16666666666666666</v>
      </c>
      <c r="P1197" s="11" t="str">
        <f>IF(G1197="","",G1197&amp;COUNTIF($G$2:G1197,G1197))</f>
        <v>法甲86</v>
      </c>
      <c r="Q1197" s="26">
        <f t="shared" si="229"/>
        <v>3.4722222222222376E-3</v>
      </c>
    </row>
    <row r="1198" spans="1:17" x14ac:dyDescent="0.2">
      <c r="B1198" s="11" t="s">
        <v>1489</v>
      </c>
      <c r="C1198" s="19">
        <f t="shared" si="220"/>
        <v>45538</v>
      </c>
      <c r="D1198" s="20">
        <f t="shared" si="221"/>
        <v>0.1701388888888889</v>
      </c>
      <c r="E1198" s="20">
        <f t="shared" si="222"/>
        <v>0.22569444444444445</v>
      </c>
      <c r="F1198" s="20">
        <f t="shared" si="223"/>
        <v>5.5555555555555552E-2</v>
      </c>
      <c r="G1198" s="11" t="str" cm="1">
        <f t="array" ref="G1198">_xlfn.IFNA(LOOKUP(1,0/FIND(help!$B$1:$B$26,B1198),help!$C$1:$C$26),"")</f>
        <v>法甲</v>
      </c>
      <c r="H1198" s="11" t="str" cm="1">
        <f t="array" ref="H1198">IF(G1198="","",IFERROR(LOOKUP(1,0/FIND(help!$H$2:$H$18,B1198),help!$I$2:$I$18),""))</f>
        <v>2023-24赛季</v>
      </c>
      <c r="I1198" s="11" t="str">
        <f t="shared" si="224"/>
        <v>国际足球赛场-23-24赛季法甲联赛第5轮</v>
      </c>
      <c r="J1198" s="11" t="str">
        <f t="shared" si="225"/>
        <v>雷恩VS里尔</v>
      </c>
      <c r="K1198" s="11" t="s">
        <v>755</v>
      </c>
      <c r="L1198" s="19">
        <f t="shared" si="226"/>
        <v>45538</v>
      </c>
      <c r="M1198" s="11">
        <f t="shared" si="209"/>
        <v>3505</v>
      </c>
      <c r="N1198" s="20">
        <f t="shared" si="227"/>
        <v>0.1701388888888889</v>
      </c>
      <c r="O1198" s="20">
        <f t="shared" si="228"/>
        <v>0.22569444444444445</v>
      </c>
      <c r="P1198" s="11" t="str">
        <f>IF(G1198="","",G1198&amp;COUNTIF($G$2:G1198,G1198))</f>
        <v>法甲87</v>
      </c>
      <c r="Q1198" s="26">
        <f t="shared" si="229"/>
        <v>0</v>
      </c>
    </row>
    <row r="1199" spans="1:17" x14ac:dyDescent="0.2">
      <c r="B1199" s="11" t="s">
        <v>1490</v>
      </c>
      <c r="C1199" s="19">
        <f t="shared" si="220"/>
        <v>45538</v>
      </c>
      <c r="D1199" s="20">
        <f t="shared" si="221"/>
        <v>0.22569444444444445</v>
      </c>
      <c r="E1199" s="20">
        <f t="shared" si="222"/>
        <v>0.28472222222222221</v>
      </c>
      <c r="F1199" s="20">
        <f t="shared" si="223"/>
        <v>5.9027777777777762E-2</v>
      </c>
      <c r="G1199" s="11" t="str" cm="1">
        <f t="array" ref="G1199">_xlfn.IFNA(LOOKUP(1,0/FIND(help!$B$1:$B$26,B1199),help!$C$1:$C$26),"")</f>
        <v>法甲</v>
      </c>
      <c r="H1199" s="11" t="str" cm="1">
        <f t="array" ref="H1199">IF(G1199="","",IFERROR(LOOKUP(1,0/FIND(help!$H$2:$H$18,B1199),help!$I$2:$I$18),""))</f>
        <v>2023-24赛季</v>
      </c>
      <c r="I1199" s="11" t="str">
        <f t="shared" si="224"/>
        <v>国际足球赛场-23-24赛季法甲联赛第6轮</v>
      </c>
      <c r="J1199" s="11" t="str">
        <f t="shared" si="225"/>
        <v>巴黎圣日耳曼VS马赛</v>
      </c>
      <c r="K1199" s="11" t="s">
        <v>755</v>
      </c>
      <c r="L1199" s="19">
        <f t="shared" si="226"/>
        <v>45538</v>
      </c>
      <c r="M1199" s="11">
        <f t="shared" si="209"/>
        <v>3505</v>
      </c>
      <c r="N1199" s="20">
        <f t="shared" si="227"/>
        <v>0.22569444444444445</v>
      </c>
      <c r="O1199" s="20">
        <f t="shared" si="228"/>
        <v>0.28125</v>
      </c>
      <c r="P1199" s="11" t="str">
        <f>IF(G1199="","",G1199&amp;COUNTIF($G$2:G1199,G1199))</f>
        <v>法甲88</v>
      </c>
      <c r="Q1199" s="26">
        <f t="shared" si="229"/>
        <v>3.4722222222222099E-3</v>
      </c>
    </row>
    <row r="1200" spans="1:17" x14ac:dyDescent="0.2">
      <c r="B1200" s="11" t="s">
        <v>1491</v>
      </c>
      <c r="C1200" s="19">
        <f t="shared" si="220"/>
        <v>45538</v>
      </c>
      <c r="D1200" s="20">
        <f t="shared" si="221"/>
        <v>0.28472222222222221</v>
      </c>
      <c r="E1200" s="20">
        <f t="shared" si="222"/>
        <v>0.34027777777777779</v>
      </c>
      <c r="F1200" s="20">
        <f t="shared" si="223"/>
        <v>5.555555555555558E-2</v>
      </c>
      <c r="G1200" s="11" t="str" cm="1">
        <f t="array" ref="G1200">_xlfn.IFNA(LOOKUP(1,0/FIND(help!$B$1:$B$26,B1200),help!$C$1:$C$26),"")</f>
        <v>法甲</v>
      </c>
      <c r="H1200" s="11" t="str" cm="1">
        <f t="array" ref="H1200">IF(G1200="","",IFERROR(LOOKUP(1,0/FIND(help!$H$2:$H$18,B1200),help!$I$2:$I$18),""))</f>
        <v>2023-24赛季</v>
      </c>
      <c r="I1200" s="11" t="str">
        <f t="shared" si="224"/>
        <v>国际足球赛场-23-24赛季法甲联赛第7轮</v>
      </c>
      <c r="J1200" s="11" t="str">
        <f t="shared" si="225"/>
        <v>克莱蒙VS巴黎圣日耳曼</v>
      </c>
      <c r="K1200" s="11" t="s">
        <v>755</v>
      </c>
      <c r="L1200" s="19">
        <f t="shared" si="226"/>
        <v>45538</v>
      </c>
      <c r="M1200" s="11">
        <f t="shared" si="209"/>
        <v>3505</v>
      </c>
      <c r="N1200" s="20">
        <f t="shared" si="227"/>
        <v>0.28472222222222221</v>
      </c>
      <c r="O1200" s="20">
        <f t="shared" si="228"/>
        <v>0.34027777777777779</v>
      </c>
      <c r="P1200" s="11" t="str">
        <f>IF(G1200="","",G1200&amp;COUNTIF($G$2:G1200,G1200))</f>
        <v>法甲89</v>
      </c>
      <c r="Q1200" s="26">
        <f t="shared" si="229"/>
        <v>0</v>
      </c>
    </row>
    <row r="1201" spans="1:17" x14ac:dyDescent="0.2">
      <c r="B1201" s="11" t="s">
        <v>1492</v>
      </c>
      <c r="C1201" s="19">
        <f t="shared" si="220"/>
        <v>45538</v>
      </c>
      <c r="D1201" s="20">
        <f t="shared" si="221"/>
        <v>0.34027777777777779</v>
      </c>
      <c r="E1201" s="20">
        <f t="shared" si="222"/>
        <v>0.39930555555555558</v>
      </c>
      <c r="F1201" s="20">
        <f t="shared" si="223"/>
        <v>5.902777777777779E-2</v>
      </c>
      <c r="G1201" s="11" t="str" cm="1">
        <f t="array" ref="G1201">_xlfn.IFNA(LOOKUP(1,0/FIND(help!$B$1:$B$26,B1201),help!$C$1:$C$26),"")</f>
        <v>法甲</v>
      </c>
      <c r="H1201" s="11" t="str" cm="1">
        <f t="array" ref="H1201">IF(G1201="","",IFERROR(LOOKUP(1,0/FIND(help!$H$2:$H$18,B1201),help!$I$2:$I$18),""))</f>
        <v>2023-24赛季</v>
      </c>
      <c r="I1201" s="11" t="str">
        <f t="shared" si="224"/>
        <v>国际足球赛场-23-24赛季法甲联赛第8轮</v>
      </c>
      <c r="J1201" s="11" t="str">
        <f t="shared" si="225"/>
        <v>?雷恩VS巴黎圣日耳曼</v>
      </c>
      <c r="K1201" s="11" t="s">
        <v>755</v>
      </c>
      <c r="L1201" s="19">
        <f t="shared" si="226"/>
        <v>45538</v>
      </c>
      <c r="M1201" s="11">
        <f t="shared" si="209"/>
        <v>3505</v>
      </c>
      <c r="N1201" s="20">
        <f t="shared" si="227"/>
        <v>0.34027777777777779</v>
      </c>
      <c r="O1201" s="20">
        <f t="shared" si="228"/>
        <v>0.39583333333333337</v>
      </c>
      <c r="P1201" s="11" t="str">
        <f>IF(G1201="","",G1201&amp;COUNTIF($G$2:G1201,G1201))</f>
        <v>法甲90</v>
      </c>
      <c r="Q1201" s="26">
        <f t="shared" si="229"/>
        <v>3.4722222222222099E-3</v>
      </c>
    </row>
    <row r="1202" spans="1:17" x14ac:dyDescent="0.2">
      <c r="B1202" s="11" t="s">
        <v>1493</v>
      </c>
      <c r="C1202" s="19">
        <f t="shared" si="220"/>
        <v>45538</v>
      </c>
      <c r="D1202" s="20">
        <f t="shared" si="221"/>
        <v>0.39930555555555558</v>
      </c>
      <c r="E1202" s="20">
        <f t="shared" si="222"/>
        <v>0.4548611111111111</v>
      </c>
      <c r="F1202" s="20">
        <f t="shared" si="223"/>
        <v>5.5555555555555525E-2</v>
      </c>
      <c r="G1202" s="11" t="str" cm="1">
        <f t="array" ref="G1202">_xlfn.IFNA(LOOKUP(1,0/FIND(help!$B$1:$B$26,B1202),help!$C$1:$C$26),"")</f>
        <v>英超</v>
      </c>
      <c r="H1202" s="11" t="str" cm="1">
        <f t="array" ref="H1202">IF(G1202="","",IFERROR(LOOKUP(1,0/FIND(help!$H$2:$H$18,B1202),help!$I$2:$I$18),""))</f>
        <v>2024-25赛季</v>
      </c>
      <c r="I1202" s="11" t="str">
        <f t="shared" si="224"/>
        <v>国际足球赛场-24-25赛季英格兰足球超级联赛第3轮</v>
      </c>
      <c r="J1202" s="11" t="str">
        <f t="shared" si="225"/>
        <v>切尔西VS水晶宫</v>
      </c>
      <c r="K1202" s="11" t="s">
        <v>755</v>
      </c>
      <c r="L1202" s="19">
        <f t="shared" si="226"/>
        <v>45538</v>
      </c>
      <c r="M1202" s="11">
        <f t="shared" si="209"/>
        <v>3505</v>
      </c>
      <c r="N1202" s="20">
        <f t="shared" si="227"/>
        <v>0.39930555555555558</v>
      </c>
      <c r="O1202" s="20">
        <f t="shared" si="228"/>
        <v>0.45486111111111116</v>
      </c>
      <c r="P1202" s="11" t="str">
        <f>IF(G1202="","",G1202&amp;COUNTIF($G$2:G1202,G1202))</f>
        <v>英超183</v>
      </c>
      <c r="Q1202" s="26">
        <f t="shared" si="229"/>
        <v>5.5511151231257827E-17</v>
      </c>
    </row>
    <row r="1203" spans="1:17" x14ac:dyDescent="0.2">
      <c r="B1203" s="11" t="s">
        <v>1494</v>
      </c>
      <c r="C1203" s="19">
        <f t="shared" si="220"/>
        <v>45538</v>
      </c>
      <c r="D1203" s="20">
        <f t="shared" si="221"/>
        <v>0.4548611111111111</v>
      </c>
      <c r="E1203" s="20">
        <f t="shared" si="222"/>
        <v>0.51388888888888884</v>
      </c>
      <c r="F1203" s="20">
        <f t="shared" si="223"/>
        <v>5.9027777777777735E-2</v>
      </c>
      <c r="G1203" s="11" t="str" cm="1">
        <f t="array" ref="G1203">_xlfn.IFNA(LOOKUP(1,0/FIND(help!$B$1:$B$26,B1203),help!$C$1:$C$26),"")</f>
        <v>法甲</v>
      </c>
      <c r="H1203" s="11" t="str" cm="1">
        <f t="array" ref="H1203">IF(G1203="","",IFERROR(LOOKUP(1,0/FIND(help!$H$2:$H$18,B1203),help!$I$2:$I$18),""))</f>
        <v>2024-25赛季</v>
      </c>
      <c r="I1203" s="11" t="str">
        <f t="shared" si="224"/>
        <v>国际足球赛场-24-25赛季法国足球甲级联赛第3轮</v>
      </c>
      <c r="J1203" s="11" t="str">
        <f t="shared" si="225"/>
        <v>摩纳哥VS朗斯</v>
      </c>
      <c r="K1203" s="11" t="s">
        <v>755</v>
      </c>
      <c r="L1203" s="19">
        <f t="shared" si="226"/>
        <v>45538</v>
      </c>
      <c r="M1203" s="11">
        <f t="shared" si="209"/>
        <v>3505</v>
      </c>
      <c r="N1203" s="20">
        <f t="shared" si="227"/>
        <v>0.4548611111111111</v>
      </c>
      <c r="O1203" s="20">
        <f t="shared" si="228"/>
        <v>0.51041666666666663</v>
      </c>
      <c r="P1203" s="11" t="str">
        <f>IF(G1203="","",G1203&amp;COUNTIF($G$2:G1203,G1203))</f>
        <v>法甲91</v>
      </c>
      <c r="Q1203" s="26">
        <f t="shared" si="229"/>
        <v>3.4722222222222099E-3</v>
      </c>
    </row>
    <row r="1204" spans="1:17" x14ac:dyDescent="0.2">
      <c r="B1204" s="11" t="s">
        <v>534</v>
      </c>
      <c r="C1204" s="19">
        <f t="shared" si="220"/>
        <v>45538</v>
      </c>
      <c r="D1204" s="20">
        <f t="shared" si="221"/>
        <v>0.51388888888888884</v>
      </c>
      <c r="E1204" s="20">
        <f t="shared" si="222"/>
        <v>0.53125</v>
      </c>
      <c r="F1204" s="20">
        <f t="shared" si="223"/>
        <v>1.736111111111116E-2</v>
      </c>
      <c r="G1204" s="11" t="str" cm="1">
        <f t="array" ref="G1204">_xlfn.IFNA(LOOKUP(1,0/FIND(help!$B$1:$B$26,B1204),help!$C$1:$C$26),"")</f>
        <v/>
      </c>
      <c r="H1204" s="11" t="str" cm="1">
        <f t="array" ref="H1204">IF(G1204="","",IFERROR(LOOKUP(1,0/FIND(help!$H$2:$H$18,B1204),help!$I$2:$I$18),""))</f>
        <v/>
      </c>
      <c r="I1204" s="11" t="str">
        <f t="shared" si="224"/>
        <v>足球华彩-2024-9</v>
      </c>
      <c r="J1204" s="11" t="str">
        <f t="shared" si="225"/>
        <v>曼彻斯特十大经典比赛</v>
      </c>
      <c r="K1204" s="11" t="s">
        <v>755</v>
      </c>
      <c r="L1204" s="19">
        <f t="shared" si="226"/>
        <v>45538</v>
      </c>
      <c r="M1204" s="11">
        <f t="shared" si="209"/>
        <v>3505</v>
      </c>
      <c r="N1204" s="20" t="str">
        <f t="shared" si="227"/>
        <v/>
      </c>
      <c r="O1204" s="20" t="str">
        <f t="shared" si="228"/>
        <v/>
      </c>
      <c r="P1204" s="11" t="str">
        <f>IF(G1204="","",G1204&amp;COUNTIF($G$2:G1204,G1204))</f>
        <v/>
      </c>
      <c r="Q1204" s="26">
        <f t="shared" si="229"/>
        <v>0</v>
      </c>
    </row>
    <row r="1205" spans="1:17" x14ac:dyDescent="0.2">
      <c r="B1205" s="11" t="s">
        <v>105</v>
      </c>
      <c r="C1205" s="19">
        <f t="shared" si="220"/>
        <v>45538</v>
      </c>
      <c r="D1205" s="20">
        <f t="shared" si="221"/>
        <v>0.53125</v>
      </c>
      <c r="E1205" s="20">
        <f t="shared" si="222"/>
        <v>0.54861111111111116</v>
      </c>
      <c r="F1205" s="20">
        <f t="shared" si="223"/>
        <v>1.736111111111116E-2</v>
      </c>
      <c r="G1205" s="11" t="str" cm="1">
        <f t="array" ref="G1205">_xlfn.IFNA(LOOKUP(1,0/FIND(help!$B$1:$B$26,B1205),help!$C$1:$C$26),"")</f>
        <v/>
      </c>
      <c r="H1205" s="11" t="str" cm="1">
        <f t="array" ref="H1205">IF(G1205="","",IFERROR(LOOKUP(1,0/FIND(help!$H$2:$H$18,B1205),help!$I$2:$I$18),""))</f>
        <v/>
      </c>
      <c r="I1205" s="11" t="str">
        <f t="shared" si="224"/>
        <v>足球华彩-2024-12</v>
      </c>
      <c r="J1205" s="11" t="str">
        <f t="shared" si="225"/>
        <v>伦敦城十大经典比赛</v>
      </c>
      <c r="K1205" s="11" t="s">
        <v>755</v>
      </c>
      <c r="L1205" s="19">
        <f t="shared" si="226"/>
        <v>45538</v>
      </c>
      <c r="M1205" s="11">
        <f t="shared" si="209"/>
        <v>3505</v>
      </c>
      <c r="N1205" s="20" t="str">
        <f t="shared" si="227"/>
        <v/>
      </c>
      <c r="O1205" s="20" t="str">
        <f t="shared" si="228"/>
        <v/>
      </c>
      <c r="P1205" s="11" t="str">
        <f>IF(G1205="","",G1205&amp;COUNTIF($G$2:G1205,G1205))</f>
        <v/>
      </c>
      <c r="Q1205" s="26">
        <f t="shared" si="229"/>
        <v>0</v>
      </c>
    </row>
    <row r="1206" spans="1:17" x14ac:dyDescent="0.2">
      <c r="B1206" s="11" t="s">
        <v>1495</v>
      </c>
      <c r="C1206" s="19">
        <f t="shared" si="220"/>
        <v>45538</v>
      </c>
      <c r="D1206" s="20">
        <f t="shared" si="221"/>
        <v>0.54861111111111116</v>
      </c>
      <c r="E1206" s="20">
        <f t="shared" si="222"/>
        <v>0.60416666666666663</v>
      </c>
      <c r="F1206" s="20">
        <f t="shared" si="223"/>
        <v>5.5555555555555469E-2</v>
      </c>
      <c r="G1206" s="11" t="str" cm="1">
        <f t="array" ref="G1206">_xlfn.IFNA(LOOKUP(1,0/FIND(help!$B$1:$B$26,B1206),help!$C$1:$C$26),"")</f>
        <v>法甲</v>
      </c>
      <c r="H1206" s="11" t="str" cm="1">
        <f t="array" ref="H1206">IF(G1206="","",IFERROR(LOOKUP(1,0/FIND(help!$H$2:$H$18,B1206),help!$I$2:$I$18),""))</f>
        <v>2024-25赛季</v>
      </c>
      <c r="I1206" s="11" t="str">
        <f t="shared" si="224"/>
        <v>国际足球赛场-24-25赛季法国足球甲级联赛第3轮</v>
      </c>
      <c r="J1206" s="11" t="str">
        <f t="shared" si="225"/>
        <v>里尔VS巴黎圣日耳曼</v>
      </c>
      <c r="K1206" s="11" t="s">
        <v>755</v>
      </c>
      <c r="L1206" s="19">
        <f t="shared" si="226"/>
        <v>45538</v>
      </c>
      <c r="M1206" s="11">
        <f t="shared" si="209"/>
        <v>3505</v>
      </c>
      <c r="N1206" s="20">
        <f t="shared" si="227"/>
        <v>0.54861111111111116</v>
      </c>
      <c r="O1206" s="20">
        <f t="shared" si="228"/>
        <v>0.60416666666666674</v>
      </c>
      <c r="P1206" s="11" t="str">
        <f>IF(G1206="","",G1206&amp;COUNTIF($G$2:G1206,G1206))</f>
        <v>法甲92</v>
      </c>
      <c r="Q1206" s="26">
        <f t="shared" si="229"/>
        <v>1.1102230246251565E-16</v>
      </c>
    </row>
    <row r="1207" spans="1:17" x14ac:dyDescent="0.2">
      <c r="B1207" s="11" t="s">
        <v>1496</v>
      </c>
      <c r="C1207" s="19">
        <f t="shared" si="220"/>
        <v>45538</v>
      </c>
      <c r="D1207" s="20">
        <f t="shared" si="221"/>
        <v>0.60416666666666663</v>
      </c>
      <c r="E1207" s="20">
        <f t="shared" si="222"/>
        <v>0.66319444444444442</v>
      </c>
      <c r="F1207" s="20">
        <f t="shared" si="223"/>
        <v>5.902777777777779E-2</v>
      </c>
      <c r="G1207" s="11" t="str" cm="1">
        <f t="array" ref="G1207">_xlfn.IFNA(LOOKUP(1,0/FIND(help!$B$1:$B$26,B1207),help!$C$1:$C$26),"")</f>
        <v>意甲</v>
      </c>
      <c r="H1207" s="11" t="str" cm="1">
        <f t="array" ref="H1207">IF(G1207="","",IFERROR(LOOKUP(1,0/FIND(help!$H$2:$H$18,B1207),help!$I$2:$I$18),""))</f>
        <v>2023-24赛季</v>
      </c>
      <c r="I1207" s="11" t="str">
        <f t="shared" si="224"/>
        <v>国际足球赛场-23-24赛季意甲联赛第33轮</v>
      </c>
      <c r="J1207" s="11" t="str">
        <f t="shared" si="225"/>
        <v>AC米兰VS国际米兰</v>
      </c>
      <c r="K1207" s="11" t="s">
        <v>755</v>
      </c>
      <c r="L1207" s="19">
        <f t="shared" si="226"/>
        <v>45538</v>
      </c>
      <c r="M1207" s="11">
        <f t="shared" si="209"/>
        <v>3505</v>
      </c>
      <c r="N1207" s="20">
        <f t="shared" si="227"/>
        <v>0.60416666666666663</v>
      </c>
      <c r="O1207" s="20">
        <f t="shared" si="228"/>
        <v>0.65972222222222221</v>
      </c>
      <c r="P1207" s="11" t="str">
        <f>IF(G1207="","",G1207&amp;COUNTIF($G$2:G1207,G1207))</f>
        <v>意甲107</v>
      </c>
      <c r="Q1207" s="26">
        <f t="shared" si="229"/>
        <v>3.4722222222222099E-3</v>
      </c>
    </row>
    <row r="1208" spans="1:17" x14ac:dyDescent="0.2">
      <c r="B1208" s="11" t="s">
        <v>1497</v>
      </c>
      <c r="C1208" s="19">
        <f t="shared" si="220"/>
        <v>45538</v>
      </c>
      <c r="D1208" s="20">
        <f t="shared" si="221"/>
        <v>0.66319444444444442</v>
      </c>
      <c r="E1208" s="20">
        <f t="shared" si="222"/>
        <v>0.71875</v>
      </c>
      <c r="F1208" s="20">
        <f t="shared" si="223"/>
        <v>5.555555555555558E-2</v>
      </c>
      <c r="G1208" s="11" t="str" cm="1">
        <f t="array" ref="G1208">_xlfn.IFNA(LOOKUP(1,0/FIND(help!$B$1:$B$26,B1208),help!$C$1:$C$26),"")</f>
        <v>英超</v>
      </c>
      <c r="H1208" s="11" t="str" cm="1">
        <f t="array" ref="H1208">IF(G1208="","",IFERROR(LOOKUP(1,0/FIND(help!$H$2:$H$18,B1208),help!$I$2:$I$18),""))</f>
        <v>2023-24赛季</v>
      </c>
      <c r="I1208" s="11" t="str">
        <f t="shared" si="224"/>
        <v>国际足球赛场-23-24赛季英超联赛第12轮</v>
      </c>
      <c r="J1208" s="11" t="str">
        <f t="shared" si="225"/>
        <v>?利物浦VS布伦特福德</v>
      </c>
      <c r="K1208" s="11" t="s">
        <v>755</v>
      </c>
      <c r="L1208" s="19">
        <f t="shared" si="226"/>
        <v>45538</v>
      </c>
      <c r="M1208" s="11">
        <f t="shared" si="209"/>
        <v>3505</v>
      </c>
      <c r="N1208" s="20">
        <f t="shared" si="227"/>
        <v>0.66319444444444442</v>
      </c>
      <c r="O1208" s="20">
        <f t="shared" si="228"/>
        <v>0.71875</v>
      </c>
      <c r="P1208" s="11" t="str">
        <f>IF(G1208="","",G1208&amp;COUNTIF($G$2:G1208,G1208))</f>
        <v>英超184</v>
      </c>
      <c r="Q1208" s="26">
        <f t="shared" si="229"/>
        <v>0</v>
      </c>
    </row>
    <row r="1209" spans="1:17" x14ac:dyDescent="0.2">
      <c r="B1209" s="11" t="s">
        <v>1498</v>
      </c>
      <c r="C1209" s="19">
        <f t="shared" si="220"/>
        <v>45538</v>
      </c>
      <c r="D1209" s="20">
        <f t="shared" si="221"/>
        <v>0.71875</v>
      </c>
      <c r="E1209" s="20">
        <f t="shared" si="222"/>
        <v>0.77777777777777779</v>
      </c>
      <c r="F1209" s="20">
        <f t="shared" si="223"/>
        <v>5.902777777777779E-2</v>
      </c>
      <c r="G1209" s="11" t="str" cm="1">
        <f t="array" ref="G1209">_xlfn.IFNA(LOOKUP(1,0/FIND(help!$B$1:$B$26,B1209),help!$C$1:$C$26),"")</f>
        <v>英超</v>
      </c>
      <c r="H1209" s="11" t="str" cm="1">
        <f t="array" ref="H1209">IF(G1209="","",IFERROR(LOOKUP(1,0/FIND(help!$H$2:$H$18,B1209),help!$I$2:$I$18),""))</f>
        <v>2023-24赛季</v>
      </c>
      <c r="I1209" s="11" t="str">
        <f t="shared" si="224"/>
        <v>国际足球赛场-23-24赛季英超联赛第13轮</v>
      </c>
      <c r="J1209" s="11" t="str">
        <f t="shared" si="225"/>
        <v>曼彻斯特城VS利物浦</v>
      </c>
      <c r="K1209" s="11" t="s">
        <v>755</v>
      </c>
      <c r="L1209" s="19">
        <f t="shared" si="226"/>
        <v>45538</v>
      </c>
      <c r="M1209" s="11">
        <f t="shared" si="209"/>
        <v>3505</v>
      </c>
      <c r="N1209" s="20">
        <f t="shared" si="227"/>
        <v>0.71875</v>
      </c>
      <c r="O1209" s="20">
        <f t="shared" si="228"/>
        <v>0.77430555555555558</v>
      </c>
      <c r="P1209" s="11" t="str">
        <f>IF(G1209="","",G1209&amp;COUNTIF($G$2:G1209,G1209))</f>
        <v>英超185</v>
      </c>
      <c r="Q1209" s="26">
        <f t="shared" si="229"/>
        <v>3.4722222222222099E-3</v>
      </c>
    </row>
    <row r="1210" spans="1:17" x14ac:dyDescent="0.2">
      <c r="B1210" s="11" t="s">
        <v>330</v>
      </c>
      <c r="C1210" s="19">
        <f t="shared" si="220"/>
        <v>45538</v>
      </c>
      <c r="D1210" s="20">
        <f t="shared" si="221"/>
        <v>0.77777777777777779</v>
      </c>
      <c r="E1210" s="20">
        <f t="shared" si="222"/>
        <v>0.79166666666666663</v>
      </c>
      <c r="F1210" s="20">
        <f t="shared" si="223"/>
        <v>1.388888888888884E-2</v>
      </c>
      <c r="G1210" s="11" t="str" cm="1">
        <f t="array" ref="G1210">_xlfn.IFNA(LOOKUP(1,0/FIND(help!$B$1:$B$26,B1210),help!$C$1:$C$26),"")</f>
        <v/>
      </c>
      <c r="H1210" s="11" t="str" cm="1">
        <f t="array" ref="H1210">IF(G1210="","",IFERROR(LOOKUP(1,0/FIND(help!$H$2:$H$18,B1210),help!$I$2:$I$18),""))</f>
        <v/>
      </c>
      <c r="I1210" s="11" t="str">
        <f t="shared" si="224"/>
        <v>足球华彩-2024-12</v>
      </c>
      <c r="J1210" s="11" t="str">
        <f t="shared" si="225"/>
        <v>伦敦城十大经典比赛</v>
      </c>
      <c r="K1210" s="11" t="s">
        <v>755</v>
      </c>
      <c r="L1210" s="19">
        <f t="shared" si="226"/>
        <v>45538</v>
      </c>
      <c r="M1210" s="11">
        <f t="shared" si="209"/>
        <v>3505</v>
      </c>
      <c r="N1210" s="20" t="str">
        <f t="shared" si="227"/>
        <v/>
      </c>
      <c r="O1210" s="20" t="str">
        <f t="shared" si="228"/>
        <v/>
      </c>
      <c r="P1210" s="11" t="str">
        <f>IF(G1210="","",G1210&amp;COUNTIF($G$2:G1210,G1210))</f>
        <v/>
      </c>
      <c r="Q1210" s="26">
        <f t="shared" si="229"/>
        <v>0</v>
      </c>
    </row>
    <row r="1211" spans="1:17" x14ac:dyDescent="0.2">
      <c r="B1211" s="11" t="s">
        <v>539</v>
      </c>
      <c r="C1211" s="19">
        <f t="shared" si="220"/>
        <v>45538</v>
      </c>
      <c r="D1211" s="20">
        <f t="shared" si="221"/>
        <v>0.79166666666666663</v>
      </c>
      <c r="E1211" s="20">
        <f t="shared" si="222"/>
        <v>0.80902777777777779</v>
      </c>
      <c r="F1211" s="20">
        <f t="shared" si="223"/>
        <v>1.736111111111116E-2</v>
      </c>
      <c r="G1211" s="11" t="str" cm="1">
        <f t="array" ref="G1211">_xlfn.IFNA(LOOKUP(1,0/FIND(help!$B$1:$B$26,B1211),help!$C$1:$C$26),"")</f>
        <v/>
      </c>
      <c r="H1211" s="11" t="str" cm="1">
        <f t="array" ref="H1211">IF(G1211="","",IFERROR(LOOKUP(1,0/FIND(help!$H$2:$H$18,B1211),help!$I$2:$I$18),""))</f>
        <v/>
      </c>
      <c r="I1211" s="11" t="str">
        <f t="shared" si="224"/>
        <v>足球华彩-2024-9</v>
      </c>
      <c r="J1211" s="11" t="str">
        <f t="shared" si="225"/>
        <v>曼彻斯特十大经典比赛</v>
      </c>
      <c r="K1211" s="11" t="s">
        <v>755</v>
      </c>
      <c r="L1211" s="19">
        <f t="shared" si="226"/>
        <v>45538</v>
      </c>
      <c r="M1211" s="11">
        <f t="shared" si="209"/>
        <v>3505</v>
      </c>
      <c r="N1211" s="20" t="str">
        <f t="shared" si="227"/>
        <v/>
      </c>
      <c r="O1211" s="20" t="str">
        <f t="shared" si="228"/>
        <v/>
      </c>
      <c r="P1211" s="11" t="str">
        <f>IF(G1211="","",G1211&amp;COUNTIF($G$2:G1211,G1211))</f>
        <v/>
      </c>
      <c r="Q1211" s="26">
        <f t="shared" si="229"/>
        <v>0</v>
      </c>
    </row>
    <row r="1212" spans="1:17" x14ac:dyDescent="0.2">
      <c r="B1212" s="11" t="s">
        <v>1499</v>
      </c>
      <c r="C1212" s="19">
        <f t="shared" si="220"/>
        <v>45538</v>
      </c>
      <c r="D1212" s="20">
        <f t="shared" si="221"/>
        <v>0.80902777777777779</v>
      </c>
      <c r="E1212" s="20">
        <f t="shared" si="222"/>
        <v>0.86458333333333337</v>
      </c>
      <c r="F1212" s="20">
        <f t="shared" si="223"/>
        <v>5.555555555555558E-2</v>
      </c>
      <c r="G1212" s="11" t="str" cm="1">
        <f t="array" ref="G1212">_xlfn.IFNA(LOOKUP(1,0/FIND(help!$B$1:$B$26,B1212),help!$C$1:$C$26),"")</f>
        <v>英超</v>
      </c>
      <c r="H1212" s="11" t="str" cm="1">
        <f t="array" ref="H1212">IF(G1212="","",IFERROR(LOOKUP(1,0/FIND(help!$H$2:$H$18,B1212),help!$I$2:$I$18),""))</f>
        <v>2024-25赛季</v>
      </c>
      <c r="I1212" s="11" t="str">
        <f t="shared" si="224"/>
        <v>国际足球赛场-24-25赛季英格兰足球超级联赛第3轮</v>
      </c>
      <c r="J1212" s="11" t="str">
        <f t="shared" si="225"/>
        <v>切尔西VS水晶宫</v>
      </c>
      <c r="K1212" s="11" t="s">
        <v>755</v>
      </c>
      <c r="L1212" s="19">
        <f t="shared" si="226"/>
        <v>45538</v>
      </c>
      <c r="M1212" s="11">
        <f t="shared" si="209"/>
        <v>3505</v>
      </c>
      <c r="N1212" s="20">
        <f t="shared" si="227"/>
        <v>0.80902777777777779</v>
      </c>
      <c r="O1212" s="20">
        <f t="shared" si="228"/>
        <v>0.86458333333333337</v>
      </c>
      <c r="P1212" s="11" t="str">
        <f>IF(G1212="","",G1212&amp;COUNTIF($G$2:G1212,G1212))</f>
        <v>英超186</v>
      </c>
      <c r="Q1212" s="26">
        <f t="shared" si="229"/>
        <v>0</v>
      </c>
    </row>
    <row r="1213" spans="1:17" x14ac:dyDescent="0.2">
      <c r="B1213" s="11" t="s">
        <v>1500</v>
      </c>
      <c r="C1213" s="19">
        <f t="shared" si="220"/>
        <v>45538</v>
      </c>
      <c r="D1213" s="20">
        <f t="shared" si="221"/>
        <v>0.86458333333333337</v>
      </c>
      <c r="E1213" s="20">
        <f t="shared" si="222"/>
        <v>0.92361111111111116</v>
      </c>
      <c r="F1213" s="20">
        <f t="shared" si="223"/>
        <v>5.902777777777779E-2</v>
      </c>
      <c r="G1213" s="11" t="str" cm="1">
        <f t="array" ref="G1213">_xlfn.IFNA(LOOKUP(1,0/FIND(help!$B$1:$B$26,B1213),help!$C$1:$C$26),"")</f>
        <v>法甲</v>
      </c>
      <c r="H1213" s="11" t="str" cm="1">
        <f t="array" ref="H1213">IF(G1213="","",IFERROR(LOOKUP(1,0/FIND(help!$H$2:$H$18,B1213),help!$I$2:$I$18),""))</f>
        <v>2024-25赛季</v>
      </c>
      <c r="I1213" s="11" t="str">
        <f t="shared" si="224"/>
        <v>国际足球赛场-24-25赛季法国足球甲级联赛第3轮</v>
      </c>
      <c r="J1213" s="11" t="str">
        <f t="shared" si="225"/>
        <v>摩纳哥VS朗斯</v>
      </c>
      <c r="K1213" s="11" t="s">
        <v>755</v>
      </c>
      <c r="L1213" s="19">
        <f t="shared" si="226"/>
        <v>45538</v>
      </c>
      <c r="M1213" s="11">
        <f t="shared" si="209"/>
        <v>3505</v>
      </c>
      <c r="N1213" s="20">
        <f t="shared" si="227"/>
        <v>0.86458333333333337</v>
      </c>
      <c r="O1213" s="20">
        <f t="shared" si="228"/>
        <v>0.92013888888888895</v>
      </c>
      <c r="P1213" s="11" t="str">
        <f>IF(G1213="","",G1213&amp;COUNTIF($G$2:G1213,G1213))</f>
        <v>法甲93</v>
      </c>
      <c r="Q1213" s="26">
        <f t="shared" si="229"/>
        <v>3.4722222222222099E-3</v>
      </c>
    </row>
    <row r="1214" spans="1:17" x14ac:dyDescent="0.2">
      <c r="B1214" s="11" t="s">
        <v>1501</v>
      </c>
      <c r="C1214" s="19">
        <f t="shared" si="220"/>
        <v>45538</v>
      </c>
      <c r="D1214" s="20">
        <f t="shared" si="221"/>
        <v>0.92361111111111116</v>
      </c>
      <c r="E1214" s="20">
        <f t="shared" si="222"/>
        <v>0.97916666666666663</v>
      </c>
      <c r="F1214" s="20">
        <f t="shared" si="223"/>
        <v>5.5555555555555469E-2</v>
      </c>
      <c r="G1214" s="11" t="str" cm="1">
        <f t="array" ref="G1214">_xlfn.IFNA(LOOKUP(1,0/FIND(help!$B$1:$B$26,B1214),help!$C$1:$C$26),"")</f>
        <v/>
      </c>
      <c r="H1214" s="11" t="str" cm="1">
        <f t="array" ref="H1214">IF(G1214="","",IFERROR(LOOKUP(1,0/FIND(help!$H$2:$H$18,B1214),help!$I$2:$I$18),""))</f>
        <v/>
      </c>
      <c r="I1214" s="11" t="str">
        <f t="shared" si="224"/>
        <v>国际足球赛场-2024南美解放者杯小组赛</v>
      </c>
      <c r="J1214" s="11" t="str">
        <f t="shared" si="225"/>
        <v>秘鲁利马联VS巴西弗卢米嫩塞</v>
      </c>
      <c r="K1214" s="11" t="s">
        <v>755</v>
      </c>
      <c r="L1214" s="19">
        <f t="shared" si="226"/>
        <v>45538</v>
      </c>
      <c r="M1214" s="11">
        <f t="shared" si="209"/>
        <v>3505</v>
      </c>
      <c r="N1214" s="20" t="str">
        <f t="shared" si="227"/>
        <v/>
      </c>
      <c r="O1214" s="20" t="str">
        <f t="shared" si="228"/>
        <v/>
      </c>
      <c r="P1214" s="11" t="str">
        <f>IF(G1214="","",G1214&amp;COUNTIF($G$2:G1214,G1214))</f>
        <v/>
      </c>
      <c r="Q1214" s="26">
        <f t="shared" si="229"/>
        <v>0</v>
      </c>
    </row>
    <row r="1215" spans="1:17" x14ac:dyDescent="0.2">
      <c r="B1215" s="11" t="s">
        <v>1502</v>
      </c>
      <c r="C1215" s="19">
        <f t="shared" si="220"/>
        <v>45538</v>
      </c>
      <c r="D1215" s="20">
        <f t="shared" si="221"/>
        <v>0.97916666666666663</v>
      </c>
      <c r="E1215" s="20">
        <f t="shared" si="222"/>
        <v>3.8194444444444448E-2</v>
      </c>
      <c r="F1215" s="20">
        <f t="shared" si="223"/>
        <v>5.902777777777779E-2</v>
      </c>
      <c r="G1215" s="11" t="str" cm="1">
        <f t="array" ref="G1215">_xlfn.IFNA(LOOKUP(1,0/FIND(help!$B$1:$B$26,B1215),help!$C$1:$C$26),"")</f>
        <v/>
      </c>
      <c r="H1215" s="11" t="str" cm="1">
        <f t="array" ref="H1215">IF(G1215="","",IFERROR(LOOKUP(1,0/FIND(help!$H$2:$H$18,B1215),help!$I$2:$I$18),""))</f>
        <v/>
      </c>
      <c r="I1215" s="11" t="str">
        <f t="shared" si="224"/>
        <v>国际足球赛场-2024南美解放者杯小组赛</v>
      </c>
      <c r="J1215" s="11" t="str">
        <f t="shared" si="225"/>
        <v>巴西弗卢米嫩塞VS智利科洛科洛</v>
      </c>
      <c r="K1215" s="11" t="s">
        <v>755</v>
      </c>
      <c r="L1215" s="19">
        <f t="shared" si="226"/>
        <v>45538</v>
      </c>
      <c r="M1215" s="11">
        <f t="shared" si="209"/>
        <v>3505</v>
      </c>
      <c r="N1215" s="20" t="str">
        <f t="shared" si="227"/>
        <v/>
      </c>
      <c r="O1215" s="20" t="str">
        <f t="shared" si="228"/>
        <v/>
      </c>
      <c r="P1215" s="11" t="str">
        <f>IF(G1215="","",G1215&amp;COUNTIF($G$2:G1215,G1215))</f>
        <v/>
      </c>
      <c r="Q1215" s="26">
        <f t="shared" si="229"/>
        <v>0</v>
      </c>
    </row>
    <row r="1216" spans="1:17" x14ac:dyDescent="0.2">
      <c r="A1216" s="19">
        <v>45539</v>
      </c>
      <c r="B1216" s="11" t="s">
        <v>542</v>
      </c>
      <c r="C1216" s="19">
        <f t="shared" si="220"/>
        <v>45539</v>
      </c>
      <c r="D1216" s="20">
        <f t="shared" si="221"/>
        <v>3.8194444444444448E-2</v>
      </c>
      <c r="E1216" s="20">
        <f t="shared" si="222"/>
        <v>5.5555555555555552E-2</v>
      </c>
      <c r="F1216" s="20">
        <f t="shared" si="223"/>
        <v>1.7361111111111105E-2</v>
      </c>
      <c r="G1216" s="11" t="str" cm="1">
        <f t="array" ref="G1216">_xlfn.IFNA(LOOKUP(1,0/FIND(help!$B$1:$B$26,B1216),help!$C$1:$C$26),"")</f>
        <v/>
      </c>
      <c r="H1216" s="11" t="str" cm="1">
        <f t="array" ref="H1216">IF(G1216="","",IFERROR(LOOKUP(1,0/FIND(help!$H$2:$H$18,B1216),help!$I$2:$I$18),""))</f>
        <v/>
      </c>
      <c r="I1216" s="11" t="str">
        <f t="shared" si="224"/>
        <v>足球华彩-2024-9</v>
      </c>
      <c r="J1216" s="11" t="str">
        <f t="shared" si="225"/>
        <v>曼彻斯特十大经典比赛</v>
      </c>
      <c r="K1216" s="11" t="s">
        <v>755</v>
      </c>
      <c r="L1216" s="19">
        <f t="shared" si="226"/>
        <v>45538</v>
      </c>
      <c r="M1216" s="11">
        <f t="shared" si="209"/>
        <v>3505</v>
      </c>
      <c r="N1216" s="20" t="str">
        <f t="shared" si="227"/>
        <v/>
      </c>
      <c r="O1216" s="20" t="str">
        <f t="shared" si="228"/>
        <v/>
      </c>
      <c r="P1216" s="11" t="str">
        <f>IF(G1216="","",G1216&amp;COUNTIF($G$2:G1216,G1216))</f>
        <v/>
      </c>
      <c r="Q1216" s="26">
        <f t="shared" si="229"/>
        <v>0</v>
      </c>
    </row>
    <row r="1217" spans="2:17" x14ac:dyDescent="0.2">
      <c r="B1217" s="11" t="s">
        <v>1503</v>
      </c>
      <c r="C1217" s="19">
        <f t="shared" si="220"/>
        <v>45539</v>
      </c>
      <c r="D1217" s="20">
        <f t="shared" si="221"/>
        <v>5.5555555555555552E-2</v>
      </c>
      <c r="E1217" s="20">
        <f t="shared" si="222"/>
        <v>0.1111111111111111</v>
      </c>
      <c r="F1217" s="20">
        <f t="shared" si="223"/>
        <v>5.5555555555555552E-2</v>
      </c>
      <c r="G1217" s="11" t="str" cm="1">
        <f t="array" ref="G1217">_xlfn.IFNA(LOOKUP(1,0/FIND(help!$B$1:$B$26,B1217),help!$C$1:$C$26),"")</f>
        <v>法甲</v>
      </c>
      <c r="H1217" s="11" t="str" cm="1">
        <f t="array" ref="H1217">IF(G1217="","",IFERROR(LOOKUP(1,0/FIND(help!$H$2:$H$18,B1217),help!$I$2:$I$18),""))</f>
        <v>2023-24赛季</v>
      </c>
      <c r="I1217" s="11" t="str">
        <f t="shared" si="224"/>
        <v>国际足球赛场-23-24赛季法甲联赛第5轮</v>
      </c>
      <c r="J1217" s="11" t="str">
        <f t="shared" si="225"/>
        <v>雷恩VS里尔</v>
      </c>
      <c r="K1217" s="11" t="s">
        <v>755</v>
      </c>
      <c r="L1217" s="19">
        <f t="shared" si="226"/>
        <v>45538</v>
      </c>
      <c r="M1217" s="11">
        <f t="shared" si="209"/>
        <v>3505</v>
      </c>
      <c r="N1217" s="20">
        <f t="shared" si="227"/>
        <v>1.0555555555555556</v>
      </c>
      <c r="O1217" s="20">
        <f t="shared" si="228"/>
        <v>0.11111111111111116</v>
      </c>
      <c r="P1217" s="11" t="str">
        <f>IF(G1217="","",G1217&amp;COUNTIF($G$2:G1217,G1217))</f>
        <v>法甲94</v>
      </c>
      <c r="Q1217" s="26">
        <f t="shared" si="229"/>
        <v>5.5511151231257827E-17</v>
      </c>
    </row>
    <row r="1218" spans="2:17" x14ac:dyDescent="0.2">
      <c r="B1218" s="11" t="s">
        <v>1504</v>
      </c>
      <c r="C1218" s="19">
        <f t="shared" si="220"/>
        <v>45539</v>
      </c>
      <c r="D1218" s="20">
        <f t="shared" si="221"/>
        <v>0.1111111111111111</v>
      </c>
      <c r="E1218" s="20">
        <f t="shared" si="222"/>
        <v>0.1701388888888889</v>
      </c>
      <c r="F1218" s="20">
        <f t="shared" si="223"/>
        <v>5.902777777777779E-2</v>
      </c>
      <c r="G1218" s="11" t="str" cm="1">
        <f t="array" ref="G1218">_xlfn.IFNA(LOOKUP(1,0/FIND(help!$B$1:$B$26,B1218),help!$C$1:$C$26),"")</f>
        <v>法甲</v>
      </c>
      <c r="H1218" s="11" t="str" cm="1">
        <f t="array" ref="H1218">IF(G1218="","",IFERROR(LOOKUP(1,0/FIND(help!$H$2:$H$18,B1218),help!$I$2:$I$18),""))</f>
        <v>2023-24赛季</v>
      </c>
      <c r="I1218" s="11" t="str">
        <f t="shared" si="224"/>
        <v>国际足球赛场-23-24赛季法甲联赛第6轮</v>
      </c>
      <c r="J1218" s="11" t="str">
        <f t="shared" si="225"/>
        <v>巴黎圣日耳曼VS马赛</v>
      </c>
      <c r="K1218" s="11" t="s">
        <v>755</v>
      </c>
      <c r="L1218" s="19">
        <f t="shared" si="226"/>
        <v>45539</v>
      </c>
      <c r="M1218" s="11">
        <f t="shared" si="209"/>
        <v>3505</v>
      </c>
      <c r="N1218" s="20">
        <f t="shared" si="227"/>
        <v>0.1111111111111111</v>
      </c>
      <c r="O1218" s="20">
        <f t="shared" si="228"/>
        <v>0.16666666666666666</v>
      </c>
      <c r="P1218" s="11" t="str">
        <f>IF(G1218="","",G1218&amp;COUNTIF($G$2:G1218,G1218))</f>
        <v>法甲95</v>
      </c>
      <c r="Q1218" s="26">
        <f t="shared" si="229"/>
        <v>3.4722222222222376E-3</v>
      </c>
    </row>
    <row r="1219" spans="2:17" x14ac:dyDescent="0.2">
      <c r="B1219" s="11" t="s">
        <v>1505</v>
      </c>
      <c r="C1219" s="19">
        <f t="shared" si="220"/>
        <v>45539</v>
      </c>
      <c r="D1219" s="20">
        <f t="shared" si="221"/>
        <v>0.1701388888888889</v>
      </c>
      <c r="E1219" s="20">
        <f t="shared" si="222"/>
        <v>0.22569444444444445</v>
      </c>
      <c r="F1219" s="20">
        <f t="shared" si="223"/>
        <v>5.5555555555555552E-2</v>
      </c>
      <c r="G1219" s="11" t="str" cm="1">
        <f t="array" ref="G1219">_xlfn.IFNA(LOOKUP(1,0/FIND(help!$B$1:$B$26,B1219),help!$C$1:$C$26),"")</f>
        <v>法甲</v>
      </c>
      <c r="H1219" s="11" t="str" cm="1">
        <f t="array" ref="H1219">IF(G1219="","",IFERROR(LOOKUP(1,0/FIND(help!$H$2:$H$18,B1219),help!$I$2:$I$18),""))</f>
        <v>2023-24赛季</v>
      </c>
      <c r="I1219" s="11" t="str">
        <f t="shared" si="224"/>
        <v>国际足球赛场-23-24赛季法甲联赛第7轮</v>
      </c>
      <c r="J1219" s="11" t="str">
        <f t="shared" si="225"/>
        <v>克莱蒙VS巴黎圣日耳曼</v>
      </c>
      <c r="K1219" s="11" t="s">
        <v>755</v>
      </c>
      <c r="L1219" s="19">
        <f t="shared" si="226"/>
        <v>45539</v>
      </c>
      <c r="M1219" s="11">
        <f t="shared" si="209"/>
        <v>3505</v>
      </c>
      <c r="N1219" s="20">
        <f t="shared" si="227"/>
        <v>0.1701388888888889</v>
      </c>
      <c r="O1219" s="20">
        <f t="shared" si="228"/>
        <v>0.22569444444444445</v>
      </c>
      <c r="P1219" s="11" t="str">
        <f>IF(G1219="","",G1219&amp;COUNTIF($G$2:G1219,G1219))</f>
        <v>法甲96</v>
      </c>
      <c r="Q1219" s="26">
        <f t="shared" si="229"/>
        <v>0</v>
      </c>
    </row>
    <row r="1220" spans="2:17" x14ac:dyDescent="0.2">
      <c r="B1220" s="11" t="s">
        <v>1506</v>
      </c>
      <c r="C1220" s="19">
        <f t="shared" si="220"/>
        <v>45539</v>
      </c>
      <c r="D1220" s="20">
        <f t="shared" si="221"/>
        <v>0.22569444444444445</v>
      </c>
      <c r="E1220" s="20">
        <f t="shared" si="222"/>
        <v>0.28472222222222221</v>
      </c>
      <c r="F1220" s="20">
        <f t="shared" si="223"/>
        <v>5.9027777777777762E-2</v>
      </c>
      <c r="G1220" s="11" t="str" cm="1">
        <f t="array" ref="G1220">_xlfn.IFNA(LOOKUP(1,0/FIND(help!$B$1:$B$26,B1220),help!$C$1:$C$26),"")</f>
        <v>法甲</v>
      </c>
      <c r="H1220" s="11" t="str" cm="1">
        <f t="array" ref="H1220">IF(G1220="","",IFERROR(LOOKUP(1,0/FIND(help!$H$2:$H$18,B1220),help!$I$2:$I$18),""))</f>
        <v>2023-24赛季</v>
      </c>
      <c r="I1220" s="11" t="str">
        <f t="shared" si="224"/>
        <v>国际足球赛场-23-24赛季法甲联赛第8轮</v>
      </c>
      <c r="J1220" s="11" t="str">
        <f t="shared" si="225"/>
        <v>?雷恩VS巴黎圣日耳曼</v>
      </c>
      <c r="K1220" s="11" t="s">
        <v>755</v>
      </c>
      <c r="L1220" s="19">
        <f t="shared" si="226"/>
        <v>45539</v>
      </c>
      <c r="M1220" s="11">
        <f t="shared" si="209"/>
        <v>3505</v>
      </c>
      <c r="N1220" s="20">
        <f t="shared" si="227"/>
        <v>0.22569444444444445</v>
      </c>
      <c r="O1220" s="20">
        <f t="shared" si="228"/>
        <v>0.28125</v>
      </c>
      <c r="P1220" s="11" t="str">
        <f>IF(G1220="","",G1220&amp;COUNTIF($G$2:G1220,G1220))</f>
        <v>法甲97</v>
      </c>
      <c r="Q1220" s="26">
        <f t="shared" si="229"/>
        <v>3.4722222222222099E-3</v>
      </c>
    </row>
    <row r="1221" spans="2:17" x14ac:dyDescent="0.2">
      <c r="B1221" s="11" t="s">
        <v>1507</v>
      </c>
      <c r="C1221" s="19">
        <f t="shared" si="220"/>
        <v>45539</v>
      </c>
      <c r="D1221" s="20">
        <f t="shared" si="221"/>
        <v>0.28472222222222221</v>
      </c>
      <c r="E1221" s="20">
        <f t="shared" si="222"/>
        <v>0.34027777777777779</v>
      </c>
      <c r="F1221" s="20">
        <f t="shared" si="223"/>
        <v>5.555555555555558E-2</v>
      </c>
      <c r="G1221" s="11" t="str" cm="1">
        <f t="array" ref="G1221">_xlfn.IFNA(LOOKUP(1,0/FIND(help!$B$1:$B$26,B1221),help!$C$1:$C$26),"")</f>
        <v>法甲</v>
      </c>
      <c r="H1221" s="11" t="str" cm="1">
        <f t="array" ref="H1221">IF(G1221="","",IFERROR(LOOKUP(1,0/FIND(help!$H$2:$H$18,B1221),help!$I$2:$I$18),""))</f>
        <v>2023-24赛季</v>
      </c>
      <c r="I1221" s="11" t="str">
        <f t="shared" si="224"/>
        <v>国际足球赛场-23-24赛季法甲联赛第8轮</v>
      </c>
      <c r="J1221" s="11" t="str">
        <f t="shared" si="225"/>
        <v>?兰斯VS摩纳哥</v>
      </c>
      <c r="K1221" s="11" t="s">
        <v>755</v>
      </c>
      <c r="L1221" s="19">
        <f t="shared" si="226"/>
        <v>45539</v>
      </c>
      <c r="M1221" s="11">
        <f t="shared" si="209"/>
        <v>3505</v>
      </c>
      <c r="N1221" s="20">
        <f t="shared" si="227"/>
        <v>0.28472222222222221</v>
      </c>
      <c r="O1221" s="20">
        <f t="shared" si="228"/>
        <v>0.34027777777777779</v>
      </c>
      <c r="P1221" s="11" t="str">
        <f>IF(G1221="","",G1221&amp;COUNTIF($G$2:G1221,G1221))</f>
        <v>法甲98</v>
      </c>
      <c r="Q1221" s="26">
        <f t="shared" si="229"/>
        <v>0</v>
      </c>
    </row>
    <row r="1222" spans="2:17" x14ac:dyDescent="0.2">
      <c r="B1222" s="11" t="s">
        <v>1508</v>
      </c>
      <c r="C1222" s="19">
        <f t="shared" si="220"/>
        <v>45539</v>
      </c>
      <c r="D1222" s="20">
        <f t="shared" si="221"/>
        <v>0.34027777777777779</v>
      </c>
      <c r="E1222" s="20">
        <f t="shared" si="222"/>
        <v>0.39930555555555558</v>
      </c>
      <c r="F1222" s="20">
        <f t="shared" si="223"/>
        <v>5.902777777777779E-2</v>
      </c>
      <c r="G1222" s="11" t="str" cm="1">
        <f t="array" ref="G1222">_xlfn.IFNA(LOOKUP(1,0/FIND(help!$B$1:$B$26,B1222),help!$C$1:$C$26),"")</f>
        <v>法甲</v>
      </c>
      <c r="H1222" s="11" t="str" cm="1">
        <f t="array" ref="H1222">IF(G1222="","",IFERROR(LOOKUP(1,0/FIND(help!$H$2:$H$18,B1222),help!$I$2:$I$18),""))</f>
        <v>2023-24赛季</v>
      </c>
      <c r="I1222" s="11" t="str">
        <f t="shared" si="224"/>
        <v>国际足球赛场-23-24赛季法甲联赛第9轮</v>
      </c>
      <c r="J1222" s="11" t="str">
        <f t="shared" si="225"/>
        <v>?巴黎圣日耳曼VS斯特拉斯堡</v>
      </c>
      <c r="K1222" s="11" t="s">
        <v>755</v>
      </c>
      <c r="L1222" s="19">
        <f t="shared" si="226"/>
        <v>45539</v>
      </c>
      <c r="M1222" s="11">
        <f t="shared" si="209"/>
        <v>3505</v>
      </c>
      <c r="N1222" s="20">
        <f t="shared" si="227"/>
        <v>0.34027777777777779</v>
      </c>
      <c r="O1222" s="20">
        <f t="shared" si="228"/>
        <v>0.39583333333333337</v>
      </c>
      <c r="P1222" s="11" t="str">
        <f>IF(G1222="","",G1222&amp;COUNTIF($G$2:G1222,G1222))</f>
        <v>法甲99</v>
      </c>
      <c r="Q1222" s="26">
        <f t="shared" si="229"/>
        <v>3.4722222222222099E-3</v>
      </c>
    </row>
    <row r="1223" spans="2:17" x14ac:dyDescent="0.2">
      <c r="B1223" s="11" t="s">
        <v>1509</v>
      </c>
      <c r="C1223" s="19">
        <f t="shared" si="220"/>
        <v>45539</v>
      </c>
      <c r="D1223" s="20">
        <f t="shared" si="221"/>
        <v>0.39930555555555558</v>
      </c>
      <c r="E1223" s="20">
        <f t="shared" si="222"/>
        <v>0.4548611111111111</v>
      </c>
      <c r="F1223" s="20">
        <f t="shared" si="223"/>
        <v>5.5555555555555525E-2</v>
      </c>
      <c r="G1223" s="11" t="str" cm="1">
        <f t="array" ref="G1223">_xlfn.IFNA(LOOKUP(1,0/FIND(help!$B$1:$B$26,B1223),help!$C$1:$C$26),"")</f>
        <v>法甲</v>
      </c>
      <c r="H1223" s="11" t="str" cm="1">
        <f t="array" ref="H1223">IF(G1223="","",IFERROR(LOOKUP(1,0/FIND(help!$H$2:$H$18,B1223),help!$I$2:$I$18),""))</f>
        <v>2024-25赛季</v>
      </c>
      <c r="I1223" s="11" t="str">
        <f t="shared" si="224"/>
        <v>国际足球赛场-24-25赛季法国足球甲级联赛第3轮</v>
      </c>
      <c r="J1223" s="11" t="str">
        <f t="shared" si="225"/>
        <v>里尔VS巴黎圣日耳曼</v>
      </c>
      <c r="K1223" s="11" t="s">
        <v>755</v>
      </c>
      <c r="L1223" s="19">
        <f t="shared" si="226"/>
        <v>45539</v>
      </c>
      <c r="M1223" s="11">
        <f t="shared" si="209"/>
        <v>3505</v>
      </c>
      <c r="N1223" s="20">
        <f t="shared" si="227"/>
        <v>0.39930555555555558</v>
      </c>
      <c r="O1223" s="20">
        <f t="shared" si="228"/>
        <v>0.45486111111111116</v>
      </c>
      <c r="P1223" s="11" t="str">
        <f>IF(G1223="","",G1223&amp;COUNTIF($G$2:G1223,G1223))</f>
        <v>法甲100</v>
      </c>
      <c r="Q1223" s="26">
        <f t="shared" si="229"/>
        <v>5.5511151231257827E-17</v>
      </c>
    </row>
    <row r="1224" spans="2:17" x14ac:dyDescent="0.2">
      <c r="B1224" s="11" t="s">
        <v>1510</v>
      </c>
      <c r="C1224" s="19">
        <f t="shared" si="220"/>
        <v>45539</v>
      </c>
      <c r="D1224" s="20">
        <f t="shared" si="221"/>
        <v>0.4548611111111111</v>
      </c>
      <c r="E1224" s="20">
        <f t="shared" si="222"/>
        <v>0.51388888888888884</v>
      </c>
      <c r="F1224" s="20">
        <f t="shared" si="223"/>
        <v>5.9027777777777735E-2</v>
      </c>
      <c r="G1224" s="11" t="str" cm="1">
        <f t="array" ref="G1224">_xlfn.IFNA(LOOKUP(1,0/FIND(help!$B$1:$B$26,B1224),help!$C$1:$C$26),"")</f>
        <v/>
      </c>
      <c r="H1224" s="11" t="str" cm="1">
        <f t="array" ref="H1224">IF(G1224="","",IFERROR(LOOKUP(1,0/FIND(help!$H$2:$H$18,B1224),help!$I$2:$I$18),""))</f>
        <v/>
      </c>
      <c r="I1224" s="11" t="str">
        <f t="shared" si="224"/>
        <v>国际足球赛场-2024南美解放者杯小组赛</v>
      </c>
      <c r="J1224" s="11" t="str">
        <f t="shared" si="225"/>
        <v>阿根廷河床VS乌拉圭民族</v>
      </c>
      <c r="K1224" s="11" t="s">
        <v>755</v>
      </c>
      <c r="L1224" s="19">
        <f t="shared" si="226"/>
        <v>45539</v>
      </c>
      <c r="M1224" s="11">
        <f t="shared" si="209"/>
        <v>3505</v>
      </c>
      <c r="N1224" s="20" t="str">
        <f t="shared" si="227"/>
        <v/>
      </c>
      <c r="O1224" s="20" t="str">
        <f t="shared" si="228"/>
        <v/>
      </c>
      <c r="P1224" s="11" t="str">
        <f>IF(G1224="","",G1224&amp;COUNTIF($G$2:G1224,G1224))</f>
        <v/>
      </c>
      <c r="Q1224" s="26">
        <f t="shared" si="229"/>
        <v>0</v>
      </c>
    </row>
    <row r="1225" spans="2:17" x14ac:dyDescent="0.2">
      <c r="B1225" s="11" t="s">
        <v>362</v>
      </c>
      <c r="C1225" s="19">
        <f t="shared" si="220"/>
        <v>45539</v>
      </c>
      <c r="D1225" s="20">
        <f t="shared" si="221"/>
        <v>0.51388888888888884</v>
      </c>
      <c r="E1225" s="20">
        <f t="shared" si="222"/>
        <v>0.52430555555555558</v>
      </c>
      <c r="F1225" s="20">
        <f t="shared" si="223"/>
        <v>1.0416666666666741E-2</v>
      </c>
      <c r="G1225" s="11" t="str" cm="1">
        <f t="array" ref="G1225">_xlfn.IFNA(LOOKUP(1,0/FIND(help!$B$1:$B$26,B1225),help!$C$1:$C$26),"")</f>
        <v>欧冠集锦</v>
      </c>
      <c r="H1225" s="11" t="str" cm="1">
        <f t="array" ref="H1225">IF(G1225="","",IFERROR(LOOKUP(1,0/FIND(help!$H$2:$H$18,B1225),help!$I$2:$I$18),""))</f>
        <v/>
      </c>
      <c r="I1225" s="11" t="str">
        <f t="shared" si="224"/>
        <v>足球华彩-2024-21</v>
      </c>
      <c r="J1225" s="11" t="str">
        <f t="shared" si="225"/>
        <v>欧冠20佳进球</v>
      </c>
      <c r="K1225" s="11" t="s">
        <v>755</v>
      </c>
      <c r="L1225" s="19">
        <f t="shared" si="226"/>
        <v>45539</v>
      </c>
      <c r="M1225" s="11">
        <f t="shared" si="209"/>
        <v>3505</v>
      </c>
      <c r="N1225" s="20">
        <f t="shared" si="227"/>
        <v>0.51388888888888884</v>
      </c>
      <c r="O1225" s="20">
        <f t="shared" si="228"/>
        <v>0.52430555555555558</v>
      </c>
      <c r="P1225" s="11" t="str">
        <f>IF(G1225="","",G1225&amp;COUNTIF($G$2:G1225,G1225))</f>
        <v>欧冠集锦15</v>
      </c>
      <c r="Q1225" s="26">
        <f t="shared" si="229"/>
        <v>0</v>
      </c>
    </row>
    <row r="1226" spans="2:17" x14ac:dyDescent="0.2">
      <c r="B1226" s="11" t="s">
        <v>551</v>
      </c>
      <c r="C1226" s="19">
        <f t="shared" si="220"/>
        <v>45539</v>
      </c>
      <c r="D1226" s="20">
        <f t="shared" si="221"/>
        <v>0.52430555555555558</v>
      </c>
      <c r="E1226" s="20">
        <f t="shared" si="222"/>
        <v>0.54166666666666663</v>
      </c>
      <c r="F1226" s="20">
        <f t="shared" si="223"/>
        <v>1.7361111111111049E-2</v>
      </c>
      <c r="G1226" s="11" t="str" cm="1">
        <f t="array" ref="G1226">_xlfn.IFNA(LOOKUP(1,0/FIND(help!$B$1:$B$26,B1226),help!$C$1:$C$26),"")</f>
        <v/>
      </c>
      <c r="H1226" s="11" t="str" cm="1">
        <f t="array" ref="H1226">IF(G1226="","",IFERROR(LOOKUP(1,0/FIND(help!$H$2:$H$18,B1226),help!$I$2:$I$18),""))</f>
        <v/>
      </c>
      <c r="I1226" s="11" t="str">
        <f t="shared" si="224"/>
        <v>足球华彩-2024-5</v>
      </c>
      <c r="J1226" s="11" t="str">
        <f t="shared" si="225"/>
        <v>城记?米兰</v>
      </c>
      <c r="K1226" s="11" t="s">
        <v>755</v>
      </c>
      <c r="L1226" s="19">
        <f t="shared" si="226"/>
        <v>45539</v>
      </c>
      <c r="M1226" s="11">
        <f t="shared" si="209"/>
        <v>3505</v>
      </c>
      <c r="N1226" s="20" t="str">
        <f t="shared" si="227"/>
        <v/>
      </c>
      <c r="O1226" s="20" t="str">
        <f t="shared" si="228"/>
        <v/>
      </c>
      <c r="P1226" s="11" t="str">
        <f>IF(G1226="","",G1226&amp;COUNTIF($G$2:G1226,G1226))</f>
        <v/>
      </c>
      <c r="Q1226" s="26">
        <f t="shared" si="229"/>
        <v>0</v>
      </c>
    </row>
    <row r="1227" spans="2:17" x14ac:dyDescent="0.2">
      <c r="B1227" s="11" t="s">
        <v>1511</v>
      </c>
      <c r="C1227" s="19">
        <f t="shared" si="220"/>
        <v>45539</v>
      </c>
      <c r="D1227" s="20">
        <f t="shared" si="221"/>
        <v>0.54166666666666663</v>
      </c>
      <c r="E1227" s="20">
        <f t="shared" si="222"/>
        <v>0.59722222222222221</v>
      </c>
      <c r="F1227" s="20">
        <f t="shared" si="223"/>
        <v>5.555555555555558E-2</v>
      </c>
      <c r="G1227" s="11" t="str" cm="1">
        <f t="array" ref="G1227">_xlfn.IFNA(LOOKUP(1,0/FIND(help!$B$1:$B$26,B1227),help!$C$1:$C$26),"")</f>
        <v>意甲</v>
      </c>
      <c r="H1227" s="11" t="str" cm="1">
        <f t="array" ref="H1227">IF(G1227="","",IFERROR(LOOKUP(1,0/FIND(help!$H$2:$H$18,B1227),help!$I$2:$I$18),""))</f>
        <v>2023-24赛季</v>
      </c>
      <c r="I1227" s="11" t="str">
        <f t="shared" si="224"/>
        <v>国际足球赛场-23-24赛季意甲联赛第33轮</v>
      </c>
      <c r="J1227" s="11" t="str">
        <f t="shared" si="225"/>
        <v>AC米兰VS国际米兰</v>
      </c>
      <c r="K1227" s="11" t="s">
        <v>755</v>
      </c>
      <c r="L1227" s="19">
        <f t="shared" si="226"/>
        <v>45539</v>
      </c>
      <c r="M1227" s="11">
        <f t="shared" si="209"/>
        <v>3505</v>
      </c>
      <c r="N1227" s="20">
        <f t="shared" si="227"/>
        <v>0.54166666666666663</v>
      </c>
      <c r="O1227" s="20">
        <f t="shared" si="228"/>
        <v>0.59722222222222221</v>
      </c>
      <c r="P1227" s="11" t="str">
        <f>IF(G1227="","",G1227&amp;COUNTIF($G$2:G1227,G1227))</f>
        <v>意甲108</v>
      </c>
      <c r="Q1227" s="26">
        <f t="shared" si="229"/>
        <v>0</v>
      </c>
    </row>
    <row r="1228" spans="2:17" x14ac:dyDescent="0.2">
      <c r="B1228" s="11" t="s">
        <v>1512</v>
      </c>
      <c r="C1228" s="19">
        <f t="shared" si="220"/>
        <v>45539</v>
      </c>
      <c r="D1228" s="20">
        <f t="shared" si="221"/>
        <v>0.59722222222222221</v>
      </c>
      <c r="E1228" s="20">
        <f t="shared" si="222"/>
        <v>0.65625</v>
      </c>
      <c r="F1228" s="20">
        <f t="shared" si="223"/>
        <v>5.902777777777779E-2</v>
      </c>
      <c r="G1228" s="11" t="str" cm="1">
        <f t="array" ref="G1228">_xlfn.IFNA(LOOKUP(1,0/FIND(help!$B$1:$B$26,B1228),help!$C$1:$C$26),"")</f>
        <v>意甲</v>
      </c>
      <c r="H1228" s="11" t="str" cm="1">
        <f t="array" ref="H1228">IF(G1228="","",IFERROR(LOOKUP(1,0/FIND(help!$H$2:$H$18,B1228),help!$I$2:$I$18),""))</f>
        <v>2023-24赛季</v>
      </c>
      <c r="I1228" s="11" t="str">
        <f t="shared" si="224"/>
        <v>14:20国际足球赛场-23-24赛季意甲联赛第34轮</v>
      </c>
      <c r="J1228" s="11" t="e">
        <f t="shared" si="225"/>
        <v>#VALUE!</v>
      </c>
      <c r="K1228" s="11" t="s">
        <v>755</v>
      </c>
      <c r="L1228" s="19">
        <f t="shared" si="226"/>
        <v>45539</v>
      </c>
      <c r="M1228" s="11">
        <f t="shared" si="209"/>
        <v>3505</v>
      </c>
      <c r="N1228" s="20">
        <f t="shared" si="227"/>
        <v>0.59722222222222221</v>
      </c>
      <c r="O1228" s="20">
        <f t="shared" si="228"/>
        <v>0.65277777777777779</v>
      </c>
      <c r="P1228" s="11" t="str">
        <f>IF(G1228="","",G1228&amp;COUNTIF($G$2:G1228,G1228))</f>
        <v>意甲109</v>
      </c>
      <c r="Q1228" s="26">
        <f t="shared" si="229"/>
        <v>3.4722222222222099E-3</v>
      </c>
    </row>
    <row r="1229" spans="2:17" x14ac:dyDescent="0.2">
      <c r="B1229" s="11" t="s">
        <v>1513</v>
      </c>
      <c r="C1229" s="19">
        <f t="shared" si="220"/>
        <v>45539</v>
      </c>
      <c r="D1229" s="20">
        <f t="shared" si="221"/>
        <v>0.65625</v>
      </c>
      <c r="E1229" s="20">
        <f t="shared" si="222"/>
        <v>0.71180555555555558</v>
      </c>
      <c r="F1229" s="20">
        <f t="shared" si="223"/>
        <v>5.555555555555558E-2</v>
      </c>
      <c r="G1229" s="11" t="str" cm="1">
        <f t="array" ref="G1229">_xlfn.IFNA(LOOKUP(1,0/FIND(help!$B$1:$B$26,B1229),help!$C$1:$C$26),"")</f>
        <v>英超</v>
      </c>
      <c r="H1229" s="11" t="str" cm="1">
        <f t="array" ref="H1229">IF(G1229="","",IFERROR(LOOKUP(1,0/FIND(help!$H$2:$H$18,B1229),help!$I$2:$I$18),""))</f>
        <v>2023-24赛季</v>
      </c>
      <c r="I1229" s="11" t="str">
        <f t="shared" si="224"/>
        <v>国际足球赛场-23-24赛季英超联赛第13轮</v>
      </c>
      <c r="J1229" s="11" t="str">
        <f t="shared" si="225"/>
        <v>曼彻斯特城VS利物浦</v>
      </c>
      <c r="K1229" s="11" t="s">
        <v>755</v>
      </c>
      <c r="L1229" s="19">
        <f t="shared" si="226"/>
        <v>45539</v>
      </c>
      <c r="M1229" s="11">
        <f t="shared" si="209"/>
        <v>3505</v>
      </c>
      <c r="N1229" s="20">
        <f t="shared" si="227"/>
        <v>0.65625</v>
      </c>
      <c r="O1229" s="20">
        <f t="shared" si="228"/>
        <v>0.71180555555555558</v>
      </c>
      <c r="P1229" s="11" t="str">
        <f>IF(G1229="","",G1229&amp;COUNTIF($G$2:G1229,G1229))</f>
        <v>英超187</v>
      </c>
      <c r="Q1229" s="26">
        <f t="shared" si="229"/>
        <v>0</v>
      </c>
    </row>
    <row r="1230" spans="2:17" x14ac:dyDescent="0.2">
      <c r="B1230" s="11" t="s">
        <v>1514</v>
      </c>
      <c r="C1230" s="19">
        <f t="shared" si="220"/>
        <v>45539</v>
      </c>
      <c r="D1230" s="20">
        <f t="shared" si="221"/>
        <v>0.71180555555555558</v>
      </c>
      <c r="E1230" s="20">
        <f t="shared" si="222"/>
        <v>0.77083333333333337</v>
      </c>
      <c r="F1230" s="20">
        <f t="shared" si="223"/>
        <v>5.902777777777779E-2</v>
      </c>
      <c r="G1230" s="11" t="str" cm="1">
        <f t="array" ref="G1230">_xlfn.IFNA(LOOKUP(1,0/FIND(help!$B$1:$B$26,B1230),help!$C$1:$C$26),"")</f>
        <v>英超</v>
      </c>
      <c r="H1230" s="11" t="str" cm="1">
        <f t="array" ref="H1230">IF(G1230="","",IFERROR(LOOKUP(1,0/FIND(help!$H$2:$H$18,B1230),help!$I$2:$I$18),""))</f>
        <v>2023-24赛季</v>
      </c>
      <c r="I1230" s="11" t="str">
        <f t="shared" si="224"/>
        <v>17:052023/2024英格兰足球超级联赛-第13轮(托特纳姆—阿斯顿维拉)</v>
      </c>
      <c r="J1230" s="11" t="e">
        <f t="shared" si="225"/>
        <v>#VALUE!</v>
      </c>
      <c r="K1230" s="11" t="s">
        <v>755</v>
      </c>
      <c r="L1230" s="19">
        <f t="shared" si="226"/>
        <v>45539</v>
      </c>
      <c r="M1230" s="11">
        <f t="shared" si="209"/>
        <v>3505</v>
      </c>
      <c r="N1230" s="20">
        <f t="shared" si="227"/>
        <v>0.71180555555555558</v>
      </c>
      <c r="O1230" s="20">
        <f t="shared" si="228"/>
        <v>0.76736111111111116</v>
      </c>
      <c r="P1230" s="11" t="str">
        <f>IF(G1230="","",G1230&amp;COUNTIF($G$2:G1230,G1230))</f>
        <v>英超188</v>
      </c>
      <c r="Q1230" s="26">
        <f t="shared" si="229"/>
        <v>3.4722222222222099E-3</v>
      </c>
    </row>
    <row r="1231" spans="2:17" x14ac:dyDescent="0.2">
      <c r="B1231" s="11" t="s">
        <v>556</v>
      </c>
      <c r="C1231" s="19">
        <f t="shared" si="220"/>
        <v>45539</v>
      </c>
      <c r="D1231" s="20">
        <f t="shared" si="221"/>
        <v>0.77083333333333337</v>
      </c>
      <c r="E1231" s="20">
        <f t="shared" si="222"/>
        <v>0.77777777777777779</v>
      </c>
      <c r="F1231" s="20">
        <f t="shared" si="223"/>
        <v>6.9444444444444198E-3</v>
      </c>
      <c r="G1231" s="11" t="str" cm="1">
        <f t="array" ref="G1231">_xlfn.IFNA(LOOKUP(1,0/FIND(help!$B$1:$B$26,B1231),help!$C$1:$C$26),"")</f>
        <v>欧冠集锦</v>
      </c>
      <c r="H1231" s="11" t="str" cm="1">
        <f t="array" ref="H1231">IF(G1231="","",IFERROR(LOOKUP(1,0/FIND(help!$H$2:$H$18,B1231),help!$I$2:$I$18),""))</f>
        <v/>
      </c>
      <c r="I1231" s="11" t="str">
        <f t="shared" si="224"/>
        <v>足球华彩-2024-21</v>
      </c>
      <c r="J1231" s="11" t="str">
        <f t="shared" si="225"/>
        <v>欧冠20佳进球</v>
      </c>
      <c r="K1231" s="11" t="s">
        <v>755</v>
      </c>
      <c r="L1231" s="19">
        <f t="shared" si="226"/>
        <v>45539</v>
      </c>
      <c r="M1231" s="11">
        <f t="shared" si="209"/>
        <v>3505</v>
      </c>
      <c r="N1231" s="20">
        <f t="shared" si="227"/>
        <v>0.77083333333333337</v>
      </c>
      <c r="O1231" s="20">
        <f t="shared" si="228"/>
        <v>0.77777777777777779</v>
      </c>
      <c r="P1231" s="11" t="str">
        <f>IF(G1231="","",G1231&amp;COUNTIF($G$2:G1231,G1231))</f>
        <v>欧冠集锦16</v>
      </c>
      <c r="Q1231" s="26">
        <f t="shared" si="229"/>
        <v>0</v>
      </c>
    </row>
    <row r="1232" spans="2:17" x14ac:dyDescent="0.2">
      <c r="B1232" s="11" t="s">
        <v>51</v>
      </c>
      <c r="C1232" s="19">
        <f t="shared" si="220"/>
        <v>45539</v>
      </c>
      <c r="D1232" s="20">
        <f t="shared" si="221"/>
        <v>0.77777777777777779</v>
      </c>
      <c r="E1232" s="20">
        <f t="shared" si="222"/>
        <v>0.79513888888888884</v>
      </c>
      <c r="F1232" s="20">
        <f t="shared" si="223"/>
        <v>1.7361111111111049E-2</v>
      </c>
      <c r="G1232" s="11" t="str" cm="1">
        <f t="array" ref="G1232">_xlfn.IFNA(LOOKUP(1,0/FIND(help!$B$1:$B$26,B1232),help!$C$1:$C$26),"")</f>
        <v/>
      </c>
      <c r="H1232" s="11" t="str" cm="1">
        <f t="array" ref="H1232">IF(G1232="","",IFERROR(LOOKUP(1,0/FIND(help!$H$2:$H$18,B1232),help!$I$2:$I$18),""))</f>
        <v/>
      </c>
      <c r="I1232" s="11" t="str">
        <f t="shared" si="224"/>
        <v>足球华彩-2024-5</v>
      </c>
      <c r="J1232" s="11" t="str">
        <f t="shared" si="225"/>
        <v>城记?米兰</v>
      </c>
      <c r="K1232" s="11" t="s">
        <v>755</v>
      </c>
      <c r="L1232" s="19">
        <f t="shared" si="226"/>
        <v>45539</v>
      </c>
      <c r="M1232" s="11">
        <f t="shared" si="209"/>
        <v>3505</v>
      </c>
      <c r="N1232" s="20" t="str">
        <f t="shared" si="227"/>
        <v/>
      </c>
      <c r="O1232" s="20" t="str">
        <f t="shared" si="228"/>
        <v/>
      </c>
      <c r="P1232" s="11" t="str">
        <f>IF(G1232="","",G1232&amp;COUNTIF($G$2:G1232,G1232))</f>
        <v/>
      </c>
      <c r="Q1232" s="26">
        <f t="shared" si="229"/>
        <v>0</v>
      </c>
    </row>
    <row r="1233" spans="1:17" x14ac:dyDescent="0.2">
      <c r="B1233" s="11" t="s">
        <v>1515</v>
      </c>
      <c r="C1233" s="19">
        <f t="shared" si="220"/>
        <v>45539</v>
      </c>
      <c r="D1233" s="20">
        <f t="shared" si="221"/>
        <v>0.79513888888888884</v>
      </c>
      <c r="E1233" s="20">
        <f t="shared" si="222"/>
        <v>0.85069444444444442</v>
      </c>
      <c r="F1233" s="20">
        <f t="shared" si="223"/>
        <v>5.555555555555558E-2</v>
      </c>
      <c r="G1233" s="11" t="str" cm="1">
        <f t="array" ref="G1233">_xlfn.IFNA(LOOKUP(1,0/FIND(help!$B$1:$B$26,B1233),help!$C$1:$C$26),"")</f>
        <v>法甲</v>
      </c>
      <c r="H1233" s="11" t="str" cm="1">
        <f t="array" ref="H1233">IF(G1233="","",IFERROR(LOOKUP(1,0/FIND(help!$H$2:$H$18,B1233),help!$I$2:$I$18),""))</f>
        <v>2024-25赛季</v>
      </c>
      <c r="I1233" s="11" t="str">
        <f t="shared" si="224"/>
        <v>国际足球赛场-24-25赛季法国足球甲级联赛第3轮</v>
      </c>
      <c r="J1233" s="11" t="str">
        <f t="shared" si="225"/>
        <v>摩纳哥VS朗斯</v>
      </c>
      <c r="K1233" s="11" t="s">
        <v>755</v>
      </c>
      <c r="L1233" s="19">
        <f t="shared" si="226"/>
        <v>45539</v>
      </c>
      <c r="M1233" s="11">
        <f t="shared" si="209"/>
        <v>3505</v>
      </c>
      <c r="N1233" s="20">
        <f t="shared" si="227"/>
        <v>0.79513888888888884</v>
      </c>
      <c r="O1233" s="20">
        <f t="shared" si="228"/>
        <v>0.85069444444444442</v>
      </c>
      <c r="P1233" s="11" t="str">
        <f>IF(G1233="","",G1233&amp;COUNTIF($G$2:G1233,G1233))</f>
        <v>法甲101</v>
      </c>
      <c r="Q1233" s="26">
        <f t="shared" si="229"/>
        <v>0</v>
      </c>
    </row>
    <row r="1234" spans="1:17" x14ac:dyDescent="0.2">
      <c r="B1234" s="11" t="s">
        <v>1516</v>
      </c>
      <c r="C1234" s="19">
        <f t="shared" si="220"/>
        <v>45539</v>
      </c>
      <c r="D1234" s="20">
        <f t="shared" si="221"/>
        <v>0.85069444444444442</v>
      </c>
      <c r="E1234" s="20">
        <f t="shared" si="222"/>
        <v>0.90972222222222221</v>
      </c>
      <c r="F1234" s="20">
        <f t="shared" si="223"/>
        <v>5.902777777777779E-2</v>
      </c>
      <c r="G1234" s="11" t="str" cm="1">
        <f t="array" ref="G1234">_xlfn.IFNA(LOOKUP(1,0/FIND(help!$B$1:$B$26,B1234),help!$C$1:$C$26),"")</f>
        <v>法甲</v>
      </c>
      <c r="H1234" s="11" t="str" cm="1">
        <f t="array" ref="H1234">IF(G1234="","",IFERROR(LOOKUP(1,0/FIND(help!$H$2:$H$18,B1234),help!$I$2:$I$18),""))</f>
        <v>2024-25赛季</v>
      </c>
      <c r="I1234" s="11" t="str">
        <f t="shared" si="224"/>
        <v>国际足球赛场-24-25赛季法国足球甲级联赛第3轮</v>
      </c>
      <c r="J1234" s="11" t="str">
        <f t="shared" si="225"/>
        <v>里尔VS巴黎圣日耳曼</v>
      </c>
      <c r="K1234" s="11" t="s">
        <v>755</v>
      </c>
      <c r="L1234" s="19">
        <f t="shared" si="226"/>
        <v>45539</v>
      </c>
      <c r="M1234" s="11">
        <f t="shared" si="209"/>
        <v>3505</v>
      </c>
      <c r="N1234" s="20">
        <f t="shared" si="227"/>
        <v>0.85069444444444442</v>
      </c>
      <c r="O1234" s="20">
        <f t="shared" si="228"/>
        <v>0.90625</v>
      </c>
      <c r="P1234" s="11" t="str">
        <f>IF(G1234="","",G1234&amp;COUNTIF($G$2:G1234,G1234))</f>
        <v>法甲102</v>
      </c>
      <c r="Q1234" s="26">
        <f t="shared" si="229"/>
        <v>3.4722222222222099E-3</v>
      </c>
    </row>
    <row r="1235" spans="1:17" x14ac:dyDescent="0.2">
      <c r="B1235" s="11" t="s">
        <v>1517</v>
      </c>
      <c r="C1235" s="19">
        <f t="shared" si="220"/>
        <v>45539</v>
      </c>
      <c r="D1235" s="20">
        <f t="shared" si="221"/>
        <v>0.90972222222222221</v>
      </c>
      <c r="E1235" s="20">
        <f t="shared" si="222"/>
        <v>0.96527777777777779</v>
      </c>
      <c r="F1235" s="20">
        <f t="shared" si="223"/>
        <v>5.555555555555558E-2</v>
      </c>
      <c r="G1235" s="11" t="str" cm="1">
        <f t="array" ref="G1235">_xlfn.IFNA(LOOKUP(1,0/FIND(help!$B$1:$B$26,B1235),help!$C$1:$C$26),"")</f>
        <v/>
      </c>
      <c r="H1235" s="11" t="str" cm="1">
        <f t="array" ref="H1235">IF(G1235="","",IFERROR(LOOKUP(1,0/FIND(help!$H$2:$H$18,B1235),help!$I$2:$I$18),""))</f>
        <v/>
      </c>
      <c r="I1235" s="11" t="str">
        <f t="shared" si="224"/>
        <v>国际足球赛场-2024南美解放者杯小组赛</v>
      </c>
      <c r="J1235" s="11" t="str">
        <f t="shared" si="225"/>
        <v>巴西弗卢米嫩塞VS智利科洛科洛</v>
      </c>
      <c r="K1235" s="11" t="s">
        <v>755</v>
      </c>
      <c r="L1235" s="19">
        <f t="shared" si="226"/>
        <v>45539</v>
      </c>
      <c r="M1235" s="11">
        <f t="shared" si="209"/>
        <v>3505</v>
      </c>
      <c r="N1235" s="20" t="str">
        <f t="shared" si="227"/>
        <v/>
      </c>
      <c r="O1235" s="20" t="str">
        <f t="shared" si="228"/>
        <v/>
      </c>
      <c r="P1235" s="11" t="str">
        <f>IF(G1235="","",G1235&amp;COUNTIF($G$2:G1235,G1235))</f>
        <v/>
      </c>
      <c r="Q1235" s="26">
        <f t="shared" si="229"/>
        <v>0</v>
      </c>
    </row>
    <row r="1236" spans="1:17" x14ac:dyDescent="0.2">
      <c r="B1236" s="11" t="s">
        <v>1518</v>
      </c>
      <c r="C1236" s="19">
        <f t="shared" si="220"/>
        <v>45539</v>
      </c>
      <c r="D1236" s="20">
        <f t="shared" si="221"/>
        <v>0.96527777777777779</v>
      </c>
      <c r="E1236" s="20">
        <f t="shared" si="222"/>
        <v>2.4305555555555556E-2</v>
      </c>
      <c r="F1236" s="20">
        <f t="shared" si="223"/>
        <v>5.902777777777779E-2</v>
      </c>
      <c r="G1236" s="11" t="str" cm="1">
        <f t="array" ref="G1236">_xlfn.IFNA(LOOKUP(1,0/FIND(help!$B$1:$B$26,B1236),help!$C$1:$C$26),"")</f>
        <v/>
      </c>
      <c r="H1236" s="11" t="str" cm="1">
        <f t="array" ref="H1236">IF(G1236="","",IFERROR(LOOKUP(1,0/FIND(help!$H$2:$H$18,B1236),help!$I$2:$I$18),""))</f>
        <v/>
      </c>
      <c r="I1236" s="11" t="str">
        <f t="shared" si="224"/>
        <v>国际足球赛场-2024南美解放者杯小组赛</v>
      </c>
      <c r="J1236" s="11" t="str">
        <f t="shared" si="225"/>
        <v>阿根廷河床VS乌拉圭民族</v>
      </c>
      <c r="K1236" s="11" t="s">
        <v>755</v>
      </c>
      <c r="L1236" s="19">
        <f t="shared" si="226"/>
        <v>45539</v>
      </c>
      <c r="M1236" s="11">
        <f t="shared" si="209"/>
        <v>3505</v>
      </c>
      <c r="N1236" s="20" t="str">
        <f t="shared" si="227"/>
        <v/>
      </c>
      <c r="O1236" s="20" t="str">
        <f t="shared" si="228"/>
        <v/>
      </c>
      <c r="P1236" s="11" t="str">
        <f>IF(G1236="","",G1236&amp;COUNTIF($G$2:G1236,G1236))</f>
        <v/>
      </c>
      <c r="Q1236" s="26">
        <f t="shared" si="229"/>
        <v>0</v>
      </c>
    </row>
    <row r="1237" spans="1:17" x14ac:dyDescent="0.2">
      <c r="A1237" s="19">
        <v>45540</v>
      </c>
      <c r="B1237" s="11" t="s">
        <v>561</v>
      </c>
      <c r="C1237" s="19">
        <f t="shared" si="220"/>
        <v>45540</v>
      </c>
      <c r="D1237" s="20">
        <f t="shared" si="221"/>
        <v>2.4305555555555556E-2</v>
      </c>
      <c r="E1237" s="20">
        <f t="shared" si="222"/>
        <v>3.8194444444444448E-2</v>
      </c>
      <c r="F1237" s="20">
        <f t="shared" si="223"/>
        <v>1.3888888888888892E-2</v>
      </c>
      <c r="G1237" s="11" t="str" cm="1">
        <f t="array" ref="G1237">_xlfn.IFNA(LOOKUP(1,0/FIND(help!$B$1:$B$26,B1237),help!$C$1:$C$26),"")</f>
        <v/>
      </c>
      <c r="H1237" s="11" t="str" cm="1">
        <f t="array" ref="H1237">IF(G1237="","",IFERROR(LOOKUP(1,0/FIND(help!$H$2:$H$18,B1237),help!$I$2:$I$18),""))</f>
        <v/>
      </c>
      <c r="I1237" s="11" t="str">
        <f t="shared" si="224"/>
        <v>足球华彩-2024-5</v>
      </c>
      <c r="J1237" s="11" t="str">
        <f t="shared" si="225"/>
        <v>城记?米兰</v>
      </c>
      <c r="K1237" s="11" t="s">
        <v>755</v>
      </c>
      <c r="L1237" s="19">
        <f t="shared" si="226"/>
        <v>45539</v>
      </c>
      <c r="M1237" s="11">
        <f t="shared" si="209"/>
        <v>3505</v>
      </c>
      <c r="N1237" s="20" t="str">
        <f t="shared" si="227"/>
        <v/>
      </c>
      <c r="O1237" s="20" t="str">
        <f t="shared" si="228"/>
        <v/>
      </c>
      <c r="P1237" s="11" t="str">
        <f>IF(G1237="","",G1237&amp;COUNTIF($G$2:G1237,G1237))</f>
        <v/>
      </c>
      <c r="Q1237" s="26">
        <f t="shared" si="229"/>
        <v>0</v>
      </c>
    </row>
    <row r="1238" spans="1:17" x14ac:dyDescent="0.2">
      <c r="B1238" s="11" t="s">
        <v>96</v>
      </c>
      <c r="C1238" s="19">
        <f t="shared" si="220"/>
        <v>45540</v>
      </c>
      <c r="D1238" s="20">
        <f t="shared" si="221"/>
        <v>3.8194444444444448E-2</v>
      </c>
      <c r="E1238" s="20">
        <f t="shared" si="222"/>
        <v>5.5555555555555552E-2</v>
      </c>
      <c r="F1238" s="20">
        <f t="shared" si="223"/>
        <v>1.7361111111111105E-2</v>
      </c>
      <c r="G1238" s="11" t="str" cm="1">
        <f t="array" ref="G1238">_xlfn.IFNA(LOOKUP(1,0/FIND(help!$B$1:$B$26,B1238),help!$C$1:$C$26),"")</f>
        <v/>
      </c>
      <c r="H1238" s="11" t="str" cm="1">
        <f t="array" ref="H1238">IF(G1238="","",IFERROR(LOOKUP(1,0/FIND(help!$H$2:$H$18,B1238),help!$I$2:$I$18),""))</f>
        <v/>
      </c>
      <c r="I1238" s="11" t="str">
        <f t="shared" si="224"/>
        <v>足球华彩-2024-3</v>
      </c>
      <c r="J1238" s="11" t="str">
        <f t="shared" si="225"/>
        <v>城记?罗马</v>
      </c>
      <c r="K1238" s="11" t="s">
        <v>755</v>
      </c>
      <c r="L1238" s="19">
        <f t="shared" si="226"/>
        <v>45539</v>
      </c>
      <c r="M1238" s="11">
        <f t="shared" si="209"/>
        <v>3505</v>
      </c>
      <c r="N1238" s="20" t="str">
        <f t="shared" si="227"/>
        <v/>
      </c>
      <c r="O1238" s="20" t="str">
        <f t="shared" si="228"/>
        <v/>
      </c>
      <c r="P1238" s="11" t="str">
        <f>IF(G1238="","",G1238&amp;COUNTIF($G$2:G1238,G1238))</f>
        <v/>
      </c>
      <c r="Q1238" s="26">
        <f t="shared" si="229"/>
        <v>0</v>
      </c>
    </row>
    <row r="1239" spans="1:17" x14ac:dyDescent="0.2">
      <c r="B1239" s="11" t="s">
        <v>1519</v>
      </c>
      <c r="C1239" s="19">
        <f t="shared" si="220"/>
        <v>45540</v>
      </c>
      <c r="D1239" s="20">
        <f t="shared" si="221"/>
        <v>5.5555555555555552E-2</v>
      </c>
      <c r="E1239" s="20">
        <f t="shared" si="222"/>
        <v>0.1111111111111111</v>
      </c>
      <c r="F1239" s="20">
        <f t="shared" si="223"/>
        <v>5.5555555555555552E-2</v>
      </c>
      <c r="G1239" s="11" t="str" cm="1">
        <f t="array" ref="G1239">_xlfn.IFNA(LOOKUP(1,0/FIND(help!$B$1:$B$26,B1239),help!$C$1:$C$26),"")</f>
        <v>法甲</v>
      </c>
      <c r="H1239" s="11" t="str" cm="1">
        <f t="array" ref="H1239">IF(G1239="","",IFERROR(LOOKUP(1,0/FIND(help!$H$2:$H$18,B1239),help!$I$2:$I$18),""))</f>
        <v>2023-24赛季</v>
      </c>
      <c r="I1239" s="11" t="str">
        <f t="shared" si="224"/>
        <v>国际足球赛场-23-24赛季法甲联赛第7轮</v>
      </c>
      <c r="J1239" s="11" t="str">
        <f t="shared" si="225"/>
        <v>克莱蒙VS巴黎圣日耳曼</v>
      </c>
      <c r="K1239" s="11" t="s">
        <v>755</v>
      </c>
      <c r="L1239" s="19">
        <f t="shared" si="226"/>
        <v>45539</v>
      </c>
      <c r="M1239" s="11">
        <f t="shared" si="209"/>
        <v>3505</v>
      </c>
      <c r="N1239" s="20">
        <f t="shared" si="227"/>
        <v>1.0555555555555556</v>
      </c>
      <c r="O1239" s="20">
        <f t="shared" si="228"/>
        <v>0.11111111111111116</v>
      </c>
      <c r="P1239" s="11" t="str">
        <f>IF(G1239="","",G1239&amp;COUNTIF($G$2:G1239,G1239))</f>
        <v>法甲103</v>
      </c>
      <c r="Q1239" s="26">
        <f t="shared" si="229"/>
        <v>5.5511151231257827E-17</v>
      </c>
    </row>
    <row r="1240" spans="1:17" x14ac:dyDescent="0.2">
      <c r="B1240" s="11" t="s">
        <v>1520</v>
      </c>
      <c r="C1240" s="19">
        <f t="shared" si="220"/>
        <v>45540</v>
      </c>
      <c r="D1240" s="20">
        <f t="shared" si="221"/>
        <v>0.1111111111111111</v>
      </c>
      <c r="E1240" s="20">
        <f t="shared" si="222"/>
        <v>0.1701388888888889</v>
      </c>
      <c r="F1240" s="20">
        <f t="shared" si="223"/>
        <v>5.902777777777779E-2</v>
      </c>
      <c r="G1240" s="11" t="str" cm="1">
        <f t="array" ref="G1240">_xlfn.IFNA(LOOKUP(1,0/FIND(help!$B$1:$B$26,B1240),help!$C$1:$C$26),"")</f>
        <v>法甲</v>
      </c>
      <c r="H1240" s="11" t="str" cm="1">
        <f t="array" ref="H1240">IF(G1240="","",IFERROR(LOOKUP(1,0/FIND(help!$H$2:$H$18,B1240),help!$I$2:$I$18),""))</f>
        <v>2023-24赛季</v>
      </c>
      <c r="I1240" s="11" t="str">
        <f t="shared" si="224"/>
        <v>国际足球赛场-23-24赛季法甲联赛第8轮</v>
      </c>
      <c r="J1240" s="11" t="str">
        <f t="shared" si="225"/>
        <v>?雷恩VS巴黎圣日耳曼</v>
      </c>
      <c r="K1240" s="11" t="s">
        <v>755</v>
      </c>
      <c r="L1240" s="19">
        <f t="shared" si="226"/>
        <v>45540</v>
      </c>
      <c r="M1240" s="11">
        <f t="shared" si="209"/>
        <v>3505</v>
      </c>
      <c r="N1240" s="20">
        <f t="shared" si="227"/>
        <v>0.1111111111111111</v>
      </c>
      <c r="O1240" s="20">
        <f t="shared" si="228"/>
        <v>0.16666666666666666</v>
      </c>
      <c r="P1240" s="11" t="str">
        <f>IF(G1240="","",G1240&amp;COUNTIF($G$2:G1240,G1240))</f>
        <v>法甲104</v>
      </c>
      <c r="Q1240" s="26">
        <f t="shared" si="229"/>
        <v>3.4722222222222376E-3</v>
      </c>
    </row>
    <row r="1241" spans="1:17" x14ac:dyDescent="0.2">
      <c r="B1241" s="11" t="s">
        <v>1521</v>
      </c>
      <c r="C1241" s="19">
        <f t="shared" si="220"/>
        <v>45540</v>
      </c>
      <c r="D1241" s="20">
        <f t="shared" si="221"/>
        <v>0.1701388888888889</v>
      </c>
      <c r="E1241" s="20">
        <f t="shared" si="222"/>
        <v>0.22569444444444445</v>
      </c>
      <c r="F1241" s="20">
        <f t="shared" si="223"/>
        <v>5.5555555555555552E-2</v>
      </c>
      <c r="G1241" s="11" t="str" cm="1">
        <f t="array" ref="G1241">_xlfn.IFNA(LOOKUP(1,0/FIND(help!$B$1:$B$26,B1241),help!$C$1:$C$26),"")</f>
        <v>法甲</v>
      </c>
      <c r="H1241" s="11" t="str" cm="1">
        <f t="array" ref="H1241">IF(G1241="","",IFERROR(LOOKUP(1,0/FIND(help!$H$2:$H$18,B1241),help!$I$2:$I$18),""))</f>
        <v>2023-24赛季</v>
      </c>
      <c r="I1241" s="11" t="str">
        <f t="shared" si="224"/>
        <v>国际足球赛场-23-24赛季法甲联赛第8轮</v>
      </c>
      <c r="J1241" s="11" t="str">
        <f t="shared" si="225"/>
        <v>?兰斯VS摩纳哥</v>
      </c>
      <c r="K1241" s="11" t="s">
        <v>755</v>
      </c>
      <c r="L1241" s="19">
        <f t="shared" si="226"/>
        <v>45540</v>
      </c>
      <c r="M1241" s="11">
        <f t="shared" si="209"/>
        <v>3505</v>
      </c>
      <c r="N1241" s="20">
        <f t="shared" si="227"/>
        <v>0.1701388888888889</v>
      </c>
      <c r="O1241" s="20">
        <f t="shared" si="228"/>
        <v>0.22569444444444445</v>
      </c>
      <c r="P1241" s="11" t="str">
        <f>IF(G1241="","",G1241&amp;COUNTIF($G$2:G1241,G1241))</f>
        <v>法甲105</v>
      </c>
      <c r="Q1241" s="26">
        <f t="shared" si="229"/>
        <v>0</v>
      </c>
    </row>
    <row r="1242" spans="1:17" x14ac:dyDescent="0.2">
      <c r="B1242" s="11" t="s">
        <v>1522</v>
      </c>
      <c r="C1242" s="19">
        <f t="shared" si="220"/>
        <v>45540</v>
      </c>
      <c r="D1242" s="20">
        <f t="shared" si="221"/>
        <v>0.22569444444444445</v>
      </c>
      <c r="E1242" s="20">
        <f t="shared" si="222"/>
        <v>0.28472222222222221</v>
      </c>
      <c r="F1242" s="20">
        <f t="shared" si="223"/>
        <v>5.9027777777777762E-2</v>
      </c>
      <c r="G1242" s="11" t="str" cm="1">
        <f t="array" ref="G1242">_xlfn.IFNA(LOOKUP(1,0/FIND(help!$B$1:$B$26,B1242),help!$C$1:$C$26),"")</f>
        <v>法甲</v>
      </c>
      <c r="H1242" s="11" t="str" cm="1">
        <f t="array" ref="H1242">IF(G1242="","",IFERROR(LOOKUP(1,0/FIND(help!$H$2:$H$18,B1242),help!$I$2:$I$18),""))</f>
        <v>2023-24赛季</v>
      </c>
      <c r="I1242" s="11" t="str">
        <f t="shared" si="224"/>
        <v>国际足球赛场-23-24赛季法甲联赛第9轮</v>
      </c>
      <c r="J1242" s="11" t="str">
        <f t="shared" si="225"/>
        <v>?巴黎圣日耳曼VS斯特拉斯堡</v>
      </c>
      <c r="K1242" s="11" t="s">
        <v>755</v>
      </c>
      <c r="L1242" s="19">
        <f t="shared" si="226"/>
        <v>45540</v>
      </c>
      <c r="M1242" s="11">
        <f t="shared" si="209"/>
        <v>3505</v>
      </c>
      <c r="N1242" s="20">
        <f t="shared" si="227"/>
        <v>0.22569444444444445</v>
      </c>
      <c r="O1242" s="20">
        <f t="shared" si="228"/>
        <v>0.28125</v>
      </c>
      <c r="P1242" s="11" t="str">
        <f>IF(G1242="","",G1242&amp;COUNTIF($G$2:G1242,G1242))</f>
        <v>法甲106</v>
      </c>
      <c r="Q1242" s="26">
        <f t="shared" si="229"/>
        <v>3.4722222222222099E-3</v>
      </c>
    </row>
    <row r="1243" spans="1:17" x14ac:dyDescent="0.2">
      <c r="B1243" s="11" t="s">
        <v>1523</v>
      </c>
      <c r="C1243" s="19">
        <f t="shared" si="220"/>
        <v>45540</v>
      </c>
      <c r="D1243" s="20">
        <f t="shared" si="221"/>
        <v>0.28472222222222221</v>
      </c>
      <c r="E1243" s="20">
        <f t="shared" si="222"/>
        <v>0.34027777777777779</v>
      </c>
      <c r="F1243" s="20">
        <f t="shared" si="223"/>
        <v>5.555555555555558E-2</v>
      </c>
      <c r="G1243" s="11" t="str" cm="1">
        <f t="array" ref="G1243">_xlfn.IFNA(LOOKUP(1,0/FIND(help!$B$1:$B$26,B1243),help!$C$1:$C$26),"")</f>
        <v>法甲</v>
      </c>
      <c r="H1243" s="11" t="str" cm="1">
        <f t="array" ref="H1243">IF(G1243="","",IFERROR(LOOKUP(1,0/FIND(help!$H$2:$H$18,B1243),help!$I$2:$I$18),""))</f>
        <v>2023-24赛季</v>
      </c>
      <c r="I1243" s="11" t="str">
        <f t="shared" si="224"/>
        <v>国际足球赛场-23-24赛季法甲联赛第9轮</v>
      </c>
      <c r="J1243" s="11" t="str">
        <f t="shared" si="225"/>
        <v>?尼斯VS马赛</v>
      </c>
      <c r="K1243" s="11" t="s">
        <v>755</v>
      </c>
      <c r="L1243" s="19">
        <f t="shared" si="226"/>
        <v>45540</v>
      </c>
      <c r="M1243" s="11">
        <f t="shared" si="209"/>
        <v>3505</v>
      </c>
      <c r="N1243" s="20">
        <f t="shared" si="227"/>
        <v>0.28472222222222221</v>
      </c>
      <c r="O1243" s="20">
        <f t="shared" si="228"/>
        <v>0.34027777777777779</v>
      </c>
      <c r="P1243" s="11" t="str">
        <f>IF(G1243="","",G1243&amp;COUNTIF($G$2:G1243,G1243))</f>
        <v>法甲107</v>
      </c>
      <c r="Q1243" s="26">
        <f t="shared" si="229"/>
        <v>0</v>
      </c>
    </row>
    <row r="1244" spans="1:17" x14ac:dyDescent="0.2">
      <c r="B1244" s="11" t="s">
        <v>1524</v>
      </c>
      <c r="C1244" s="19">
        <f t="shared" si="220"/>
        <v>45540</v>
      </c>
      <c r="D1244" s="20">
        <f t="shared" si="221"/>
        <v>0.34027777777777779</v>
      </c>
      <c r="E1244" s="20">
        <f t="shared" si="222"/>
        <v>0.39930555555555558</v>
      </c>
      <c r="F1244" s="20">
        <f t="shared" si="223"/>
        <v>5.902777777777779E-2</v>
      </c>
      <c r="G1244" s="11" t="str" cm="1">
        <f t="array" ref="G1244">_xlfn.IFNA(LOOKUP(1,0/FIND(help!$B$1:$B$26,B1244),help!$C$1:$C$26),"")</f>
        <v>法甲</v>
      </c>
      <c r="H1244" s="11" t="str" cm="1">
        <f t="array" ref="H1244">IF(G1244="","",IFERROR(LOOKUP(1,0/FIND(help!$H$2:$H$18,B1244),help!$I$2:$I$18),""))</f>
        <v>2023-24赛季</v>
      </c>
      <c r="I1244" s="11" t="str">
        <f t="shared" si="224"/>
        <v>国际足球赛场-23-24赛季法甲联赛第10轮</v>
      </c>
      <c r="J1244" s="11" t="str">
        <f t="shared" si="225"/>
        <v>布雷斯特VS巴黎圣日耳曼</v>
      </c>
      <c r="K1244" s="11" t="s">
        <v>755</v>
      </c>
      <c r="L1244" s="19">
        <f t="shared" si="226"/>
        <v>45540</v>
      </c>
      <c r="M1244" s="11">
        <f t="shared" si="209"/>
        <v>3505</v>
      </c>
      <c r="N1244" s="20">
        <f t="shared" si="227"/>
        <v>0.34027777777777779</v>
      </c>
      <c r="O1244" s="20">
        <f t="shared" si="228"/>
        <v>0.39583333333333337</v>
      </c>
      <c r="P1244" s="11" t="str">
        <f>IF(G1244="","",G1244&amp;COUNTIF($G$2:G1244,G1244))</f>
        <v>法甲108</v>
      </c>
      <c r="Q1244" s="26">
        <f t="shared" si="229"/>
        <v>3.4722222222222099E-3</v>
      </c>
    </row>
    <row r="1245" spans="1:17" x14ac:dyDescent="0.2">
      <c r="B1245" s="11" t="s">
        <v>1525</v>
      </c>
      <c r="C1245" s="19">
        <f t="shared" si="220"/>
        <v>45540</v>
      </c>
      <c r="D1245" s="20">
        <f t="shared" si="221"/>
        <v>0.39930555555555558</v>
      </c>
      <c r="E1245" s="20">
        <f t="shared" si="222"/>
        <v>0.4548611111111111</v>
      </c>
      <c r="F1245" s="20">
        <f t="shared" si="223"/>
        <v>5.5555555555555525E-2</v>
      </c>
      <c r="G1245" s="11" t="str" cm="1">
        <f t="array" ref="G1245">_xlfn.IFNA(LOOKUP(1,0/FIND(help!$B$1:$B$26,B1245),help!$C$1:$C$26),"")</f>
        <v/>
      </c>
      <c r="H1245" s="11" t="str" cm="1">
        <f t="array" ref="H1245">IF(G1245="","",IFERROR(LOOKUP(1,0/FIND(help!$H$2:$H$18,B1245),help!$I$2:$I$18),""))</f>
        <v/>
      </c>
      <c r="I1245" s="11" t="str">
        <f t="shared" si="224"/>
        <v>国际足球赛场-2024南美解放者杯小组赛</v>
      </c>
      <c r="J1245" s="11" t="str">
        <f t="shared" si="225"/>
        <v>阿根廷河床VS乌拉圭民族</v>
      </c>
      <c r="K1245" s="11" t="s">
        <v>755</v>
      </c>
      <c r="L1245" s="19">
        <f t="shared" si="226"/>
        <v>45540</v>
      </c>
      <c r="M1245" s="11">
        <f t="shared" si="209"/>
        <v>3505</v>
      </c>
      <c r="N1245" s="20" t="str">
        <f t="shared" si="227"/>
        <v/>
      </c>
      <c r="O1245" s="20" t="str">
        <f t="shared" si="228"/>
        <v/>
      </c>
      <c r="P1245" s="11" t="str">
        <f>IF(G1245="","",G1245&amp;COUNTIF($G$2:G1245,G1245))</f>
        <v/>
      </c>
      <c r="Q1245" s="26">
        <f t="shared" si="229"/>
        <v>0</v>
      </c>
    </row>
    <row r="1246" spans="1:17" x14ac:dyDescent="0.2">
      <c r="B1246" s="11" t="s">
        <v>1526</v>
      </c>
      <c r="C1246" s="19">
        <f t="shared" si="220"/>
        <v>45540</v>
      </c>
      <c r="D1246" s="20">
        <f t="shared" si="221"/>
        <v>0.4548611111111111</v>
      </c>
      <c r="E1246" s="20">
        <f t="shared" si="222"/>
        <v>0.51388888888888884</v>
      </c>
      <c r="F1246" s="20">
        <f t="shared" si="223"/>
        <v>5.9027777777777735E-2</v>
      </c>
      <c r="G1246" s="11" t="str" cm="1">
        <f t="array" ref="G1246">_xlfn.IFNA(LOOKUP(1,0/FIND(help!$B$1:$B$26,B1246),help!$C$1:$C$26),"")</f>
        <v/>
      </c>
      <c r="H1246" s="11" t="str" cm="1">
        <f t="array" ref="H1246">IF(G1246="","",IFERROR(LOOKUP(1,0/FIND(help!$H$2:$H$18,B1246),help!$I$2:$I$18),""))</f>
        <v/>
      </c>
      <c r="I1246" s="11" t="str">
        <f t="shared" si="224"/>
        <v>国际足球赛场-2024南美解放者杯小组赛</v>
      </c>
      <c r="J1246" s="11" t="str">
        <f t="shared" si="225"/>
        <v>厄瓜多尔山谷独立VS巴西帕尔梅拉斯</v>
      </c>
      <c r="K1246" s="11" t="s">
        <v>755</v>
      </c>
      <c r="L1246" s="19">
        <f t="shared" si="226"/>
        <v>45540</v>
      </c>
      <c r="M1246" s="11">
        <f t="shared" si="209"/>
        <v>3505</v>
      </c>
      <c r="N1246" s="20" t="str">
        <f t="shared" si="227"/>
        <v/>
      </c>
      <c r="O1246" s="20" t="str">
        <f t="shared" si="228"/>
        <v/>
      </c>
      <c r="P1246" s="11" t="str">
        <f>IF(G1246="","",G1246&amp;COUNTIF($G$2:G1246,G1246))</f>
        <v/>
      </c>
      <c r="Q1246" s="26">
        <f t="shared" si="229"/>
        <v>0</v>
      </c>
    </row>
    <row r="1247" spans="1:17" x14ac:dyDescent="0.2">
      <c r="B1247" s="11" t="s">
        <v>325</v>
      </c>
      <c r="C1247" s="19">
        <f t="shared" si="220"/>
        <v>45540</v>
      </c>
      <c r="D1247" s="20">
        <f t="shared" si="221"/>
        <v>0.51388888888888884</v>
      </c>
      <c r="E1247" s="20">
        <f t="shared" si="222"/>
        <v>0.53125</v>
      </c>
      <c r="F1247" s="20">
        <f t="shared" si="223"/>
        <v>1.736111111111116E-2</v>
      </c>
      <c r="G1247" s="11" t="str" cm="1">
        <f t="array" ref="G1247">_xlfn.IFNA(LOOKUP(1,0/FIND(help!$B$1:$B$26,B1247),help!$C$1:$C$26),"")</f>
        <v/>
      </c>
      <c r="H1247" s="11" t="str" cm="1">
        <f t="array" ref="H1247">IF(G1247="","",IFERROR(LOOKUP(1,0/FIND(help!$H$2:$H$18,B1247),help!$I$2:$I$18),""))</f>
        <v/>
      </c>
      <c r="I1247" s="11" t="str">
        <f t="shared" si="224"/>
        <v>足球华彩-2024-11</v>
      </c>
      <c r="J1247" s="11" t="str">
        <f t="shared" si="225"/>
        <v>城记?巴塞罗那</v>
      </c>
      <c r="K1247" s="11" t="s">
        <v>755</v>
      </c>
      <c r="L1247" s="19">
        <f t="shared" si="226"/>
        <v>45540</v>
      </c>
      <c r="M1247" s="11">
        <f t="shared" si="209"/>
        <v>3505</v>
      </c>
      <c r="N1247" s="20" t="str">
        <f t="shared" si="227"/>
        <v/>
      </c>
      <c r="O1247" s="20" t="str">
        <f t="shared" si="228"/>
        <v/>
      </c>
      <c r="P1247" s="11" t="str">
        <f>IF(G1247="","",G1247&amp;COUNTIF($G$2:G1247,G1247))</f>
        <v/>
      </c>
      <c r="Q1247" s="26">
        <f t="shared" si="229"/>
        <v>0</v>
      </c>
    </row>
    <row r="1248" spans="1:17" x14ac:dyDescent="0.2">
      <c r="B1248" s="11" t="s">
        <v>46</v>
      </c>
      <c r="C1248" s="19">
        <f t="shared" si="220"/>
        <v>45540</v>
      </c>
      <c r="D1248" s="20">
        <f t="shared" si="221"/>
        <v>0.53125</v>
      </c>
      <c r="E1248" s="20">
        <f t="shared" si="222"/>
        <v>0.54861111111111116</v>
      </c>
      <c r="F1248" s="20">
        <f t="shared" si="223"/>
        <v>1.736111111111116E-2</v>
      </c>
      <c r="G1248" s="11" t="str" cm="1">
        <f t="array" ref="G1248">_xlfn.IFNA(LOOKUP(1,0/FIND(help!$B$1:$B$26,B1248),help!$C$1:$C$26),"")</f>
        <v/>
      </c>
      <c r="H1248" s="11" t="str" cm="1">
        <f t="array" ref="H1248">IF(G1248="","",IFERROR(LOOKUP(1,0/FIND(help!$H$2:$H$18,B1248),help!$I$2:$I$18),""))</f>
        <v/>
      </c>
      <c r="I1248" s="11" t="str">
        <f t="shared" si="224"/>
        <v>足球华彩-2024-5</v>
      </c>
      <c r="J1248" s="11" t="str">
        <f t="shared" si="225"/>
        <v>城记?米兰</v>
      </c>
      <c r="K1248" s="11" t="s">
        <v>755</v>
      </c>
      <c r="L1248" s="19">
        <f t="shared" si="226"/>
        <v>45540</v>
      </c>
      <c r="M1248" s="11">
        <f t="shared" si="209"/>
        <v>3505</v>
      </c>
      <c r="N1248" s="20" t="str">
        <f t="shared" si="227"/>
        <v/>
      </c>
      <c r="O1248" s="20" t="str">
        <f t="shared" si="228"/>
        <v/>
      </c>
      <c r="P1248" s="11" t="str">
        <f>IF(G1248="","",G1248&amp;COUNTIF($G$2:G1248,G1248))</f>
        <v/>
      </c>
      <c r="Q1248" s="26">
        <f t="shared" si="229"/>
        <v>0</v>
      </c>
    </row>
    <row r="1249" spans="1:17" x14ac:dyDescent="0.2">
      <c r="B1249" s="11" t="s">
        <v>1527</v>
      </c>
      <c r="C1249" s="19">
        <f t="shared" si="220"/>
        <v>45540</v>
      </c>
      <c r="D1249" s="20">
        <f t="shared" si="221"/>
        <v>0.54861111111111116</v>
      </c>
      <c r="E1249" s="20">
        <f t="shared" si="222"/>
        <v>0.60416666666666663</v>
      </c>
      <c r="F1249" s="20">
        <f t="shared" si="223"/>
        <v>5.5555555555555469E-2</v>
      </c>
      <c r="G1249" s="11" t="str" cm="1">
        <f t="array" ref="G1249">_xlfn.IFNA(LOOKUP(1,0/FIND(help!$B$1:$B$26,B1249),help!$C$1:$C$26),"")</f>
        <v>意甲</v>
      </c>
      <c r="H1249" s="11" t="str" cm="1">
        <f t="array" ref="H1249">IF(G1249="","",IFERROR(LOOKUP(1,0/FIND(help!$H$2:$H$18,B1249),help!$I$2:$I$18),""))</f>
        <v>2023-24赛季</v>
      </c>
      <c r="I1249" s="11" t="str">
        <f t="shared" si="224"/>
        <v>13:10国际足球赛场-23-24赛季意甲联赛第34轮</v>
      </c>
      <c r="J1249" s="11" t="e">
        <f t="shared" si="225"/>
        <v>#VALUE!</v>
      </c>
      <c r="K1249" s="11" t="s">
        <v>755</v>
      </c>
      <c r="L1249" s="19">
        <f t="shared" si="226"/>
        <v>45540</v>
      </c>
      <c r="M1249" s="11">
        <f t="shared" si="209"/>
        <v>3505</v>
      </c>
      <c r="N1249" s="20">
        <f t="shared" si="227"/>
        <v>0.54861111111111116</v>
      </c>
      <c r="O1249" s="20">
        <f t="shared" si="228"/>
        <v>0.60416666666666674</v>
      </c>
      <c r="P1249" s="11" t="str">
        <f>IF(G1249="","",G1249&amp;COUNTIF($G$2:G1249,G1249))</f>
        <v>意甲110</v>
      </c>
      <c r="Q1249" s="26">
        <f t="shared" si="229"/>
        <v>1.1102230246251565E-16</v>
      </c>
    </row>
    <row r="1250" spans="1:17" x14ac:dyDescent="0.2">
      <c r="B1250" s="11" t="s">
        <v>1528</v>
      </c>
      <c r="C1250" s="19">
        <f t="shared" si="220"/>
        <v>45540</v>
      </c>
      <c r="D1250" s="20">
        <f t="shared" si="221"/>
        <v>0.60416666666666663</v>
      </c>
      <c r="E1250" s="20">
        <f t="shared" si="222"/>
        <v>0.66319444444444442</v>
      </c>
      <c r="F1250" s="20">
        <f t="shared" si="223"/>
        <v>5.902777777777779E-2</v>
      </c>
      <c r="G1250" s="11" t="str" cm="1">
        <f t="array" ref="G1250">_xlfn.IFNA(LOOKUP(1,0/FIND(help!$B$1:$B$26,B1250),help!$C$1:$C$26),"")</f>
        <v>意甲</v>
      </c>
      <c r="H1250" s="11" t="str" cm="1">
        <f t="array" ref="H1250">IF(G1250="","",IFERROR(LOOKUP(1,0/FIND(help!$H$2:$H$18,B1250),help!$I$2:$I$18),""))</f>
        <v>2023-24赛季</v>
      </c>
      <c r="I1250" s="11" t="str">
        <f t="shared" si="224"/>
        <v>14:30国际足球赛场-23-24赛季意甲联赛第35轮</v>
      </c>
      <c r="J1250" s="11" t="e">
        <f t="shared" si="225"/>
        <v>#VALUE!</v>
      </c>
      <c r="K1250" s="11" t="s">
        <v>755</v>
      </c>
      <c r="L1250" s="19">
        <f t="shared" si="226"/>
        <v>45540</v>
      </c>
      <c r="M1250" s="11">
        <f t="shared" si="209"/>
        <v>3505</v>
      </c>
      <c r="N1250" s="20">
        <f t="shared" si="227"/>
        <v>0.60416666666666663</v>
      </c>
      <c r="O1250" s="20">
        <f t="shared" si="228"/>
        <v>0.65972222222222221</v>
      </c>
      <c r="P1250" s="11" t="str">
        <f>IF(G1250="","",G1250&amp;COUNTIF($G$2:G1250,G1250))</f>
        <v>意甲111</v>
      </c>
      <c r="Q1250" s="26">
        <f t="shared" si="229"/>
        <v>3.4722222222222099E-3</v>
      </c>
    </row>
    <row r="1251" spans="1:17" x14ac:dyDescent="0.2">
      <c r="B1251" s="11" t="s">
        <v>1529</v>
      </c>
      <c r="C1251" s="19">
        <f t="shared" si="220"/>
        <v>45540</v>
      </c>
      <c r="D1251" s="20">
        <f t="shared" si="221"/>
        <v>0.66319444444444442</v>
      </c>
      <c r="E1251" s="20">
        <f t="shared" si="222"/>
        <v>0.71875</v>
      </c>
      <c r="F1251" s="20">
        <f t="shared" si="223"/>
        <v>5.555555555555558E-2</v>
      </c>
      <c r="G1251" s="11" t="str" cm="1">
        <f t="array" ref="G1251">_xlfn.IFNA(LOOKUP(1,0/FIND(help!$B$1:$B$26,B1251),help!$C$1:$C$26),"")</f>
        <v>英超</v>
      </c>
      <c r="H1251" s="11" t="str" cm="1">
        <f t="array" ref="H1251">IF(G1251="","",IFERROR(LOOKUP(1,0/FIND(help!$H$2:$H$18,B1251),help!$I$2:$I$18),""))</f>
        <v>2023-24赛季</v>
      </c>
      <c r="I1251" s="11" t="str">
        <f t="shared" si="224"/>
        <v>15:552023/2024英格兰足球超级联赛-第13轮(托特纳姆—阿斯顿维拉)</v>
      </c>
      <c r="J1251" s="11" t="e">
        <f t="shared" si="225"/>
        <v>#VALUE!</v>
      </c>
      <c r="K1251" s="11" t="s">
        <v>755</v>
      </c>
      <c r="L1251" s="19">
        <f t="shared" si="226"/>
        <v>45540</v>
      </c>
      <c r="M1251" s="11">
        <f t="shared" si="209"/>
        <v>3505</v>
      </c>
      <c r="N1251" s="20">
        <f t="shared" si="227"/>
        <v>0.66319444444444442</v>
      </c>
      <c r="O1251" s="20">
        <f t="shared" si="228"/>
        <v>0.71875</v>
      </c>
      <c r="P1251" s="11" t="str">
        <f>IF(G1251="","",G1251&amp;COUNTIF($G$2:G1251,G1251))</f>
        <v>英超189</v>
      </c>
      <c r="Q1251" s="26">
        <f t="shared" si="229"/>
        <v>0</v>
      </c>
    </row>
    <row r="1252" spans="1:17" x14ac:dyDescent="0.2">
      <c r="B1252" s="11" t="s">
        <v>1530</v>
      </c>
      <c r="C1252" s="19">
        <f t="shared" si="220"/>
        <v>45540</v>
      </c>
      <c r="D1252" s="20">
        <f t="shared" si="221"/>
        <v>0.71875</v>
      </c>
      <c r="E1252" s="20">
        <f t="shared" si="222"/>
        <v>0.77777777777777779</v>
      </c>
      <c r="F1252" s="20">
        <f t="shared" si="223"/>
        <v>5.902777777777779E-2</v>
      </c>
      <c r="G1252" s="11" t="str" cm="1">
        <f t="array" ref="G1252">_xlfn.IFNA(LOOKUP(1,0/FIND(help!$B$1:$B$26,B1252),help!$C$1:$C$26),"")</f>
        <v>英超</v>
      </c>
      <c r="H1252" s="11" t="str" cm="1">
        <f t="array" ref="H1252">IF(G1252="","",IFERROR(LOOKUP(1,0/FIND(help!$H$2:$H$18,B1252),help!$I$2:$I$18),""))</f>
        <v>2023-24赛季</v>
      </c>
      <c r="I1252" s="11" t="str">
        <f t="shared" si="224"/>
        <v>国际足球赛场-23-24赛季英超联赛第14轮</v>
      </c>
      <c r="J1252" s="11" t="str">
        <f t="shared" si="225"/>
        <v>阿森纳VS伍尔夫汉普顿</v>
      </c>
      <c r="K1252" s="11" t="s">
        <v>755</v>
      </c>
      <c r="L1252" s="19">
        <f t="shared" si="226"/>
        <v>45540</v>
      </c>
      <c r="M1252" s="11">
        <f t="shared" si="209"/>
        <v>3505</v>
      </c>
      <c r="N1252" s="20">
        <f t="shared" si="227"/>
        <v>0.71875</v>
      </c>
      <c r="O1252" s="20">
        <f t="shared" si="228"/>
        <v>0.77430555555555558</v>
      </c>
      <c r="P1252" s="11" t="str">
        <f>IF(G1252="","",G1252&amp;COUNTIF($G$2:G1252,G1252))</f>
        <v>英超190</v>
      </c>
      <c r="Q1252" s="26">
        <f t="shared" si="229"/>
        <v>3.4722222222222099E-3</v>
      </c>
    </row>
    <row r="1253" spans="1:17" x14ac:dyDescent="0.2">
      <c r="B1253" s="11" t="s">
        <v>51</v>
      </c>
      <c r="C1253" s="19">
        <f t="shared" si="220"/>
        <v>45540</v>
      </c>
      <c r="D1253" s="20">
        <f t="shared" si="221"/>
        <v>0.77777777777777779</v>
      </c>
      <c r="E1253" s="20">
        <f t="shared" si="222"/>
        <v>0.79166666666666663</v>
      </c>
      <c r="F1253" s="20">
        <f t="shared" si="223"/>
        <v>1.388888888888884E-2</v>
      </c>
      <c r="G1253" s="11" t="str" cm="1">
        <f t="array" ref="G1253">_xlfn.IFNA(LOOKUP(1,0/FIND(help!$B$1:$B$26,B1253),help!$C$1:$C$26),"")</f>
        <v/>
      </c>
      <c r="H1253" s="11" t="str" cm="1">
        <f t="array" ref="H1253">IF(G1253="","",IFERROR(LOOKUP(1,0/FIND(help!$H$2:$H$18,B1253),help!$I$2:$I$18),""))</f>
        <v/>
      </c>
      <c r="I1253" s="11" t="str">
        <f t="shared" si="224"/>
        <v>足球华彩-2024-5</v>
      </c>
      <c r="J1253" s="11" t="str">
        <f t="shared" si="225"/>
        <v>城记?米兰</v>
      </c>
      <c r="K1253" s="11" t="s">
        <v>755</v>
      </c>
      <c r="L1253" s="19">
        <f t="shared" si="226"/>
        <v>45540</v>
      </c>
      <c r="M1253" s="11">
        <f t="shared" si="209"/>
        <v>3505</v>
      </c>
      <c r="N1253" s="20" t="str">
        <f t="shared" si="227"/>
        <v/>
      </c>
      <c r="O1253" s="20" t="str">
        <f t="shared" si="228"/>
        <v/>
      </c>
      <c r="P1253" s="11" t="str">
        <f>IF(G1253="","",G1253&amp;COUNTIF($G$2:G1253,G1253))</f>
        <v/>
      </c>
      <c r="Q1253" s="26">
        <f t="shared" si="229"/>
        <v>0</v>
      </c>
    </row>
    <row r="1254" spans="1:17" x14ac:dyDescent="0.2">
      <c r="B1254" s="11" t="s">
        <v>331</v>
      </c>
      <c r="C1254" s="19">
        <f t="shared" si="220"/>
        <v>45540</v>
      </c>
      <c r="D1254" s="20">
        <f t="shared" si="221"/>
        <v>0.79166666666666663</v>
      </c>
      <c r="E1254" s="20">
        <f t="shared" si="222"/>
        <v>0.80902777777777779</v>
      </c>
      <c r="F1254" s="20">
        <f t="shared" si="223"/>
        <v>1.736111111111116E-2</v>
      </c>
      <c r="G1254" s="11" t="str" cm="1">
        <f t="array" ref="G1254">_xlfn.IFNA(LOOKUP(1,0/FIND(help!$B$1:$B$26,B1254),help!$C$1:$C$26),"")</f>
        <v/>
      </c>
      <c r="H1254" s="11" t="str" cm="1">
        <f t="array" ref="H1254">IF(G1254="","",IFERROR(LOOKUP(1,0/FIND(help!$H$2:$H$18,B1254),help!$I$2:$I$18),""))</f>
        <v/>
      </c>
      <c r="I1254" s="11" t="str">
        <f t="shared" si="224"/>
        <v>足球华彩-2024-11</v>
      </c>
      <c r="J1254" s="11" t="str">
        <f t="shared" si="225"/>
        <v>城记?巴塞罗那</v>
      </c>
      <c r="K1254" s="11" t="s">
        <v>755</v>
      </c>
      <c r="L1254" s="19">
        <f t="shared" si="226"/>
        <v>45540</v>
      </c>
      <c r="M1254" s="11">
        <f t="shared" si="209"/>
        <v>3505</v>
      </c>
      <c r="N1254" s="20" t="str">
        <f t="shared" si="227"/>
        <v/>
      </c>
      <c r="O1254" s="20" t="str">
        <f t="shared" si="228"/>
        <v/>
      </c>
      <c r="P1254" s="11" t="str">
        <f>IF(G1254="","",G1254&amp;COUNTIF($G$2:G1254,G1254))</f>
        <v/>
      </c>
      <c r="Q1254" s="26">
        <f t="shared" si="229"/>
        <v>0</v>
      </c>
    </row>
    <row r="1255" spans="1:17" x14ac:dyDescent="0.2">
      <c r="B1255" s="11" t="s">
        <v>1594</v>
      </c>
      <c r="C1255" s="19">
        <f t="shared" si="220"/>
        <v>45540</v>
      </c>
      <c r="D1255" s="20">
        <f t="shared" si="221"/>
        <v>0.80902777777777779</v>
      </c>
      <c r="E1255" s="20">
        <f t="shared" si="222"/>
        <v>0.86458333333333337</v>
      </c>
      <c r="F1255" s="20">
        <f t="shared" si="223"/>
        <v>5.555555555555558E-2</v>
      </c>
      <c r="G1255" s="11" t="str" cm="1">
        <f t="array" ref="G1255">_xlfn.IFNA(LOOKUP(1,0/FIND(help!$B$1:$B$26,B1255),help!$C$1:$C$26),"")</f>
        <v>德甲</v>
      </c>
      <c r="H1255" s="11" t="s">
        <v>1593</v>
      </c>
      <c r="I1255" s="11" t="str">
        <f t="shared" si="224"/>
        <v>2024年德国足球甲级联赛-第2轮</v>
      </c>
      <c r="J1255" s="11" t="str">
        <f t="shared" si="225"/>
        <v>斯图加特VS美因茨</v>
      </c>
      <c r="K1255" s="11" t="s">
        <v>755</v>
      </c>
      <c r="L1255" s="19">
        <f t="shared" si="226"/>
        <v>45540</v>
      </c>
      <c r="M1255" s="11">
        <f t="shared" si="209"/>
        <v>3505</v>
      </c>
      <c r="N1255" s="20">
        <f t="shared" si="227"/>
        <v>0.80902777777777779</v>
      </c>
      <c r="O1255" s="20">
        <f t="shared" si="228"/>
        <v>0.86458333333333337</v>
      </c>
      <c r="P1255" s="11" t="str">
        <f>IF(G1255="","",G1255&amp;COUNTIF($G$2:G1255,G1255))</f>
        <v>德甲278</v>
      </c>
      <c r="Q1255" s="26">
        <f t="shared" si="229"/>
        <v>0</v>
      </c>
    </row>
    <row r="1256" spans="1:17" x14ac:dyDescent="0.2">
      <c r="B1256" s="11" t="s">
        <v>1531</v>
      </c>
      <c r="C1256" s="19">
        <f t="shared" si="220"/>
        <v>45540</v>
      </c>
      <c r="D1256" s="20">
        <f t="shared" si="221"/>
        <v>0.86458333333333337</v>
      </c>
      <c r="E1256" s="20">
        <f t="shared" si="222"/>
        <v>0.92361111111111116</v>
      </c>
      <c r="F1256" s="20">
        <f t="shared" si="223"/>
        <v>5.902777777777779E-2</v>
      </c>
      <c r="G1256" s="11" t="str" cm="1">
        <f t="array" ref="G1256">_xlfn.IFNA(LOOKUP(1,0/FIND(help!$B$1:$B$26,B1256),help!$C$1:$C$26),"")</f>
        <v>英超</v>
      </c>
      <c r="H1256" s="11" t="str" cm="1">
        <f t="array" ref="H1256">IF(G1256="","",IFERROR(LOOKUP(1,0/FIND(help!$H$2:$H$18,B1256),help!$I$2:$I$18),""))</f>
        <v>2024-25赛季</v>
      </c>
      <c r="I1256" s="11" t="str">
        <f t="shared" si="224"/>
        <v>国际足球赛场-24-25赛季英格兰足球超级联赛第3轮</v>
      </c>
      <c r="J1256" s="11" t="str">
        <f t="shared" si="225"/>
        <v>莱斯特城VS阿斯顿维拉</v>
      </c>
      <c r="K1256" s="11" t="s">
        <v>755</v>
      </c>
      <c r="L1256" s="19">
        <f t="shared" si="226"/>
        <v>45540</v>
      </c>
      <c r="M1256" s="11">
        <f t="shared" si="209"/>
        <v>3505</v>
      </c>
      <c r="N1256" s="20">
        <f t="shared" si="227"/>
        <v>0.86458333333333337</v>
      </c>
      <c r="O1256" s="20">
        <f t="shared" si="228"/>
        <v>0.92013888888888895</v>
      </c>
      <c r="P1256" s="11" t="str">
        <f>IF(G1256="","",G1256&amp;COUNTIF($G$2:G1256,G1256))</f>
        <v>英超191</v>
      </c>
      <c r="Q1256" s="26">
        <f t="shared" si="229"/>
        <v>3.4722222222222099E-3</v>
      </c>
    </row>
    <row r="1257" spans="1:17" x14ac:dyDescent="0.2">
      <c r="B1257" s="11" t="s">
        <v>1532</v>
      </c>
      <c r="C1257" s="19">
        <f t="shared" si="220"/>
        <v>45540</v>
      </c>
      <c r="D1257" s="20">
        <f t="shared" si="221"/>
        <v>0.92361111111111116</v>
      </c>
      <c r="E1257" s="20">
        <f t="shared" si="222"/>
        <v>0.97916666666666663</v>
      </c>
      <c r="F1257" s="20">
        <f t="shared" si="223"/>
        <v>5.5555555555555469E-2</v>
      </c>
      <c r="G1257" s="11" t="str" cm="1">
        <f t="array" ref="G1257">_xlfn.IFNA(LOOKUP(1,0/FIND(help!$B$1:$B$26,B1257),help!$C$1:$C$26),"")</f>
        <v/>
      </c>
      <c r="H1257" s="11" t="str" cm="1">
        <f t="array" ref="H1257">IF(G1257="","",IFERROR(LOOKUP(1,0/FIND(help!$H$2:$H$18,B1257),help!$I$2:$I$18),""))</f>
        <v/>
      </c>
      <c r="I1257" s="11" t="str">
        <f t="shared" si="224"/>
        <v>国际足球赛场-2024南美解放者杯小组赛</v>
      </c>
      <c r="J1257" s="11" t="str">
        <f t="shared" si="225"/>
        <v>阿根廷河床VS乌拉圭民族</v>
      </c>
      <c r="K1257" s="11" t="s">
        <v>755</v>
      </c>
      <c r="L1257" s="19">
        <f t="shared" si="226"/>
        <v>45540</v>
      </c>
      <c r="M1257" s="11">
        <f t="shared" si="209"/>
        <v>3505</v>
      </c>
      <c r="N1257" s="20" t="str">
        <f t="shared" si="227"/>
        <v/>
      </c>
      <c r="O1257" s="20" t="str">
        <f t="shared" si="228"/>
        <v/>
      </c>
      <c r="P1257" s="11" t="str">
        <f>IF(G1257="","",G1257&amp;COUNTIF($G$2:G1257,G1257))</f>
        <v/>
      </c>
      <c r="Q1257" s="26">
        <f t="shared" si="229"/>
        <v>0</v>
      </c>
    </row>
    <row r="1258" spans="1:17" x14ac:dyDescent="0.2">
      <c r="B1258" s="11" t="s">
        <v>1533</v>
      </c>
      <c r="C1258" s="19">
        <f t="shared" si="220"/>
        <v>45540</v>
      </c>
      <c r="D1258" s="20">
        <f t="shared" si="221"/>
        <v>0.97916666666666663</v>
      </c>
      <c r="E1258" s="20">
        <f t="shared" si="222"/>
        <v>3.8194444444444448E-2</v>
      </c>
      <c r="F1258" s="20">
        <f t="shared" si="223"/>
        <v>5.902777777777779E-2</v>
      </c>
      <c r="G1258" s="11" t="str" cm="1">
        <f t="array" ref="G1258">_xlfn.IFNA(LOOKUP(1,0/FIND(help!$B$1:$B$26,B1258),help!$C$1:$C$26),"")</f>
        <v/>
      </c>
      <c r="H1258" s="11" t="str" cm="1">
        <f t="array" ref="H1258">IF(G1258="","",IFERROR(LOOKUP(1,0/FIND(help!$H$2:$H$18,B1258),help!$I$2:$I$18),""))</f>
        <v/>
      </c>
      <c r="I1258" s="11" t="str">
        <f t="shared" si="224"/>
        <v>国际足球赛场-2024南美解放者杯小组赛</v>
      </c>
      <c r="J1258" s="11" t="str">
        <f t="shared" si="225"/>
        <v>厄瓜多尔山谷独立VS巴西帕尔梅拉斯</v>
      </c>
      <c r="K1258" s="11" t="s">
        <v>755</v>
      </c>
      <c r="L1258" s="19">
        <f t="shared" si="226"/>
        <v>45540</v>
      </c>
      <c r="M1258" s="11">
        <f t="shared" si="209"/>
        <v>3505</v>
      </c>
      <c r="N1258" s="20" t="str">
        <f t="shared" si="227"/>
        <v/>
      </c>
      <c r="O1258" s="20" t="str">
        <f t="shared" si="228"/>
        <v/>
      </c>
      <c r="P1258" s="11" t="str">
        <f>IF(G1258="","",G1258&amp;COUNTIF($G$2:G1258,G1258))</f>
        <v/>
      </c>
      <c r="Q1258" s="26">
        <f t="shared" si="229"/>
        <v>0</v>
      </c>
    </row>
    <row r="1259" spans="1:17" x14ac:dyDescent="0.2">
      <c r="A1259" s="19">
        <v>45541</v>
      </c>
      <c r="B1259" s="11" t="s">
        <v>576</v>
      </c>
      <c r="C1259" s="19">
        <f t="shared" ref="C1259:C1322" si="230">IF(A1259="",C1258,A1259)</f>
        <v>45541</v>
      </c>
      <c r="D1259" s="20">
        <f t="shared" ref="D1259:D1322" si="231">VALUE(LEFT(B1259,5))</f>
        <v>3.8194444444444448E-2</v>
      </c>
      <c r="E1259" s="20">
        <f t="shared" ref="E1259:E1322" si="232">D1260</f>
        <v>5.5555555555555552E-2</v>
      </c>
      <c r="F1259" s="20">
        <f t="shared" ref="F1259:F1322" si="233">IF(E1259-D1259&lt;0,E1259-D1259+1,E1259-D1259)</f>
        <v>1.7361111111111105E-2</v>
      </c>
      <c r="G1259" s="11" t="str" cm="1">
        <f t="array" ref="G1259">_xlfn.IFNA(LOOKUP(1,0/FIND(help!$B$1:$B$26,B1259),help!$C$1:$C$26),"")</f>
        <v/>
      </c>
      <c r="H1259" s="11" t="str" cm="1">
        <f t="array" ref="H1259">IF(G1259="","",IFERROR(LOOKUP(1,0/FIND(help!$H$2:$H$18,B1259),help!$I$2:$I$18),""))</f>
        <v/>
      </c>
      <c r="I1259" s="11" t="str">
        <f t="shared" ref="I1259:I1322" si="234">IFERROR(MID(B1259,6,FIND("?",B1259)-6),B1259)</f>
        <v>足球华彩-2024-5</v>
      </c>
      <c r="J1259" s="11" t="str">
        <f t="shared" ref="J1259:J1322" si="235">SUBSTITUTE(RIGHT(B1259,LEN(B1259)-FIND("?",B1259)),"—","VS")</f>
        <v>城记?米兰</v>
      </c>
      <c r="K1259" s="11" t="s">
        <v>755</v>
      </c>
      <c r="L1259" s="19">
        <f t="shared" ref="L1259:L1322" si="236">IF(D1259&lt;$L$1,C1259-1,C1259)</f>
        <v>45540</v>
      </c>
      <c r="M1259" s="11">
        <f t="shared" si="209"/>
        <v>3505</v>
      </c>
      <c r="N1259" s="20" t="str">
        <f t="shared" ref="N1259:N1322" si="237">IF(G1259="","",IF(D1259&lt;$L$1,D1259+1,D1259))</f>
        <v/>
      </c>
      <c r="O1259" s="20" t="str">
        <f t="shared" ref="O1259:O1322" si="238">IF(N1259="","",IF(ISNUMBER(FIND("集锦",G1259)),IF(E1259&lt;$L$1,E1259+1,E1259),IF(ABS(F1259-$M$1)&lt;=TIME(0,5,1),IF(N1259+$M$1&gt;TIME(2,0,0)+1,N1259+$M$1-1,N1259+$M$1),"check")))</f>
        <v/>
      </c>
      <c r="P1259" s="11" t="str">
        <f>IF(G1259="","",G1259&amp;COUNTIF($G$2:G1259,G1259))</f>
        <v/>
      </c>
      <c r="Q1259" s="26">
        <f t="shared" ref="Q1259:Q1322" si="239">IF(N1259="",0,ABS(O1259-E1259-IF(E1259&lt;1/12,1,0)))</f>
        <v>0</v>
      </c>
    </row>
    <row r="1260" spans="1:17" x14ac:dyDescent="0.2">
      <c r="B1260" s="11" t="s">
        <v>1534</v>
      </c>
      <c r="C1260" s="19">
        <f t="shared" si="230"/>
        <v>45541</v>
      </c>
      <c r="D1260" s="20">
        <f t="shared" si="231"/>
        <v>5.5555555555555552E-2</v>
      </c>
      <c r="E1260" s="20">
        <f t="shared" si="232"/>
        <v>0.1111111111111111</v>
      </c>
      <c r="F1260" s="20">
        <f t="shared" si="233"/>
        <v>5.5555555555555552E-2</v>
      </c>
      <c r="G1260" s="11" t="str" cm="1">
        <f t="array" ref="G1260">_xlfn.IFNA(LOOKUP(1,0/FIND(help!$B$1:$B$26,B1260),help!$C$1:$C$26),"")</f>
        <v>法甲</v>
      </c>
      <c r="H1260" s="11" t="str" cm="1">
        <f t="array" ref="H1260">IF(G1260="","",IFERROR(LOOKUP(1,0/FIND(help!$H$2:$H$18,B1260),help!$I$2:$I$18),""))</f>
        <v>2023-24赛季</v>
      </c>
      <c r="I1260" s="11" t="str">
        <f t="shared" si="234"/>
        <v>国际足球赛场-23-24赛季法甲联赛第8轮</v>
      </c>
      <c r="J1260" s="11" t="str">
        <f t="shared" si="235"/>
        <v>?兰斯VS摩纳哥</v>
      </c>
      <c r="K1260" s="11" t="s">
        <v>755</v>
      </c>
      <c r="L1260" s="19">
        <f t="shared" si="236"/>
        <v>45540</v>
      </c>
      <c r="M1260" s="11">
        <f t="shared" si="209"/>
        <v>3505</v>
      </c>
      <c r="N1260" s="20">
        <f t="shared" si="237"/>
        <v>1.0555555555555556</v>
      </c>
      <c r="O1260" s="20">
        <f t="shared" si="238"/>
        <v>0.11111111111111116</v>
      </c>
      <c r="P1260" s="11" t="str">
        <f>IF(G1260="","",G1260&amp;COUNTIF($G$2:G1260,G1260))</f>
        <v>法甲109</v>
      </c>
      <c r="Q1260" s="26">
        <f t="shared" si="239"/>
        <v>5.5511151231257827E-17</v>
      </c>
    </row>
    <row r="1261" spans="1:17" x14ac:dyDescent="0.2">
      <c r="B1261" s="11" t="s">
        <v>1535</v>
      </c>
      <c r="C1261" s="19">
        <f t="shared" si="230"/>
        <v>45541</v>
      </c>
      <c r="D1261" s="20">
        <f t="shared" si="231"/>
        <v>0.1111111111111111</v>
      </c>
      <c r="E1261" s="20">
        <f t="shared" si="232"/>
        <v>0.1701388888888889</v>
      </c>
      <c r="F1261" s="20">
        <f t="shared" si="233"/>
        <v>5.902777777777779E-2</v>
      </c>
      <c r="G1261" s="11" t="str" cm="1">
        <f t="array" ref="G1261">_xlfn.IFNA(LOOKUP(1,0/FIND(help!$B$1:$B$26,B1261),help!$C$1:$C$26),"")</f>
        <v>法甲</v>
      </c>
      <c r="H1261" s="11" t="str" cm="1">
        <f t="array" ref="H1261">IF(G1261="","",IFERROR(LOOKUP(1,0/FIND(help!$H$2:$H$18,B1261),help!$I$2:$I$18),""))</f>
        <v>2023-24赛季</v>
      </c>
      <c r="I1261" s="11" t="str">
        <f t="shared" si="234"/>
        <v>国际足球赛场-23-24赛季法甲联赛第9轮</v>
      </c>
      <c r="J1261" s="11" t="str">
        <f t="shared" si="235"/>
        <v>?巴黎圣日耳曼VS斯特拉斯堡</v>
      </c>
      <c r="K1261" s="11" t="s">
        <v>755</v>
      </c>
      <c r="L1261" s="19">
        <f t="shared" si="236"/>
        <v>45541</v>
      </c>
      <c r="M1261" s="11">
        <f t="shared" si="209"/>
        <v>3505</v>
      </c>
      <c r="N1261" s="20">
        <f t="shared" si="237"/>
        <v>0.1111111111111111</v>
      </c>
      <c r="O1261" s="20">
        <f t="shared" si="238"/>
        <v>0.16666666666666666</v>
      </c>
      <c r="P1261" s="11" t="str">
        <f>IF(G1261="","",G1261&amp;COUNTIF($G$2:G1261,G1261))</f>
        <v>法甲110</v>
      </c>
      <c r="Q1261" s="26">
        <f t="shared" si="239"/>
        <v>3.4722222222222376E-3</v>
      </c>
    </row>
    <row r="1262" spans="1:17" x14ac:dyDescent="0.2">
      <c r="B1262" s="11" t="s">
        <v>1536</v>
      </c>
      <c r="C1262" s="19">
        <f t="shared" si="230"/>
        <v>45541</v>
      </c>
      <c r="D1262" s="20">
        <f t="shared" si="231"/>
        <v>0.1701388888888889</v>
      </c>
      <c r="E1262" s="20">
        <f t="shared" si="232"/>
        <v>0.22569444444444445</v>
      </c>
      <c r="F1262" s="20">
        <f t="shared" si="233"/>
        <v>5.5555555555555552E-2</v>
      </c>
      <c r="G1262" s="11" t="str" cm="1">
        <f t="array" ref="G1262">_xlfn.IFNA(LOOKUP(1,0/FIND(help!$B$1:$B$26,B1262),help!$C$1:$C$26),"")</f>
        <v>法甲</v>
      </c>
      <c r="H1262" s="11" t="str" cm="1">
        <f t="array" ref="H1262">IF(G1262="","",IFERROR(LOOKUP(1,0/FIND(help!$H$2:$H$18,B1262),help!$I$2:$I$18),""))</f>
        <v>2023-24赛季</v>
      </c>
      <c r="I1262" s="11" t="str">
        <f t="shared" si="234"/>
        <v>国际足球赛场-23-24赛季法甲联赛第9轮</v>
      </c>
      <c r="J1262" s="11" t="str">
        <f t="shared" si="235"/>
        <v>?尼斯VS马赛</v>
      </c>
      <c r="K1262" s="11" t="s">
        <v>755</v>
      </c>
      <c r="L1262" s="19">
        <f t="shared" si="236"/>
        <v>45541</v>
      </c>
      <c r="M1262" s="11">
        <f t="shared" si="209"/>
        <v>3505</v>
      </c>
      <c r="N1262" s="20">
        <f t="shared" si="237"/>
        <v>0.1701388888888889</v>
      </c>
      <c r="O1262" s="20">
        <f t="shared" si="238"/>
        <v>0.22569444444444445</v>
      </c>
      <c r="P1262" s="11" t="str">
        <f>IF(G1262="","",G1262&amp;COUNTIF($G$2:G1262,G1262))</f>
        <v>法甲111</v>
      </c>
      <c r="Q1262" s="26">
        <f t="shared" si="239"/>
        <v>0</v>
      </c>
    </row>
    <row r="1263" spans="1:17" x14ac:dyDescent="0.2">
      <c r="B1263" s="11" t="s">
        <v>1537</v>
      </c>
      <c r="C1263" s="19">
        <f t="shared" si="230"/>
        <v>45541</v>
      </c>
      <c r="D1263" s="20">
        <f t="shared" si="231"/>
        <v>0.22569444444444445</v>
      </c>
      <c r="E1263" s="20">
        <f t="shared" si="232"/>
        <v>0.28472222222222221</v>
      </c>
      <c r="F1263" s="20">
        <f t="shared" si="233"/>
        <v>5.9027777777777762E-2</v>
      </c>
      <c r="G1263" s="11" t="str" cm="1">
        <f t="array" ref="G1263">_xlfn.IFNA(LOOKUP(1,0/FIND(help!$B$1:$B$26,B1263),help!$C$1:$C$26),"")</f>
        <v>法甲</v>
      </c>
      <c r="H1263" s="11" t="str" cm="1">
        <f t="array" ref="H1263">IF(G1263="","",IFERROR(LOOKUP(1,0/FIND(help!$H$2:$H$18,B1263),help!$I$2:$I$18),""))</f>
        <v>2023-24赛季</v>
      </c>
      <c r="I1263" s="11" t="str">
        <f t="shared" si="234"/>
        <v>国际足球赛场-23-24赛季法甲联赛第10轮</v>
      </c>
      <c r="J1263" s="11" t="str">
        <f t="shared" si="235"/>
        <v>布雷斯特VS巴黎圣日耳曼</v>
      </c>
      <c r="K1263" s="11" t="s">
        <v>755</v>
      </c>
      <c r="L1263" s="19">
        <f t="shared" si="236"/>
        <v>45541</v>
      </c>
      <c r="M1263" s="11">
        <f t="shared" si="209"/>
        <v>3505</v>
      </c>
      <c r="N1263" s="20">
        <f t="shared" si="237"/>
        <v>0.22569444444444445</v>
      </c>
      <c r="O1263" s="20">
        <f t="shared" si="238"/>
        <v>0.28125</v>
      </c>
      <c r="P1263" s="11" t="str">
        <f>IF(G1263="","",G1263&amp;COUNTIF($G$2:G1263,G1263))</f>
        <v>法甲112</v>
      </c>
      <c r="Q1263" s="26">
        <f t="shared" si="239"/>
        <v>3.4722222222222099E-3</v>
      </c>
    </row>
    <row r="1264" spans="1:17" x14ac:dyDescent="0.2">
      <c r="B1264" s="11" t="s">
        <v>1538</v>
      </c>
      <c r="C1264" s="19">
        <f t="shared" si="230"/>
        <v>45541</v>
      </c>
      <c r="D1264" s="20">
        <f t="shared" si="231"/>
        <v>0.28472222222222221</v>
      </c>
      <c r="E1264" s="20">
        <f t="shared" si="232"/>
        <v>0.34027777777777779</v>
      </c>
      <c r="F1264" s="20">
        <f t="shared" si="233"/>
        <v>5.555555555555558E-2</v>
      </c>
      <c r="G1264" s="11" t="str" cm="1">
        <f t="array" ref="G1264">_xlfn.IFNA(LOOKUP(1,0/FIND(help!$B$1:$B$26,B1264),help!$C$1:$C$26),"")</f>
        <v>法甲</v>
      </c>
      <c r="H1264" s="11" t="str" cm="1">
        <f t="array" ref="H1264">IF(G1264="","",IFERROR(LOOKUP(1,0/FIND(help!$H$2:$H$18,B1264),help!$I$2:$I$18),""))</f>
        <v>2023-24赛季</v>
      </c>
      <c r="I1264" s="11" t="str">
        <f t="shared" si="234"/>
        <v>国际足球赛场-23-24赛季法甲联赛第11轮</v>
      </c>
      <c r="J1264" s="11" t="str">
        <f t="shared" si="235"/>
        <v>巴黎圣日耳曼VS蒙彼利埃</v>
      </c>
      <c r="K1264" s="11" t="s">
        <v>755</v>
      </c>
      <c r="L1264" s="19">
        <f t="shared" si="236"/>
        <v>45541</v>
      </c>
      <c r="M1264" s="11">
        <f t="shared" si="209"/>
        <v>3505</v>
      </c>
      <c r="N1264" s="20">
        <f t="shared" si="237"/>
        <v>0.28472222222222221</v>
      </c>
      <c r="O1264" s="20">
        <f t="shared" si="238"/>
        <v>0.34027777777777779</v>
      </c>
      <c r="P1264" s="11" t="str">
        <f>IF(G1264="","",G1264&amp;COUNTIF($G$2:G1264,G1264))</f>
        <v>法甲113</v>
      </c>
      <c r="Q1264" s="26">
        <f t="shared" si="239"/>
        <v>0</v>
      </c>
    </row>
    <row r="1265" spans="1:17" x14ac:dyDescent="0.2">
      <c r="B1265" s="11" t="s">
        <v>1539</v>
      </c>
      <c r="C1265" s="19">
        <f t="shared" si="230"/>
        <v>45541</v>
      </c>
      <c r="D1265" s="20">
        <f t="shared" si="231"/>
        <v>0.34027777777777779</v>
      </c>
      <c r="E1265" s="20">
        <f t="shared" si="232"/>
        <v>0.39930555555555558</v>
      </c>
      <c r="F1265" s="20">
        <f t="shared" si="233"/>
        <v>5.902777777777779E-2</v>
      </c>
      <c r="G1265" s="11" t="str" cm="1">
        <f t="array" ref="G1265">_xlfn.IFNA(LOOKUP(1,0/FIND(help!$B$1:$B$26,B1265),help!$C$1:$C$26),"")</f>
        <v>法甲</v>
      </c>
      <c r="H1265" s="11" t="str" cm="1">
        <f t="array" ref="H1265">IF(G1265="","",IFERROR(LOOKUP(1,0/FIND(help!$H$2:$H$18,B1265),help!$I$2:$I$18),""))</f>
        <v>2023-24赛季</v>
      </c>
      <c r="I1265" s="11" t="str">
        <f t="shared" si="234"/>
        <v>国际足球赛场-国际足球赛场-23-24赛季法甲联赛第11轮</v>
      </c>
      <c r="J1265" s="11" t="str">
        <f t="shared" si="235"/>
        <v>摩纳哥VS布雷斯特</v>
      </c>
      <c r="K1265" s="11" t="s">
        <v>755</v>
      </c>
      <c r="L1265" s="19">
        <f t="shared" si="236"/>
        <v>45541</v>
      </c>
      <c r="M1265" s="11">
        <f t="shared" si="209"/>
        <v>3505</v>
      </c>
      <c r="N1265" s="20">
        <f t="shared" si="237"/>
        <v>0.34027777777777779</v>
      </c>
      <c r="O1265" s="20">
        <f t="shared" si="238"/>
        <v>0.39583333333333337</v>
      </c>
      <c r="P1265" s="11" t="str">
        <f>IF(G1265="","",G1265&amp;COUNTIF($G$2:G1265,G1265))</f>
        <v>法甲114</v>
      </c>
      <c r="Q1265" s="26">
        <f t="shared" si="239"/>
        <v>3.4722222222222099E-3</v>
      </c>
    </row>
    <row r="1266" spans="1:17" x14ac:dyDescent="0.2">
      <c r="B1266" s="11" t="s">
        <v>1540</v>
      </c>
      <c r="C1266" s="19">
        <f t="shared" si="230"/>
        <v>45541</v>
      </c>
      <c r="D1266" s="20">
        <f t="shared" si="231"/>
        <v>0.39930555555555558</v>
      </c>
      <c r="E1266" s="20">
        <f t="shared" si="232"/>
        <v>0.4548611111111111</v>
      </c>
      <c r="F1266" s="20">
        <f t="shared" si="233"/>
        <v>5.5555555555555525E-2</v>
      </c>
      <c r="G1266" s="11" t="str" cm="1">
        <f t="array" ref="G1266">_xlfn.IFNA(LOOKUP(1,0/FIND(help!$B$1:$B$26,B1266),help!$C$1:$C$26),"")</f>
        <v/>
      </c>
      <c r="H1266" s="11" t="str" cm="1">
        <f t="array" ref="H1266">IF(G1266="","",IFERROR(LOOKUP(1,0/FIND(help!$H$2:$H$18,B1266),help!$I$2:$I$18),""))</f>
        <v/>
      </c>
      <c r="I1266" s="11" t="str">
        <f t="shared" si="234"/>
        <v>国际足球赛场-2024南美解放者杯小组赛</v>
      </c>
      <c r="J1266" s="11" t="str">
        <f t="shared" si="235"/>
        <v>厄瓜多尔山谷独立VS巴西帕尔梅拉斯</v>
      </c>
      <c r="K1266" s="11" t="s">
        <v>755</v>
      </c>
      <c r="L1266" s="19">
        <f t="shared" si="236"/>
        <v>45541</v>
      </c>
      <c r="M1266" s="11">
        <f t="shared" si="209"/>
        <v>3505</v>
      </c>
      <c r="N1266" s="20" t="str">
        <f t="shared" si="237"/>
        <v/>
      </c>
      <c r="O1266" s="20" t="str">
        <f t="shared" si="238"/>
        <v/>
      </c>
      <c r="P1266" s="11" t="str">
        <f>IF(G1266="","",G1266&amp;COUNTIF($G$2:G1266,G1266))</f>
        <v/>
      </c>
      <c r="Q1266" s="26">
        <f t="shared" si="239"/>
        <v>0</v>
      </c>
    </row>
    <row r="1267" spans="1:17" x14ac:dyDescent="0.2">
      <c r="B1267" s="11" t="s">
        <v>1541</v>
      </c>
      <c r="C1267" s="19">
        <f t="shared" si="230"/>
        <v>45541</v>
      </c>
      <c r="D1267" s="20">
        <f t="shared" si="231"/>
        <v>0.4548611111111111</v>
      </c>
      <c r="E1267" s="20">
        <f t="shared" si="232"/>
        <v>0.51388888888888884</v>
      </c>
      <c r="F1267" s="20">
        <f t="shared" si="233"/>
        <v>5.9027777777777735E-2</v>
      </c>
      <c r="G1267" s="11" t="str" cm="1">
        <f t="array" ref="G1267">_xlfn.IFNA(LOOKUP(1,0/FIND(help!$B$1:$B$26,B1267),help!$C$1:$C$26),"")</f>
        <v/>
      </c>
      <c r="H1267" s="11" t="str" cm="1">
        <f t="array" ref="H1267">IF(G1267="","",IFERROR(LOOKUP(1,0/FIND(help!$H$2:$H$18,B1267),help!$I$2:$I$18),""))</f>
        <v/>
      </c>
      <c r="I1267" s="11" t="str">
        <f t="shared" si="234"/>
        <v>国际足球赛场-2024南美解放者杯小组赛</v>
      </c>
      <c r="J1267" s="11" t="str">
        <f t="shared" si="235"/>
        <v>巴西弗拉门戈VS哥伦比亚百万富翁</v>
      </c>
      <c r="K1267" s="11" t="s">
        <v>755</v>
      </c>
      <c r="L1267" s="19">
        <f t="shared" si="236"/>
        <v>45541</v>
      </c>
      <c r="M1267" s="11">
        <f t="shared" si="209"/>
        <v>3505</v>
      </c>
      <c r="N1267" s="20" t="str">
        <f t="shared" si="237"/>
        <v/>
      </c>
      <c r="O1267" s="20" t="str">
        <f t="shared" si="238"/>
        <v/>
      </c>
      <c r="P1267" s="11" t="str">
        <f>IF(G1267="","",G1267&amp;COUNTIF($G$2:G1267,G1267))</f>
        <v/>
      </c>
      <c r="Q1267" s="26">
        <f t="shared" si="239"/>
        <v>0</v>
      </c>
    </row>
    <row r="1268" spans="1:17" x14ac:dyDescent="0.2">
      <c r="B1268" s="11" t="s">
        <v>24</v>
      </c>
      <c r="C1268" s="19">
        <f t="shared" si="230"/>
        <v>45541</v>
      </c>
      <c r="D1268" s="20">
        <f t="shared" si="231"/>
        <v>0.51388888888888884</v>
      </c>
      <c r="E1268" s="20">
        <f t="shared" si="232"/>
        <v>0.53125</v>
      </c>
      <c r="F1268" s="20">
        <f t="shared" si="233"/>
        <v>1.736111111111116E-2</v>
      </c>
      <c r="G1268" s="11" t="str" cm="1">
        <f t="array" ref="G1268">_xlfn.IFNA(LOOKUP(1,0/FIND(help!$B$1:$B$26,B1268),help!$C$1:$C$26),"")</f>
        <v/>
      </c>
      <c r="H1268" s="11" t="str" cm="1">
        <f t="array" ref="H1268">IF(G1268="","",IFERROR(LOOKUP(1,0/FIND(help!$H$2:$H$18,B1268),help!$I$2:$I$18),""))</f>
        <v/>
      </c>
      <c r="I1268" s="11" t="str">
        <f t="shared" si="234"/>
        <v>足球华彩-2024-3</v>
      </c>
      <c r="J1268" s="11" t="str">
        <f t="shared" si="235"/>
        <v>城记?罗马</v>
      </c>
      <c r="K1268" s="11" t="s">
        <v>755</v>
      </c>
      <c r="L1268" s="19">
        <f t="shared" si="236"/>
        <v>45541</v>
      </c>
      <c r="M1268" s="11">
        <f t="shared" si="209"/>
        <v>3505</v>
      </c>
      <c r="N1268" s="20" t="str">
        <f t="shared" si="237"/>
        <v/>
      </c>
      <c r="O1268" s="20" t="str">
        <f t="shared" si="238"/>
        <v/>
      </c>
      <c r="P1268" s="11" t="str">
        <f>IF(G1268="","",G1268&amp;COUNTIF($G$2:G1268,G1268))</f>
        <v/>
      </c>
      <c r="Q1268" s="26">
        <f t="shared" si="239"/>
        <v>0</v>
      </c>
    </row>
    <row r="1269" spans="1:17" x14ac:dyDescent="0.2">
      <c r="B1269" s="11" t="s">
        <v>382</v>
      </c>
      <c r="C1269" s="19">
        <f t="shared" si="230"/>
        <v>45541</v>
      </c>
      <c r="D1269" s="20">
        <f t="shared" si="231"/>
        <v>0.53125</v>
      </c>
      <c r="E1269" s="20">
        <f t="shared" si="232"/>
        <v>0.54861111111111116</v>
      </c>
      <c r="F1269" s="20">
        <f t="shared" si="233"/>
        <v>1.736111111111116E-2</v>
      </c>
      <c r="G1269" s="11" t="str" cm="1">
        <f t="array" ref="G1269">_xlfn.IFNA(LOOKUP(1,0/FIND(help!$B$1:$B$26,B1269),help!$C$1:$C$26),"")</f>
        <v/>
      </c>
      <c r="H1269" s="11" t="str" cm="1">
        <f t="array" ref="H1269">IF(G1269="","",IFERROR(LOOKUP(1,0/FIND(help!$H$2:$H$18,B1269),help!$I$2:$I$18),""))</f>
        <v/>
      </c>
      <c r="I1269" s="11" t="str">
        <f t="shared" si="234"/>
        <v>足球华彩-2024-10</v>
      </c>
      <c r="J1269" s="11" t="str">
        <f t="shared" si="235"/>
        <v>城记?曼彻斯特</v>
      </c>
      <c r="K1269" s="11" t="s">
        <v>755</v>
      </c>
      <c r="L1269" s="19">
        <f t="shared" si="236"/>
        <v>45541</v>
      </c>
      <c r="M1269" s="11">
        <f t="shared" si="209"/>
        <v>3505</v>
      </c>
      <c r="N1269" s="20" t="str">
        <f t="shared" si="237"/>
        <v/>
      </c>
      <c r="O1269" s="20" t="str">
        <f t="shared" si="238"/>
        <v/>
      </c>
      <c r="P1269" s="11" t="str">
        <f>IF(G1269="","",G1269&amp;COUNTIF($G$2:G1269,G1269))</f>
        <v/>
      </c>
      <c r="Q1269" s="26">
        <f t="shared" si="239"/>
        <v>0</v>
      </c>
    </row>
    <row r="1270" spans="1:17" x14ac:dyDescent="0.2">
      <c r="B1270" s="11" t="s">
        <v>1542</v>
      </c>
      <c r="C1270" s="19">
        <f t="shared" si="230"/>
        <v>45541</v>
      </c>
      <c r="D1270" s="20">
        <f t="shared" si="231"/>
        <v>0.54861111111111116</v>
      </c>
      <c r="E1270" s="20">
        <f t="shared" si="232"/>
        <v>0.60416666666666663</v>
      </c>
      <c r="F1270" s="20">
        <f t="shared" si="233"/>
        <v>5.5555555555555469E-2</v>
      </c>
      <c r="G1270" s="11" t="str" cm="1">
        <f t="array" ref="G1270">_xlfn.IFNA(LOOKUP(1,0/FIND(help!$B$1:$B$26,B1270),help!$C$1:$C$26),"")</f>
        <v>意甲</v>
      </c>
      <c r="H1270" s="11" t="str" cm="1">
        <f t="array" ref="H1270">IF(G1270="","",IFERROR(LOOKUP(1,0/FIND(help!$H$2:$H$18,B1270),help!$I$2:$I$18),""))</f>
        <v>2023-24赛季</v>
      </c>
      <c r="I1270" s="11" t="str">
        <f t="shared" si="234"/>
        <v>13:10国际足球赛场-23-24赛季意甲联赛第35轮</v>
      </c>
      <c r="J1270" s="11" t="e">
        <f t="shared" si="235"/>
        <v>#VALUE!</v>
      </c>
      <c r="K1270" s="11" t="s">
        <v>755</v>
      </c>
      <c r="L1270" s="19">
        <f t="shared" si="236"/>
        <v>45541</v>
      </c>
      <c r="M1270" s="11">
        <f t="shared" si="209"/>
        <v>3505</v>
      </c>
      <c r="N1270" s="20">
        <f t="shared" si="237"/>
        <v>0.54861111111111116</v>
      </c>
      <c r="O1270" s="20">
        <f t="shared" si="238"/>
        <v>0.60416666666666674</v>
      </c>
      <c r="P1270" s="11" t="str">
        <f>IF(G1270="","",G1270&amp;COUNTIF($G$2:G1270,G1270))</f>
        <v>意甲112</v>
      </c>
      <c r="Q1270" s="26">
        <f t="shared" si="239"/>
        <v>1.1102230246251565E-16</v>
      </c>
    </row>
    <row r="1271" spans="1:17" x14ac:dyDescent="0.2">
      <c r="B1271" s="11" t="s">
        <v>1543</v>
      </c>
      <c r="C1271" s="19">
        <f t="shared" si="230"/>
        <v>45541</v>
      </c>
      <c r="D1271" s="20">
        <f t="shared" si="231"/>
        <v>0.60416666666666663</v>
      </c>
      <c r="E1271" s="20">
        <f t="shared" si="232"/>
        <v>0.66319444444444442</v>
      </c>
      <c r="F1271" s="20">
        <f t="shared" si="233"/>
        <v>5.902777777777779E-2</v>
      </c>
      <c r="G1271" s="11" t="str" cm="1">
        <f t="array" ref="G1271">_xlfn.IFNA(LOOKUP(1,0/FIND(help!$B$1:$B$26,B1271),help!$C$1:$C$26),"")</f>
        <v>意甲</v>
      </c>
      <c r="H1271" s="11" t="str" cm="1">
        <f t="array" ref="H1271">IF(G1271="","",IFERROR(LOOKUP(1,0/FIND(help!$H$2:$H$18,B1271),help!$I$2:$I$18),""))</f>
        <v>2023-24赛季</v>
      </c>
      <c r="I1271" s="11" t="str">
        <f t="shared" si="234"/>
        <v>国际足球赛场-23-24赛季意甲联赛第36轮</v>
      </c>
      <c r="J1271" s="11" t="str">
        <f t="shared" si="235"/>
        <v>拉齐奥VS恩波利</v>
      </c>
      <c r="K1271" s="11" t="s">
        <v>755</v>
      </c>
      <c r="L1271" s="19">
        <f t="shared" si="236"/>
        <v>45541</v>
      </c>
      <c r="M1271" s="11">
        <f t="shared" si="209"/>
        <v>3505</v>
      </c>
      <c r="N1271" s="20">
        <f t="shared" si="237"/>
        <v>0.60416666666666663</v>
      </c>
      <c r="O1271" s="20">
        <f t="shared" si="238"/>
        <v>0.65972222222222221</v>
      </c>
      <c r="P1271" s="11" t="str">
        <f>IF(G1271="","",G1271&amp;COUNTIF($G$2:G1271,G1271))</f>
        <v>意甲113</v>
      </c>
      <c r="Q1271" s="26">
        <f t="shared" si="239"/>
        <v>3.4722222222222099E-3</v>
      </c>
    </row>
    <row r="1272" spans="1:17" x14ac:dyDescent="0.2">
      <c r="B1272" s="11" t="s">
        <v>1544</v>
      </c>
      <c r="C1272" s="19">
        <f t="shared" si="230"/>
        <v>45541</v>
      </c>
      <c r="D1272" s="20">
        <f t="shared" si="231"/>
        <v>0.66319444444444442</v>
      </c>
      <c r="E1272" s="20">
        <f t="shared" si="232"/>
        <v>0.71875</v>
      </c>
      <c r="F1272" s="20">
        <f t="shared" si="233"/>
        <v>5.555555555555558E-2</v>
      </c>
      <c r="G1272" s="11" t="str" cm="1">
        <f t="array" ref="G1272">_xlfn.IFNA(LOOKUP(1,0/FIND(help!$B$1:$B$26,B1272),help!$C$1:$C$26),"")</f>
        <v>英超</v>
      </c>
      <c r="H1272" s="11" t="str" cm="1">
        <f t="array" ref="H1272">IF(G1272="","",IFERROR(LOOKUP(1,0/FIND(help!$H$2:$H$18,B1272),help!$I$2:$I$18),""))</f>
        <v>2023-24赛季</v>
      </c>
      <c r="I1272" s="11" t="str">
        <f t="shared" si="234"/>
        <v>国际足球赛场-23-24赛季英超联赛第14轮</v>
      </c>
      <c r="J1272" s="11" t="str">
        <f t="shared" si="235"/>
        <v>阿森纳VS伍尔夫汉普顿</v>
      </c>
      <c r="K1272" s="11" t="s">
        <v>755</v>
      </c>
      <c r="L1272" s="19">
        <f t="shared" si="236"/>
        <v>45541</v>
      </c>
      <c r="M1272" s="11">
        <f t="shared" si="209"/>
        <v>3505</v>
      </c>
      <c r="N1272" s="20">
        <f t="shared" si="237"/>
        <v>0.66319444444444442</v>
      </c>
      <c r="O1272" s="20">
        <f t="shared" si="238"/>
        <v>0.71875</v>
      </c>
      <c r="P1272" s="11" t="str">
        <f>IF(G1272="","",G1272&amp;COUNTIF($G$2:G1272,G1272))</f>
        <v>英超192</v>
      </c>
      <c r="Q1272" s="26">
        <f t="shared" si="239"/>
        <v>0</v>
      </c>
    </row>
    <row r="1273" spans="1:17" x14ac:dyDescent="0.2">
      <c r="B1273" s="11" t="s">
        <v>1545</v>
      </c>
      <c r="C1273" s="19">
        <f t="shared" si="230"/>
        <v>45541</v>
      </c>
      <c r="D1273" s="20">
        <f t="shared" si="231"/>
        <v>0.71875</v>
      </c>
      <c r="E1273" s="20">
        <f t="shared" si="232"/>
        <v>0.77777777777777779</v>
      </c>
      <c r="F1273" s="20">
        <f t="shared" si="233"/>
        <v>5.902777777777779E-2</v>
      </c>
      <c r="G1273" s="11" t="str" cm="1">
        <f t="array" ref="G1273">_xlfn.IFNA(LOOKUP(1,0/FIND(help!$B$1:$B$26,B1273),help!$C$1:$C$26),"")</f>
        <v>英超</v>
      </c>
      <c r="H1273" s="11" t="str" cm="1">
        <f t="array" ref="H1273">IF(G1273="","",IFERROR(LOOKUP(1,0/FIND(help!$H$2:$H$18,B1273),help!$I$2:$I$18),""))</f>
        <v>2023-24赛季</v>
      </c>
      <c r="I1273" s="11" t="str">
        <f t="shared" si="234"/>
        <v>国际足球赛场-23-24赛季英超联赛第14轮</v>
      </c>
      <c r="J1273" s="11" t="str">
        <f t="shared" si="235"/>
        <v>切尔西VS布赖顿</v>
      </c>
      <c r="K1273" s="11" t="s">
        <v>755</v>
      </c>
      <c r="L1273" s="19">
        <f t="shared" si="236"/>
        <v>45541</v>
      </c>
      <c r="M1273" s="11">
        <f t="shared" si="209"/>
        <v>3505</v>
      </c>
      <c r="N1273" s="20">
        <f t="shared" si="237"/>
        <v>0.71875</v>
      </c>
      <c r="O1273" s="20">
        <f t="shared" si="238"/>
        <v>0.77430555555555558</v>
      </c>
      <c r="P1273" s="11" t="str">
        <f>IF(G1273="","",G1273&amp;COUNTIF($G$2:G1273,G1273))</f>
        <v>英超193</v>
      </c>
      <c r="Q1273" s="26">
        <f t="shared" si="239"/>
        <v>3.4722222222222099E-3</v>
      </c>
    </row>
    <row r="1274" spans="1:17" x14ac:dyDescent="0.2">
      <c r="B1274" s="11" t="s">
        <v>387</v>
      </c>
      <c r="C1274" s="19">
        <f t="shared" si="230"/>
        <v>45541</v>
      </c>
      <c r="D1274" s="20">
        <f t="shared" si="231"/>
        <v>0.77777777777777779</v>
      </c>
      <c r="E1274" s="20">
        <f t="shared" si="232"/>
        <v>0.79513888888888884</v>
      </c>
      <c r="F1274" s="20">
        <f t="shared" si="233"/>
        <v>1.7361111111111049E-2</v>
      </c>
      <c r="G1274" s="11" t="str" cm="1">
        <f t="array" ref="G1274">_xlfn.IFNA(LOOKUP(1,0/FIND(help!$B$1:$B$26,B1274),help!$C$1:$C$26),"")</f>
        <v/>
      </c>
      <c r="H1274" s="11" t="str" cm="1">
        <f t="array" ref="H1274">IF(G1274="","",IFERROR(LOOKUP(1,0/FIND(help!$H$2:$H$18,B1274),help!$I$2:$I$18),""))</f>
        <v/>
      </c>
      <c r="I1274" s="11" t="str">
        <f t="shared" si="234"/>
        <v>足球华彩-2024-10</v>
      </c>
      <c r="J1274" s="11" t="str">
        <f t="shared" si="235"/>
        <v>城记?曼彻斯特</v>
      </c>
      <c r="K1274" s="11" t="s">
        <v>755</v>
      </c>
      <c r="L1274" s="19">
        <f t="shared" si="236"/>
        <v>45541</v>
      </c>
      <c r="M1274" s="11">
        <f t="shared" si="209"/>
        <v>3505</v>
      </c>
      <c r="N1274" s="20" t="str">
        <f t="shared" si="237"/>
        <v/>
      </c>
      <c r="O1274" s="20" t="str">
        <f t="shared" si="238"/>
        <v/>
      </c>
      <c r="P1274" s="11" t="str">
        <f>IF(G1274="","",G1274&amp;COUNTIF($G$2:G1274,G1274))</f>
        <v/>
      </c>
      <c r="Q1274" s="26">
        <f t="shared" si="239"/>
        <v>0</v>
      </c>
    </row>
    <row r="1275" spans="1:17" x14ac:dyDescent="0.2">
      <c r="B1275" s="11" t="s">
        <v>1595</v>
      </c>
      <c r="C1275" s="19">
        <f t="shared" si="230"/>
        <v>45541</v>
      </c>
      <c r="D1275" s="20">
        <f t="shared" si="231"/>
        <v>0.79513888888888884</v>
      </c>
      <c r="E1275" s="20">
        <f t="shared" si="232"/>
        <v>0.85069444444444442</v>
      </c>
      <c r="F1275" s="20">
        <f t="shared" si="233"/>
        <v>5.555555555555558E-2</v>
      </c>
      <c r="G1275" s="11" t="str" cm="1">
        <f t="array" ref="G1275">_xlfn.IFNA(LOOKUP(1,0/FIND(help!$B$1:$B$26,B1275),help!$C$1:$C$26),"")</f>
        <v>德甲</v>
      </c>
      <c r="H1275" s="11" t="s">
        <v>1593</v>
      </c>
      <c r="I1275" s="11" t="str">
        <f t="shared" si="234"/>
        <v>2024年德国足球甲级联赛-第2轮</v>
      </c>
      <c r="J1275" s="11" t="str">
        <f t="shared" si="235"/>
        <v>拜仁慕尼黑VS弗赖堡</v>
      </c>
      <c r="K1275" s="11" t="s">
        <v>755</v>
      </c>
      <c r="L1275" s="19">
        <f t="shared" si="236"/>
        <v>45541</v>
      </c>
      <c r="M1275" s="11">
        <f t="shared" si="209"/>
        <v>3505</v>
      </c>
      <c r="N1275" s="20">
        <f t="shared" si="237"/>
        <v>0.79513888888888884</v>
      </c>
      <c r="O1275" s="20">
        <f t="shared" si="238"/>
        <v>0.85069444444444442</v>
      </c>
      <c r="P1275" s="11" t="str">
        <f>IF(G1275="","",G1275&amp;COUNTIF($G$2:G1275,G1275))</f>
        <v>德甲279</v>
      </c>
      <c r="Q1275" s="26">
        <f t="shared" si="239"/>
        <v>0</v>
      </c>
    </row>
    <row r="1276" spans="1:17" x14ac:dyDescent="0.2">
      <c r="B1276" s="11" t="s">
        <v>1596</v>
      </c>
      <c r="C1276" s="19">
        <f t="shared" si="230"/>
        <v>45541</v>
      </c>
      <c r="D1276" s="20">
        <f t="shared" si="231"/>
        <v>0.85069444444444442</v>
      </c>
      <c r="E1276" s="20">
        <f t="shared" si="232"/>
        <v>0.90972222222222221</v>
      </c>
      <c r="F1276" s="20">
        <f t="shared" si="233"/>
        <v>5.902777777777779E-2</v>
      </c>
      <c r="G1276" s="11" t="str" cm="1">
        <f t="array" ref="G1276">_xlfn.IFNA(LOOKUP(1,0/FIND(help!$B$1:$B$26,B1276),help!$C$1:$C$26),"")</f>
        <v>德甲</v>
      </c>
      <c r="H1276" s="11" t="s">
        <v>1593</v>
      </c>
      <c r="I1276" s="11" t="str">
        <f t="shared" si="234"/>
        <v>2024年德国足球甲级联赛-第2轮</v>
      </c>
      <c r="J1276" s="11" t="str">
        <f t="shared" si="235"/>
        <v>斯图加特VS美因茨</v>
      </c>
      <c r="K1276" s="11" t="s">
        <v>755</v>
      </c>
      <c r="L1276" s="19">
        <f t="shared" si="236"/>
        <v>45541</v>
      </c>
      <c r="M1276" s="11">
        <f t="shared" si="209"/>
        <v>3505</v>
      </c>
      <c r="N1276" s="20">
        <f t="shared" si="237"/>
        <v>0.85069444444444442</v>
      </c>
      <c r="O1276" s="20">
        <f t="shared" si="238"/>
        <v>0.90625</v>
      </c>
      <c r="P1276" s="11" t="str">
        <f>IF(G1276="","",G1276&amp;COUNTIF($G$2:G1276,G1276))</f>
        <v>德甲280</v>
      </c>
      <c r="Q1276" s="26">
        <f t="shared" si="239"/>
        <v>3.4722222222222099E-3</v>
      </c>
    </row>
    <row r="1277" spans="1:17" x14ac:dyDescent="0.2">
      <c r="B1277" s="11" t="s">
        <v>1546</v>
      </c>
      <c r="C1277" s="19">
        <f t="shared" si="230"/>
        <v>45541</v>
      </c>
      <c r="D1277" s="20">
        <f t="shared" si="231"/>
        <v>0.90972222222222221</v>
      </c>
      <c r="E1277" s="20">
        <f t="shared" si="232"/>
        <v>0.96527777777777779</v>
      </c>
      <c r="F1277" s="20">
        <f t="shared" si="233"/>
        <v>5.555555555555558E-2</v>
      </c>
      <c r="G1277" s="11" t="str" cm="1">
        <f t="array" ref="G1277">_xlfn.IFNA(LOOKUP(1,0/FIND(help!$B$1:$B$26,B1277),help!$C$1:$C$26),"")</f>
        <v/>
      </c>
      <c r="H1277" s="11" t="str" cm="1">
        <f t="array" ref="H1277">IF(G1277="","",IFERROR(LOOKUP(1,0/FIND(help!$H$2:$H$18,B1277),help!$I$2:$I$18),""))</f>
        <v/>
      </c>
      <c r="I1277" s="11" t="str">
        <f t="shared" si="234"/>
        <v>国际足球赛场-2024南美解放者杯小组赛</v>
      </c>
      <c r="J1277" s="11" t="str">
        <f t="shared" si="235"/>
        <v>厄瓜多尔山谷独立VS巴西帕尔梅拉斯</v>
      </c>
      <c r="K1277" s="11" t="s">
        <v>755</v>
      </c>
      <c r="L1277" s="19">
        <f t="shared" si="236"/>
        <v>45541</v>
      </c>
      <c r="M1277" s="11">
        <f t="shared" si="209"/>
        <v>3505</v>
      </c>
      <c r="N1277" s="20" t="str">
        <f t="shared" si="237"/>
        <v/>
      </c>
      <c r="O1277" s="20" t="str">
        <f t="shared" si="238"/>
        <v/>
      </c>
      <c r="P1277" s="11" t="str">
        <f>IF(G1277="","",G1277&amp;COUNTIF($G$2:G1277,G1277))</f>
        <v/>
      </c>
      <c r="Q1277" s="26">
        <f t="shared" si="239"/>
        <v>0</v>
      </c>
    </row>
    <row r="1278" spans="1:17" x14ac:dyDescent="0.2">
      <c r="B1278" s="11" t="s">
        <v>1547</v>
      </c>
      <c r="C1278" s="19">
        <f t="shared" si="230"/>
        <v>45541</v>
      </c>
      <c r="D1278" s="20">
        <f t="shared" si="231"/>
        <v>0.96527777777777779</v>
      </c>
      <c r="E1278" s="20">
        <f t="shared" si="232"/>
        <v>2.4305555555555556E-2</v>
      </c>
      <c r="F1278" s="20">
        <f t="shared" si="233"/>
        <v>5.902777777777779E-2</v>
      </c>
      <c r="G1278" s="11" t="str" cm="1">
        <f t="array" ref="G1278">_xlfn.IFNA(LOOKUP(1,0/FIND(help!$B$1:$B$26,B1278),help!$C$1:$C$26),"")</f>
        <v/>
      </c>
      <c r="H1278" s="11" t="str" cm="1">
        <f t="array" ref="H1278">IF(G1278="","",IFERROR(LOOKUP(1,0/FIND(help!$H$2:$H$18,B1278),help!$I$2:$I$18),""))</f>
        <v/>
      </c>
      <c r="I1278" s="11" t="str">
        <f t="shared" si="234"/>
        <v>国际足球赛场-2024南美解放者杯小组赛</v>
      </c>
      <c r="J1278" s="11" t="str">
        <f t="shared" si="235"/>
        <v>巴西弗拉门戈VS哥伦比亚百万富翁</v>
      </c>
      <c r="K1278" s="11" t="s">
        <v>755</v>
      </c>
      <c r="L1278" s="19">
        <f t="shared" si="236"/>
        <v>45541</v>
      </c>
      <c r="M1278" s="11">
        <f t="shared" si="209"/>
        <v>3505</v>
      </c>
      <c r="N1278" s="20" t="str">
        <f t="shared" si="237"/>
        <v/>
      </c>
      <c r="O1278" s="20" t="str">
        <f t="shared" si="238"/>
        <v/>
      </c>
      <c r="P1278" s="11" t="str">
        <f>IF(G1278="","",G1278&amp;COUNTIF($G$2:G1278,G1278))</f>
        <v/>
      </c>
      <c r="Q1278" s="26">
        <f t="shared" si="239"/>
        <v>0</v>
      </c>
    </row>
    <row r="1279" spans="1:17" x14ac:dyDescent="0.2">
      <c r="A1279" s="19">
        <v>45542</v>
      </c>
      <c r="B1279" s="11" t="s">
        <v>593</v>
      </c>
      <c r="C1279" s="19">
        <f t="shared" si="230"/>
        <v>45542</v>
      </c>
      <c r="D1279" s="20">
        <f t="shared" si="231"/>
        <v>2.4305555555555556E-2</v>
      </c>
      <c r="E1279" s="20">
        <f t="shared" si="232"/>
        <v>3.8194444444444448E-2</v>
      </c>
      <c r="F1279" s="20">
        <f t="shared" si="233"/>
        <v>1.3888888888888892E-2</v>
      </c>
      <c r="G1279" s="11" t="str" cm="1">
        <f t="array" ref="G1279">_xlfn.IFNA(LOOKUP(1,0/FIND(help!$B$1:$B$26,B1279),help!$C$1:$C$26),"")</f>
        <v/>
      </c>
      <c r="H1279" s="11" t="str" cm="1">
        <f t="array" ref="H1279">IF(G1279="","",IFERROR(LOOKUP(1,0/FIND(help!$H$2:$H$18,B1279),help!$I$2:$I$18),""))</f>
        <v/>
      </c>
      <c r="I1279" s="11" t="str">
        <f t="shared" si="234"/>
        <v>足球华彩-2024-3</v>
      </c>
      <c r="J1279" s="11" t="str">
        <f t="shared" si="235"/>
        <v>城记?罗马</v>
      </c>
      <c r="K1279" s="11" t="s">
        <v>755</v>
      </c>
      <c r="L1279" s="19">
        <f t="shared" si="236"/>
        <v>45541</v>
      </c>
      <c r="M1279" s="11">
        <f t="shared" si="209"/>
        <v>3505</v>
      </c>
      <c r="N1279" s="20" t="str">
        <f t="shared" si="237"/>
        <v/>
      </c>
      <c r="O1279" s="20" t="str">
        <f t="shared" si="238"/>
        <v/>
      </c>
      <c r="P1279" s="11" t="str">
        <f>IF(G1279="","",G1279&amp;COUNTIF($G$2:G1279,G1279))</f>
        <v/>
      </c>
      <c r="Q1279" s="26">
        <f t="shared" si="239"/>
        <v>0</v>
      </c>
    </row>
    <row r="1280" spans="1:17" x14ac:dyDescent="0.2">
      <c r="B1280" s="11" t="s">
        <v>594</v>
      </c>
      <c r="C1280" s="19">
        <f t="shared" si="230"/>
        <v>45542</v>
      </c>
      <c r="D1280" s="20">
        <f t="shared" si="231"/>
        <v>3.8194444444444448E-2</v>
      </c>
      <c r="E1280" s="20">
        <f t="shared" si="232"/>
        <v>5.5555555555555552E-2</v>
      </c>
      <c r="F1280" s="20">
        <f t="shared" si="233"/>
        <v>1.7361111111111105E-2</v>
      </c>
      <c r="G1280" s="11" t="str" cm="1">
        <f t="array" ref="G1280">_xlfn.IFNA(LOOKUP(1,0/FIND(help!$B$1:$B$26,B1280),help!$C$1:$C$26),"")</f>
        <v/>
      </c>
      <c r="H1280" s="11" t="str" cm="1">
        <f t="array" ref="H1280">IF(G1280="","",IFERROR(LOOKUP(1,0/FIND(help!$H$2:$H$18,B1280),help!$I$2:$I$18),""))</f>
        <v/>
      </c>
      <c r="I1280" s="11" t="str">
        <f t="shared" si="234"/>
        <v>足球华彩-2024-10</v>
      </c>
      <c r="J1280" s="11" t="str">
        <f t="shared" si="235"/>
        <v>城记?曼彻斯特</v>
      </c>
      <c r="K1280" s="11" t="s">
        <v>755</v>
      </c>
      <c r="L1280" s="19">
        <f t="shared" si="236"/>
        <v>45541</v>
      </c>
      <c r="M1280" s="11">
        <f t="shared" si="209"/>
        <v>3505</v>
      </c>
      <c r="N1280" s="20" t="str">
        <f t="shared" si="237"/>
        <v/>
      </c>
      <c r="O1280" s="20" t="str">
        <f t="shared" si="238"/>
        <v/>
      </c>
      <c r="P1280" s="11" t="str">
        <f>IF(G1280="","",G1280&amp;COUNTIF($G$2:G1280,G1280))</f>
        <v/>
      </c>
      <c r="Q1280" s="26">
        <f t="shared" si="239"/>
        <v>0</v>
      </c>
    </row>
    <row r="1281" spans="2:17" x14ac:dyDescent="0.2">
      <c r="B1281" s="11" t="s">
        <v>1548</v>
      </c>
      <c r="C1281" s="19">
        <f t="shared" si="230"/>
        <v>45542</v>
      </c>
      <c r="D1281" s="20">
        <f t="shared" si="231"/>
        <v>5.5555555555555552E-2</v>
      </c>
      <c r="E1281" s="20">
        <f t="shared" si="232"/>
        <v>0.1111111111111111</v>
      </c>
      <c r="F1281" s="20">
        <f t="shared" si="233"/>
        <v>5.5555555555555552E-2</v>
      </c>
      <c r="G1281" s="11" t="str" cm="1">
        <f t="array" ref="G1281">_xlfn.IFNA(LOOKUP(1,0/FIND(help!$B$1:$B$26,B1281),help!$C$1:$C$26),"")</f>
        <v>法甲</v>
      </c>
      <c r="H1281" s="11" t="str" cm="1">
        <f t="array" ref="H1281">IF(G1281="","",IFERROR(LOOKUP(1,0/FIND(help!$H$2:$H$18,B1281),help!$I$2:$I$18),""))</f>
        <v>2023-24赛季</v>
      </c>
      <c r="I1281" s="11" t="str">
        <f t="shared" si="234"/>
        <v>国际足球赛场-23-24赛季法甲联赛第9轮</v>
      </c>
      <c r="J1281" s="11" t="str">
        <f t="shared" si="235"/>
        <v>?尼斯VS马赛</v>
      </c>
      <c r="K1281" s="11" t="s">
        <v>755</v>
      </c>
      <c r="L1281" s="19">
        <f t="shared" si="236"/>
        <v>45541</v>
      </c>
      <c r="M1281" s="11">
        <f t="shared" si="209"/>
        <v>3505</v>
      </c>
      <c r="N1281" s="20">
        <f t="shared" si="237"/>
        <v>1.0555555555555556</v>
      </c>
      <c r="O1281" s="20">
        <f t="shared" si="238"/>
        <v>0.11111111111111116</v>
      </c>
      <c r="P1281" s="11" t="str">
        <f>IF(G1281="","",G1281&amp;COUNTIF($G$2:G1281,G1281))</f>
        <v>法甲115</v>
      </c>
      <c r="Q1281" s="26">
        <f t="shared" si="239"/>
        <v>5.5511151231257827E-17</v>
      </c>
    </row>
    <row r="1282" spans="2:17" x14ac:dyDescent="0.2">
      <c r="B1282" s="11" t="s">
        <v>1549</v>
      </c>
      <c r="C1282" s="19">
        <f t="shared" si="230"/>
        <v>45542</v>
      </c>
      <c r="D1282" s="20">
        <f t="shared" si="231"/>
        <v>0.1111111111111111</v>
      </c>
      <c r="E1282" s="20">
        <f t="shared" si="232"/>
        <v>0.1701388888888889</v>
      </c>
      <c r="F1282" s="20">
        <f t="shared" si="233"/>
        <v>5.902777777777779E-2</v>
      </c>
      <c r="G1282" s="11" t="str" cm="1">
        <f t="array" ref="G1282">_xlfn.IFNA(LOOKUP(1,0/FIND(help!$B$1:$B$26,B1282),help!$C$1:$C$26),"")</f>
        <v>法甲</v>
      </c>
      <c r="H1282" s="11" t="str" cm="1">
        <f t="array" ref="H1282">IF(G1282="","",IFERROR(LOOKUP(1,0/FIND(help!$H$2:$H$18,B1282),help!$I$2:$I$18),""))</f>
        <v>2023-24赛季</v>
      </c>
      <c r="I1282" s="11" t="str">
        <f t="shared" si="234"/>
        <v>国际足球赛场-23-24赛季法甲联赛第10轮</v>
      </c>
      <c r="J1282" s="11" t="str">
        <f t="shared" si="235"/>
        <v>布雷斯特VS巴黎圣日耳曼</v>
      </c>
      <c r="K1282" s="11" t="s">
        <v>755</v>
      </c>
      <c r="L1282" s="19">
        <f t="shared" si="236"/>
        <v>45542</v>
      </c>
      <c r="M1282" s="11">
        <f t="shared" si="209"/>
        <v>3505</v>
      </c>
      <c r="N1282" s="20">
        <f t="shared" si="237"/>
        <v>0.1111111111111111</v>
      </c>
      <c r="O1282" s="20">
        <f t="shared" si="238"/>
        <v>0.16666666666666666</v>
      </c>
      <c r="P1282" s="11" t="str">
        <f>IF(G1282="","",G1282&amp;COUNTIF($G$2:G1282,G1282))</f>
        <v>法甲116</v>
      </c>
      <c r="Q1282" s="26">
        <f t="shared" si="239"/>
        <v>3.4722222222222376E-3</v>
      </c>
    </row>
    <row r="1283" spans="2:17" x14ac:dyDescent="0.2">
      <c r="B1283" s="11" t="s">
        <v>1550</v>
      </c>
      <c r="C1283" s="19">
        <f t="shared" si="230"/>
        <v>45542</v>
      </c>
      <c r="D1283" s="20">
        <f t="shared" si="231"/>
        <v>0.1701388888888889</v>
      </c>
      <c r="E1283" s="20">
        <f t="shared" si="232"/>
        <v>0.22569444444444445</v>
      </c>
      <c r="F1283" s="20">
        <f t="shared" si="233"/>
        <v>5.5555555555555552E-2</v>
      </c>
      <c r="G1283" s="11" t="str" cm="1">
        <f t="array" ref="G1283">_xlfn.IFNA(LOOKUP(1,0/FIND(help!$B$1:$B$26,B1283),help!$C$1:$C$26),"")</f>
        <v>法甲</v>
      </c>
      <c r="H1283" s="11" t="str" cm="1">
        <f t="array" ref="H1283">IF(G1283="","",IFERROR(LOOKUP(1,0/FIND(help!$H$2:$H$18,B1283),help!$I$2:$I$18),""))</f>
        <v>2023-24赛季</v>
      </c>
      <c r="I1283" s="11" t="str">
        <f t="shared" si="234"/>
        <v>国际足球赛场-23-24赛季法甲联赛第11轮</v>
      </c>
      <c r="J1283" s="11" t="str">
        <f t="shared" si="235"/>
        <v>巴黎圣日耳曼VS蒙彼利埃</v>
      </c>
      <c r="K1283" s="11" t="s">
        <v>755</v>
      </c>
      <c r="L1283" s="19">
        <f t="shared" si="236"/>
        <v>45542</v>
      </c>
      <c r="M1283" s="11">
        <f t="shared" si="209"/>
        <v>3505</v>
      </c>
      <c r="N1283" s="20">
        <f t="shared" si="237"/>
        <v>0.1701388888888889</v>
      </c>
      <c r="O1283" s="20">
        <f t="shared" si="238"/>
        <v>0.22569444444444445</v>
      </c>
      <c r="P1283" s="11" t="str">
        <f>IF(G1283="","",G1283&amp;COUNTIF($G$2:G1283,G1283))</f>
        <v>法甲117</v>
      </c>
      <c r="Q1283" s="26">
        <f t="shared" si="239"/>
        <v>0</v>
      </c>
    </row>
    <row r="1284" spans="2:17" x14ac:dyDescent="0.2">
      <c r="B1284" s="11" t="s">
        <v>1551</v>
      </c>
      <c r="C1284" s="19">
        <f t="shared" si="230"/>
        <v>45542</v>
      </c>
      <c r="D1284" s="20">
        <f t="shared" si="231"/>
        <v>0.22569444444444445</v>
      </c>
      <c r="E1284" s="20">
        <f t="shared" si="232"/>
        <v>0.28472222222222221</v>
      </c>
      <c r="F1284" s="20">
        <f t="shared" si="233"/>
        <v>5.9027777777777762E-2</v>
      </c>
      <c r="G1284" s="11" t="str" cm="1">
        <f t="array" ref="G1284">_xlfn.IFNA(LOOKUP(1,0/FIND(help!$B$1:$B$26,B1284),help!$C$1:$C$26),"")</f>
        <v>法甲</v>
      </c>
      <c r="H1284" s="11" t="str" cm="1">
        <f t="array" ref="H1284">IF(G1284="","",IFERROR(LOOKUP(1,0/FIND(help!$H$2:$H$18,B1284),help!$I$2:$I$18),""))</f>
        <v>2023-24赛季</v>
      </c>
      <c r="I1284" s="11" t="str">
        <f t="shared" si="234"/>
        <v>国际足球赛场-国际足球赛场-23-24赛季法甲联赛第11轮</v>
      </c>
      <c r="J1284" s="11" t="str">
        <f t="shared" si="235"/>
        <v>摩纳哥VS布雷斯特</v>
      </c>
      <c r="K1284" s="11" t="s">
        <v>755</v>
      </c>
      <c r="L1284" s="19">
        <f t="shared" si="236"/>
        <v>45542</v>
      </c>
      <c r="M1284" s="11">
        <f t="shared" si="209"/>
        <v>3505</v>
      </c>
      <c r="N1284" s="20">
        <f t="shared" si="237"/>
        <v>0.22569444444444445</v>
      </c>
      <c r="O1284" s="20">
        <f t="shared" si="238"/>
        <v>0.28125</v>
      </c>
      <c r="P1284" s="11" t="str">
        <f>IF(G1284="","",G1284&amp;COUNTIF($G$2:G1284,G1284))</f>
        <v>法甲118</v>
      </c>
      <c r="Q1284" s="26">
        <f t="shared" si="239"/>
        <v>3.4722222222222099E-3</v>
      </c>
    </row>
    <row r="1285" spans="2:17" x14ac:dyDescent="0.2">
      <c r="B1285" s="11" t="s">
        <v>1552</v>
      </c>
      <c r="C1285" s="19">
        <f t="shared" si="230"/>
        <v>45542</v>
      </c>
      <c r="D1285" s="20">
        <f t="shared" si="231"/>
        <v>0.28472222222222221</v>
      </c>
      <c r="E1285" s="20">
        <f t="shared" si="232"/>
        <v>0.34027777777777779</v>
      </c>
      <c r="F1285" s="20">
        <f t="shared" si="233"/>
        <v>5.555555555555558E-2</v>
      </c>
      <c r="G1285" s="11" t="str" cm="1">
        <f t="array" ref="G1285">_xlfn.IFNA(LOOKUP(1,0/FIND(help!$B$1:$B$26,B1285),help!$C$1:$C$26),"")</f>
        <v>法甲</v>
      </c>
      <c r="H1285" s="11" t="str" cm="1">
        <f t="array" ref="H1285">IF(G1285="","",IFERROR(LOOKUP(1,0/FIND(help!$H$2:$H$18,B1285),help!$I$2:$I$18),""))</f>
        <v>2023-24赛季</v>
      </c>
      <c r="I1285" s="11" t="str">
        <f t="shared" si="234"/>
        <v>国际足球赛场-23-24赛季法甲联赛第12轮</v>
      </c>
      <c r="J1285" s="11" t="str">
        <f t="shared" si="235"/>
        <v>兰斯VS巴黎圣日耳曼</v>
      </c>
      <c r="K1285" s="11" t="s">
        <v>755</v>
      </c>
      <c r="L1285" s="19">
        <f t="shared" si="236"/>
        <v>45542</v>
      </c>
      <c r="M1285" s="11">
        <f t="shared" si="209"/>
        <v>3505</v>
      </c>
      <c r="N1285" s="20">
        <f t="shared" si="237"/>
        <v>0.28472222222222221</v>
      </c>
      <c r="O1285" s="20">
        <f t="shared" si="238"/>
        <v>0.34027777777777779</v>
      </c>
      <c r="P1285" s="11" t="str">
        <f>IF(G1285="","",G1285&amp;COUNTIF($G$2:G1285,G1285))</f>
        <v>法甲119</v>
      </c>
      <c r="Q1285" s="26">
        <f t="shared" si="239"/>
        <v>0</v>
      </c>
    </row>
    <row r="1286" spans="2:17" x14ac:dyDescent="0.2">
      <c r="B1286" s="11" t="s">
        <v>1553</v>
      </c>
      <c r="C1286" s="19">
        <f t="shared" si="230"/>
        <v>45542</v>
      </c>
      <c r="D1286" s="20">
        <f t="shared" si="231"/>
        <v>0.34027777777777779</v>
      </c>
      <c r="E1286" s="20">
        <f t="shared" si="232"/>
        <v>0.39930555555555558</v>
      </c>
      <c r="F1286" s="20">
        <f t="shared" si="233"/>
        <v>5.902777777777779E-2</v>
      </c>
      <c r="G1286" s="11" t="str" cm="1">
        <f t="array" ref="G1286">_xlfn.IFNA(LOOKUP(1,0/FIND(help!$B$1:$B$26,B1286),help!$C$1:$C$26),"")</f>
        <v>法甲</v>
      </c>
      <c r="H1286" s="11" t="str" cm="1">
        <f t="array" ref="H1286">IF(G1286="","",IFERROR(LOOKUP(1,0/FIND(help!$H$2:$H$18,B1286),help!$I$2:$I$18),""))</f>
        <v>2023-24赛季</v>
      </c>
      <c r="I1286" s="11" t="str">
        <f t="shared" si="234"/>
        <v>国际足球赛场-23-24赛季法甲联赛第12轮</v>
      </c>
      <c r="J1286" s="11" t="str">
        <f t="shared" si="235"/>
        <v>雷恩VS里昂</v>
      </c>
      <c r="K1286" s="11" t="s">
        <v>755</v>
      </c>
      <c r="L1286" s="19">
        <f t="shared" si="236"/>
        <v>45542</v>
      </c>
      <c r="M1286" s="11">
        <f t="shared" si="209"/>
        <v>3505</v>
      </c>
      <c r="N1286" s="20">
        <f t="shared" si="237"/>
        <v>0.34027777777777779</v>
      </c>
      <c r="O1286" s="20">
        <f t="shared" si="238"/>
        <v>0.39583333333333337</v>
      </c>
      <c r="P1286" s="11" t="str">
        <f>IF(G1286="","",G1286&amp;COUNTIF($G$2:G1286,G1286))</f>
        <v>法甲120</v>
      </c>
      <c r="Q1286" s="26">
        <f t="shared" si="239"/>
        <v>3.4722222222222099E-3</v>
      </c>
    </row>
    <row r="1287" spans="2:17" x14ac:dyDescent="0.2">
      <c r="B1287" s="11" t="s">
        <v>1554</v>
      </c>
      <c r="C1287" s="19">
        <f t="shared" si="230"/>
        <v>45542</v>
      </c>
      <c r="D1287" s="20">
        <f t="shared" si="231"/>
        <v>0.39930555555555558</v>
      </c>
      <c r="E1287" s="20">
        <f t="shared" si="232"/>
        <v>0.4548611111111111</v>
      </c>
      <c r="F1287" s="20">
        <f t="shared" si="233"/>
        <v>5.5555555555555525E-2</v>
      </c>
      <c r="G1287" s="11" t="str" cm="1">
        <f t="array" ref="G1287">_xlfn.IFNA(LOOKUP(1,0/FIND(help!$B$1:$B$26,B1287),help!$C$1:$C$26),"")</f>
        <v/>
      </c>
      <c r="H1287" s="11" t="str" cm="1">
        <f t="array" ref="H1287">IF(G1287="","",IFERROR(LOOKUP(1,0/FIND(help!$H$2:$H$18,B1287),help!$I$2:$I$18),""))</f>
        <v/>
      </c>
      <c r="I1287" s="11" t="str">
        <f t="shared" si="234"/>
        <v>国际足球赛场-2024南美解放者杯小组赛</v>
      </c>
      <c r="J1287" s="11" t="str">
        <f t="shared" si="235"/>
        <v>巴西弗拉门戈VS哥伦比亚百万富翁</v>
      </c>
      <c r="K1287" s="11" t="s">
        <v>755</v>
      </c>
      <c r="L1287" s="19">
        <f t="shared" si="236"/>
        <v>45542</v>
      </c>
      <c r="M1287" s="11">
        <f t="shared" si="209"/>
        <v>3505</v>
      </c>
      <c r="N1287" s="20" t="str">
        <f t="shared" si="237"/>
        <v/>
      </c>
      <c r="O1287" s="20" t="str">
        <f t="shared" si="238"/>
        <v/>
      </c>
      <c r="P1287" s="11" t="str">
        <f>IF(G1287="","",G1287&amp;COUNTIF($G$2:G1287,G1287))</f>
        <v/>
      </c>
      <c r="Q1287" s="26">
        <f t="shared" si="239"/>
        <v>0</v>
      </c>
    </row>
    <row r="1288" spans="2:17" x14ac:dyDescent="0.2">
      <c r="B1288" s="11" t="s">
        <v>1555</v>
      </c>
      <c r="C1288" s="19">
        <f t="shared" si="230"/>
        <v>45542</v>
      </c>
      <c r="D1288" s="20">
        <f t="shared" si="231"/>
        <v>0.4548611111111111</v>
      </c>
      <c r="E1288" s="20">
        <f t="shared" si="232"/>
        <v>0.51388888888888884</v>
      </c>
      <c r="F1288" s="20">
        <f t="shared" si="233"/>
        <v>5.9027777777777735E-2</v>
      </c>
      <c r="G1288" s="11" t="str" cm="1">
        <f t="array" ref="G1288">_xlfn.IFNA(LOOKUP(1,0/FIND(help!$B$1:$B$26,B1288),help!$C$1:$C$26),"")</f>
        <v/>
      </c>
      <c r="H1288" s="11" t="str" cm="1">
        <f t="array" ref="H1288">IF(G1288="","",IFERROR(LOOKUP(1,0/FIND(help!$H$2:$H$18,B1288),help!$I$2:$I$18),""))</f>
        <v/>
      </c>
      <c r="I1288" s="11" t="str">
        <f t="shared" si="234"/>
        <v>国际足球赛场-2024南美解放者杯小组赛</v>
      </c>
      <c r="J1288" s="11" t="str">
        <f t="shared" si="235"/>
        <v>巴西米内罗竞技VS乌拉圭佩纳罗尔</v>
      </c>
      <c r="K1288" s="11" t="s">
        <v>755</v>
      </c>
      <c r="L1288" s="19">
        <f t="shared" si="236"/>
        <v>45542</v>
      </c>
      <c r="M1288" s="11">
        <f t="shared" si="209"/>
        <v>3505</v>
      </c>
      <c r="N1288" s="20" t="str">
        <f t="shared" si="237"/>
        <v/>
      </c>
      <c r="O1288" s="20" t="str">
        <f t="shared" si="238"/>
        <v/>
      </c>
      <c r="P1288" s="11" t="str">
        <f>IF(G1288="","",G1288&amp;COUNTIF($G$2:G1288,G1288))</f>
        <v/>
      </c>
      <c r="Q1288" s="26">
        <f t="shared" si="239"/>
        <v>0</v>
      </c>
    </row>
    <row r="1289" spans="2:17" x14ac:dyDescent="0.2">
      <c r="B1289" s="11" t="s">
        <v>45</v>
      </c>
      <c r="C1289" s="19">
        <f t="shared" si="230"/>
        <v>45542</v>
      </c>
      <c r="D1289" s="20">
        <f t="shared" si="231"/>
        <v>0.51388888888888884</v>
      </c>
      <c r="E1289" s="20">
        <f t="shared" si="232"/>
        <v>0.53125</v>
      </c>
      <c r="F1289" s="20">
        <f t="shared" si="233"/>
        <v>1.736111111111116E-2</v>
      </c>
      <c r="G1289" s="11" t="str" cm="1">
        <f t="array" ref="G1289">_xlfn.IFNA(LOOKUP(1,0/FIND(help!$B$1:$B$26,B1289),help!$C$1:$C$26),"")</f>
        <v/>
      </c>
      <c r="H1289" s="11" t="str" cm="1">
        <f t="array" ref="H1289">IF(G1289="","",IFERROR(LOOKUP(1,0/FIND(help!$H$2:$H$18,B1289),help!$I$2:$I$18),""))</f>
        <v/>
      </c>
      <c r="I1289" s="11" t="str">
        <f t="shared" si="234"/>
        <v>足球华彩-2024-20</v>
      </c>
      <c r="J1289" s="11" t="str">
        <f t="shared" si="235"/>
        <v>城记?伦敦</v>
      </c>
      <c r="K1289" s="11" t="s">
        <v>755</v>
      </c>
      <c r="L1289" s="19">
        <f t="shared" si="236"/>
        <v>45542</v>
      </c>
      <c r="M1289" s="11">
        <f t="shared" si="209"/>
        <v>3505</v>
      </c>
      <c r="N1289" s="20" t="str">
        <f t="shared" si="237"/>
        <v/>
      </c>
      <c r="O1289" s="20" t="str">
        <f t="shared" si="238"/>
        <v/>
      </c>
      <c r="P1289" s="11" t="str">
        <f>IF(G1289="","",G1289&amp;COUNTIF($G$2:G1289,G1289))</f>
        <v/>
      </c>
      <c r="Q1289" s="26">
        <f t="shared" si="239"/>
        <v>0</v>
      </c>
    </row>
    <row r="1290" spans="2:17" x14ac:dyDescent="0.2">
      <c r="B1290" s="11" t="s">
        <v>603</v>
      </c>
      <c r="C1290" s="19">
        <f t="shared" si="230"/>
        <v>45542</v>
      </c>
      <c r="D1290" s="20">
        <f t="shared" si="231"/>
        <v>0.53125</v>
      </c>
      <c r="E1290" s="20">
        <f t="shared" si="232"/>
        <v>0.54861111111111116</v>
      </c>
      <c r="F1290" s="20">
        <f t="shared" si="233"/>
        <v>1.736111111111116E-2</v>
      </c>
      <c r="G1290" s="11" t="str" cm="1">
        <f t="array" ref="G1290">_xlfn.IFNA(LOOKUP(1,0/FIND(help!$B$1:$B$26,B1290),help!$C$1:$C$26),"")</f>
        <v/>
      </c>
      <c r="H1290" s="11" t="str" cm="1">
        <f t="array" ref="H1290">IF(G1290="","",IFERROR(LOOKUP(1,0/FIND(help!$H$2:$H$18,B1290),help!$I$2:$I$18),""))</f>
        <v/>
      </c>
      <c r="I1290" s="11" t="str">
        <f t="shared" si="234"/>
        <v>足球华彩-2024-3</v>
      </c>
      <c r="J1290" s="11" t="str">
        <f t="shared" si="235"/>
        <v>城记?罗马</v>
      </c>
      <c r="K1290" s="11" t="s">
        <v>755</v>
      </c>
      <c r="L1290" s="19">
        <f t="shared" si="236"/>
        <v>45542</v>
      </c>
      <c r="M1290" s="11">
        <f t="shared" si="209"/>
        <v>3505</v>
      </c>
      <c r="N1290" s="20" t="str">
        <f t="shared" si="237"/>
        <v/>
      </c>
      <c r="O1290" s="20" t="str">
        <f t="shared" si="238"/>
        <v/>
      </c>
      <c r="P1290" s="11" t="str">
        <f>IF(G1290="","",G1290&amp;COUNTIF($G$2:G1290,G1290))</f>
        <v/>
      </c>
      <c r="Q1290" s="26">
        <f t="shared" si="239"/>
        <v>0</v>
      </c>
    </row>
    <row r="1291" spans="2:17" x14ac:dyDescent="0.2">
      <c r="B1291" s="11" t="s">
        <v>1556</v>
      </c>
      <c r="C1291" s="19">
        <f t="shared" si="230"/>
        <v>45542</v>
      </c>
      <c r="D1291" s="20">
        <f t="shared" si="231"/>
        <v>0.54861111111111116</v>
      </c>
      <c r="E1291" s="20">
        <f t="shared" si="232"/>
        <v>0.60416666666666663</v>
      </c>
      <c r="F1291" s="20">
        <f t="shared" si="233"/>
        <v>5.5555555555555469E-2</v>
      </c>
      <c r="G1291" s="11" t="str" cm="1">
        <f t="array" ref="G1291">_xlfn.IFNA(LOOKUP(1,0/FIND(help!$B$1:$B$26,B1291),help!$C$1:$C$26),"")</f>
        <v>意甲</v>
      </c>
      <c r="H1291" s="11" t="str" cm="1">
        <f t="array" ref="H1291">IF(G1291="","",IFERROR(LOOKUP(1,0/FIND(help!$H$2:$H$18,B1291),help!$I$2:$I$18),""))</f>
        <v>2023-24赛季</v>
      </c>
      <c r="I1291" s="11" t="str">
        <f t="shared" si="234"/>
        <v>国际足球赛场-23-24赛季意甲联赛第36轮</v>
      </c>
      <c r="J1291" s="11" t="str">
        <f t="shared" si="235"/>
        <v>拉齐奥VS恩波利</v>
      </c>
      <c r="K1291" s="11" t="s">
        <v>755</v>
      </c>
      <c r="L1291" s="19">
        <f t="shared" si="236"/>
        <v>45542</v>
      </c>
      <c r="M1291" s="11">
        <f t="shared" si="209"/>
        <v>3505</v>
      </c>
      <c r="N1291" s="20">
        <f t="shared" si="237"/>
        <v>0.54861111111111116</v>
      </c>
      <c r="O1291" s="20">
        <f t="shared" si="238"/>
        <v>0.60416666666666674</v>
      </c>
      <c r="P1291" s="11" t="str">
        <f>IF(G1291="","",G1291&amp;COUNTIF($G$2:G1291,G1291))</f>
        <v>意甲114</v>
      </c>
      <c r="Q1291" s="26">
        <f t="shared" si="239"/>
        <v>1.1102230246251565E-16</v>
      </c>
    </row>
    <row r="1292" spans="2:17" x14ac:dyDescent="0.2">
      <c r="B1292" s="11" t="s">
        <v>1557</v>
      </c>
      <c r="C1292" s="19">
        <f t="shared" si="230"/>
        <v>45542</v>
      </c>
      <c r="D1292" s="20">
        <f t="shared" si="231"/>
        <v>0.60416666666666663</v>
      </c>
      <c r="E1292" s="20">
        <f t="shared" si="232"/>
        <v>0.66319444444444442</v>
      </c>
      <c r="F1292" s="20">
        <f t="shared" si="233"/>
        <v>5.902777777777779E-2</v>
      </c>
      <c r="G1292" s="11" t="str" cm="1">
        <f t="array" ref="G1292">_xlfn.IFNA(LOOKUP(1,0/FIND(help!$B$1:$B$26,B1292),help!$C$1:$C$26),"")</f>
        <v>意甲</v>
      </c>
      <c r="H1292" s="11" t="str" cm="1">
        <f t="array" ref="H1292">IF(G1292="","",IFERROR(LOOKUP(1,0/FIND(help!$H$2:$H$18,B1292),help!$I$2:$I$18),""))</f>
        <v>2023-24赛季</v>
      </c>
      <c r="I1292" s="11" t="str">
        <f t="shared" si="234"/>
        <v>14:30国际足球赛场-23-24赛季意甲联赛第38轮</v>
      </c>
      <c r="J1292" s="11" t="e">
        <f t="shared" si="235"/>
        <v>#VALUE!</v>
      </c>
      <c r="K1292" s="11" t="s">
        <v>755</v>
      </c>
      <c r="L1292" s="19">
        <f t="shared" si="236"/>
        <v>45542</v>
      </c>
      <c r="M1292" s="11">
        <f t="shared" si="209"/>
        <v>3505</v>
      </c>
      <c r="N1292" s="20">
        <f t="shared" si="237"/>
        <v>0.60416666666666663</v>
      </c>
      <c r="O1292" s="20">
        <f t="shared" si="238"/>
        <v>0.65972222222222221</v>
      </c>
      <c r="P1292" s="11" t="str">
        <f>IF(G1292="","",G1292&amp;COUNTIF($G$2:G1292,G1292))</f>
        <v>意甲115</v>
      </c>
      <c r="Q1292" s="26">
        <f t="shared" si="239"/>
        <v>3.4722222222222099E-3</v>
      </c>
    </row>
    <row r="1293" spans="2:17" x14ac:dyDescent="0.2">
      <c r="B1293" s="11" t="s">
        <v>1558</v>
      </c>
      <c r="C1293" s="19">
        <f t="shared" si="230"/>
        <v>45542</v>
      </c>
      <c r="D1293" s="20">
        <f t="shared" si="231"/>
        <v>0.66319444444444442</v>
      </c>
      <c r="E1293" s="20">
        <f t="shared" si="232"/>
        <v>0.71875</v>
      </c>
      <c r="F1293" s="20">
        <f t="shared" si="233"/>
        <v>5.555555555555558E-2</v>
      </c>
      <c r="G1293" s="11" t="str" cm="1">
        <f t="array" ref="G1293">_xlfn.IFNA(LOOKUP(1,0/FIND(help!$B$1:$B$26,B1293),help!$C$1:$C$26),"")</f>
        <v>英超</v>
      </c>
      <c r="H1293" s="11" t="str" cm="1">
        <f t="array" ref="H1293">IF(G1293="","",IFERROR(LOOKUP(1,0/FIND(help!$H$2:$H$18,B1293),help!$I$2:$I$18),""))</f>
        <v>2023-24赛季</v>
      </c>
      <c r="I1293" s="11" t="str">
        <f t="shared" si="234"/>
        <v>国际足球赛场-23-24赛季英超联赛第14轮</v>
      </c>
      <c r="J1293" s="11" t="str">
        <f t="shared" si="235"/>
        <v>切尔西VS布赖顿</v>
      </c>
      <c r="K1293" s="11" t="s">
        <v>755</v>
      </c>
      <c r="L1293" s="19">
        <f t="shared" si="236"/>
        <v>45542</v>
      </c>
      <c r="M1293" s="11">
        <f t="shared" si="209"/>
        <v>3505</v>
      </c>
      <c r="N1293" s="20">
        <f t="shared" si="237"/>
        <v>0.66319444444444442</v>
      </c>
      <c r="O1293" s="20">
        <f t="shared" si="238"/>
        <v>0.71875</v>
      </c>
      <c r="P1293" s="11" t="str">
        <f>IF(G1293="","",G1293&amp;COUNTIF($G$2:G1293,G1293))</f>
        <v>英超194</v>
      </c>
      <c r="Q1293" s="26">
        <f t="shared" si="239"/>
        <v>0</v>
      </c>
    </row>
    <row r="1294" spans="2:17" x14ac:dyDescent="0.2">
      <c r="B1294" s="11" t="s">
        <v>1559</v>
      </c>
      <c r="C1294" s="19">
        <f t="shared" si="230"/>
        <v>45542</v>
      </c>
      <c r="D1294" s="20">
        <f t="shared" si="231"/>
        <v>0.71875</v>
      </c>
      <c r="E1294" s="20">
        <f t="shared" si="232"/>
        <v>0.77777777777777779</v>
      </c>
      <c r="F1294" s="20">
        <f t="shared" si="233"/>
        <v>5.902777777777779E-2</v>
      </c>
      <c r="G1294" s="11" t="str" cm="1">
        <f t="array" ref="G1294">_xlfn.IFNA(LOOKUP(1,0/FIND(help!$B$1:$B$26,B1294),help!$C$1:$C$26),"")</f>
        <v>英超</v>
      </c>
      <c r="H1294" s="11" t="str" cm="1">
        <f t="array" ref="H1294">IF(G1294="","",IFERROR(LOOKUP(1,0/FIND(help!$H$2:$H$18,B1294),help!$I$2:$I$18),""))</f>
        <v>2023-24赛季</v>
      </c>
      <c r="I1294" s="11" t="str">
        <f t="shared" si="234"/>
        <v>国际足球赛场-23-24赛季英超联赛第16轮</v>
      </c>
      <c r="J1294" s="11" t="str">
        <f t="shared" si="235"/>
        <v>曼彻斯特联VS伯恩茅斯</v>
      </c>
      <c r="K1294" s="11" t="s">
        <v>755</v>
      </c>
      <c r="L1294" s="19">
        <f t="shared" si="236"/>
        <v>45542</v>
      </c>
      <c r="M1294" s="11">
        <f t="shared" si="209"/>
        <v>3505</v>
      </c>
      <c r="N1294" s="20">
        <f t="shared" si="237"/>
        <v>0.71875</v>
      </c>
      <c r="O1294" s="20">
        <f t="shared" si="238"/>
        <v>0.77430555555555558</v>
      </c>
      <c r="P1294" s="11" t="str">
        <f>IF(G1294="","",G1294&amp;COUNTIF($G$2:G1294,G1294))</f>
        <v>英超195</v>
      </c>
      <c r="Q1294" s="26">
        <f t="shared" si="239"/>
        <v>3.4722222222222099E-3</v>
      </c>
    </row>
    <row r="1295" spans="2:17" x14ac:dyDescent="0.2">
      <c r="B1295" s="11" t="s">
        <v>348</v>
      </c>
      <c r="C1295" s="19">
        <f t="shared" si="230"/>
        <v>45542</v>
      </c>
      <c r="D1295" s="20">
        <f t="shared" si="231"/>
        <v>0.77777777777777779</v>
      </c>
      <c r="E1295" s="20">
        <f t="shared" si="232"/>
        <v>0.79513888888888884</v>
      </c>
      <c r="F1295" s="20">
        <f t="shared" si="233"/>
        <v>1.7361111111111049E-2</v>
      </c>
      <c r="G1295" s="11" t="str" cm="1">
        <f t="array" ref="G1295">_xlfn.IFNA(LOOKUP(1,0/FIND(help!$B$1:$B$26,B1295),help!$C$1:$C$26),"")</f>
        <v/>
      </c>
      <c r="H1295" s="11" t="str" cm="1">
        <f t="array" ref="H1295">IF(G1295="","",IFERROR(LOOKUP(1,0/FIND(help!$H$2:$H$18,B1295),help!$I$2:$I$18),""))</f>
        <v/>
      </c>
      <c r="I1295" s="11" t="str">
        <f t="shared" si="234"/>
        <v>足球华彩-2024-20</v>
      </c>
      <c r="J1295" s="11" t="str">
        <f t="shared" si="235"/>
        <v>城记?伦敦</v>
      </c>
      <c r="K1295" s="11" t="s">
        <v>755</v>
      </c>
      <c r="L1295" s="19">
        <f t="shared" si="236"/>
        <v>45542</v>
      </c>
      <c r="M1295" s="11">
        <f t="shared" si="209"/>
        <v>3505</v>
      </c>
      <c r="N1295" s="20" t="str">
        <f t="shared" si="237"/>
        <v/>
      </c>
      <c r="O1295" s="20" t="str">
        <f t="shared" si="238"/>
        <v/>
      </c>
      <c r="P1295" s="11" t="str">
        <f>IF(G1295="","",G1295&amp;COUNTIF($G$2:G1295,G1295))</f>
        <v/>
      </c>
      <c r="Q1295" s="26">
        <f t="shared" si="239"/>
        <v>0</v>
      </c>
    </row>
    <row r="1296" spans="2:17" x14ac:dyDescent="0.2">
      <c r="B1296" s="11" t="s">
        <v>608</v>
      </c>
      <c r="C1296" s="19">
        <f t="shared" si="230"/>
        <v>45542</v>
      </c>
      <c r="D1296" s="20">
        <f t="shared" si="231"/>
        <v>0.79513888888888884</v>
      </c>
      <c r="E1296" s="20">
        <f t="shared" si="232"/>
        <v>0.8125</v>
      </c>
      <c r="F1296" s="20">
        <f t="shared" si="233"/>
        <v>1.736111111111116E-2</v>
      </c>
      <c r="G1296" s="11" t="str" cm="1">
        <f t="array" ref="G1296">_xlfn.IFNA(LOOKUP(1,0/FIND(help!$B$1:$B$26,B1296),help!$C$1:$C$26),"")</f>
        <v/>
      </c>
      <c r="H1296" s="11" t="str" cm="1">
        <f t="array" ref="H1296">IF(G1296="","",IFERROR(LOOKUP(1,0/FIND(help!$H$2:$H$18,B1296),help!$I$2:$I$18),""))</f>
        <v/>
      </c>
      <c r="I1296" s="11" t="str">
        <f t="shared" si="234"/>
        <v>足球华彩-2024-5</v>
      </c>
      <c r="J1296" s="11" t="str">
        <f t="shared" si="235"/>
        <v>城记?米兰</v>
      </c>
      <c r="K1296" s="11" t="s">
        <v>755</v>
      </c>
      <c r="L1296" s="19">
        <f t="shared" si="236"/>
        <v>45542</v>
      </c>
      <c r="M1296" s="11">
        <f t="shared" si="209"/>
        <v>3505</v>
      </c>
      <c r="N1296" s="20" t="str">
        <f t="shared" si="237"/>
        <v/>
      </c>
      <c r="O1296" s="20" t="str">
        <f t="shared" si="238"/>
        <v/>
      </c>
      <c r="P1296" s="11" t="str">
        <f>IF(G1296="","",G1296&amp;COUNTIF($G$2:G1296,G1296))</f>
        <v/>
      </c>
      <c r="Q1296" s="26">
        <f t="shared" si="239"/>
        <v>0</v>
      </c>
    </row>
    <row r="1297" spans="1:17" x14ac:dyDescent="0.2">
      <c r="B1297" s="11" t="s">
        <v>1560</v>
      </c>
      <c r="C1297" s="19">
        <f t="shared" si="230"/>
        <v>45542</v>
      </c>
      <c r="D1297" s="20">
        <f t="shared" si="231"/>
        <v>0.8125</v>
      </c>
      <c r="E1297" s="20">
        <f t="shared" si="232"/>
        <v>0.86805555555555558</v>
      </c>
      <c r="F1297" s="20">
        <f t="shared" si="233"/>
        <v>5.555555555555558E-2</v>
      </c>
      <c r="G1297" s="11" t="str" cm="1">
        <f t="array" ref="G1297">_xlfn.IFNA(LOOKUP(1,0/FIND(help!$B$1:$B$26,B1297),help!$C$1:$C$26),"")</f>
        <v>英超</v>
      </c>
      <c r="H1297" s="11" t="str" cm="1">
        <f t="array" ref="H1297">IF(G1297="","",IFERROR(LOOKUP(1,0/FIND(help!$H$2:$H$18,B1297),help!$I$2:$I$18),""))</f>
        <v>2024-25赛季</v>
      </c>
      <c r="I1297" s="11" t="str">
        <f t="shared" si="234"/>
        <v>国际足球赛场-24-25赛季英格兰足球超级联赛第3轮</v>
      </c>
      <c r="J1297" s="11" t="str">
        <f t="shared" si="235"/>
        <v>切尔西VS水晶宫</v>
      </c>
      <c r="K1297" s="11" t="s">
        <v>755</v>
      </c>
      <c r="L1297" s="19">
        <f t="shared" si="236"/>
        <v>45542</v>
      </c>
      <c r="M1297" s="11">
        <f t="shared" si="209"/>
        <v>3505</v>
      </c>
      <c r="N1297" s="20">
        <f t="shared" si="237"/>
        <v>0.8125</v>
      </c>
      <c r="O1297" s="20">
        <f t="shared" si="238"/>
        <v>0.86805555555555558</v>
      </c>
      <c r="P1297" s="11" t="str">
        <f>IF(G1297="","",G1297&amp;COUNTIF($G$2:G1297,G1297))</f>
        <v>英超196</v>
      </c>
      <c r="Q1297" s="26">
        <f t="shared" si="239"/>
        <v>0</v>
      </c>
    </row>
    <row r="1298" spans="1:17" x14ac:dyDescent="0.2">
      <c r="B1298" s="11" t="s">
        <v>1597</v>
      </c>
      <c r="C1298" s="19">
        <f t="shared" si="230"/>
        <v>45542</v>
      </c>
      <c r="D1298" s="20">
        <f t="shared" si="231"/>
        <v>0.86805555555555558</v>
      </c>
      <c r="E1298" s="20">
        <f t="shared" si="232"/>
        <v>0.92708333333333337</v>
      </c>
      <c r="F1298" s="20">
        <f t="shared" si="233"/>
        <v>5.902777777777779E-2</v>
      </c>
      <c r="G1298" s="11" t="str" cm="1">
        <f t="array" ref="G1298">_xlfn.IFNA(LOOKUP(1,0/FIND(help!$B$1:$B$26,B1298),help!$C$1:$C$26),"")</f>
        <v>德甲</v>
      </c>
      <c r="H1298" s="11" t="s">
        <v>1593</v>
      </c>
      <c r="I1298" s="11" t="str">
        <f t="shared" si="234"/>
        <v>2024年德国足球甲级联赛-第2轮</v>
      </c>
      <c r="J1298" s="11" t="str">
        <f t="shared" si="235"/>
        <v>拜仁慕尼黑VS弗赖堡</v>
      </c>
      <c r="K1298" s="11" t="s">
        <v>755</v>
      </c>
      <c r="L1298" s="19">
        <f t="shared" si="236"/>
        <v>45542</v>
      </c>
      <c r="M1298" s="11">
        <f t="shared" si="209"/>
        <v>3505</v>
      </c>
      <c r="N1298" s="20">
        <f t="shared" si="237"/>
        <v>0.86805555555555558</v>
      </c>
      <c r="O1298" s="20">
        <f t="shared" si="238"/>
        <v>0.92361111111111116</v>
      </c>
      <c r="P1298" s="11" t="str">
        <f>IF(G1298="","",G1298&amp;COUNTIF($G$2:G1298,G1298))</f>
        <v>德甲281</v>
      </c>
      <c r="Q1298" s="26">
        <f t="shared" si="239"/>
        <v>3.4722222222222099E-3</v>
      </c>
    </row>
    <row r="1299" spans="1:17" x14ac:dyDescent="0.2">
      <c r="B1299" s="11" t="s">
        <v>1561</v>
      </c>
      <c r="C1299" s="19">
        <f t="shared" si="230"/>
        <v>45542</v>
      </c>
      <c r="D1299" s="20">
        <f t="shared" si="231"/>
        <v>0.92708333333333337</v>
      </c>
      <c r="E1299" s="20">
        <f t="shared" si="232"/>
        <v>0.98611111111111116</v>
      </c>
      <c r="F1299" s="20">
        <f t="shared" si="233"/>
        <v>5.902777777777779E-2</v>
      </c>
      <c r="G1299" s="11" t="str" cm="1">
        <f t="array" ref="G1299">_xlfn.IFNA(LOOKUP(1,0/FIND(help!$B$1:$B$26,B1299),help!$C$1:$C$26),"")</f>
        <v/>
      </c>
      <c r="H1299" s="11" t="str" cm="1">
        <f t="array" ref="H1299">IF(G1299="","",IFERROR(LOOKUP(1,0/FIND(help!$H$2:$H$18,B1299),help!$I$2:$I$18),""))</f>
        <v/>
      </c>
      <c r="I1299" s="11" t="str">
        <f t="shared" si="234"/>
        <v>国际足球赛场-2024南美解放者杯小组赛</v>
      </c>
      <c r="J1299" s="11" t="str">
        <f t="shared" si="235"/>
        <v>巴西弗拉门戈VS哥伦比亚百万富翁</v>
      </c>
      <c r="K1299" s="11" t="s">
        <v>755</v>
      </c>
      <c r="L1299" s="19">
        <f t="shared" si="236"/>
        <v>45542</v>
      </c>
      <c r="M1299" s="11">
        <f t="shared" si="209"/>
        <v>3505</v>
      </c>
      <c r="N1299" s="20" t="str">
        <f t="shared" si="237"/>
        <v/>
      </c>
      <c r="O1299" s="20" t="str">
        <f t="shared" si="238"/>
        <v/>
      </c>
      <c r="P1299" s="11" t="str">
        <f>IF(G1299="","",G1299&amp;COUNTIF($G$2:G1299,G1299))</f>
        <v/>
      </c>
      <c r="Q1299" s="26">
        <f t="shared" si="239"/>
        <v>0</v>
      </c>
    </row>
    <row r="1300" spans="1:17" x14ac:dyDescent="0.2">
      <c r="B1300" s="11" t="s">
        <v>1562</v>
      </c>
      <c r="C1300" s="19">
        <f t="shared" si="230"/>
        <v>45542</v>
      </c>
      <c r="D1300" s="20">
        <f t="shared" si="231"/>
        <v>0.98611111111111116</v>
      </c>
      <c r="E1300" s="20">
        <f t="shared" si="232"/>
        <v>4.5138888888888888E-2</v>
      </c>
      <c r="F1300" s="20">
        <f t="shared" si="233"/>
        <v>5.9027777777777679E-2</v>
      </c>
      <c r="G1300" s="11" t="str" cm="1">
        <f t="array" ref="G1300">_xlfn.IFNA(LOOKUP(1,0/FIND(help!$B$1:$B$26,B1300),help!$C$1:$C$26),"")</f>
        <v/>
      </c>
      <c r="H1300" s="11" t="str" cm="1">
        <f t="array" ref="H1300">IF(G1300="","",IFERROR(LOOKUP(1,0/FIND(help!$H$2:$H$18,B1300),help!$I$2:$I$18),""))</f>
        <v/>
      </c>
      <c r="I1300" s="11" t="str">
        <f t="shared" si="234"/>
        <v>国际足球赛场-2024南美解放者杯小组赛</v>
      </c>
      <c r="J1300" s="11" t="str">
        <f t="shared" si="235"/>
        <v>巴西米内罗竞技VS乌拉圭佩纳罗尔</v>
      </c>
      <c r="K1300" s="11" t="s">
        <v>755</v>
      </c>
      <c r="L1300" s="19">
        <f t="shared" si="236"/>
        <v>45542</v>
      </c>
      <c r="M1300" s="11">
        <f t="shared" si="209"/>
        <v>3505</v>
      </c>
      <c r="N1300" s="20" t="str">
        <f t="shared" si="237"/>
        <v/>
      </c>
      <c r="O1300" s="20" t="str">
        <f t="shared" si="238"/>
        <v/>
      </c>
      <c r="P1300" s="11" t="str">
        <f>IF(G1300="","",G1300&amp;COUNTIF($G$2:G1300,G1300))</f>
        <v/>
      </c>
      <c r="Q1300" s="26">
        <f t="shared" si="239"/>
        <v>0</v>
      </c>
    </row>
    <row r="1301" spans="1:17" x14ac:dyDescent="0.2">
      <c r="A1301" s="19">
        <v>45543</v>
      </c>
      <c r="B1301" s="11" t="s">
        <v>613</v>
      </c>
      <c r="C1301" s="19">
        <f t="shared" si="230"/>
        <v>45543</v>
      </c>
      <c r="D1301" s="20">
        <f t="shared" si="231"/>
        <v>4.5138888888888888E-2</v>
      </c>
      <c r="E1301" s="20">
        <f t="shared" si="232"/>
        <v>5.5555555555555552E-2</v>
      </c>
      <c r="F1301" s="20">
        <f t="shared" si="233"/>
        <v>1.0416666666666664E-2</v>
      </c>
      <c r="G1301" s="11" t="str" cm="1">
        <f t="array" ref="G1301">_xlfn.IFNA(LOOKUP(1,0/FIND(help!$B$1:$B$26,B1301),help!$C$1:$C$26),"")</f>
        <v>欧冠集锦</v>
      </c>
      <c r="H1301" s="11" t="str" cm="1">
        <f t="array" ref="H1301">IF(G1301="","",IFERROR(LOOKUP(1,0/FIND(help!$H$2:$H$18,B1301),help!$I$2:$I$18),""))</f>
        <v/>
      </c>
      <c r="I1301" s="11" t="str">
        <f t="shared" si="234"/>
        <v>足球华彩-2024-21</v>
      </c>
      <c r="J1301" s="11" t="str">
        <f t="shared" si="235"/>
        <v>欧冠20佳进球</v>
      </c>
      <c r="K1301" s="11" t="s">
        <v>755</v>
      </c>
      <c r="L1301" s="19">
        <f t="shared" si="236"/>
        <v>45542</v>
      </c>
      <c r="M1301" s="11">
        <f t="shared" si="209"/>
        <v>3505</v>
      </c>
      <c r="N1301" s="20">
        <f t="shared" si="237"/>
        <v>1.0451388888888888</v>
      </c>
      <c r="O1301" s="20">
        <f t="shared" si="238"/>
        <v>1.0555555555555556</v>
      </c>
      <c r="P1301" s="11" t="str">
        <f>IF(G1301="","",G1301&amp;COUNTIF($G$2:G1301,G1301))</f>
        <v>欧冠集锦17</v>
      </c>
      <c r="Q1301" s="26">
        <f t="shared" si="239"/>
        <v>0</v>
      </c>
    </row>
    <row r="1302" spans="1:17" x14ac:dyDescent="0.2">
      <c r="B1302" s="11" t="s">
        <v>1563</v>
      </c>
      <c r="C1302" s="19">
        <f t="shared" si="230"/>
        <v>45543</v>
      </c>
      <c r="D1302" s="20">
        <f t="shared" si="231"/>
        <v>5.5555555555555552E-2</v>
      </c>
      <c r="E1302" s="20">
        <f t="shared" si="232"/>
        <v>0.1111111111111111</v>
      </c>
      <c r="F1302" s="20">
        <f t="shared" si="233"/>
        <v>5.5555555555555552E-2</v>
      </c>
      <c r="G1302" s="11" t="str" cm="1">
        <f t="array" ref="G1302">_xlfn.IFNA(LOOKUP(1,0/FIND(help!$B$1:$B$26,B1302),help!$C$1:$C$26),"")</f>
        <v>法甲</v>
      </c>
      <c r="H1302" s="11" t="str" cm="1">
        <f t="array" ref="H1302">IF(G1302="","",IFERROR(LOOKUP(1,0/FIND(help!$H$2:$H$18,B1302),help!$I$2:$I$18),""))</f>
        <v>2023-24赛季</v>
      </c>
      <c r="I1302" s="11" t="str">
        <f t="shared" si="234"/>
        <v>国际足球赛场-23-24赛季法甲联赛第11轮</v>
      </c>
      <c r="J1302" s="11" t="str">
        <f t="shared" si="235"/>
        <v>巴黎圣日耳曼VS蒙彼利埃</v>
      </c>
      <c r="K1302" s="11" t="s">
        <v>755</v>
      </c>
      <c r="L1302" s="19">
        <f t="shared" si="236"/>
        <v>45542</v>
      </c>
      <c r="M1302" s="11">
        <f t="shared" si="209"/>
        <v>3505</v>
      </c>
      <c r="N1302" s="20">
        <f t="shared" si="237"/>
        <v>1.0555555555555556</v>
      </c>
      <c r="O1302" s="20">
        <f t="shared" si="238"/>
        <v>0.11111111111111116</v>
      </c>
      <c r="P1302" s="11" t="str">
        <f>IF(G1302="","",G1302&amp;COUNTIF($G$2:G1302,G1302))</f>
        <v>法甲121</v>
      </c>
      <c r="Q1302" s="26">
        <f t="shared" si="239"/>
        <v>5.5511151231257827E-17</v>
      </c>
    </row>
    <row r="1303" spans="1:17" x14ac:dyDescent="0.2">
      <c r="B1303" s="11" t="s">
        <v>1564</v>
      </c>
      <c r="C1303" s="19">
        <f t="shared" si="230"/>
        <v>45543</v>
      </c>
      <c r="D1303" s="20">
        <f t="shared" si="231"/>
        <v>0.1111111111111111</v>
      </c>
      <c r="E1303" s="20">
        <f t="shared" si="232"/>
        <v>0.1701388888888889</v>
      </c>
      <c r="F1303" s="20">
        <f t="shared" si="233"/>
        <v>5.902777777777779E-2</v>
      </c>
      <c r="G1303" s="11" t="str" cm="1">
        <f t="array" ref="G1303">_xlfn.IFNA(LOOKUP(1,0/FIND(help!$B$1:$B$26,B1303),help!$C$1:$C$26),"")</f>
        <v>法甲</v>
      </c>
      <c r="H1303" s="11" t="str" cm="1">
        <f t="array" ref="H1303">IF(G1303="","",IFERROR(LOOKUP(1,0/FIND(help!$H$2:$H$18,B1303),help!$I$2:$I$18),""))</f>
        <v>2023-24赛季</v>
      </c>
      <c r="I1303" s="11" t="str">
        <f t="shared" si="234"/>
        <v>国际足球赛场-国际足球赛场-23-24赛季法甲联赛第11轮</v>
      </c>
      <c r="J1303" s="11" t="str">
        <f t="shared" si="235"/>
        <v>摩纳哥VS布雷斯特</v>
      </c>
      <c r="K1303" s="11" t="s">
        <v>755</v>
      </c>
      <c r="L1303" s="19">
        <f t="shared" si="236"/>
        <v>45543</v>
      </c>
      <c r="M1303" s="11">
        <f t="shared" si="209"/>
        <v>3505</v>
      </c>
      <c r="N1303" s="20">
        <f t="shared" si="237"/>
        <v>0.1111111111111111</v>
      </c>
      <c r="O1303" s="20">
        <f t="shared" si="238"/>
        <v>0.16666666666666666</v>
      </c>
      <c r="P1303" s="11" t="str">
        <f>IF(G1303="","",G1303&amp;COUNTIF($G$2:G1303,G1303))</f>
        <v>法甲122</v>
      </c>
      <c r="Q1303" s="26">
        <f t="shared" si="239"/>
        <v>3.4722222222222376E-3</v>
      </c>
    </row>
    <row r="1304" spans="1:17" x14ac:dyDescent="0.2">
      <c r="B1304" s="11" t="s">
        <v>1565</v>
      </c>
      <c r="C1304" s="19">
        <f t="shared" si="230"/>
        <v>45543</v>
      </c>
      <c r="D1304" s="20">
        <f t="shared" si="231"/>
        <v>0.1701388888888889</v>
      </c>
      <c r="E1304" s="20">
        <f t="shared" si="232"/>
        <v>0.22569444444444445</v>
      </c>
      <c r="F1304" s="20">
        <f t="shared" si="233"/>
        <v>5.5555555555555552E-2</v>
      </c>
      <c r="G1304" s="11" t="str" cm="1">
        <f t="array" ref="G1304">_xlfn.IFNA(LOOKUP(1,0/FIND(help!$B$1:$B$26,B1304),help!$C$1:$C$26),"")</f>
        <v>法甲</v>
      </c>
      <c r="H1304" s="11" t="str" cm="1">
        <f t="array" ref="H1304">IF(G1304="","",IFERROR(LOOKUP(1,0/FIND(help!$H$2:$H$18,B1304),help!$I$2:$I$18),""))</f>
        <v>2023-24赛季</v>
      </c>
      <c r="I1304" s="11" t="str">
        <f t="shared" si="234"/>
        <v>国际足球赛场-23-24赛季法甲联赛第12轮</v>
      </c>
      <c r="J1304" s="11" t="str">
        <f t="shared" si="235"/>
        <v>兰斯VS巴黎圣日耳曼</v>
      </c>
      <c r="K1304" s="11" t="s">
        <v>755</v>
      </c>
      <c r="L1304" s="19">
        <f t="shared" si="236"/>
        <v>45543</v>
      </c>
      <c r="M1304" s="11">
        <f t="shared" si="209"/>
        <v>3505</v>
      </c>
      <c r="N1304" s="20">
        <f t="shared" si="237"/>
        <v>0.1701388888888889</v>
      </c>
      <c r="O1304" s="20">
        <f t="shared" si="238"/>
        <v>0.22569444444444445</v>
      </c>
      <c r="P1304" s="11" t="str">
        <f>IF(G1304="","",G1304&amp;COUNTIF($G$2:G1304,G1304))</f>
        <v>法甲123</v>
      </c>
      <c r="Q1304" s="26">
        <f t="shared" si="239"/>
        <v>0</v>
      </c>
    </row>
    <row r="1305" spans="1:17" x14ac:dyDescent="0.2">
      <c r="B1305" s="11" t="s">
        <v>1566</v>
      </c>
      <c r="C1305" s="19">
        <f t="shared" si="230"/>
        <v>45543</v>
      </c>
      <c r="D1305" s="20">
        <f t="shared" si="231"/>
        <v>0.22569444444444445</v>
      </c>
      <c r="E1305" s="20">
        <f t="shared" si="232"/>
        <v>0.28472222222222221</v>
      </c>
      <c r="F1305" s="20">
        <f t="shared" si="233"/>
        <v>5.9027777777777762E-2</v>
      </c>
      <c r="G1305" s="11" t="str" cm="1">
        <f t="array" ref="G1305">_xlfn.IFNA(LOOKUP(1,0/FIND(help!$B$1:$B$26,B1305),help!$C$1:$C$26),"")</f>
        <v>法甲</v>
      </c>
      <c r="H1305" s="11" t="str" cm="1">
        <f t="array" ref="H1305">IF(G1305="","",IFERROR(LOOKUP(1,0/FIND(help!$H$2:$H$18,B1305),help!$I$2:$I$18),""))</f>
        <v>2023-24赛季</v>
      </c>
      <c r="I1305" s="11" t="str">
        <f t="shared" si="234"/>
        <v>国际足球赛场-23-24赛季法甲联赛第12轮</v>
      </c>
      <c r="J1305" s="11" t="str">
        <f t="shared" si="235"/>
        <v>雷恩VS里昂</v>
      </c>
      <c r="K1305" s="11" t="s">
        <v>755</v>
      </c>
      <c r="L1305" s="19">
        <f t="shared" si="236"/>
        <v>45543</v>
      </c>
      <c r="M1305" s="11">
        <f t="shared" si="209"/>
        <v>3505</v>
      </c>
      <c r="N1305" s="20">
        <f t="shared" si="237"/>
        <v>0.22569444444444445</v>
      </c>
      <c r="O1305" s="20">
        <f t="shared" si="238"/>
        <v>0.28125</v>
      </c>
      <c r="P1305" s="11" t="str">
        <f>IF(G1305="","",G1305&amp;COUNTIF($G$2:G1305,G1305))</f>
        <v>法甲124</v>
      </c>
      <c r="Q1305" s="26">
        <f t="shared" si="239"/>
        <v>3.4722222222222099E-3</v>
      </c>
    </row>
    <row r="1306" spans="1:17" x14ac:dyDescent="0.2">
      <c r="B1306" s="11" t="s">
        <v>1567</v>
      </c>
      <c r="C1306" s="19">
        <f t="shared" si="230"/>
        <v>45543</v>
      </c>
      <c r="D1306" s="20">
        <f t="shared" si="231"/>
        <v>0.28472222222222221</v>
      </c>
      <c r="E1306" s="20">
        <f t="shared" si="232"/>
        <v>0.34027777777777779</v>
      </c>
      <c r="F1306" s="20">
        <f t="shared" si="233"/>
        <v>5.555555555555558E-2</v>
      </c>
      <c r="G1306" s="11" t="str" cm="1">
        <f t="array" ref="G1306">_xlfn.IFNA(LOOKUP(1,0/FIND(help!$B$1:$B$26,B1306),help!$C$1:$C$26),"")</f>
        <v>法甲</v>
      </c>
      <c r="H1306" s="11" t="str" cm="1">
        <f t="array" ref="H1306">IF(G1306="","",IFERROR(LOOKUP(1,0/FIND(help!$H$2:$H$18,B1306),help!$I$2:$I$18),""))</f>
        <v>2023-24赛季</v>
      </c>
      <c r="I1306" s="11" t="str">
        <f t="shared" si="234"/>
        <v>国际足球赛场-23-24赛季法甲联赛第13轮</v>
      </c>
      <c r="J1306" s="11" t="str">
        <f t="shared" si="235"/>
        <v>尼斯VS图卢兹</v>
      </c>
      <c r="K1306" s="11" t="s">
        <v>755</v>
      </c>
      <c r="L1306" s="19">
        <f t="shared" si="236"/>
        <v>45543</v>
      </c>
      <c r="M1306" s="11">
        <f t="shared" si="209"/>
        <v>3505</v>
      </c>
      <c r="N1306" s="20">
        <f t="shared" si="237"/>
        <v>0.28472222222222221</v>
      </c>
      <c r="O1306" s="20">
        <f t="shared" si="238"/>
        <v>0.34027777777777779</v>
      </c>
      <c r="P1306" s="11" t="str">
        <f>IF(G1306="","",G1306&amp;COUNTIF($G$2:G1306,G1306))</f>
        <v>法甲125</v>
      </c>
      <c r="Q1306" s="26">
        <f t="shared" si="239"/>
        <v>0</v>
      </c>
    </row>
    <row r="1307" spans="1:17" x14ac:dyDescent="0.2">
      <c r="B1307" s="11" t="s">
        <v>1568</v>
      </c>
      <c r="C1307" s="19">
        <f t="shared" si="230"/>
        <v>45543</v>
      </c>
      <c r="D1307" s="20">
        <f t="shared" si="231"/>
        <v>0.34027777777777779</v>
      </c>
      <c r="E1307" s="20">
        <f t="shared" si="232"/>
        <v>0.39930555555555558</v>
      </c>
      <c r="F1307" s="20">
        <f t="shared" si="233"/>
        <v>5.902777777777779E-2</v>
      </c>
      <c r="G1307" s="11" t="str" cm="1">
        <f t="array" ref="G1307">_xlfn.IFNA(LOOKUP(1,0/FIND(help!$B$1:$B$26,B1307),help!$C$1:$C$26),"")</f>
        <v>法甲</v>
      </c>
      <c r="H1307" s="11" t="str" cm="1">
        <f t="array" ref="H1307">IF(G1307="","",IFERROR(LOOKUP(1,0/FIND(help!$H$2:$H$18,B1307),help!$I$2:$I$18),""))</f>
        <v>2023-24赛季</v>
      </c>
      <c r="I1307" s="11" t="str">
        <f t="shared" si="234"/>
        <v>国际足球赛场-23-24赛季法甲联赛第13轮</v>
      </c>
      <c r="J1307" s="11" t="str">
        <f t="shared" si="235"/>
        <v>巴黎圣日耳曼VS摩纳哥</v>
      </c>
      <c r="K1307" s="11" t="s">
        <v>755</v>
      </c>
      <c r="L1307" s="19">
        <f t="shared" si="236"/>
        <v>45543</v>
      </c>
      <c r="M1307" s="11">
        <f t="shared" si="209"/>
        <v>3505</v>
      </c>
      <c r="N1307" s="20">
        <f t="shared" si="237"/>
        <v>0.34027777777777779</v>
      </c>
      <c r="O1307" s="20">
        <f t="shared" si="238"/>
        <v>0.39583333333333337</v>
      </c>
      <c r="P1307" s="11" t="str">
        <f>IF(G1307="","",G1307&amp;COUNTIF($G$2:G1307,G1307))</f>
        <v>法甲126</v>
      </c>
      <c r="Q1307" s="26">
        <f t="shared" si="239"/>
        <v>3.4722222222222099E-3</v>
      </c>
    </row>
    <row r="1308" spans="1:17" x14ac:dyDescent="0.2">
      <c r="B1308" s="11" t="s">
        <v>1569</v>
      </c>
      <c r="C1308" s="19">
        <f t="shared" si="230"/>
        <v>45543</v>
      </c>
      <c r="D1308" s="20">
        <f t="shared" si="231"/>
        <v>0.39930555555555558</v>
      </c>
      <c r="E1308" s="20">
        <f t="shared" si="232"/>
        <v>0.4548611111111111</v>
      </c>
      <c r="F1308" s="20">
        <f t="shared" si="233"/>
        <v>5.5555555555555525E-2</v>
      </c>
      <c r="G1308" s="11" t="str" cm="1">
        <f t="array" ref="G1308">_xlfn.IFNA(LOOKUP(1,0/FIND(help!$B$1:$B$26,B1308),help!$C$1:$C$26),"")</f>
        <v/>
      </c>
      <c r="H1308" s="11" t="str" cm="1">
        <f t="array" ref="H1308">IF(G1308="","",IFERROR(LOOKUP(1,0/FIND(help!$H$2:$H$18,B1308),help!$I$2:$I$18),""))</f>
        <v/>
      </c>
      <c r="I1308" s="11" t="str">
        <f t="shared" si="234"/>
        <v>国际足球赛场-2024南美解放者杯小组赛</v>
      </c>
      <c r="J1308" s="11" t="str">
        <f t="shared" si="235"/>
        <v>巴西米内罗竞技VS乌拉圭佩纳罗尔</v>
      </c>
      <c r="K1308" s="11" t="s">
        <v>755</v>
      </c>
      <c r="L1308" s="19">
        <f t="shared" si="236"/>
        <v>45543</v>
      </c>
      <c r="M1308" s="11">
        <f t="shared" si="209"/>
        <v>3505</v>
      </c>
      <c r="N1308" s="20" t="str">
        <f t="shared" si="237"/>
        <v/>
      </c>
      <c r="O1308" s="20" t="str">
        <f t="shared" si="238"/>
        <v/>
      </c>
      <c r="P1308" s="11" t="str">
        <f>IF(G1308="","",G1308&amp;COUNTIF($G$2:G1308,G1308))</f>
        <v/>
      </c>
      <c r="Q1308" s="26">
        <f t="shared" si="239"/>
        <v>0</v>
      </c>
    </row>
    <row r="1309" spans="1:17" x14ac:dyDescent="0.2">
      <c r="B1309" s="11" t="s">
        <v>1570</v>
      </c>
      <c r="C1309" s="19">
        <f t="shared" si="230"/>
        <v>45543</v>
      </c>
      <c r="D1309" s="20">
        <f t="shared" si="231"/>
        <v>0.4548611111111111</v>
      </c>
      <c r="E1309" s="20">
        <f t="shared" si="232"/>
        <v>0.51388888888888884</v>
      </c>
      <c r="F1309" s="20">
        <f t="shared" si="233"/>
        <v>5.9027777777777735E-2</v>
      </c>
      <c r="G1309" s="11" t="str" cm="1">
        <f t="array" ref="G1309">_xlfn.IFNA(LOOKUP(1,0/FIND(help!$B$1:$B$26,B1309),help!$C$1:$C$26),"")</f>
        <v/>
      </c>
      <c r="H1309" s="11" t="str" cm="1">
        <f t="array" ref="H1309">IF(G1309="","",IFERROR(LOOKUP(1,0/FIND(help!$H$2:$H$18,B1309),help!$I$2:$I$18),""))</f>
        <v/>
      </c>
      <c r="I1309" s="11" t="str">
        <f t="shared" si="234"/>
        <v>国际足球赛场-2024南美解放者杯小组赛</v>
      </c>
      <c r="J1309" s="11" t="str">
        <f t="shared" si="235"/>
        <v>阿根廷河床VS巴拉圭亚松森自由</v>
      </c>
      <c r="K1309" s="11" t="s">
        <v>755</v>
      </c>
      <c r="L1309" s="19">
        <f t="shared" si="236"/>
        <v>45543</v>
      </c>
      <c r="M1309" s="11">
        <f t="shared" si="209"/>
        <v>3505</v>
      </c>
      <c r="N1309" s="20" t="str">
        <f t="shared" si="237"/>
        <v/>
      </c>
      <c r="O1309" s="20" t="str">
        <f t="shared" si="238"/>
        <v/>
      </c>
      <c r="P1309" s="11" t="str">
        <f>IF(G1309="","",G1309&amp;COUNTIF($G$2:G1309,G1309))</f>
        <v/>
      </c>
      <c r="Q1309" s="26">
        <f t="shared" si="239"/>
        <v>0</v>
      </c>
    </row>
    <row r="1310" spans="1:17" x14ac:dyDescent="0.2">
      <c r="B1310" s="11" t="s">
        <v>24</v>
      </c>
      <c r="C1310" s="19">
        <f t="shared" si="230"/>
        <v>45543</v>
      </c>
      <c r="D1310" s="20">
        <f t="shared" si="231"/>
        <v>0.51388888888888884</v>
      </c>
      <c r="E1310" s="20">
        <f t="shared" si="232"/>
        <v>0.53125</v>
      </c>
      <c r="F1310" s="20">
        <f t="shared" si="233"/>
        <v>1.736111111111116E-2</v>
      </c>
      <c r="G1310" s="11" t="str" cm="1">
        <f t="array" ref="G1310">_xlfn.IFNA(LOOKUP(1,0/FIND(help!$B$1:$B$26,B1310),help!$C$1:$C$26),"")</f>
        <v/>
      </c>
      <c r="H1310" s="11" t="str" cm="1">
        <f t="array" ref="H1310">IF(G1310="","",IFERROR(LOOKUP(1,0/FIND(help!$H$2:$H$18,B1310),help!$I$2:$I$18),""))</f>
        <v/>
      </c>
      <c r="I1310" s="11" t="str">
        <f t="shared" si="234"/>
        <v>足球华彩-2024-3</v>
      </c>
      <c r="J1310" s="11" t="str">
        <f t="shared" si="235"/>
        <v>城记?罗马</v>
      </c>
      <c r="K1310" s="11" t="s">
        <v>755</v>
      </c>
      <c r="L1310" s="19">
        <f t="shared" si="236"/>
        <v>45543</v>
      </c>
      <c r="M1310" s="11">
        <f t="shared" si="209"/>
        <v>3505</v>
      </c>
      <c r="N1310" s="20" t="str">
        <f t="shared" si="237"/>
        <v/>
      </c>
      <c r="O1310" s="20" t="str">
        <f t="shared" si="238"/>
        <v/>
      </c>
      <c r="P1310" s="11" t="str">
        <f>IF(G1310="","",G1310&amp;COUNTIF($G$2:G1310,G1310))</f>
        <v/>
      </c>
      <c r="Q1310" s="26">
        <f t="shared" si="239"/>
        <v>0</v>
      </c>
    </row>
    <row r="1311" spans="1:17" x14ac:dyDescent="0.2">
      <c r="B1311" s="11" t="s">
        <v>25</v>
      </c>
      <c r="C1311" s="19">
        <f t="shared" si="230"/>
        <v>45543</v>
      </c>
      <c r="D1311" s="20">
        <f t="shared" si="231"/>
        <v>0.53125</v>
      </c>
      <c r="E1311" s="20">
        <f t="shared" si="232"/>
        <v>0.54861111111111116</v>
      </c>
      <c r="F1311" s="20">
        <f t="shared" si="233"/>
        <v>1.736111111111116E-2</v>
      </c>
      <c r="G1311" s="11" t="str" cm="1">
        <f t="array" ref="G1311">_xlfn.IFNA(LOOKUP(1,0/FIND(help!$B$1:$B$26,B1311),help!$C$1:$C$26),"")</f>
        <v/>
      </c>
      <c r="H1311" s="11" t="str" cm="1">
        <f t="array" ref="H1311">IF(G1311="","",IFERROR(LOOKUP(1,0/FIND(help!$H$2:$H$18,B1311),help!$I$2:$I$18),""))</f>
        <v/>
      </c>
      <c r="I1311" s="11" t="str">
        <f t="shared" si="234"/>
        <v>足球华彩-2024-4</v>
      </c>
      <c r="J1311" s="11" t="str">
        <f t="shared" si="235"/>
        <v>罗马城十大经典比赛</v>
      </c>
      <c r="K1311" s="11" t="s">
        <v>755</v>
      </c>
      <c r="L1311" s="19">
        <f t="shared" si="236"/>
        <v>45543</v>
      </c>
      <c r="M1311" s="11">
        <f t="shared" si="209"/>
        <v>3505</v>
      </c>
      <c r="N1311" s="20" t="str">
        <f t="shared" si="237"/>
        <v/>
      </c>
      <c r="O1311" s="20" t="str">
        <f t="shared" si="238"/>
        <v/>
      </c>
      <c r="P1311" s="11" t="str">
        <f>IF(G1311="","",G1311&amp;COUNTIF($G$2:G1311,G1311))</f>
        <v/>
      </c>
      <c r="Q1311" s="26">
        <f t="shared" si="239"/>
        <v>0</v>
      </c>
    </row>
    <row r="1312" spans="1:17" x14ac:dyDescent="0.2">
      <c r="B1312" s="11" t="s">
        <v>1571</v>
      </c>
      <c r="C1312" s="19">
        <f t="shared" si="230"/>
        <v>45543</v>
      </c>
      <c r="D1312" s="20">
        <f t="shared" si="231"/>
        <v>0.54861111111111116</v>
      </c>
      <c r="E1312" s="20">
        <f t="shared" si="232"/>
        <v>0.60416666666666663</v>
      </c>
      <c r="F1312" s="20">
        <f t="shared" si="233"/>
        <v>5.5555555555555469E-2</v>
      </c>
      <c r="G1312" s="11" t="str" cm="1">
        <f t="array" ref="G1312">_xlfn.IFNA(LOOKUP(1,0/FIND(help!$B$1:$B$26,B1312),help!$C$1:$C$26),"")</f>
        <v>意甲</v>
      </c>
      <c r="H1312" s="11" t="str" cm="1">
        <f t="array" ref="H1312">IF(G1312="","",IFERROR(LOOKUP(1,0/FIND(help!$H$2:$H$18,B1312),help!$I$2:$I$18),""))</f>
        <v>2023-24赛季</v>
      </c>
      <c r="I1312" s="11" t="str">
        <f t="shared" si="234"/>
        <v>13:10国际足球赛场-23-24赛季意甲联赛第38轮</v>
      </c>
      <c r="J1312" s="11" t="e">
        <f t="shared" si="235"/>
        <v>#VALUE!</v>
      </c>
      <c r="K1312" s="11" t="s">
        <v>755</v>
      </c>
      <c r="L1312" s="19">
        <f t="shared" si="236"/>
        <v>45543</v>
      </c>
      <c r="M1312" s="11">
        <f t="shared" si="209"/>
        <v>3505</v>
      </c>
      <c r="N1312" s="20">
        <f t="shared" si="237"/>
        <v>0.54861111111111116</v>
      </c>
      <c r="O1312" s="20">
        <f t="shared" si="238"/>
        <v>0.60416666666666674</v>
      </c>
      <c r="P1312" s="11" t="str">
        <f>IF(G1312="","",G1312&amp;COUNTIF($G$2:G1312,G1312))</f>
        <v>意甲116</v>
      </c>
      <c r="Q1312" s="26">
        <f t="shared" si="239"/>
        <v>1.1102230246251565E-16</v>
      </c>
    </row>
    <row r="1313" spans="1:17" x14ac:dyDescent="0.2">
      <c r="B1313" s="11" t="s">
        <v>1572</v>
      </c>
      <c r="C1313" s="19">
        <f t="shared" si="230"/>
        <v>45543</v>
      </c>
      <c r="D1313" s="20">
        <f t="shared" si="231"/>
        <v>0.60416666666666663</v>
      </c>
      <c r="E1313" s="20">
        <f t="shared" si="232"/>
        <v>0.66319444444444442</v>
      </c>
      <c r="F1313" s="20">
        <f t="shared" si="233"/>
        <v>5.902777777777779E-2</v>
      </c>
      <c r="G1313" s="11" t="str" cm="1">
        <f t="array" ref="G1313">_xlfn.IFNA(LOOKUP(1,0/FIND(help!$B$1:$B$26,B1313),help!$C$1:$C$26),"")</f>
        <v>英超</v>
      </c>
      <c r="H1313" s="11" t="str" cm="1">
        <f t="array" ref="H1313">IF(G1313="","",IFERROR(LOOKUP(1,0/FIND(help!$H$2:$H$18,B1313),help!$I$2:$I$18),""))</f>
        <v>2023-24赛季</v>
      </c>
      <c r="I1313" s="11" t="str">
        <f t="shared" si="234"/>
        <v>国际足球赛场-23-24赛季英超联赛第16轮</v>
      </c>
      <c r="J1313" s="11" t="str">
        <f t="shared" si="235"/>
        <v>曼彻斯特联VS伯恩茅斯</v>
      </c>
      <c r="K1313" s="11" t="s">
        <v>755</v>
      </c>
      <c r="L1313" s="19">
        <f t="shared" si="236"/>
        <v>45543</v>
      </c>
      <c r="M1313" s="11">
        <f t="shared" si="209"/>
        <v>3505</v>
      </c>
      <c r="N1313" s="20">
        <f t="shared" si="237"/>
        <v>0.60416666666666663</v>
      </c>
      <c r="O1313" s="20">
        <f t="shared" si="238"/>
        <v>0.65972222222222221</v>
      </c>
      <c r="P1313" s="11" t="str">
        <f>IF(G1313="","",G1313&amp;COUNTIF($G$2:G1313,G1313))</f>
        <v>英超197</v>
      </c>
      <c r="Q1313" s="26">
        <f t="shared" si="239"/>
        <v>3.4722222222222099E-3</v>
      </c>
    </row>
    <row r="1314" spans="1:17" x14ac:dyDescent="0.2">
      <c r="B1314" s="11" t="s">
        <v>1573</v>
      </c>
      <c r="C1314" s="19">
        <f t="shared" si="230"/>
        <v>45543</v>
      </c>
      <c r="D1314" s="20">
        <f t="shared" si="231"/>
        <v>0.66319444444444442</v>
      </c>
      <c r="E1314" s="20">
        <f t="shared" si="232"/>
        <v>0.71875</v>
      </c>
      <c r="F1314" s="20">
        <f t="shared" si="233"/>
        <v>5.555555555555558E-2</v>
      </c>
      <c r="G1314" s="11" t="str" cm="1">
        <f t="array" ref="G1314">_xlfn.IFNA(LOOKUP(1,0/FIND(help!$B$1:$B$26,B1314),help!$C$1:$C$26),"")</f>
        <v>英超</v>
      </c>
      <c r="H1314" s="11" t="str" cm="1">
        <f t="array" ref="H1314">IF(G1314="","",IFERROR(LOOKUP(1,0/FIND(help!$H$2:$H$18,B1314),help!$I$2:$I$18),""))</f>
        <v>2023-24赛季</v>
      </c>
      <c r="I1314" s="11" t="str">
        <f t="shared" si="234"/>
        <v>国际足球赛场-23-24赛季英超联赛第16轮</v>
      </c>
      <c r="J1314" s="11" t="str">
        <f t="shared" si="235"/>
        <v>埃弗顿VS切尔西</v>
      </c>
      <c r="K1314" s="11" t="s">
        <v>755</v>
      </c>
      <c r="L1314" s="19">
        <f t="shared" si="236"/>
        <v>45543</v>
      </c>
      <c r="M1314" s="11">
        <f t="shared" si="209"/>
        <v>3505</v>
      </c>
      <c r="N1314" s="20">
        <f t="shared" si="237"/>
        <v>0.66319444444444442</v>
      </c>
      <c r="O1314" s="20">
        <f t="shared" si="238"/>
        <v>0.71875</v>
      </c>
      <c r="P1314" s="11" t="str">
        <f>IF(G1314="","",G1314&amp;COUNTIF($G$2:G1314,G1314))</f>
        <v>英超198</v>
      </c>
      <c r="Q1314" s="26">
        <f t="shared" si="239"/>
        <v>0</v>
      </c>
    </row>
    <row r="1315" spans="1:17" x14ac:dyDescent="0.2">
      <c r="B1315" s="11" t="s">
        <v>1574</v>
      </c>
      <c r="C1315" s="19">
        <f t="shared" si="230"/>
        <v>45543</v>
      </c>
      <c r="D1315" s="20">
        <f t="shared" si="231"/>
        <v>0.71875</v>
      </c>
      <c r="E1315" s="20">
        <f t="shared" si="232"/>
        <v>0.77777777777777779</v>
      </c>
      <c r="F1315" s="20">
        <f t="shared" si="233"/>
        <v>5.902777777777779E-2</v>
      </c>
      <c r="G1315" s="11" t="str" cm="1">
        <f t="array" ref="G1315">_xlfn.IFNA(LOOKUP(1,0/FIND(help!$B$1:$B$26,B1315),help!$C$1:$C$26),"")</f>
        <v>英超</v>
      </c>
      <c r="H1315" s="11" t="str" cm="1">
        <f t="array" ref="H1315">IF(G1315="","",IFERROR(LOOKUP(1,0/FIND(help!$H$2:$H$18,B1315),help!$I$2:$I$18),""))</f>
        <v>2023-24赛季</v>
      </c>
      <c r="I1315" s="11" t="str">
        <f t="shared" si="234"/>
        <v>国际足球赛场-23-24赛季英超联赛第17轮</v>
      </c>
      <c r="J1315" s="11" t="str">
        <f t="shared" si="235"/>
        <v>曼城VS水晶宫</v>
      </c>
      <c r="K1315" s="11" t="s">
        <v>755</v>
      </c>
      <c r="L1315" s="19">
        <f t="shared" si="236"/>
        <v>45543</v>
      </c>
      <c r="M1315" s="11">
        <f t="shared" si="209"/>
        <v>3505</v>
      </c>
      <c r="N1315" s="20">
        <f t="shared" si="237"/>
        <v>0.71875</v>
      </c>
      <c r="O1315" s="20">
        <f t="shared" si="238"/>
        <v>0.77430555555555558</v>
      </c>
      <c r="P1315" s="11" t="str">
        <f>IF(G1315="","",G1315&amp;COUNTIF($G$2:G1315,G1315))</f>
        <v>英超199</v>
      </c>
      <c r="Q1315" s="26">
        <f t="shared" si="239"/>
        <v>3.4722222222222099E-3</v>
      </c>
    </row>
    <row r="1316" spans="1:17" x14ac:dyDescent="0.2">
      <c r="B1316" s="11" t="s">
        <v>519</v>
      </c>
      <c r="C1316" s="19">
        <f t="shared" si="230"/>
        <v>45543</v>
      </c>
      <c r="D1316" s="20">
        <f t="shared" si="231"/>
        <v>0.77777777777777779</v>
      </c>
      <c r="E1316" s="20">
        <f t="shared" si="232"/>
        <v>0.79513888888888884</v>
      </c>
      <c r="F1316" s="20">
        <f t="shared" si="233"/>
        <v>1.7361111111111049E-2</v>
      </c>
      <c r="G1316" s="11" t="str" cm="1">
        <f t="array" ref="G1316">_xlfn.IFNA(LOOKUP(1,0/FIND(help!$B$1:$B$26,B1316),help!$C$1:$C$26),"")</f>
        <v/>
      </c>
      <c r="H1316" s="11" t="str" cm="1">
        <f t="array" ref="H1316">IF(G1316="","",IFERROR(LOOKUP(1,0/FIND(help!$H$2:$H$18,B1316),help!$I$2:$I$18),""))</f>
        <v/>
      </c>
      <c r="I1316" s="11" t="str">
        <f t="shared" si="234"/>
        <v>足球华彩-2024-7</v>
      </c>
      <c r="J1316" s="11" t="str">
        <f t="shared" si="235"/>
        <v>米兰城十大经典比赛</v>
      </c>
      <c r="K1316" s="11" t="s">
        <v>755</v>
      </c>
      <c r="L1316" s="19">
        <f t="shared" si="236"/>
        <v>45543</v>
      </c>
      <c r="M1316" s="11">
        <f t="shared" si="209"/>
        <v>3505</v>
      </c>
      <c r="N1316" s="20" t="str">
        <f t="shared" si="237"/>
        <v/>
      </c>
      <c r="O1316" s="20" t="str">
        <f t="shared" si="238"/>
        <v/>
      </c>
      <c r="P1316" s="11" t="str">
        <f>IF(G1316="","",G1316&amp;COUNTIF($G$2:G1316,G1316))</f>
        <v/>
      </c>
      <c r="Q1316" s="26">
        <f t="shared" si="239"/>
        <v>0</v>
      </c>
    </row>
    <row r="1317" spans="1:17" x14ac:dyDescent="0.2">
      <c r="B1317" s="11" t="s">
        <v>608</v>
      </c>
      <c r="C1317" s="19">
        <f t="shared" si="230"/>
        <v>45543</v>
      </c>
      <c r="D1317" s="20">
        <f t="shared" si="231"/>
        <v>0.79513888888888884</v>
      </c>
      <c r="E1317" s="20">
        <f t="shared" si="232"/>
        <v>0.8125</v>
      </c>
      <c r="F1317" s="20">
        <f t="shared" si="233"/>
        <v>1.736111111111116E-2</v>
      </c>
      <c r="G1317" s="11" t="str" cm="1">
        <f t="array" ref="G1317">_xlfn.IFNA(LOOKUP(1,0/FIND(help!$B$1:$B$26,B1317),help!$C$1:$C$26),"")</f>
        <v/>
      </c>
      <c r="H1317" s="11" t="str" cm="1">
        <f t="array" ref="H1317">IF(G1317="","",IFERROR(LOOKUP(1,0/FIND(help!$H$2:$H$18,B1317),help!$I$2:$I$18),""))</f>
        <v/>
      </c>
      <c r="I1317" s="11" t="str">
        <f t="shared" si="234"/>
        <v>足球华彩-2024-5</v>
      </c>
      <c r="J1317" s="11" t="str">
        <f t="shared" si="235"/>
        <v>城记?米兰</v>
      </c>
      <c r="K1317" s="11" t="s">
        <v>755</v>
      </c>
      <c r="L1317" s="19">
        <f t="shared" si="236"/>
        <v>45543</v>
      </c>
      <c r="M1317" s="11">
        <f t="shared" si="209"/>
        <v>3505</v>
      </c>
      <c r="N1317" s="20" t="str">
        <f t="shared" si="237"/>
        <v/>
      </c>
      <c r="O1317" s="20" t="str">
        <f t="shared" si="238"/>
        <v/>
      </c>
      <c r="P1317" s="11" t="str">
        <f>IF(G1317="","",G1317&amp;COUNTIF($G$2:G1317,G1317))</f>
        <v/>
      </c>
      <c r="Q1317" s="26">
        <f t="shared" si="239"/>
        <v>0</v>
      </c>
    </row>
    <row r="1318" spans="1:17" x14ac:dyDescent="0.2">
      <c r="B1318" s="11" t="s">
        <v>1575</v>
      </c>
      <c r="C1318" s="19">
        <f t="shared" si="230"/>
        <v>45543</v>
      </c>
      <c r="D1318" s="20">
        <f t="shared" si="231"/>
        <v>0.8125</v>
      </c>
      <c r="E1318" s="20">
        <f t="shared" si="232"/>
        <v>0.86805555555555558</v>
      </c>
      <c r="F1318" s="20">
        <f t="shared" si="233"/>
        <v>5.555555555555558E-2</v>
      </c>
      <c r="G1318" s="11" t="str" cm="1">
        <f t="array" ref="G1318">_xlfn.IFNA(LOOKUP(1,0/FIND(help!$B$1:$B$26,B1318),help!$C$1:$C$26),"")</f>
        <v>法甲</v>
      </c>
      <c r="H1318" s="11" t="str" cm="1">
        <f t="array" ref="H1318">IF(G1318="","",IFERROR(LOOKUP(1,0/FIND(help!$H$2:$H$18,B1318),help!$I$2:$I$18),""))</f>
        <v>2024-25赛季</v>
      </c>
      <c r="I1318" s="11" t="str">
        <f t="shared" si="234"/>
        <v>国际足球赛场-24-25赛季法国足球甲级联赛第3轮</v>
      </c>
      <c r="J1318" s="11" t="str">
        <f t="shared" si="235"/>
        <v>摩纳哥VS朗斯</v>
      </c>
      <c r="K1318" s="11" t="s">
        <v>755</v>
      </c>
      <c r="L1318" s="19">
        <f t="shared" si="236"/>
        <v>45543</v>
      </c>
      <c r="M1318" s="11">
        <f t="shared" si="209"/>
        <v>3505</v>
      </c>
      <c r="N1318" s="20">
        <f t="shared" si="237"/>
        <v>0.8125</v>
      </c>
      <c r="O1318" s="20">
        <f t="shared" si="238"/>
        <v>0.86805555555555558</v>
      </c>
      <c r="P1318" s="11" t="str">
        <f>IF(G1318="","",G1318&amp;COUNTIF($G$2:G1318,G1318))</f>
        <v>法甲127</v>
      </c>
      <c r="Q1318" s="26">
        <f t="shared" si="239"/>
        <v>0</v>
      </c>
    </row>
    <row r="1319" spans="1:17" x14ac:dyDescent="0.2">
      <c r="B1319" s="11" t="s">
        <v>1576</v>
      </c>
      <c r="C1319" s="19">
        <f t="shared" si="230"/>
        <v>45543</v>
      </c>
      <c r="D1319" s="20">
        <f t="shared" si="231"/>
        <v>0.86805555555555558</v>
      </c>
      <c r="E1319" s="20">
        <f t="shared" si="232"/>
        <v>0.92708333333333337</v>
      </c>
      <c r="F1319" s="20">
        <f t="shared" si="233"/>
        <v>5.902777777777779E-2</v>
      </c>
      <c r="G1319" s="11" t="str" cm="1">
        <f t="array" ref="G1319">_xlfn.IFNA(LOOKUP(1,0/FIND(help!$B$1:$B$26,B1319),help!$C$1:$C$26),"")</f>
        <v>法甲</v>
      </c>
      <c r="H1319" s="11" t="str" cm="1">
        <f t="array" ref="H1319">IF(G1319="","",IFERROR(LOOKUP(1,0/FIND(help!$H$2:$H$18,B1319),help!$I$2:$I$18),""))</f>
        <v>2024-25赛季</v>
      </c>
      <c r="I1319" s="11" t="str">
        <f t="shared" si="234"/>
        <v>国际足球赛场-24-25赛季法国足球甲级联赛第3轮</v>
      </c>
      <c r="J1319" s="11" t="str">
        <f t="shared" si="235"/>
        <v>里尔VS巴黎圣日耳曼</v>
      </c>
      <c r="K1319" s="11" t="s">
        <v>755</v>
      </c>
      <c r="L1319" s="19">
        <f t="shared" si="236"/>
        <v>45543</v>
      </c>
      <c r="M1319" s="11">
        <f t="shared" si="209"/>
        <v>3505</v>
      </c>
      <c r="N1319" s="20">
        <f t="shared" si="237"/>
        <v>0.86805555555555558</v>
      </c>
      <c r="O1319" s="20">
        <f t="shared" si="238"/>
        <v>0.92361111111111116</v>
      </c>
      <c r="P1319" s="11" t="str">
        <f>IF(G1319="","",G1319&amp;COUNTIF($G$2:G1319,G1319))</f>
        <v>法甲128</v>
      </c>
      <c r="Q1319" s="26">
        <f t="shared" si="239"/>
        <v>3.4722222222222099E-3</v>
      </c>
    </row>
    <row r="1320" spans="1:17" x14ac:dyDescent="0.2">
      <c r="B1320" s="11" t="s">
        <v>1577</v>
      </c>
      <c r="C1320" s="19">
        <f t="shared" si="230"/>
        <v>45543</v>
      </c>
      <c r="D1320" s="20">
        <f t="shared" si="231"/>
        <v>0.92708333333333337</v>
      </c>
      <c r="E1320" s="20">
        <f t="shared" si="232"/>
        <v>0.98263888888888884</v>
      </c>
      <c r="F1320" s="20">
        <f t="shared" si="233"/>
        <v>5.5555555555555469E-2</v>
      </c>
      <c r="G1320" s="11" t="str" cm="1">
        <f t="array" ref="G1320">_xlfn.IFNA(LOOKUP(1,0/FIND(help!$B$1:$B$26,B1320),help!$C$1:$C$26),"")</f>
        <v/>
      </c>
      <c r="H1320" s="11" t="str" cm="1">
        <f t="array" ref="H1320">IF(G1320="","",IFERROR(LOOKUP(1,0/FIND(help!$H$2:$H$18,B1320),help!$I$2:$I$18),""))</f>
        <v/>
      </c>
      <c r="I1320" s="11" t="str">
        <f t="shared" si="234"/>
        <v>国际足球赛场-2024南美解放者杯小组赛</v>
      </c>
      <c r="J1320" s="11" t="str">
        <f t="shared" si="235"/>
        <v>巴西米内罗竞技VS乌拉圭佩纳罗尔</v>
      </c>
      <c r="K1320" s="11" t="s">
        <v>755</v>
      </c>
      <c r="L1320" s="19">
        <f t="shared" si="236"/>
        <v>45543</v>
      </c>
      <c r="M1320" s="11">
        <f t="shared" si="209"/>
        <v>3505</v>
      </c>
      <c r="N1320" s="20" t="str">
        <f t="shared" si="237"/>
        <v/>
      </c>
      <c r="O1320" s="20" t="str">
        <f t="shared" si="238"/>
        <v/>
      </c>
      <c r="P1320" s="11" t="str">
        <f>IF(G1320="","",G1320&amp;COUNTIF($G$2:G1320,G1320))</f>
        <v/>
      </c>
      <c r="Q1320" s="26">
        <f t="shared" si="239"/>
        <v>0</v>
      </c>
    </row>
    <row r="1321" spans="1:17" x14ac:dyDescent="0.2">
      <c r="B1321" s="11" t="s">
        <v>1578</v>
      </c>
      <c r="C1321" s="19">
        <f t="shared" si="230"/>
        <v>45543</v>
      </c>
      <c r="D1321" s="20">
        <f t="shared" si="231"/>
        <v>0.98263888888888884</v>
      </c>
      <c r="E1321" s="20">
        <f t="shared" si="232"/>
        <v>3.8194444444444448E-2</v>
      </c>
      <c r="F1321" s="20">
        <f t="shared" si="233"/>
        <v>5.555555555555558E-2</v>
      </c>
      <c r="G1321" s="11" t="str" cm="1">
        <f t="array" ref="G1321">_xlfn.IFNA(LOOKUP(1,0/FIND(help!$B$1:$B$26,B1321),help!$C$1:$C$26),"")</f>
        <v/>
      </c>
      <c r="H1321" s="11" t="str" cm="1">
        <f t="array" ref="H1321">IF(G1321="","",IFERROR(LOOKUP(1,0/FIND(help!$H$2:$H$18,B1321),help!$I$2:$I$18),""))</f>
        <v/>
      </c>
      <c r="I1321" s="11" t="str">
        <f t="shared" si="234"/>
        <v>国际足球赛场-2024南美解放者杯小组赛</v>
      </c>
      <c r="J1321" s="11" t="str">
        <f t="shared" si="235"/>
        <v>阿根廷河床VS巴拉圭亚松森自由</v>
      </c>
      <c r="K1321" s="11" t="s">
        <v>755</v>
      </c>
      <c r="L1321" s="19">
        <f t="shared" si="236"/>
        <v>45543</v>
      </c>
      <c r="M1321" s="11">
        <f t="shared" si="209"/>
        <v>3505</v>
      </c>
      <c r="N1321" s="20" t="str">
        <f t="shared" si="237"/>
        <v/>
      </c>
      <c r="O1321" s="20" t="str">
        <f t="shared" si="238"/>
        <v/>
      </c>
      <c r="P1321" s="11" t="str">
        <f>IF(G1321="","",G1321&amp;COUNTIF($G$2:G1321,G1321))</f>
        <v/>
      </c>
      <c r="Q1321" s="26">
        <f t="shared" si="239"/>
        <v>0</v>
      </c>
    </row>
    <row r="1322" spans="1:17" x14ac:dyDescent="0.2">
      <c r="A1322" s="19">
        <v>45544</v>
      </c>
      <c r="B1322" s="11" t="s">
        <v>739</v>
      </c>
      <c r="C1322" s="19">
        <f t="shared" si="230"/>
        <v>45544</v>
      </c>
      <c r="D1322" s="20">
        <f t="shared" si="231"/>
        <v>3.8194444444444448E-2</v>
      </c>
      <c r="E1322" s="20">
        <f t="shared" si="232"/>
        <v>5.5555555555555552E-2</v>
      </c>
      <c r="F1322" s="20">
        <f t="shared" si="233"/>
        <v>1.7361111111111105E-2</v>
      </c>
      <c r="G1322" s="11" t="str" cm="1">
        <f t="array" ref="G1322">_xlfn.IFNA(LOOKUP(1,0/FIND(help!$B$1:$B$26,B1322),help!$C$1:$C$26),"")</f>
        <v/>
      </c>
      <c r="H1322" s="11" t="str" cm="1">
        <f t="array" ref="H1322">IF(G1322="","",IFERROR(LOOKUP(1,0/FIND(help!$H$2:$H$18,B1322),help!$I$2:$I$18),""))</f>
        <v/>
      </c>
      <c r="I1322" s="11" t="str">
        <f t="shared" si="234"/>
        <v>足球华彩-2024-11</v>
      </c>
      <c r="J1322" s="11" t="str">
        <f t="shared" si="235"/>
        <v>城记?巴塞罗那</v>
      </c>
      <c r="K1322" s="11" t="s">
        <v>755</v>
      </c>
      <c r="L1322" s="19">
        <f t="shared" si="236"/>
        <v>45543</v>
      </c>
      <c r="M1322" s="11">
        <f t="shared" si="209"/>
        <v>3505</v>
      </c>
      <c r="N1322" s="20" t="str">
        <f t="shared" si="237"/>
        <v/>
      </c>
      <c r="O1322" s="20" t="str">
        <f t="shared" si="238"/>
        <v/>
      </c>
      <c r="P1322" s="11" t="str">
        <f>IF(G1322="","",G1322&amp;COUNTIF($G$2:G1322,G1322))</f>
        <v/>
      </c>
      <c r="Q1322" s="26">
        <f t="shared" si="239"/>
        <v>0</v>
      </c>
    </row>
    <row r="1323" spans="1:17" x14ac:dyDescent="0.2">
      <c r="B1323" s="11" t="s">
        <v>1579</v>
      </c>
      <c r="C1323" s="19">
        <f t="shared" ref="C1323:C1341" si="240">IF(A1323="",C1322,A1323)</f>
        <v>45544</v>
      </c>
      <c r="D1323" s="20">
        <f t="shared" ref="D1323:D1341" si="241">VALUE(LEFT(B1323,5))</f>
        <v>5.5555555555555552E-2</v>
      </c>
      <c r="E1323" s="20">
        <f t="shared" ref="E1323:E1341" si="242">D1324</f>
        <v>0.1111111111111111</v>
      </c>
      <c r="F1323" s="20">
        <f t="shared" ref="F1323:F1341" si="243">IF(E1323-D1323&lt;0,E1323-D1323+1,E1323-D1323)</f>
        <v>5.5555555555555552E-2</v>
      </c>
      <c r="G1323" s="11" t="str" cm="1">
        <f t="array" ref="G1323">_xlfn.IFNA(LOOKUP(1,0/FIND(help!$B$1:$B$26,B1323),help!$C$1:$C$26),"")</f>
        <v>法甲</v>
      </c>
      <c r="H1323" s="11" t="str" cm="1">
        <f t="array" ref="H1323">IF(G1323="","",IFERROR(LOOKUP(1,0/FIND(help!$H$2:$H$18,B1323),help!$I$2:$I$18),""))</f>
        <v>2023-24赛季</v>
      </c>
      <c r="I1323" s="11" t="str">
        <f t="shared" ref="I1323:I1341" si="244">IFERROR(MID(B1323,6,FIND("?",B1323)-6),B1323)</f>
        <v>国际足球赛场-23-24赛季法甲联赛第12轮</v>
      </c>
      <c r="J1323" s="11" t="str">
        <f t="shared" ref="J1323:J1341" si="245">SUBSTITUTE(RIGHT(B1323,LEN(B1323)-FIND("?",B1323)),"—","VS")</f>
        <v>兰斯VS巴黎圣日耳曼</v>
      </c>
      <c r="K1323" s="11" t="s">
        <v>755</v>
      </c>
      <c r="L1323" s="19">
        <f t="shared" ref="L1323:L1341" si="246">IF(D1323&lt;$L$1,C1323-1,C1323)</f>
        <v>45543</v>
      </c>
      <c r="M1323" s="11">
        <f t="shared" si="209"/>
        <v>3505</v>
      </c>
      <c r="N1323" s="20">
        <f t="shared" ref="N1323:N1341" si="247">IF(G1323="","",IF(D1323&lt;$L$1,D1323+1,D1323))</f>
        <v>1.0555555555555556</v>
      </c>
      <c r="O1323" s="20">
        <f t="shared" ref="O1323:O1341" si="248">IF(N1323="","",IF(ISNUMBER(FIND("集锦",G1323)),IF(E1323&lt;$L$1,E1323+1,E1323),IF(ABS(F1323-$M$1)&lt;=TIME(0,5,1),IF(N1323+$M$1&gt;TIME(2,0,0)+1,N1323+$M$1-1,N1323+$M$1),"check")))</f>
        <v>0.11111111111111116</v>
      </c>
      <c r="P1323" s="11" t="str">
        <f>IF(G1323="","",G1323&amp;COUNTIF($G$2:G1323,G1323))</f>
        <v>法甲129</v>
      </c>
      <c r="Q1323" s="26">
        <f t="shared" ref="Q1323:Q1341" si="249">IF(N1323="",0,ABS(O1323-E1323-IF(E1323&lt;1/12,1,0)))</f>
        <v>5.5511151231257827E-17</v>
      </c>
    </row>
    <row r="1324" spans="1:17" x14ac:dyDescent="0.2">
      <c r="B1324" s="11" t="s">
        <v>1580</v>
      </c>
      <c r="C1324" s="19">
        <f t="shared" si="240"/>
        <v>45544</v>
      </c>
      <c r="D1324" s="20">
        <f t="shared" si="241"/>
        <v>0.1111111111111111</v>
      </c>
      <c r="E1324" s="20">
        <f t="shared" si="242"/>
        <v>0.1701388888888889</v>
      </c>
      <c r="F1324" s="20">
        <f t="shared" si="243"/>
        <v>5.902777777777779E-2</v>
      </c>
      <c r="G1324" s="11" t="str" cm="1">
        <f t="array" ref="G1324">_xlfn.IFNA(LOOKUP(1,0/FIND(help!$B$1:$B$26,B1324),help!$C$1:$C$26),"")</f>
        <v>法甲</v>
      </c>
      <c r="H1324" s="11" t="str" cm="1">
        <f t="array" ref="H1324">IF(G1324="","",IFERROR(LOOKUP(1,0/FIND(help!$H$2:$H$18,B1324),help!$I$2:$I$18),""))</f>
        <v>2023-24赛季</v>
      </c>
      <c r="I1324" s="11" t="str">
        <f t="shared" si="244"/>
        <v>国际足球赛场-23-24赛季法甲联赛第12轮</v>
      </c>
      <c r="J1324" s="11" t="str">
        <f t="shared" si="245"/>
        <v>雷恩VS里昂</v>
      </c>
      <c r="K1324" s="11" t="s">
        <v>755</v>
      </c>
      <c r="L1324" s="19">
        <f t="shared" si="246"/>
        <v>45544</v>
      </c>
      <c r="M1324" s="11">
        <f t="shared" si="209"/>
        <v>3505</v>
      </c>
      <c r="N1324" s="20">
        <f t="shared" si="247"/>
        <v>0.1111111111111111</v>
      </c>
      <c r="O1324" s="20">
        <f t="shared" si="248"/>
        <v>0.16666666666666666</v>
      </c>
      <c r="P1324" s="11" t="str">
        <f>IF(G1324="","",G1324&amp;COUNTIF($G$2:G1324,G1324))</f>
        <v>法甲130</v>
      </c>
      <c r="Q1324" s="26">
        <f t="shared" si="249"/>
        <v>3.4722222222222376E-3</v>
      </c>
    </row>
    <row r="1325" spans="1:17" x14ac:dyDescent="0.2">
      <c r="B1325" s="11" t="s">
        <v>1581</v>
      </c>
      <c r="C1325" s="19">
        <f t="shared" si="240"/>
        <v>45544</v>
      </c>
      <c r="D1325" s="20">
        <f t="shared" si="241"/>
        <v>0.1701388888888889</v>
      </c>
      <c r="E1325" s="20">
        <f t="shared" si="242"/>
        <v>0.22569444444444445</v>
      </c>
      <c r="F1325" s="20">
        <f t="shared" si="243"/>
        <v>5.5555555555555552E-2</v>
      </c>
      <c r="G1325" s="11" t="str" cm="1">
        <f t="array" ref="G1325">_xlfn.IFNA(LOOKUP(1,0/FIND(help!$B$1:$B$26,B1325),help!$C$1:$C$26),"")</f>
        <v>法甲</v>
      </c>
      <c r="H1325" s="11" t="str" cm="1">
        <f t="array" ref="H1325">IF(G1325="","",IFERROR(LOOKUP(1,0/FIND(help!$H$2:$H$18,B1325),help!$I$2:$I$18),""))</f>
        <v>2023-24赛季</v>
      </c>
      <c r="I1325" s="11" t="str">
        <f t="shared" si="244"/>
        <v>国际足球赛场-23-24赛季法甲联赛第13轮</v>
      </c>
      <c r="J1325" s="11" t="str">
        <f t="shared" si="245"/>
        <v>尼斯VS图卢兹</v>
      </c>
      <c r="K1325" s="11" t="s">
        <v>755</v>
      </c>
      <c r="L1325" s="19">
        <f t="shared" si="246"/>
        <v>45544</v>
      </c>
      <c r="M1325" s="11">
        <f t="shared" si="209"/>
        <v>3505</v>
      </c>
      <c r="N1325" s="20">
        <f t="shared" si="247"/>
        <v>0.1701388888888889</v>
      </c>
      <c r="O1325" s="20">
        <f t="shared" si="248"/>
        <v>0.22569444444444445</v>
      </c>
      <c r="P1325" s="11" t="str">
        <f>IF(G1325="","",G1325&amp;COUNTIF($G$2:G1325,G1325))</f>
        <v>法甲131</v>
      </c>
      <c r="Q1325" s="26">
        <f t="shared" si="249"/>
        <v>0</v>
      </c>
    </row>
    <row r="1326" spans="1:17" x14ac:dyDescent="0.2">
      <c r="B1326" s="11" t="s">
        <v>1582</v>
      </c>
      <c r="C1326" s="19">
        <f t="shared" si="240"/>
        <v>45544</v>
      </c>
      <c r="D1326" s="20">
        <f t="shared" si="241"/>
        <v>0.22569444444444445</v>
      </c>
      <c r="E1326" s="20">
        <f t="shared" si="242"/>
        <v>0.28472222222222221</v>
      </c>
      <c r="F1326" s="20">
        <f t="shared" si="243"/>
        <v>5.9027777777777762E-2</v>
      </c>
      <c r="G1326" s="11" t="str" cm="1">
        <f t="array" ref="G1326">_xlfn.IFNA(LOOKUP(1,0/FIND(help!$B$1:$B$26,B1326),help!$C$1:$C$26),"")</f>
        <v>法甲</v>
      </c>
      <c r="H1326" s="11" t="str" cm="1">
        <f t="array" ref="H1326">IF(G1326="","",IFERROR(LOOKUP(1,0/FIND(help!$H$2:$H$18,B1326),help!$I$2:$I$18),""))</f>
        <v>2023-24赛季</v>
      </c>
      <c r="I1326" s="11" t="str">
        <f t="shared" si="244"/>
        <v>国际足球赛场-23-24赛季法甲联赛第13轮</v>
      </c>
      <c r="J1326" s="11" t="str">
        <f t="shared" si="245"/>
        <v>巴黎圣日耳曼VS摩纳哥</v>
      </c>
      <c r="K1326" s="11" t="s">
        <v>755</v>
      </c>
      <c r="L1326" s="19">
        <f t="shared" si="246"/>
        <v>45544</v>
      </c>
      <c r="M1326" s="11">
        <f t="shared" si="209"/>
        <v>3505</v>
      </c>
      <c r="N1326" s="20">
        <f t="shared" si="247"/>
        <v>0.22569444444444445</v>
      </c>
      <c r="O1326" s="20">
        <f t="shared" si="248"/>
        <v>0.28125</v>
      </c>
      <c r="P1326" s="11" t="str">
        <f>IF(G1326="","",G1326&amp;COUNTIF($G$2:G1326,G1326))</f>
        <v>法甲132</v>
      </c>
      <c r="Q1326" s="26">
        <f t="shared" si="249"/>
        <v>3.4722222222222099E-3</v>
      </c>
    </row>
    <row r="1327" spans="1:17" x14ac:dyDescent="0.2">
      <c r="B1327" s="11" t="s">
        <v>1583</v>
      </c>
      <c r="C1327" s="19">
        <f t="shared" si="240"/>
        <v>45544</v>
      </c>
      <c r="D1327" s="20">
        <f t="shared" si="241"/>
        <v>0.28472222222222221</v>
      </c>
      <c r="E1327" s="20">
        <f t="shared" si="242"/>
        <v>0.34027777777777779</v>
      </c>
      <c r="F1327" s="20">
        <f t="shared" si="243"/>
        <v>5.555555555555558E-2</v>
      </c>
      <c r="G1327" s="11" t="str" cm="1">
        <f t="array" ref="G1327">_xlfn.IFNA(LOOKUP(1,0/FIND(help!$B$1:$B$26,B1327),help!$C$1:$C$26),"")</f>
        <v>法甲</v>
      </c>
      <c r="H1327" s="11" t="str" cm="1">
        <f t="array" ref="H1327">IF(G1327="","",IFERROR(LOOKUP(1,0/FIND(help!$H$2:$H$18,B1327),help!$I$2:$I$18),""))</f>
        <v>2023-24赛季</v>
      </c>
      <c r="I1327" s="11" t="str">
        <f t="shared" si="244"/>
        <v>国际足球赛场-23-24赛季法甲联赛第14轮</v>
      </c>
      <c r="J1327" s="11" t="str">
        <f t="shared" si="245"/>
        <v>摩纳哥VS蒙彼利埃</v>
      </c>
      <c r="K1327" s="11" t="s">
        <v>755</v>
      </c>
      <c r="L1327" s="19">
        <f t="shared" si="246"/>
        <v>45544</v>
      </c>
      <c r="M1327" s="11">
        <f t="shared" si="209"/>
        <v>3505</v>
      </c>
      <c r="N1327" s="20">
        <f t="shared" si="247"/>
        <v>0.28472222222222221</v>
      </c>
      <c r="O1327" s="20">
        <f t="shared" si="248"/>
        <v>0.34027777777777779</v>
      </c>
      <c r="P1327" s="11" t="str">
        <f>IF(G1327="","",G1327&amp;COUNTIF($G$2:G1327,G1327))</f>
        <v>法甲133</v>
      </c>
      <c r="Q1327" s="26">
        <f t="shared" si="249"/>
        <v>0</v>
      </c>
    </row>
    <row r="1328" spans="1:17" x14ac:dyDescent="0.2">
      <c r="B1328" s="11" t="s">
        <v>1584</v>
      </c>
      <c r="C1328" s="19">
        <f t="shared" si="240"/>
        <v>45544</v>
      </c>
      <c r="D1328" s="20">
        <f t="shared" si="241"/>
        <v>0.34027777777777779</v>
      </c>
      <c r="E1328" s="20">
        <f t="shared" si="242"/>
        <v>0.39930555555555558</v>
      </c>
      <c r="F1328" s="20">
        <f t="shared" si="243"/>
        <v>5.902777777777779E-2</v>
      </c>
      <c r="G1328" s="11" t="str" cm="1">
        <f t="array" ref="G1328">_xlfn.IFNA(LOOKUP(1,0/FIND(help!$B$1:$B$26,B1328),help!$C$1:$C$26),"")</f>
        <v>法甲</v>
      </c>
      <c r="H1328" s="11" t="str" cm="1">
        <f t="array" ref="H1328">IF(G1328="","",IFERROR(LOOKUP(1,0/FIND(help!$H$2:$H$18,B1328),help!$I$2:$I$18),""))</f>
        <v>2023-24赛季</v>
      </c>
      <c r="I1328" s="11" t="str">
        <f t="shared" si="244"/>
        <v>国际足球赛场-23-24赛季法甲联赛第14轮</v>
      </c>
      <c r="J1328" s="11" t="str">
        <f t="shared" si="245"/>
        <v>勒阿弗尔VS巴黎圣日耳曼</v>
      </c>
      <c r="K1328" s="11" t="s">
        <v>755</v>
      </c>
      <c r="L1328" s="19">
        <f t="shared" si="246"/>
        <v>45544</v>
      </c>
      <c r="M1328" s="11">
        <f t="shared" si="209"/>
        <v>3505</v>
      </c>
      <c r="N1328" s="20">
        <f t="shared" si="247"/>
        <v>0.34027777777777779</v>
      </c>
      <c r="O1328" s="20">
        <f t="shared" si="248"/>
        <v>0.39583333333333337</v>
      </c>
      <c r="P1328" s="11" t="str">
        <f>IF(G1328="","",G1328&amp;COUNTIF($G$2:G1328,G1328))</f>
        <v>法甲134</v>
      </c>
      <c r="Q1328" s="26">
        <f t="shared" si="249"/>
        <v>3.4722222222222099E-3</v>
      </c>
    </row>
    <row r="1329" spans="2:17" x14ac:dyDescent="0.2">
      <c r="B1329" s="11" t="s">
        <v>1213</v>
      </c>
      <c r="C1329" s="19">
        <f t="shared" si="240"/>
        <v>45544</v>
      </c>
      <c r="D1329" s="20">
        <f t="shared" si="241"/>
        <v>0.39930555555555558</v>
      </c>
      <c r="E1329" s="20">
        <f t="shared" si="242"/>
        <v>0.4548611111111111</v>
      </c>
      <c r="F1329" s="20">
        <f t="shared" si="243"/>
        <v>5.5555555555555525E-2</v>
      </c>
      <c r="G1329" s="11" t="str" cm="1">
        <f t="array" ref="G1329">_xlfn.IFNA(LOOKUP(1,0/FIND(help!$B$1:$B$26,B1329),help!$C$1:$C$26),"")</f>
        <v/>
      </c>
      <c r="H1329" s="11" t="str" cm="1">
        <f t="array" ref="H1329">IF(G1329="","",IFERROR(LOOKUP(1,0/FIND(help!$H$2:$H$18,B1329),help!$I$2:$I$18),""))</f>
        <v/>
      </c>
      <c r="I1329" s="11" t="str">
        <f t="shared" si="244"/>
        <v>国际足球赛场-2024南美解放者杯1/8决赛第一回合</v>
      </c>
      <c r="J1329" s="11" t="str">
        <f t="shared" si="245"/>
        <v>巴西格雷米奥VS巴西弗卢米嫩塞</v>
      </c>
      <c r="K1329" s="11" t="s">
        <v>755</v>
      </c>
      <c r="L1329" s="19">
        <f t="shared" si="246"/>
        <v>45544</v>
      </c>
      <c r="M1329" s="11">
        <f t="shared" si="209"/>
        <v>3505</v>
      </c>
      <c r="N1329" s="20" t="str">
        <f t="shared" si="247"/>
        <v/>
      </c>
      <c r="O1329" s="20" t="str">
        <f t="shared" si="248"/>
        <v/>
      </c>
      <c r="P1329" s="11" t="str">
        <f>IF(G1329="","",G1329&amp;COUNTIF($G$2:G1329,G1329))</f>
        <v/>
      </c>
      <c r="Q1329" s="26">
        <f t="shared" si="249"/>
        <v>0</v>
      </c>
    </row>
    <row r="1330" spans="2:17" x14ac:dyDescent="0.2">
      <c r="B1330" s="11" t="s">
        <v>1214</v>
      </c>
      <c r="C1330" s="19">
        <f t="shared" si="240"/>
        <v>45544</v>
      </c>
      <c r="D1330" s="20">
        <f t="shared" si="241"/>
        <v>0.4548611111111111</v>
      </c>
      <c r="E1330" s="20">
        <f t="shared" si="242"/>
        <v>0.51388888888888884</v>
      </c>
      <c r="F1330" s="20">
        <f t="shared" si="243"/>
        <v>5.9027777777777735E-2</v>
      </c>
      <c r="G1330" s="11" t="str" cm="1">
        <f t="array" ref="G1330">_xlfn.IFNA(LOOKUP(1,0/FIND(help!$B$1:$B$26,B1330),help!$C$1:$C$26),"")</f>
        <v/>
      </c>
      <c r="H1330" s="11" t="str" cm="1">
        <f t="array" ref="H1330">IF(G1330="","",IFERROR(LOOKUP(1,0/FIND(help!$H$2:$H$18,B1330),help!$I$2:$I$18),""))</f>
        <v/>
      </c>
      <c r="I1330" s="11" t="str">
        <f t="shared" si="244"/>
        <v>国际足球赛场-2024南美解放者杯1/8决赛第一回合</v>
      </c>
      <c r="J1330" s="11" t="str">
        <f t="shared" si="245"/>
        <v>?巴西博塔弗戈VS巴西帕尔梅拉斯</v>
      </c>
      <c r="K1330" s="11" t="s">
        <v>755</v>
      </c>
      <c r="L1330" s="19">
        <f t="shared" si="246"/>
        <v>45544</v>
      </c>
      <c r="M1330" s="11">
        <f t="shared" si="209"/>
        <v>3505</v>
      </c>
      <c r="N1330" s="20" t="str">
        <f t="shared" si="247"/>
        <v/>
      </c>
      <c r="O1330" s="20" t="str">
        <f t="shared" si="248"/>
        <v/>
      </c>
      <c r="P1330" s="11" t="str">
        <f>IF(G1330="","",G1330&amp;COUNTIF($G$2:G1330,G1330))</f>
        <v/>
      </c>
      <c r="Q1330" s="26">
        <f t="shared" si="249"/>
        <v>0</v>
      </c>
    </row>
    <row r="1331" spans="2:17" x14ac:dyDescent="0.2">
      <c r="B1331" s="11" t="s">
        <v>1417</v>
      </c>
      <c r="C1331" s="19">
        <f t="shared" si="240"/>
        <v>45544</v>
      </c>
      <c r="D1331" s="20">
        <f t="shared" si="241"/>
        <v>0.51388888888888884</v>
      </c>
      <c r="E1331" s="20">
        <f t="shared" si="242"/>
        <v>0.53472222222222221</v>
      </c>
      <c r="F1331" s="20">
        <f t="shared" si="243"/>
        <v>2.083333333333337E-2</v>
      </c>
      <c r="G1331" s="11" t="str" cm="1">
        <f t="array" ref="G1331">_xlfn.IFNA(LOOKUP(1,0/FIND(help!$B$1:$B$26,B1331),help!$C$1:$C$26),"")</f>
        <v/>
      </c>
      <c r="H1331" s="11" t="str" cm="1">
        <f t="array" ref="H1331">IF(G1331="","",IFERROR(LOOKUP(1,0/FIND(help!$H$2:$H$18,B1331),help!$I$2:$I$18),""))</f>
        <v/>
      </c>
      <c r="I1331" s="11" t="str">
        <f t="shared" si="244"/>
        <v>12:20国际足球赛场-2024南美解放者杯1/8决赛集锦1</v>
      </c>
      <c r="J1331" s="11" t="e">
        <f t="shared" si="245"/>
        <v>#VALUE!</v>
      </c>
      <c r="K1331" s="11" t="s">
        <v>755</v>
      </c>
      <c r="L1331" s="19">
        <f t="shared" si="246"/>
        <v>45544</v>
      </c>
      <c r="M1331" s="11">
        <f t="shared" si="209"/>
        <v>3505</v>
      </c>
      <c r="N1331" s="20" t="str">
        <f t="shared" si="247"/>
        <v/>
      </c>
      <c r="O1331" s="20" t="str">
        <f t="shared" si="248"/>
        <v/>
      </c>
      <c r="P1331" s="11" t="str">
        <f>IF(G1331="","",G1331&amp;COUNTIF($G$2:G1331,G1331))</f>
        <v/>
      </c>
      <c r="Q1331" s="26">
        <f t="shared" si="249"/>
        <v>0</v>
      </c>
    </row>
    <row r="1332" spans="2:17" x14ac:dyDescent="0.2">
      <c r="B1332" s="11" t="s">
        <v>1585</v>
      </c>
      <c r="C1332" s="19">
        <f t="shared" si="240"/>
        <v>45544</v>
      </c>
      <c r="D1332" s="20">
        <f t="shared" si="241"/>
        <v>0.53472222222222221</v>
      </c>
      <c r="E1332" s="20">
        <f t="shared" si="242"/>
        <v>0.55555555555555558</v>
      </c>
      <c r="F1332" s="20">
        <f t="shared" si="243"/>
        <v>2.083333333333337E-2</v>
      </c>
      <c r="G1332" s="11" t="str" cm="1">
        <f t="array" ref="G1332">_xlfn.IFNA(LOOKUP(1,0/FIND(help!$B$1:$B$26,B1332),help!$C$1:$C$26),"")</f>
        <v/>
      </c>
      <c r="H1332" s="11" t="str" cm="1">
        <f t="array" ref="H1332">IF(G1332="","",IFERROR(LOOKUP(1,0/FIND(help!$H$2:$H$18,B1332),help!$I$2:$I$18),""))</f>
        <v/>
      </c>
      <c r="I1332" s="11" t="str">
        <f t="shared" si="244"/>
        <v>足球华彩-2024-7</v>
      </c>
      <c r="J1332" s="11" t="str">
        <f t="shared" si="245"/>
        <v>米兰城十大经典比赛</v>
      </c>
      <c r="K1332" s="11" t="s">
        <v>755</v>
      </c>
      <c r="L1332" s="19">
        <f t="shared" si="246"/>
        <v>45544</v>
      </c>
      <c r="M1332" s="11">
        <f t="shared" si="209"/>
        <v>3505</v>
      </c>
      <c r="N1332" s="20" t="str">
        <f t="shared" si="247"/>
        <v/>
      </c>
      <c r="O1332" s="20" t="str">
        <f t="shared" si="248"/>
        <v/>
      </c>
      <c r="P1332" s="11" t="str">
        <f>IF(G1332="","",G1332&amp;COUNTIF($G$2:G1332,G1332))</f>
        <v/>
      </c>
      <c r="Q1332" s="26">
        <f t="shared" si="249"/>
        <v>0</v>
      </c>
    </row>
    <row r="1333" spans="2:17" x14ac:dyDescent="0.2">
      <c r="B1333" s="11" t="s">
        <v>1586</v>
      </c>
      <c r="C1333" s="19">
        <f t="shared" si="240"/>
        <v>45544</v>
      </c>
      <c r="D1333" s="20">
        <f t="shared" si="241"/>
        <v>0.55555555555555558</v>
      </c>
      <c r="E1333" s="20">
        <f t="shared" si="242"/>
        <v>0.61111111111111116</v>
      </c>
      <c r="F1333" s="20">
        <f t="shared" si="243"/>
        <v>5.555555555555558E-2</v>
      </c>
      <c r="G1333" s="11" t="str" cm="1">
        <f t="array" ref="G1333">_xlfn.IFNA(LOOKUP(1,0/FIND(help!$B$1:$B$26,B1333),help!$C$1:$C$26),"")</f>
        <v>德甲</v>
      </c>
      <c r="H1333" s="11" t="str" cm="1">
        <f t="array" ref="H1333">IF(G1333="","",IFERROR(LOOKUP(1,0/FIND(help!$H$2:$H$18,B1333),help!$I$2:$I$18),""))</f>
        <v>2023-24赛季</v>
      </c>
      <c r="I1333" s="11" t="str">
        <f t="shared" si="244"/>
        <v>国际足球赛场-23-24赛季德甲联赛第2轮</v>
      </c>
      <c r="J1333" s="11" t="str">
        <f t="shared" si="245"/>
        <v>拜仁慕尼黑VS奥格斯堡</v>
      </c>
      <c r="K1333" s="11" t="s">
        <v>755</v>
      </c>
      <c r="L1333" s="19">
        <f t="shared" si="246"/>
        <v>45544</v>
      </c>
      <c r="M1333" s="11">
        <f t="shared" si="209"/>
        <v>3505</v>
      </c>
      <c r="N1333" s="20">
        <f t="shared" si="247"/>
        <v>0.55555555555555558</v>
      </c>
      <c r="O1333" s="20">
        <f t="shared" si="248"/>
        <v>0.61111111111111116</v>
      </c>
      <c r="P1333" s="11" t="str">
        <f>IF(G1333="","",G1333&amp;COUNTIF($G$2:G1333,G1333))</f>
        <v>德甲282</v>
      </c>
      <c r="Q1333" s="26">
        <f t="shared" si="249"/>
        <v>0</v>
      </c>
    </row>
    <row r="1334" spans="2:17" x14ac:dyDescent="0.2">
      <c r="B1334" s="11" t="s">
        <v>1587</v>
      </c>
      <c r="C1334" s="19">
        <f t="shared" si="240"/>
        <v>45544</v>
      </c>
      <c r="D1334" s="20">
        <f t="shared" si="241"/>
        <v>0.61111111111111116</v>
      </c>
      <c r="E1334" s="20">
        <f t="shared" si="242"/>
        <v>0.67013888888888884</v>
      </c>
      <c r="F1334" s="20">
        <f t="shared" si="243"/>
        <v>5.9027777777777679E-2</v>
      </c>
      <c r="G1334" s="11" t="str" cm="1">
        <f t="array" ref="G1334">_xlfn.IFNA(LOOKUP(1,0/FIND(help!$B$1:$B$26,B1334),help!$C$1:$C$26),"")</f>
        <v>德甲</v>
      </c>
      <c r="H1334" s="11" t="str" cm="1">
        <f t="array" ref="H1334">IF(G1334="","",IFERROR(LOOKUP(1,0/FIND(help!$H$2:$H$18,B1334),help!$I$2:$I$18),""))</f>
        <v>2023-24赛季</v>
      </c>
      <c r="I1334" s="11" t="str">
        <f t="shared" si="244"/>
        <v>国际足球赛场-23-24赛季德甲联赛第3轮</v>
      </c>
      <c r="J1334" s="11" t="str">
        <f t="shared" si="245"/>
        <v>?斯图加特VS弗赖堡</v>
      </c>
      <c r="K1334" s="11" t="s">
        <v>755</v>
      </c>
      <c r="L1334" s="19">
        <f t="shared" si="246"/>
        <v>45544</v>
      </c>
      <c r="M1334" s="11">
        <f t="shared" si="209"/>
        <v>3505</v>
      </c>
      <c r="N1334" s="20">
        <f t="shared" si="247"/>
        <v>0.61111111111111116</v>
      </c>
      <c r="O1334" s="20">
        <f t="shared" si="248"/>
        <v>0.66666666666666674</v>
      </c>
      <c r="P1334" s="11" t="str">
        <f>IF(G1334="","",G1334&amp;COUNTIF($G$2:G1334,G1334))</f>
        <v>德甲283</v>
      </c>
      <c r="Q1334" s="26">
        <f t="shared" si="249"/>
        <v>3.4722222222220989E-3</v>
      </c>
    </row>
    <row r="1335" spans="2:17" x14ac:dyDescent="0.2">
      <c r="B1335" s="11" t="s">
        <v>1588</v>
      </c>
      <c r="C1335" s="19">
        <f t="shared" si="240"/>
        <v>45544</v>
      </c>
      <c r="D1335" s="20">
        <f t="shared" si="241"/>
        <v>0.67013888888888884</v>
      </c>
      <c r="E1335" s="20">
        <f t="shared" si="242"/>
        <v>0.72569444444444442</v>
      </c>
      <c r="F1335" s="20">
        <f t="shared" si="243"/>
        <v>5.555555555555558E-2</v>
      </c>
      <c r="G1335" s="11" t="str" cm="1">
        <f t="array" ref="G1335">_xlfn.IFNA(LOOKUP(1,0/FIND(help!$B$1:$B$26,B1335),help!$C$1:$C$26),"")</f>
        <v>英超</v>
      </c>
      <c r="H1335" s="11" t="str" cm="1">
        <f t="array" ref="H1335">IF(G1335="","",IFERROR(LOOKUP(1,0/FIND(help!$H$2:$H$18,B1335),help!$I$2:$I$18),""))</f>
        <v>2023-24赛季</v>
      </c>
      <c r="I1335" s="11" t="str">
        <f t="shared" si="244"/>
        <v>国际足球赛场-23-24赛季英超联赛第17轮</v>
      </c>
      <c r="J1335" s="11" t="str">
        <f t="shared" si="245"/>
        <v>曼城VS水晶宫</v>
      </c>
      <c r="K1335" s="11" t="s">
        <v>755</v>
      </c>
      <c r="L1335" s="19">
        <f t="shared" si="246"/>
        <v>45544</v>
      </c>
      <c r="M1335" s="11">
        <f t="shared" si="209"/>
        <v>3505</v>
      </c>
      <c r="N1335" s="20">
        <f t="shared" si="247"/>
        <v>0.67013888888888884</v>
      </c>
      <c r="O1335" s="20">
        <f t="shared" si="248"/>
        <v>0.72569444444444442</v>
      </c>
      <c r="P1335" s="11" t="str">
        <f>IF(G1335="","",G1335&amp;COUNTIF($G$2:G1335,G1335))</f>
        <v>英超200</v>
      </c>
      <c r="Q1335" s="26">
        <f t="shared" si="249"/>
        <v>0</v>
      </c>
    </row>
    <row r="1336" spans="2:17" x14ac:dyDescent="0.2">
      <c r="B1336" s="11" t="s">
        <v>1589</v>
      </c>
      <c r="C1336" s="19">
        <f t="shared" si="240"/>
        <v>45544</v>
      </c>
      <c r="D1336" s="20">
        <f t="shared" si="241"/>
        <v>0.72569444444444442</v>
      </c>
      <c r="E1336" s="20">
        <f t="shared" si="242"/>
        <v>0.78472222222222221</v>
      </c>
      <c r="F1336" s="20">
        <f t="shared" si="243"/>
        <v>5.902777777777779E-2</v>
      </c>
      <c r="G1336" s="11" t="str" cm="1">
        <f t="array" ref="G1336">_xlfn.IFNA(LOOKUP(1,0/FIND(help!$B$1:$B$26,B1336),help!$C$1:$C$26),"")</f>
        <v>英超</v>
      </c>
      <c r="H1336" s="11" t="str" cm="1">
        <f t="array" ref="H1336">IF(G1336="","",IFERROR(LOOKUP(1,0/FIND(help!$H$2:$H$18,B1336),help!$I$2:$I$18),""))</f>
        <v>2023-24赛季</v>
      </c>
      <c r="I1336" s="11" t="str">
        <f t="shared" si="244"/>
        <v>国际足球赛场-23-24赛季英超联赛第17轮</v>
      </c>
      <c r="J1336" s="11" t="str">
        <f t="shared" si="245"/>
        <v>阿森纳VS布赖顿</v>
      </c>
      <c r="K1336" s="11" t="s">
        <v>755</v>
      </c>
      <c r="L1336" s="19">
        <f t="shared" si="246"/>
        <v>45544</v>
      </c>
      <c r="M1336" s="11">
        <f t="shared" si="209"/>
        <v>3505</v>
      </c>
      <c r="N1336" s="20">
        <f t="shared" si="247"/>
        <v>0.72569444444444442</v>
      </c>
      <c r="O1336" s="20">
        <f t="shared" si="248"/>
        <v>0.78125</v>
      </c>
      <c r="P1336" s="11" t="str">
        <f>IF(G1336="","",G1336&amp;COUNTIF($G$2:G1336,G1336))</f>
        <v>英超201</v>
      </c>
      <c r="Q1336" s="26">
        <f t="shared" si="249"/>
        <v>3.4722222222222099E-3</v>
      </c>
    </row>
    <row r="1337" spans="2:17" x14ac:dyDescent="0.2">
      <c r="B1337" s="11" t="s">
        <v>1590</v>
      </c>
      <c r="C1337" s="19">
        <f t="shared" si="240"/>
        <v>45544</v>
      </c>
      <c r="D1337" s="20">
        <f t="shared" si="241"/>
        <v>0.78472222222222221</v>
      </c>
      <c r="E1337" s="20">
        <f t="shared" si="242"/>
        <v>0.80902777777777779</v>
      </c>
      <c r="F1337" s="20">
        <f t="shared" si="243"/>
        <v>2.430555555555558E-2</v>
      </c>
      <c r="G1337" s="11" t="str" cm="1">
        <f t="array" ref="G1337">_xlfn.IFNA(LOOKUP(1,0/FIND(help!$B$1:$B$26,B1337),help!$C$1:$C$26),"")</f>
        <v/>
      </c>
      <c r="H1337" s="11" t="str" cm="1">
        <f t="array" ref="H1337">IF(G1337="","",IFERROR(LOOKUP(1,0/FIND(help!$H$2:$H$18,B1337),help!$I$2:$I$18),""))</f>
        <v/>
      </c>
      <c r="I1337" s="11" t="str">
        <f t="shared" si="244"/>
        <v>18:50国际足球赛场-2024南美解放者杯1/8决赛集锦2</v>
      </c>
      <c r="J1337" s="11" t="e">
        <f t="shared" si="245"/>
        <v>#VALUE!</v>
      </c>
      <c r="K1337" s="11" t="s">
        <v>755</v>
      </c>
      <c r="L1337" s="19">
        <f t="shared" si="246"/>
        <v>45544</v>
      </c>
      <c r="M1337" s="11">
        <f t="shared" si="209"/>
        <v>3505</v>
      </c>
      <c r="N1337" s="20" t="str">
        <f t="shared" si="247"/>
        <v/>
      </c>
      <c r="O1337" s="20" t="str">
        <f t="shared" si="248"/>
        <v/>
      </c>
      <c r="P1337" s="11" t="str">
        <f>IF(G1337="","",G1337&amp;COUNTIF($G$2:G1337,G1337))</f>
        <v/>
      </c>
      <c r="Q1337" s="26">
        <f t="shared" si="249"/>
        <v>0</v>
      </c>
    </row>
    <row r="1338" spans="2:17" x14ac:dyDescent="0.2">
      <c r="B1338" s="11" t="s">
        <v>1598</v>
      </c>
      <c r="C1338" s="19">
        <f t="shared" si="240"/>
        <v>45544</v>
      </c>
      <c r="D1338" s="20">
        <f t="shared" si="241"/>
        <v>0.80902777777777779</v>
      </c>
      <c r="E1338" s="20">
        <f t="shared" si="242"/>
        <v>0.86458333333333337</v>
      </c>
      <c r="F1338" s="20">
        <f t="shared" si="243"/>
        <v>5.555555555555558E-2</v>
      </c>
      <c r="G1338" s="11" t="str" cm="1">
        <f t="array" ref="G1338">_xlfn.IFNA(LOOKUP(1,0/FIND(help!$B$1:$B$26,B1338),help!$C$1:$C$26),"")</f>
        <v>英超</v>
      </c>
      <c r="H1338" s="11" t="str" cm="1">
        <f t="array" ref="H1338">IF(G1338="","",IFERROR(LOOKUP(1,0/FIND(help!$H$2:$H$18,B1338),help!$I$2:$I$18),""))</f>
        <v>2024-25赛季</v>
      </c>
      <c r="I1338" s="11" t="str">
        <f t="shared" si="244"/>
        <v>实况录像-2024/2025英格兰足球超级联赛第1轮</v>
      </c>
      <c r="J1338" s="11" t="str">
        <f t="shared" si="245"/>
        <v>布伦特福德VS水晶宫</v>
      </c>
      <c r="K1338" s="11" t="s">
        <v>755</v>
      </c>
      <c r="L1338" s="19">
        <f t="shared" si="246"/>
        <v>45544</v>
      </c>
      <c r="M1338" s="11">
        <f t="shared" si="209"/>
        <v>3505</v>
      </c>
      <c r="N1338" s="20">
        <f t="shared" si="247"/>
        <v>0.80902777777777779</v>
      </c>
      <c r="O1338" s="20">
        <f t="shared" si="248"/>
        <v>0.86458333333333337</v>
      </c>
      <c r="P1338" s="11" t="str">
        <f>IF(G1338="","",G1338&amp;COUNTIF($G$2:G1338,G1338))</f>
        <v>英超202</v>
      </c>
      <c r="Q1338" s="26">
        <f t="shared" si="249"/>
        <v>0</v>
      </c>
    </row>
    <row r="1339" spans="2:17" x14ac:dyDescent="0.2">
      <c r="B1339" s="11" t="s">
        <v>1599</v>
      </c>
      <c r="C1339" s="19">
        <f t="shared" si="240"/>
        <v>45544</v>
      </c>
      <c r="D1339" s="20">
        <f t="shared" si="241"/>
        <v>0.86458333333333337</v>
      </c>
      <c r="E1339" s="20">
        <f t="shared" si="242"/>
        <v>0.92361111111111116</v>
      </c>
      <c r="F1339" s="20">
        <f t="shared" si="243"/>
        <v>5.902777777777779E-2</v>
      </c>
      <c r="G1339" s="11" t="str" cm="1">
        <f t="array" ref="G1339">_xlfn.IFNA(LOOKUP(1,0/FIND(help!$B$1:$B$26,B1339),help!$C$1:$C$26),"")</f>
        <v>英超</v>
      </c>
      <c r="H1339" s="11" t="str" cm="1">
        <f t="array" ref="H1339">IF(G1339="","",IFERROR(LOOKUP(1,0/FIND(help!$H$2:$H$18,B1339),help!$I$2:$I$18),""))</f>
        <v>2024-25赛季</v>
      </c>
      <c r="I1339" s="11" t="str">
        <f t="shared" si="244"/>
        <v>实况录像-2024/2025英格兰足球超级联赛第1轮</v>
      </c>
      <c r="J1339" s="11" t="str">
        <f t="shared" si="245"/>
        <v>阿森纳VS伍尔弗汉普顿</v>
      </c>
      <c r="K1339" s="11" t="s">
        <v>755</v>
      </c>
      <c r="L1339" s="19">
        <f t="shared" si="246"/>
        <v>45544</v>
      </c>
      <c r="M1339" s="11">
        <f t="shared" si="209"/>
        <v>3505</v>
      </c>
      <c r="N1339" s="20">
        <f t="shared" si="247"/>
        <v>0.86458333333333337</v>
      </c>
      <c r="O1339" s="20">
        <f t="shared" si="248"/>
        <v>0.92013888888888895</v>
      </c>
      <c r="P1339" s="11" t="str">
        <f>IF(G1339="","",G1339&amp;COUNTIF($G$2:G1339,G1339))</f>
        <v>英超203</v>
      </c>
      <c r="Q1339" s="26">
        <f t="shared" si="249"/>
        <v>3.4722222222222099E-3</v>
      </c>
    </row>
    <row r="1340" spans="2:17" x14ac:dyDescent="0.2">
      <c r="B1340" s="11" t="s">
        <v>1591</v>
      </c>
      <c r="C1340" s="19">
        <f t="shared" si="240"/>
        <v>45544</v>
      </c>
      <c r="D1340" s="20">
        <f t="shared" si="241"/>
        <v>0.92361111111111116</v>
      </c>
      <c r="E1340" s="20">
        <f t="shared" si="242"/>
        <v>0.97916666666666663</v>
      </c>
      <c r="F1340" s="20">
        <f t="shared" si="243"/>
        <v>5.5555555555555469E-2</v>
      </c>
      <c r="G1340" s="11" t="str" cm="1">
        <f t="array" ref="G1340">_xlfn.IFNA(LOOKUP(1,0/FIND(help!$B$1:$B$26,B1340),help!$C$1:$C$26),"")</f>
        <v/>
      </c>
      <c r="H1340" s="11" t="str" cm="1">
        <f t="array" ref="H1340">IF(G1340="","",IFERROR(LOOKUP(1,0/FIND(help!$H$2:$H$18,B1340),help!$I$2:$I$18),""))</f>
        <v/>
      </c>
      <c r="I1340" s="11" t="str">
        <f t="shared" si="244"/>
        <v>国际足球赛场-2024南美解放者杯1/8决赛第一回合</v>
      </c>
      <c r="J1340" s="11" t="str">
        <f t="shared" si="245"/>
        <v>巴西格雷米奥VS巴西弗卢米嫩塞</v>
      </c>
      <c r="K1340" s="11" t="s">
        <v>755</v>
      </c>
      <c r="L1340" s="19">
        <f t="shared" si="246"/>
        <v>45544</v>
      </c>
      <c r="M1340" s="11">
        <f t="shared" si="209"/>
        <v>3505</v>
      </c>
      <c r="N1340" s="20" t="str">
        <f t="shared" si="247"/>
        <v/>
      </c>
      <c r="O1340" s="20" t="str">
        <f t="shared" si="248"/>
        <v/>
      </c>
      <c r="P1340" s="11" t="str">
        <f>IF(G1340="","",G1340&amp;COUNTIF($G$2:G1340,G1340))</f>
        <v/>
      </c>
      <c r="Q1340" s="26">
        <f t="shared" si="249"/>
        <v>0</v>
      </c>
    </row>
    <row r="1341" spans="2:17" x14ac:dyDescent="0.2">
      <c r="B1341" s="11" t="s">
        <v>1592</v>
      </c>
      <c r="C1341" s="19">
        <f t="shared" si="240"/>
        <v>45544</v>
      </c>
      <c r="D1341" s="20">
        <f t="shared" si="241"/>
        <v>0.97916666666666663</v>
      </c>
      <c r="E1341" s="20">
        <f t="shared" si="242"/>
        <v>0</v>
      </c>
      <c r="F1341" s="20">
        <f t="shared" si="243"/>
        <v>2.083333333333337E-2</v>
      </c>
      <c r="G1341" s="11" t="str" cm="1">
        <f t="array" ref="G1341">_xlfn.IFNA(LOOKUP(1,0/FIND(help!$B$1:$B$26,B1341),help!$C$1:$C$26),"")</f>
        <v/>
      </c>
      <c r="H1341" s="11" t="str" cm="1">
        <f t="array" ref="H1341">IF(G1341="","",IFERROR(LOOKUP(1,0/FIND(help!$H$2:$H$18,B1341),help!$I$2:$I$18),""))</f>
        <v/>
      </c>
      <c r="I1341" s="11" t="str">
        <f t="shared" si="244"/>
        <v>23:30国际足球赛场-2024南美解放者杯1/8决</v>
      </c>
      <c r="J1341" s="11" t="e">
        <f t="shared" si="245"/>
        <v>#VALUE!</v>
      </c>
      <c r="K1341" s="11" t="s">
        <v>755</v>
      </c>
      <c r="L1341" s="19">
        <f t="shared" si="246"/>
        <v>45544</v>
      </c>
      <c r="M1341" s="11">
        <f t="shared" si="209"/>
        <v>3505</v>
      </c>
      <c r="N1341" s="20" t="str">
        <f t="shared" si="247"/>
        <v/>
      </c>
      <c r="O1341" s="20" t="str">
        <f t="shared" si="248"/>
        <v/>
      </c>
      <c r="P1341" s="11" t="str">
        <f>IF(G1341="","",G1341&amp;COUNTIF($G$2:G1341,G1341))</f>
        <v/>
      </c>
      <c r="Q1341" s="26">
        <f t="shared" si="249"/>
        <v>0</v>
      </c>
    </row>
  </sheetData>
  <autoFilter ref="A2:Q1341" xr:uid="{7955F038-A9DB-41E1-9996-EA2E9B762D28}"/>
  <phoneticPr fontId="2" type="noConversion"/>
  <conditionalFormatting sqref="I1:I2">
    <cfRule type="containsText" dxfId="42" priority="6" operator="containsText" text="欧洲U19">
      <formula>NOT(ISERROR(SEARCH("欧洲U19",I1)))</formula>
    </cfRule>
    <cfRule type="containsText" dxfId="41" priority="2" operator="containsText" text="意大利足球甲级">
      <formula>NOT(ISERROR(SEARCH("意大利足球甲级",I1)))</formula>
    </cfRule>
    <cfRule type="containsText" dxfId="40" priority="3" operator="containsText" text="德国足球甲级">
      <formula>NOT(ISERROR(SEARCH("德国足球甲级",I1)))</formula>
    </cfRule>
    <cfRule type="containsText" dxfId="39" priority="4" operator="containsText" text="欧洲U17">
      <formula>NOT(ISERROR(SEARCH("欧洲U17",I1)))</formula>
    </cfRule>
    <cfRule type="containsText" dxfId="38" priority="5" operator="containsText" text="U17欧洲">
      <formula>NOT(ISERROR(SEARCH("U17欧洲",I1)))</formula>
    </cfRule>
    <cfRule type="containsText" dxfId="37" priority="11" operator="containsText" text="2019/2020">
      <formula>NOT(ISERROR(SEARCH("2019/2020",I1)))</formula>
    </cfRule>
    <cfRule type="containsText" dxfId="36" priority="40" operator="containsText" text="法甲">
      <formula>NOT(ISERROR(SEARCH("法甲",I1)))</formula>
    </cfRule>
    <cfRule type="containsText" dxfId="35" priority="41" operator="containsText" text="英超">
      <formula>NOT(ISERROR(SEARCH("英超",I1)))</formula>
    </cfRule>
    <cfRule type="containsText" dxfId="34" priority="9" operator="containsText" text="德甲">
      <formula>NOT(ISERROR(SEARCH("德甲",I1)))</formula>
    </cfRule>
    <cfRule type="containsText" dxfId="33" priority="10" operator="containsText" text="世界杯">
      <formula>NOT(ISERROR(SEARCH("世界杯",I1)))</formula>
    </cfRule>
    <cfRule type="containsText" dxfId="32" priority="42" operator="containsText" text="欧冠">
      <formula>NOT(ISERROR(SEARCH("欧冠",I1)))</formula>
    </cfRule>
    <cfRule type="containsText" dxfId="31" priority="12" operator="containsText" text="14-15">
      <formula>NOT(ISERROR(SEARCH("14-15",I1)))</formula>
    </cfRule>
    <cfRule type="containsText" dxfId="30" priority="13" operator="containsText" text="12-13">
      <formula>NOT(ISERROR(SEARCH("12-13",I1)))</formula>
    </cfRule>
    <cfRule type="containsText" dxfId="29" priority="14" operator="containsText" text="16-17">
      <formula>NOT(ISERROR(SEARCH("16-17",I1)))</formula>
    </cfRule>
    <cfRule type="containsText" dxfId="28" priority="15" operator="containsText" text="欧洲杯">
      <formula>NOT(ISERROR(SEARCH("欧洲杯",I1)))</formula>
    </cfRule>
    <cfRule type="containsText" dxfId="27" priority="16" operator="containsText" text="欧洲超级杯">
      <formula>NOT(ISERROR(SEARCH("欧洲超级杯",I1)))</formula>
    </cfRule>
    <cfRule type="containsText" dxfId="26" priority="17" operator="containsText" text="欧洲国家联赛">
      <formula>NOT(ISERROR(SEARCH("欧洲国家联赛",I1)))</formula>
    </cfRule>
    <cfRule type="containsText" dxfId="25" priority="18" operator="containsText" text="法国足球甲级">
      <formula>NOT(ISERROR(SEARCH("法国足球甲级",I1)))</formula>
    </cfRule>
    <cfRule type="containsText" dxfId="24" priority="19" operator="containsText" text="欧国联">
      <formula>NOT(ISERROR(SEARCH("欧国联",I1)))</formula>
    </cfRule>
    <cfRule type="containsText" dxfId="23" priority="20" operator="containsText" text="欧足联">
      <formula>NOT(ISERROR(SEARCH("欧足联",I1)))</formula>
    </cfRule>
    <cfRule type="containsText" dxfId="22" priority="21" operator="containsText" text="亚冠">
      <formula>NOT(ISERROR(SEARCH("亚冠",I1)))</formula>
    </cfRule>
    <cfRule type="containsText" dxfId="21" priority="22" operator="containsText" text="亚洲冠军联赛">
      <formula>NOT(ISERROR(SEARCH("亚洲冠军联赛",I1)))</formula>
    </cfRule>
    <cfRule type="containsText" dxfId="20" priority="23" operator="containsText" text="2009">
      <formula>NOT(ISERROR(SEARCH("2009",I1)))</formula>
    </cfRule>
    <cfRule type="containsText" dxfId="19" priority="24" operator="containsText" text="13-14">
      <formula>NOT(ISERROR(SEARCH("13-14",I1)))</formula>
    </cfRule>
    <cfRule type="containsText" dxfId="18" priority="25" operator="containsText" text="15-16">
      <formula>NOT(ISERROR(SEARCH("15-16",I1)))</formula>
    </cfRule>
    <cfRule type="containsText" dxfId="17" priority="26" operator="containsText" text="18-19">
      <formula>NOT(ISERROR(SEARCH("18-19",I1)))</formula>
    </cfRule>
    <cfRule type="containsText" dxfId="16" priority="27" operator="containsText" text="17-18">
      <formula>NOT(ISERROR(SEARCH("17-18",I1)))</formula>
    </cfRule>
    <cfRule type="containsText" dxfId="15" priority="28" operator="containsText" text="2017">
      <formula>NOT(ISERROR(SEARCH("2017",I1)))</formula>
    </cfRule>
    <cfRule type="containsText" dxfId="14" priority="29" operator="containsText" text="2012">
      <formula>NOT(ISERROR(SEARCH("2012",I1)))</formula>
    </cfRule>
    <cfRule type="containsText" dxfId="13" priority="30" operator="containsText" text="2011">
      <formula>NOT(ISERROR(SEARCH("2011",I1)))</formula>
    </cfRule>
    <cfRule type="containsText" dxfId="12" priority="31" operator="containsText" text="2016">
      <formula>NOT(ISERROR(SEARCH("2016",I1)))</formula>
    </cfRule>
    <cfRule type="containsText" dxfId="11" priority="32" operator="containsText" text="意甲">
      <formula>NOT(ISERROR(SEARCH("意甲",I1)))</formula>
    </cfRule>
    <cfRule type="containsText" dxfId="10" priority="33" operator="containsText" text="法甲">
      <formula>NOT(ISERROR(SEARCH("法甲",I1)))</formula>
    </cfRule>
    <cfRule type="containsText" dxfId="9" priority="34" operator="containsText" text="英超">
      <formula>NOT(ISERROR(SEARCH("英超",I1)))</formula>
    </cfRule>
    <cfRule type="containsText" dxfId="8" priority="35" operator="containsText" text="欧冠">
      <formula>NOT(ISERROR(SEARCH("欧冠",I1)))</formula>
    </cfRule>
    <cfRule type="containsText" dxfId="7" priority="36" operator="containsText" text="英格兰足球超级">
      <formula>NOT(ISERROR(SEARCH("英格兰足球超级",I1)))</formula>
    </cfRule>
    <cfRule type="containsText" dxfId="6" priority="37" operator="containsText" text="欧洲冠军联赛">
      <formula>NOT(ISERROR(SEARCH("欧洲冠军联赛",I1)))</formula>
    </cfRule>
    <cfRule type="containsText" dxfId="5" priority="38" operator="containsText" text="亚冠">
      <formula>NOT(ISERROR(SEARCH("亚冠",I1)))</formula>
    </cfRule>
    <cfRule type="containsText" dxfId="4" priority="39" operator="containsText" text="意甲">
      <formula>NOT(ISERROR(SEARCH("意甲",I1)))</formula>
    </cfRule>
  </conditionalFormatting>
  <conditionalFormatting sqref="J1:J2">
    <cfRule type="containsText" dxfId="3" priority="7" operator="containsText" text="欧洲杯">
      <formula>NOT(ISERROR(SEARCH("欧洲杯",J1)))</formula>
    </cfRule>
    <cfRule type="containsText" dxfId="2" priority="8" operator="containsText" text="星耀金杯">
      <formula>NOT(ISERROR(SEARCH("星耀金杯",J1)))</formula>
    </cfRule>
  </conditionalFormatting>
  <conditionalFormatting sqref="Q1:Q1048576">
    <cfRule type="cellIs" dxfId="1" priority="1" operator="greaterThan">
      <formula>0.000694444444444444</formula>
    </cfRule>
  </conditionalFormatting>
  <hyperlinks>
    <hyperlink ref="A1" r:id="rId1" xr:uid="{9EBB1121-7149-4099-BF67-0E8FAC9417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74D41-306E-428B-8734-D1969A9CFC1E}">
  <dimension ref="A1:EZ42"/>
  <sheetViews>
    <sheetView workbookViewId="0">
      <pane ySplit="2" topLeftCell="A18" activePane="bottomLeft" state="frozen"/>
      <selection pane="bottomLeft" activeCell="A25" sqref="A25:EZ42"/>
    </sheetView>
  </sheetViews>
  <sheetFormatPr defaultRowHeight="16.5" x14ac:dyDescent="0.2"/>
  <cols>
    <col min="1" max="1" width="9" style="36"/>
    <col min="2" max="2" width="39.25" style="36" bestFit="1" customWidth="1"/>
    <col min="3" max="3" width="23.375" style="36" customWidth="1"/>
    <col min="4" max="4" width="9" style="36"/>
    <col min="5" max="5" width="10" style="41" bestFit="1" customWidth="1"/>
    <col min="6" max="6" width="9" style="36"/>
    <col min="7" max="8" width="9" style="40"/>
    <col min="9" max="16384" width="9" style="36"/>
  </cols>
  <sheetData>
    <row r="1" spans="1:156" x14ac:dyDescent="0.35">
      <c r="A1" s="32"/>
      <c r="B1" s="33"/>
      <c r="C1" s="33"/>
      <c r="D1" s="33"/>
      <c r="E1" s="34"/>
      <c r="F1" s="32"/>
      <c r="G1" s="35"/>
      <c r="H1" s="35" t="s">
        <v>1292</v>
      </c>
      <c r="I1" s="32"/>
      <c r="J1" s="33" t="s">
        <v>1293</v>
      </c>
      <c r="K1" s="33" t="s">
        <v>1293</v>
      </c>
      <c r="L1" s="33" t="s">
        <v>1293</v>
      </c>
      <c r="M1" s="33" t="s">
        <v>1293</v>
      </c>
      <c r="N1" s="33" t="s">
        <v>1293</v>
      </c>
      <c r="O1" s="33" t="s">
        <v>1293</v>
      </c>
      <c r="P1" s="33" t="s">
        <v>1293</v>
      </c>
      <c r="Q1" s="33" t="s">
        <v>1294</v>
      </c>
      <c r="R1" s="33" t="s">
        <v>1294</v>
      </c>
      <c r="S1" s="33" t="s">
        <v>1294</v>
      </c>
      <c r="T1" s="33" t="s">
        <v>1294</v>
      </c>
      <c r="U1" s="33" t="s">
        <v>1294</v>
      </c>
      <c r="V1" s="33" t="s">
        <v>1294</v>
      </c>
      <c r="W1" s="33" t="s">
        <v>1294</v>
      </c>
      <c r="X1" s="33" t="s">
        <v>1295</v>
      </c>
      <c r="Y1" s="33" t="s">
        <v>1295</v>
      </c>
      <c r="Z1" s="33" t="s">
        <v>1295</v>
      </c>
      <c r="AA1" s="33" t="s">
        <v>1295</v>
      </c>
      <c r="AB1" s="33" t="s">
        <v>1295</v>
      </c>
      <c r="AC1" s="33" t="s">
        <v>1295</v>
      </c>
      <c r="AD1" s="33" t="s">
        <v>1295</v>
      </c>
      <c r="AE1" s="33" t="s">
        <v>1296</v>
      </c>
      <c r="AF1" s="33" t="s">
        <v>1296</v>
      </c>
      <c r="AG1" s="33" t="s">
        <v>1296</v>
      </c>
      <c r="AH1" s="33" t="s">
        <v>1296</v>
      </c>
      <c r="AI1" s="33" t="s">
        <v>1296</v>
      </c>
      <c r="AJ1" s="33" t="s">
        <v>1296</v>
      </c>
      <c r="AK1" s="33" t="s">
        <v>1296</v>
      </c>
      <c r="AL1" s="33" t="s">
        <v>1297</v>
      </c>
      <c r="AM1" s="33" t="s">
        <v>1297</v>
      </c>
      <c r="AN1" s="33" t="s">
        <v>1297</v>
      </c>
      <c r="AO1" s="33" t="s">
        <v>1297</v>
      </c>
      <c r="AP1" s="33" t="s">
        <v>1297</v>
      </c>
      <c r="AQ1" s="33" t="s">
        <v>1297</v>
      </c>
      <c r="AR1" s="33" t="s">
        <v>1297</v>
      </c>
      <c r="AS1" s="33" t="s">
        <v>1298</v>
      </c>
      <c r="AT1" s="33" t="s">
        <v>1298</v>
      </c>
      <c r="AU1" s="33" t="s">
        <v>1298</v>
      </c>
      <c r="AV1" s="33" t="s">
        <v>1298</v>
      </c>
      <c r="AW1" s="33" t="s">
        <v>1298</v>
      </c>
      <c r="AX1" s="33" t="s">
        <v>1298</v>
      </c>
      <c r="AY1" s="33" t="s">
        <v>1298</v>
      </c>
      <c r="AZ1" s="33" t="s">
        <v>1299</v>
      </c>
      <c r="BA1" s="33" t="s">
        <v>1299</v>
      </c>
      <c r="BB1" s="33" t="s">
        <v>1299</v>
      </c>
      <c r="BC1" s="33" t="s">
        <v>1299</v>
      </c>
      <c r="BD1" s="33" t="s">
        <v>1299</v>
      </c>
      <c r="BE1" s="33" t="s">
        <v>1299</v>
      </c>
      <c r="BF1" s="33" t="s">
        <v>1299</v>
      </c>
      <c r="BG1" s="33" t="s">
        <v>1300</v>
      </c>
      <c r="BH1" s="33" t="s">
        <v>1300</v>
      </c>
      <c r="BI1" s="33" t="s">
        <v>1300</v>
      </c>
      <c r="BJ1" s="33" t="s">
        <v>1300</v>
      </c>
      <c r="BK1" s="33" t="s">
        <v>1300</v>
      </c>
      <c r="BL1" s="33" t="s">
        <v>1300</v>
      </c>
      <c r="BM1" s="33" t="s">
        <v>1300</v>
      </c>
      <c r="BN1" s="33" t="s">
        <v>1301</v>
      </c>
      <c r="BO1" s="33" t="s">
        <v>1301</v>
      </c>
      <c r="BP1" s="33" t="s">
        <v>1301</v>
      </c>
      <c r="BQ1" s="33" t="s">
        <v>1301</v>
      </c>
      <c r="BR1" s="33" t="s">
        <v>1301</v>
      </c>
      <c r="BS1" s="33" t="s">
        <v>1301</v>
      </c>
      <c r="BT1" s="33" t="s">
        <v>1301</v>
      </c>
      <c r="BU1" s="33" t="s">
        <v>1302</v>
      </c>
      <c r="BV1" s="33" t="s">
        <v>1302</v>
      </c>
      <c r="BW1" s="33" t="s">
        <v>1302</v>
      </c>
      <c r="BX1" s="33" t="s">
        <v>1302</v>
      </c>
      <c r="BY1" s="33" t="s">
        <v>1302</v>
      </c>
      <c r="BZ1" s="33" t="s">
        <v>1302</v>
      </c>
      <c r="CA1" s="33" t="s">
        <v>1302</v>
      </c>
      <c r="CB1" s="33" t="s">
        <v>1303</v>
      </c>
      <c r="CC1" s="33" t="s">
        <v>1303</v>
      </c>
      <c r="CD1" s="33" t="s">
        <v>1303</v>
      </c>
      <c r="CE1" s="33" t="s">
        <v>1303</v>
      </c>
      <c r="CF1" s="33" t="s">
        <v>1303</v>
      </c>
      <c r="CG1" s="33" t="s">
        <v>1303</v>
      </c>
      <c r="CH1" s="33" t="s">
        <v>1303</v>
      </c>
      <c r="CI1" s="33" t="s">
        <v>1304</v>
      </c>
      <c r="CJ1" s="33" t="s">
        <v>1304</v>
      </c>
      <c r="CK1" s="33" t="s">
        <v>1304</v>
      </c>
      <c r="CL1" s="33" t="s">
        <v>1304</v>
      </c>
      <c r="CM1" s="33" t="s">
        <v>1304</v>
      </c>
      <c r="CN1" s="33" t="s">
        <v>1304</v>
      </c>
      <c r="CO1" s="33" t="s">
        <v>1304</v>
      </c>
      <c r="CP1" s="33" t="s">
        <v>1305</v>
      </c>
      <c r="CQ1" s="33" t="s">
        <v>1305</v>
      </c>
      <c r="CR1" s="33" t="s">
        <v>1305</v>
      </c>
      <c r="CS1" s="33" t="s">
        <v>1305</v>
      </c>
      <c r="CT1" s="33" t="s">
        <v>1305</v>
      </c>
      <c r="CU1" s="33" t="s">
        <v>1305</v>
      </c>
      <c r="CV1" s="33" t="s">
        <v>1305</v>
      </c>
      <c r="CW1" s="33" t="s">
        <v>1306</v>
      </c>
      <c r="CX1" s="33" t="s">
        <v>1306</v>
      </c>
      <c r="CY1" s="33" t="s">
        <v>1306</v>
      </c>
      <c r="CZ1" s="33" t="s">
        <v>1306</v>
      </c>
      <c r="DA1" s="33" t="s">
        <v>1306</v>
      </c>
      <c r="DB1" s="33" t="s">
        <v>1306</v>
      </c>
      <c r="DC1" s="33" t="s">
        <v>1306</v>
      </c>
      <c r="DD1" s="33" t="s">
        <v>1307</v>
      </c>
      <c r="DE1" s="33" t="s">
        <v>1307</v>
      </c>
      <c r="DF1" s="33" t="s">
        <v>1307</v>
      </c>
      <c r="DG1" s="33" t="s">
        <v>1307</v>
      </c>
      <c r="DH1" s="33" t="s">
        <v>1307</v>
      </c>
      <c r="DI1" s="33" t="s">
        <v>1307</v>
      </c>
      <c r="DJ1" s="33" t="s">
        <v>1307</v>
      </c>
      <c r="DK1" s="33" t="s">
        <v>1308</v>
      </c>
      <c r="DL1" s="33" t="s">
        <v>1308</v>
      </c>
      <c r="DM1" s="33" t="s">
        <v>1308</v>
      </c>
      <c r="DN1" s="33" t="s">
        <v>1308</v>
      </c>
      <c r="DO1" s="33" t="s">
        <v>1308</v>
      </c>
      <c r="DP1" s="33" t="s">
        <v>1308</v>
      </c>
      <c r="DQ1" s="33" t="s">
        <v>1308</v>
      </c>
      <c r="DR1" s="33" t="s">
        <v>1309</v>
      </c>
      <c r="DS1" s="33" t="s">
        <v>1309</v>
      </c>
      <c r="DT1" s="33" t="s">
        <v>1309</v>
      </c>
      <c r="DU1" s="33" t="s">
        <v>1309</v>
      </c>
      <c r="DV1" s="33" t="s">
        <v>1309</v>
      </c>
      <c r="DW1" s="33" t="s">
        <v>1309</v>
      </c>
      <c r="DX1" s="33" t="s">
        <v>1309</v>
      </c>
      <c r="DY1" s="33" t="s">
        <v>1310</v>
      </c>
      <c r="DZ1" s="33" t="s">
        <v>1310</v>
      </c>
      <c r="EA1" s="33" t="s">
        <v>1310</v>
      </c>
      <c r="EB1" s="33" t="s">
        <v>1310</v>
      </c>
      <c r="EC1" s="33" t="s">
        <v>1310</v>
      </c>
      <c r="ED1" s="33" t="s">
        <v>1310</v>
      </c>
      <c r="EE1" s="33" t="s">
        <v>1310</v>
      </c>
      <c r="EF1" s="33" t="s">
        <v>1311</v>
      </c>
      <c r="EG1" s="33" t="s">
        <v>1311</v>
      </c>
      <c r="EH1" s="33" t="s">
        <v>1311</v>
      </c>
      <c r="EI1" s="33" t="s">
        <v>1311</v>
      </c>
      <c r="EJ1" s="33" t="s">
        <v>1311</v>
      </c>
      <c r="EK1" s="33" t="s">
        <v>1311</v>
      </c>
      <c r="EL1" s="33" t="s">
        <v>1311</v>
      </c>
      <c r="EM1" s="33" t="s">
        <v>1312</v>
      </c>
      <c r="EN1" s="33" t="s">
        <v>1312</v>
      </c>
      <c r="EO1" s="33" t="s">
        <v>1312</v>
      </c>
      <c r="EP1" s="33" t="s">
        <v>1312</v>
      </c>
      <c r="EQ1" s="33" t="s">
        <v>1312</v>
      </c>
      <c r="ER1" s="33" t="s">
        <v>1312</v>
      </c>
      <c r="ES1" s="33" t="s">
        <v>1312</v>
      </c>
      <c r="ET1" s="33" t="s">
        <v>1313</v>
      </c>
      <c r="EU1" s="33" t="s">
        <v>1313</v>
      </c>
      <c r="EV1" s="33" t="s">
        <v>1313</v>
      </c>
      <c r="EW1" s="33" t="s">
        <v>1313</v>
      </c>
      <c r="EX1" s="33" t="s">
        <v>1313</v>
      </c>
      <c r="EY1" s="33" t="s">
        <v>1313</v>
      </c>
      <c r="EZ1" s="33" t="s">
        <v>1313</v>
      </c>
    </row>
    <row r="2" spans="1:156" x14ac:dyDescent="0.2">
      <c r="A2" s="42" t="s">
        <v>1314</v>
      </c>
      <c r="B2" s="37" t="s">
        <v>1315</v>
      </c>
      <c r="C2" s="37" t="s">
        <v>1316</v>
      </c>
      <c r="D2" s="37" t="s">
        <v>1317</v>
      </c>
      <c r="E2" s="38" t="s">
        <v>1318</v>
      </c>
      <c r="F2" s="42" t="s">
        <v>1319</v>
      </c>
      <c r="G2" s="39" t="s">
        <v>1320</v>
      </c>
      <c r="H2" s="39" t="s">
        <v>1321</v>
      </c>
      <c r="I2" s="42" t="s">
        <v>1322</v>
      </c>
      <c r="J2" s="37" t="s">
        <v>1323</v>
      </c>
      <c r="K2" s="37" t="s">
        <v>1324</v>
      </c>
      <c r="L2" s="37" t="s">
        <v>1325</v>
      </c>
      <c r="M2" s="37" t="s">
        <v>1326</v>
      </c>
      <c r="N2" s="37" t="s">
        <v>1327</v>
      </c>
      <c r="O2" s="37" t="s">
        <v>1328</v>
      </c>
      <c r="P2" s="37" t="s">
        <v>1329</v>
      </c>
      <c r="Q2" s="37" t="s">
        <v>1323</v>
      </c>
      <c r="R2" s="37" t="s">
        <v>1324</v>
      </c>
      <c r="S2" s="37" t="s">
        <v>1325</v>
      </c>
      <c r="T2" s="37" t="s">
        <v>1326</v>
      </c>
      <c r="U2" s="37" t="s">
        <v>1327</v>
      </c>
      <c r="V2" s="37" t="s">
        <v>1328</v>
      </c>
      <c r="W2" s="37" t="s">
        <v>1329</v>
      </c>
      <c r="X2" s="37" t="s">
        <v>1323</v>
      </c>
      <c r="Y2" s="37" t="s">
        <v>1324</v>
      </c>
      <c r="Z2" s="37" t="s">
        <v>1325</v>
      </c>
      <c r="AA2" s="37" t="s">
        <v>1326</v>
      </c>
      <c r="AB2" s="37" t="s">
        <v>1327</v>
      </c>
      <c r="AC2" s="37" t="s">
        <v>1328</v>
      </c>
      <c r="AD2" s="37" t="s">
        <v>1329</v>
      </c>
      <c r="AE2" s="37" t="s">
        <v>1323</v>
      </c>
      <c r="AF2" s="37" t="s">
        <v>1324</v>
      </c>
      <c r="AG2" s="37" t="s">
        <v>1325</v>
      </c>
      <c r="AH2" s="37" t="s">
        <v>1326</v>
      </c>
      <c r="AI2" s="37" t="s">
        <v>1327</v>
      </c>
      <c r="AJ2" s="37" t="s">
        <v>1328</v>
      </c>
      <c r="AK2" s="37" t="s">
        <v>1329</v>
      </c>
      <c r="AL2" s="37" t="s">
        <v>1323</v>
      </c>
      <c r="AM2" s="37" t="s">
        <v>1324</v>
      </c>
      <c r="AN2" s="37" t="s">
        <v>1325</v>
      </c>
      <c r="AO2" s="37" t="s">
        <v>1326</v>
      </c>
      <c r="AP2" s="37" t="s">
        <v>1327</v>
      </c>
      <c r="AQ2" s="37" t="s">
        <v>1328</v>
      </c>
      <c r="AR2" s="37" t="s">
        <v>1329</v>
      </c>
      <c r="AS2" s="37" t="s">
        <v>1323</v>
      </c>
      <c r="AT2" s="37" t="s">
        <v>1324</v>
      </c>
      <c r="AU2" s="37" t="s">
        <v>1325</v>
      </c>
      <c r="AV2" s="37" t="s">
        <v>1326</v>
      </c>
      <c r="AW2" s="37" t="s">
        <v>1327</v>
      </c>
      <c r="AX2" s="37" t="s">
        <v>1328</v>
      </c>
      <c r="AY2" s="37" t="s">
        <v>1329</v>
      </c>
      <c r="AZ2" s="37" t="s">
        <v>1323</v>
      </c>
      <c r="BA2" s="37" t="s">
        <v>1324</v>
      </c>
      <c r="BB2" s="37" t="s">
        <v>1325</v>
      </c>
      <c r="BC2" s="37" t="s">
        <v>1326</v>
      </c>
      <c r="BD2" s="37" t="s">
        <v>1327</v>
      </c>
      <c r="BE2" s="37" t="s">
        <v>1328</v>
      </c>
      <c r="BF2" s="37" t="s">
        <v>1329</v>
      </c>
      <c r="BG2" s="37" t="s">
        <v>1323</v>
      </c>
      <c r="BH2" s="37" t="s">
        <v>1324</v>
      </c>
      <c r="BI2" s="37" t="s">
        <v>1325</v>
      </c>
      <c r="BJ2" s="37" t="s">
        <v>1326</v>
      </c>
      <c r="BK2" s="37" t="s">
        <v>1327</v>
      </c>
      <c r="BL2" s="37" t="s">
        <v>1328</v>
      </c>
      <c r="BM2" s="37" t="s">
        <v>1329</v>
      </c>
      <c r="BN2" s="37" t="s">
        <v>1323</v>
      </c>
      <c r="BO2" s="37" t="s">
        <v>1324</v>
      </c>
      <c r="BP2" s="37" t="s">
        <v>1325</v>
      </c>
      <c r="BQ2" s="37" t="s">
        <v>1326</v>
      </c>
      <c r="BR2" s="37" t="s">
        <v>1327</v>
      </c>
      <c r="BS2" s="37" t="s">
        <v>1328</v>
      </c>
      <c r="BT2" s="37" t="s">
        <v>1329</v>
      </c>
      <c r="BU2" s="37" t="s">
        <v>1323</v>
      </c>
      <c r="BV2" s="37" t="s">
        <v>1324</v>
      </c>
      <c r="BW2" s="37" t="s">
        <v>1325</v>
      </c>
      <c r="BX2" s="37" t="s">
        <v>1326</v>
      </c>
      <c r="BY2" s="37" t="s">
        <v>1327</v>
      </c>
      <c r="BZ2" s="37" t="s">
        <v>1328</v>
      </c>
      <c r="CA2" s="37" t="s">
        <v>1329</v>
      </c>
      <c r="CB2" s="37" t="s">
        <v>1323</v>
      </c>
      <c r="CC2" s="37" t="s">
        <v>1324</v>
      </c>
      <c r="CD2" s="37" t="s">
        <v>1325</v>
      </c>
      <c r="CE2" s="37" t="s">
        <v>1326</v>
      </c>
      <c r="CF2" s="37" t="s">
        <v>1327</v>
      </c>
      <c r="CG2" s="37" t="s">
        <v>1328</v>
      </c>
      <c r="CH2" s="37" t="s">
        <v>1329</v>
      </c>
      <c r="CI2" s="37" t="s">
        <v>1323</v>
      </c>
      <c r="CJ2" s="37" t="s">
        <v>1324</v>
      </c>
      <c r="CK2" s="37" t="s">
        <v>1325</v>
      </c>
      <c r="CL2" s="37" t="s">
        <v>1326</v>
      </c>
      <c r="CM2" s="37" t="s">
        <v>1327</v>
      </c>
      <c r="CN2" s="37" t="s">
        <v>1328</v>
      </c>
      <c r="CO2" s="37" t="s">
        <v>1329</v>
      </c>
      <c r="CP2" s="37" t="s">
        <v>1323</v>
      </c>
      <c r="CQ2" s="37" t="s">
        <v>1324</v>
      </c>
      <c r="CR2" s="37" t="s">
        <v>1325</v>
      </c>
      <c r="CS2" s="37" t="s">
        <v>1326</v>
      </c>
      <c r="CT2" s="37" t="s">
        <v>1327</v>
      </c>
      <c r="CU2" s="37" t="s">
        <v>1328</v>
      </c>
      <c r="CV2" s="37" t="s">
        <v>1329</v>
      </c>
      <c r="CW2" s="37" t="s">
        <v>1323</v>
      </c>
      <c r="CX2" s="37" t="s">
        <v>1324</v>
      </c>
      <c r="CY2" s="37" t="s">
        <v>1325</v>
      </c>
      <c r="CZ2" s="37" t="s">
        <v>1326</v>
      </c>
      <c r="DA2" s="37" t="s">
        <v>1327</v>
      </c>
      <c r="DB2" s="37" t="s">
        <v>1328</v>
      </c>
      <c r="DC2" s="37" t="s">
        <v>1329</v>
      </c>
      <c r="DD2" s="37" t="s">
        <v>1323</v>
      </c>
      <c r="DE2" s="37" t="s">
        <v>1324</v>
      </c>
      <c r="DF2" s="37" t="s">
        <v>1325</v>
      </c>
      <c r="DG2" s="37" t="s">
        <v>1326</v>
      </c>
      <c r="DH2" s="37" t="s">
        <v>1327</v>
      </c>
      <c r="DI2" s="37" t="s">
        <v>1328</v>
      </c>
      <c r="DJ2" s="37" t="s">
        <v>1329</v>
      </c>
      <c r="DK2" s="37" t="s">
        <v>1323</v>
      </c>
      <c r="DL2" s="37" t="s">
        <v>1324</v>
      </c>
      <c r="DM2" s="37" t="s">
        <v>1325</v>
      </c>
      <c r="DN2" s="37" t="s">
        <v>1326</v>
      </c>
      <c r="DO2" s="37" t="s">
        <v>1327</v>
      </c>
      <c r="DP2" s="37" t="s">
        <v>1328</v>
      </c>
      <c r="DQ2" s="37" t="s">
        <v>1329</v>
      </c>
      <c r="DR2" s="37" t="s">
        <v>1323</v>
      </c>
      <c r="DS2" s="37" t="s">
        <v>1324</v>
      </c>
      <c r="DT2" s="37" t="s">
        <v>1325</v>
      </c>
      <c r="DU2" s="37" t="s">
        <v>1326</v>
      </c>
      <c r="DV2" s="37" t="s">
        <v>1327</v>
      </c>
      <c r="DW2" s="37" t="s">
        <v>1328</v>
      </c>
      <c r="DX2" s="37" t="s">
        <v>1329</v>
      </c>
      <c r="DY2" s="37" t="s">
        <v>1323</v>
      </c>
      <c r="DZ2" s="37" t="s">
        <v>1324</v>
      </c>
      <c r="EA2" s="37" t="s">
        <v>1325</v>
      </c>
      <c r="EB2" s="37" t="s">
        <v>1326</v>
      </c>
      <c r="EC2" s="37" t="s">
        <v>1327</v>
      </c>
      <c r="ED2" s="37" t="s">
        <v>1328</v>
      </c>
      <c r="EE2" s="37" t="s">
        <v>1329</v>
      </c>
      <c r="EF2" s="37" t="s">
        <v>1323</v>
      </c>
      <c r="EG2" s="37" t="s">
        <v>1324</v>
      </c>
      <c r="EH2" s="37" t="s">
        <v>1325</v>
      </c>
      <c r="EI2" s="37" t="s">
        <v>1326</v>
      </c>
      <c r="EJ2" s="37" t="s">
        <v>1327</v>
      </c>
      <c r="EK2" s="37" t="s">
        <v>1328</v>
      </c>
      <c r="EL2" s="37" t="s">
        <v>1329</v>
      </c>
      <c r="EM2" s="37" t="s">
        <v>1323</v>
      </c>
      <c r="EN2" s="37" t="s">
        <v>1324</v>
      </c>
      <c r="EO2" s="37" t="s">
        <v>1325</v>
      </c>
      <c r="EP2" s="37" t="s">
        <v>1326</v>
      </c>
      <c r="EQ2" s="37" t="s">
        <v>1327</v>
      </c>
      <c r="ER2" s="37" t="s">
        <v>1328</v>
      </c>
      <c r="ES2" s="37" t="s">
        <v>1329</v>
      </c>
      <c r="ET2" s="37" t="s">
        <v>1323</v>
      </c>
      <c r="EU2" s="37" t="s">
        <v>1324</v>
      </c>
      <c r="EV2" s="37" t="s">
        <v>1325</v>
      </c>
      <c r="EW2" s="37" t="s">
        <v>1326</v>
      </c>
      <c r="EX2" s="37" t="s">
        <v>1327</v>
      </c>
      <c r="EY2" s="37" t="s">
        <v>1328</v>
      </c>
      <c r="EZ2" s="37" t="s">
        <v>1329</v>
      </c>
    </row>
    <row r="3" spans="1:156" x14ac:dyDescent="0.35">
      <c r="A3" s="32" t="s">
        <v>1330</v>
      </c>
      <c r="B3" s="36" t="s">
        <v>1332</v>
      </c>
      <c r="C3" s="36" t="s">
        <v>1333</v>
      </c>
      <c r="D3" s="36" t="s">
        <v>1331</v>
      </c>
      <c r="E3" s="41">
        <v>45526</v>
      </c>
      <c r="F3" s="32" t="str">
        <f>TEXT(E3,"dddd")</f>
        <v>Thursday</v>
      </c>
      <c r="G3" s="40">
        <v>0.79513888888888884</v>
      </c>
      <c r="H3" s="40">
        <v>0.85069444444444442</v>
      </c>
      <c r="I3" s="32" t="str">
        <f t="shared" ref="I3:I42" si="0">IF(IFERROR(FIND("开场",B3),"0")+IFERROR(FIND("华彩",B3),"0")+IFERROR(FIND("冠军欧洲",B3),"0")&gt;0,"Others","Football")</f>
        <v>Football</v>
      </c>
      <c r="J3" s="36">
        <v>2.9999999999999997E-4</v>
      </c>
      <c r="K3" s="36">
        <v>3.3780000000000001</v>
      </c>
      <c r="L3" s="36">
        <v>1.4E-3</v>
      </c>
      <c r="M3" s="36">
        <v>1.2800000000000001E-2</v>
      </c>
      <c r="N3" s="36">
        <v>164.86359999999999</v>
      </c>
      <c r="O3" s="36">
        <v>100</v>
      </c>
      <c r="P3" s="36">
        <v>100</v>
      </c>
      <c r="Q3" s="36">
        <v>4.0000000000000002E-4</v>
      </c>
      <c r="R3" s="36">
        <v>2.4529999999999998</v>
      </c>
      <c r="S3" s="36">
        <v>2E-3</v>
      </c>
      <c r="T3" s="36">
        <v>1.3899999999999999E-2</v>
      </c>
      <c r="U3" s="36">
        <v>90.818399999999997</v>
      </c>
      <c r="V3" s="36">
        <v>143.18</v>
      </c>
      <c r="W3" s="36">
        <v>72.599999999999994</v>
      </c>
      <c r="X3" s="36">
        <v>1E-4</v>
      </c>
      <c r="Y3" s="36">
        <v>0.92600000000000005</v>
      </c>
      <c r="Z3" s="36">
        <v>8.0000000000000004E-4</v>
      </c>
      <c r="AA3" s="36">
        <v>1.1599999999999999E-2</v>
      </c>
      <c r="AB3" s="36">
        <v>74.045199999999994</v>
      </c>
      <c r="AC3" s="36">
        <v>55.58</v>
      </c>
      <c r="AD3" s="36">
        <v>27.4</v>
      </c>
      <c r="AE3" s="36">
        <v>0</v>
      </c>
      <c r="AF3" s="36">
        <v>0</v>
      </c>
      <c r="AG3" s="36">
        <v>0</v>
      </c>
      <c r="AH3" s="36">
        <v>0</v>
      </c>
      <c r="AI3" s="36">
        <v>0</v>
      </c>
      <c r="AJ3" s="36">
        <v>0</v>
      </c>
      <c r="AK3" s="36">
        <v>0</v>
      </c>
      <c r="AL3" s="36">
        <v>0</v>
      </c>
      <c r="AM3" s="36">
        <v>0</v>
      </c>
      <c r="AN3" s="36">
        <v>0</v>
      </c>
      <c r="AO3" s="36">
        <v>0</v>
      </c>
      <c r="AP3" s="36">
        <v>0</v>
      </c>
      <c r="AQ3" s="36">
        <v>0</v>
      </c>
      <c r="AR3" s="36">
        <v>0</v>
      </c>
      <c r="AS3" s="36">
        <v>0</v>
      </c>
      <c r="AT3" s="36">
        <v>0</v>
      </c>
      <c r="AU3" s="36">
        <v>0</v>
      </c>
      <c r="AV3" s="36">
        <v>0</v>
      </c>
      <c r="AW3" s="36">
        <v>0</v>
      </c>
      <c r="AX3" s="36">
        <v>0</v>
      </c>
      <c r="AY3" s="36">
        <v>0</v>
      </c>
      <c r="AZ3" s="36">
        <v>0</v>
      </c>
      <c r="BA3" s="36">
        <v>0</v>
      </c>
      <c r="BB3" s="36">
        <v>0</v>
      </c>
      <c r="BC3" s="36">
        <v>0</v>
      </c>
      <c r="BD3" s="36">
        <v>0</v>
      </c>
      <c r="BE3" s="36">
        <v>0</v>
      </c>
      <c r="BF3" s="36">
        <v>0</v>
      </c>
      <c r="BG3" s="36">
        <v>0</v>
      </c>
      <c r="BH3" s="36">
        <v>0</v>
      </c>
      <c r="BI3" s="36">
        <v>0</v>
      </c>
      <c r="BJ3" s="36">
        <v>0</v>
      </c>
      <c r="BK3" s="36">
        <v>0</v>
      </c>
      <c r="BL3" s="36">
        <v>0</v>
      </c>
      <c r="BM3" s="36">
        <v>0</v>
      </c>
      <c r="BN3" s="36">
        <v>5.9999999999999995E-4</v>
      </c>
      <c r="BO3" s="36">
        <v>1.1040000000000001</v>
      </c>
      <c r="BP3" s="36">
        <v>4.4999999999999997E-3</v>
      </c>
      <c r="BQ3" s="36">
        <v>4.8500000000000001E-2</v>
      </c>
      <c r="BR3" s="36">
        <v>88.334599999999995</v>
      </c>
      <c r="BS3" s="36">
        <v>231.36</v>
      </c>
      <c r="BT3" s="36">
        <v>32.69</v>
      </c>
      <c r="BU3" s="36">
        <v>0</v>
      </c>
      <c r="BV3" s="36">
        <v>0</v>
      </c>
      <c r="BW3" s="36">
        <v>0</v>
      </c>
      <c r="BX3" s="36">
        <v>0</v>
      </c>
      <c r="BY3" s="36">
        <v>0</v>
      </c>
      <c r="BZ3" s="36">
        <v>0</v>
      </c>
      <c r="CA3" s="36">
        <v>0</v>
      </c>
      <c r="CB3" s="36">
        <v>5.9999999999999995E-4</v>
      </c>
      <c r="CC3" s="36">
        <v>2.274</v>
      </c>
      <c r="CD3" s="36">
        <v>2.0999999999999999E-3</v>
      </c>
      <c r="CE3" s="36">
        <v>2.1399999999999999E-2</v>
      </c>
      <c r="CF3" s="36">
        <v>76.528999999999996</v>
      </c>
      <c r="CG3" s="36">
        <v>242.75</v>
      </c>
      <c r="CH3" s="36">
        <v>67.31</v>
      </c>
      <c r="CI3" s="36">
        <v>5.0000000000000001E-4</v>
      </c>
      <c r="CJ3" s="36">
        <v>1.8460000000000001</v>
      </c>
      <c r="CK3" s="36">
        <v>2.3E-3</v>
      </c>
      <c r="CL3" s="36">
        <v>1.14E-2</v>
      </c>
      <c r="CM3" s="36">
        <v>42.290599999999998</v>
      </c>
      <c r="CN3" s="36">
        <v>190.01</v>
      </c>
      <c r="CO3" s="36">
        <v>54.64</v>
      </c>
      <c r="CP3" s="36">
        <v>2.9999999999999997E-4</v>
      </c>
      <c r="CQ3" s="36">
        <v>1.1040000000000001</v>
      </c>
      <c r="CR3" s="36">
        <v>1.2999999999999999E-3</v>
      </c>
      <c r="CS3" s="36">
        <v>2.0299999999999999E-2</v>
      </c>
      <c r="CT3" s="36">
        <v>88.334599999999995</v>
      </c>
      <c r="CU3" s="36">
        <v>97.08</v>
      </c>
      <c r="CV3" s="36">
        <v>32.69</v>
      </c>
      <c r="CW3" s="36">
        <v>2.0000000000000001E-4</v>
      </c>
      <c r="CX3" s="36">
        <v>0.42799999999999999</v>
      </c>
      <c r="CY3" s="36">
        <v>8.9999999999999998E-4</v>
      </c>
      <c r="CZ3" s="36">
        <v>1.24E-2</v>
      </c>
      <c r="DA3" s="36">
        <v>34.238399999999999</v>
      </c>
      <c r="DB3" s="36">
        <v>59.38</v>
      </c>
      <c r="DC3" s="36">
        <v>12.67</v>
      </c>
      <c r="DD3" s="36">
        <v>0</v>
      </c>
      <c r="DE3" s="36">
        <v>0</v>
      </c>
      <c r="DF3" s="36">
        <v>0</v>
      </c>
      <c r="DG3" s="36">
        <v>0</v>
      </c>
      <c r="DH3" s="36">
        <v>0</v>
      </c>
      <c r="DI3" s="36">
        <v>0</v>
      </c>
      <c r="DJ3" s="36">
        <v>0</v>
      </c>
      <c r="DK3" s="36">
        <v>0</v>
      </c>
      <c r="DL3" s="36">
        <v>0</v>
      </c>
      <c r="DM3" s="36">
        <v>0</v>
      </c>
      <c r="DN3" s="36">
        <v>0</v>
      </c>
      <c r="DO3" s="36">
        <v>0</v>
      </c>
      <c r="DP3" s="36">
        <v>0</v>
      </c>
      <c r="DQ3" s="36">
        <v>0</v>
      </c>
      <c r="DR3" s="36">
        <v>6.9999999999999999E-4</v>
      </c>
      <c r="DS3" s="36">
        <v>3.3780000000000001</v>
      </c>
      <c r="DT3" s="36">
        <v>4.4000000000000003E-3</v>
      </c>
      <c r="DU3" s="36">
        <v>3.5700000000000003E-2</v>
      </c>
      <c r="DV3" s="36">
        <v>164.86359999999999</v>
      </c>
      <c r="DW3" s="36">
        <v>279.06</v>
      </c>
      <c r="DX3" s="36">
        <v>100</v>
      </c>
      <c r="DY3" s="36">
        <v>0</v>
      </c>
      <c r="DZ3" s="36">
        <v>0</v>
      </c>
      <c r="EA3" s="36">
        <v>0</v>
      </c>
      <c r="EB3" s="36">
        <v>0</v>
      </c>
      <c r="EC3" s="36">
        <v>0</v>
      </c>
      <c r="ED3" s="36">
        <v>0</v>
      </c>
      <c r="EE3" s="36">
        <v>0</v>
      </c>
      <c r="EF3" s="36">
        <v>5.0000000000000001E-4</v>
      </c>
      <c r="EG3" s="36">
        <v>1.9590000000000001</v>
      </c>
      <c r="EH3" s="36">
        <v>2.5999999999999999E-3</v>
      </c>
      <c r="EI3" s="36">
        <v>3.6900000000000002E-2</v>
      </c>
      <c r="EJ3" s="36">
        <v>156.75710000000001</v>
      </c>
      <c r="EK3" s="36">
        <v>176.01</v>
      </c>
      <c r="EL3" s="36">
        <v>58</v>
      </c>
      <c r="EM3" s="36">
        <v>0</v>
      </c>
      <c r="EN3" s="36">
        <v>0</v>
      </c>
      <c r="EO3" s="36">
        <v>0</v>
      </c>
      <c r="EP3" s="36">
        <v>0</v>
      </c>
      <c r="EQ3" s="36">
        <v>0</v>
      </c>
      <c r="ER3" s="36">
        <v>0</v>
      </c>
      <c r="ES3" s="36">
        <v>0</v>
      </c>
      <c r="ET3" s="36">
        <v>6.9999999999999999E-4</v>
      </c>
      <c r="EU3" s="36">
        <v>1.419</v>
      </c>
      <c r="EV3" s="36">
        <v>3.5000000000000001E-3</v>
      </c>
      <c r="EW3" s="36">
        <v>4.0000000000000001E-3</v>
      </c>
      <c r="EX3" s="36">
        <v>8.1065000000000005</v>
      </c>
      <c r="EY3" s="36">
        <v>268.83999999999997</v>
      </c>
      <c r="EZ3" s="36">
        <v>42</v>
      </c>
    </row>
    <row r="4" spans="1:156" x14ac:dyDescent="0.35">
      <c r="A4" s="32" t="str">
        <f>A3</f>
        <v>NATIONAL(M)</v>
      </c>
      <c r="B4" s="36" t="s">
        <v>1332</v>
      </c>
      <c r="C4" s="36" t="s">
        <v>1334</v>
      </c>
      <c r="D4" s="36" t="s">
        <v>1331</v>
      </c>
      <c r="E4" s="41">
        <v>45527</v>
      </c>
      <c r="F4" s="32" t="str">
        <f t="shared" ref="F4:F42" si="1">TEXT(E4,"dddd")</f>
        <v>Friday</v>
      </c>
      <c r="G4" s="40">
        <v>0.79513888888888884</v>
      </c>
      <c r="H4" s="40">
        <v>0.85069444444444442</v>
      </c>
      <c r="I4" s="32" t="str">
        <f t="shared" si="0"/>
        <v>Football</v>
      </c>
      <c r="J4" s="36">
        <v>0</v>
      </c>
      <c r="K4" s="36">
        <v>0</v>
      </c>
      <c r="L4" s="36">
        <v>0</v>
      </c>
      <c r="M4" s="36">
        <v>0</v>
      </c>
      <c r="N4" s="36">
        <v>0</v>
      </c>
      <c r="O4" s="36">
        <v>0</v>
      </c>
      <c r="P4" s="36">
        <v>0</v>
      </c>
      <c r="Q4" s="36">
        <v>0</v>
      </c>
      <c r="R4" s="36">
        <v>0</v>
      </c>
      <c r="S4" s="36">
        <v>0</v>
      </c>
      <c r="T4" s="36">
        <v>0</v>
      </c>
      <c r="U4" s="36">
        <v>0</v>
      </c>
      <c r="V4" s="36">
        <v>0</v>
      </c>
      <c r="W4" s="36">
        <v>0</v>
      </c>
      <c r="X4" s="36">
        <v>0</v>
      </c>
      <c r="Y4" s="36">
        <v>0</v>
      </c>
      <c r="Z4" s="36">
        <v>0</v>
      </c>
      <c r="AA4" s="36">
        <v>0</v>
      </c>
      <c r="AB4" s="36">
        <v>0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6">
        <v>0</v>
      </c>
      <c r="AI4" s="36">
        <v>0</v>
      </c>
      <c r="AJ4" s="36">
        <v>0</v>
      </c>
      <c r="AK4" s="36">
        <v>0</v>
      </c>
      <c r="AL4" s="36">
        <v>0</v>
      </c>
      <c r="AM4" s="36">
        <v>0</v>
      </c>
      <c r="AN4" s="36">
        <v>0</v>
      </c>
      <c r="AO4" s="36">
        <v>0</v>
      </c>
      <c r="AP4" s="36">
        <v>0</v>
      </c>
      <c r="AQ4" s="36">
        <v>0</v>
      </c>
      <c r="AR4" s="36">
        <v>0</v>
      </c>
      <c r="AS4" s="36">
        <v>0</v>
      </c>
      <c r="AT4" s="36">
        <v>0</v>
      </c>
      <c r="AU4" s="36">
        <v>0</v>
      </c>
      <c r="AV4" s="36">
        <v>0</v>
      </c>
      <c r="AW4" s="36">
        <v>0</v>
      </c>
      <c r="AX4" s="36">
        <v>0</v>
      </c>
      <c r="AY4" s="36">
        <v>0</v>
      </c>
      <c r="AZ4" s="36">
        <v>0</v>
      </c>
      <c r="BA4" s="36">
        <v>0</v>
      </c>
      <c r="BB4" s="36">
        <v>0</v>
      </c>
      <c r="BC4" s="36">
        <v>0</v>
      </c>
      <c r="BD4" s="36">
        <v>0</v>
      </c>
      <c r="BE4" s="36">
        <v>0</v>
      </c>
      <c r="BF4" s="36">
        <v>0</v>
      </c>
      <c r="BG4" s="36">
        <v>0</v>
      </c>
      <c r="BH4" s="36">
        <v>0</v>
      </c>
      <c r="BI4" s="36">
        <v>0</v>
      </c>
      <c r="BJ4" s="36">
        <v>0</v>
      </c>
      <c r="BK4" s="36">
        <v>0</v>
      </c>
      <c r="BL4" s="36">
        <v>0</v>
      </c>
      <c r="BM4" s="36">
        <v>0</v>
      </c>
      <c r="BN4" s="36">
        <v>0</v>
      </c>
      <c r="BO4" s="36">
        <v>0</v>
      </c>
      <c r="BP4" s="36">
        <v>0</v>
      </c>
      <c r="BQ4" s="36">
        <v>0</v>
      </c>
      <c r="BR4" s="36">
        <v>0</v>
      </c>
      <c r="BS4" s="36">
        <v>0</v>
      </c>
      <c r="BT4" s="36">
        <v>0</v>
      </c>
      <c r="BU4" s="36">
        <v>0</v>
      </c>
      <c r="BV4" s="36">
        <v>0</v>
      </c>
      <c r="BW4" s="36">
        <v>0</v>
      </c>
      <c r="BX4" s="36">
        <v>0</v>
      </c>
      <c r="BY4" s="36">
        <v>0</v>
      </c>
      <c r="BZ4" s="36">
        <v>0</v>
      </c>
      <c r="CA4" s="36">
        <v>0</v>
      </c>
      <c r="CB4" s="36">
        <v>0</v>
      </c>
      <c r="CC4" s="36">
        <v>0</v>
      </c>
      <c r="CD4" s="36">
        <v>0</v>
      </c>
      <c r="CE4" s="36">
        <v>0</v>
      </c>
      <c r="CF4" s="36">
        <v>0</v>
      </c>
      <c r="CG4" s="36">
        <v>0</v>
      </c>
      <c r="CH4" s="36">
        <v>0</v>
      </c>
      <c r="CI4" s="36">
        <v>0</v>
      </c>
      <c r="CJ4" s="36">
        <v>0</v>
      </c>
      <c r="CK4" s="36">
        <v>0</v>
      </c>
      <c r="CL4" s="36">
        <v>0</v>
      </c>
      <c r="CM4" s="36">
        <v>0</v>
      </c>
      <c r="CN4" s="36">
        <v>0</v>
      </c>
      <c r="CO4" s="36">
        <v>0</v>
      </c>
      <c r="CP4" s="36">
        <v>0</v>
      </c>
      <c r="CQ4" s="36">
        <v>0</v>
      </c>
      <c r="CR4" s="36">
        <v>0</v>
      </c>
      <c r="CS4" s="36">
        <v>0</v>
      </c>
      <c r="CT4" s="36">
        <v>0</v>
      </c>
      <c r="CU4" s="36">
        <v>0</v>
      </c>
      <c r="CV4" s="36">
        <v>0</v>
      </c>
      <c r="CW4" s="36">
        <v>0</v>
      </c>
      <c r="CX4" s="36">
        <v>0</v>
      </c>
      <c r="CY4" s="36">
        <v>0</v>
      </c>
      <c r="CZ4" s="36">
        <v>0</v>
      </c>
      <c r="DA4" s="36">
        <v>0</v>
      </c>
      <c r="DB4" s="36">
        <v>0</v>
      </c>
      <c r="DC4" s="36">
        <v>0</v>
      </c>
      <c r="DD4" s="36">
        <v>0</v>
      </c>
      <c r="DE4" s="36">
        <v>0</v>
      </c>
      <c r="DF4" s="36">
        <v>0</v>
      </c>
      <c r="DG4" s="36">
        <v>0</v>
      </c>
      <c r="DH4" s="36">
        <v>0</v>
      </c>
      <c r="DI4" s="36">
        <v>0</v>
      </c>
      <c r="DJ4" s="36">
        <v>0</v>
      </c>
      <c r="DK4" s="36">
        <v>0</v>
      </c>
      <c r="DL4" s="36">
        <v>0</v>
      </c>
      <c r="DM4" s="36">
        <v>0</v>
      </c>
      <c r="DN4" s="36">
        <v>0</v>
      </c>
      <c r="DO4" s="36">
        <v>0</v>
      </c>
      <c r="DP4" s="36">
        <v>0</v>
      </c>
      <c r="DQ4" s="36">
        <v>0</v>
      </c>
      <c r="DR4" s="36">
        <v>0</v>
      </c>
      <c r="DS4" s="36">
        <v>0</v>
      </c>
      <c r="DT4" s="36">
        <v>0</v>
      </c>
      <c r="DU4" s="36">
        <v>0</v>
      </c>
      <c r="DV4" s="36">
        <v>0</v>
      </c>
      <c r="DW4" s="36">
        <v>0</v>
      </c>
      <c r="DX4" s="36">
        <v>0</v>
      </c>
      <c r="DY4" s="36">
        <v>0</v>
      </c>
      <c r="DZ4" s="36">
        <v>0</v>
      </c>
      <c r="EA4" s="36">
        <v>0</v>
      </c>
      <c r="EB4" s="36">
        <v>0</v>
      </c>
      <c r="EC4" s="36">
        <v>0</v>
      </c>
      <c r="ED4" s="36">
        <v>0</v>
      </c>
      <c r="EE4" s="36">
        <v>0</v>
      </c>
      <c r="EF4" s="36">
        <v>0</v>
      </c>
      <c r="EG4" s="36">
        <v>0</v>
      </c>
      <c r="EH4" s="36">
        <v>0</v>
      </c>
      <c r="EI4" s="36">
        <v>0</v>
      </c>
      <c r="EJ4" s="36">
        <v>0</v>
      </c>
      <c r="EK4" s="36">
        <v>0</v>
      </c>
      <c r="EL4" s="36">
        <v>0</v>
      </c>
      <c r="EM4" s="36">
        <v>0</v>
      </c>
      <c r="EN4" s="36">
        <v>0</v>
      </c>
      <c r="EO4" s="36">
        <v>0</v>
      </c>
      <c r="EP4" s="36">
        <v>0</v>
      </c>
      <c r="EQ4" s="36">
        <v>0</v>
      </c>
      <c r="ER4" s="36">
        <v>0</v>
      </c>
      <c r="ES4" s="36">
        <v>0</v>
      </c>
      <c r="ET4" s="36">
        <v>0</v>
      </c>
      <c r="EU4" s="36">
        <v>0</v>
      </c>
      <c r="EV4" s="36">
        <v>0</v>
      </c>
      <c r="EW4" s="36">
        <v>0</v>
      </c>
      <c r="EX4" s="36">
        <v>0</v>
      </c>
      <c r="EY4" s="36">
        <v>0</v>
      </c>
      <c r="EZ4" s="36">
        <v>0</v>
      </c>
    </row>
    <row r="5" spans="1:156" x14ac:dyDescent="0.35">
      <c r="A5" s="32" t="str">
        <f t="shared" ref="A5:A42" si="2">A4</f>
        <v>NATIONAL(M)</v>
      </c>
      <c r="B5" s="36" t="s">
        <v>1332</v>
      </c>
      <c r="C5" s="36" t="s">
        <v>1333</v>
      </c>
      <c r="D5" s="36" t="s">
        <v>1331</v>
      </c>
      <c r="E5" s="41">
        <v>45527</v>
      </c>
      <c r="F5" s="32" t="str">
        <f t="shared" si="1"/>
        <v>Friday</v>
      </c>
      <c r="G5" s="40">
        <v>0.85069444444444442</v>
      </c>
      <c r="H5" s="40">
        <v>0.90625</v>
      </c>
      <c r="I5" s="32" t="str">
        <f t="shared" si="0"/>
        <v>Football</v>
      </c>
      <c r="J5" s="36">
        <v>0</v>
      </c>
      <c r="K5" s="36">
        <v>0.44700000000000001</v>
      </c>
      <c r="L5" s="36">
        <v>2.0000000000000001E-4</v>
      </c>
      <c r="M5" s="36">
        <v>8.9999999999999998E-4</v>
      </c>
      <c r="N5" s="36">
        <v>11.912699999999999</v>
      </c>
      <c r="O5" s="36">
        <v>100</v>
      </c>
      <c r="P5" s="36">
        <v>100</v>
      </c>
      <c r="Q5" s="36">
        <v>0</v>
      </c>
      <c r="R5" s="36">
        <v>0</v>
      </c>
      <c r="S5" s="36">
        <v>0</v>
      </c>
      <c r="T5" s="36">
        <v>0</v>
      </c>
      <c r="U5" s="36">
        <v>0</v>
      </c>
      <c r="V5" s="36">
        <v>0</v>
      </c>
      <c r="W5" s="36">
        <v>0</v>
      </c>
      <c r="X5" s="36">
        <v>1E-4</v>
      </c>
      <c r="Y5" s="36">
        <v>0.44700000000000001</v>
      </c>
      <c r="Z5" s="36">
        <v>4.0000000000000002E-4</v>
      </c>
      <c r="AA5" s="36">
        <v>1.9E-3</v>
      </c>
      <c r="AB5" s="36">
        <v>11.912699999999999</v>
      </c>
      <c r="AC5" s="36">
        <v>203.13</v>
      </c>
      <c r="AD5" s="36">
        <v>100</v>
      </c>
      <c r="AE5" s="36">
        <v>0</v>
      </c>
      <c r="AF5" s="36">
        <v>0</v>
      </c>
      <c r="AG5" s="36">
        <v>0</v>
      </c>
      <c r="AH5" s="36">
        <v>0</v>
      </c>
      <c r="AI5" s="36">
        <v>0</v>
      </c>
      <c r="AJ5" s="36">
        <v>0</v>
      </c>
      <c r="AK5" s="36">
        <v>0</v>
      </c>
      <c r="AL5" s="36">
        <v>0</v>
      </c>
      <c r="AM5" s="36">
        <v>0</v>
      </c>
      <c r="AN5" s="36">
        <v>0</v>
      </c>
      <c r="AO5" s="36">
        <v>0</v>
      </c>
      <c r="AP5" s="36">
        <v>0</v>
      </c>
      <c r="AQ5" s="36">
        <v>0</v>
      </c>
      <c r="AR5" s="36">
        <v>0</v>
      </c>
      <c r="AS5" s="36">
        <v>0</v>
      </c>
      <c r="AT5" s="36">
        <v>0</v>
      </c>
      <c r="AU5" s="36">
        <v>0</v>
      </c>
      <c r="AV5" s="36">
        <v>0</v>
      </c>
      <c r="AW5" s="36">
        <v>0</v>
      </c>
      <c r="AX5" s="36">
        <v>0</v>
      </c>
      <c r="AY5" s="36">
        <v>0</v>
      </c>
      <c r="AZ5" s="36">
        <v>0</v>
      </c>
      <c r="BA5" s="36">
        <v>0</v>
      </c>
      <c r="BB5" s="36">
        <v>0</v>
      </c>
      <c r="BC5" s="36">
        <v>0</v>
      </c>
      <c r="BD5" s="36">
        <v>0</v>
      </c>
      <c r="BE5" s="36">
        <v>0</v>
      </c>
      <c r="BF5" s="36">
        <v>0</v>
      </c>
      <c r="BG5" s="36">
        <v>0</v>
      </c>
      <c r="BH5" s="36">
        <v>0</v>
      </c>
      <c r="BI5" s="36">
        <v>0</v>
      </c>
      <c r="BJ5" s="36">
        <v>0</v>
      </c>
      <c r="BK5" s="36">
        <v>0</v>
      </c>
      <c r="BL5" s="36">
        <v>0</v>
      </c>
      <c r="BM5" s="36">
        <v>0</v>
      </c>
      <c r="BN5" s="36">
        <v>0</v>
      </c>
      <c r="BO5" s="36">
        <v>0</v>
      </c>
      <c r="BP5" s="36">
        <v>0</v>
      </c>
      <c r="BQ5" s="36">
        <v>0</v>
      </c>
      <c r="BR5" s="36">
        <v>0</v>
      </c>
      <c r="BS5" s="36">
        <v>0</v>
      </c>
      <c r="BT5" s="36">
        <v>0</v>
      </c>
      <c r="BU5" s="36">
        <v>0</v>
      </c>
      <c r="BV5" s="36">
        <v>0</v>
      </c>
      <c r="BW5" s="36">
        <v>0</v>
      </c>
      <c r="BX5" s="36">
        <v>0</v>
      </c>
      <c r="BY5" s="36">
        <v>0</v>
      </c>
      <c r="BZ5" s="36">
        <v>0</v>
      </c>
      <c r="CA5" s="36">
        <v>0</v>
      </c>
      <c r="CB5" s="36">
        <v>1E-4</v>
      </c>
      <c r="CC5" s="36">
        <v>0.44700000000000001</v>
      </c>
      <c r="CD5" s="36">
        <v>4.0000000000000002E-4</v>
      </c>
      <c r="CE5" s="36">
        <v>3.3E-3</v>
      </c>
      <c r="CF5" s="36">
        <v>11.912699999999999</v>
      </c>
      <c r="CG5" s="36">
        <v>360.62</v>
      </c>
      <c r="CH5" s="36">
        <v>100</v>
      </c>
      <c r="CI5" s="36">
        <v>0</v>
      </c>
      <c r="CJ5" s="36">
        <v>0</v>
      </c>
      <c r="CK5" s="36">
        <v>0</v>
      </c>
      <c r="CL5" s="36">
        <v>0</v>
      </c>
      <c r="CM5" s="36">
        <v>0</v>
      </c>
      <c r="CN5" s="36">
        <v>0</v>
      </c>
      <c r="CO5" s="36">
        <v>0</v>
      </c>
      <c r="CP5" s="36">
        <v>1E-4</v>
      </c>
      <c r="CQ5" s="36">
        <v>0.44700000000000001</v>
      </c>
      <c r="CR5" s="36">
        <v>5.0000000000000001E-4</v>
      </c>
      <c r="CS5" s="36">
        <v>2.7000000000000001E-3</v>
      </c>
      <c r="CT5" s="36">
        <v>11.912699999999999</v>
      </c>
      <c r="CU5" s="36">
        <v>297.23</v>
      </c>
      <c r="CV5" s="36">
        <v>100</v>
      </c>
      <c r="CW5" s="36">
        <v>0</v>
      </c>
      <c r="CX5" s="36">
        <v>0</v>
      </c>
      <c r="CY5" s="36">
        <v>0</v>
      </c>
      <c r="CZ5" s="36">
        <v>0</v>
      </c>
      <c r="DA5" s="36">
        <v>0</v>
      </c>
      <c r="DB5" s="36">
        <v>0</v>
      </c>
      <c r="DC5" s="36">
        <v>0</v>
      </c>
      <c r="DD5" s="36">
        <v>0</v>
      </c>
      <c r="DE5" s="36">
        <v>0</v>
      </c>
      <c r="DF5" s="36">
        <v>0</v>
      </c>
      <c r="DG5" s="36">
        <v>0</v>
      </c>
      <c r="DH5" s="36">
        <v>0</v>
      </c>
      <c r="DI5" s="36">
        <v>0</v>
      </c>
      <c r="DJ5" s="36">
        <v>0</v>
      </c>
      <c r="DK5" s="36">
        <v>1E-4</v>
      </c>
      <c r="DL5" s="36">
        <v>0.44700000000000001</v>
      </c>
      <c r="DM5" s="36">
        <v>2.9999999999999997E-4</v>
      </c>
      <c r="DN5" s="36">
        <v>1.4E-3</v>
      </c>
      <c r="DO5" s="36">
        <v>11.912699999999999</v>
      </c>
      <c r="DP5" s="36">
        <v>155.85</v>
      </c>
      <c r="DQ5" s="36">
        <v>100</v>
      </c>
      <c r="DR5" s="36">
        <v>0</v>
      </c>
      <c r="DS5" s="36">
        <v>0</v>
      </c>
      <c r="DT5" s="36">
        <v>0</v>
      </c>
      <c r="DU5" s="36">
        <v>0</v>
      </c>
      <c r="DV5" s="36">
        <v>0</v>
      </c>
      <c r="DW5" s="36">
        <v>0</v>
      </c>
      <c r="DX5" s="36">
        <v>0</v>
      </c>
      <c r="DY5" s="36">
        <v>1E-4</v>
      </c>
      <c r="DZ5" s="36">
        <v>0.44700000000000001</v>
      </c>
      <c r="EA5" s="36">
        <v>5.9999999999999995E-4</v>
      </c>
      <c r="EB5" s="36">
        <v>3.0999999999999999E-3</v>
      </c>
      <c r="EC5" s="36">
        <v>11.912699999999999</v>
      </c>
      <c r="ED5" s="36">
        <v>338.76</v>
      </c>
      <c r="EE5" s="36">
        <v>100</v>
      </c>
      <c r="EF5" s="36">
        <v>0</v>
      </c>
      <c r="EG5" s="36">
        <v>0</v>
      </c>
      <c r="EH5" s="36">
        <v>0</v>
      </c>
      <c r="EI5" s="36">
        <v>0</v>
      </c>
      <c r="EJ5" s="36">
        <v>0</v>
      </c>
      <c r="EK5" s="36">
        <v>0</v>
      </c>
      <c r="EL5" s="36">
        <v>0</v>
      </c>
      <c r="EM5" s="36">
        <v>0</v>
      </c>
      <c r="EN5" s="36">
        <v>0</v>
      </c>
      <c r="EO5" s="36">
        <v>0</v>
      </c>
      <c r="EP5" s="36">
        <v>0</v>
      </c>
      <c r="EQ5" s="36">
        <v>0</v>
      </c>
      <c r="ER5" s="36">
        <v>0</v>
      </c>
      <c r="ES5" s="36">
        <v>0</v>
      </c>
      <c r="ET5" s="36">
        <v>0</v>
      </c>
      <c r="EU5" s="36">
        <v>0</v>
      </c>
      <c r="EV5" s="36">
        <v>0</v>
      </c>
      <c r="EW5" s="36">
        <v>0</v>
      </c>
      <c r="EX5" s="36">
        <v>0</v>
      </c>
      <c r="EY5" s="36">
        <v>0</v>
      </c>
      <c r="EZ5" s="36">
        <v>0</v>
      </c>
    </row>
    <row r="6" spans="1:156" x14ac:dyDescent="0.35">
      <c r="A6" s="32" t="str">
        <f t="shared" si="2"/>
        <v>NATIONAL(M)</v>
      </c>
      <c r="B6" s="36" t="s">
        <v>1332</v>
      </c>
      <c r="C6" s="36" t="s">
        <v>1334</v>
      </c>
      <c r="D6" s="36" t="s">
        <v>1331</v>
      </c>
      <c r="E6" s="41">
        <v>45529</v>
      </c>
      <c r="F6" s="32" t="str">
        <f t="shared" si="1"/>
        <v>Sunday</v>
      </c>
      <c r="G6" s="40">
        <v>0.8125</v>
      </c>
      <c r="H6" s="40">
        <v>0.86805555555555558</v>
      </c>
      <c r="I6" s="32" t="str">
        <f t="shared" si="0"/>
        <v>Football</v>
      </c>
      <c r="J6" s="36">
        <v>3.5000000000000001E-3</v>
      </c>
      <c r="K6" s="36">
        <v>45.637999999999998</v>
      </c>
      <c r="L6" s="36">
        <v>1.67E-2</v>
      </c>
      <c r="M6" s="36">
        <v>2.5399999999999999E-2</v>
      </c>
      <c r="N6" s="36">
        <v>327.65539999999999</v>
      </c>
      <c r="O6" s="36">
        <v>100</v>
      </c>
      <c r="P6" s="36">
        <v>100</v>
      </c>
      <c r="Q6" s="36">
        <v>6.8999999999999999E-3</v>
      </c>
      <c r="R6" s="36">
        <v>45.003999999999998</v>
      </c>
      <c r="S6" s="36">
        <v>3.2300000000000002E-2</v>
      </c>
      <c r="T6" s="36">
        <v>4.2299999999999997E-2</v>
      </c>
      <c r="U6" s="36">
        <v>276.94850000000002</v>
      </c>
      <c r="V6" s="36">
        <v>194.22</v>
      </c>
      <c r="W6" s="36">
        <v>98.61</v>
      </c>
      <c r="X6" s="36">
        <v>1E-4</v>
      </c>
      <c r="Y6" s="36">
        <v>0.63400000000000001</v>
      </c>
      <c r="Z6" s="36">
        <v>5.0000000000000001E-4</v>
      </c>
      <c r="AA6" s="36">
        <v>8.0000000000000002E-3</v>
      </c>
      <c r="AB6" s="36">
        <v>50.706899999999997</v>
      </c>
      <c r="AC6" s="36">
        <v>2.82</v>
      </c>
      <c r="AD6" s="36">
        <v>1.39</v>
      </c>
      <c r="AE6" s="36">
        <v>0</v>
      </c>
      <c r="AF6" s="36">
        <v>0</v>
      </c>
      <c r="AG6" s="36">
        <v>0</v>
      </c>
      <c r="AH6" s="36">
        <v>0</v>
      </c>
      <c r="AI6" s="36">
        <v>0</v>
      </c>
      <c r="AJ6" s="36">
        <v>0</v>
      </c>
      <c r="AK6" s="36">
        <v>0</v>
      </c>
      <c r="AL6" s="36">
        <v>0</v>
      </c>
      <c r="AM6" s="36">
        <v>0</v>
      </c>
      <c r="AN6" s="36">
        <v>0</v>
      </c>
      <c r="AO6" s="36">
        <v>0</v>
      </c>
      <c r="AP6" s="36">
        <v>0</v>
      </c>
      <c r="AQ6" s="36">
        <v>0</v>
      </c>
      <c r="AR6" s="36">
        <v>0</v>
      </c>
      <c r="AS6" s="36">
        <v>1.24E-2</v>
      </c>
      <c r="AT6" s="36">
        <v>22.867999999999999</v>
      </c>
      <c r="AU6" s="36">
        <v>6.4299999999999996E-2</v>
      </c>
      <c r="AV6" s="36">
        <v>7.6300000000000007E-2</v>
      </c>
      <c r="AW6" s="36">
        <v>140.72479999999999</v>
      </c>
      <c r="AX6" s="36">
        <v>350.47</v>
      </c>
      <c r="AY6" s="36">
        <v>50.11</v>
      </c>
      <c r="AZ6" s="36">
        <v>0</v>
      </c>
      <c r="BA6" s="36">
        <v>0</v>
      </c>
      <c r="BB6" s="36">
        <v>0</v>
      </c>
      <c r="BC6" s="36">
        <v>0</v>
      </c>
      <c r="BD6" s="36">
        <v>0</v>
      </c>
      <c r="BE6" s="36">
        <v>0</v>
      </c>
      <c r="BF6" s="36">
        <v>0</v>
      </c>
      <c r="BG6" s="36">
        <v>0</v>
      </c>
      <c r="BH6" s="36">
        <v>0</v>
      </c>
      <c r="BI6" s="36">
        <v>0</v>
      </c>
      <c r="BJ6" s="36">
        <v>0</v>
      </c>
      <c r="BK6" s="36">
        <v>0</v>
      </c>
      <c r="BL6" s="36">
        <v>0</v>
      </c>
      <c r="BM6" s="36">
        <v>0</v>
      </c>
      <c r="BN6" s="36">
        <v>1.21E-2</v>
      </c>
      <c r="BO6" s="36">
        <v>22.135999999999999</v>
      </c>
      <c r="BP6" s="36">
        <v>7.6399999999999996E-2</v>
      </c>
      <c r="BQ6" s="36">
        <v>7.4800000000000005E-2</v>
      </c>
      <c r="BR6" s="36">
        <v>136.22370000000001</v>
      </c>
      <c r="BS6" s="36">
        <v>343.32</v>
      </c>
      <c r="BT6" s="36">
        <v>48.5</v>
      </c>
      <c r="BU6" s="36">
        <v>2.9999999999999997E-4</v>
      </c>
      <c r="BV6" s="36">
        <v>0.63400000000000001</v>
      </c>
      <c r="BW6" s="36">
        <v>1.5E-3</v>
      </c>
      <c r="BX6" s="36">
        <v>2.2499999999999999E-2</v>
      </c>
      <c r="BY6" s="36">
        <v>50.706899999999997</v>
      </c>
      <c r="BZ6" s="36">
        <v>7.95</v>
      </c>
      <c r="CA6" s="36">
        <v>1.39</v>
      </c>
      <c r="CB6" s="36">
        <v>0</v>
      </c>
      <c r="CC6" s="36">
        <v>0</v>
      </c>
      <c r="CD6" s="36">
        <v>0</v>
      </c>
      <c r="CE6" s="36">
        <v>0</v>
      </c>
      <c r="CF6" s="36">
        <v>0</v>
      </c>
      <c r="CG6" s="36">
        <v>0</v>
      </c>
      <c r="CH6" s="36">
        <v>0</v>
      </c>
      <c r="CI6" s="36">
        <v>6.1999999999999998E-3</v>
      </c>
      <c r="CJ6" s="36">
        <v>22.867999999999999</v>
      </c>
      <c r="CK6" s="36">
        <v>2.6200000000000001E-2</v>
      </c>
      <c r="CL6" s="36">
        <v>3.7999999999999999E-2</v>
      </c>
      <c r="CM6" s="36">
        <v>140.72479999999999</v>
      </c>
      <c r="CN6" s="36">
        <v>174.3</v>
      </c>
      <c r="CO6" s="36">
        <v>50.11</v>
      </c>
      <c r="CP6" s="36">
        <v>5.1999999999999998E-3</v>
      </c>
      <c r="CQ6" s="36">
        <v>22.77</v>
      </c>
      <c r="CR6" s="36">
        <v>2.52E-2</v>
      </c>
      <c r="CS6" s="36">
        <v>4.2999999999999997E-2</v>
      </c>
      <c r="CT6" s="36">
        <v>186.9306</v>
      </c>
      <c r="CU6" s="36">
        <v>147.87</v>
      </c>
      <c r="CV6" s="36">
        <v>49.89</v>
      </c>
      <c r="CW6" s="36">
        <v>0</v>
      </c>
      <c r="CX6" s="36">
        <v>0</v>
      </c>
      <c r="CY6" s="36">
        <v>0</v>
      </c>
      <c r="CZ6" s="36">
        <v>0</v>
      </c>
      <c r="DA6" s="36">
        <v>0</v>
      </c>
      <c r="DB6" s="36">
        <v>0</v>
      </c>
      <c r="DC6" s="36">
        <v>0</v>
      </c>
      <c r="DD6" s="36">
        <v>0</v>
      </c>
      <c r="DE6" s="36">
        <v>0</v>
      </c>
      <c r="DF6" s="36">
        <v>0</v>
      </c>
      <c r="DG6" s="36">
        <v>0</v>
      </c>
      <c r="DH6" s="36">
        <v>0</v>
      </c>
      <c r="DI6" s="36">
        <v>0</v>
      </c>
      <c r="DJ6" s="36">
        <v>0</v>
      </c>
      <c r="DK6" s="36">
        <v>5.4000000000000003E-3</v>
      </c>
      <c r="DL6" s="36">
        <v>45.003999999999998</v>
      </c>
      <c r="DM6" s="36">
        <v>2.3900000000000001E-2</v>
      </c>
      <c r="DN6" s="36">
        <v>3.3500000000000002E-2</v>
      </c>
      <c r="DO6" s="36">
        <v>276.94850000000002</v>
      </c>
      <c r="DP6" s="36">
        <v>153.68</v>
      </c>
      <c r="DQ6" s="36">
        <v>98.61</v>
      </c>
      <c r="DR6" s="36">
        <v>1E-4</v>
      </c>
      <c r="DS6" s="36">
        <v>0.63400000000000001</v>
      </c>
      <c r="DT6" s="36">
        <v>6.9999999999999999E-4</v>
      </c>
      <c r="DU6" s="36">
        <v>1.0999999999999999E-2</v>
      </c>
      <c r="DV6" s="36">
        <v>50.706899999999997</v>
      </c>
      <c r="DW6" s="36">
        <v>3.88</v>
      </c>
      <c r="DX6" s="36">
        <v>1.39</v>
      </c>
      <c r="DY6" s="36">
        <v>1.1900000000000001E-2</v>
      </c>
      <c r="DZ6" s="36">
        <v>45.003999999999998</v>
      </c>
      <c r="EA6" s="36">
        <v>5.2699999999999997E-2</v>
      </c>
      <c r="EB6" s="36">
        <v>7.2900000000000006E-2</v>
      </c>
      <c r="EC6" s="36">
        <v>276.94850000000002</v>
      </c>
      <c r="ED6" s="36">
        <v>335.03</v>
      </c>
      <c r="EE6" s="36">
        <v>98.61</v>
      </c>
      <c r="EF6" s="36">
        <v>0</v>
      </c>
      <c r="EG6" s="36">
        <v>0</v>
      </c>
      <c r="EH6" s="36">
        <v>0</v>
      </c>
      <c r="EI6" s="36">
        <v>0</v>
      </c>
      <c r="EJ6" s="36">
        <v>0</v>
      </c>
      <c r="EK6" s="36">
        <v>0</v>
      </c>
      <c r="EL6" s="36">
        <v>0</v>
      </c>
      <c r="EM6" s="36">
        <v>0</v>
      </c>
      <c r="EN6" s="36">
        <v>0</v>
      </c>
      <c r="EO6" s="36">
        <v>0</v>
      </c>
      <c r="EP6" s="36">
        <v>0</v>
      </c>
      <c r="EQ6" s="36">
        <v>0</v>
      </c>
      <c r="ER6" s="36">
        <v>0</v>
      </c>
      <c r="ES6" s="36">
        <v>0</v>
      </c>
      <c r="ET6" s="36">
        <v>2.9999999999999997E-4</v>
      </c>
      <c r="EU6" s="36">
        <v>0.63400000000000001</v>
      </c>
      <c r="EV6" s="36">
        <v>1.4E-3</v>
      </c>
      <c r="EW6" s="36">
        <v>2.5600000000000001E-2</v>
      </c>
      <c r="EX6" s="36">
        <v>50.706899999999997</v>
      </c>
      <c r="EY6" s="36">
        <v>9.0500000000000007</v>
      </c>
      <c r="EZ6" s="36">
        <v>1.39</v>
      </c>
    </row>
    <row r="7" spans="1:156" x14ac:dyDescent="0.35">
      <c r="A7" s="32" t="str">
        <f t="shared" si="2"/>
        <v>NATIONAL(M)</v>
      </c>
      <c r="B7" s="36" t="s">
        <v>1332</v>
      </c>
      <c r="C7" s="36" t="s">
        <v>1333</v>
      </c>
      <c r="D7" s="36" t="s">
        <v>1331</v>
      </c>
      <c r="E7" s="41">
        <v>45529</v>
      </c>
      <c r="F7" s="32" t="str">
        <f t="shared" si="1"/>
        <v>Sunday</v>
      </c>
      <c r="G7" s="40">
        <v>0.86805555555555558</v>
      </c>
      <c r="H7" s="40">
        <v>0.92361111111111116</v>
      </c>
      <c r="I7" s="32" t="str">
        <f t="shared" si="0"/>
        <v>Football</v>
      </c>
      <c r="J7" s="36">
        <v>1E-4</v>
      </c>
      <c r="K7" s="36">
        <v>1.897</v>
      </c>
      <c r="L7" s="36">
        <v>8.0000000000000004E-4</v>
      </c>
      <c r="M7" s="36">
        <v>1.6999999999999999E-3</v>
      </c>
      <c r="N7" s="36">
        <v>21.6828</v>
      </c>
      <c r="O7" s="36">
        <v>100</v>
      </c>
      <c r="P7" s="36">
        <v>100</v>
      </c>
      <c r="Q7" s="36">
        <v>0</v>
      </c>
      <c r="R7" s="36">
        <v>0</v>
      </c>
      <c r="S7" s="36">
        <v>0</v>
      </c>
      <c r="T7" s="36">
        <v>0</v>
      </c>
      <c r="U7" s="36">
        <v>0</v>
      </c>
      <c r="V7" s="36">
        <v>0</v>
      </c>
      <c r="W7" s="36">
        <v>0</v>
      </c>
      <c r="X7" s="36">
        <v>2.9999999999999997E-4</v>
      </c>
      <c r="Y7" s="36">
        <v>1.897</v>
      </c>
      <c r="Z7" s="36">
        <v>1.6999999999999999E-3</v>
      </c>
      <c r="AA7" s="36">
        <v>3.3999999999999998E-3</v>
      </c>
      <c r="AB7" s="36">
        <v>21.6828</v>
      </c>
      <c r="AC7" s="36">
        <v>203.13</v>
      </c>
      <c r="AD7" s="36">
        <v>100</v>
      </c>
      <c r="AE7" s="36">
        <v>0</v>
      </c>
      <c r="AF7" s="36">
        <v>0</v>
      </c>
      <c r="AG7" s="36">
        <v>0</v>
      </c>
      <c r="AH7" s="36">
        <v>0</v>
      </c>
      <c r="AI7" s="36">
        <v>0</v>
      </c>
      <c r="AJ7" s="36">
        <v>0</v>
      </c>
      <c r="AK7" s="36">
        <v>0</v>
      </c>
      <c r="AL7" s="36">
        <v>0</v>
      </c>
      <c r="AM7" s="36">
        <v>0</v>
      </c>
      <c r="AN7" s="36">
        <v>0</v>
      </c>
      <c r="AO7" s="36">
        <v>0</v>
      </c>
      <c r="AP7" s="36">
        <v>0</v>
      </c>
      <c r="AQ7" s="36">
        <v>0</v>
      </c>
      <c r="AR7" s="36">
        <v>0</v>
      </c>
      <c r="AS7" s="36">
        <v>0</v>
      </c>
      <c r="AT7" s="36">
        <v>0</v>
      </c>
      <c r="AU7" s="36">
        <v>0</v>
      </c>
      <c r="AV7" s="36">
        <v>0</v>
      </c>
      <c r="AW7" s="36">
        <v>0</v>
      </c>
      <c r="AX7" s="36">
        <v>0</v>
      </c>
      <c r="AY7" s="36">
        <v>0</v>
      </c>
      <c r="AZ7" s="36">
        <v>0</v>
      </c>
      <c r="BA7" s="36">
        <v>0</v>
      </c>
      <c r="BB7" s="36">
        <v>0</v>
      </c>
      <c r="BC7" s="36">
        <v>0</v>
      </c>
      <c r="BD7" s="36">
        <v>0</v>
      </c>
      <c r="BE7" s="36">
        <v>0</v>
      </c>
      <c r="BF7" s="36">
        <v>0</v>
      </c>
      <c r="BG7" s="36">
        <v>0</v>
      </c>
      <c r="BH7" s="36">
        <v>0</v>
      </c>
      <c r="BI7" s="36">
        <v>0</v>
      </c>
      <c r="BJ7" s="36">
        <v>0</v>
      </c>
      <c r="BK7" s="36">
        <v>0</v>
      </c>
      <c r="BL7" s="36">
        <v>0</v>
      </c>
      <c r="BM7" s="36">
        <v>0</v>
      </c>
      <c r="BN7" s="36">
        <v>0</v>
      </c>
      <c r="BO7" s="36">
        <v>0</v>
      </c>
      <c r="BP7" s="36">
        <v>0</v>
      </c>
      <c r="BQ7" s="36">
        <v>0</v>
      </c>
      <c r="BR7" s="36">
        <v>0</v>
      </c>
      <c r="BS7" s="36">
        <v>0</v>
      </c>
      <c r="BT7" s="36">
        <v>0</v>
      </c>
      <c r="BU7" s="36">
        <v>0</v>
      </c>
      <c r="BV7" s="36">
        <v>0</v>
      </c>
      <c r="BW7" s="36">
        <v>0</v>
      </c>
      <c r="BX7" s="36">
        <v>0</v>
      </c>
      <c r="BY7" s="36">
        <v>0</v>
      </c>
      <c r="BZ7" s="36">
        <v>0</v>
      </c>
      <c r="CA7" s="36">
        <v>0</v>
      </c>
      <c r="CB7" s="36">
        <v>5.0000000000000001E-4</v>
      </c>
      <c r="CC7" s="36">
        <v>1.897</v>
      </c>
      <c r="CD7" s="36">
        <v>2E-3</v>
      </c>
      <c r="CE7" s="36">
        <v>6.1000000000000004E-3</v>
      </c>
      <c r="CF7" s="36">
        <v>21.6828</v>
      </c>
      <c r="CG7" s="36">
        <v>360.62</v>
      </c>
      <c r="CH7" s="36">
        <v>100</v>
      </c>
      <c r="CI7" s="36">
        <v>5.0000000000000001E-4</v>
      </c>
      <c r="CJ7" s="36">
        <v>1.897</v>
      </c>
      <c r="CK7" s="36">
        <v>2.7000000000000001E-3</v>
      </c>
      <c r="CL7" s="36">
        <v>5.7999999999999996E-3</v>
      </c>
      <c r="CM7" s="36">
        <v>21.6828</v>
      </c>
      <c r="CN7" s="36">
        <v>347.85</v>
      </c>
      <c r="CO7" s="36">
        <v>100</v>
      </c>
      <c r="CP7" s="36">
        <v>0</v>
      </c>
      <c r="CQ7" s="36">
        <v>0</v>
      </c>
      <c r="CR7" s="36">
        <v>0</v>
      </c>
      <c r="CS7" s="36">
        <v>0</v>
      </c>
      <c r="CT7" s="36">
        <v>0</v>
      </c>
      <c r="CU7" s="36">
        <v>0</v>
      </c>
      <c r="CV7" s="36">
        <v>0</v>
      </c>
      <c r="CW7" s="36">
        <v>0</v>
      </c>
      <c r="CX7" s="36">
        <v>0</v>
      </c>
      <c r="CY7" s="36">
        <v>0</v>
      </c>
      <c r="CZ7" s="36">
        <v>0</v>
      </c>
      <c r="DA7" s="36">
        <v>0</v>
      </c>
      <c r="DB7" s="36">
        <v>0</v>
      </c>
      <c r="DC7" s="36">
        <v>0</v>
      </c>
      <c r="DD7" s="36">
        <v>0</v>
      </c>
      <c r="DE7" s="36">
        <v>0</v>
      </c>
      <c r="DF7" s="36">
        <v>0</v>
      </c>
      <c r="DG7" s="36">
        <v>0</v>
      </c>
      <c r="DH7" s="36">
        <v>0</v>
      </c>
      <c r="DI7" s="36">
        <v>0</v>
      </c>
      <c r="DJ7" s="36">
        <v>0</v>
      </c>
      <c r="DK7" s="36">
        <v>2.0000000000000001E-4</v>
      </c>
      <c r="DL7" s="36">
        <v>1.897</v>
      </c>
      <c r="DM7" s="36">
        <v>1.1999999999999999E-3</v>
      </c>
      <c r="DN7" s="36">
        <v>2.5999999999999999E-3</v>
      </c>
      <c r="DO7" s="36">
        <v>21.6828</v>
      </c>
      <c r="DP7" s="36">
        <v>155.85</v>
      </c>
      <c r="DQ7" s="36">
        <v>100</v>
      </c>
      <c r="DR7" s="36">
        <v>0</v>
      </c>
      <c r="DS7" s="36">
        <v>0</v>
      </c>
      <c r="DT7" s="36">
        <v>0</v>
      </c>
      <c r="DU7" s="36">
        <v>0</v>
      </c>
      <c r="DV7" s="36">
        <v>0</v>
      </c>
      <c r="DW7" s="36">
        <v>0</v>
      </c>
      <c r="DX7" s="36">
        <v>0</v>
      </c>
      <c r="DY7" s="36">
        <v>0</v>
      </c>
      <c r="DZ7" s="36">
        <v>0</v>
      </c>
      <c r="EA7" s="36">
        <v>0</v>
      </c>
      <c r="EB7" s="36">
        <v>0</v>
      </c>
      <c r="EC7" s="36">
        <v>0</v>
      </c>
      <c r="ED7" s="36">
        <v>0</v>
      </c>
      <c r="EE7" s="36">
        <v>0</v>
      </c>
      <c r="EF7" s="36">
        <v>4.0000000000000002E-4</v>
      </c>
      <c r="EG7" s="36">
        <v>1.897</v>
      </c>
      <c r="EH7" s="36">
        <v>2.7000000000000001E-3</v>
      </c>
      <c r="EI7" s="36">
        <v>5.1000000000000004E-3</v>
      </c>
      <c r="EJ7" s="36">
        <v>21.6828</v>
      </c>
      <c r="EK7" s="36">
        <v>304.38</v>
      </c>
      <c r="EL7" s="36">
        <v>100</v>
      </c>
      <c r="EM7" s="36">
        <v>0</v>
      </c>
      <c r="EN7" s="36">
        <v>0</v>
      </c>
      <c r="EO7" s="36">
        <v>0</v>
      </c>
      <c r="EP7" s="36">
        <v>0</v>
      </c>
      <c r="EQ7" s="36">
        <v>0</v>
      </c>
      <c r="ER7" s="36">
        <v>0</v>
      </c>
      <c r="ES7" s="36">
        <v>0</v>
      </c>
      <c r="ET7" s="36">
        <v>0</v>
      </c>
      <c r="EU7" s="36">
        <v>0</v>
      </c>
      <c r="EV7" s="36">
        <v>0</v>
      </c>
      <c r="EW7" s="36">
        <v>0</v>
      </c>
      <c r="EX7" s="36">
        <v>0</v>
      </c>
      <c r="EY7" s="36">
        <v>0</v>
      </c>
      <c r="EZ7" s="36">
        <v>0</v>
      </c>
    </row>
    <row r="8" spans="1:156" x14ac:dyDescent="0.35">
      <c r="A8" s="32" t="str">
        <f t="shared" si="2"/>
        <v>NATIONAL(M)</v>
      </c>
      <c r="B8" s="36" t="s">
        <v>1354</v>
      </c>
      <c r="C8" s="36" t="s">
        <v>1355</v>
      </c>
      <c r="D8" s="36" t="s">
        <v>1331</v>
      </c>
      <c r="E8" s="41">
        <v>45530</v>
      </c>
      <c r="F8" s="32" t="str">
        <f t="shared" si="1"/>
        <v>Monday</v>
      </c>
      <c r="G8" s="40">
        <v>0.39930555555555558</v>
      </c>
      <c r="H8" s="40">
        <v>0.45486111111111116</v>
      </c>
      <c r="I8" s="32" t="str">
        <f t="shared" si="0"/>
        <v>Football</v>
      </c>
      <c r="J8" s="36">
        <v>0</v>
      </c>
      <c r="K8" s="36">
        <v>0.47099999999999997</v>
      </c>
      <c r="L8" s="36">
        <v>5.9999999999999995E-4</v>
      </c>
      <c r="M8" s="36">
        <v>2.8999999999999998E-3</v>
      </c>
      <c r="N8" s="36">
        <v>37.677900000000001</v>
      </c>
      <c r="O8" s="36">
        <v>100</v>
      </c>
      <c r="P8" s="36">
        <v>100</v>
      </c>
      <c r="Q8" s="36">
        <v>0</v>
      </c>
      <c r="R8" s="36">
        <v>0.23</v>
      </c>
      <c r="S8" s="36">
        <v>5.9999999999999995E-4</v>
      </c>
      <c r="T8" s="36">
        <v>2.8E-3</v>
      </c>
      <c r="U8" s="36">
        <v>18.3872</v>
      </c>
      <c r="V8" s="36">
        <v>96.11</v>
      </c>
      <c r="W8" s="36">
        <v>48.8</v>
      </c>
      <c r="X8" s="36">
        <v>0</v>
      </c>
      <c r="Y8" s="36">
        <v>0.24099999999999999</v>
      </c>
      <c r="Z8" s="36">
        <v>5.9999999999999995E-4</v>
      </c>
      <c r="AA8" s="36">
        <v>3.0000000000000001E-3</v>
      </c>
      <c r="AB8" s="36">
        <v>19.290700000000001</v>
      </c>
      <c r="AC8" s="36">
        <v>104.01</v>
      </c>
      <c r="AD8" s="36">
        <v>51.2</v>
      </c>
      <c r="AE8" s="36">
        <v>0</v>
      </c>
      <c r="AF8" s="36">
        <v>0</v>
      </c>
      <c r="AG8" s="36">
        <v>0</v>
      </c>
      <c r="AH8" s="36">
        <v>0</v>
      </c>
      <c r="AI8" s="36">
        <v>0</v>
      </c>
      <c r="AJ8" s="36">
        <v>0</v>
      </c>
      <c r="AK8" s="36">
        <v>0</v>
      </c>
      <c r="AL8" s="36">
        <v>0</v>
      </c>
      <c r="AM8" s="36">
        <v>0</v>
      </c>
      <c r="AN8" s="36">
        <v>0</v>
      </c>
      <c r="AO8" s="36">
        <v>0</v>
      </c>
      <c r="AP8" s="36">
        <v>0</v>
      </c>
      <c r="AQ8" s="36">
        <v>0</v>
      </c>
      <c r="AR8" s="36">
        <v>0</v>
      </c>
      <c r="AS8" s="36">
        <v>0</v>
      </c>
      <c r="AT8" s="36">
        <v>0</v>
      </c>
      <c r="AU8" s="36">
        <v>0</v>
      </c>
      <c r="AV8" s="36">
        <v>0</v>
      </c>
      <c r="AW8" s="36">
        <v>0</v>
      </c>
      <c r="AX8" s="36">
        <v>0</v>
      </c>
      <c r="AY8" s="36">
        <v>0</v>
      </c>
      <c r="AZ8" s="36">
        <v>0</v>
      </c>
      <c r="BA8" s="36">
        <v>0</v>
      </c>
      <c r="BB8" s="36">
        <v>0</v>
      </c>
      <c r="BC8" s="36">
        <v>0</v>
      </c>
      <c r="BD8" s="36">
        <v>0</v>
      </c>
      <c r="BE8" s="36">
        <v>0</v>
      </c>
      <c r="BF8" s="36">
        <v>0</v>
      </c>
      <c r="BG8" s="36">
        <v>0</v>
      </c>
      <c r="BH8" s="36">
        <v>0</v>
      </c>
      <c r="BI8" s="36">
        <v>0</v>
      </c>
      <c r="BJ8" s="36">
        <v>0</v>
      </c>
      <c r="BK8" s="36">
        <v>0</v>
      </c>
      <c r="BL8" s="36">
        <v>0</v>
      </c>
      <c r="BM8" s="36">
        <v>0</v>
      </c>
      <c r="BN8" s="36">
        <v>0</v>
      </c>
      <c r="BO8" s="36">
        <v>0</v>
      </c>
      <c r="BP8" s="36">
        <v>0</v>
      </c>
      <c r="BQ8" s="36">
        <v>0</v>
      </c>
      <c r="BR8" s="36">
        <v>0</v>
      </c>
      <c r="BS8" s="36">
        <v>0</v>
      </c>
      <c r="BT8" s="36">
        <v>0</v>
      </c>
      <c r="BU8" s="36">
        <v>0</v>
      </c>
      <c r="BV8" s="36">
        <v>0</v>
      </c>
      <c r="BW8" s="36">
        <v>0</v>
      </c>
      <c r="BX8" s="36">
        <v>0</v>
      </c>
      <c r="BY8" s="36">
        <v>0</v>
      </c>
      <c r="BZ8" s="36">
        <v>0</v>
      </c>
      <c r="CA8" s="36">
        <v>0</v>
      </c>
      <c r="CB8" s="36">
        <v>1E-4</v>
      </c>
      <c r="CC8" s="36">
        <v>0.47099999999999997</v>
      </c>
      <c r="CD8" s="36">
        <v>1.2999999999999999E-3</v>
      </c>
      <c r="CE8" s="36">
        <v>1.0500000000000001E-2</v>
      </c>
      <c r="CF8" s="36">
        <v>37.677900000000001</v>
      </c>
      <c r="CG8" s="36">
        <v>360.62</v>
      </c>
      <c r="CH8" s="36">
        <v>100</v>
      </c>
      <c r="CI8" s="36">
        <v>1E-4</v>
      </c>
      <c r="CJ8" s="36">
        <v>0.24099999999999999</v>
      </c>
      <c r="CK8" s="36">
        <v>6.9999999999999999E-4</v>
      </c>
      <c r="CL8" s="36">
        <v>5.1999999999999998E-3</v>
      </c>
      <c r="CM8" s="36">
        <v>19.290700000000001</v>
      </c>
      <c r="CN8" s="36">
        <v>178.48</v>
      </c>
      <c r="CO8" s="36">
        <v>51.2</v>
      </c>
      <c r="CP8" s="36">
        <v>1E-4</v>
      </c>
      <c r="CQ8" s="36">
        <v>0.23</v>
      </c>
      <c r="CR8" s="36">
        <v>8.9999999999999998E-4</v>
      </c>
      <c r="CS8" s="36">
        <v>4.1999999999999997E-3</v>
      </c>
      <c r="CT8" s="36">
        <v>18.3872</v>
      </c>
      <c r="CU8" s="36">
        <v>145.11000000000001</v>
      </c>
      <c r="CV8" s="36">
        <v>48.8</v>
      </c>
      <c r="CW8" s="36">
        <v>0</v>
      </c>
      <c r="CX8" s="36">
        <v>0</v>
      </c>
      <c r="CY8" s="36">
        <v>0</v>
      </c>
      <c r="CZ8" s="36">
        <v>0</v>
      </c>
      <c r="DA8" s="36">
        <v>0</v>
      </c>
      <c r="DB8" s="36">
        <v>0</v>
      </c>
      <c r="DC8" s="36">
        <v>0</v>
      </c>
      <c r="DD8" s="36">
        <v>0</v>
      </c>
      <c r="DE8" s="36">
        <v>0</v>
      </c>
      <c r="DF8" s="36">
        <v>0</v>
      </c>
      <c r="DG8" s="36">
        <v>0</v>
      </c>
      <c r="DH8" s="36">
        <v>0</v>
      </c>
      <c r="DI8" s="36">
        <v>0</v>
      </c>
      <c r="DJ8" s="36">
        <v>0</v>
      </c>
      <c r="DK8" s="36">
        <v>0</v>
      </c>
      <c r="DL8" s="36">
        <v>0</v>
      </c>
      <c r="DM8" s="36">
        <v>0</v>
      </c>
      <c r="DN8" s="36">
        <v>0</v>
      </c>
      <c r="DO8" s="36">
        <v>0</v>
      </c>
      <c r="DP8" s="36">
        <v>0</v>
      </c>
      <c r="DQ8" s="36">
        <v>0</v>
      </c>
      <c r="DR8" s="36">
        <v>1E-4</v>
      </c>
      <c r="DS8" s="36">
        <v>0.47099999999999997</v>
      </c>
      <c r="DT8" s="36">
        <v>1.6999999999999999E-3</v>
      </c>
      <c r="DU8" s="36">
        <v>8.2000000000000007E-3</v>
      </c>
      <c r="DV8" s="36">
        <v>37.677900000000001</v>
      </c>
      <c r="DW8" s="36">
        <v>279.06</v>
      </c>
      <c r="DX8" s="36">
        <v>100</v>
      </c>
      <c r="DY8" s="36">
        <v>0</v>
      </c>
      <c r="DZ8" s="36">
        <v>0</v>
      </c>
      <c r="EA8" s="36">
        <v>0</v>
      </c>
      <c r="EB8" s="36">
        <v>0</v>
      </c>
      <c r="EC8" s="36">
        <v>0</v>
      </c>
      <c r="ED8" s="36">
        <v>0</v>
      </c>
      <c r="EE8" s="36">
        <v>0</v>
      </c>
      <c r="EF8" s="36">
        <v>1E-4</v>
      </c>
      <c r="EG8" s="36">
        <v>0.47099999999999997</v>
      </c>
      <c r="EH8" s="36">
        <v>1.8E-3</v>
      </c>
      <c r="EI8" s="36">
        <v>8.8999999999999999E-3</v>
      </c>
      <c r="EJ8" s="36">
        <v>37.677900000000001</v>
      </c>
      <c r="EK8" s="36">
        <v>303.8</v>
      </c>
      <c r="EL8" s="36">
        <v>100</v>
      </c>
      <c r="EM8" s="36">
        <v>0</v>
      </c>
      <c r="EN8" s="36">
        <v>0</v>
      </c>
      <c r="EO8" s="36">
        <v>0</v>
      </c>
      <c r="EP8" s="36">
        <v>0</v>
      </c>
      <c r="EQ8" s="36">
        <v>0</v>
      </c>
      <c r="ER8" s="36">
        <v>0</v>
      </c>
      <c r="ES8" s="36">
        <v>0</v>
      </c>
      <c r="ET8" s="36">
        <v>0</v>
      </c>
      <c r="EU8" s="36">
        <v>0</v>
      </c>
      <c r="EV8" s="36">
        <v>0</v>
      </c>
      <c r="EW8" s="36">
        <v>0</v>
      </c>
      <c r="EX8" s="36">
        <v>0</v>
      </c>
      <c r="EY8" s="36">
        <v>0</v>
      </c>
      <c r="EZ8" s="36">
        <v>0</v>
      </c>
    </row>
    <row r="9" spans="1:156" x14ac:dyDescent="0.35">
      <c r="A9" s="32" t="str">
        <f t="shared" si="2"/>
        <v>NATIONAL(M)</v>
      </c>
      <c r="B9" s="36" t="s">
        <v>1356</v>
      </c>
      <c r="C9" s="36" t="s">
        <v>852</v>
      </c>
      <c r="D9" s="36" t="s">
        <v>1331</v>
      </c>
      <c r="E9" s="41">
        <v>45530</v>
      </c>
      <c r="F9" s="32" t="str">
        <f t="shared" si="1"/>
        <v>Monday</v>
      </c>
      <c r="G9" s="40">
        <v>0.4548611111111111</v>
      </c>
      <c r="H9" s="40">
        <v>0.51041666666666663</v>
      </c>
      <c r="I9" s="32" t="str">
        <f t="shared" si="0"/>
        <v>Football</v>
      </c>
      <c r="J9" s="36">
        <v>4.0000000000000002E-4</v>
      </c>
      <c r="K9" s="36">
        <v>4.968</v>
      </c>
      <c r="L9" s="36">
        <v>4.7000000000000002E-3</v>
      </c>
      <c r="M9" s="36">
        <v>3.3999999999999998E-3</v>
      </c>
      <c r="N9" s="36">
        <v>44.158099999999997</v>
      </c>
      <c r="O9" s="36">
        <v>100</v>
      </c>
      <c r="P9" s="36">
        <v>100</v>
      </c>
      <c r="Q9" s="36">
        <v>8.0000000000000004E-4</v>
      </c>
      <c r="R9" s="36">
        <v>4.968</v>
      </c>
      <c r="S9" s="36">
        <v>9.1000000000000004E-3</v>
      </c>
      <c r="T9" s="36">
        <v>6.7000000000000002E-3</v>
      </c>
      <c r="U9" s="36">
        <v>44.158099999999997</v>
      </c>
      <c r="V9" s="36">
        <v>196.95</v>
      </c>
      <c r="W9" s="36">
        <v>100</v>
      </c>
      <c r="X9" s="36">
        <v>0</v>
      </c>
      <c r="Y9" s="36">
        <v>0</v>
      </c>
      <c r="Z9" s="36">
        <v>0</v>
      </c>
      <c r="AA9" s="36">
        <v>0</v>
      </c>
      <c r="AB9" s="36">
        <v>0</v>
      </c>
      <c r="AC9" s="36">
        <v>0</v>
      </c>
      <c r="AD9" s="36">
        <v>0</v>
      </c>
      <c r="AE9" s="36">
        <v>0</v>
      </c>
      <c r="AF9" s="36">
        <v>0</v>
      </c>
      <c r="AG9" s="36">
        <v>0</v>
      </c>
      <c r="AH9" s="36">
        <v>0</v>
      </c>
      <c r="AI9" s="36">
        <v>0</v>
      </c>
      <c r="AJ9" s="36">
        <v>0</v>
      </c>
      <c r="AK9" s="36">
        <v>0</v>
      </c>
      <c r="AL9" s="36">
        <v>0</v>
      </c>
      <c r="AM9" s="36">
        <v>0</v>
      </c>
      <c r="AN9" s="36">
        <v>0</v>
      </c>
      <c r="AO9" s="36">
        <v>0</v>
      </c>
      <c r="AP9" s="36">
        <v>0</v>
      </c>
      <c r="AQ9" s="36">
        <v>0</v>
      </c>
      <c r="AR9" s="36">
        <v>0</v>
      </c>
      <c r="AS9" s="36">
        <v>2.7000000000000001E-3</v>
      </c>
      <c r="AT9" s="36">
        <v>4.968</v>
      </c>
      <c r="AU9" s="36">
        <v>2.24E-2</v>
      </c>
      <c r="AV9" s="36">
        <v>2.3900000000000001E-2</v>
      </c>
      <c r="AW9" s="36">
        <v>44.158099999999997</v>
      </c>
      <c r="AX9" s="36">
        <v>699.44</v>
      </c>
      <c r="AY9" s="36">
        <v>100</v>
      </c>
      <c r="AZ9" s="36">
        <v>0</v>
      </c>
      <c r="BA9" s="36">
        <v>0</v>
      </c>
      <c r="BB9" s="36">
        <v>0</v>
      </c>
      <c r="BC9" s="36">
        <v>0</v>
      </c>
      <c r="BD9" s="36">
        <v>0</v>
      </c>
      <c r="BE9" s="36">
        <v>0</v>
      </c>
      <c r="BF9" s="36">
        <v>0</v>
      </c>
      <c r="BG9" s="36">
        <v>0</v>
      </c>
      <c r="BH9" s="36">
        <v>0</v>
      </c>
      <c r="BI9" s="36">
        <v>0</v>
      </c>
      <c r="BJ9" s="36">
        <v>0</v>
      </c>
      <c r="BK9" s="36">
        <v>0</v>
      </c>
      <c r="BL9" s="36">
        <v>0</v>
      </c>
      <c r="BM9" s="36">
        <v>0</v>
      </c>
      <c r="BN9" s="36">
        <v>0</v>
      </c>
      <c r="BO9" s="36">
        <v>0</v>
      </c>
      <c r="BP9" s="36">
        <v>0</v>
      </c>
      <c r="BQ9" s="36">
        <v>0</v>
      </c>
      <c r="BR9" s="36">
        <v>0</v>
      </c>
      <c r="BS9" s="36">
        <v>0</v>
      </c>
      <c r="BT9" s="36">
        <v>0</v>
      </c>
      <c r="BU9" s="36">
        <v>0</v>
      </c>
      <c r="BV9" s="36">
        <v>0</v>
      </c>
      <c r="BW9" s="36">
        <v>0</v>
      </c>
      <c r="BX9" s="36">
        <v>0</v>
      </c>
      <c r="BY9" s="36">
        <v>0</v>
      </c>
      <c r="BZ9" s="36">
        <v>0</v>
      </c>
      <c r="CA9" s="36">
        <v>0</v>
      </c>
      <c r="CB9" s="36">
        <v>0</v>
      </c>
      <c r="CC9" s="36">
        <v>0</v>
      </c>
      <c r="CD9" s="36">
        <v>0</v>
      </c>
      <c r="CE9" s="36">
        <v>0</v>
      </c>
      <c r="CF9" s="36">
        <v>0</v>
      </c>
      <c r="CG9" s="36">
        <v>0</v>
      </c>
      <c r="CH9" s="36">
        <v>0</v>
      </c>
      <c r="CI9" s="36">
        <v>1.2999999999999999E-3</v>
      </c>
      <c r="CJ9" s="36">
        <v>4.968</v>
      </c>
      <c r="CK9" s="36">
        <v>1.1599999999999999E-2</v>
      </c>
      <c r="CL9" s="36">
        <v>1.1900000000000001E-2</v>
      </c>
      <c r="CM9" s="36">
        <v>44.158099999999997</v>
      </c>
      <c r="CN9" s="36">
        <v>348.6</v>
      </c>
      <c r="CO9" s="36">
        <v>100</v>
      </c>
      <c r="CP9" s="36">
        <v>0</v>
      </c>
      <c r="CQ9" s="36">
        <v>0</v>
      </c>
      <c r="CR9" s="36">
        <v>0</v>
      </c>
      <c r="CS9" s="36">
        <v>0</v>
      </c>
      <c r="CT9" s="36">
        <v>0</v>
      </c>
      <c r="CU9" s="36">
        <v>0</v>
      </c>
      <c r="CV9" s="36">
        <v>0</v>
      </c>
      <c r="CW9" s="36">
        <v>0</v>
      </c>
      <c r="CX9" s="36">
        <v>0</v>
      </c>
      <c r="CY9" s="36">
        <v>0</v>
      </c>
      <c r="CZ9" s="36">
        <v>0</v>
      </c>
      <c r="DA9" s="36">
        <v>0</v>
      </c>
      <c r="DB9" s="36">
        <v>0</v>
      </c>
      <c r="DC9" s="36">
        <v>0</v>
      </c>
      <c r="DD9" s="36">
        <v>0</v>
      </c>
      <c r="DE9" s="36">
        <v>0</v>
      </c>
      <c r="DF9" s="36">
        <v>0</v>
      </c>
      <c r="DG9" s="36">
        <v>0</v>
      </c>
      <c r="DH9" s="36">
        <v>0</v>
      </c>
      <c r="DI9" s="36">
        <v>0</v>
      </c>
      <c r="DJ9" s="36">
        <v>0</v>
      </c>
      <c r="DK9" s="36">
        <v>0</v>
      </c>
      <c r="DL9" s="36">
        <v>0</v>
      </c>
      <c r="DM9" s="36">
        <v>0</v>
      </c>
      <c r="DN9" s="36">
        <v>0</v>
      </c>
      <c r="DO9" s="36">
        <v>0</v>
      </c>
      <c r="DP9" s="36">
        <v>0</v>
      </c>
      <c r="DQ9" s="36">
        <v>0</v>
      </c>
      <c r="DR9" s="36">
        <v>1.1000000000000001E-3</v>
      </c>
      <c r="DS9" s="36">
        <v>4.968</v>
      </c>
      <c r="DT9" s="36">
        <v>1.4E-2</v>
      </c>
      <c r="DU9" s="36">
        <v>9.5999999999999992E-3</v>
      </c>
      <c r="DV9" s="36">
        <v>44.158099999999997</v>
      </c>
      <c r="DW9" s="36">
        <v>279.06</v>
      </c>
      <c r="DX9" s="36">
        <v>100</v>
      </c>
      <c r="DY9" s="36">
        <v>0</v>
      </c>
      <c r="DZ9" s="36">
        <v>0</v>
      </c>
      <c r="EA9" s="36">
        <v>0</v>
      </c>
      <c r="EB9" s="36">
        <v>0</v>
      </c>
      <c r="EC9" s="36">
        <v>0</v>
      </c>
      <c r="ED9" s="36">
        <v>0</v>
      </c>
      <c r="EE9" s="36">
        <v>0</v>
      </c>
      <c r="EF9" s="36">
        <v>0</v>
      </c>
      <c r="EG9" s="36">
        <v>0</v>
      </c>
      <c r="EH9" s="36">
        <v>0</v>
      </c>
      <c r="EI9" s="36">
        <v>0</v>
      </c>
      <c r="EJ9" s="36">
        <v>0</v>
      </c>
      <c r="EK9" s="36">
        <v>0</v>
      </c>
      <c r="EL9" s="36">
        <v>0</v>
      </c>
      <c r="EM9" s="36">
        <v>1.6999999999999999E-3</v>
      </c>
      <c r="EN9" s="36">
        <v>4.968</v>
      </c>
      <c r="EO9" s="36">
        <v>2.46E-2</v>
      </c>
      <c r="EP9" s="36">
        <v>1.54E-2</v>
      </c>
      <c r="EQ9" s="36">
        <v>44.158099999999997</v>
      </c>
      <c r="ER9" s="36">
        <v>451.09</v>
      </c>
      <c r="ES9" s="36">
        <v>100</v>
      </c>
      <c r="ET9" s="36">
        <v>0</v>
      </c>
      <c r="EU9" s="36">
        <v>0</v>
      </c>
      <c r="EV9" s="36">
        <v>0</v>
      </c>
      <c r="EW9" s="36">
        <v>0</v>
      </c>
      <c r="EX9" s="36">
        <v>0</v>
      </c>
      <c r="EY9" s="36">
        <v>0</v>
      </c>
      <c r="EZ9" s="36">
        <v>0</v>
      </c>
    </row>
    <row r="10" spans="1:156" x14ac:dyDescent="0.35">
      <c r="A10" s="32" t="str">
        <f t="shared" si="2"/>
        <v>NATIONAL(M)</v>
      </c>
      <c r="B10" s="36" t="s">
        <v>1354</v>
      </c>
      <c r="C10" s="36" t="s">
        <v>1355</v>
      </c>
      <c r="D10" s="36" t="s">
        <v>1331</v>
      </c>
      <c r="E10" s="41">
        <v>45530</v>
      </c>
      <c r="F10" s="32" t="str">
        <f t="shared" si="1"/>
        <v>Monday</v>
      </c>
      <c r="G10" s="40">
        <v>0.8125</v>
      </c>
      <c r="H10" s="40">
        <v>0.86805555555555558</v>
      </c>
      <c r="I10" s="32" t="str">
        <f t="shared" si="0"/>
        <v>Football</v>
      </c>
      <c r="J10" s="36">
        <v>5.9999999999999995E-4</v>
      </c>
      <c r="K10" s="36">
        <v>8.2579999999999991</v>
      </c>
      <c r="L10" s="36">
        <v>3.0999999999999999E-3</v>
      </c>
      <c r="M10" s="36">
        <v>1.21E-2</v>
      </c>
      <c r="N10" s="36">
        <v>156.6259</v>
      </c>
      <c r="O10" s="36">
        <v>100</v>
      </c>
      <c r="P10" s="36">
        <v>100</v>
      </c>
      <c r="Q10" s="36">
        <v>1E-3</v>
      </c>
      <c r="R10" s="36">
        <v>6.6159999999999997</v>
      </c>
      <c r="S10" s="36">
        <v>4.8999999999999998E-3</v>
      </c>
      <c r="T10" s="36">
        <v>1.9900000000000001E-2</v>
      </c>
      <c r="U10" s="36">
        <v>130.35290000000001</v>
      </c>
      <c r="V10" s="36">
        <v>157.79</v>
      </c>
      <c r="W10" s="36">
        <v>80.12</v>
      </c>
      <c r="X10" s="36">
        <v>2.9999999999999997E-4</v>
      </c>
      <c r="Y10" s="36">
        <v>1.6419999999999999</v>
      </c>
      <c r="Z10" s="36">
        <v>1.2999999999999999E-3</v>
      </c>
      <c r="AA10" s="36">
        <v>4.1000000000000003E-3</v>
      </c>
      <c r="AB10" s="36">
        <v>26.273</v>
      </c>
      <c r="AC10" s="36">
        <v>40.39</v>
      </c>
      <c r="AD10" s="36">
        <v>19.88</v>
      </c>
      <c r="AE10" s="36">
        <v>2.2000000000000001E-3</v>
      </c>
      <c r="AF10" s="36">
        <v>3.9769999999999999</v>
      </c>
      <c r="AG10" s="36">
        <v>1.9099999999999999E-2</v>
      </c>
      <c r="AH10" s="36">
        <v>4.48E-2</v>
      </c>
      <c r="AI10" s="36">
        <v>79.533900000000003</v>
      </c>
      <c r="AJ10" s="36">
        <v>349.94</v>
      </c>
      <c r="AK10" s="36">
        <v>48.15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0</v>
      </c>
      <c r="AV10" s="36">
        <v>0</v>
      </c>
      <c r="AW10" s="36">
        <v>0</v>
      </c>
      <c r="AX10" s="36">
        <v>0</v>
      </c>
      <c r="AY10" s="36">
        <v>0</v>
      </c>
      <c r="AZ10" s="36">
        <v>2.8999999999999998E-3</v>
      </c>
      <c r="BA10" s="36">
        <v>3.9769999999999999</v>
      </c>
      <c r="BB10" s="36">
        <v>2.3300000000000001E-2</v>
      </c>
      <c r="BC10" s="36">
        <v>5.8299999999999998E-2</v>
      </c>
      <c r="BD10" s="36">
        <v>79.533900000000003</v>
      </c>
      <c r="BE10" s="36">
        <v>455.66</v>
      </c>
      <c r="BF10" s="36">
        <v>48.15</v>
      </c>
      <c r="BG10" s="36">
        <v>0</v>
      </c>
      <c r="BH10" s="36">
        <v>0</v>
      </c>
      <c r="BI10" s="36">
        <v>0</v>
      </c>
      <c r="BJ10" s="36">
        <v>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1.5E-3</v>
      </c>
      <c r="BV10" s="36">
        <v>3.4769999999999999</v>
      </c>
      <c r="BW10" s="36">
        <v>8.3999999999999995E-3</v>
      </c>
      <c r="BX10" s="36">
        <v>2.47E-2</v>
      </c>
      <c r="BY10" s="36">
        <v>55.628399999999999</v>
      </c>
      <c r="BZ10" s="36">
        <v>241.13</v>
      </c>
      <c r="CA10" s="36">
        <v>42.1</v>
      </c>
      <c r="CB10" s="36">
        <v>2.0000000000000001E-4</v>
      </c>
      <c r="CC10" s="36">
        <v>0.80500000000000005</v>
      </c>
      <c r="CD10" s="36">
        <v>6.9999999999999999E-4</v>
      </c>
      <c r="CE10" s="36">
        <v>6.0000000000000001E-3</v>
      </c>
      <c r="CF10" s="36">
        <v>21.4636</v>
      </c>
      <c r="CG10" s="36">
        <v>35.15</v>
      </c>
      <c r="CH10" s="36">
        <v>9.75</v>
      </c>
      <c r="CI10" s="36">
        <v>0</v>
      </c>
      <c r="CJ10" s="36">
        <v>0</v>
      </c>
      <c r="CK10" s="36">
        <v>0</v>
      </c>
      <c r="CL10" s="36">
        <v>0</v>
      </c>
      <c r="CM10" s="36">
        <v>0</v>
      </c>
      <c r="CN10" s="36">
        <v>0</v>
      </c>
      <c r="CO10" s="36">
        <v>0</v>
      </c>
      <c r="CP10" s="36">
        <v>0</v>
      </c>
      <c r="CQ10" s="36">
        <v>0</v>
      </c>
      <c r="CR10" s="36">
        <v>0</v>
      </c>
      <c r="CS10" s="36">
        <v>0</v>
      </c>
      <c r="CT10" s="36">
        <v>0</v>
      </c>
      <c r="CU10" s="36">
        <v>0</v>
      </c>
      <c r="CV10" s="36">
        <v>0</v>
      </c>
      <c r="CW10" s="36">
        <v>1.6000000000000001E-3</v>
      </c>
      <c r="CX10" s="36">
        <v>4.282</v>
      </c>
      <c r="CY10" s="36">
        <v>7.4999999999999997E-3</v>
      </c>
      <c r="CZ10" s="36">
        <v>2.7900000000000001E-2</v>
      </c>
      <c r="DA10" s="36">
        <v>77.091999999999999</v>
      </c>
      <c r="DB10" s="36">
        <v>242.41</v>
      </c>
      <c r="DC10" s="36">
        <v>51.85</v>
      </c>
      <c r="DD10" s="36">
        <v>1.9E-3</v>
      </c>
      <c r="DE10" s="36">
        <v>3.9769999999999999</v>
      </c>
      <c r="DF10" s="36">
        <v>1.09E-2</v>
      </c>
      <c r="DG10" s="36">
        <v>3.78E-2</v>
      </c>
      <c r="DH10" s="36">
        <v>79.533900000000003</v>
      </c>
      <c r="DI10" s="36">
        <v>295.52</v>
      </c>
      <c r="DJ10" s="36">
        <v>48.15</v>
      </c>
      <c r="DK10" s="36">
        <v>5.0000000000000001E-4</v>
      </c>
      <c r="DL10" s="36">
        <v>4.282</v>
      </c>
      <c r="DM10" s="36">
        <v>2.3999999999999998E-3</v>
      </c>
      <c r="DN10" s="36">
        <v>9.2999999999999992E-3</v>
      </c>
      <c r="DO10" s="36">
        <v>77.091999999999999</v>
      </c>
      <c r="DP10" s="36">
        <v>80.8</v>
      </c>
      <c r="DQ10" s="36">
        <v>51.85</v>
      </c>
      <c r="DR10" s="36">
        <v>8.9999999999999998E-4</v>
      </c>
      <c r="DS10" s="36">
        <v>3.9769999999999999</v>
      </c>
      <c r="DT10" s="36">
        <v>4.7000000000000002E-3</v>
      </c>
      <c r="DU10" s="36">
        <v>1.72E-2</v>
      </c>
      <c r="DV10" s="36">
        <v>79.533900000000003</v>
      </c>
      <c r="DW10" s="36">
        <v>134.38</v>
      </c>
      <c r="DX10" s="36">
        <v>48.15</v>
      </c>
      <c r="DY10" s="36">
        <v>0</v>
      </c>
      <c r="DZ10" s="36">
        <v>0</v>
      </c>
      <c r="EA10" s="36">
        <v>0</v>
      </c>
      <c r="EB10" s="36">
        <v>0</v>
      </c>
      <c r="EC10" s="36">
        <v>0</v>
      </c>
      <c r="ED10" s="36">
        <v>0</v>
      </c>
      <c r="EE10" s="36">
        <v>0</v>
      </c>
      <c r="EF10" s="36">
        <v>8.9999999999999998E-4</v>
      </c>
      <c r="EG10" s="36">
        <v>3.9769999999999999</v>
      </c>
      <c r="EH10" s="36">
        <v>4.7000000000000002E-3</v>
      </c>
      <c r="EI10" s="36">
        <v>1.8700000000000001E-2</v>
      </c>
      <c r="EJ10" s="36">
        <v>79.533900000000003</v>
      </c>
      <c r="EK10" s="36">
        <v>146.29</v>
      </c>
      <c r="EL10" s="36">
        <v>48.15</v>
      </c>
      <c r="EM10" s="36">
        <v>1.5E-3</v>
      </c>
      <c r="EN10" s="36">
        <v>4.282</v>
      </c>
      <c r="EO10" s="36">
        <v>7.7000000000000002E-3</v>
      </c>
      <c r="EP10" s="36">
        <v>2.7E-2</v>
      </c>
      <c r="EQ10" s="36">
        <v>77.091999999999999</v>
      </c>
      <c r="ER10" s="36">
        <v>233.88</v>
      </c>
      <c r="ES10" s="36">
        <v>51.85</v>
      </c>
      <c r="ET10" s="36">
        <v>0</v>
      </c>
      <c r="EU10" s="36">
        <v>0</v>
      </c>
      <c r="EV10" s="36">
        <v>0</v>
      </c>
      <c r="EW10" s="36">
        <v>0</v>
      </c>
      <c r="EX10" s="36">
        <v>0</v>
      </c>
      <c r="EY10" s="36">
        <v>0</v>
      </c>
      <c r="EZ10" s="36">
        <v>0</v>
      </c>
    </row>
    <row r="11" spans="1:156" x14ac:dyDescent="0.35">
      <c r="A11" s="32" t="str">
        <f t="shared" si="2"/>
        <v>NATIONAL(M)</v>
      </c>
      <c r="B11" s="36" t="s">
        <v>1356</v>
      </c>
      <c r="C11" s="36" t="s">
        <v>852</v>
      </c>
      <c r="D11" s="36" t="s">
        <v>1331</v>
      </c>
      <c r="E11" s="41">
        <v>45530</v>
      </c>
      <c r="F11" s="32" t="str">
        <f t="shared" si="1"/>
        <v>Monday</v>
      </c>
      <c r="G11" s="40">
        <v>0.86805555555555558</v>
      </c>
      <c r="H11" s="40">
        <v>0.92361111111111116</v>
      </c>
      <c r="I11" s="32" t="str">
        <f t="shared" si="0"/>
        <v>Football</v>
      </c>
      <c r="J11" s="36">
        <v>8.0000000000000004E-4</v>
      </c>
      <c r="K11" s="36">
        <v>10.206</v>
      </c>
      <c r="L11" s="36">
        <v>4.7999999999999996E-3</v>
      </c>
      <c r="M11" s="36">
        <v>2.0799999999999999E-2</v>
      </c>
      <c r="N11" s="36">
        <v>268.70400000000001</v>
      </c>
      <c r="O11" s="36">
        <v>100</v>
      </c>
      <c r="P11" s="36">
        <v>100</v>
      </c>
      <c r="Q11" s="36">
        <v>0</v>
      </c>
      <c r="R11" s="36">
        <v>0</v>
      </c>
      <c r="S11" s="36">
        <v>0</v>
      </c>
      <c r="T11" s="36">
        <v>0</v>
      </c>
      <c r="U11" s="36">
        <v>0</v>
      </c>
      <c r="V11" s="36">
        <v>0</v>
      </c>
      <c r="W11" s="36">
        <v>0</v>
      </c>
      <c r="X11" s="36">
        <v>1.6000000000000001E-3</v>
      </c>
      <c r="Y11" s="36">
        <v>10.206</v>
      </c>
      <c r="Z11" s="36">
        <v>1.01E-2</v>
      </c>
      <c r="AA11" s="36">
        <v>4.2299999999999997E-2</v>
      </c>
      <c r="AB11" s="36">
        <v>268.70400000000001</v>
      </c>
      <c r="AC11" s="36">
        <v>203.15</v>
      </c>
      <c r="AD11" s="36">
        <v>100</v>
      </c>
      <c r="AE11" s="36">
        <v>0</v>
      </c>
      <c r="AF11" s="36">
        <v>0</v>
      </c>
      <c r="AG11" s="36">
        <v>0</v>
      </c>
      <c r="AH11" s="36">
        <v>0</v>
      </c>
      <c r="AI11" s="36">
        <v>0</v>
      </c>
      <c r="AJ11" s="36">
        <v>0</v>
      </c>
      <c r="AK11" s="36">
        <v>0</v>
      </c>
      <c r="AL11" s="36">
        <v>2.5999999999999999E-3</v>
      </c>
      <c r="AM11" s="36">
        <v>4.1639999999999997</v>
      </c>
      <c r="AN11" s="36">
        <v>2.3400000000000001E-2</v>
      </c>
      <c r="AO11" s="36">
        <v>6.8199999999999997E-2</v>
      </c>
      <c r="AP11" s="36">
        <v>111.033</v>
      </c>
      <c r="AQ11" s="36">
        <v>323.16000000000003</v>
      </c>
      <c r="AR11" s="36">
        <v>40.799999999999997</v>
      </c>
      <c r="AS11" s="36">
        <v>5.9999999999999995E-4</v>
      </c>
      <c r="AT11" s="36">
        <v>1.1539999999999999</v>
      </c>
      <c r="AU11" s="36">
        <v>4.1000000000000003E-3</v>
      </c>
      <c r="AV11" s="36">
        <v>8.3000000000000001E-3</v>
      </c>
      <c r="AW11" s="36">
        <v>15.382999999999999</v>
      </c>
      <c r="AX11" s="36">
        <v>79.069999999999993</v>
      </c>
      <c r="AY11" s="36">
        <v>11.3</v>
      </c>
      <c r="AZ11" s="36">
        <v>0</v>
      </c>
      <c r="BA11" s="36">
        <v>0</v>
      </c>
      <c r="BB11" s="36">
        <v>0</v>
      </c>
      <c r="BC11" s="36">
        <v>0</v>
      </c>
      <c r="BD11" s="36">
        <v>0</v>
      </c>
      <c r="BE11" s="36">
        <v>0</v>
      </c>
      <c r="BF11" s="36">
        <v>0</v>
      </c>
      <c r="BG11" s="36">
        <v>2E-3</v>
      </c>
      <c r="BH11" s="36">
        <v>4.1639999999999997</v>
      </c>
      <c r="BI11" s="36">
        <v>1.9E-2</v>
      </c>
      <c r="BJ11" s="36">
        <v>5.4399999999999997E-2</v>
      </c>
      <c r="BK11" s="36">
        <v>111.033</v>
      </c>
      <c r="BL11" s="36">
        <v>257.93</v>
      </c>
      <c r="BM11" s="36">
        <v>40.799999999999997</v>
      </c>
      <c r="BN11" s="36">
        <v>2.9999999999999997E-4</v>
      </c>
      <c r="BO11" s="36">
        <v>0.46100000000000002</v>
      </c>
      <c r="BP11" s="36">
        <v>2.0999999999999999E-3</v>
      </c>
      <c r="BQ11" s="36">
        <v>3.3999999999999998E-3</v>
      </c>
      <c r="BR11" s="36">
        <v>6.1506999999999996</v>
      </c>
      <c r="BS11" s="36">
        <v>31.99</v>
      </c>
      <c r="BT11" s="36">
        <v>4.5199999999999996</v>
      </c>
      <c r="BU11" s="36">
        <v>1.4E-3</v>
      </c>
      <c r="BV11" s="36">
        <v>3.07</v>
      </c>
      <c r="BW11" s="36">
        <v>9.1000000000000004E-3</v>
      </c>
      <c r="BX11" s="36">
        <v>3.6400000000000002E-2</v>
      </c>
      <c r="BY11" s="36">
        <v>81.877099999999999</v>
      </c>
      <c r="BZ11" s="36">
        <v>172.31</v>
      </c>
      <c r="CA11" s="36">
        <v>30.09</v>
      </c>
      <c r="CB11" s="36">
        <v>4.0000000000000002E-4</v>
      </c>
      <c r="CC11" s="36">
        <v>1.357</v>
      </c>
      <c r="CD11" s="36">
        <v>1.5E-3</v>
      </c>
      <c r="CE11" s="36">
        <v>1.52E-2</v>
      </c>
      <c r="CF11" s="36">
        <v>54.260199999999998</v>
      </c>
      <c r="CG11" s="36">
        <v>47.93</v>
      </c>
      <c r="CH11" s="36">
        <v>13.29</v>
      </c>
      <c r="CI11" s="36">
        <v>2.0000000000000001E-4</v>
      </c>
      <c r="CJ11" s="36">
        <v>0.57699999999999996</v>
      </c>
      <c r="CK11" s="36">
        <v>8.9999999999999998E-4</v>
      </c>
      <c r="CL11" s="36">
        <v>2.0999999999999999E-3</v>
      </c>
      <c r="CM11" s="36">
        <v>7.6914999999999996</v>
      </c>
      <c r="CN11" s="36">
        <v>19.7</v>
      </c>
      <c r="CO11" s="36">
        <v>5.65</v>
      </c>
      <c r="CP11" s="36">
        <v>1.2999999999999999E-3</v>
      </c>
      <c r="CQ11" s="36">
        <v>5.4649999999999999</v>
      </c>
      <c r="CR11" s="36">
        <v>7.6E-3</v>
      </c>
      <c r="CS11" s="36">
        <v>3.4599999999999999E-2</v>
      </c>
      <c r="CT11" s="36">
        <v>149.9795</v>
      </c>
      <c r="CU11" s="36">
        <v>159.22</v>
      </c>
      <c r="CV11" s="36">
        <v>53.55</v>
      </c>
      <c r="CW11" s="36">
        <v>0</v>
      </c>
      <c r="CX11" s="36">
        <v>0</v>
      </c>
      <c r="CY11" s="36">
        <v>0</v>
      </c>
      <c r="CZ11" s="36">
        <v>0</v>
      </c>
      <c r="DA11" s="36">
        <v>0</v>
      </c>
      <c r="DB11" s="36">
        <v>0</v>
      </c>
      <c r="DC11" s="36">
        <v>0</v>
      </c>
      <c r="DD11" s="36">
        <v>2E-3</v>
      </c>
      <c r="DE11" s="36">
        <v>4.1639999999999997</v>
      </c>
      <c r="DF11" s="36">
        <v>1.46E-2</v>
      </c>
      <c r="DG11" s="36">
        <v>5.28E-2</v>
      </c>
      <c r="DH11" s="36">
        <v>111.033</v>
      </c>
      <c r="DI11" s="36">
        <v>250.38</v>
      </c>
      <c r="DJ11" s="36">
        <v>40.799999999999997</v>
      </c>
      <c r="DK11" s="36">
        <v>8.9999999999999998E-4</v>
      </c>
      <c r="DL11" s="36">
        <v>7.234</v>
      </c>
      <c r="DM11" s="36">
        <v>5.0000000000000001E-3</v>
      </c>
      <c r="DN11" s="36">
        <v>2.3300000000000001E-2</v>
      </c>
      <c r="DO11" s="36">
        <v>192.9101</v>
      </c>
      <c r="DP11" s="36">
        <v>110.47</v>
      </c>
      <c r="DQ11" s="36">
        <v>70.88</v>
      </c>
      <c r="DR11" s="36">
        <v>5.9999999999999995E-4</v>
      </c>
      <c r="DS11" s="36">
        <v>2.972</v>
      </c>
      <c r="DT11" s="36">
        <v>4.4000000000000003E-3</v>
      </c>
      <c r="DU11" s="36">
        <v>1.6400000000000001E-2</v>
      </c>
      <c r="DV11" s="36">
        <v>75.793899999999994</v>
      </c>
      <c r="DW11" s="36">
        <v>81.25</v>
      </c>
      <c r="DX11" s="36">
        <v>29.12</v>
      </c>
      <c r="DY11" s="36">
        <v>0</v>
      </c>
      <c r="DZ11" s="36">
        <v>0</v>
      </c>
      <c r="EA11" s="36">
        <v>0</v>
      </c>
      <c r="EB11" s="36">
        <v>0</v>
      </c>
      <c r="EC11" s="36">
        <v>0</v>
      </c>
      <c r="ED11" s="36">
        <v>0</v>
      </c>
      <c r="EE11" s="36">
        <v>0</v>
      </c>
      <c r="EF11" s="36">
        <v>2.9999999999999997E-4</v>
      </c>
      <c r="EG11" s="36">
        <v>1.357</v>
      </c>
      <c r="EH11" s="36">
        <v>2E-3</v>
      </c>
      <c r="EI11" s="36">
        <v>1.2800000000000001E-2</v>
      </c>
      <c r="EJ11" s="36">
        <v>54.260199999999998</v>
      </c>
      <c r="EK11" s="36">
        <v>40.380000000000003</v>
      </c>
      <c r="EL11" s="36">
        <v>13.29</v>
      </c>
      <c r="EM11" s="36">
        <v>3.0999999999999999E-3</v>
      </c>
      <c r="EN11" s="36">
        <v>8.8490000000000002</v>
      </c>
      <c r="EO11" s="36">
        <v>1.9300000000000001E-2</v>
      </c>
      <c r="EP11" s="36">
        <v>7.4999999999999997E-2</v>
      </c>
      <c r="EQ11" s="36">
        <v>214.44380000000001</v>
      </c>
      <c r="ER11" s="36">
        <v>391.14</v>
      </c>
      <c r="ES11" s="36">
        <v>86.71</v>
      </c>
      <c r="ET11" s="36">
        <v>0</v>
      </c>
      <c r="EU11" s="36">
        <v>0</v>
      </c>
      <c r="EV11" s="36">
        <v>0</v>
      </c>
      <c r="EW11" s="36">
        <v>0</v>
      </c>
      <c r="EX11" s="36">
        <v>0</v>
      </c>
      <c r="EY11" s="36">
        <v>0</v>
      </c>
      <c r="EZ11" s="36">
        <v>0</v>
      </c>
    </row>
    <row r="12" spans="1:156" s="45" customFormat="1" x14ac:dyDescent="0.35">
      <c r="A12" s="32" t="str">
        <f t="shared" si="2"/>
        <v>NATIONAL(M)</v>
      </c>
      <c r="B12" s="48" t="s">
        <v>1354</v>
      </c>
      <c r="C12" s="48" t="s">
        <v>1479</v>
      </c>
      <c r="D12" s="48" t="s">
        <v>1331</v>
      </c>
      <c r="E12" s="49">
        <v>45531</v>
      </c>
      <c r="F12" s="32" t="str">
        <f t="shared" si="1"/>
        <v>Tuesday</v>
      </c>
      <c r="G12" s="50">
        <v>0.4548611111111111</v>
      </c>
      <c r="H12" s="50">
        <v>0.51041666666666663</v>
      </c>
      <c r="I12" s="32" t="str">
        <f t="shared" si="0"/>
        <v>Football</v>
      </c>
      <c r="J12" s="48">
        <v>2.9999999999999997E-4</v>
      </c>
      <c r="K12" s="48">
        <v>3.8180000000000001</v>
      </c>
      <c r="L12" s="48">
        <v>3.8E-3</v>
      </c>
      <c r="M12" s="48">
        <v>7.7999999999999996E-3</v>
      </c>
      <c r="N12" s="48">
        <v>99.967500000000001</v>
      </c>
      <c r="O12" s="48">
        <v>100</v>
      </c>
      <c r="P12" s="48">
        <v>100</v>
      </c>
      <c r="Q12" s="48">
        <v>5.9999999999999995E-4</v>
      </c>
      <c r="R12" s="48">
        <v>3.8180000000000001</v>
      </c>
      <c r="S12" s="48">
        <v>7.4999999999999997E-3</v>
      </c>
      <c r="T12" s="48">
        <v>1.5299999999999999E-2</v>
      </c>
      <c r="U12" s="48">
        <v>99.967500000000001</v>
      </c>
      <c r="V12" s="48">
        <v>197.09</v>
      </c>
      <c r="W12" s="48">
        <v>100</v>
      </c>
      <c r="X12" s="48">
        <v>0</v>
      </c>
      <c r="Y12" s="48">
        <v>0</v>
      </c>
      <c r="Z12" s="48">
        <v>0</v>
      </c>
      <c r="AA12" s="48">
        <v>0</v>
      </c>
      <c r="AB12" s="48">
        <v>0</v>
      </c>
      <c r="AC12" s="48">
        <v>0</v>
      </c>
      <c r="AD12" s="48">
        <v>0</v>
      </c>
      <c r="AE12" s="48">
        <v>5.9999999999999995E-4</v>
      </c>
      <c r="AF12" s="48">
        <v>0.99299999999999999</v>
      </c>
      <c r="AG12" s="48">
        <v>2.2200000000000001E-2</v>
      </c>
      <c r="AH12" s="48">
        <v>4.4699999999999997E-2</v>
      </c>
      <c r="AI12" s="48">
        <v>79.416799999999995</v>
      </c>
      <c r="AJ12" s="48">
        <v>188.93</v>
      </c>
      <c r="AK12" s="48">
        <v>26</v>
      </c>
      <c r="AL12" s="48">
        <v>0</v>
      </c>
      <c r="AM12" s="48">
        <v>0</v>
      </c>
      <c r="AN12" s="48">
        <v>0</v>
      </c>
      <c r="AO12" s="48">
        <v>0</v>
      </c>
      <c r="AP12" s="48">
        <v>0</v>
      </c>
      <c r="AQ12" s="48">
        <v>0</v>
      </c>
      <c r="AR12" s="48">
        <v>0</v>
      </c>
      <c r="AS12" s="48">
        <v>0</v>
      </c>
      <c r="AT12" s="48">
        <v>0</v>
      </c>
      <c r="AU12" s="48">
        <v>0</v>
      </c>
      <c r="AV12" s="48">
        <v>0</v>
      </c>
      <c r="AW12" s="48">
        <v>0</v>
      </c>
      <c r="AX12" s="48">
        <v>0</v>
      </c>
      <c r="AY12" s="48">
        <v>0</v>
      </c>
      <c r="AZ12" s="48">
        <v>6.9999999999999999E-4</v>
      </c>
      <c r="BA12" s="48">
        <v>0.99299999999999999</v>
      </c>
      <c r="BB12" s="48">
        <v>2.3400000000000001E-2</v>
      </c>
      <c r="BC12" s="48">
        <v>5.8299999999999998E-2</v>
      </c>
      <c r="BD12" s="48">
        <v>79.416799999999995</v>
      </c>
      <c r="BE12" s="48">
        <v>246.01</v>
      </c>
      <c r="BF12" s="48">
        <v>26</v>
      </c>
      <c r="BG12" s="48">
        <v>0</v>
      </c>
      <c r="BH12" s="48">
        <v>0</v>
      </c>
      <c r="BI12" s="48">
        <v>0</v>
      </c>
      <c r="BJ12" s="48">
        <v>0</v>
      </c>
      <c r="BK12" s="48">
        <v>0</v>
      </c>
      <c r="BL12" s="48">
        <v>0</v>
      </c>
      <c r="BM12" s="48">
        <v>0</v>
      </c>
      <c r="BN12" s="48">
        <v>0</v>
      </c>
      <c r="BO12" s="48">
        <v>0</v>
      </c>
      <c r="BP12" s="48">
        <v>0</v>
      </c>
      <c r="BQ12" s="48">
        <v>0</v>
      </c>
      <c r="BR12" s="48">
        <v>0</v>
      </c>
      <c r="BS12" s="48">
        <v>0</v>
      </c>
      <c r="BT12" s="48">
        <v>0</v>
      </c>
      <c r="BU12" s="48">
        <v>0</v>
      </c>
      <c r="BV12" s="48">
        <v>0</v>
      </c>
      <c r="BW12" s="48">
        <v>0</v>
      </c>
      <c r="BX12" s="48">
        <v>0</v>
      </c>
      <c r="BY12" s="48">
        <v>0</v>
      </c>
      <c r="BZ12" s="48">
        <v>0</v>
      </c>
      <c r="CA12" s="48">
        <v>0</v>
      </c>
      <c r="CB12" s="48">
        <v>8.0000000000000004E-4</v>
      </c>
      <c r="CC12" s="48">
        <v>2.8260000000000001</v>
      </c>
      <c r="CD12" s="48">
        <v>6.0000000000000001E-3</v>
      </c>
      <c r="CE12" s="48">
        <v>5.7000000000000002E-3</v>
      </c>
      <c r="CF12" s="48">
        <v>20.550699999999999</v>
      </c>
      <c r="CG12" s="48">
        <v>266.87</v>
      </c>
      <c r="CH12" s="48">
        <v>74</v>
      </c>
      <c r="CI12" s="48">
        <v>0</v>
      </c>
      <c r="CJ12" s="48">
        <v>0</v>
      </c>
      <c r="CK12" s="48">
        <v>0</v>
      </c>
      <c r="CL12" s="48">
        <v>0</v>
      </c>
      <c r="CM12" s="48">
        <v>0</v>
      </c>
      <c r="CN12" s="48">
        <v>0</v>
      </c>
      <c r="CO12" s="48">
        <v>0</v>
      </c>
      <c r="CP12" s="48">
        <v>6.9999999999999999E-4</v>
      </c>
      <c r="CQ12" s="48">
        <v>2.8260000000000001</v>
      </c>
      <c r="CR12" s="48">
        <v>8.9999999999999993E-3</v>
      </c>
      <c r="CS12" s="48">
        <v>4.7999999999999996E-3</v>
      </c>
      <c r="CT12" s="48">
        <v>20.550699999999999</v>
      </c>
      <c r="CU12" s="48">
        <v>220.83</v>
      </c>
      <c r="CV12" s="48">
        <v>74</v>
      </c>
      <c r="CW12" s="48">
        <v>0</v>
      </c>
      <c r="CX12" s="48">
        <v>0</v>
      </c>
      <c r="CY12" s="48">
        <v>0</v>
      </c>
      <c r="CZ12" s="48">
        <v>0</v>
      </c>
      <c r="DA12" s="48">
        <v>0</v>
      </c>
      <c r="DB12" s="48">
        <v>0</v>
      </c>
      <c r="DC12" s="48">
        <v>0</v>
      </c>
      <c r="DD12" s="48">
        <v>5.0000000000000001E-4</v>
      </c>
      <c r="DE12" s="48">
        <v>0.99299999999999999</v>
      </c>
      <c r="DF12" s="48">
        <v>1.14E-2</v>
      </c>
      <c r="DG12" s="48">
        <v>3.7600000000000001E-2</v>
      </c>
      <c r="DH12" s="48">
        <v>79.416799999999995</v>
      </c>
      <c r="DI12" s="48">
        <v>158.85</v>
      </c>
      <c r="DJ12" s="48">
        <v>26</v>
      </c>
      <c r="DK12" s="48">
        <v>2.9999999999999997E-4</v>
      </c>
      <c r="DL12" s="48">
        <v>2.8260000000000001</v>
      </c>
      <c r="DM12" s="48">
        <v>4.1999999999999997E-3</v>
      </c>
      <c r="DN12" s="48">
        <v>2.5000000000000001E-3</v>
      </c>
      <c r="DO12" s="48">
        <v>20.550699999999999</v>
      </c>
      <c r="DP12" s="48">
        <v>115.33</v>
      </c>
      <c r="DQ12" s="48">
        <v>74</v>
      </c>
      <c r="DR12" s="48">
        <v>2.0000000000000001E-4</v>
      </c>
      <c r="DS12" s="48">
        <v>0.99299999999999999</v>
      </c>
      <c r="DT12" s="48">
        <v>3.0000000000000001E-3</v>
      </c>
      <c r="DU12" s="48">
        <v>1.72E-2</v>
      </c>
      <c r="DV12" s="48">
        <v>79.416799999999995</v>
      </c>
      <c r="DW12" s="48">
        <v>72.55</v>
      </c>
      <c r="DX12" s="48">
        <v>26</v>
      </c>
      <c r="DY12" s="48">
        <v>0</v>
      </c>
      <c r="DZ12" s="48">
        <v>0</v>
      </c>
      <c r="EA12" s="48">
        <v>0</v>
      </c>
      <c r="EB12" s="48">
        <v>0</v>
      </c>
      <c r="EC12" s="48">
        <v>0</v>
      </c>
      <c r="ED12" s="48">
        <v>0</v>
      </c>
      <c r="EE12" s="48">
        <v>0</v>
      </c>
      <c r="EF12" s="48">
        <v>8.9999999999999998E-4</v>
      </c>
      <c r="EG12" s="48">
        <v>3.8180000000000001</v>
      </c>
      <c r="EH12" s="48">
        <v>1.14E-2</v>
      </c>
      <c r="EI12" s="48">
        <v>2.3599999999999999E-2</v>
      </c>
      <c r="EJ12" s="48">
        <v>99.967500000000001</v>
      </c>
      <c r="EK12" s="48">
        <v>304.75</v>
      </c>
      <c r="EL12" s="48">
        <v>100</v>
      </c>
      <c r="EM12" s="48">
        <v>0</v>
      </c>
      <c r="EN12" s="48">
        <v>0</v>
      </c>
      <c r="EO12" s="48">
        <v>0</v>
      </c>
      <c r="EP12" s="48">
        <v>0</v>
      </c>
      <c r="EQ12" s="48">
        <v>0</v>
      </c>
      <c r="ER12" s="48">
        <v>0</v>
      </c>
      <c r="ES12" s="48">
        <v>0</v>
      </c>
      <c r="ET12" s="48">
        <v>0</v>
      </c>
      <c r="EU12" s="48">
        <v>0</v>
      </c>
      <c r="EV12" s="48">
        <v>0</v>
      </c>
      <c r="EW12" s="48">
        <v>0</v>
      </c>
      <c r="EX12" s="48">
        <v>0</v>
      </c>
      <c r="EY12" s="48">
        <v>0</v>
      </c>
      <c r="EZ12" s="48">
        <v>0</v>
      </c>
    </row>
    <row r="13" spans="1:156" s="45" customFormat="1" x14ac:dyDescent="0.35">
      <c r="A13" s="32" t="str">
        <f t="shared" si="2"/>
        <v>NATIONAL(M)</v>
      </c>
      <c r="B13" s="48" t="s">
        <v>1356</v>
      </c>
      <c r="C13" s="48" t="s">
        <v>1480</v>
      </c>
      <c r="D13" s="48" t="s">
        <v>1331</v>
      </c>
      <c r="E13" s="49">
        <v>45531</v>
      </c>
      <c r="F13" s="32" t="str">
        <f t="shared" si="1"/>
        <v>Tuesday</v>
      </c>
      <c r="G13" s="50">
        <v>0.54861111111111116</v>
      </c>
      <c r="H13" s="50">
        <v>0.60416666666666674</v>
      </c>
      <c r="I13" s="32" t="str">
        <f t="shared" si="0"/>
        <v>Football</v>
      </c>
      <c r="J13" s="48">
        <v>0</v>
      </c>
      <c r="K13" s="48">
        <v>0.63800000000000001</v>
      </c>
      <c r="L13" s="48">
        <v>5.9999999999999995E-4</v>
      </c>
      <c r="M13" s="48">
        <v>4.0000000000000001E-3</v>
      </c>
      <c r="N13" s="48">
        <v>51.077599999999997</v>
      </c>
      <c r="O13" s="48">
        <v>100</v>
      </c>
      <c r="P13" s="48">
        <v>100</v>
      </c>
      <c r="Q13" s="48">
        <v>1E-4</v>
      </c>
      <c r="R13" s="48">
        <v>0.63800000000000001</v>
      </c>
      <c r="S13" s="48">
        <v>1.2999999999999999E-3</v>
      </c>
      <c r="T13" s="48">
        <v>7.7999999999999996E-3</v>
      </c>
      <c r="U13" s="48">
        <v>51.077599999999997</v>
      </c>
      <c r="V13" s="48">
        <v>197.09</v>
      </c>
      <c r="W13" s="48">
        <v>100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8">
        <v>0</v>
      </c>
      <c r="AK13" s="48">
        <v>0</v>
      </c>
      <c r="AL13" s="48">
        <v>0</v>
      </c>
      <c r="AM13" s="48">
        <v>0</v>
      </c>
      <c r="AN13" s="48">
        <v>0</v>
      </c>
      <c r="AO13" s="48">
        <v>0</v>
      </c>
      <c r="AP13" s="48">
        <v>0</v>
      </c>
      <c r="AQ13" s="48">
        <v>0</v>
      </c>
      <c r="AR13" s="48">
        <v>0</v>
      </c>
      <c r="AS13" s="48">
        <v>0</v>
      </c>
      <c r="AT13" s="48">
        <v>0</v>
      </c>
      <c r="AU13" s="48">
        <v>0</v>
      </c>
      <c r="AV13" s="48">
        <v>0</v>
      </c>
      <c r="AW13" s="48">
        <v>0</v>
      </c>
      <c r="AX13" s="48">
        <v>0</v>
      </c>
      <c r="AY13" s="48">
        <v>0</v>
      </c>
      <c r="AZ13" s="48">
        <v>0</v>
      </c>
      <c r="BA13" s="48">
        <v>0</v>
      </c>
      <c r="BB13" s="48">
        <v>0</v>
      </c>
      <c r="BC13" s="48">
        <v>0</v>
      </c>
      <c r="BD13" s="48">
        <v>0</v>
      </c>
      <c r="BE13" s="48">
        <v>0</v>
      </c>
      <c r="BF13" s="48">
        <v>0</v>
      </c>
      <c r="BG13" s="48">
        <v>0</v>
      </c>
      <c r="BH13" s="48">
        <v>0</v>
      </c>
      <c r="BI13" s="48">
        <v>0</v>
      </c>
      <c r="BJ13" s="48">
        <v>0</v>
      </c>
      <c r="BK13" s="48">
        <v>0</v>
      </c>
      <c r="BL13" s="48">
        <v>0</v>
      </c>
      <c r="BM13" s="48">
        <v>0</v>
      </c>
      <c r="BN13" s="48">
        <v>0</v>
      </c>
      <c r="BO13" s="48">
        <v>0</v>
      </c>
      <c r="BP13" s="48">
        <v>0</v>
      </c>
      <c r="BQ13" s="48">
        <v>0</v>
      </c>
      <c r="BR13" s="48">
        <v>0</v>
      </c>
      <c r="BS13" s="48">
        <v>0</v>
      </c>
      <c r="BT13" s="48">
        <v>0</v>
      </c>
      <c r="BU13" s="48">
        <v>0</v>
      </c>
      <c r="BV13" s="48">
        <v>0</v>
      </c>
      <c r="BW13" s="48">
        <v>0</v>
      </c>
      <c r="BX13" s="48">
        <v>0</v>
      </c>
      <c r="BY13" s="48">
        <v>0</v>
      </c>
      <c r="BZ13" s="48">
        <v>0</v>
      </c>
      <c r="CA13" s="48">
        <v>0</v>
      </c>
      <c r="CB13" s="48">
        <v>2.0000000000000001E-4</v>
      </c>
      <c r="CC13" s="48">
        <v>0.63800000000000001</v>
      </c>
      <c r="CD13" s="48">
        <v>1.4E-3</v>
      </c>
      <c r="CE13" s="48">
        <v>1.43E-2</v>
      </c>
      <c r="CF13" s="48">
        <v>51.077599999999997</v>
      </c>
      <c r="CG13" s="48">
        <v>360.62</v>
      </c>
      <c r="CH13" s="48">
        <v>100</v>
      </c>
      <c r="CI13" s="48">
        <v>0</v>
      </c>
      <c r="CJ13" s="48">
        <v>0</v>
      </c>
      <c r="CK13" s="48">
        <v>0</v>
      </c>
      <c r="CL13" s="48">
        <v>0</v>
      </c>
      <c r="CM13" s="48">
        <v>0</v>
      </c>
      <c r="CN13" s="48">
        <v>0</v>
      </c>
      <c r="CO13" s="48">
        <v>0</v>
      </c>
      <c r="CP13" s="48">
        <v>1E-4</v>
      </c>
      <c r="CQ13" s="48">
        <v>0.63800000000000001</v>
      </c>
      <c r="CR13" s="48">
        <v>2E-3</v>
      </c>
      <c r="CS13" s="48">
        <v>1.18E-2</v>
      </c>
      <c r="CT13" s="48">
        <v>51.077599999999997</v>
      </c>
      <c r="CU13" s="48">
        <v>298.42</v>
      </c>
      <c r="CV13" s="48">
        <v>100</v>
      </c>
      <c r="CW13" s="48">
        <v>0</v>
      </c>
      <c r="CX13" s="48">
        <v>0</v>
      </c>
      <c r="CY13" s="48">
        <v>0</v>
      </c>
      <c r="CZ13" s="48">
        <v>0</v>
      </c>
      <c r="DA13" s="48">
        <v>0</v>
      </c>
      <c r="DB13" s="48">
        <v>0</v>
      </c>
      <c r="DC13" s="48">
        <v>0</v>
      </c>
      <c r="DD13" s="48">
        <v>0</v>
      </c>
      <c r="DE13" s="48">
        <v>0</v>
      </c>
      <c r="DF13" s="48">
        <v>0</v>
      </c>
      <c r="DG13" s="48">
        <v>0</v>
      </c>
      <c r="DH13" s="48">
        <v>0</v>
      </c>
      <c r="DI13" s="48">
        <v>0</v>
      </c>
      <c r="DJ13" s="48">
        <v>0</v>
      </c>
      <c r="DK13" s="48">
        <v>1E-4</v>
      </c>
      <c r="DL13" s="48">
        <v>0.63800000000000001</v>
      </c>
      <c r="DM13" s="48">
        <v>1E-3</v>
      </c>
      <c r="DN13" s="48">
        <v>6.1999999999999998E-3</v>
      </c>
      <c r="DO13" s="48">
        <v>51.077599999999997</v>
      </c>
      <c r="DP13" s="48">
        <v>155.85</v>
      </c>
      <c r="DQ13" s="48">
        <v>100</v>
      </c>
      <c r="DR13" s="48">
        <v>0</v>
      </c>
      <c r="DS13" s="48">
        <v>0</v>
      </c>
      <c r="DT13" s="48">
        <v>0</v>
      </c>
      <c r="DU13" s="48">
        <v>0</v>
      </c>
      <c r="DV13" s="48">
        <v>0</v>
      </c>
      <c r="DW13" s="48">
        <v>0</v>
      </c>
      <c r="DX13" s="48">
        <v>0</v>
      </c>
      <c r="DY13" s="48">
        <v>2.0000000000000001E-4</v>
      </c>
      <c r="DZ13" s="48">
        <v>0.63800000000000001</v>
      </c>
      <c r="EA13" s="48">
        <v>1.6999999999999999E-3</v>
      </c>
      <c r="EB13" s="48">
        <v>1.35E-2</v>
      </c>
      <c r="EC13" s="48">
        <v>51.077599999999997</v>
      </c>
      <c r="ED13" s="48">
        <v>340.32</v>
      </c>
      <c r="EE13" s="48">
        <v>100</v>
      </c>
      <c r="EF13" s="48">
        <v>0</v>
      </c>
      <c r="EG13" s="48">
        <v>0</v>
      </c>
      <c r="EH13" s="48">
        <v>0</v>
      </c>
      <c r="EI13" s="48">
        <v>0</v>
      </c>
      <c r="EJ13" s="48">
        <v>0</v>
      </c>
      <c r="EK13" s="48">
        <v>0</v>
      </c>
      <c r="EL13" s="48">
        <v>0</v>
      </c>
      <c r="EM13" s="48">
        <v>0</v>
      </c>
      <c r="EN13" s="48">
        <v>0</v>
      </c>
      <c r="EO13" s="48">
        <v>0</v>
      </c>
      <c r="EP13" s="48">
        <v>0</v>
      </c>
      <c r="EQ13" s="48">
        <v>0</v>
      </c>
      <c r="ER13" s="48">
        <v>0</v>
      </c>
      <c r="ES13" s="48">
        <v>0</v>
      </c>
      <c r="ET13" s="48">
        <v>0</v>
      </c>
      <c r="EU13" s="48">
        <v>0</v>
      </c>
      <c r="EV13" s="48">
        <v>0</v>
      </c>
      <c r="EW13" s="48">
        <v>0</v>
      </c>
      <c r="EX13" s="48">
        <v>0</v>
      </c>
      <c r="EY13" s="48">
        <v>0</v>
      </c>
      <c r="EZ13" s="48">
        <v>0</v>
      </c>
    </row>
    <row r="14" spans="1:156" s="45" customFormat="1" x14ac:dyDescent="0.35">
      <c r="A14" s="32" t="str">
        <f t="shared" si="2"/>
        <v>NATIONAL(M)</v>
      </c>
      <c r="B14" s="48" t="s">
        <v>1354</v>
      </c>
      <c r="C14" s="48" t="s">
        <v>1479</v>
      </c>
      <c r="D14" s="48" t="s">
        <v>1331</v>
      </c>
      <c r="E14" s="49">
        <v>45531</v>
      </c>
      <c r="F14" s="32" t="str">
        <f t="shared" si="1"/>
        <v>Tuesday</v>
      </c>
      <c r="G14" s="50">
        <v>0.80902777777777779</v>
      </c>
      <c r="H14" s="50">
        <v>0.86458333333333337</v>
      </c>
      <c r="I14" s="32" t="str">
        <f t="shared" si="0"/>
        <v>Football</v>
      </c>
      <c r="J14" s="48">
        <v>5.8999999999999999E-3</v>
      </c>
      <c r="K14" s="48">
        <v>76.340999999999994</v>
      </c>
      <c r="L14" s="48">
        <v>2.9000000000000001E-2</v>
      </c>
      <c r="M14" s="48">
        <v>1.8700000000000001E-2</v>
      </c>
      <c r="N14" s="48">
        <v>240.5685</v>
      </c>
      <c r="O14" s="48">
        <v>100</v>
      </c>
      <c r="P14" s="48">
        <v>100</v>
      </c>
      <c r="Q14" s="48">
        <v>0.01</v>
      </c>
      <c r="R14" s="48">
        <v>65.180999999999997</v>
      </c>
      <c r="S14" s="48">
        <v>4.8500000000000001E-2</v>
      </c>
      <c r="T14" s="48">
        <v>2.9899999999999999E-2</v>
      </c>
      <c r="U14" s="48">
        <v>195.93029999999999</v>
      </c>
      <c r="V14" s="48">
        <v>168.28</v>
      </c>
      <c r="W14" s="48">
        <v>85.38</v>
      </c>
      <c r="X14" s="48">
        <v>1.8E-3</v>
      </c>
      <c r="Y14" s="48">
        <v>11.16</v>
      </c>
      <c r="Z14" s="48">
        <v>8.6E-3</v>
      </c>
      <c r="AA14" s="48">
        <v>7.0000000000000001E-3</v>
      </c>
      <c r="AB14" s="48">
        <v>44.638199999999998</v>
      </c>
      <c r="AC14" s="48">
        <v>29.67</v>
      </c>
      <c r="AD14" s="48">
        <v>14.62</v>
      </c>
      <c r="AE14" s="48">
        <v>0</v>
      </c>
      <c r="AF14" s="48">
        <v>0</v>
      </c>
      <c r="AG14" s="48">
        <v>0</v>
      </c>
      <c r="AH14" s="48">
        <v>0</v>
      </c>
      <c r="AI14" s="48">
        <v>0</v>
      </c>
      <c r="AJ14" s="48">
        <v>0</v>
      </c>
      <c r="AK14" s="48">
        <v>0</v>
      </c>
      <c r="AL14" s="48">
        <v>0</v>
      </c>
      <c r="AM14" s="48">
        <v>0</v>
      </c>
      <c r="AN14" s="48">
        <v>0</v>
      </c>
      <c r="AO14" s="48">
        <v>0</v>
      </c>
      <c r="AP14" s="48">
        <v>0</v>
      </c>
      <c r="AQ14" s="48">
        <v>0</v>
      </c>
      <c r="AR14" s="48">
        <v>0</v>
      </c>
      <c r="AS14" s="48">
        <v>2.8299999999999999E-2</v>
      </c>
      <c r="AT14" s="48">
        <v>52.195999999999998</v>
      </c>
      <c r="AU14" s="48">
        <v>0.1429</v>
      </c>
      <c r="AV14" s="48">
        <v>7.8100000000000003E-2</v>
      </c>
      <c r="AW14" s="48">
        <v>143.9881</v>
      </c>
      <c r="AX14" s="48">
        <v>478.22</v>
      </c>
      <c r="AY14" s="48">
        <v>68.37</v>
      </c>
      <c r="AZ14" s="48">
        <v>0</v>
      </c>
      <c r="BA14" s="48">
        <v>0</v>
      </c>
      <c r="BB14" s="48">
        <v>0</v>
      </c>
      <c r="BC14" s="48">
        <v>0</v>
      </c>
      <c r="BD14" s="48">
        <v>0</v>
      </c>
      <c r="BE14" s="48">
        <v>0</v>
      </c>
      <c r="BF14" s="48">
        <v>0</v>
      </c>
      <c r="BG14" s="48">
        <v>0</v>
      </c>
      <c r="BH14" s="48">
        <v>0</v>
      </c>
      <c r="BI14" s="48">
        <v>0</v>
      </c>
      <c r="BJ14" s="48">
        <v>0</v>
      </c>
      <c r="BK14" s="48">
        <v>0</v>
      </c>
      <c r="BL14" s="48">
        <v>0</v>
      </c>
      <c r="BM14" s="48">
        <v>0</v>
      </c>
      <c r="BN14" s="48">
        <v>0</v>
      </c>
      <c r="BO14" s="48">
        <v>0</v>
      </c>
      <c r="BP14" s="48">
        <v>0</v>
      </c>
      <c r="BQ14" s="48">
        <v>0</v>
      </c>
      <c r="BR14" s="48">
        <v>0</v>
      </c>
      <c r="BS14" s="48">
        <v>0</v>
      </c>
      <c r="BT14" s="48">
        <v>0</v>
      </c>
      <c r="BU14" s="48">
        <v>0</v>
      </c>
      <c r="BV14" s="48">
        <v>0</v>
      </c>
      <c r="BW14" s="48">
        <v>0</v>
      </c>
      <c r="BX14" s="48">
        <v>0</v>
      </c>
      <c r="BY14" s="48">
        <v>0</v>
      </c>
      <c r="BZ14" s="48">
        <v>0</v>
      </c>
      <c r="CA14" s="48">
        <v>0</v>
      </c>
      <c r="CB14" s="48">
        <v>6.7999999999999996E-3</v>
      </c>
      <c r="CC14" s="48">
        <v>24.145</v>
      </c>
      <c r="CD14" s="48">
        <v>2.06E-2</v>
      </c>
      <c r="CE14" s="48">
        <v>2.7E-2</v>
      </c>
      <c r="CF14" s="48">
        <v>96.580399999999997</v>
      </c>
      <c r="CG14" s="48">
        <v>114.06</v>
      </c>
      <c r="CH14" s="48">
        <v>31.63</v>
      </c>
      <c r="CI14" s="48">
        <v>2.06E-2</v>
      </c>
      <c r="CJ14" s="48">
        <v>76.340999999999994</v>
      </c>
      <c r="CK14" s="48">
        <v>8.8400000000000006E-2</v>
      </c>
      <c r="CL14" s="48">
        <v>6.5000000000000002E-2</v>
      </c>
      <c r="CM14" s="48">
        <v>240.5685</v>
      </c>
      <c r="CN14" s="48">
        <v>348.39</v>
      </c>
      <c r="CO14" s="48">
        <v>100</v>
      </c>
      <c r="CP14" s="48">
        <v>0</v>
      </c>
      <c r="CQ14" s="48">
        <v>0</v>
      </c>
      <c r="CR14" s="48">
        <v>0</v>
      </c>
      <c r="CS14" s="48">
        <v>0</v>
      </c>
      <c r="CT14" s="48">
        <v>0</v>
      </c>
      <c r="CU14" s="48">
        <v>0</v>
      </c>
      <c r="CV14" s="48">
        <v>0</v>
      </c>
      <c r="CW14" s="48">
        <v>0</v>
      </c>
      <c r="CX14" s="48">
        <v>0</v>
      </c>
      <c r="CY14" s="48">
        <v>0</v>
      </c>
      <c r="CZ14" s="48">
        <v>0</v>
      </c>
      <c r="DA14" s="48">
        <v>0</v>
      </c>
      <c r="DB14" s="48">
        <v>0</v>
      </c>
      <c r="DC14" s="48">
        <v>0</v>
      </c>
      <c r="DD14" s="48">
        <v>0</v>
      </c>
      <c r="DE14" s="48">
        <v>0</v>
      </c>
      <c r="DF14" s="48">
        <v>0</v>
      </c>
      <c r="DG14" s="48">
        <v>0</v>
      </c>
      <c r="DH14" s="48">
        <v>0</v>
      </c>
      <c r="DI14" s="48">
        <v>0</v>
      </c>
      <c r="DJ14" s="48">
        <v>0</v>
      </c>
      <c r="DK14" s="48">
        <v>9.1999999999999998E-3</v>
      </c>
      <c r="DL14" s="48">
        <v>76.340999999999994</v>
      </c>
      <c r="DM14" s="48">
        <v>4.2700000000000002E-2</v>
      </c>
      <c r="DN14" s="48">
        <v>2.9100000000000001E-2</v>
      </c>
      <c r="DO14" s="48">
        <v>240.5685</v>
      </c>
      <c r="DP14" s="48">
        <v>155.85</v>
      </c>
      <c r="DQ14" s="48">
        <v>100</v>
      </c>
      <c r="DR14" s="48">
        <v>0</v>
      </c>
      <c r="DS14" s="48">
        <v>0</v>
      </c>
      <c r="DT14" s="48">
        <v>0</v>
      </c>
      <c r="DU14" s="48">
        <v>0</v>
      </c>
      <c r="DV14" s="48">
        <v>0</v>
      </c>
      <c r="DW14" s="48">
        <v>0</v>
      </c>
      <c r="DX14" s="48">
        <v>0</v>
      </c>
      <c r="DY14" s="48">
        <v>1.38E-2</v>
      </c>
      <c r="DZ14" s="48">
        <v>52.195999999999998</v>
      </c>
      <c r="EA14" s="48">
        <v>6.3299999999999995E-2</v>
      </c>
      <c r="EB14" s="48">
        <v>3.7999999999999999E-2</v>
      </c>
      <c r="EC14" s="48">
        <v>143.9881</v>
      </c>
      <c r="ED14" s="48">
        <v>232.68</v>
      </c>
      <c r="EE14" s="48">
        <v>68.37</v>
      </c>
      <c r="EF14" s="48">
        <v>5.7000000000000002E-3</v>
      </c>
      <c r="EG14" s="48">
        <v>24.145</v>
      </c>
      <c r="EH14" s="48">
        <v>2.9600000000000001E-2</v>
      </c>
      <c r="EI14" s="48">
        <v>2.2800000000000001E-2</v>
      </c>
      <c r="EJ14" s="48">
        <v>96.580399999999997</v>
      </c>
      <c r="EK14" s="48">
        <v>96.39</v>
      </c>
      <c r="EL14" s="48">
        <v>31.63</v>
      </c>
      <c r="EM14" s="48">
        <v>0</v>
      </c>
      <c r="EN14" s="48">
        <v>0</v>
      </c>
      <c r="EO14" s="48">
        <v>0</v>
      </c>
      <c r="EP14" s="48">
        <v>0</v>
      </c>
      <c r="EQ14" s="48">
        <v>0</v>
      </c>
      <c r="ER14" s="48">
        <v>0</v>
      </c>
      <c r="ES14" s="48">
        <v>0</v>
      </c>
      <c r="ET14" s="48">
        <v>0</v>
      </c>
      <c r="EU14" s="48">
        <v>0</v>
      </c>
      <c r="EV14" s="48">
        <v>0</v>
      </c>
      <c r="EW14" s="48">
        <v>0</v>
      </c>
      <c r="EX14" s="48">
        <v>0</v>
      </c>
      <c r="EY14" s="48">
        <v>0</v>
      </c>
      <c r="EZ14" s="48">
        <v>0</v>
      </c>
    </row>
    <row r="15" spans="1:156" s="45" customFormat="1" x14ac:dyDescent="0.35">
      <c r="A15" s="32" t="str">
        <f t="shared" si="2"/>
        <v>NATIONAL(M)</v>
      </c>
      <c r="B15" s="48" t="s">
        <v>1356</v>
      </c>
      <c r="C15" s="48" t="s">
        <v>1480</v>
      </c>
      <c r="D15" s="48" t="s">
        <v>1331</v>
      </c>
      <c r="E15" s="49">
        <v>45531</v>
      </c>
      <c r="F15" s="32" t="str">
        <f t="shared" si="1"/>
        <v>Tuesday</v>
      </c>
      <c r="G15" s="50">
        <v>0.86458333333333337</v>
      </c>
      <c r="H15" s="50">
        <v>0.92013888888888895</v>
      </c>
      <c r="I15" s="32" t="str">
        <f t="shared" si="0"/>
        <v>Football</v>
      </c>
      <c r="J15" s="48">
        <v>2.9999999999999997E-4</v>
      </c>
      <c r="K15" s="48">
        <v>4.0570000000000004</v>
      </c>
      <c r="L15" s="48">
        <v>1.8E-3</v>
      </c>
      <c r="M15" s="48">
        <v>1.6999999999999999E-3</v>
      </c>
      <c r="N15" s="48">
        <v>21.635000000000002</v>
      </c>
      <c r="O15" s="48">
        <v>100</v>
      </c>
      <c r="P15" s="48">
        <v>100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5.9999999999999995E-4</v>
      </c>
      <c r="Y15" s="48">
        <v>4.0570000000000004</v>
      </c>
      <c r="Z15" s="48">
        <v>3.7000000000000002E-3</v>
      </c>
      <c r="AA15" s="48">
        <v>3.3999999999999998E-3</v>
      </c>
      <c r="AB15" s="48">
        <v>21.635000000000002</v>
      </c>
      <c r="AC15" s="48">
        <v>202.99</v>
      </c>
      <c r="AD15" s="48">
        <v>100</v>
      </c>
      <c r="AE15" s="48">
        <v>0</v>
      </c>
      <c r="AF15" s="48">
        <v>0</v>
      </c>
      <c r="AG15" s="48">
        <v>0</v>
      </c>
      <c r="AH15" s="48">
        <v>0</v>
      </c>
      <c r="AI15" s="48">
        <v>0</v>
      </c>
      <c r="AJ15" s="48">
        <v>0</v>
      </c>
      <c r="AK15" s="48">
        <v>0</v>
      </c>
      <c r="AL15" s="48">
        <v>0</v>
      </c>
      <c r="AM15" s="48">
        <v>0</v>
      </c>
      <c r="AN15" s="48">
        <v>0</v>
      </c>
      <c r="AO15" s="48">
        <v>0</v>
      </c>
      <c r="AP15" s="48">
        <v>0</v>
      </c>
      <c r="AQ15" s="48">
        <v>0</v>
      </c>
      <c r="AR15" s="48">
        <v>0</v>
      </c>
      <c r="AS15" s="48">
        <v>0</v>
      </c>
      <c r="AT15" s="48">
        <v>0</v>
      </c>
      <c r="AU15" s="48">
        <v>0</v>
      </c>
      <c r="AV15" s="48">
        <v>0</v>
      </c>
      <c r="AW15" s="48">
        <v>0</v>
      </c>
      <c r="AX15" s="48">
        <v>0</v>
      </c>
      <c r="AY15" s="48">
        <v>0</v>
      </c>
      <c r="AZ15" s="48">
        <v>0</v>
      </c>
      <c r="BA15" s="48">
        <v>0</v>
      </c>
      <c r="BB15" s="48">
        <v>0</v>
      </c>
      <c r="BC15" s="48">
        <v>0</v>
      </c>
      <c r="BD15" s="48">
        <v>0</v>
      </c>
      <c r="BE15" s="48">
        <v>0</v>
      </c>
      <c r="BF15" s="48">
        <v>0</v>
      </c>
      <c r="BG15" s="48">
        <v>0</v>
      </c>
      <c r="BH15" s="48">
        <v>0</v>
      </c>
      <c r="BI15" s="48">
        <v>0</v>
      </c>
      <c r="BJ15" s="48">
        <v>0</v>
      </c>
      <c r="BK15" s="48">
        <v>0</v>
      </c>
      <c r="BL15" s="48">
        <v>0</v>
      </c>
      <c r="BM15" s="48">
        <v>0</v>
      </c>
      <c r="BN15" s="48">
        <v>0</v>
      </c>
      <c r="BO15" s="48">
        <v>0</v>
      </c>
      <c r="BP15" s="48">
        <v>0</v>
      </c>
      <c r="BQ15" s="48">
        <v>0</v>
      </c>
      <c r="BR15" s="48">
        <v>0</v>
      </c>
      <c r="BS15" s="48">
        <v>0</v>
      </c>
      <c r="BT15" s="48">
        <v>0</v>
      </c>
      <c r="BU15" s="48">
        <v>0</v>
      </c>
      <c r="BV15" s="48">
        <v>0</v>
      </c>
      <c r="BW15" s="48">
        <v>0</v>
      </c>
      <c r="BX15" s="48">
        <v>0</v>
      </c>
      <c r="BY15" s="48">
        <v>0</v>
      </c>
      <c r="BZ15" s="48">
        <v>0</v>
      </c>
      <c r="CA15" s="48">
        <v>0</v>
      </c>
      <c r="CB15" s="48">
        <v>1.1000000000000001E-3</v>
      </c>
      <c r="CC15" s="48">
        <v>4.0570000000000004</v>
      </c>
      <c r="CD15" s="48">
        <v>4.1999999999999997E-3</v>
      </c>
      <c r="CE15" s="48">
        <v>6.0000000000000001E-3</v>
      </c>
      <c r="CF15" s="48">
        <v>21.635000000000002</v>
      </c>
      <c r="CG15" s="48">
        <v>360.62</v>
      </c>
      <c r="CH15" s="48">
        <v>100</v>
      </c>
      <c r="CI15" s="48">
        <v>1.1000000000000001E-3</v>
      </c>
      <c r="CJ15" s="48">
        <v>4.0570000000000004</v>
      </c>
      <c r="CK15" s="48">
        <v>5.7000000000000002E-3</v>
      </c>
      <c r="CL15" s="48">
        <v>5.7999999999999996E-3</v>
      </c>
      <c r="CM15" s="48">
        <v>21.635000000000002</v>
      </c>
      <c r="CN15" s="48">
        <v>348.39</v>
      </c>
      <c r="CO15" s="48">
        <v>100</v>
      </c>
      <c r="CP15" s="48">
        <v>0</v>
      </c>
      <c r="CQ15" s="48">
        <v>0</v>
      </c>
      <c r="CR15" s="48">
        <v>0</v>
      </c>
      <c r="CS15" s="48">
        <v>0</v>
      </c>
      <c r="CT15" s="48">
        <v>0</v>
      </c>
      <c r="CU15" s="48">
        <v>0</v>
      </c>
      <c r="CV15" s="48">
        <v>0</v>
      </c>
      <c r="CW15" s="48">
        <v>0</v>
      </c>
      <c r="CX15" s="48">
        <v>0</v>
      </c>
      <c r="CY15" s="48">
        <v>0</v>
      </c>
      <c r="CZ15" s="48">
        <v>0</v>
      </c>
      <c r="DA15" s="48">
        <v>0</v>
      </c>
      <c r="DB15" s="48">
        <v>0</v>
      </c>
      <c r="DC15" s="48">
        <v>0</v>
      </c>
      <c r="DD15" s="48">
        <v>0</v>
      </c>
      <c r="DE15" s="48">
        <v>0</v>
      </c>
      <c r="DF15" s="48">
        <v>0</v>
      </c>
      <c r="DG15" s="48">
        <v>0</v>
      </c>
      <c r="DH15" s="48">
        <v>0</v>
      </c>
      <c r="DI15" s="48">
        <v>0</v>
      </c>
      <c r="DJ15" s="48">
        <v>0</v>
      </c>
      <c r="DK15" s="48">
        <v>5.0000000000000001E-4</v>
      </c>
      <c r="DL15" s="48">
        <v>4.0570000000000004</v>
      </c>
      <c r="DM15" s="48">
        <v>2.7000000000000001E-3</v>
      </c>
      <c r="DN15" s="48">
        <v>2.5999999999999999E-3</v>
      </c>
      <c r="DO15" s="48">
        <v>21.635000000000002</v>
      </c>
      <c r="DP15" s="48">
        <v>155.85</v>
      </c>
      <c r="DQ15" s="48">
        <v>100</v>
      </c>
      <c r="DR15" s="48">
        <v>0</v>
      </c>
      <c r="DS15" s="48">
        <v>0</v>
      </c>
      <c r="DT15" s="48">
        <v>0</v>
      </c>
      <c r="DU15" s="48">
        <v>0</v>
      </c>
      <c r="DV15" s="48">
        <v>0</v>
      </c>
      <c r="DW15" s="48">
        <v>0</v>
      </c>
      <c r="DX15" s="48">
        <v>0</v>
      </c>
      <c r="DY15" s="48">
        <v>0</v>
      </c>
      <c r="DZ15" s="48">
        <v>0</v>
      </c>
      <c r="EA15" s="48">
        <v>0</v>
      </c>
      <c r="EB15" s="48">
        <v>0</v>
      </c>
      <c r="EC15" s="48">
        <v>0</v>
      </c>
      <c r="ED15" s="48">
        <v>0</v>
      </c>
      <c r="EE15" s="48">
        <v>0</v>
      </c>
      <c r="EF15" s="48">
        <v>1E-3</v>
      </c>
      <c r="EG15" s="48">
        <v>4.0570000000000004</v>
      </c>
      <c r="EH15" s="48">
        <v>5.7999999999999996E-3</v>
      </c>
      <c r="EI15" s="48">
        <v>5.1000000000000004E-3</v>
      </c>
      <c r="EJ15" s="48">
        <v>21.635000000000002</v>
      </c>
      <c r="EK15" s="48">
        <v>304.75</v>
      </c>
      <c r="EL15" s="48">
        <v>100</v>
      </c>
      <c r="EM15" s="48">
        <v>0</v>
      </c>
      <c r="EN15" s="48">
        <v>0</v>
      </c>
      <c r="EO15" s="48">
        <v>0</v>
      </c>
      <c r="EP15" s="48">
        <v>0</v>
      </c>
      <c r="EQ15" s="48">
        <v>0</v>
      </c>
      <c r="ER15" s="48">
        <v>0</v>
      </c>
      <c r="ES15" s="48">
        <v>0</v>
      </c>
      <c r="ET15" s="48">
        <v>0</v>
      </c>
      <c r="EU15" s="48">
        <v>0</v>
      </c>
      <c r="EV15" s="48">
        <v>0</v>
      </c>
      <c r="EW15" s="48">
        <v>0</v>
      </c>
      <c r="EX15" s="48">
        <v>0</v>
      </c>
      <c r="EY15" s="48">
        <v>0</v>
      </c>
      <c r="EZ15" s="48">
        <v>0</v>
      </c>
    </row>
    <row r="16" spans="1:156" s="45" customFormat="1" x14ac:dyDescent="0.35">
      <c r="A16" s="32" t="str">
        <f t="shared" si="2"/>
        <v>NATIONAL(M)</v>
      </c>
      <c r="B16" s="48" t="s">
        <v>1354</v>
      </c>
      <c r="C16" s="48" t="s">
        <v>1355</v>
      </c>
      <c r="D16" s="48" t="s">
        <v>1331</v>
      </c>
      <c r="E16" s="49">
        <v>45535</v>
      </c>
      <c r="F16" s="32" t="str">
        <f t="shared" si="1"/>
        <v>Saturday</v>
      </c>
      <c r="G16" s="50">
        <v>0.79513888888888884</v>
      </c>
      <c r="H16" s="50">
        <v>0.85069444444444442</v>
      </c>
      <c r="I16" s="32" t="str">
        <f t="shared" si="0"/>
        <v>Football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  <c r="AS16" s="48">
        <v>0</v>
      </c>
      <c r="AT16" s="48">
        <v>0</v>
      </c>
      <c r="AU16" s="48">
        <v>0</v>
      </c>
      <c r="AV16" s="48">
        <v>0</v>
      </c>
      <c r="AW16" s="48">
        <v>0</v>
      </c>
      <c r="AX16" s="48">
        <v>0</v>
      </c>
      <c r="AY16" s="48">
        <v>0</v>
      </c>
      <c r="AZ16" s="48">
        <v>0</v>
      </c>
      <c r="BA16" s="48">
        <v>0</v>
      </c>
      <c r="BB16" s="48">
        <v>0</v>
      </c>
      <c r="BC16" s="48">
        <v>0</v>
      </c>
      <c r="BD16" s="48">
        <v>0</v>
      </c>
      <c r="BE16" s="48">
        <v>0</v>
      </c>
      <c r="BF16" s="48">
        <v>0</v>
      </c>
      <c r="BG16" s="48">
        <v>0</v>
      </c>
      <c r="BH16" s="48">
        <v>0</v>
      </c>
      <c r="BI16" s="48">
        <v>0</v>
      </c>
      <c r="BJ16" s="48">
        <v>0</v>
      </c>
      <c r="BK16" s="48">
        <v>0</v>
      </c>
      <c r="BL16" s="48">
        <v>0</v>
      </c>
      <c r="BM16" s="48">
        <v>0</v>
      </c>
      <c r="BN16" s="48">
        <v>0</v>
      </c>
      <c r="BO16" s="48">
        <v>0</v>
      </c>
      <c r="BP16" s="48">
        <v>0</v>
      </c>
      <c r="BQ16" s="48">
        <v>0</v>
      </c>
      <c r="BR16" s="48">
        <v>0</v>
      </c>
      <c r="BS16" s="48">
        <v>0</v>
      </c>
      <c r="BT16" s="48">
        <v>0</v>
      </c>
      <c r="BU16" s="48">
        <v>0</v>
      </c>
      <c r="BV16" s="48">
        <v>0</v>
      </c>
      <c r="BW16" s="48">
        <v>0</v>
      </c>
      <c r="BX16" s="48">
        <v>0</v>
      </c>
      <c r="BY16" s="48">
        <v>0</v>
      </c>
      <c r="BZ16" s="48">
        <v>0</v>
      </c>
      <c r="CA16" s="48">
        <v>0</v>
      </c>
      <c r="CB16" s="48">
        <v>0</v>
      </c>
      <c r="CC16" s="48">
        <v>0</v>
      </c>
      <c r="CD16" s="48">
        <v>0</v>
      </c>
      <c r="CE16" s="48">
        <v>0</v>
      </c>
      <c r="CF16" s="48">
        <v>0</v>
      </c>
      <c r="CG16" s="48">
        <v>0</v>
      </c>
      <c r="CH16" s="48">
        <v>0</v>
      </c>
      <c r="CI16" s="48">
        <v>0</v>
      </c>
      <c r="CJ16" s="48">
        <v>0</v>
      </c>
      <c r="CK16" s="48">
        <v>0</v>
      </c>
      <c r="CL16" s="48">
        <v>0</v>
      </c>
      <c r="CM16" s="48">
        <v>0</v>
      </c>
      <c r="CN16" s="48">
        <v>0</v>
      </c>
      <c r="CO16" s="48">
        <v>0</v>
      </c>
      <c r="CP16" s="48">
        <v>0</v>
      </c>
      <c r="CQ16" s="48">
        <v>0</v>
      </c>
      <c r="CR16" s="48">
        <v>0</v>
      </c>
      <c r="CS16" s="48">
        <v>0</v>
      </c>
      <c r="CT16" s="48">
        <v>0</v>
      </c>
      <c r="CU16" s="48">
        <v>0</v>
      </c>
      <c r="CV16" s="48">
        <v>0</v>
      </c>
      <c r="CW16" s="48">
        <v>0</v>
      </c>
      <c r="CX16" s="48">
        <v>0</v>
      </c>
      <c r="CY16" s="48">
        <v>0</v>
      </c>
      <c r="CZ16" s="48">
        <v>0</v>
      </c>
      <c r="DA16" s="48">
        <v>0</v>
      </c>
      <c r="DB16" s="48">
        <v>0</v>
      </c>
      <c r="DC16" s="48">
        <v>0</v>
      </c>
      <c r="DD16" s="48">
        <v>0</v>
      </c>
      <c r="DE16" s="48">
        <v>0</v>
      </c>
      <c r="DF16" s="48">
        <v>0</v>
      </c>
      <c r="DG16" s="48">
        <v>0</v>
      </c>
      <c r="DH16" s="48">
        <v>0</v>
      </c>
      <c r="DI16" s="48">
        <v>0</v>
      </c>
      <c r="DJ16" s="48">
        <v>0</v>
      </c>
      <c r="DK16" s="48">
        <v>0</v>
      </c>
      <c r="DL16" s="48">
        <v>0</v>
      </c>
      <c r="DM16" s="48">
        <v>0</v>
      </c>
      <c r="DN16" s="48">
        <v>0</v>
      </c>
      <c r="DO16" s="48">
        <v>0</v>
      </c>
      <c r="DP16" s="48">
        <v>0</v>
      </c>
      <c r="DQ16" s="48">
        <v>0</v>
      </c>
      <c r="DR16" s="48">
        <v>0</v>
      </c>
      <c r="DS16" s="48">
        <v>0</v>
      </c>
      <c r="DT16" s="48">
        <v>0</v>
      </c>
      <c r="DU16" s="48">
        <v>0</v>
      </c>
      <c r="DV16" s="48">
        <v>0</v>
      </c>
      <c r="DW16" s="48">
        <v>0</v>
      </c>
      <c r="DX16" s="48">
        <v>0</v>
      </c>
      <c r="DY16" s="48">
        <v>0</v>
      </c>
      <c r="DZ16" s="48">
        <v>0</v>
      </c>
      <c r="EA16" s="48">
        <v>0</v>
      </c>
      <c r="EB16" s="48">
        <v>0</v>
      </c>
      <c r="EC16" s="48">
        <v>0</v>
      </c>
      <c r="ED16" s="48">
        <v>0</v>
      </c>
      <c r="EE16" s="48">
        <v>0</v>
      </c>
      <c r="EF16" s="48">
        <v>0</v>
      </c>
      <c r="EG16" s="48">
        <v>0</v>
      </c>
      <c r="EH16" s="48">
        <v>0</v>
      </c>
      <c r="EI16" s="48">
        <v>0</v>
      </c>
      <c r="EJ16" s="48">
        <v>0</v>
      </c>
      <c r="EK16" s="48">
        <v>0</v>
      </c>
      <c r="EL16" s="48">
        <v>0</v>
      </c>
      <c r="EM16" s="48">
        <v>0</v>
      </c>
      <c r="EN16" s="48">
        <v>0</v>
      </c>
      <c r="EO16" s="48">
        <v>0</v>
      </c>
      <c r="EP16" s="48">
        <v>0</v>
      </c>
      <c r="EQ16" s="48">
        <v>0</v>
      </c>
      <c r="ER16" s="48">
        <v>0</v>
      </c>
      <c r="ES16" s="48">
        <v>0</v>
      </c>
      <c r="ET16" s="48">
        <v>0</v>
      </c>
      <c r="EU16" s="48">
        <v>0</v>
      </c>
      <c r="EV16" s="48">
        <v>0</v>
      </c>
      <c r="EW16" s="48">
        <v>0</v>
      </c>
      <c r="EX16" s="48">
        <v>0</v>
      </c>
      <c r="EY16" s="48">
        <v>0</v>
      </c>
      <c r="EZ16" s="48">
        <v>0</v>
      </c>
    </row>
    <row r="17" spans="1:156" s="45" customFormat="1" x14ac:dyDescent="0.35">
      <c r="A17" s="32" t="str">
        <f t="shared" si="2"/>
        <v>NATIONAL(M)</v>
      </c>
      <c r="B17" s="48" t="s">
        <v>1354</v>
      </c>
      <c r="C17" s="48" t="s">
        <v>1479</v>
      </c>
      <c r="D17" s="48" t="s">
        <v>1331</v>
      </c>
      <c r="E17" s="49">
        <v>45535</v>
      </c>
      <c r="F17" s="32" t="str">
        <f t="shared" si="1"/>
        <v>Saturday</v>
      </c>
      <c r="G17" s="50">
        <v>0.85416666666666663</v>
      </c>
      <c r="H17" s="50">
        <v>0.90972222222222221</v>
      </c>
      <c r="I17" s="32" t="str">
        <f t="shared" si="0"/>
        <v>Football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0</v>
      </c>
      <c r="AZ17" s="48">
        <v>0</v>
      </c>
      <c r="BA17" s="48">
        <v>0</v>
      </c>
      <c r="BB17" s="48">
        <v>0</v>
      </c>
      <c r="BC17" s="48">
        <v>0</v>
      </c>
      <c r="BD17" s="48">
        <v>0</v>
      </c>
      <c r="BE17" s="48">
        <v>0</v>
      </c>
      <c r="BF17" s="48">
        <v>0</v>
      </c>
      <c r="BG17" s="48">
        <v>0</v>
      </c>
      <c r="BH17" s="48">
        <v>0</v>
      </c>
      <c r="BI17" s="48">
        <v>0</v>
      </c>
      <c r="BJ17" s="48">
        <v>0</v>
      </c>
      <c r="BK17" s="48">
        <v>0</v>
      </c>
      <c r="BL17" s="48">
        <v>0</v>
      </c>
      <c r="BM17" s="48">
        <v>0</v>
      </c>
      <c r="BN17" s="48">
        <v>0</v>
      </c>
      <c r="BO17" s="48">
        <v>0</v>
      </c>
      <c r="BP17" s="48">
        <v>0</v>
      </c>
      <c r="BQ17" s="48">
        <v>0</v>
      </c>
      <c r="BR17" s="48">
        <v>0</v>
      </c>
      <c r="BS17" s="48">
        <v>0</v>
      </c>
      <c r="BT17" s="48">
        <v>0</v>
      </c>
      <c r="BU17" s="48">
        <v>0</v>
      </c>
      <c r="BV17" s="48">
        <v>0</v>
      </c>
      <c r="BW17" s="48">
        <v>0</v>
      </c>
      <c r="BX17" s="48">
        <v>0</v>
      </c>
      <c r="BY17" s="48">
        <v>0</v>
      </c>
      <c r="BZ17" s="48">
        <v>0</v>
      </c>
      <c r="CA17" s="48">
        <v>0</v>
      </c>
      <c r="CB17" s="48">
        <v>0</v>
      </c>
      <c r="CC17" s="48">
        <v>0</v>
      </c>
      <c r="CD17" s="48">
        <v>0</v>
      </c>
      <c r="CE17" s="48">
        <v>0</v>
      </c>
      <c r="CF17" s="48">
        <v>0</v>
      </c>
      <c r="CG17" s="48">
        <v>0</v>
      </c>
      <c r="CH17" s="48">
        <v>0</v>
      </c>
      <c r="CI17" s="48">
        <v>0</v>
      </c>
      <c r="CJ17" s="48">
        <v>0</v>
      </c>
      <c r="CK17" s="48">
        <v>0</v>
      </c>
      <c r="CL17" s="48">
        <v>0</v>
      </c>
      <c r="CM17" s="48">
        <v>0</v>
      </c>
      <c r="CN17" s="48">
        <v>0</v>
      </c>
      <c r="CO17" s="48">
        <v>0</v>
      </c>
      <c r="CP17" s="48">
        <v>0</v>
      </c>
      <c r="CQ17" s="48">
        <v>0</v>
      </c>
      <c r="CR17" s="48">
        <v>0</v>
      </c>
      <c r="CS17" s="48">
        <v>0</v>
      </c>
      <c r="CT17" s="48">
        <v>0</v>
      </c>
      <c r="CU17" s="48">
        <v>0</v>
      </c>
      <c r="CV17" s="48">
        <v>0</v>
      </c>
      <c r="CW17" s="48">
        <v>0</v>
      </c>
      <c r="CX17" s="48">
        <v>0</v>
      </c>
      <c r="CY17" s="48">
        <v>0</v>
      </c>
      <c r="CZ17" s="48">
        <v>0</v>
      </c>
      <c r="DA17" s="48">
        <v>0</v>
      </c>
      <c r="DB17" s="48">
        <v>0</v>
      </c>
      <c r="DC17" s="48">
        <v>0</v>
      </c>
      <c r="DD17" s="48">
        <v>0</v>
      </c>
      <c r="DE17" s="48">
        <v>0</v>
      </c>
      <c r="DF17" s="48">
        <v>0</v>
      </c>
      <c r="DG17" s="48">
        <v>0</v>
      </c>
      <c r="DH17" s="48">
        <v>0</v>
      </c>
      <c r="DI17" s="48">
        <v>0</v>
      </c>
      <c r="DJ17" s="48">
        <v>0</v>
      </c>
      <c r="DK17" s="48">
        <v>0</v>
      </c>
      <c r="DL17" s="48">
        <v>0</v>
      </c>
      <c r="DM17" s="48">
        <v>0</v>
      </c>
      <c r="DN17" s="48">
        <v>0</v>
      </c>
      <c r="DO17" s="48">
        <v>0</v>
      </c>
      <c r="DP17" s="48">
        <v>0</v>
      </c>
      <c r="DQ17" s="48">
        <v>0</v>
      </c>
      <c r="DR17" s="48">
        <v>0</v>
      </c>
      <c r="DS17" s="48">
        <v>0</v>
      </c>
      <c r="DT17" s="48">
        <v>0</v>
      </c>
      <c r="DU17" s="48">
        <v>0</v>
      </c>
      <c r="DV17" s="48">
        <v>0</v>
      </c>
      <c r="DW17" s="48">
        <v>0</v>
      </c>
      <c r="DX17" s="48">
        <v>0</v>
      </c>
      <c r="DY17" s="48">
        <v>0</v>
      </c>
      <c r="DZ17" s="48">
        <v>0</v>
      </c>
      <c r="EA17" s="48">
        <v>0</v>
      </c>
      <c r="EB17" s="48">
        <v>0</v>
      </c>
      <c r="EC17" s="48">
        <v>0</v>
      </c>
      <c r="ED17" s="48">
        <v>0</v>
      </c>
      <c r="EE17" s="48">
        <v>0</v>
      </c>
      <c r="EF17" s="48">
        <v>0</v>
      </c>
      <c r="EG17" s="48">
        <v>0</v>
      </c>
      <c r="EH17" s="48">
        <v>0</v>
      </c>
      <c r="EI17" s="48">
        <v>0</v>
      </c>
      <c r="EJ17" s="48">
        <v>0</v>
      </c>
      <c r="EK17" s="48">
        <v>0</v>
      </c>
      <c r="EL17" s="48">
        <v>0</v>
      </c>
      <c r="EM17" s="48">
        <v>0</v>
      </c>
      <c r="EN17" s="48">
        <v>0</v>
      </c>
      <c r="EO17" s="48">
        <v>0</v>
      </c>
      <c r="EP17" s="48">
        <v>0</v>
      </c>
      <c r="EQ17" s="48">
        <v>0</v>
      </c>
      <c r="ER17" s="48">
        <v>0</v>
      </c>
      <c r="ES17" s="48">
        <v>0</v>
      </c>
      <c r="ET17" s="48">
        <v>0</v>
      </c>
      <c r="EU17" s="48">
        <v>0</v>
      </c>
      <c r="EV17" s="48">
        <v>0</v>
      </c>
      <c r="EW17" s="48">
        <v>0</v>
      </c>
      <c r="EX17" s="48">
        <v>0</v>
      </c>
      <c r="EY17" s="48">
        <v>0</v>
      </c>
      <c r="EZ17" s="48">
        <v>0</v>
      </c>
    </row>
    <row r="18" spans="1:156" s="45" customFormat="1" x14ac:dyDescent="0.35">
      <c r="A18" s="32" t="str">
        <f t="shared" si="2"/>
        <v>NATIONAL(M)</v>
      </c>
      <c r="B18" s="48" t="s">
        <v>1484</v>
      </c>
      <c r="C18" s="48" t="s">
        <v>1483</v>
      </c>
      <c r="D18" s="48" t="s">
        <v>1331</v>
      </c>
      <c r="E18" s="49">
        <v>45535</v>
      </c>
      <c r="F18" s="32" t="str">
        <f t="shared" si="1"/>
        <v>Saturday</v>
      </c>
      <c r="G18" s="50">
        <v>0.91319444444444442</v>
      </c>
      <c r="H18" s="50">
        <v>1.0034722222222223</v>
      </c>
      <c r="I18" s="32" t="str">
        <f t="shared" si="0"/>
        <v>Football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0</v>
      </c>
      <c r="AT18" s="48">
        <v>0</v>
      </c>
      <c r="AU18" s="48">
        <v>0</v>
      </c>
      <c r="AV18" s="48">
        <v>0</v>
      </c>
      <c r="AW18" s="48">
        <v>0</v>
      </c>
      <c r="AX18" s="48">
        <v>0</v>
      </c>
      <c r="AY18" s="48">
        <v>0</v>
      </c>
      <c r="AZ18" s="48">
        <v>0</v>
      </c>
      <c r="BA18" s="48">
        <v>0</v>
      </c>
      <c r="BB18" s="48">
        <v>0</v>
      </c>
      <c r="BC18" s="48">
        <v>0</v>
      </c>
      <c r="BD18" s="48">
        <v>0</v>
      </c>
      <c r="BE18" s="48">
        <v>0</v>
      </c>
      <c r="BF18" s="48">
        <v>0</v>
      </c>
      <c r="BG18" s="48">
        <v>0</v>
      </c>
      <c r="BH18" s="48">
        <v>0</v>
      </c>
      <c r="BI18" s="48">
        <v>0</v>
      </c>
      <c r="BJ18" s="48">
        <v>0</v>
      </c>
      <c r="BK18" s="48">
        <v>0</v>
      </c>
      <c r="BL18" s="48">
        <v>0</v>
      </c>
      <c r="BM18" s="48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0</v>
      </c>
      <c r="BS18" s="48">
        <v>0</v>
      </c>
      <c r="BT18" s="48">
        <v>0</v>
      </c>
      <c r="BU18" s="48">
        <v>0</v>
      </c>
      <c r="BV18" s="48">
        <v>0</v>
      </c>
      <c r="BW18" s="48">
        <v>0</v>
      </c>
      <c r="BX18" s="48">
        <v>0</v>
      </c>
      <c r="BY18" s="48">
        <v>0</v>
      </c>
      <c r="BZ18" s="48">
        <v>0</v>
      </c>
      <c r="CA18" s="48">
        <v>0</v>
      </c>
      <c r="CB18" s="48">
        <v>0</v>
      </c>
      <c r="CC18" s="48">
        <v>0</v>
      </c>
      <c r="CD18" s="48">
        <v>0</v>
      </c>
      <c r="CE18" s="48">
        <v>0</v>
      </c>
      <c r="CF18" s="48">
        <v>0</v>
      </c>
      <c r="CG18" s="48">
        <v>0</v>
      </c>
      <c r="CH18" s="48">
        <v>0</v>
      </c>
      <c r="CI18" s="48">
        <v>0</v>
      </c>
      <c r="CJ18" s="48">
        <v>0</v>
      </c>
      <c r="CK18" s="48">
        <v>0</v>
      </c>
      <c r="CL18" s="48">
        <v>0</v>
      </c>
      <c r="CM18" s="48">
        <v>0</v>
      </c>
      <c r="CN18" s="48">
        <v>0</v>
      </c>
      <c r="CO18" s="48">
        <v>0</v>
      </c>
      <c r="CP18" s="48">
        <v>0</v>
      </c>
      <c r="CQ18" s="48">
        <v>0</v>
      </c>
      <c r="CR18" s="48">
        <v>0</v>
      </c>
      <c r="CS18" s="48">
        <v>0</v>
      </c>
      <c r="CT18" s="48">
        <v>0</v>
      </c>
      <c r="CU18" s="48">
        <v>0</v>
      </c>
      <c r="CV18" s="48">
        <v>0</v>
      </c>
      <c r="CW18" s="48">
        <v>0</v>
      </c>
      <c r="CX18" s="48">
        <v>0</v>
      </c>
      <c r="CY18" s="48">
        <v>0</v>
      </c>
      <c r="CZ18" s="48">
        <v>0</v>
      </c>
      <c r="DA18" s="48">
        <v>0</v>
      </c>
      <c r="DB18" s="48">
        <v>0</v>
      </c>
      <c r="DC18" s="48">
        <v>0</v>
      </c>
      <c r="DD18" s="48">
        <v>0</v>
      </c>
      <c r="DE18" s="48">
        <v>0</v>
      </c>
      <c r="DF18" s="48">
        <v>0</v>
      </c>
      <c r="DG18" s="48">
        <v>0</v>
      </c>
      <c r="DH18" s="48">
        <v>0</v>
      </c>
      <c r="DI18" s="48">
        <v>0</v>
      </c>
      <c r="DJ18" s="48">
        <v>0</v>
      </c>
      <c r="DK18" s="48">
        <v>0</v>
      </c>
      <c r="DL18" s="48">
        <v>0</v>
      </c>
      <c r="DM18" s="48">
        <v>0</v>
      </c>
      <c r="DN18" s="48">
        <v>0</v>
      </c>
      <c r="DO18" s="48">
        <v>0</v>
      </c>
      <c r="DP18" s="48">
        <v>0</v>
      </c>
      <c r="DQ18" s="48">
        <v>0</v>
      </c>
      <c r="DR18" s="48">
        <v>0</v>
      </c>
      <c r="DS18" s="48">
        <v>0</v>
      </c>
      <c r="DT18" s="48">
        <v>0</v>
      </c>
      <c r="DU18" s="48">
        <v>0</v>
      </c>
      <c r="DV18" s="48">
        <v>0</v>
      </c>
      <c r="DW18" s="48">
        <v>0</v>
      </c>
      <c r="DX18" s="48">
        <v>0</v>
      </c>
      <c r="DY18" s="48">
        <v>0</v>
      </c>
      <c r="DZ18" s="48">
        <v>0</v>
      </c>
      <c r="EA18" s="48">
        <v>0</v>
      </c>
      <c r="EB18" s="48">
        <v>0</v>
      </c>
      <c r="EC18" s="48">
        <v>0</v>
      </c>
      <c r="ED18" s="48">
        <v>0</v>
      </c>
      <c r="EE18" s="48">
        <v>0</v>
      </c>
      <c r="EF18" s="48">
        <v>0</v>
      </c>
      <c r="EG18" s="48">
        <v>0</v>
      </c>
      <c r="EH18" s="48">
        <v>0</v>
      </c>
      <c r="EI18" s="48">
        <v>0</v>
      </c>
      <c r="EJ18" s="48">
        <v>0</v>
      </c>
      <c r="EK18" s="48">
        <v>0</v>
      </c>
      <c r="EL18" s="48">
        <v>0</v>
      </c>
      <c r="EM18" s="48">
        <v>0</v>
      </c>
      <c r="EN18" s="48">
        <v>0</v>
      </c>
      <c r="EO18" s="48">
        <v>0</v>
      </c>
      <c r="EP18" s="48">
        <v>0</v>
      </c>
      <c r="EQ18" s="48">
        <v>0</v>
      </c>
      <c r="ER18" s="48">
        <v>0</v>
      </c>
      <c r="ES18" s="48">
        <v>0</v>
      </c>
      <c r="ET18" s="48">
        <v>0</v>
      </c>
      <c r="EU18" s="48">
        <v>0</v>
      </c>
      <c r="EV18" s="48">
        <v>0</v>
      </c>
      <c r="EW18" s="48">
        <v>0</v>
      </c>
      <c r="EX18" s="48">
        <v>0</v>
      </c>
      <c r="EY18" s="48">
        <v>0</v>
      </c>
      <c r="EZ18" s="48">
        <v>0</v>
      </c>
    </row>
    <row r="19" spans="1:156" s="45" customFormat="1" x14ac:dyDescent="0.35">
      <c r="A19" s="32" t="str">
        <f t="shared" si="2"/>
        <v>NATIONAL(M)</v>
      </c>
      <c r="B19" s="48" t="s">
        <v>1356</v>
      </c>
      <c r="C19" s="48" t="s">
        <v>852</v>
      </c>
      <c r="D19" s="48" t="s">
        <v>1331</v>
      </c>
      <c r="E19" s="49">
        <v>45536</v>
      </c>
      <c r="F19" s="32" t="str">
        <f t="shared" si="1"/>
        <v>Sunday</v>
      </c>
      <c r="G19" s="50">
        <v>0.79166666666666663</v>
      </c>
      <c r="H19" s="50">
        <v>0.84722222222222221</v>
      </c>
      <c r="I19" s="32" t="str">
        <f t="shared" si="0"/>
        <v>Football</v>
      </c>
      <c r="J19" s="48">
        <v>4.7999999999999996E-3</v>
      </c>
      <c r="K19" s="48">
        <v>61.411000000000001</v>
      </c>
      <c r="L19" s="48">
        <v>2.53E-2</v>
      </c>
      <c r="M19" s="48">
        <v>2.3099999999999999E-2</v>
      </c>
      <c r="N19" s="48">
        <v>297.7989</v>
      </c>
      <c r="O19" s="48">
        <v>100</v>
      </c>
      <c r="P19" s="48">
        <v>100</v>
      </c>
      <c r="Q19" s="48">
        <v>3.7000000000000002E-3</v>
      </c>
      <c r="R19" s="48">
        <v>24.311</v>
      </c>
      <c r="S19" s="48">
        <v>1.9699999999999999E-2</v>
      </c>
      <c r="T19" s="48">
        <v>1.8599999999999998E-2</v>
      </c>
      <c r="U19" s="48">
        <v>121.9674</v>
      </c>
      <c r="V19" s="48">
        <v>77.92</v>
      </c>
      <c r="W19" s="48">
        <v>39.590000000000003</v>
      </c>
      <c r="X19" s="48">
        <v>5.7999999999999996E-3</v>
      </c>
      <c r="Y19" s="48">
        <v>37.1</v>
      </c>
      <c r="Z19" s="48">
        <v>3.1099999999999999E-2</v>
      </c>
      <c r="AA19" s="48">
        <v>2.7699999999999999E-2</v>
      </c>
      <c r="AB19" s="48">
        <v>175.83150000000001</v>
      </c>
      <c r="AC19" s="48">
        <v>122.81</v>
      </c>
      <c r="AD19" s="48">
        <v>60.41</v>
      </c>
      <c r="AE19" s="48">
        <v>0</v>
      </c>
      <c r="AF19" s="48">
        <v>0</v>
      </c>
      <c r="AG19" s="48">
        <v>0</v>
      </c>
      <c r="AH19" s="48">
        <v>0</v>
      </c>
      <c r="AI19" s="48">
        <v>0</v>
      </c>
      <c r="AJ19" s="48">
        <v>0</v>
      </c>
      <c r="AK19" s="48">
        <v>0</v>
      </c>
      <c r="AL19" s="48">
        <v>9.4000000000000004E-3</v>
      </c>
      <c r="AM19" s="48">
        <v>15.278</v>
      </c>
      <c r="AN19" s="48">
        <v>7.85E-2</v>
      </c>
      <c r="AO19" s="48">
        <v>3.95E-2</v>
      </c>
      <c r="AP19" s="48">
        <v>64.328999999999994</v>
      </c>
      <c r="AQ19" s="48">
        <v>197.06</v>
      </c>
      <c r="AR19" s="48">
        <v>24.88</v>
      </c>
      <c r="AS19" s="48">
        <v>0</v>
      </c>
      <c r="AT19" s="48">
        <v>0</v>
      </c>
      <c r="AU19" s="48">
        <v>0</v>
      </c>
      <c r="AV19" s="48">
        <v>0</v>
      </c>
      <c r="AW19" s="48">
        <v>0</v>
      </c>
      <c r="AX19" s="48">
        <v>0</v>
      </c>
      <c r="AY19" s="48">
        <v>0</v>
      </c>
      <c r="AZ19" s="48">
        <v>1.12E-2</v>
      </c>
      <c r="BA19" s="48">
        <v>15.278</v>
      </c>
      <c r="BB19" s="48">
        <v>0.1119</v>
      </c>
      <c r="BC19" s="48">
        <v>4.7199999999999999E-2</v>
      </c>
      <c r="BD19" s="48">
        <v>64.328999999999994</v>
      </c>
      <c r="BE19" s="48">
        <v>235.42</v>
      </c>
      <c r="BF19" s="48">
        <v>24.88</v>
      </c>
      <c r="BG19" s="48">
        <v>0</v>
      </c>
      <c r="BH19" s="48">
        <v>0</v>
      </c>
      <c r="BI19" s="48">
        <v>0</v>
      </c>
      <c r="BJ19" s="48">
        <v>0</v>
      </c>
      <c r="BK19" s="48">
        <v>0</v>
      </c>
      <c r="BL19" s="48">
        <v>0</v>
      </c>
      <c r="BM19" s="48">
        <v>0</v>
      </c>
      <c r="BN19" s="48">
        <v>1.41E-2</v>
      </c>
      <c r="BO19" s="48">
        <v>25.72</v>
      </c>
      <c r="BP19" s="48">
        <v>0.10489999999999999</v>
      </c>
      <c r="BQ19" s="48">
        <v>5.9400000000000001E-2</v>
      </c>
      <c r="BR19" s="48">
        <v>108.29470000000001</v>
      </c>
      <c r="BS19" s="48">
        <v>296.45</v>
      </c>
      <c r="BT19" s="48">
        <v>41.88</v>
      </c>
      <c r="BU19" s="48">
        <v>0</v>
      </c>
      <c r="BV19" s="48">
        <v>0</v>
      </c>
      <c r="BW19" s="48">
        <v>0</v>
      </c>
      <c r="BX19" s="48">
        <v>0</v>
      </c>
      <c r="BY19" s="48">
        <v>0</v>
      </c>
      <c r="BZ19" s="48">
        <v>0</v>
      </c>
      <c r="CA19" s="48">
        <v>0</v>
      </c>
      <c r="CB19" s="48">
        <v>5.7000000000000002E-3</v>
      </c>
      <c r="CC19" s="48">
        <v>20.413</v>
      </c>
      <c r="CD19" s="48">
        <v>1.8499999999999999E-2</v>
      </c>
      <c r="CE19" s="48">
        <v>3.5000000000000003E-2</v>
      </c>
      <c r="CF19" s="48">
        <v>125.1752</v>
      </c>
      <c r="CG19" s="48">
        <v>119.87</v>
      </c>
      <c r="CH19" s="48">
        <v>33.24</v>
      </c>
      <c r="CI19" s="48">
        <v>0</v>
      </c>
      <c r="CJ19" s="48">
        <v>0</v>
      </c>
      <c r="CK19" s="48">
        <v>0</v>
      </c>
      <c r="CL19" s="48">
        <v>0</v>
      </c>
      <c r="CM19" s="48">
        <v>0</v>
      </c>
      <c r="CN19" s="48">
        <v>0</v>
      </c>
      <c r="CO19" s="48">
        <v>0</v>
      </c>
      <c r="CP19" s="48">
        <v>8.2000000000000007E-3</v>
      </c>
      <c r="CQ19" s="48">
        <v>35.691000000000003</v>
      </c>
      <c r="CR19" s="48">
        <v>4.53E-2</v>
      </c>
      <c r="CS19" s="48">
        <v>4.3799999999999999E-2</v>
      </c>
      <c r="CT19" s="48">
        <v>189.5042</v>
      </c>
      <c r="CU19" s="48">
        <v>173.09</v>
      </c>
      <c r="CV19" s="48">
        <v>58.12</v>
      </c>
      <c r="CW19" s="48">
        <v>0</v>
      </c>
      <c r="CX19" s="48">
        <v>0</v>
      </c>
      <c r="CY19" s="48">
        <v>0</v>
      </c>
      <c r="CZ19" s="48">
        <v>0</v>
      </c>
      <c r="DA19" s="48">
        <v>0</v>
      </c>
      <c r="DB19" s="48">
        <v>0</v>
      </c>
      <c r="DC19" s="48">
        <v>0</v>
      </c>
      <c r="DD19" s="48">
        <v>1.2200000000000001E-2</v>
      </c>
      <c r="DE19" s="48">
        <v>25.72</v>
      </c>
      <c r="DF19" s="48">
        <v>7.6600000000000001E-2</v>
      </c>
      <c r="DG19" s="48">
        <v>5.1400000000000001E-2</v>
      </c>
      <c r="DH19" s="48">
        <v>108.29470000000001</v>
      </c>
      <c r="DI19" s="48">
        <v>256.5</v>
      </c>
      <c r="DJ19" s="48">
        <v>41.88</v>
      </c>
      <c r="DK19" s="48">
        <v>1E-4</v>
      </c>
      <c r="DL19" s="48">
        <v>0.51800000000000002</v>
      </c>
      <c r="DM19" s="48">
        <v>2.9999999999999997E-4</v>
      </c>
      <c r="DN19" s="48">
        <v>5.0000000000000001E-3</v>
      </c>
      <c r="DO19" s="48">
        <v>41.406500000000001</v>
      </c>
      <c r="DP19" s="48">
        <v>1.31</v>
      </c>
      <c r="DQ19" s="48">
        <v>0.84</v>
      </c>
      <c r="DR19" s="48">
        <v>1.32E-2</v>
      </c>
      <c r="DS19" s="48">
        <v>60.893000000000001</v>
      </c>
      <c r="DT19" s="48">
        <v>8.09E-2</v>
      </c>
      <c r="DU19" s="48">
        <v>5.5500000000000001E-2</v>
      </c>
      <c r="DV19" s="48">
        <v>256.39240000000001</v>
      </c>
      <c r="DW19" s="48">
        <v>276.7</v>
      </c>
      <c r="DX19" s="48">
        <v>99.16</v>
      </c>
      <c r="DY19" s="48">
        <v>0</v>
      </c>
      <c r="DZ19" s="48">
        <v>0</v>
      </c>
      <c r="EA19" s="48">
        <v>0</v>
      </c>
      <c r="EB19" s="48">
        <v>0</v>
      </c>
      <c r="EC19" s="48">
        <v>0</v>
      </c>
      <c r="ED19" s="48">
        <v>0</v>
      </c>
      <c r="EE19" s="48">
        <v>0</v>
      </c>
      <c r="EF19" s="48">
        <v>0</v>
      </c>
      <c r="EG19" s="48">
        <v>0</v>
      </c>
      <c r="EH19" s="48">
        <v>0</v>
      </c>
      <c r="EI19" s="48">
        <v>0</v>
      </c>
      <c r="EJ19" s="48">
        <v>0</v>
      </c>
      <c r="EK19" s="48">
        <v>0</v>
      </c>
      <c r="EL19" s="48">
        <v>0</v>
      </c>
      <c r="EM19" s="48">
        <v>2.0000000000000001E-4</v>
      </c>
      <c r="EN19" s="48">
        <v>0.51800000000000002</v>
      </c>
      <c r="EO19" s="48">
        <v>1E-3</v>
      </c>
      <c r="EP19" s="48">
        <v>1.4500000000000001E-2</v>
      </c>
      <c r="EQ19" s="48">
        <v>41.406500000000001</v>
      </c>
      <c r="ER19" s="48">
        <v>3.8</v>
      </c>
      <c r="ES19" s="48">
        <v>0.84</v>
      </c>
      <c r="ET19" s="48">
        <v>3.0099999999999998E-2</v>
      </c>
      <c r="EU19" s="48">
        <v>60.893000000000001</v>
      </c>
      <c r="EV19" s="48">
        <v>0.15110000000000001</v>
      </c>
      <c r="EW19" s="48">
        <v>0.12670000000000001</v>
      </c>
      <c r="EX19" s="48">
        <v>256.39240000000001</v>
      </c>
      <c r="EY19" s="48">
        <v>632.12</v>
      </c>
      <c r="EZ19" s="48">
        <v>99.16</v>
      </c>
    </row>
    <row r="20" spans="1:156" s="45" customFormat="1" x14ac:dyDescent="0.35">
      <c r="A20" s="32" t="str">
        <f t="shared" si="2"/>
        <v>NATIONAL(M)</v>
      </c>
      <c r="B20" s="48" t="s">
        <v>1484</v>
      </c>
      <c r="C20" s="48" t="s">
        <v>1485</v>
      </c>
      <c r="D20" s="48" t="s">
        <v>1331</v>
      </c>
      <c r="E20" s="49">
        <v>45536</v>
      </c>
      <c r="F20" s="32" t="str">
        <f t="shared" si="1"/>
        <v>Sunday</v>
      </c>
      <c r="G20" s="50">
        <v>0.85069444444444442</v>
      </c>
      <c r="H20" s="50">
        <v>0.94097222222222221</v>
      </c>
      <c r="I20" s="32" t="str">
        <f t="shared" si="0"/>
        <v>Football</v>
      </c>
      <c r="J20" s="48">
        <v>3.3E-3</v>
      </c>
      <c r="K20" s="48">
        <v>42.744</v>
      </c>
      <c r="L20" s="48">
        <v>2.1399999999999999E-2</v>
      </c>
      <c r="M20" s="48">
        <v>2.9000000000000001E-2</v>
      </c>
      <c r="N20" s="48">
        <v>373.44600000000003</v>
      </c>
      <c r="O20" s="48">
        <v>100</v>
      </c>
      <c r="P20" s="48">
        <v>100</v>
      </c>
      <c r="Q20" s="48">
        <v>2.8E-3</v>
      </c>
      <c r="R20" s="48">
        <v>18.443000000000001</v>
      </c>
      <c r="S20" s="48">
        <v>1.7999999999999999E-2</v>
      </c>
      <c r="T20" s="48">
        <v>2.9000000000000001E-2</v>
      </c>
      <c r="U20" s="48">
        <v>189.98169999999999</v>
      </c>
      <c r="V20" s="48">
        <v>84.92</v>
      </c>
      <c r="W20" s="48">
        <v>43.15</v>
      </c>
      <c r="X20" s="48">
        <v>3.8E-3</v>
      </c>
      <c r="Y20" s="48">
        <v>24.300999999999998</v>
      </c>
      <c r="Z20" s="48">
        <v>2.5000000000000001E-2</v>
      </c>
      <c r="AA20" s="48">
        <v>2.8899999999999999E-2</v>
      </c>
      <c r="AB20" s="48">
        <v>183.46430000000001</v>
      </c>
      <c r="AC20" s="48">
        <v>115.57</v>
      </c>
      <c r="AD20" s="48">
        <v>56.85</v>
      </c>
      <c r="AE20" s="48">
        <v>1E-4</v>
      </c>
      <c r="AF20" s="48">
        <v>0.217</v>
      </c>
      <c r="AG20" s="48">
        <v>1.2999999999999999E-3</v>
      </c>
      <c r="AH20" s="48">
        <v>1.5900000000000001E-2</v>
      </c>
      <c r="AI20" s="48">
        <v>28.1831</v>
      </c>
      <c r="AJ20" s="48">
        <v>3.69</v>
      </c>
      <c r="AK20" s="48">
        <v>0.51</v>
      </c>
      <c r="AL20" s="48">
        <v>6.1000000000000004E-3</v>
      </c>
      <c r="AM20" s="48">
        <v>9.8970000000000002</v>
      </c>
      <c r="AN20" s="48">
        <v>6.1899999999999997E-2</v>
      </c>
      <c r="AO20" s="48">
        <v>3.95E-2</v>
      </c>
      <c r="AP20" s="48">
        <v>64.328999999999994</v>
      </c>
      <c r="AQ20" s="48">
        <v>183.4</v>
      </c>
      <c r="AR20" s="48">
        <v>23.15</v>
      </c>
      <c r="AS20" s="48">
        <v>0</v>
      </c>
      <c r="AT20" s="48">
        <v>0</v>
      </c>
      <c r="AU20" s="48">
        <v>0</v>
      </c>
      <c r="AV20" s="48">
        <v>0</v>
      </c>
      <c r="AW20" s="48">
        <v>0</v>
      </c>
      <c r="AX20" s="48">
        <v>0</v>
      </c>
      <c r="AY20" s="48">
        <v>0</v>
      </c>
      <c r="AZ20" s="48">
        <v>7.4000000000000003E-3</v>
      </c>
      <c r="BA20" s="48">
        <v>10.114000000000001</v>
      </c>
      <c r="BB20" s="48">
        <v>8.6599999999999996E-2</v>
      </c>
      <c r="BC20" s="48">
        <v>6.7900000000000002E-2</v>
      </c>
      <c r="BD20" s="48">
        <v>92.512100000000004</v>
      </c>
      <c r="BE20" s="48">
        <v>223.9</v>
      </c>
      <c r="BF20" s="48">
        <v>23.66</v>
      </c>
      <c r="BG20" s="48">
        <v>0</v>
      </c>
      <c r="BH20" s="48">
        <v>0</v>
      </c>
      <c r="BI20" s="48">
        <v>0</v>
      </c>
      <c r="BJ20" s="48">
        <v>0</v>
      </c>
      <c r="BK20" s="48">
        <v>0</v>
      </c>
      <c r="BL20" s="48">
        <v>0</v>
      </c>
      <c r="BM20" s="48">
        <v>0</v>
      </c>
      <c r="BN20" s="48">
        <v>9.4000000000000004E-3</v>
      </c>
      <c r="BO20" s="48">
        <v>17.167000000000002</v>
      </c>
      <c r="BP20" s="48">
        <v>7.8700000000000006E-2</v>
      </c>
      <c r="BQ20" s="48">
        <v>7.7499999999999999E-2</v>
      </c>
      <c r="BR20" s="48">
        <v>141.21190000000001</v>
      </c>
      <c r="BS20" s="48">
        <v>284.27999999999997</v>
      </c>
      <c r="BT20" s="48">
        <v>40.159999999999997</v>
      </c>
      <c r="BU20" s="48">
        <v>0</v>
      </c>
      <c r="BV20" s="48">
        <v>0</v>
      </c>
      <c r="BW20" s="48">
        <v>0</v>
      </c>
      <c r="BX20" s="48">
        <v>0</v>
      </c>
      <c r="BY20" s="48">
        <v>0</v>
      </c>
      <c r="BZ20" s="48">
        <v>0</v>
      </c>
      <c r="CA20" s="48">
        <v>0</v>
      </c>
      <c r="CB20" s="48">
        <v>4.3E-3</v>
      </c>
      <c r="CC20" s="48">
        <v>15.462999999999999</v>
      </c>
      <c r="CD20" s="48">
        <v>1.7299999999999999E-2</v>
      </c>
      <c r="CE20" s="48">
        <v>3.9100000000000003E-2</v>
      </c>
      <c r="CF20" s="48">
        <v>139.72200000000001</v>
      </c>
      <c r="CG20" s="48">
        <v>130.46</v>
      </c>
      <c r="CH20" s="48">
        <v>36.18</v>
      </c>
      <c r="CI20" s="48">
        <v>8.0000000000000004E-4</v>
      </c>
      <c r="CJ20" s="48">
        <v>2.9409999999999998</v>
      </c>
      <c r="CK20" s="48">
        <v>4.7999999999999996E-3</v>
      </c>
      <c r="CL20" s="48">
        <v>1.9099999999999999E-2</v>
      </c>
      <c r="CM20" s="48">
        <v>70.525700000000001</v>
      </c>
      <c r="CN20" s="48">
        <v>23.97</v>
      </c>
      <c r="CO20" s="48">
        <v>6.88</v>
      </c>
      <c r="CP20" s="48">
        <v>5.3E-3</v>
      </c>
      <c r="CQ20" s="48">
        <v>22.925000000000001</v>
      </c>
      <c r="CR20" s="48">
        <v>3.5200000000000002E-2</v>
      </c>
      <c r="CS20" s="48">
        <v>3.8399999999999997E-2</v>
      </c>
      <c r="CT20" s="48">
        <v>166.4425</v>
      </c>
      <c r="CU20" s="48">
        <v>159.74</v>
      </c>
      <c r="CV20" s="48">
        <v>53.63</v>
      </c>
      <c r="CW20" s="48">
        <v>1E-4</v>
      </c>
      <c r="CX20" s="48">
        <v>0.217</v>
      </c>
      <c r="CY20" s="48">
        <v>5.0000000000000001E-4</v>
      </c>
      <c r="CZ20" s="48">
        <v>1.0200000000000001E-2</v>
      </c>
      <c r="DA20" s="48">
        <v>28.1831</v>
      </c>
      <c r="DB20" s="48">
        <v>2.37</v>
      </c>
      <c r="DC20" s="48">
        <v>0.51</v>
      </c>
      <c r="DD20" s="48">
        <v>7.9000000000000008E-3</v>
      </c>
      <c r="DE20" s="48">
        <v>16.661000000000001</v>
      </c>
      <c r="DF20" s="48">
        <v>5.6000000000000001E-2</v>
      </c>
      <c r="DG20" s="48">
        <v>5.1400000000000001E-2</v>
      </c>
      <c r="DH20" s="48">
        <v>108.29470000000001</v>
      </c>
      <c r="DI20" s="48">
        <v>238.72</v>
      </c>
      <c r="DJ20" s="48">
        <v>38.979999999999997</v>
      </c>
      <c r="DK20" s="48">
        <v>0</v>
      </c>
      <c r="DL20" s="48">
        <v>0</v>
      </c>
      <c r="DM20" s="48">
        <v>0</v>
      </c>
      <c r="DN20" s="48">
        <v>0</v>
      </c>
      <c r="DO20" s="48">
        <v>0</v>
      </c>
      <c r="DP20" s="48">
        <v>0</v>
      </c>
      <c r="DQ20" s="48">
        <v>0</v>
      </c>
      <c r="DR20" s="48">
        <v>9.1999999999999998E-3</v>
      </c>
      <c r="DS20" s="48">
        <v>42.744</v>
      </c>
      <c r="DT20" s="48">
        <v>7.2400000000000006E-2</v>
      </c>
      <c r="DU20" s="48">
        <v>8.0799999999999997E-2</v>
      </c>
      <c r="DV20" s="48">
        <v>373.44600000000003</v>
      </c>
      <c r="DW20" s="48">
        <v>279.06</v>
      </c>
      <c r="DX20" s="48">
        <v>100</v>
      </c>
      <c r="DY20" s="48">
        <v>8.0000000000000004E-4</v>
      </c>
      <c r="DZ20" s="48">
        <v>2.9409999999999998</v>
      </c>
      <c r="EA20" s="48">
        <v>5.0000000000000001E-3</v>
      </c>
      <c r="EB20" s="48">
        <v>1.8599999999999998E-2</v>
      </c>
      <c r="EC20" s="48">
        <v>70.525700000000001</v>
      </c>
      <c r="ED20" s="48">
        <v>23.38</v>
      </c>
      <c r="EE20" s="48">
        <v>6.88</v>
      </c>
      <c r="EF20" s="48">
        <v>1E-4</v>
      </c>
      <c r="EG20" s="48">
        <v>0.35799999999999998</v>
      </c>
      <c r="EH20" s="48">
        <v>5.0000000000000001E-4</v>
      </c>
      <c r="EI20" s="48">
        <v>1.11E-2</v>
      </c>
      <c r="EJ20" s="48">
        <v>46.527900000000002</v>
      </c>
      <c r="EK20" s="48">
        <v>2.57</v>
      </c>
      <c r="EL20" s="48">
        <v>0.84</v>
      </c>
      <c r="EM20" s="48">
        <v>0</v>
      </c>
      <c r="EN20" s="48">
        <v>0</v>
      </c>
      <c r="EO20" s="48">
        <v>0</v>
      </c>
      <c r="EP20" s="48">
        <v>0</v>
      </c>
      <c r="EQ20" s="48">
        <v>0</v>
      </c>
      <c r="ER20" s="48">
        <v>0</v>
      </c>
      <c r="ES20" s="48">
        <v>0</v>
      </c>
      <c r="ET20" s="48">
        <v>1.95E-2</v>
      </c>
      <c r="EU20" s="48">
        <v>39.445</v>
      </c>
      <c r="EV20" s="48">
        <v>0.1124</v>
      </c>
      <c r="EW20" s="48">
        <v>0.12670000000000001</v>
      </c>
      <c r="EX20" s="48">
        <v>256.39240000000001</v>
      </c>
      <c r="EY20" s="48">
        <v>588.29</v>
      </c>
      <c r="EZ20" s="48">
        <v>92.28</v>
      </c>
    </row>
    <row r="21" spans="1:156" s="45" customFormat="1" x14ac:dyDescent="0.35">
      <c r="A21" s="32" t="str">
        <f t="shared" si="2"/>
        <v>NATIONAL(M)</v>
      </c>
      <c r="B21" s="48" t="s">
        <v>1356</v>
      </c>
      <c r="C21" s="48" t="s">
        <v>1480</v>
      </c>
      <c r="D21" s="48" t="s">
        <v>1331</v>
      </c>
      <c r="E21" s="49">
        <v>45536</v>
      </c>
      <c r="F21" s="32" t="str">
        <f t="shared" si="1"/>
        <v>Sunday</v>
      </c>
      <c r="G21" s="50">
        <v>0.94097222222222221</v>
      </c>
      <c r="H21" s="50">
        <v>0.99652777777777779</v>
      </c>
      <c r="I21" s="32" t="str">
        <f t="shared" si="0"/>
        <v>Football</v>
      </c>
      <c r="J21" s="48">
        <v>0</v>
      </c>
      <c r="K21" s="48">
        <v>0</v>
      </c>
      <c r="L21" s="48">
        <v>0</v>
      </c>
      <c r="M21" s="48">
        <v>0</v>
      </c>
      <c r="N21" s="48">
        <v>0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0</v>
      </c>
      <c r="AG21" s="48">
        <v>0</v>
      </c>
      <c r="AH21" s="48">
        <v>0</v>
      </c>
      <c r="AI21" s="48">
        <v>0</v>
      </c>
      <c r="AJ21" s="48">
        <v>0</v>
      </c>
      <c r="AK21" s="48">
        <v>0</v>
      </c>
      <c r="AL21" s="48">
        <v>0</v>
      </c>
      <c r="AM21" s="48">
        <v>0</v>
      </c>
      <c r="AN21" s="48">
        <v>0</v>
      </c>
      <c r="AO21" s="48">
        <v>0</v>
      </c>
      <c r="AP21" s="48">
        <v>0</v>
      </c>
      <c r="AQ21" s="48">
        <v>0</v>
      </c>
      <c r="AR21" s="48">
        <v>0</v>
      </c>
      <c r="AS21" s="48">
        <v>0</v>
      </c>
      <c r="AT21" s="48">
        <v>0</v>
      </c>
      <c r="AU21" s="48">
        <v>0</v>
      </c>
      <c r="AV21" s="48">
        <v>0</v>
      </c>
      <c r="AW21" s="48">
        <v>0</v>
      </c>
      <c r="AX21" s="48">
        <v>0</v>
      </c>
      <c r="AY21" s="48">
        <v>0</v>
      </c>
      <c r="AZ21" s="48">
        <v>0</v>
      </c>
      <c r="BA21" s="48">
        <v>0</v>
      </c>
      <c r="BB21" s="48">
        <v>0</v>
      </c>
      <c r="BC21" s="48">
        <v>0</v>
      </c>
      <c r="BD21" s="48">
        <v>0</v>
      </c>
      <c r="BE21" s="48">
        <v>0</v>
      </c>
      <c r="BF21" s="48">
        <v>0</v>
      </c>
      <c r="BG21" s="48">
        <v>0</v>
      </c>
      <c r="BH21" s="48">
        <v>0</v>
      </c>
      <c r="BI21" s="48">
        <v>0</v>
      </c>
      <c r="BJ21" s="48">
        <v>0</v>
      </c>
      <c r="BK21" s="48">
        <v>0</v>
      </c>
      <c r="BL21" s="48">
        <v>0</v>
      </c>
      <c r="BM21" s="48">
        <v>0</v>
      </c>
      <c r="BN21" s="48">
        <v>0</v>
      </c>
      <c r="BO21" s="48">
        <v>0</v>
      </c>
      <c r="BP21" s="48">
        <v>0</v>
      </c>
      <c r="BQ21" s="48">
        <v>0</v>
      </c>
      <c r="BR21" s="48">
        <v>0</v>
      </c>
      <c r="BS21" s="48">
        <v>0</v>
      </c>
      <c r="BT21" s="48">
        <v>0</v>
      </c>
      <c r="BU21" s="48">
        <v>0</v>
      </c>
      <c r="BV21" s="48">
        <v>0</v>
      </c>
      <c r="BW21" s="48">
        <v>0</v>
      </c>
      <c r="BX21" s="48">
        <v>0</v>
      </c>
      <c r="BY21" s="48">
        <v>0</v>
      </c>
      <c r="BZ21" s="48">
        <v>0</v>
      </c>
      <c r="CA21" s="48">
        <v>0</v>
      </c>
      <c r="CB21" s="48">
        <v>0</v>
      </c>
      <c r="CC21" s="48">
        <v>0</v>
      </c>
      <c r="CD21" s="48">
        <v>0</v>
      </c>
      <c r="CE21" s="48">
        <v>0</v>
      </c>
      <c r="CF21" s="48">
        <v>0</v>
      </c>
      <c r="CG21" s="48">
        <v>0</v>
      </c>
      <c r="CH21" s="48">
        <v>0</v>
      </c>
      <c r="CI21" s="48">
        <v>0</v>
      </c>
      <c r="CJ21" s="48">
        <v>0</v>
      </c>
      <c r="CK21" s="48">
        <v>0</v>
      </c>
      <c r="CL21" s="48">
        <v>0</v>
      </c>
      <c r="CM21" s="48">
        <v>0</v>
      </c>
      <c r="CN21" s="48">
        <v>0</v>
      </c>
      <c r="CO21" s="48">
        <v>0</v>
      </c>
      <c r="CP21" s="48">
        <v>0</v>
      </c>
      <c r="CQ21" s="48">
        <v>0</v>
      </c>
      <c r="CR21" s="48">
        <v>0</v>
      </c>
      <c r="CS21" s="48">
        <v>0</v>
      </c>
      <c r="CT21" s="48">
        <v>0</v>
      </c>
      <c r="CU21" s="48">
        <v>0</v>
      </c>
      <c r="CV21" s="48">
        <v>0</v>
      </c>
      <c r="CW21" s="48">
        <v>0</v>
      </c>
      <c r="CX21" s="48">
        <v>0</v>
      </c>
      <c r="CY21" s="48">
        <v>0</v>
      </c>
      <c r="CZ21" s="48">
        <v>0</v>
      </c>
      <c r="DA21" s="48">
        <v>0</v>
      </c>
      <c r="DB21" s="48">
        <v>0</v>
      </c>
      <c r="DC21" s="48">
        <v>0</v>
      </c>
      <c r="DD21" s="48">
        <v>0</v>
      </c>
      <c r="DE21" s="48">
        <v>0</v>
      </c>
      <c r="DF21" s="48">
        <v>0</v>
      </c>
      <c r="DG21" s="48">
        <v>0</v>
      </c>
      <c r="DH21" s="48">
        <v>0</v>
      </c>
      <c r="DI21" s="48">
        <v>0</v>
      </c>
      <c r="DJ21" s="48">
        <v>0</v>
      </c>
      <c r="DK21" s="48">
        <v>0</v>
      </c>
      <c r="DL21" s="48">
        <v>0</v>
      </c>
      <c r="DM21" s="48">
        <v>0</v>
      </c>
      <c r="DN21" s="48">
        <v>0</v>
      </c>
      <c r="DO21" s="48">
        <v>0</v>
      </c>
      <c r="DP21" s="48">
        <v>0</v>
      </c>
      <c r="DQ21" s="48">
        <v>0</v>
      </c>
      <c r="DR21" s="48">
        <v>0</v>
      </c>
      <c r="DS21" s="48">
        <v>0</v>
      </c>
      <c r="DT21" s="48">
        <v>0</v>
      </c>
      <c r="DU21" s="48">
        <v>0</v>
      </c>
      <c r="DV21" s="48">
        <v>0</v>
      </c>
      <c r="DW21" s="48">
        <v>0</v>
      </c>
      <c r="DX21" s="48">
        <v>0</v>
      </c>
      <c r="DY21" s="48">
        <v>0</v>
      </c>
      <c r="DZ21" s="48">
        <v>0</v>
      </c>
      <c r="EA21" s="48">
        <v>0</v>
      </c>
      <c r="EB21" s="48">
        <v>0</v>
      </c>
      <c r="EC21" s="48">
        <v>0</v>
      </c>
      <c r="ED21" s="48">
        <v>0</v>
      </c>
      <c r="EE21" s="48">
        <v>0</v>
      </c>
      <c r="EF21" s="48">
        <v>0</v>
      </c>
      <c r="EG21" s="48">
        <v>0</v>
      </c>
      <c r="EH21" s="48">
        <v>0</v>
      </c>
      <c r="EI21" s="48">
        <v>0</v>
      </c>
      <c r="EJ21" s="48">
        <v>0</v>
      </c>
      <c r="EK21" s="48">
        <v>0</v>
      </c>
      <c r="EL21" s="48">
        <v>0</v>
      </c>
      <c r="EM21" s="48">
        <v>0</v>
      </c>
      <c r="EN21" s="48">
        <v>0</v>
      </c>
      <c r="EO21" s="48">
        <v>0</v>
      </c>
      <c r="EP21" s="48">
        <v>0</v>
      </c>
      <c r="EQ21" s="48">
        <v>0</v>
      </c>
      <c r="ER21" s="48">
        <v>0</v>
      </c>
      <c r="ES21" s="48">
        <v>0</v>
      </c>
      <c r="ET21" s="48">
        <v>0</v>
      </c>
      <c r="EU21" s="48">
        <v>0</v>
      </c>
      <c r="EV21" s="48">
        <v>0</v>
      </c>
      <c r="EW21" s="48">
        <v>0</v>
      </c>
      <c r="EX21" s="48">
        <v>0</v>
      </c>
      <c r="EY21" s="48">
        <v>0</v>
      </c>
      <c r="EZ21" s="48">
        <v>0</v>
      </c>
    </row>
    <row r="22" spans="1:156" s="45" customFormat="1" x14ac:dyDescent="0.35">
      <c r="A22" s="32" t="str">
        <f t="shared" si="2"/>
        <v>NATIONAL(M)</v>
      </c>
      <c r="B22" s="48" t="s">
        <v>1481</v>
      </c>
      <c r="C22" s="48" t="s">
        <v>1482</v>
      </c>
      <c r="D22" s="48" t="s">
        <v>1331</v>
      </c>
      <c r="E22" s="49">
        <v>45537</v>
      </c>
      <c r="F22" s="32" t="str">
        <f t="shared" si="1"/>
        <v>Monday</v>
      </c>
      <c r="G22" s="50">
        <v>0.39930555555555558</v>
      </c>
      <c r="H22" s="50">
        <v>0.45486111111111116</v>
      </c>
      <c r="I22" s="32" t="str">
        <f t="shared" si="0"/>
        <v>Football</v>
      </c>
      <c r="J22" s="48">
        <v>0</v>
      </c>
      <c r="K22" s="48">
        <v>0</v>
      </c>
      <c r="L22" s="48">
        <v>0</v>
      </c>
      <c r="M22" s="48">
        <v>0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0</v>
      </c>
      <c r="AH22" s="48">
        <v>0</v>
      </c>
      <c r="AI22" s="48">
        <v>0</v>
      </c>
      <c r="AJ22" s="48">
        <v>0</v>
      </c>
      <c r="AK22" s="48">
        <v>0</v>
      </c>
      <c r="AL22" s="48">
        <v>0</v>
      </c>
      <c r="AM22" s="48">
        <v>0</v>
      </c>
      <c r="AN22" s="48">
        <v>0</v>
      </c>
      <c r="AO22" s="48">
        <v>0</v>
      </c>
      <c r="AP22" s="48">
        <v>0</v>
      </c>
      <c r="AQ22" s="48">
        <v>0</v>
      </c>
      <c r="AR22" s="48">
        <v>0</v>
      </c>
      <c r="AS22" s="48">
        <v>0</v>
      </c>
      <c r="AT22" s="48">
        <v>0</v>
      </c>
      <c r="AU22" s="48">
        <v>0</v>
      </c>
      <c r="AV22" s="48">
        <v>0</v>
      </c>
      <c r="AW22" s="48">
        <v>0</v>
      </c>
      <c r="AX22" s="48">
        <v>0</v>
      </c>
      <c r="AY22" s="48">
        <v>0</v>
      </c>
      <c r="AZ22" s="48">
        <v>0</v>
      </c>
      <c r="BA22" s="48">
        <v>0</v>
      </c>
      <c r="BB22" s="48">
        <v>0</v>
      </c>
      <c r="BC22" s="48">
        <v>0</v>
      </c>
      <c r="BD22" s="48">
        <v>0</v>
      </c>
      <c r="BE22" s="48">
        <v>0</v>
      </c>
      <c r="BF22" s="48">
        <v>0</v>
      </c>
      <c r="BG22" s="48">
        <v>0</v>
      </c>
      <c r="BH22" s="48">
        <v>0</v>
      </c>
      <c r="BI22" s="48">
        <v>0</v>
      </c>
      <c r="BJ22" s="48">
        <v>0</v>
      </c>
      <c r="BK22" s="48">
        <v>0</v>
      </c>
      <c r="BL22" s="48">
        <v>0</v>
      </c>
      <c r="BM22" s="48">
        <v>0</v>
      </c>
      <c r="BN22" s="48">
        <v>0</v>
      </c>
      <c r="BO22" s="48">
        <v>0</v>
      </c>
      <c r="BP22" s="48">
        <v>0</v>
      </c>
      <c r="BQ22" s="48">
        <v>0</v>
      </c>
      <c r="BR22" s="48">
        <v>0</v>
      </c>
      <c r="BS22" s="48">
        <v>0</v>
      </c>
      <c r="BT22" s="48">
        <v>0</v>
      </c>
      <c r="BU22" s="48">
        <v>0</v>
      </c>
      <c r="BV22" s="48">
        <v>0</v>
      </c>
      <c r="BW22" s="48">
        <v>0</v>
      </c>
      <c r="BX22" s="48">
        <v>0</v>
      </c>
      <c r="BY22" s="48">
        <v>0</v>
      </c>
      <c r="BZ22" s="48">
        <v>0</v>
      </c>
      <c r="CA22" s="48">
        <v>0</v>
      </c>
      <c r="CB22" s="48">
        <v>0</v>
      </c>
      <c r="CC22" s="48">
        <v>0</v>
      </c>
      <c r="CD22" s="48">
        <v>0</v>
      </c>
      <c r="CE22" s="48">
        <v>0</v>
      </c>
      <c r="CF22" s="48">
        <v>0</v>
      </c>
      <c r="CG22" s="48">
        <v>0</v>
      </c>
      <c r="CH22" s="48">
        <v>0</v>
      </c>
      <c r="CI22" s="48">
        <v>0</v>
      </c>
      <c r="CJ22" s="48">
        <v>0</v>
      </c>
      <c r="CK22" s="48">
        <v>0</v>
      </c>
      <c r="CL22" s="48">
        <v>0</v>
      </c>
      <c r="CM22" s="48">
        <v>0</v>
      </c>
      <c r="CN22" s="48">
        <v>0</v>
      </c>
      <c r="CO22" s="48">
        <v>0</v>
      </c>
      <c r="CP22" s="48">
        <v>0</v>
      </c>
      <c r="CQ22" s="48">
        <v>0</v>
      </c>
      <c r="CR22" s="48">
        <v>0</v>
      </c>
      <c r="CS22" s="48">
        <v>0</v>
      </c>
      <c r="CT22" s="48">
        <v>0</v>
      </c>
      <c r="CU22" s="48">
        <v>0</v>
      </c>
      <c r="CV22" s="48">
        <v>0</v>
      </c>
      <c r="CW22" s="48">
        <v>0</v>
      </c>
      <c r="CX22" s="48">
        <v>0</v>
      </c>
      <c r="CY22" s="48">
        <v>0</v>
      </c>
      <c r="CZ22" s="48">
        <v>0</v>
      </c>
      <c r="DA22" s="48">
        <v>0</v>
      </c>
      <c r="DB22" s="48">
        <v>0</v>
      </c>
      <c r="DC22" s="48">
        <v>0</v>
      </c>
      <c r="DD22" s="48">
        <v>0</v>
      </c>
      <c r="DE22" s="48">
        <v>0</v>
      </c>
      <c r="DF22" s="48">
        <v>0</v>
      </c>
      <c r="DG22" s="48">
        <v>0</v>
      </c>
      <c r="DH22" s="48">
        <v>0</v>
      </c>
      <c r="DI22" s="48">
        <v>0</v>
      </c>
      <c r="DJ22" s="48">
        <v>0</v>
      </c>
      <c r="DK22" s="48">
        <v>0</v>
      </c>
      <c r="DL22" s="48">
        <v>0</v>
      </c>
      <c r="DM22" s="48">
        <v>0</v>
      </c>
      <c r="DN22" s="48">
        <v>0</v>
      </c>
      <c r="DO22" s="48">
        <v>0</v>
      </c>
      <c r="DP22" s="48">
        <v>0</v>
      </c>
      <c r="DQ22" s="48">
        <v>0</v>
      </c>
      <c r="DR22" s="48">
        <v>0</v>
      </c>
      <c r="DS22" s="48">
        <v>0</v>
      </c>
      <c r="DT22" s="48">
        <v>0</v>
      </c>
      <c r="DU22" s="48">
        <v>0</v>
      </c>
      <c r="DV22" s="48">
        <v>0</v>
      </c>
      <c r="DW22" s="48">
        <v>0</v>
      </c>
      <c r="DX22" s="48">
        <v>0</v>
      </c>
      <c r="DY22" s="48">
        <v>0</v>
      </c>
      <c r="DZ22" s="48">
        <v>0</v>
      </c>
      <c r="EA22" s="48">
        <v>0</v>
      </c>
      <c r="EB22" s="48">
        <v>0</v>
      </c>
      <c r="EC22" s="48">
        <v>0</v>
      </c>
      <c r="ED22" s="48">
        <v>0</v>
      </c>
      <c r="EE22" s="48">
        <v>0</v>
      </c>
      <c r="EF22" s="48">
        <v>0</v>
      </c>
      <c r="EG22" s="48">
        <v>0</v>
      </c>
      <c r="EH22" s="48">
        <v>0</v>
      </c>
      <c r="EI22" s="48">
        <v>0</v>
      </c>
      <c r="EJ22" s="48">
        <v>0</v>
      </c>
      <c r="EK22" s="48">
        <v>0</v>
      </c>
      <c r="EL22" s="48">
        <v>0</v>
      </c>
      <c r="EM22" s="48">
        <v>0</v>
      </c>
      <c r="EN22" s="48">
        <v>0</v>
      </c>
      <c r="EO22" s="48">
        <v>0</v>
      </c>
      <c r="EP22" s="48">
        <v>0</v>
      </c>
      <c r="EQ22" s="48">
        <v>0</v>
      </c>
      <c r="ER22" s="48">
        <v>0</v>
      </c>
      <c r="ES22" s="48">
        <v>0</v>
      </c>
      <c r="ET22" s="48">
        <v>0</v>
      </c>
      <c r="EU22" s="48">
        <v>0</v>
      </c>
      <c r="EV22" s="48">
        <v>0</v>
      </c>
      <c r="EW22" s="48">
        <v>0</v>
      </c>
      <c r="EX22" s="48">
        <v>0</v>
      </c>
      <c r="EY22" s="48">
        <v>0</v>
      </c>
      <c r="EZ22" s="48">
        <v>0</v>
      </c>
    </row>
    <row r="23" spans="1:156" s="45" customFormat="1" x14ac:dyDescent="0.35">
      <c r="A23" s="32" t="str">
        <f t="shared" si="2"/>
        <v>NATIONAL(M)</v>
      </c>
      <c r="B23" s="48" t="s">
        <v>1481</v>
      </c>
      <c r="C23" s="48" t="s">
        <v>1482</v>
      </c>
      <c r="D23" s="48" t="s">
        <v>1331</v>
      </c>
      <c r="E23" s="49">
        <v>45537</v>
      </c>
      <c r="F23" s="32" t="str">
        <f t="shared" si="1"/>
        <v>Monday</v>
      </c>
      <c r="G23" s="50">
        <v>0.8125</v>
      </c>
      <c r="H23" s="50">
        <v>0.86805555555555558</v>
      </c>
      <c r="I23" s="32" t="str">
        <f t="shared" si="0"/>
        <v>Football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8">
        <v>0</v>
      </c>
      <c r="AK23" s="48">
        <v>0</v>
      </c>
      <c r="AL23" s="48">
        <v>0</v>
      </c>
      <c r="AM23" s="48">
        <v>0</v>
      </c>
      <c r="AN23" s="48">
        <v>0</v>
      </c>
      <c r="AO23" s="48">
        <v>0</v>
      </c>
      <c r="AP23" s="48">
        <v>0</v>
      </c>
      <c r="AQ23" s="48">
        <v>0</v>
      </c>
      <c r="AR23" s="48">
        <v>0</v>
      </c>
      <c r="AS23" s="48">
        <v>0</v>
      </c>
      <c r="AT23" s="48">
        <v>0</v>
      </c>
      <c r="AU23" s="48">
        <v>0</v>
      </c>
      <c r="AV23" s="48">
        <v>0</v>
      </c>
      <c r="AW23" s="48">
        <v>0</v>
      </c>
      <c r="AX23" s="48">
        <v>0</v>
      </c>
      <c r="AY23" s="48">
        <v>0</v>
      </c>
      <c r="AZ23" s="48">
        <v>0</v>
      </c>
      <c r="BA23" s="48">
        <v>0</v>
      </c>
      <c r="BB23" s="48">
        <v>0</v>
      </c>
      <c r="BC23" s="48">
        <v>0</v>
      </c>
      <c r="BD23" s="48">
        <v>0</v>
      </c>
      <c r="BE23" s="48">
        <v>0</v>
      </c>
      <c r="BF23" s="48">
        <v>0</v>
      </c>
      <c r="BG23" s="48">
        <v>0</v>
      </c>
      <c r="BH23" s="48">
        <v>0</v>
      </c>
      <c r="BI23" s="48">
        <v>0</v>
      </c>
      <c r="BJ23" s="48">
        <v>0</v>
      </c>
      <c r="BK23" s="48">
        <v>0</v>
      </c>
      <c r="BL23" s="48">
        <v>0</v>
      </c>
      <c r="BM23" s="48">
        <v>0</v>
      </c>
      <c r="BN23" s="48">
        <v>0</v>
      </c>
      <c r="BO23" s="48">
        <v>0</v>
      </c>
      <c r="BP23" s="48">
        <v>0</v>
      </c>
      <c r="BQ23" s="48">
        <v>0</v>
      </c>
      <c r="BR23" s="48">
        <v>0</v>
      </c>
      <c r="BS23" s="48">
        <v>0</v>
      </c>
      <c r="BT23" s="48">
        <v>0</v>
      </c>
      <c r="BU23" s="48">
        <v>0</v>
      </c>
      <c r="BV23" s="48">
        <v>0</v>
      </c>
      <c r="BW23" s="48">
        <v>0</v>
      </c>
      <c r="BX23" s="48">
        <v>0</v>
      </c>
      <c r="BY23" s="48">
        <v>0</v>
      </c>
      <c r="BZ23" s="48">
        <v>0</v>
      </c>
      <c r="CA23" s="48">
        <v>0</v>
      </c>
      <c r="CB23" s="48">
        <v>0</v>
      </c>
      <c r="CC23" s="48">
        <v>0</v>
      </c>
      <c r="CD23" s="48">
        <v>0</v>
      </c>
      <c r="CE23" s="48">
        <v>0</v>
      </c>
      <c r="CF23" s="48">
        <v>0</v>
      </c>
      <c r="CG23" s="48">
        <v>0</v>
      </c>
      <c r="CH23" s="48">
        <v>0</v>
      </c>
      <c r="CI23" s="48">
        <v>0</v>
      </c>
      <c r="CJ23" s="48">
        <v>0</v>
      </c>
      <c r="CK23" s="48">
        <v>0</v>
      </c>
      <c r="CL23" s="48">
        <v>0</v>
      </c>
      <c r="CM23" s="48">
        <v>0</v>
      </c>
      <c r="CN23" s="48">
        <v>0</v>
      </c>
      <c r="CO23" s="48">
        <v>0</v>
      </c>
      <c r="CP23" s="48">
        <v>0</v>
      </c>
      <c r="CQ23" s="48">
        <v>0</v>
      </c>
      <c r="CR23" s="48">
        <v>0</v>
      </c>
      <c r="CS23" s="48">
        <v>0</v>
      </c>
      <c r="CT23" s="48">
        <v>0</v>
      </c>
      <c r="CU23" s="48">
        <v>0</v>
      </c>
      <c r="CV23" s="48">
        <v>0</v>
      </c>
      <c r="CW23" s="48">
        <v>0</v>
      </c>
      <c r="CX23" s="48">
        <v>0</v>
      </c>
      <c r="CY23" s="48">
        <v>0</v>
      </c>
      <c r="CZ23" s="48">
        <v>0</v>
      </c>
      <c r="DA23" s="48">
        <v>0</v>
      </c>
      <c r="DB23" s="48">
        <v>0</v>
      </c>
      <c r="DC23" s="48">
        <v>0</v>
      </c>
      <c r="DD23" s="48">
        <v>0</v>
      </c>
      <c r="DE23" s="48">
        <v>0</v>
      </c>
      <c r="DF23" s="48">
        <v>0</v>
      </c>
      <c r="DG23" s="48">
        <v>0</v>
      </c>
      <c r="DH23" s="48">
        <v>0</v>
      </c>
      <c r="DI23" s="48">
        <v>0</v>
      </c>
      <c r="DJ23" s="48">
        <v>0</v>
      </c>
      <c r="DK23" s="48">
        <v>0</v>
      </c>
      <c r="DL23" s="48">
        <v>0</v>
      </c>
      <c r="DM23" s="48">
        <v>0</v>
      </c>
      <c r="DN23" s="48">
        <v>0</v>
      </c>
      <c r="DO23" s="48">
        <v>0</v>
      </c>
      <c r="DP23" s="48">
        <v>0</v>
      </c>
      <c r="DQ23" s="48">
        <v>0</v>
      </c>
      <c r="DR23" s="48">
        <v>0</v>
      </c>
      <c r="DS23" s="48">
        <v>0</v>
      </c>
      <c r="DT23" s="48">
        <v>0</v>
      </c>
      <c r="DU23" s="48">
        <v>0</v>
      </c>
      <c r="DV23" s="48">
        <v>0</v>
      </c>
      <c r="DW23" s="48">
        <v>0</v>
      </c>
      <c r="DX23" s="48">
        <v>0</v>
      </c>
      <c r="DY23" s="48">
        <v>0</v>
      </c>
      <c r="DZ23" s="48">
        <v>0</v>
      </c>
      <c r="EA23" s="48">
        <v>0</v>
      </c>
      <c r="EB23" s="48">
        <v>0</v>
      </c>
      <c r="EC23" s="48">
        <v>0</v>
      </c>
      <c r="ED23" s="48">
        <v>0</v>
      </c>
      <c r="EE23" s="48">
        <v>0</v>
      </c>
      <c r="EF23" s="48">
        <v>0</v>
      </c>
      <c r="EG23" s="48">
        <v>0</v>
      </c>
      <c r="EH23" s="48">
        <v>0</v>
      </c>
      <c r="EI23" s="48">
        <v>0</v>
      </c>
      <c r="EJ23" s="48">
        <v>0</v>
      </c>
      <c r="EK23" s="48">
        <v>0</v>
      </c>
      <c r="EL23" s="48">
        <v>0</v>
      </c>
      <c r="EM23" s="48">
        <v>0</v>
      </c>
      <c r="EN23" s="48">
        <v>0</v>
      </c>
      <c r="EO23" s="48">
        <v>0</v>
      </c>
      <c r="EP23" s="48">
        <v>0</v>
      </c>
      <c r="EQ23" s="48">
        <v>0</v>
      </c>
      <c r="ER23" s="48">
        <v>0</v>
      </c>
      <c r="ES23" s="48">
        <v>0</v>
      </c>
      <c r="ET23" s="48">
        <v>0</v>
      </c>
      <c r="EU23" s="48">
        <v>0</v>
      </c>
      <c r="EV23" s="48">
        <v>0</v>
      </c>
      <c r="EW23" s="48">
        <v>0</v>
      </c>
      <c r="EX23" s="48">
        <v>0</v>
      </c>
      <c r="EY23" s="48">
        <v>0</v>
      </c>
      <c r="EZ23" s="48">
        <v>0</v>
      </c>
    </row>
    <row r="24" spans="1:156" s="45" customFormat="1" x14ac:dyDescent="0.35">
      <c r="A24" s="32" t="str">
        <f t="shared" si="2"/>
        <v>NATIONAL(M)</v>
      </c>
      <c r="B24" s="48" t="s">
        <v>1356</v>
      </c>
      <c r="C24" s="48" t="s">
        <v>852</v>
      </c>
      <c r="D24" s="48" t="s">
        <v>1331</v>
      </c>
      <c r="E24" s="49">
        <v>45537</v>
      </c>
      <c r="F24" s="32" t="str">
        <f t="shared" si="1"/>
        <v>Monday</v>
      </c>
      <c r="G24" s="50">
        <v>0.86805555555555558</v>
      </c>
      <c r="H24" s="50">
        <v>0.92361111111111116</v>
      </c>
      <c r="I24" s="32" t="str">
        <f t="shared" si="0"/>
        <v>Football</v>
      </c>
      <c r="J24" s="48">
        <v>0</v>
      </c>
      <c r="K24" s="48">
        <v>0.54700000000000004</v>
      </c>
      <c r="L24" s="48">
        <v>2.9999999999999997E-4</v>
      </c>
      <c r="M24" s="48">
        <v>3.3999999999999998E-3</v>
      </c>
      <c r="N24" s="48">
        <v>43.7408</v>
      </c>
      <c r="O24" s="48">
        <v>100</v>
      </c>
      <c r="P24" s="48">
        <v>100</v>
      </c>
      <c r="Q24" s="48">
        <v>1E-4</v>
      </c>
      <c r="R24" s="48">
        <v>0.54700000000000004</v>
      </c>
      <c r="S24" s="48">
        <v>5.0000000000000001E-4</v>
      </c>
      <c r="T24" s="48">
        <v>6.7000000000000002E-3</v>
      </c>
      <c r="U24" s="48">
        <v>43.7408</v>
      </c>
      <c r="V24" s="48">
        <v>196.94</v>
      </c>
      <c r="W24" s="48">
        <v>100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0</v>
      </c>
      <c r="AG24" s="48">
        <v>0</v>
      </c>
      <c r="AH24" s="48">
        <v>0</v>
      </c>
      <c r="AI24" s="48">
        <v>0</v>
      </c>
      <c r="AJ24" s="48">
        <v>0</v>
      </c>
      <c r="AK24" s="48">
        <v>0</v>
      </c>
      <c r="AL24" s="48">
        <v>0</v>
      </c>
      <c r="AM24" s="48">
        <v>0</v>
      </c>
      <c r="AN24" s="48">
        <v>0</v>
      </c>
      <c r="AO24" s="48">
        <v>0</v>
      </c>
      <c r="AP24" s="48">
        <v>0</v>
      </c>
      <c r="AQ24" s="48">
        <v>0</v>
      </c>
      <c r="AR24" s="48">
        <v>0</v>
      </c>
      <c r="AS24" s="48">
        <v>0</v>
      </c>
      <c r="AT24" s="48">
        <v>0</v>
      </c>
      <c r="AU24" s="48">
        <v>0</v>
      </c>
      <c r="AV24" s="48">
        <v>0</v>
      </c>
      <c r="AW24" s="48">
        <v>0</v>
      </c>
      <c r="AX24" s="48">
        <v>0</v>
      </c>
      <c r="AY24" s="48">
        <v>0</v>
      </c>
      <c r="AZ24" s="48">
        <v>0</v>
      </c>
      <c r="BA24" s="48">
        <v>0</v>
      </c>
      <c r="BB24" s="48">
        <v>0</v>
      </c>
      <c r="BC24" s="48">
        <v>0</v>
      </c>
      <c r="BD24" s="48">
        <v>0</v>
      </c>
      <c r="BE24" s="48">
        <v>0</v>
      </c>
      <c r="BF24" s="48">
        <v>0</v>
      </c>
      <c r="BG24" s="48">
        <v>0</v>
      </c>
      <c r="BH24" s="48">
        <v>0</v>
      </c>
      <c r="BI24" s="48">
        <v>0</v>
      </c>
      <c r="BJ24" s="48">
        <v>0</v>
      </c>
      <c r="BK24" s="48">
        <v>0</v>
      </c>
      <c r="BL24" s="48">
        <v>0</v>
      </c>
      <c r="BM24" s="48">
        <v>0</v>
      </c>
      <c r="BN24" s="48">
        <v>0</v>
      </c>
      <c r="BO24" s="48">
        <v>0</v>
      </c>
      <c r="BP24" s="48">
        <v>0</v>
      </c>
      <c r="BQ24" s="48">
        <v>0</v>
      </c>
      <c r="BR24" s="48">
        <v>0</v>
      </c>
      <c r="BS24" s="48">
        <v>0</v>
      </c>
      <c r="BT24" s="48">
        <v>0</v>
      </c>
      <c r="BU24" s="48">
        <v>0</v>
      </c>
      <c r="BV24" s="48">
        <v>0</v>
      </c>
      <c r="BW24" s="48">
        <v>0</v>
      </c>
      <c r="BX24" s="48">
        <v>0</v>
      </c>
      <c r="BY24" s="48">
        <v>0</v>
      </c>
      <c r="BZ24" s="48">
        <v>0</v>
      </c>
      <c r="CA24" s="48">
        <v>0</v>
      </c>
      <c r="CB24" s="48">
        <v>2.0000000000000001E-4</v>
      </c>
      <c r="CC24" s="48">
        <v>0.54700000000000004</v>
      </c>
      <c r="CD24" s="48">
        <v>5.9999999999999995E-4</v>
      </c>
      <c r="CE24" s="48">
        <v>1.2200000000000001E-2</v>
      </c>
      <c r="CF24" s="48">
        <v>43.7408</v>
      </c>
      <c r="CG24" s="48">
        <v>360.62</v>
      </c>
      <c r="CH24" s="48">
        <v>100</v>
      </c>
      <c r="CI24" s="48">
        <v>0</v>
      </c>
      <c r="CJ24" s="48">
        <v>0</v>
      </c>
      <c r="CK24" s="48">
        <v>0</v>
      </c>
      <c r="CL24" s="48">
        <v>0</v>
      </c>
      <c r="CM24" s="48">
        <v>0</v>
      </c>
      <c r="CN24" s="48">
        <v>0</v>
      </c>
      <c r="CO24" s="48">
        <v>0</v>
      </c>
      <c r="CP24" s="48">
        <v>0</v>
      </c>
      <c r="CQ24" s="48">
        <v>0</v>
      </c>
      <c r="CR24" s="48">
        <v>0</v>
      </c>
      <c r="CS24" s="48">
        <v>0</v>
      </c>
      <c r="CT24" s="48">
        <v>0</v>
      </c>
      <c r="CU24" s="48">
        <v>0</v>
      </c>
      <c r="CV24" s="48">
        <v>0</v>
      </c>
      <c r="CW24" s="48">
        <v>0</v>
      </c>
      <c r="CX24" s="48">
        <v>0</v>
      </c>
      <c r="CY24" s="48">
        <v>0</v>
      </c>
      <c r="CZ24" s="48">
        <v>0</v>
      </c>
      <c r="DA24" s="48">
        <v>0</v>
      </c>
      <c r="DB24" s="48">
        <v>0</v>
      </c>
      <c r="DC24" s="48">
        <v>0</v>
      </c>
      <c r="DD24" s="48">
        <v>2.9999999999999997E-4</v>
      </c>
      <c r="DE24" s="48">
        <v>0.54700000000000004</v>
      </c>
      <c r="DF24" s="48">
        <v>1.8E-3</v>
      </c>
      <c r="DG24" s="48">
        <v>2.0799999999999999E-2</v>
      </c>
      <c r="DH24" s="48">
        <v>43.7408</v>
      </c>
      <c r="DI24" s="48">
        <v>612.58000000000004</v>
      </c>
      <c r="DJ24" s="48">
        <v>100</v>
      </c>
      <c r="DK24" s="48">
        <v>1E-4</v>
      </c>
      <c r="DL24" s="48">
        <v>0.54700000000000004</v>
      </c>
      <c r="DM24" s="48">
        <v>4.0000000000000002E-4</v>
      </c>
      <c r="DN24" s="48">
        <v>5.3E-3</v>
      </c>
      <c r="DO24" s="48">
        <v>43.7408</v>
      </c>
      <c r="DP24" s="48">
        <v>155.85</v>
      </c>
      <c r="DQ24" s="48">
        <v>100</v>
      </c>
      <c r="DR24" s="48">
        <v>0</v>
      </c>
      <c r="DS24" s="48">
        <v>0</v>
      </c>
      <c r="DT24" s="48">
        <v>0</v>
      </c>
      <c r="DU24" s="48">
        <v>0</v>
      </c>
      <c r="DV24" s="48">
        <v>0</v>
      </c>
      <c r="DW24" s="48">
        <v>0</v>
      </c>
      <c r="DX24" s="48">
        <v>0</v>
      </c>
      <c r="DY24" s="48">
        <v>0</v>
      </c>
      <c r="DZ24" s="48">
        <v>0</v>
      </c>
      <c r="EA24" s="48">
        <v>0</v>
      </c>
      <c r="EB24" s="48">
        <v>0</v>
      </c>
      <c r="EC24" s="48">
        <v>0</v>
      </c>
      <c r="ED24" s="48">
        <v>0</v>
      </c>
      <c r="EE24" s="48">
        <v>0</v>
      </c>
      <c r="EF24" s="48">
        <v>0</v>
      </c>
      <c r="EG24" s="48">
        <v>0</v>
      </c>
      <c r="EH24" s="48">
        <v>0</v>
      </c>
      <c r="EI24" s="48">
        <v>0</v>
      </c>
      <c r="EJ24" s="48">
        <v>0</v>
      </c>
      <c r="EK24" s="48">
        <v>0</v>
      </c>
      <c r="EL24" s="48">
        <v>0</v>
      </c>
      <c r="EM24" s="48">
        <v>0</v>
      </c>
      <c r="EN24" s="48">
        <v>0</v>
      </c>
      <c r="EO24" s="48">
        <v>0</v>
      </c>
      <c r="EP24" s="48">
        <v>0</v>
      </c>
      <c r="EQ24" s="48">
        <v>0</v>
      </c>
      <c r="ER24" s="48">
        <v>0</v>
      </c>
      <c r="ES24" s="48">
        <v>0</v>
      </c>
      <c r="ET24" s="48">
        <v>2.9999999999999997E-4</v>
      </c>
      <c r="EU24" s="48">
        <v>0.54700000000000004</v>
      </c>
      <c r="EV24" s="48">
        <v>1.6999999999999999E-3</v>
      </c>
      <c r="EW24" s="48">
        <v>2.1499999999999998E-2</v>
      </c>
      <c r="EX24" s="48">
        <v>43.7408</v>
      </c>
      <c r="EY24" s="48">
        <v>633.59</v>
      </c>
      <c r="EZ24" s="48">
        <v>100</v>
      </c>
    </row>
    <row r="25" spans="1:156" s="45" customFormat="1" x14ac:dyDescent="0.35">
      <c r="A25" s="44" t="str">
        <f t="shared" si="2"/>
        <v>NATIONAL(M)</v>
      </c>
      <c r="B25" s="45" t="s">
        <v>1481</v>
      </c>
      <c r="C25" s="45" t="s">
        <v>871</v>
      </c>
      <c r="D25" s="45" t="s">
        <v>1331</v>
      </c>
      <c r="E25" s="46">
        <v>45538</v>
      </c>
      <c r="F25" s="44" t="str">
        <f t="shared" si="1"/>
        <v>Tuesday</v>
      </c>
      <c r="G25" s="47">
        <v>0.39930555555555558</v>
      </c>
      <c r="H25" s="47">
        <v>0.45486111111111116</v>
      </c>
      <c r="I25" s="44" t="str">
        <f t="shared" si="0"/>
        <v>Football</v>
      </c>
      <c r="J25" s="45">
        <v>3.0000000000000001E-3</v>
      </c>
      <c r="K25" s="45">
        <v>38.082999999999998</v>
      </c>
      <c r="L25" s="45">
        <v>7.6200000000000004E-2</v>
      </c>
      <c r="M25" s="45">
        <v>4.8999999999999998E-3</v>
      </c>
      <c r="N25" s="45">
        <v>63.471800000000002</v>
      </c>
      <c r="O25" s="45">
        <v>100</v>
      </c>
      <c r="P25" s="45">
        <v>100</v>
      </c>
      <c r="Q25" s="45">
        <v>5.7999999999999996E-3</v>
      </c>
      <c r="R25" s="45">
        <v>38.082999999999998</v>
      </c>
      <c r="S25" s="45">
        <v>0.14460000000000001</v>
      </c>
      <c r="T25" s="45">
        <v>9.7000000000000003E-3</v>
      </c>
      <c r="U25" s="45">
        <v>63.471800000000002</v>
      </c>
      <c r="V25" s="45">
        <v>197.12</v>
      </c>
      <c r="W25" s="45">
        <v>100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0</v>
      </c>
      <c r="AT25" s="45">
        <v>0</v>
      </c>
      <c r="AU25" s="45">
        <v>0</v>
      </c>
      <c r="AV25" s="45">
        <v>0</v>
      </c>
      <c r="AW25" s="45">
        <v>0</v>
      </c>
      <c r="AX25" s="45">
        <v>0</v>
      </c>
      <c r="AY25" s="45">
        <v>0</v>
      </c>
      <c r="AZ25" s="45">
        <v>0</v>
      </c>
      <c r="BA25" s="45">
        <v>0</v>
      </c>
      <c r="BB25" s="45">
        <v>0</v>
      </c>
      <c r="BC25" s="45">
        <v>0</v>
      </c>
      <c r="BD25" s="45">
        <v>0</v>
      </c>
      <c r="BE25" s="45">
        <v>0</v>
      </c>
      <c r="BF25" s="45">
        <v>0</v>
      </c>
      <c r="BG25" s="45">
        <v>0</v>
      </c>
      <c r="BH25" s="45">
        <v>0</v>
      </c>
      <c r="BI25" s="45">
        <v>0</v>
      </c>
      <c r="BJ25" s="45">
        <v>0</v>
      </c>
      <c r="BK25" s="45">
        <v>0</v>
      </c>
      <c r="BL25" s="45">
        <v>0</v>
      </c>
      <c r="BM25" s="45">
        <v>0</v>
      </c>
      <c r="BN25" s="45">
        <v>0</v>
      </c>
      <c r="BO25" s="45">
        <v>0</v>
      </c>
      <c r="BP25" s="45">
        <v>0</v>
      </c>
      <c r="BQ25" s="45">
        <v>0</v>
      </c>
      <c r="BR25" s="45">
        <v>0</v>
      </c>
      <c r="BS25" s="45">
        <v>0</v>
      </c>
      <c r="BT25" s="45">
        <v>0</v>
      </c>
      <c r="BU25" s="45">
        <v>0</v>
      </c>
      <c r="BV25" s="45">
        <v>0</v>
      </c>
      <c r="BW25" s="45">
        <v>0</v>
      </c>
      <c r="BX25" s="45">
        <v>0</v>
      </c>
      <c r="BY25" s="45">
        <v>0</v>
      </c>
      <c r="BZ25" s="45">
        <v>0</v>
      </c>
      <c r="CA25" s="45">
        <v>0</v>
      </c>
      <c r="CB25" s="45">
        <v>1.06E-2</v>
      </c>
      <c r="CC25" s="45">
        <v>38.082999999999998</v>
      </c>
      <c r="CD25" s="45">
        <v>0.11990000000000001</v>
      </c>
      <c r="CE25" s="45">
        <v>1.77E-2</v>
      </c>
      <c r="CF25" s="45">
        <v>63.471800000000002</v>
      </c>
      <c r="CG25" s="45">
        <v>360.62</v>
      </c>
      <c r="CH25" s="45">
        <v>100</v>
      </c>
      <c r="CI25" s="45">
        <v>0</v>
      </c>
      <c r="CJ25" s="45">
        <v>0</v>
      </c>
      <c r="CK25" s="45">
        <v>0</v>
      </c>
      <c r="CL25" s="45">
        <v>0</v>
      </c>
      <c r="CM25" s="45">
        <v>0</v>
      </c>
      <c r="CN25" s="45">
        <v>0</v>
      </c>
      <c r="CO25" s="45">
        <v>0</v>
      </c>
      <c r="CP25" s="45">
        <v>0</v>
      </c>
      <c r="CQ25" s="45">
        <v>0</v>
      </c>
      <c r="CR25" s="45">
        <v>0</v>
      </c>
      <c r="CS25" s="45">
        <v>0</v>
      </c>
      <c r="CT25" s="45">
        <v>0</v>
      </c>
      <c r="CU25" s="45">
        <v>0</v>
      </c>
      <c r="CV25" s="45">
        <v>0</v>
      </c>
      <c r="CW25" s="45">
        <v>1.38E-2</v>
      </c>
      <c r="CX25" s="45">
        <v>38.082999999999998</v>
      </c>
      <c r="CY25" s="45">
        <v>0.36549999999999999</v>
      </c>
      <c r="CZ25" s="45">
        <v>2.3E-2</v>
      </c>
      <c r="DA25" s="45">
        <v>63.471800000000002</v>
      </c>
      <c r="DB25" s="45">
        <v>466.93</v>
      </c>
      <c r="DC25" s="45">
        <v>100</v>
      </c>
      <c r="DD25" s="45">
        <v>0</v>
      </c>
      <c r="DE25" s="45">
        <v>0</v>
      </c>
      <c r="DF25" s="45">
        <v>0</v>
      </c>
      <c r="DG25" s="45">
        <v>0</v>
      </c>
      <c r="DH25" s="45">
        <v>0</v>
      </c>
      <c r="DI25" s="45">
        <v>0</v>
      </c>
      <c r="DJ25" s="45">
        <v>0</v>
      </c>
      <c r="DK25" s="45">
        <v>4.5999999999999999E-3</v>
      </c>
      <c r="DL25" s="45">
        <v>38.082999999999998</v>
      </c>
      <c r="DM25" s="45">
        <v>0.109</v>
      </c>
      <c r="DN25" s="45">
        <v>7.7000000000000002E-3</v>
      </c>
      <c r="DO25" s="45">
        <v>63.471800000000002</v>
      </c>
      <c r="DP25" s="45">
        <v>155.85</v>
      </c>
      <c r="DQ25" s="45">
        <v>100</v>
      </c>
      <c r="DR25" s="45">
        <v>0</v>
      </c>
      <c r="DS25" s="45">
        <v>0</v>
      </c>
      <c r="DT25" s="45">
        <v>0</v>
      </c>
      <c r="DU25" s="45">
        <v>0</v>
      </c>
      <c r="DV25" s="45">
        <v>0</v>
      </c>
      <c r="DW25" s="45">
        <v>0</v>
      </c>
      <c r="DX25" s="45">
        <v>0</v>
      </c>
      <c r="DY25" s="45">
        <v>0</v>
      </c>
      <c r="DZ25" s="45">
        <v>0</v>
      </c>
      <c r="EA25" s="45">
        <v>0</v>
      </c>
      <c r="EB25" s="45">
        <v>0</v>
      </c>
      <c r="EC25" s="45">
        <v>0</v>
      </c>
      <c r="ED25" s="45">
        <v>0</v>
      </c>
      <c r="EE25" s="45">
        <v>0</v>
      </c>
      <c r="EF25" s="45">
        <v>0</v>
      </c>
      <c r="EG25" s="45">
        <v>0</v>
      </c>
      <c r="EH25" s="45">
        <v>0</v>
      </c>
      <c r="EI25" s="45">
        <v>0</v>
      </c>
      <c r="EJ25" s="45">
        <v>0</v>
      </c>
      <c r="EK25" s="45">
        <v>0</v>
      </c>
      <c r="EL25" s="45">
        <v>0</v>
      </c>
      <c r="EM25" s="45">
        <v>1.34E-2</v>
      </c>
      <c r="EN25" s="45">
        <v>38.082999999999998</v>
      </c>
      <c r="EO25" s="45">
        <v>0.44750000000000001</v>
      </c>
      <c r="EP25" s="45">
        <v>2.23E-2</v>
      </c>
      <c r="EQ25" s="45">
        <v>63.471800000000002</v>
      </c>
      <c r="ER25" s="45">
        <v>453.83</v>
      </c>
      <c r="ES25" s="45">
        <v>100</v>
      </c>
      <c r="ET25" s="45">
        <v>0</v>
      </c>
      <c r="EU25" s="45">
        <v>0</v>
      </c>
      <c r="EV25" s="45">
        <v>0</v>
      </c>
      <c r="EW25" s="45">
        <v>0</v>
      </c>
      <c r="EX25" s="45">
        <v>0</v>
      </c>
      <c r="EY25" s="45">
        <v>0</v>
      </c>
      <c r="EZ25" s="45">
        <v>0</v>
      </c>
    </row>
    <row r="26" spans="1:156" s="45" customFormat="1" x14ac:dyDescent="0.35">
      <c r="A26" s="44" t="str">
        <f t="shared" si="2"/>
        <v>NATIONAL(M)</v>
      </c>
      <c r="B26" s="45" t="s">
        <v>1600</v>
      </c>
      <c r="C26" s="45" t="s">
        <v>1601</v>
      </c>
      <c r="D26" s="45" t="s">
        <v>1331</v>
      </c>
      <c r="E26" s="46">
        <v>45538</v>
      </c>
      <c r="F26" s="44" t="str">
        <f t="shared" si="1"/>
        <v>Tuesday</v>
      </c>
      <c r="G26" s="47">
        <v>0.4548611111111111</v>
      </c>
      <c r="H26" s="47">
        <v>0.51041666666666663</v>
      </c>
      <c r="I26" s="44" t="str">
        <f t="shared" si="0"/>
        <v>Football</v>
      </c>
      <c r="J26" s="45">
        <v>2.9999999999999997E-4</v>
      </c>
      <c r="K26" s="45">
        <v>3.9670000000000001</v>
      </c>
      <c r="L26" s="45">
        <v>5.4000000000000003E-3</v>
      </c>
      <c r="M26" s="45">
        <v>4.8999999999999998E-3</v>
      </c>
      <c r="N26" s="45">
        <v>63.471800000000002</v>
      </c>
      <c r="O26" s="45">
        <v>100</v>
      </c>
      <c r="P26" s="45">
        <v>100</v>
      </c>
      <c r="Q26" s="45">
        <v>5.9999999999999995E-4</v>
      </c>
      <c r="R26" s="45">
        <v>3.9670000000000001</v>
      </c>
      <c r="S26" s="45">
        <v>1.03E-2</v>
      </c>
      <c r="T26" s="45">
        <v>9.7000000000000003E-3</v>
      </c>
      <c r="U26" s="45">
        <v>63.471800000000002</v>
      </c>
      <c r="V26" s="45">
        <v>197.12</v>
      </c>
      <c r="W26" s="45">
        <v>100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  <c r="AV26" s="45">
        <v>0</v>
      </c>
      <c r="AW26" s="45">
        <v>0</v>
      </c>
      <c r="AX26" s="45">
        <v>0</v>
      </c>
      <c r="AY26" s="45">
        <v>0</v>
      </c>
      <c r="AZ26" s="45">
        <v>0</v>
      </c>
      <c r="BA26" s="45">
        <v>0</v>
      </c>
      <c r="BB26" s="45">
        <v>0</v>
      </c>
      <c r="BC26" s="45">
        <v>0</v>
      </c>
      <c r="BD26" s="45">
        <v>0</v>
      </c>
      <c r="BE26" s="45">
        <v>0</v>
      </c>
      <c r="BF26" s="45">
        <v>0</v>
      </c>
      <c r="BG26" s="45">
        <v>0</v>
      </c>
      <c r="BH26" s="45">
        <v>0</v>
      </c>
      <c r="BI26" s="45">
        <v>0</v>
      </c>
      <c r="BJ26" s="45">
        <v>0</v>
      </c>
      <c r="BK26" s="45">
        <v>0</v>
      </c>
      <c r="BL26" s="45">
        <v>0</v>
      </c>
      <c r="BM26" s="45">
        <v>0</v>
      </c>
      <c r="BN26" s="45">
        <v>0</v>
      </c>
      <c r="BO26" s="45">
        <v>0</v>
      </c>
      <c r="BP26" s="45">
        <v>0</v>
      </c>
      <c r="BQ26" s="45">
        <v>0</v>
      </c>
      <c r="BR26" s="45">
        <v>0</v>
      </c>
      <c r="BS26" s="45">
        <v>0</v>
      </c>
      <c r="BT26" s="45">
        <v>0</v>
      </c>
      <c r="BU26" s="45">
        <v>0</v>
      </c>
      <c r="BV26" s="45">
        <v>0</v>
      </c>
      <c r="BW26" s="45">
        <v>0</v>
      </c>
      <c r="BX26" s="45">
        <v>0</v>
      </c>
      <c r="BY26" s="45">
        <v>0</v>
      </c>
      <c r="BZ26" s="45">
        <v>0</v>
      </c>
      <c r="CA26" s="45">
        <v>0</v>
      </c>
      <c r="CB26" s="45">
        <v>1.1000000000000001E-3</v>
      </c>
      <c r="CC26" s="45">
        <v>3.9670000000000001</v>
      </c>
      <c r="CD26" s="45">
        <v>8.8999999999999999E-3</v>
      </c>
      <c r="CE26" s="45">
        <v>1.77E-2</v>
      </c>
      <c r="CF26" s="45">
        <v>63.471800000000002</v>
      </c>
      <c r="CG26" s="45">
        <v>360.62</v>
      </c>
      <c r="CH26" s="45">
        <v>100</v>
      </c>
      <c r="CI26" s="45">
        <v>0</v>
      </c>
      <c r="CJ26" s="45">
        <v>0</v>
      </c>
      <c r="CK26" s="45">
        <v>0</v>
      </c>
      <c r="CL26" s="45">
        <v>0</v>
      </c>
      <c r="CM26" s="45">
        <v>0</v>
      </c>
      <c r="CN26" s="45">
        <v>0</v>
      </c>
      <c r="CO26" s="45">
        <v>0</v>
      </c>
      <c r="CP26" s="45">
        <v>0</v>
      </c>
      <c r="CQ26" s="45">
        <v>0</v>
      </c>
      <c r="CR26" s="45">
        <v>0</v>
      </c>
      <c r="CS26" s="45">
        <v>0</v>
      </c>
      <c r="CT26" s="45">
        <v>0</v>
      </c>
      <c r="CU26" s="45">
        <v>0</v>
      </c>
      <c r="CV26" s="45">
        <v>0</v>
      </c>
      <c r="CW26" s="45">
        <v>1.4E-3</v>
      </c>
      <c r="CX26" s="45">
        <v>3.9670000000000001</v>
      </c>
      <c r="CY26" s="45">
        <v>2.3900000000000001E-2</v>
      </c>
      <c r="CZ26" s="45">
        <v>2.3E-2</v>
      </c>
      <c r="DA26" s="45">
        <v>63.471800000000002</v>
      </c>
      <c r="DB26" s="45">
        <v>466.93</v>
      </c>
      <c r="DC26" s="45">
        <v>100</v>
      </c>
      <c r="DD26" s="45">
        <v>0</v>
      </c>
      <c r="DE26" s="45">
        <v>0</v>
      </c>
      <c r="DF26" s="45">
        <v>0</v>
      </c>
      <c r="DG26" s="45">
        <v>0</v>
      </c>
      <c r="DH26" s="45">
        <v>0</v>
      </c>
      <c r="DI26" s="45">
        <v>0</v>
      </c>
      <c r="DJ26" s="45">
        <v>0</v>
      </c>
      <c r="DK26" s="45">
        <v>5.0000000000000001E-4</v>
      </c>
      <c r="DL26" s="45">
        <v>3.9670000000000001</v>
      </c>
      <c r="DM26" s="45">
        <v>7.7000000000000002E-3</v>
      </c>
      <c r="DN26" s="45">
        <v>7.7000000000000002E-3</v>
      </c>
      <c r="DO26" s="45">
        <v>63.471800000000002</v>
      </c>
      <c r="DP26" s="45">
        <v>155.85</v>
      </c>
      <c r="DQ26" s="45">
        <v>100</v>
      </c>
      <c r="DR26" s="45">
        <v>0</v>
      </c>
      <c r="DS26" s="45">
        <v>0</v>
      </c>
      <c r="DT26" s="45">
        <v>0</v>
      </c>
      <c r="DU26" s="45">
        <v>0</v>
      </c>
      <c r="DV26" s="45">
        <v>0</v>
      </c>
      <c r="DW26" s="45">
        <v>0</v>
      </c>
      <c r="DX26" s="45">
        <v>0</v>
      </c>
      <c r="DY26" s="45">
        <v>0</v>
      </c>
      <c r="DZ26" s="45">
        <v>0</v>
      </c>
      <c r="EA26" s="45">
        <v>0</v>
      </c>
      <c r="EB26" s="45">
        <v>0</v>
      </c>
      <c r="EC26" s="45">
        <v>0</v>
      </c>
      <c r="ED26" s="45">
        <v>0</v>
      </c>
      <c r="EE26" s="45">
        <v>0</v>
      </c>
      <c r="EF26" s="45">
        <v>0</v>
      </c>
      <c r="EG26" s="45">
        <v>0</v>
      </c>
      <c r="EH26" s="45">
        <v>0</v>
      </c>
      <c r="EI26" s="45">
        <v>0</v>
      </c>
      <c r="EJ26" s="45">
        <v>0</v>
      </c>
      <c r="EK26" s="45">
        <v>0</v>
      </c>
      <c r="EL26" s="45">
        <v>0</v>
      </c>
      <c r="EM26" s="45">
        <v>1.4E-3</v>
      </c>
      <c r="EN26" s="45">
        <v>3.9670000000000001</v>
      </c>
      <c r="EO26" s="45">
        <v>3.0200000000000001E-2</v>
      </c>
      <c r="EP26" s="45">
        <v>2.23E-2</v>
      </c>
      <c r="EQ26" s="45">
        <v>63.471800000000002</v>
      </c>
      <c r="ER26" s="45">
        <v>453.83</v>
      </c>
      <c r="ES26" s="45">
        <v>100</v>
      </c>
      <c r="ET26" s="45">
        <v>0</v>
      </c>
      <c r="EU26" s="45">
        <v>0</v>
      </c>
      <c r="EV26" s="45">
        <v>0</v>
      </c>
      <c r="EW26" s="45">
        <v>0</v>
      </c>
      <c r="EX26" s="45">
        <v>0</v>
      </c>
      <c r="EY26" s="45">
        <v>0</v>
      </c>
      <c r="EZ26" s="45">
        <v>0</v>
      </c>
    </row>
    <row r="27" spans="1:156" s="45" customFormat="1" x14ac:dyDescent="0.35">
      <c r="A27" s="44" t="str">
        <f t="shared" si="2"/>
        <v>NATIONAL(M)</v>
      </c>
      <c r="B27" s="45" t="s">
        <v>1600</v>
      </c>
      <c r="C27" s="45" t="s">
        <v>883</v>
      </c>
      <c r="D27" s="45" t="s">
        <v>1331</v>
      </c>
      <c r="E27" s="46">
        <v>45538</v>
      </c>
      <c r="F27" s="44" t="str">
        <f t="shared" si="1"/>
        <v>Tuesday</v>
      </c>
      <c r="G27" s="47">
        <v>0.54861111111111116</v>
      </c>
      <c r="H27" s="47">
        <v>0.60416666666666674</v>
      </c>
      <c r="I27" s="44" t="str">
        <f t="shared" si="0"/>
        <v>Football</v>
      </c>
      <c r="J27" s="45">
        <v>2.3999999999999998E-3</v>
      </c>
      <c r="K27" s="45">
        <v>30.757999999999999</v>
      </c>
      <c r="L27" s="45">
        <v>4.0500000000000001E-2</v>
      </c>
      <c r="M27" s="45">
        <v>1.12E-2</v>
      </c>
      <c r="N27" s="45">
        <v>145.07669999999999</v>
      </c>
      <c r="O27" s="45">
        <v>100</v>
      </c>
      <c r="P27" s="45">
        <v>100</v>
      </c>
      <c r="Q27" s="45">
        <v>3.3999999999999998E-3</v>
      </c>
      <c r="R27" s="45">
        <v>22.158999999999999</v>
      </c>
      <c r="S27" s="45">
        <v>5.5500000000000001E-2</v>
      </c>
      <c r="T27" s="45">
        <v>1.66E-2</v>
      </c>
      <c r="U27" s="45">
        <v>108.87130000000001</v>
      </c>
      <c r="V27" s="45">
        <v>142.02000000000001</v>
      </c>
      <c r="W27" s="45">
        <v>72.040000000000006</v>
      </c>
      <c r="X27" s="45">
        <v>1.4E-3</v>
      </c>
      <c r="Y27" s="45">
        <v>8.5990000000000002</v>
      </c>
      <c r="Z27" s="45">
        <v>2.3800000000000002E-2</v>
      </c>
      <c r="AA27" s="45">
        <v>5.7000000000000002E-3</v>
      </c>
      <c r="AB27" s="45">
        <v>36.205399999999997</v>
      </c>
      <c r="AC27" s="45">
        <v>56.74</v>
      </c>
      <c r="AD27" s="45">
        <v>27.96</v>
      </c>
      <c r="AE27" s="45">
        <v>6.3E-3</v>
      </c>
      <c r="AF27" s="45">
        <v>11.167999999999999</v>
      </c>
      <c r="AG27" s="45">
        <v>0.28920000000000001</v>
      </c>
      <c r="AH27" s="45">
        <v>2.6499999999999999E-2</v>
      </c>
      <c r="AI27" s="45">
        <v>47.0227</v>
      </c>
      <c r="AJ27" s="45">
        <v>263.86</v>
      </c>
      <c r="AK27" s="45">
        <v>36.31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  <c r="AV27" s="45">
        <v>0</v>
      </c>
      <c r="AW27" s="45">
        <v>0</v>
      </c>
      <c r="AX27" s="45">
        <v>0</v>
      </c>
      <c r="AY27" s="45">
        <v>0</v>
      </c>
      <c r="AZ27" s="45">
        <v>8.2000000000000007E-3</v>
      </c>
      <c r="BA27" s="45">
        <v>11.167999999999999</v>
      </c>
      <c r="BB27" s="45">
        <v>0.44569999999999999</v>
      </c>
      <c r="BC27" s="45">
        <v>3.4500000000000003E-2</v>
      </c>
      <c r="BD27" s="45">
        <v>47.0227</v>
      </c>
      <c r="BE27" s="45">
        <v>343.58</v>
      </c>
      <c r="BF27" s="45">
        <v>36.31</v>
      </c>
      <c r="BG27" s="45">
        <v>0</v>
      </c>
      <c r="BH27" s="45">
        <v>0</v>
      </c>
      <c r="BI27" s="45">
        <v>0</v>
      </c>
      <c r="BJ27" s="45">
        <v>0</v>
      </c>
      <c r="BK27" s="45">
        <v>0</v>
      </c>
      <c r="BL27" s="45">
        <v>0</v>
      </c>
      <c r="BM27" s="45">
        <v>0</v>
      </c>
      <c r="BN27" s="45">
        <v>4.7000000000000002E-3</v>
      </c>
      <c r="BO27" s="45">
        <v>8.5990000000000002</v>
      </c>
      <c r="BP27" s="45">
        <v>0.14899999999999999</v>
      </c>
      <c r="BQ27" s="45">
        <v>1.9900000000000001E-2</v>
      </c>
      <c r="BR27" s="45">
        <v>36.205399999999997</v>
      </c>
      <c r="BS27" s="45">
        <v>197.88</v>
      </c>
      <c r="BT27" s="45">
        <v>27.96</v>
      </c>
      <c r="BU27" s="45">
        <v>4.7999999999999996E-3</v>
      </c>
      <c r="BV27" s="45">
        <v>10.786</v>
      </c>
      <c r="BW27" s="45">
        <v>0.10290000000000001</v>
      </c>
      <c r="BX27" s="45">
        <v>2.0199999999999999E-2</v>
      </c>
      <c r="BY27" s="45">
        <v>45.414299999999997</v>
      </c>
      <c r="BZ27" s="45">
        <v>200.84</v>
      </c>
      <c r="CA27" s="45">
        <v>35.07</v>
      </c>
      <c r="CB27" s="45">
        <v>1E-4</v>
      </c>
      <c r="CC27" s="45">
        <v>0.20499999999999999</v>
      </c>
      <c r="CD27" s="45">
        <v>5.0000000000000001E-4</v>
      </c>
      <c r="CE27" s="45">
        <v>4.5999999999999999E-3</v>
      </c>
      <c r="CF27" s="45">
        <v>16.4343</v>
      </c>
      <c r="CG27" s="45">
        <v>2.41</v>
      </c>
      <c r="CH27" s="45">
        <v>0.67</v>
      </c>
      <c r="CI27" s="45">
        <v>1E-4</v>
      </c>
      <c r="CJ27" s="45">
        <v>0.20499999999999999</v>
      </c>
      <c r="CK27" s="45">
        <v>8.0000000000000004E-4</v>
      </c>
      <c r="CL27" s="45">
        <v>4.4999999999999997E-3</v>
      </c>
      <c r="CM27" s="45">
        <v>16.4343</v>
      </c>
      <c r="CN27" s="45">
        <v>2.33</v>
      </c>
      <c r="CO27" s="45">
        <v>0.67</v>
      </c>
      <c r="CP27" s="45">
        <v>4.4999999999999997E-3</v>
      </c>
      <c r="CQ27" s="45">
        <v>19.385000000000002</v>
      </c>
      <c r="CR27" s="45">
        <v>7.51E-2</v>
      </c>
      <c r="CS27" s="45">
        <v>1.8800000000000001E-2</v>
      </c>
      <c r="CT27" s="45">
        <v>81.619699999999995</v>
      </c>
      <c r="CU27" s="45">
        <v>187.14</v>
      </c>
      <c r="CV27" s="45">
        <v>63.02</v>
      </c>
      <c r="CW27" s="45">
        <v>0</v>
      </c>
      <c r="CX27" s="45">
        <v>0</v>
      </c>
      <c r="CY27" s="45">
        <v>0</v>
      </c>
      <c r="CZ27" s="45">
        <v>0</v>
      </c>
      <c r="DA27" s="45">
        <v>0</v>
      </c>
      <c r="DB27" s="45">
        <v>0</v>
      </c>
      <c r="DC27" s="45">
        <v>0</v>
      </c>
      <c r="DD27" s="45">
        <v>5.3E-3</v>
      </c>
      <c r="DE27" s="45">
        <v>11.167999999999999</v>
      </c>
      <c r="DF27" s="45">
        <v>0.15040000000000001</v>
      </c>
      <c r="DG27" s="45">
        <v>2.24E-2</v>
      </c>
      <c r="DH27" s="45">
        <v>47.0227</v>
      </c>
      <c r="DI27" s="45">
        <v>222.84</v>
      </c>
      <c r="DJ27" s="45">
        <v>36.31</v>
      </c>
      <c r="DK27" s="45">
        <v>0</v>
      </c>
      <c r="DL27" s="45">
        <v>0</v>
      </c>
      <c r="DM27" s="45">
        <v>0</v>
      </c>
      <c r="DN27" s="45">
        <v>0</v>
      </c>
      <c r="DO27" s="45">
        <v>0</v>
      </c>
      <c r="DP27" s="45">
        <v>0</v>
      </c>
      <c r="DQ27" s="45">
        <v>0</v>
      </c>
      <c r="DR27" s="45">
        <v>6.7000000000000002E-3</v>
      </c>
      <c r="DS27" s="45">
        <v>30.757999999999999</v>
      </c>
      <c r="DT27" s="45">
        <v>0.1326</v>
      </c>
      <c r="DU27" s="45">
        <v>3.1399999999999997E-2</v>
      </c>
      <c r="DV27" s="45">
        <v>145.07669999999999</v>
      </c>
      <c r="DW27" s="45">
        <v>279.06</v>
      </c>
      <c r="DX27" s="45">
        <v>100</v>
      </c>
      <c r="DY27" s="45">
        <v>8.0999999999999996E-3</v>
      </c>
      <c r="DZ27" s="45">
        <v>30.757999999999999</v>
      </c>
      <c r="EA27" s="45">
        <v>0.1085</v>
      </c>
      <c r="EB27" s="45">
        <v>3.8100000000000002E-2</v>
      </c>
      <c r="EC27" s="45">
        <v>145.07669999999999</v>
      </c>
      <c r="ED27" s="45">
        <v>339.05</v>
      </c>
      <c r="EE27" s="45">
        <v>100</v>
      </c>
      <c r="EF27" s="45">
        <v>0</v>
      </c>
      <c r="EG27" s="45">
        <v>0</v>
      </c>
      <c r="EH27" s="45">
        <v>0</v>
      </c>
      <c r="EI27" s="45">
        <v>0</v>
      </c>
      <c r="EJ27" s="45">
        <v>0</v>
      </c>
      <c r="EK27" s="45">
        <v>0</v>
      </c>
      <c r="EL27" s="45">
        <v>0</v>
      </c>
      <c r="EM27" s="45">
        <v>0</v>
      </c>
      <c r="EN27" s="45">
        <v>0</v>
      </c>
      <c r="EO27" s="45">
        <v>0</v>
      </c>
      <c r="EP27" s="45">
        <v>0</v>
      </c>
      <c r="EQ27" s="45">
        <v>0</v>
      </c>
      <c r="ER27" s="45">
        <v>0</v>
      </c>
      <c r="ES27" s="45">
        <v>0</v>
      </c>
      <c r="ET27" s="45">
        <v>0</v>
      </c>
      <c r="EU27" s="45">
        <v>0</v>
      </c>
      <c r="EV27" s="45">
        <v>0</v>
      </c>
      <c r="EW27" s="45">
        <v>0</v>
      </c>
      <c r="EX27" s="45">
        <v>0</v>
      </c>
      <c r="EY27" s="45">
        <v>0</v>
      </c>
      <c r="EZ27" s="45">
        <v>0</v>
      </c>
    </row>
    <row r="28" spans="1:156" s="45" customFormat="1" x14ac:dyDescent="0.35">
      <c r="A28" s="44" t="str">
        <f t="shared" si="2"/>
        <v>NATIONAL(M)</v>
      </c>
      <c r="B28" s="45" t="s">
        <v>1481</v>
      </c>
      <c r="C28" s="45" t="s">
        <v>871</v>
      </c>
      <c r="D28" s="45" t="s">
        <v>1331</v>
      </c>
      <c r="E28" s="46">
        <v>45538</v>
      </c>
      <c r="F28" s="44" t="str">
        <f t="shared" si="1"/>
        <v>Tuesday</v>
      </c>
      <c r="G28" s="47">
        <v>0.80902777777777779</v>
      </c>
      <c r="H28" s="47">
        <v>0.86458333333333337</v>
      </c>
      <c r="I28" s="44" t="str">
        <f t="shared" si="0"/>
        <v>Football</v>
      </c>
      <c r="J28" s="45">
        <v>4.0000000000000002E-4</v>
      </c>
      <c r="K28" s="45">
        <v>5.3639999999999999</v>
      </c>
      <c r="L28" s="45">
        <v>2.0999999999999999E-3</v>
      </c>
      <c r="M28" s="45">
        <v>3.0999999999999999E-3</v>
      </c>
      <c r="N28" s="45">
        <v>39.4876</v>
      </c>
      <c r="O28" s="45">
        <v>100</v>
      </c>
      <c r="P28" s="45">
        <v>100</v>
      </c>
      <c r="Q28" s="45">
        <v>8.0000000000000004E-4</v>
      </c>
      <c r="R28" s="45">
        <v>5.1950000000000003</v>
      </c>
      <c r="S28" s="45">
        <v>4.0000000000000001E-3</v>
      </c>
      <c r="T28" s="45">
        <v>4.0000000000000001E-3</v>
      </c>
      <c r="U28" s="45">
        <v>25.976400000000002</v>
      </c>
      <c r="V28" s="45">
        <v>190.92</v>
      </c>
      <c r="W28" s="45">
        <v>96.85</v>
      </c>
      <c r="X28" s="45">
        <v>0</v>
      </c>
      <c r="Y28" s="45">
        <v>0.16900000000000001</v>
      </c>
      <c r="Z28" s="45">
        <v>1E-4</v>
      </c>
      <c r="AA28" s="45">
        <v>2.0999999999999999E-3</v>
      </c>
      <c r="AB28" s="45">
        <v>13.511200000000001</v>
      </c>
      <c r="AC28" s="45">
        <v>6.39</v>
      </c>
      <c r="AD28" s="45">
        <v>3.15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  <c r="AV28" s="45">
        <v>0</v>
      </c>
      <c r="AW28" s="45">
        <v>0</v>
      </c>
      <c r="AX28" s="45">
        <v>0</v>
      </c>
      <c r="AY28" s="45">
        <v>0</v>
      </c>
      <c r="AZ28" s="45">
        <v>0</v>
      </c>
      <c r="BA28" s="45">
        <v>0</v>
      </c>
      <c r="BB28" s="45">
        <v>0</v>
      </c>
      <c r="BC28" s="45">
        <v>0</v>
      </c>
      <c r="BD28" s="45">
        <v>0</v>
      </c>
      <c r="BE28" s="45">
        <v>0</v>
      </c>
      <c r="BF28" s="45">
        <v>0</v>
      </c>
      <c r="BG28" s="45">
        <v>0</v>
      </c>
      <c r="BH28" s="45">
        <v>0</v>
      </c>
      <c r="BI28" s="45">
        <v>0</v>
      </c>
      <c r="BJ28" s="45">
        <v>0</v>
      </c>
      <c r="BK28" s="45">
        <v>0</v>
      </c>
      <c r="BL28" s="45">
        <v>0</v>
      </c>
      <c r="BM28" s="45">
        <v>0</v>
      </c>
      <c r="BN28" s="45">
        <v>0</v>
      </c>
      <c r="BO28" s="45">
        <v>0</v>
      </c>
      <c r="BP28" s="45">
        <v>0</v>
      </c>
      <c r="BQ28" s="45">
        <v>0</v>
      </c>
      <c r="BR28" s="45">
        <v>0</v>
      </c>
      <c r="BS28" s="45">
        <v>0</v>
      </c>
      <c r="BT28" s="45">
        <v>0</v>
      </c>
      <c r="BU28" s="45">
        <v>0</v>
      </c>
      <c r="BV28" s="45">
        <v>0</v>
      </c>
      <c r="BW28" s="45">
        <v>0</v>
      </c>
      <c r="BX28" s="45">
        <v>0</v>
      </c>
      <c r="BY28" s="45">
        <v>0</v>
      </c>
      <c r="BZ28" s="45">
        <v>0</v>
      </c>
      <c r="CA28" s="45">
        <v>0</v>
      </c>
      <c r="CB28" s="45">
        <v>1.5E-3</v>
      </c>
      <c r="CC28" s="45">
        <v>5.3639999999999999</v>
      </c>
      <c r="CD28" s="45">
        <v>4.4999999999999997E-3</v>
      </c>
      <c r="CE28" s="45">
        <v>1.0999999999999999E-2</v>
      </c>
      <c r="CF28" s="45">
        <v>39.4876</v>
      </c>
      <c r="CG28" s="45">
        <v>360.62</v>
      </c>
      <c r="CH28" s="45">
        <v>100</v>
      </c>
      <c r="CI28" s="45">
        <v>1.5E-3</v>
      </c>
      <c r="CJ28" s="45">
        <v>5.3639999999999999</v>
      </c>
      <c r="CK28" s="45">
        <v>6.6E-3</v>
      </c>
      <c r="CL28" s="45">
        <v>1.0699999999999999E-2</v>
      </c>
      <c r="CM28" s="45">
        <v>39.4876</v>
      </c>
      <c r="CN28" s="45">
        <v>349.5</v>
      </c>
      <c r="CO28" s="45">
        <v>100</v>
      </c>
      <c r="CP28" s="45">
        <v>0</v>
      </c>
      <c r="CQ28" s="45">
        <v>0</v>
      </c>
      <c r="CR28" s="45">
        <v>0</v>
      </c>
      <c r="CS28" s="45">
        <v>0</v>
      </c>
      <c r="CT28" s="45">
        <v>0</v>
      </c>
      <c r="CU28" s="45">
        <v>0</v>
      </c>
      <c r="CV28" s="45">
        <v>0</v>
      </c>
      <c r="CW28" s="45">
        <v>0</v>
      </c>
      <c r="CX28" s="45">
        <v>0</v>
      </c>
      <c r="CY28" s="45">
        <v>0</v>
      </c>
      <c r="CZ28" s="45">
        <v>0</v>
      </c>
      <c r="DA28" s="45">
        <v>0</v>
      </c>
      <c r="DB28" s="45">
        <v>0</v>
      </c>
      <c r="DC28" s="45">
        <v>0</v>
      </c>
      <c r="DD28" s="45">
        <v>0</v>
      </c>
      <c r="DE28" s="45">
        <v>0</v>
      </c>
      <c r="DF28" s="45">
        <v>0</v>
      </c>
      <c r="DG28" s="45">
        <v>0</v>
      </c>
      <c r="DH28" s="45">
        <v>0</v>
      </c>
      <c r="DI28" s="45">
        <v>0</v>
      </c>
      <c r="DJ28" s="45">
        <v>0</v>
      </c>
      <c r="DK28" s="45">
        <v>0</v>
      </c>
      <c r="DL28" s="45">
        <v>0</v>
      </c>
      <c r="DM28" s="45">
        <v>0</v>
      </c>
      <c r="DN28" s="45">
        <v>0</v>
      </c>
      <c r="DO28" s="45">
        <v>0</v>
      </c>
      <c r="DP28" s="45">
        <v>0</v>
      </c>
      <c r="DQ28" s="45">
        <v>0</v>
      </c>
      <c r="DR28" s="45">
        <v>1.1999999999999999E-3</v>
      </c>
      <c r="DS28" s="45">
        <v>5.3639999999999999</v>
      </c>
      <c r="DT28" s="45">
        <v>6.8999999999999999E-3</v>
      </c>
      <c r="DU28" s="45">
        <v>8.5000000000000006E-3</v>
      </c>
      <c r="DV28" s="45">
        <v>39.4876</v>
      </c>
      <c r="DW28" s="45">
        <v>279.06</v>
      </c>
      <c r="DX28" s="45">
        <v>100</v>
      </c>
      <c r="DY28" s="45">
        <v>1.4E-3</v>
      </c>
      <c r="DZ28" s="45">
        <v>5.3639999999999999</v>
      </c>
      <c r="EA28" s="45">
        <v>6.6E-3</v>
      </c>
      <c r="EB28" s="45">
        <v>1.04E-2</v>
      </c>
      <c r="EC28" s="45">
        <v>39.4876</v>
      </c>
      <c r="ED28" s="45">
        <v>339.05</v>
      </c>
      <c r="EE28" s="45">
        <v>100</v>
      </c>
      <c r="EF28" s="45">
        <v>0</v>
      </c>
      <c r="EG28" s="45">
        <v>0</v>
      </c>
      <c r="EH28" s="45">
        <v>0</v>
      </c>
      <c r="EI28" s="45">
        <v>0</v>
      </c>
      <c r="EJ28" s="45">
        <v>0</v>
      </c>
      <c r="EK28" s="45">
        <v>0</v>
      </c>
      <c r="EL28" s="45">
        <v>0</v>
      </c>
      <c r="EM28" s="45">
        <v>0</v>
      </c>
      <c r="EN28" s="45">
        <v>0</v>
      </c>
      <c r="EO28" s="45">
        <v>0</v>
      </c>
      <c r="EP28" s="45">
        <v>0</v>
      </c>
      <c r="EQ28" s="45">
        <v>0</v>
      </c>
      <c r="ER28" s="45">
        <v>0</v>
      </c>
      <c r="ES28" s="45">
        <v>0</v>
      </c>
      <c r="ET28" s="45">
        <v>0</v>
      </c>
      <c r="EU28" s="45">
        <v>0</v>
      </c>
      <c r="EV28" s="45">
        <v>0</v>
      </c>
      <c r="EW28" s="45">
        <v>0</v>
      </c>
      <c r="EX28" s="45">
        <v>0</v>
      </c>
      <c r="EY28" s="45">
        <v>0</v>
      </c>
      <c r="EZ28" s="45">
        <v>0</v>
      </c>
    </row>
    <row r="29" spans="1:156" s="45" customFormat="1" x14ac:dyDescent="0.35">
      <c r="A29" s="44" t="str">
        <f t="shared" si="2"/>
        <v>NATIONAL(M)</v>
      </c>
      <c r="B29" s="45" t="s">
        <v>1600</v>
      </c>
      <c r="C29" s="45" t="s">
        <v>1601</v>
      </c>
      <c r="D29" s="45" t="s">
        <v>1331</v>
      </c>
      <c r="E29" s="46">
        <v>45538</v>
      </c>
      <c r="F29" s="44" t="str">
        <f t="shared" si="1"/>
        <v>Tuesday</v>
      </c>
      <c r="G29" s="47">
        <v>0.86458333333333337</v>
      </c>
      <c r="H29" s="47">
        <v>0.92013888888888895</v>
      </c>
      <c r="I29" s="44" t="str">
        <f t="shared" si="0"/>
        <v>Football</v>
      </c>
      <c r="J29" s="45">
        <v>2.0000000000000001E-4</v>
      </c>
      <c r="K29" s="45">
        <v>2.694</v>
      </c>
      <c r="L29" s="45">
        <v>1.2999999999999999E-3</v>
      </c>
      <c r="M29" s="45">
        <v>5.5999999999999999E-3</v>
      </c>
      <c r="N29" s="45">
        <v>71.849599999999995</v>
      </c>
      <c r="O29" s="45">
        <v>100</v>
      </c>
      <c r="P29" s="45">
        <v>100</v>
      </c>
      <c r="Q29" s="45">
        <v>4.0000000000000002E-4</v>
      </c>
      <c r="R29" s="45">
        <v>2.694</v>
      </c>
      <c r="S29" s="45">
        <v>2.5000000000000001E-3</v>
      </c>
      <c r="T29" s="45">
        <v>1.0999999999999999E-2</v>
      </c>
      <c r="U29" s="45">
        <v>71.849599999999995</v>
      </c>
      <c r="V29" s="45">
        <v>197.12</v>
      </c>
      <c r="W29" s="45">
        <v>100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  <c r="AV29" s="45">
        <v>0</v>
      </c>
      <c r="AW29" s="45">
        <v>0</v>
      </c>
      <c r="AX29" s="45">
        <v>0</v>
      </c>
      <c r="AY29" s="45">
        <v>0</v>
      </c>
      <c r="AZ29" s="45">
        <v>0</v>
      </c>
      <c r="BA29" s="45">
        <v>0</v>
      </c>
      <c r="BB29" s="45">
        <v>0</v>
      </c>
      <c r="BC29" s="45">
        <v>0</v>
      </c>
      <c r="BD29" s="45">
        <v>0</v>
      </c>
      <c r="BE29" s="45">
        <v>0</v>
      </c>
      <c r="BF29" s="45">
        <v>0</v>
      </c>
      <c r="BG29" s="45">
        <v>0</v>
      </c>
      <c r="BH29" s="45">
        <v>0</v>
      </c>
      <c r="BI29" s="45">
        <v>0</v>
      </c>
      <c r="BJ29" s="45">
        <v>0</v>
      </c>
      <c r="BK29" s="45">
        <v>0</v>
      </c>
      <c r="BL29" s="45">
        <v>0</v>
      </c>
      <c r="BM29" s="45">
        <v>0</v>
      </c>
      <c r="BN29" s="45">
        <v>0</v>
      </c>
      <c r="BO29" s="45">
        <v>0</v>
      </c>
      <c r="BP29" s="45">
        <v>0</v>
      </c>
      <c r="BQ29" s="45">
        <v>0</v>
      </c>
      <c r="BR29" s="45">
        <v>0</v>
      </c>
      <c r="BS29" s="45">
        <v>0</v>
      </c>
      <c r="BT29" s="45">
        <v>0</v>
      </c>
      <c r="BU29" s="45">
        <v>1.1999999999999999E-3</v>
      </c>
      <c r="BV29" s="45">
        <v>2.694</v>
      </c>
      <c r="BW29" s="45">
        <v>7.4000000000000003E-3</v>
      </c>
      <c r="BX29" s="45">
        <v>3.1899999999999998E-2</v>
      </c>
      <c r="BY29" s="45">
        <v>71.849599999999995</v>
      </c>
      <c r="BZ29" s="45">
        <v>572.74</v>
      </c>
      <c r="CA29" s="45">
        <v>100</v>
      </c>
      <c r="CB29" s="45">
        <v>0</v>
      </c>
      <c r="CC29" s="45">
        <v>0</v>
      </c>
      <c r="CD29" s="45">
        <v>0</v>
      </c>
      <c r="CE29" s="45">
        <v>0</v>
      </c>
      <c r="CF29" s="45">
        <v>0</v>
      </c>
      <c r="CG29" s="45">
        <v>0</v>
      </c>
      <c r="CH29" s="45">
        <v>0</v>
      </c>
      <c r="CI29" s="45">
        <v>6.9999999999999999E-4</v>
      </c>
      <c r="CJ29" s="45">
        <v>2.694</v>
      </c>
      <c r="CK29" s="45">
        <v>4.3E-3</v>
      </c>
      <c r="CL29" s="45">
        <v>1.95E-2</v>
      </c>
      <c r="CM29" s="45">
        <v>71.849599999999995</v>
      </c>
      <c r="CN29" s="45">
        <v>349.5</v>
      </c>
      <c r="CO29" s="45">
        <v>100</v>
      </c>
      <c r="CP29" s="45">
        <v>0</v>
      </c>
      <c r="CQ29" s="45">
        <v>0</v>
      </c>
      <c r="CR29" s="45">
        <v>0</v>
      </c>
      <c r="CS29" s="45">
        <v>0</v>
      </c>
      <c r="CT29" s="45">
        <v>0</v>
      </c>
      <c r="CU29" s="45">
        <v>0</v>
      </c>
      <c r="CV29" s="45">
        <v>0</v>
      </c>
      <c r="CW29" s="45">
        <v>0</v>
      </c>
      <c r="CX29" s="45">
        <v>0</v>
      </c>
      <c r="CY29" s="45">
        <v>0</v>
      </c>
      <c r="CZ29" s="45">
        <v>0</v>
      </c>
      <c r="DA29" s="45">
        <v>0</v>
      </c>
      <c r="DB29" s="45">
        <v>0</v>
      </c>
      <c r="DC29" s="45">
        <v>0</v>
      </c>
      <c r="DD29" s="45">
        <v>0</v>
      </c>
      <c r="DE29" s="45">
        <v>0</v>
      </c>
      <c r="DF29" s="45">
        <v>0</v>
      </c>
      <c r="DG29" s="45">
        <v>0</v>
      </c>
      <c r="DH29" s="45">
        <v>0</v>
      </c>
      <c r="DI29" s="45">
        <v>0</v>
      </c>
      <c r="DJ29" s="45">
        <v>0</v>
      </c>
      <c r="DK29" s="45">
        <v>2.9999999999999997E-4</v>
      </c>
      <c r="DL29" s="45">
        <v>2.694</v>
      </c>
      <c r="DM29" s="45">
        <v>1.8E-3</v>
      </c>
      <c r="DN29" s="45">
        <v>8.6999999999999994E-3</v>
      </c>
      <c r="DO29" s="45">
        <v>71.849599999999995</v>
      </c>
      <c r="DP29" s="45">
        <v>155.85</v>
      </c>
      <c r="DQ29" s="45">
        <v>100</v>
      </c>
      <c r="DR29" s="45">
        <v>0</v>
      </c>
      <c r="DS29" s="45">
        <v>0</v>
      </c>
      <c r="DT29" s="45">
        <v>0</v>
      </c>
      <c r="DU29" s="45">
        <v>0</v>
      </c>
      <c r="DV29" s="45">
        <v>0</v>
      </c>
      <c r="DW29" s="45">
        <v>0</v>
      </c>
      <c r="DX29" s="45">
        <v>0</v>
      </c>
      <c r="DY29" s="45">
        <v>6.9999999999999999E-4</v>
      </c>
      <c r="DZ29" s="45">
        <v>2.694</v>
      </c>
      <c r="EA29" s="45">
        <v>4.1999999999999997E-3</v>
      </c>
      <c r="EB29" s="45">
        <v>1.89E-2</v>
      </c>
      <c r="EC29" s="45">
        <v>71.849599999999995</v>
      </c>
      <c r="ED29" s="45">
        <v>339.05</v>
      </c>
      <c r="EE29" s="45">
        <v>100</v>
      </c>
      <c r="EF29" s="45">
        <v>0</v>
      </c>
      <c r="EG29" s="45">
        <v>0</v>
      </c>
      <c r="EH29" s="45">
        <v>0</v>
      </c>
      <c r="EI29" s="45">
        <v>0</v>
      </c>
      <c r="EJ29" s="45">
        <v>0</v>
      </c>
      <c r="EK29" s="45">
        <v>0</v>
      </c>
      <c r="EL29" s="45">
        <v>0</v>
      </c>
      <c r="EM29" s="45">
        <v>0</v>
      </c>
      <c r="EN29" s="45">
        <v>0</v>
      </c>
      <c r="EO29" s="45">
        <v>0</v>
      </c>
      <c r="EP29" s="45">
        <v>0</v>
      </c>
      <c r="EQ29" s="45">
        <v>0</v>
      </c>
      <c r="ER29" s="45">
        <v>0</v>
      </c>
      <c r="ES29" s="45">
        <v>0</v>
      </c>
      <c r="ET29" s="45">
        <v>0</v>
      </c>
      <c r="EU29" s="45">
        <v>0</v>
      </c>
      <c r="EV29" s="45">
        <v>0</v>
      </c>
      <c r="EW29" s="45">
        <v>0</v>
      </c>
      <c r="EX29" s="45">
        <v>0</v>
      </c>
      <c r="EY29" s="45">
        <v>0</v>
      </c>
      <c r="EZ29" s="45">
        <v>0</v>
      </c>
    </row>
    <row r="30" spans="1:156" s="45" customFormat="1" x14ac:dyDescent="0.35">
      <c r="A30" s="44" t="str">
        <f t="shared" si="2"/>
        <v>NATIONAL(M)</v>
      </c>
      <c r="B30" s="45" t="s">
        <v>1600</v>
      </c>
      <c r="C30" s="45" t="s">
        <v>883</v>
      </c>
      <c r="D30" s="45" t="s">
        <v>1331</v>
      </c>
      <c r="E30" s="46">
        <v>45539</v>
      </c>
      <c r="F30" s="44" t="str">
        <f t="shared" si="1"/>
        <v>Wednesday</v>
      </c>
      <c r="G30" s="47">
        <v>0.39930555555555558</v>
      </c>
      <c r="H30" s="47">
        <v>0.45486111111111116</v>
      </c>
      <c r="I30" s="44" t="str">
        <f t="shared" si="0"/>
        <v>Football</v>
      </c>
      <c r="J30" s="45">
        <v>1E-4</v>
      </c>
      <c r="K30" s="45">
        <v>1.0009999999999999</v>
      </c>
      <c r="L30" s="45">
        <v>1.9E-3</v>
      </c>
      <c r="M30" s="45">
        <v>3.0999999999999999E-3</v>
      </c>
      <c r="N30" s="45">
        <v>40.021799999999999</v>
      </c>
      <c r="O30" s="45">
        <v>100</v>
      </c>
      <c r="P30" s="45">
        <v>100</v>
      </c>
      <c r="Q30" s="45">
        <v>2.0000000000000001E-4</v>
      </c>
      <c r="R30" s="45">
        <v>1.0009999999999999</v>
      </c>
      <c r="S30" s="45">
        <v>3.7000000000000002E-3</v>
      </c>
      <c r="T30" s="45">
        <v>6.1000000000000004E-3</v>
      </c>
      <c r="U30" s="45">
        <v>40.021799999999999</v>
      </c>
      <c r="V30" s="45">
        <v>197.1</v>
      </c>
      <c r="W30" s="45">
        <v>100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0</v>
      </c>
      <c r="AT30" s="45">
        <v>0</v>
      </c>
      <c r="AU30" s="45">
        <v>0</v>
      </c>
      <c r="AV30" s="45">
        <v>0</v>
      </c>
      <c r="AW30" s="45">
        <v>0</v>
      </c>
      <c r="AX30" s="45">
        <v>0</v>
      </c>
      <c r="AY30" s="45">
        <v>0</v>
      </c>
      <c r="AZ30" s="45">
        <v>0</v>
      </c>
      <c r="BA30" s="45">
        <v>0</v>
      </c>
      <c r="BB30" s="45">
        <v>0</v>
      </c>
      <c r="BC30" s="45">
        <v>0</v>
      </c>
      <c r="BD30" s="45">
        <v>0</v>
      </c>
      <c r="BE30" s="45">
        <v>0</v>
      </c>
      <c r="BF30" s="45">
        <v>0</v>
      </c>
      <c r="BG30" s="45">
        <v>0</v>
      </c>
      <c r="BH30" s="45">
        <v>0</v>
      </c>
      <c r="BI30" s="45">
        <v>0</v>
      </c>
      <c r="BJ30" s="45">
        <v>0</v>
      </c>
      <c r="BK30" s="45">
        <v>0</v>
      </c>
      <c r="BL30" s="45">
        <v>0</v>
      </c>
      <c r="BM30" s="45">
        <v>0</v>
      </c>
      <c r="BN30" s="45">
        <v>0</v>
      </c>
      <c r="BO30" s="45">
        <v>0</v>
      </c>
      <c r="BP30" s="45">
        <v>0</v>
      </c>
      <c r="BQ30" s="45">
        <v>0</v>
      </c>
      <c r="BR30" s="45">
        <v>0</v>
      </c>
      <c r="BS30" s="45">
        <v>0</v>
      </c>
      <c r="BT30" s="45">
        <v>0</v>
      </c>
      <c r="BU30" s="45">
        <v>0</v>
      </c>
      <c r="BV30" s="45">
        <v>0</v>
      </c>
      <c r="BW30" s="45">
        <v>0</v>
      </c>
      <c r="BX30" s="45">
        <v>0</v>
      </c>
      <c r="BY30" s="45">
        <v>0</v>
      </c>
      <c r="BZ30" s="45">
        <v>0</v>
      </c>
      <c r="CA30" s="45">
        <v>0</v>
      </c>
      <c r="CB30" s="45">
        <v>2.9999999999999997E-4</v>
      </c>
      <c r="CC30" s="45">
        <v>1.0009999999999999</v>
      </c>
      <c r="CD30" s="45">
        <v>3.2000000000000002E-3</v>
      </c>
      <c r="CE30" s="45">
        <v>1.12E-2</v>
      </c>
      <c r="CF30" s="45">
        <v>40.021799999999999</v>
      </c>
      <c r="CG30" s="45">
        <v>360.62</v>
      </c>
      <c r="CH30" s="45">
        <v>100</v>
      </c>
      <c r="CI30" s="45">
        <v>0</v>
      </c>
      <c r="CJ30" s="45">
        <v>0</v>
      </c>
      <c r="CK30" s="45">
        <v>0</v>
      </c>
      <c r="CL30" s="45">
        <v>0</v>
      </c>
      <c r="CM30" s="45">
        <v>0</v>
      </c>
      <c r="CN30" s="45">
        <v>0</v>
      </c>
      <c r="CO30" s="45">
        <v>0</v>
      </c>
      <c r="CP30" s="45">
        <v>0</v>
      </c>
      <c r="CQ30" s="45">
        <v>0</v>
      </c>
      <c r="CR30" s="45">
        <v>0</v>
      </c>
      <c r="CS30" s="45">
        <v>0</v>
      </c>
      <c r="CT30" s="45">
        <v>0</v>
      </c>
      <c r="CU30" s="45">
        <v>0</v>
      </c>
      <c r="CV30" s="45">
        <v>0</v>
      </c>
      <c r="CW30" s="45">
        <v>0</v>
      </c>
      <c r="CX30" s="45">
        <v>0</v>
      </c>
      <c r="CY30" s="45">
        <v>0</v>
      </c>
      <c r="CZ30" s="45">
        <v>0</v>
      </c>
      <c r="DA30" s="45">
        <v>0</v>
      </c>
      <c r="DB30" s="45">
        <v>0</v>
      </c>
      <c r="DC30" s="45">
        <v>0</v>
      </c>
      <c r="DD30" s="45">
        <v>5.0000000000000001E-4</v>
      </c>
      <c r="DE30" s="45">
        <v>1.0009999999999999</v>
      </c>
      <c r="DF30" s="45">
        <v>2.0500000000000001E-2</v>
      </c>
      <c r="DG30" s="45">
        <v>1.9099999999999999E-2</v>
      </c>
      <c r="DH30" s="45">
        <v>40.021799999999999</v>
      </c>
      <c r="DI30" s="45">
        <v>614.47</v>
      </c>
      <c r="DJ30" s="45">
        <v>100</v>
      </c>
      <c r="DK30" s="45">
        <v>1E-4</v>
      </c>
      <c r="DL30" s="45">
        <v>1.0009999999999999</v>
      </c>
      <c r="DM30" s="45">
        <v>2.8E-3</v>
      </c>
      <c r="DN30" s="45">
        <v>4.7999999999999996E-3</v>
      </c>
      <c r="DO30" s="45">
        <v>40.021799999999999</v>
      </c>
      <c r="DP30" s="45">
        <v>155.85</v>
      </c>
      <c r="DQ30" s="45">
        <v>100</v>
      </c>
      <c r="DR30" s="45">
        <v>0</v>
      </c>
      <c r="DS30" s="45">
        <v>0</v>
      </c>
      <c r="DT30" s="45">
        <v>0</v>
      </c>
      <c r="DU30" s="45">
        <v>0</v>
      </c>
      <c r="DV30" s="45">
        <v>0</v>
      </c>
      <c r="DW30" s="45">
        <v>0</v>
      </c>
      <c r="DX30" s="45">
        <v>0</v>
      </c>
      <c r="DY30" s="45">
        <v>0</v>
      </c>
      <c r="DZ30" s="45">
        <v>0</v>
      </c>
      <c r="EA30" s="45">
        <v>0</v>
      </c>
      <c r="EB30" s="45">
        <v>0</v>
      </c>
      <c r="EC30" s="45">
        <v>0</v>
      </c>
      <c r="ED30" s="45">
        <v>0</v>
      </c>
      <c r="EE30" s="45">
        <v>0</v>
      </c>
      <c r="EF30" s="45">
        <v>0</v>
      </c>
      <c r="EG30" s="45">
        <v>0</v>
      </c>
      <c r="EH30" s="45">
        <v>0</v>
      </c>
      <c r="EI30" s="45">
        <v>0</v>
      </c>
      <c r="EJ30" s="45">
        <v>0</v>
      </c>
      <c r="EK30" s="45">
        <v>0</v>
      </c>
      <c r="EL30" s="45">
        <v>0</v>
      </c>
      <c r="EM30" s="45">
        <v>0</v>
      </c>
      <c r="EN30" s="45">
        <v>0</v>
      </c>
      <c r="EO30" s="45">
        <v>0</v>
      </c>
      <c r="EP30" s="45">
        <v>0</v>
      </c>
      <c r="EQ30" s="45">
        <v>0</v>
      </c>
      <c r="ER30" s="45">
        <v>0</v>
      </c>
      <c r="ES30" s="45">
        <v>0</v>
      </c>
      <c r="ET30" s="45">
        <v>5.0000000000000001E-4</v>
      </c>
      <c r="EU30" s="45">
        <v>1.0009999999999999</v>
      </c>
      <c r="EV30" s="45">
        <v>1.61E-2</v>
      </c>
      <c r="EW30" s="45">
        <v>1.9900000000000001E-2</v>
      </c>
      <c r="EX30" s="45">
        <v>40.021799999999999</v>
      </c>
      <c r="EY30" s="45">
        <v>641.20000000000005</v>
      </c>
      <c r="EZ30" s="45">
        <v>100</v>
      </c>
    </row>
    <row r="31" spans="1:156" s="45" customFormat="1" x14ac:dyDescent="0.35">
      <c r="A31" s="44" t="str">
        <f t="shared" si="2"/>
        <v>NATIONAL(M)</v>
      </c>
      <c r="B31" s="45" t="s">
        <v>1600</v>
      </c>
      <c r="C31" s="45" t="s">
        <v>1601</v>
      </c>
      <c r="D31" s="45" t="s">
        <v>1331</v>
      </c>
      <c r="E31" s="46">
        <v>45539</v>
      </c>
      <c r="F31" s="44" t="str">
        <f t="shared" si="1"/>
        <v>Wednesday</v>
      </c>
      <c r="G31" s="47">
        <v>0.79513888888888884</v>
      </c>
      <c r="H31" s="47">
        <v>0.85069444444444442</v>
      </c>
      <c r="I31" s="44" t="str">
        <f t="shared" si="0"/>
        <v>Football</v>
      </c>
      <c r="J31" s="45">
        <v>4.0000000000000002E-4</v>
      </c>
      <c r="K31" s="45">
        <v>5.5030000000000001</v>
      </c>
      <c r="L31" s="45">
        <v>2.3E-3</v>
      </c>
      <c r="M31" s="45">
        <v>3.0999999999999999E-3</v>
      </c>
      <c r="N31" s="45">
        <v>40.021799999999999</v>
      </c>
      <c r="O31" s="45">
        <v>100</v>
      </c>
      <c r="P31" s="45">
        <v>100</v>
      </c>
      <c r="Q31" s="45">
        <v>8.0000000000000004E-4</v>
      </c>
      <c r="R31" s="45">
        <v>5.5030000000000001</v>
      </c>
      <c r="S31" s="45">
        <v>4.4999999999999997E-3</v>
      </c>
      <c r="T31" s="45">
        <v>6.1000000000000004E-3</v>
      </c>
      <c r="U31" s="45">
        <v>40.021799999999999</v>
      </c>
      <c r="V31" s="45">
        <v>197.1</v>
      </c>
      <c r="W31" s="45">
        <v>100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0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0</v>
      </c>
      <c r="AT31" s="45">
        <v>0</v>
      </c>
      <c r="AU31" s="45">
        <v>0</v>
      </c>
      <c r="AV31" s="45">
        <v>0</v>
      </c>
      <c r="AW31" s="45">
        <v>0</v>
      </c>
      <c r="AX31" s="45">
        <v>0</v>
      </c>
      <c r="AY31" s="45">
        <v>0</v>
      </c>
      <c r="AZ31" s="45">
        <v>0</v>
      </c>
      <c r="BA31" s="45">
        <v>0</v>
      </c>
      <c r="BB31" s="45">
        <v>0</v>
      </c>
      <c r="BC31" s="45">
        <v>0</v>
      </c>
      <c r="BD31" s="45">
        <v>0</v>
      </c>
      <c r="BE31" s="45">
        <v>0</v>
      </c>
      <c r="BF31" s="45">
        <v>0</v>
      </c>
      <c r="BG31" s="45">
        <v>0</v>
      </c>
      <c r="BH31" s="45">
        <v>0</v>
      </c>
      <c r="BI31" s="45">
        <v>0</v>
      </c>
      <c r="BJ31" s="45">
        <v>0</v>
      </c>
      <c r="BK31" s="45">
        <v>0</v>
      </c>
      <c r="BL31" s="45">
        <v>0</v>
      </c>
      <c r="BM31" s="45">
        <v>0</v>
      </c>
      <c r="BN31" s="45">
        <v>0</v>
      </c>
      <c r="BO31" s="45">
        <v>0</v>
      </c>
      <c r="BP31" s="45">
        <v>0</v>
      </c>
      <c r="BQ31" s="45">
        <v>0</v>
      </c>
      <c r="BR31" s="45">
        <v>0</v>
      </c>
      <c r="BS31" s="45">
        <v>0</v>
      </c>
      <c r="BT31" s="45">
        <v>0</v>
      </c>
      <c r="BU31" s="45">
        <v>0</v>
      </c>
      <c r="BV31" s="45">
        <v>0</v>
      </c>
      <c r="BW31" s="45">
        <v>0</v>
      </c>
      <c r="BX31" s="45">
        <v>0</v>
      </c>
      <c r="BY31" s="45">
        <v>0</v>
      </c>
      <c r="BZ31" s="45">
        <v>0</v>
      </c>
      <c r="CA31" s="45">
        <v>0</v>
      </c>
      <c r="CB31" s="45">
        <v>1.5E-3</v>
      </c>
      <c r="CC31" s="45">
        <v>5.5030000000000001</v>
      </c>
      <c r="CD31" s="45">
        <v>4.7999999999999996E-3</v>
      </c>
      <c r="CE31" s="45">
        <v>1.12E-2</v>
      </c>
      <c r="CF31" s="45">
        <v>40.021799999999999</v>
      </c>
      <c r="CG31" s="45">
        <v>360.62</v>
      </c>
      <c r="CH31" s="45">
        <v>100</v>
      </c>
      <c r="CI31" s="45">
        <v>0</v>
      </c>
      <c r="CJ31" s="45">
        <v>0</v>
      </c>
      <c r="CK31" s="45">
        <v>0</v>
      </c>
      <c r="CL31" s="45">
        <v>0</v>
      </c>
      <c r="CM31" s="45">
        <v>0</v>
      </c>
      <c r="CN31" s="45">
        <v>0</v>
      </c>
      <c r="CO31" s="45">
        <v>0</v>
      </c>
      <c r="CP31" s="45">
        <v>0</v>
      </c>
      <c r="CQ31" s="45">
        <v>0</v>
      </c>
      <c r="CR31" s="45">
        <v>0</v>
      </c>
      <c r="CS31" s="45">
        <v>0</v>
      </c>
      <c r="CT31" s="45">
        <v>0</v>
      </c>
      <c r="CU31" s="45">
        <v>0</v>
      </c>
      <c r="CV31" s="45">
        <v>0</v>
      </c>
      <c r="CW31" s="45">
        <v>0</v>
      </c>
      <c r="CX31" s="45">
        <v>0</v>
      </c>
      <c r="CY31" s="45">
        <v>0</v>
      </c>
      <c r="CZ31" s="45">
        <v>0</v>
      </c>
      <c r="DA31" s="45">
        <v>0</v>
      </c>
      <c r="DB31" s="45">
        <v>0</v>
      </c>
      <c r="DC31" s="45">
        <v>0</v>
      </c>
      <c r="DD31" s="45">
        <v>2.5999999999999999E-3</v>
      </c>
      <c r="DE31" s="45">
        <v>5.5030000000000001</v>
      </c>
      <c r="DF31" s="45">
        <v>1.5699999999999999E-2</v>
      </c>
      <c r="DG31" s="45">
        <v>1.9099999999999999E-2</v>
      </c>
      <c r="DH31" s="45">
        <v>40.021799999999999</v>
      </c>
      <c r="DI31" s="45">
        <v>614.47</v>
      </c>
      <c r="DJ31" s="45">
        <v>100</v>
      </c>
      <c r="DK31" s="45">
        <v>6.9999999999999999E-4</v>
      </c>
      <c r="DL31" s="45">
        <v>5.5030000000000001</v>
      </c>
      <c r="DM31" s="45">
        <v>3.3E-3</v>
      </c>
      <c r="DN31" s="45">
        <v>4.7999999999999996E-3</v>
      </c>
      <c r="DO31" s="45">
        <v>40.021799999999999</v>
      </c>
      <c r="DP31" s="45">
        <v>155.85</v>
      </c>
      <c r="DQ31" s="45">
        <v>100</v>
      </c>
      <c r="DR31" s="45">
        <v>0</v>
      </c>
      <c r="DS31" s="45">
        <v>0</v>
      </c>
      <c r="DT31" s="45">
        <v>0</v>
      </c>
      <c r="DU31" s="45">
        <v>0</v>
      </c>
      <c r="DV31" s="45">
        <v>0</v>
      </c>
      <c r="DW31" s="45">
        <v>0</v>
      </c>
      <c r="DX31" s="45">
        <v>0</v>
      </c>
      <c r="DY31" s="45">
        <v>0</v>
      </c>
      <c r="DZ31" s="45">
        <v>0</v>
      </c>
      <c r="EA31" s="45">
        <v>0</v>
      </c>
      <c r="EB31" s="45">
        <v>0</v>
      </c>
      <c r="EC31" s="45">
        <v>0</v>
      </c>
      <c r="ED31" s="45">
        <v>0</v>
      </c>
      <c r="EE31" s="45">
        <v>0</v>
      </c>
      <c r="EF31" s="45">
        <v>0</v>
      </c>
      <c r="EG31" s="45">
        <v>0</v>
      </c>
      <c r="EH31" s="45">
        <v>0</v>
      </c>
      <c r="EI31" s="45">
        <v>0</v>
      </c>
      <c r="EJ31" s="45">
        <v>0</v>
      </c>
      <c r="EK31" s="45">
        <v>0</v>
      </c>
      <c r="EL31" s="45">
        <v>0</v>
      </c>
      <c r="EM31" s="45">
        <v>0</v>
      </c>
      <c r="EN31" s="45">
        <v>0</v>
      </c>
      <c r="EO31" s="45">
        <v>0</v>
      </c>
      <c r="EP31" s="45">
        <v>0</v>
      </c>
      <c r="EQ31" s="45">
        <v>0</v>
      </c>
      <c r="ER31" s="45">
        <v>0</v>
      </c>
      <c r="ES31" s="45">
        <v>0</v>
      </c>
      <c r="ET31" s="45">
        <v>2.7000000000000001E-3</v>
      </c>
      <c r="EU31" s="45">
        <v>5.5030000000000001</v>
      </c>
      <c r="EV31" s="45">
        <v>1.38E-2</v>
      </c>
      <c r="EW31" s="45">
        <v>1.9900000000000001E-2</v>
      </c>
      <c r="EX31" s="45">
        <v>40.021799999999999</v>
      </c>
      <c r="EY31" s="45">
        <v>641.20000000000005</v>
      </c>
      <c r="EZ31" s="45">
        <v>100</v>
      </c>
    </row>
    <row r="32" spans="1:156" s="45" customFormat="1" x14ac:dyDescent="0.35">
      <c r="A32" s="44" t="str">
        <f t="shared" si="2"/>
        <v>NATIONAL(M)</v>
      </c>
      <c r="B32" s="45" t="s">
        <v>1600</v>
      </c>
      <c r="C32" s="45" t="s">
        <v>883</v>
      </c>
      <c r="D32" s="45" t="s">
        <v>1331</v>
      </c>
      <c r="E32" s="46">
        <v>45539</v>
      </c>
      <c r="F32" s="44" t="str">
        <f t="shared" si="1"/>
        <v>Wednesday</v>
      </c>
      <c r="G32" s="47">
        <v>0.85069444444444442</v>
      </c>
      <c r="H32" s="47">
        <v>0.90625</v>
      </c>
      <c r="I32" s="44" t="str">
        <f t="shared" si="0"/>
        <v>Football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  <c r="AG32" s="45">
        <v>0</v>
      </c>
      <c r="AH32" s="45">
        <v>0</v>
      </c>
      <c r="AI32" s="45">
        <v>0</v>
      </c>
      <c r="AJ32" s="45">
        <v>0</v>
      </c>
      <c r="AK32" s="45">
        <v>0</v>
      </c>
      <c r="AL32" s="45">
        <v>0</v>
      </c>
      <c r="AM32" s="45">
        <v>0</v>
      </c>
      <c r="AN32" s="45">
        <v>0</v>
      </c>
      <c r="AO32" s="45">
        <v>0</v>
      </c>
      <c r="AP32" s="45">
        <v>0</v>
      </c>
      <c r="AQ32" s="45">
        <v>0</v>
      </c>
      <c r="AR32" s="45">
        <v>0</v>
      </c>
      <c r="AS32" s="45">
        <v>0</v>
      </c>
      <c r="AT32" s="45">
        <v>0</v>
      </c>
      <c r="AU32" s="45">
        <v>0</v>
      </c>
      <c r="AV32" s="45">
        <v>0</v>
      </c>
      <c r="AW32" s="45">
        <v>0</v>
      </c>
      <c r="AX32" s="45">
        <v>0</v>
      </c>
      <c r="AY32" s="45">
        <v>0</v>
      </c>
      <c r="AZ32" s="45">
        <v>0</v>
      </c>
      <c r="BA32" s="45">
        <v>0</v>
      </c>
      <c r="BB32" s="45">
        <v>0</v>
      </c>
      <c r="BC32" s="45">
        <v>0</v>
      </c>
      <c r="BD32" s="45">
        <v>0</v>
      </c>
      <c r="BE32" s="45">
        <v>0</v>
      </c>
      <c r="BF32" s="45">
        <v>0</v>
      </c>
      <c r="BG32" s="45">
        <v>0</v>
      </c>
      <c r="BH32" s="45">
        <v>0</v>
      </c>
      <c r="BI32" s="45">
        <v>0</v>
      </c>
      <c r="BJ32" s="45">
        <v>0</v>
      </c>
      <c r="BK32" s="45">
        <v>0</v>
      </c>
      <c r="BL32" s="45">
        <v>0</v>
      </c>
      <c r="BM32" s="45">
        <v>0</v>
      </c>
      <c r="BN32" s="45">
        <v>0</v>
      </c>
      <c r="BO32" s="45">
        <v>0</v>
      </c>
      <c r="BP32" s="45">
        <v>0</v>
      </c>
      <c r="BQ32" s="45">
        <v>0</v>
      </c>
      <c r="BR32" s="45">
        <v>0</v>
      </c>
      <c r="BS32" s="45">
        <v>0</v>
      </c>
      <c r="BT32" s="45">
        <v>0</v>
      </c>
      <c r="BU32" s="45">
        <v>0</v>
      </c>
      <c r="BV32" s="45">
        <v>0</v>
      </c>
      <c r="BW32" s="45">
        <v>0</v>
      </c>
      <c r="BX32" s="45">
        <v>0</v>
      </c>
      <c r="BY32" s="45">
        <v>0</v>
      </c>
      <c r="BZ32" s="45">
        <v>0</v>
      </c>
      <c r="CA32" s="45">
        <v>0</v>
      </c>
      <c r="CB32" s="45">
        <v>0</v>
      </c>
      <c r="CC32" s="45">
        <v>0</v>
      </c>
      <c r="CD32" s="45">
        <v>0</v>
      </c>
      <c r="CE32" s="45">
        <v>0</v>
      </c>
      <c r="CF32" s="45">
        <v>0</v>
      </c>
      <c r="CG32" s="45">
        <v>0</v>
      </c>
      <c r="CH32" s="45">
        <v>0</v>
      </c>
      <c r="CI32" s="45">
        <v>0</v>
      </c>
      <c r="CJ32" s="45">
        <v>0</v>
      </c>
      <c r="CK32" s="45">
        <v>0</v>
      </c>
      <c r="CL32" s="45">
        <v>0</v>
      </c>
      <c r="CM32" s="45">
        <v>0</v>
      </c>
      <c r="CN32" s="45">
        <v>0</v>
      </c>
      <c r="CO32" s="45">
        <v>0</v>
      </c>
      <c r="CP32" s="45">
        <v>0</v>
      </c>
      <c r="CQ32" s="45">
        <v>0</v>
      </c>
      <c r="CR32" s="45">
        <v>0</v>
      </c>
      <c r="CS32" s="45">
        <v>0</v>
      </c>
      <c r="CT32" s="45">
        <v>0</v>
      </c>
      <c r="CU32" s="45">
        <v>0</v>
      </c>
      <c r="CV32" s="45">
        <v>0</v>
      </c>
      <c r="CW32" s="45">
        <v>0</v>
      </c>
      <c r="CX32" s="45">
        <v>0</v>
      </c>
      <c r="CY32" s="45">
        <v>0</v>
      </c>
      <c r="CZ32" s="45">
        <v>0</v>
      </c>
      <c r="DA32" s="45">
        <v>0</v>
      </c>
      <c r="DB32" s="45">
        <v>0</v>
      </c>
      <c r="DC32" s="45">
        <v>0</v>
      </c>
      <c r="DD32" s="45">
        <v>0</v>
      </c>
      <c r="DE32" s="45">
        <v>0</v>
      </c>
      <c r="DF32" s="45">
        <v>0</v>
      </c>
      <c r="DG32" s="45">
        <v>0</v>
      </c>
      <c r="DH32" s="45">
        <v>0</v>
      </c>
      <c r="DI32" s="45">
        <v>0</v>
      </c>
      <c r="DJ32" s="45">
        <v>0</v>
      </c>
      <c r="DK32" s="45">
        <v>0</v>
      </c>
      <c r="DL32" s="45">
        <v>0</v>
      </c>
      <c r="DM32" s="45">
        <v>0</v>
      </c>
      <c r="DN32" s="45">
        <v>0</v>
      </c>
      <c r="DO32" s="45">
        <v>0</v>
      </c>
      <c r="DP32" s="45">
        <v>0</v>
      </c>
      <c r="DQ32" s="45">
        <v>0</v>
      </c>
      <c r="DR32" s="45">
        <v>0</v>
      </c>
      <c r="DS32" s="45">
        <v>0</v>
      </c>
      <c r="DT32" s="45">
        <v>0</v>
      </c>
      <c r="DU32" s="45">
        <v>0</v>
      </c>
      <c r="DV32" s="45">
        <v>0</v>
      </c>
      <c r="DW32" s="45">
        <v>0</v>
      </c>
      <c r="DX32" s="45">
        <v>0</v>
      </c>
      <c r="DY32" s="45">
        <v>0</v>
      </c>
      <c r="DZ32" s="45">
        <v>0</v>
      </c>
      <c r="EA32" s="45">
        <v>0</v>
      </c>
      <c r="EB32" s="45">
        <v>0</v>
      </c>
      <c r="EC32" s="45">
        <v>0</v>
      </c>
      <c r="ED32" s="45">
        <v>0</v>
      </c>
      <c r="EE32" s="45">
        <v>0</v>
      </c>
      <c r="EF32" s="45">
        <v>0</v>
      </c>
      <c r="EG32" s="45">
        <v>0</v>
      </c>
      <c r="EH32" s="45">
        <v>0</v>
      </c>
      <c r="EI32" s="45">
        <v>0</v>
      </c>
      <c r="EJ32" s="45">
        <v>0</v>
      </c>
      <c r="EK32" s="45">
        <v>0</v>
      </c>
      <c r="EL32" s="45">
        <v>0</v>
      </c>
      <c r="EM32" s="45">
        <v>0</v>
      </c>
      <c r="EN32" s="45">
        <v>0</v>
      </c>
      <c r="EO32" s="45">
        <v>0</v>
      </c>
      <c r="EP32" s="45">
        <v>0</v>
      </c>
      <c r="EQ32" s="45">
        <v>0</v>
      </c>
      <c r="ER32" s="45">
        <v>0</v>
      </c>
      <c r="ES32" s="45">
        <v>0</v>
      </c>
      <c r="ET32" s="45">
        <v>0</v>
      </c>
      <c r="EU32" s="45">
        <v>0</v>
      </c>
      <c r="EV32" s="45">
        <v>0</v>
      </c>
      <c r="EW32" s="45">
        <v>0</v>
      </c>
      <c r="EX32" s="45">
        <v>0</v>
      </c>
      <c r="EY32" s="45">
        <v>0</v>
      </c>
      <c r="EZ32" s="45">
        <v>0</v>
      </c>
    </row>
    <row r="33" spans="1:156" s="45" customFormat="1" x14ac:dyDescent="0.35">
      <c r="A33" s="44" t="str">
        <f t="shared" si="2"/>
        <v>NATIONAL(M)</v>
      </c>
      <c r="B33" s="45" t="s">
        <v>1602</v>
      </c>
      <c r="C33" s="45" t="s">
        <v>1603</v>
      </c>
      <c r="D33" s="45" t="s">
        <v>1331</v>
      </c>
      <c r="E33" s="46">
        <v>45540</v>
      </c>
      <c r="F33" s="44" t="str">
        <f t="shared" si="1"/>
        <v>Thursday</v>
      </c>
      <c r="G33" s="47">
        <v>0.80902777777777779</v>
      </c>
      <c r="H33" s="47">
        <v>0.86458333333333337</v>
      </c>
      <c r="I33" s="44" t="str">
        <f t="shared" si="0"/>
        <v>Football</v>
      </c>
      <c r="J33" s="45">
        <v>1E-4</v>
      </c>
      <c r="K33" s="45">
        <v>1.0740000000000001</v>
      </c>
      <c r="L33" s="45">
        <v>4.0000000000000002E-4</v>
      </c>
      <c r="M33" s="45">
        <v>3.3E-3</v>
      </c>
      <c r="N33" s="45">
        <v>42.944899999999997</v>
      </c>
      <c r="O33" s="45">
        <v>100</v>
      </c>
      <c r="P33" s="45">
        <v>100</v>
      </c>
      <c r="Q33" s="45">
        <v>2.0000000000000001E-4</v>
      </c>
      <c r="R33" s="45">
        <v>1.0740000000000001</v>
      </c>
      <c r="S33" s="45">
        <v>8.0000000000000004E-4</v>
      </c>
      <c r="T33" s="45">
        <v>6.6E-3</v>
      </c>
      <c r="U33" s="45">
        <v>42.944899999999997</v>
      </c>
      <c r="V33" s="45">
        <v>197.08</v>
      </c>
      <c r="W33" s="45">
        <v>100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  <c r="AG33" s="45">
        <v>0</v>
      </c>
      <c r="AH33" s="45">
        <v>0</v>
      </c>
      <c r="AI33" s="45">
        <v>0</v>
      </c>
      <c r="AJ33" s="45">
        <v>0</v>
      </c>
      <c r="AK33" s="45">
        <v>0</v>
      </c>
      <c r="AL33" s="45">
        <v>0</v>
      </c>
      <c r="AM33" s="45">
        <v>0</v>
      </c>
      <c r="AN33" s="45">
        <v>0</v>
      </c>
      <c r="AO33" s="45">
        <v>0</v>
      </c>
      <c r="AP33" s="45">
        <v>0</v>
      </c>
      <c r="AQ33" s="45">
        <v>0</v>
      </c>
      <c r="AR33" s="45">
        <v>0</v>
      </c>
      <c r="AS33" s="45">
        <v>0</v>
      </c>
      <c r="AT33" s="45">
        <v>0</v>
      </c>
      <c r="AU33" s="45">
        <v>0</v>
      </c>
      <c r="AV33" s="45">
        <v>0</v>
      </c>
      <c r="AW33" s="45">
        <v>0</v>
      </c>
      <c r="AX33" s="45">
        <v>0</v>
      </c>
      <c r="AY33" s="45">
        <v>0</v>
      </c>
      <c r="AZ33" s="45">
        <v>0</v>
      </c>
      <c r="BA33" s="45">
        <v>0</v>
      </c>
      <c r="BB33" s="45">
        <v>0</v>
      </c>
      <c r="BC33" s="45">
        <v>0</v>
      </c>
      <c r="BD33" s="45">
        <v>0</v>
      </c>
      <c r="BE33" s="45">
        <v>0</v>
      </c>
      <c r="BF33" s="45">
        <v>0</v>
      </c>
      <c r="BG33" s="45">
        <v>0</v>
      </c>
      <c r="BH33" s="45">
        <v>0</v>
      </c>
      <c r="BI33" s="45">
        <v>0</v>
      </c>
      <c r="BJ33" s="45">
        <v>0</v>
      </c>
      <c r="BK33" s="45">
        <v>0</v>
      </c>
      <c r="BL33" s="45">
        <v>0</v>
      </c>
      <c r="BM33" s="45">
        <v>0</v>
      </c>
      <c r="BN33" s="45">
        <v>0</v>
      </c>
      <c r="BO33" s="45">
        <v>0</v>
      </c>
      <c r="BP33" s="45">
        <v>0</v>
      </c>
      <c r="BQ33" s="45">
        <v>0</v>
      </c>
      <c r="BR33" s="45">
        <v>0</v>
      </c>
      <c r="BS33" s="45">
        <v>0</v>
      </c>
      <c r="BT33" s="45">
        <v>0</v>
      </c>
      <c r="BU33" s="45">
        <v>0</v>
      </c>
      <c r="BV33" s="45">
        <v>0</v>
      </c>
      <c r="BW33" s="45">
        <v>0</v>
      </c>
      <c r="BX33" s="45">
        <v>0</v>
      </c>
      <c r="BY33" s="45">
        <v>0</v>
      </c>
      <c r="BZ33" s="45">
        <v>0</v>
      </c>
      <c r="CA33" s="45">
        <v>0</v>
      </c>
      <c r="CB33" s="45">
        <v>2.9999999999999997E-4</v>
      </c>
      <c r="CC33" s="45">
        <v>1.0740000000000001</v>
      </c>
      <c r="CD33" s="45">
        <v>8.9999999999999998E-4</v>
      </c>
      <c r="CE33" s="45">
        <v>1.2E-2</v>
      </c>
      <c r="CF33" s="45">
        <v>42.944899999999997</v>
      </c>
      <c r="CG33" s="45">
        <v>360.62</v>
      </c>
      <c r="CH33" s="45">
        <v>100</v>
      </c>
      <c r="CI33" s="45">
        <v>0</v>
      </c>
      <c r="CJ33" s="45">
        <v>0</v>
      </c>
      <c r="CK33" s="45">
        <v>0</v>
      </c>
      <c r="CL33" s="45">
        <v>0</v>
      </c>
      <c r="CM33" s="45">
        <v>0</v>
      </c>
      <c r="CN33" s="45">
        <v>0</v>
      </c>
      <c r="CO33" s="45">
        <v>0</v>
      </c>
      <c r="CP33" s="45">
        <v>2.0000000000000001E-4</v>
      </c>
      <c r="CQ33" s="45">
        <v>1.0740000000000001</v>
      </c>
      <c r="CR33" s="45">
        <v>1.2999999999999999E-3</v>
      </c>
      <c r="CS33" s="45">
        <v>9.9000000000000008E-3</v>
      </c>
      <c r="CT33" s="45">
        <v>42.944899999999997</v>
      </c>
      <c r="CU33" s="45">
        <v>298.23</v>
      </c>
      <c r="CV33" s="45">
        <v>100</v>
      </c>
      <c r="CW33" s="45">
        <v>0</v>
      </c>
      <c r="CX33" s="45">
        <v>0</v>
      </c>
      <c r="CY33" s="45">
        <v>0</v>
      </c>
      <c r="CZ33" s="45">
        <v>0</v>
      </c>
      <c r="DA33" s="45">
        <v>0</v>
      </c>
      <c r="DB33" s="45">
        <v>0</v>
      </c>
      <c r="DC33" s="45">
        <v>0</v>
      </c>
      <c r="DD33" s="45">
        <v>0</v>
      </c>
      <c r="DE33" s="45">
        <v>0</v>
      </c>
      <c r="DF33" s="45">
        <v>0</v>
      </c>
      <c r="DG33" s="45">
        <v>0</v>
      </c>
      <c r="DH33" s="45">
        <v>0</v>
      </c>
      <c r="DI33" s="45">
        <v>0</v>
      </c>
      <c r="DJ33" s="45">
        <v>0</v>
      </c>
      <c r="DK33" s="45">
        <v>0</v>
      </c>
      <c r="DL33" s="45">
        <v>0</v>
      </c>
      <c r="DM33" s="45">
        <v>0</v>
      </c>
      <c r="DN33" s="45">
        <v>0</v>
      </c>
      <c r="DO33" s="45">
        <v>0</v>
      </c>
      <c r="DP33" s="45">
        <v>0</v>
      </c>
      <c r="DQ33" s="45">
        <v>0</v>
      </c>
      <c r="DR33" s="45">
        <v>2.0000000000000001E-4</v>
      </c>
      <c r="DS33" s="45">
        <v>1.0740000000000001</v>
      </c>
      <c r="DT33" s="45">
        <v>1.2999999999999999E-3</v>
      </c>
      <c r="DU33" s="45">
        <v>9.2999999999999992E-3</v>
      </c>
      <c r="DV33" s="45">
        <v>42.944899999999997</v>
      </c>
      <c r="DW33" s="45">
        <v>279.06</v>
      </c>
      <c r="DX33" s="45">
        <v>100</v>
      </c>
      <c r="DY33" s="45">
        <v>0</v>
      </c>
      <c r="DZ33" s="45">
        <v>0</v>
      </c>
      <c r="EA33" s="45">
        <v>0</v>
      </c>
      <c r="EB33" s="45">
        <v>0</v>
      </c>
      <c r="EC33" s="45">
        <v>0</v>
      </c>
      <c r="ED33" s="45">
        <v>0</v>
      </c>
      <c r="EE33" s="45">
        <v>0</v>
      </c>
      <c r="EF33" s="45">
        <v>0</v>
      </c>
      <c r="EG33" s="45">
        <v>0</v>
      </c>
      <c r="EH33" s="45">
        <v>0</v>
      </c>
      <c r="EI33" s="45">
        <v>0</v>
      </c>
      <c r="EJ33" s="45">
        <v>0</v>
      </c>
      <c r="EK33" s="45">
        <v>0</v>
      </c>
      <c r="EL33" s="45">
        <v>0</v>
      </c>
      <c r="EM33" s="45">
        <v>4.0000000000000002E-4</v>
      </c>
      <c r="EN33" s="45">
        <v>1.0740000000000001</v>
      </c>
      <c r="EO33" s="45">
        <v>2.0999999999999999E-3</v>
      </c>
      <c r="EP33" s="45">
        <v>1.4999999999999999E-2</v>
      </c>
      <c r="EQ33" s="45">
        <v>42.944899999999997</v>
      </c>
      <c r="ER33" s="45">
        <v>451.57</v>
      </c>
      <c r="ES33" s="45">
        <v>100</v>
      </c>
      <c r="ET33" s="45">
        <v>0</v>
      </c>
      <c r="EU33" s="45">
        <v>0</v>
      </c>
      <c r="EV33" s="45">
        <v>0</v>
      </c>
      <c r="EW33" s="45">
        <v>0</v>
      </c>
      <c r="EX33" s="45">
        <v>0</v>
      </c>
      <c r="EY33" s="45">
        <v>0</v>
      </c>
      <c r="EZ33" s="45">
        <v>0</v>
      </c>
    </row>
    <row r="34" spans="1:156" s="45" customFormat="1" x14ac:dyDescent="0.35">
      <c r="A34" s="44" t="str">
        <f t="shared" si="2"/>
        <v>NATIONAL(M)</v>
      </c>
      <c r="B34" s="45" t="s">
        <v>1481</v>
      </c>
      <c r="C34" s="45" t="s">
        <v>1482</v>
      </c>
      <c r="D34" s="45" t="s">
        <v>1331</v>
      </c>
      <c r="E34" s="46">
        <v>45540</v>
      </c>
      <c r="F34" s="44" t="str">
        <f t="shared" si="1"/>
        <v>Thursday</v>
      </c>
      <c r="G34" s="47">
        <v>0.86458333333333337</v>
      </c>
      <c r="H34" s="47">
        <v>0.92013888888888895</v>
      </c>
      <c r="I34" s="44" t="str">
        <f t="shared" si="0"/>
        <v>Football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  <c r="AG34" s="45">
        <v>0</v>
      </c>
      <c r="AH34" s="45">
        <v>0</v>
      </c>
      <c r="AI34" s="45">
        <v>0</v>
      </c>
      <c r="AJ34" s="45">
        <v>0</v>
      </c>
      <c r="AK34" s="45">
        <v>0</v>
      </c>
      <c r="AL34" s="45">
        <v>0</v>
      </c>
      <c r="AM34" s="45">
        <v>0</v>
      </c>
      <c r="AN34" s="45">
        <v>0</v>
      </c>
      <c r="AO34" s="45">
        <v>0</v>
      </c>
      <c r="AP34" s="45">
        <v>0</v>
      </c>
      <c r="AQ34" s="45">
        <v>0</v>
      </c>
      <c r="AR34" s="45">
        <v>0</v>
      </c>
      <c r="AS34" s="45">
        <v>0</v>
      </c>
      <c r="AT34" s="45">
        <v>0</v>
      </c>
      <c r="AU34" s="45">
        <v>0</v>
      </c>
      <c r="AV34" s="45">
        <v>0</v>
      </c>
      <c r="AW34" s="45">
        <v>0</v>
      </c>
      <c r="AX34" s="45">
        <v>0</v>
      </c>
      <c r="AY34" s="45">
        <v>0</v>
      </c>
      <c r="AZ34" s="45">
        <v>0</v>
      </c>
      <c r="BA34" s="45">
        <v>0</v>
      </c>
      <c r="BB34" s="45">
        <v>0</v>
      </c>
      <c r="BC34" s="45">
        <v>0</v>
      </c>
      <c r="BD34" s="45">
        <v>0</v>
      </c>
      <c r="BE34" s="45">
        <v>0</v>
      </c>
      <c r="BF34" s="45">
        <v>0</v>
      </c>
      <c r="BG34" s="45">
        <v>0</v>
      </c>
      <c r="BH34" s="45">
        <v>0</v>
      </c>
      <c r="BI34" s="45">
        <v>0</v>
      </c>
      <c r="BJ34" s="45">
        <v>0</v>
      </c>
      <c r="BK34" s="45">
        <v>0</v>
      </c>
      <c r="BL34" s="45">
        <v>0</v>
      </c>
      <c r="BM34" s="45">
        <v>0</v>
      </c>
      <c r="BN34" s="45">
        <v>0</v>
      </c>
      <c r="BO34" s="45">
        <v>0</v>
      </c>
      <c r="BP34" s="45">
        <v>0</v>
      </c>
      <c r="BQ34" s="45">
        <v>0</v>
      </c>
      <c r="BR34" s="45">
        <v>0</v>
      </c>
      <c r="BS34" s="45">
        <v>0</v>
      </c>
      <c r="BT34" s="45">
        <v>0</v>
      </c>
      <c r="BU34" s="45">
        <v>0</v>
      </c>
      <c r="BV34" s="45">
        <v>0</v>
      </c>
      <c r="BW34" s="45">
        <v>0</v>
      </c>
      <c r="BX34" s="45">
        <v>0</v>
      </c>
      <c r="BY34" s="45">
        <v>0</v>
      </c>
      <c r="BZ34" s="45">
        <v>0</v>
      </c>
      <c r="CA34" s="45">
        <v>0</v>
      </c>
      <c r="CB34" s="45">
        <v>0</v>
      </c>
      <c r="CC34" s="45">
        <v>0</v>
      </c>
      <c r="CD34" s="45">
        <v>0</v>
      </c>
      <c r="CE34" s="45">
        <v>0</v>
      </c>
      <c r="CF34" s="45">
        <v>0</v>
      </c>
      <c r="CG34" s="45">
        <v>0</v>
      </c>
      <c r="CH34" s="45">
        <v>0</v>
      </c>
      <c r="CI34" s="45">
        <v>0</v>
      </c>
      <c r="CJ34" s="45">
        <v>0</v>
      </c>
      <c r="CK34" s="45">
        <v>0</v>
      </c>
      <c r="CL34" s="45">
        <v>0</v>
      </c>
      <c r="CM34" s="45">
        <v>0</v>
      </c>
      <c r="CN34" s="45">
        <v>0</v>
      </c>
      <c r="CO34" s="45">
        <v>0</v>
      </c>
      <c r="CP34" s="45">
        <v>0</v>
      </c>
      <c r="CQ34" s="45">
        <v>0</v>
      </c>
      <c r="CR34" s="45">
        <v>0</v>
      </c>
      <c r="CS34" s="45">
        <v>0</v>
      </c>
      <c r="CT34" s="45">
        <v>0</v>
      </c>
      <c r="CU34" s="45">
        <v>0</v>
      </c>
      <c r="CV34" s="45">
        <v>0</v>
      </c>
      <c r="CW34" s="45">
        <v>0</v>
      </c>
      <c r="CX34" s="45">
        <v>0</v>
      </c>
      <c r="CY34" s="45">
        <v>0</v>
      </c>
      <c r="CZ34" s="45">
        <v>0</v>
      </c>
      <c r="DA34" s="45">
        <v>0</v>
      </c>
      <c r="DB34" s="45">
        <v>0</v>
      </c>
      <c r="DC34" s="45">
        <v>0</v>
      </c>
      <c r="DD34" s="45">
        <v>0</v>
      </c>
      <c r="DE34" s="45">
        <v>0</v>
      </c>
      <c r="DF34" s="45">
        <v>0</v>
      </c>
      <c r="DG34" s="45">
        <v>0</v>
      </c>
      <c r="DH34" s="45">
        <v>0</v>
      </c>
      <c r="DI34" s="45">
        <v>0</v>
      </c>
      <c r="DJ34" s="45">
        <v>0</v>
      </c>
      <c r="DK34" s="45">
        <v>0</v>
      </c>
      <c r="DL34" s="45">
        <v>0</v>
      </c>
      <c r="DM34" s="45">
        <v>0</v>
      </c>
      <c r="DN34" s="45">
        <v>0</v>
      </c>
      <c r="DO34" s="45">
        <v>0</v>
      </c>
      <c r="DP34" s="45">
        <v>0</v>
      </c>
      <c r="DQ34" s="45">
        <v>0</v>
      </c>
      <c r="DR34" s="45">
        <v>0</v>
      </c>
      <c r="DS34" s="45">
        <v>0</v>
      </c>
      <c r="DT34" s="45">
        <v>0</v>
      </c>
      <c r="DU34" s="45">
        <v>0</v>
      </c>
      <c r="DV34" s="45">
        <v>0</v>
      </c>
      <c r="DW34" s="45">
        <v>0</v>
      </c>
      <c r="DX34" s="45">
        <v>0</v>
      </c>
      <c r="DY34" s="45">
        <v>0</v>
      </c>
      <c r="DZ34" s="45">
        <v>0</v>
      </c>
      <c r="EA34" s="45">
        <v>0</v>
      </c>
      <c r="EB34" s="45">
        <v>0</v>
      </c>
      <c r="EC34" s="45">
        <v>0</v>
      </c>
      <c r="ED34" s="45">
        <v>0</v>
      </c>
      <c r="EE34" s="45">
        <v>0</v>
      </c>
      <c r="EF34" s="45">
        <v>0</v>
      </c>
      <c r="EG34" s="45">
        <v>0</v>
      </c>
      <c r="EH34" s="45">
        <v>0</v>
      </c>
      <c r="EI34" s="45">
        <v>0</v>
      </c>
      <c r="EJ34" s="45">
        <v>0</v>
      </c>
      <c r="EK34" s="45">
        <v>0</v>
      </c>
      <c r="EL34" s="45">
        <v>0</v>
      </c>
      <c r="EM34" s="45">
        <v>0</v>
      </c>
      <c r="EN34" s="45">
        <v>0</v>
      </c>
      <c r="EO34" s="45">
        <v>0</v>
      </c>
      <c r="EP34" s="45">
        <v>0</v>
      </c>
      <c r="EQ34" s="45">
        <v>0</v>
      </c>
      <c r="ER34" s="45">
        <v>0</v>
      </c>
      <c r="ES34" s="45">
        <v>0</v>
      </c>
      <c r="ET34" s="45">
        <v>0</v>
      </c>
      <c r="EU34" s="45">
        <v>0</v>
      </c>
      <c r="EV34" s="45">
        <v>0</v>
      </c>
      <c r="EW34" s="45">
        <v>0</v>
      </c>
      <c r="EX34" s="45">
        <v>0</v>
      </c>
      <c r="EY34" s="45">
        <v>0</v>
      </c>
      <c r="EZ34" s="45">
        <v>0</v>
      </c>
    </row>
    <row r="35" spans="1:156" s="45" customFormat="1" x14ac:dyDescent="0.35">
      <c r="A35" s="44" t="str">
        <f t="shared" si="2"/>
        <v>NATIONAL(M)</v>
      </c>
      <c r="B35" s="45" t="s">
        <v>1602</v>
      </c>
      <c r="C35" s="45" t="s">
        <v>1003</v>
      </c>
      <c r="D35" s="45" t="s">
        <v>1331</v>
      </c>
      <c r="E35" s="46">
        <v>45541</v>
      </c>
      <c r="F35" s="44" t="str">
        <f t="shared" si="1"/>
        <v>Friday</v>
      </c>
      <c r="G35" s="47">
        <v>0.79513888888888884</v>
      </c>
      <c r="H35" s="47">
        <v>0.85069444444444442</v>
      </c>
      <c r="I35" s="44" t="str">
        <f t="shared" si="0"/>
        <v>Football</v>
      </c>
      <c r="J35" s="45">
        <v>0</v>
      </c>
      <c r="K35" s="45">
        <v>0.186</v>
      </c>
      <c r="L35" s="45">
        <v>1E-4</v>
      </c>
      <c r="M35" s="45">
        <v>5.9999999999999995E-4</v>
      </c>
      <c r="N35" s="45">
        <v>7.4470999999999998</v>
      </c>
      <c r="O35" s="45">
        <v>100</v>
      </c>
      <c r="P35" s="45">
        <v>100</v>
      </c>
      <c r="Q35" s="45">
        <v>0</v>
      </c>
      <c r="R35" s="45">
        <v>0</v>
      </c>
      <c r="S35" s="45">
        <v>0</v>
      </c>
      <c r="T35" s="45">
        <v>0</v>
      </c>
      <c r="U35" s="45">
        <v>0</v>
      </c>
      <c r="V35" s="45">
        <v>0</v>
      </c>
      <c r="W35" s="45">
        <v>0</v>
      </c>
      <c r="X35" s="45">
        <v>0</v>
      </c>
      <c r="Y35" s="45">
        <v>0.186</v>
      </c>
      <c r="Z35" s="45">
        <v>2.0000000000000001E-4</v>
      </c>
      <c r="AA35" s="45">
        <v>1.1999999999999999E-3</v>
      </c>
      <c r="AB35" s="45">
        <v>7.4470999999999998</v>
      </c>
      <c r="AC35" s="45">
        <v>203</v>
      </c>
      <c r="AD35" s="45">
        <v>100</v>
      </c>
      <c r="AE35" s="45">
        <v>0</v>
      </c>
      <c r="AF35" s="45">
        <v>0</v>
      </c>
      <c r="AG35" s="45">
        <v>0</v>
      </c>
      <c r="AH35" s="45">
        <v>0</v>
      </c>
      <c r="AI35" s="45">
        <v>0</v>
      </c>
      <c r="AJ35" s="45">
        <v>0</v>
      </c>
      <c r="AK35" s="45">
        <v>0</v>
      </c>
      <c r="AL35" s="45">
        <v>0</v>
      </c>
      <c r="AM35" s="45">
        <v>0</v>
      </c>
      <c r="AN35" s="45">
        <v>0</v>
      </c>
      <c r="AO35" s="45">
        <v>0</v>
      </c>
      <c r="AP35" s="45">
        <v>0</v>
      </c>
      <c r="AQ35" s="45">
        <v>0</v>
      </c>
      <c r="AR35" s="45">
        <v>0</v>
      </c>
      <c r="AS35" s="45">
        <v>1E-4</v>
      </c>
      <c r="AT35" s="45">
        <v>0.186</v>
      </c>
      <c r="AU35" s="45">
        <v>5.9999999999999995E-4</v>
      </c>
      <c r="AV35" s="45">
        <v>4.0000000000000001E-3</v>
      </c>
      <c r="AW35" s="45">
        <v>7.4470999999999998</v>
      </c>
      <c r="AX35" s="45">
        <v>699.44</v>
      </c>
      <c r="AY35" s="45">
        <v>100</v>
      </c>
      <c r="AZ35" s="45">
        <v>0</v>
      </c>
      <c r="BA35" s="45">
        <v>0</v>
      </c>
      <c r="BB35" s="45">
        <v>0</v>
      </c>
      <c r="BC35" s="45">
        <v>0</v>
      </c>
      <c r="BD35" s="45">
        <v>0</v>
      </c>
      <c r="BE35" s="45">
        <v>0</v>
      </c>
      <c r="BF35" s="45">
        <v>0</v>
      </c>
      <c r="BG35" s="45">
        <v>0</v>
      </c>
      <c r="BH35" s="45">
        <v>0</v>
      </c>
      <c r="BI35" s="45">
        <v>0</v>
      </c>
      <c r="BJ35" s="45">
        <v>0</v>
      </c>
      <c r="BK35" s="45">
        <v>0</v>
      </c>
      <c r="BL35" s="45">
        <v>0</v>
      </c>
      <c r="BM35" s="45">
        <v>0</v>
      </c>
      <c r="BN35" s="45">
        <v>0</v>
      </c>
      <c r="BO35" s="45">
        <v>0</v>
      </c>
      <c r="BP35" s="45">
        <v>0</v>
      </c>
      <c r="BQ35" s="45">
        <v>0</v>
      </c>
      <c r="BR35" s="45">
        <v>0</v>
      </c>
      <c r="BS35" s="45">
        <v>0</v>
      </c>
      <c r="BT35" s="45">
        <v>0</v>
      </c>
      <c r="BU35" s="45">
        <v>0</v>
      </c>
      <c r="BV35" s="45">
        <v>0</v>
      </c>
      <c r="BW35" s="45">
        <v>0</v>
      </c>
      <c r="BX35" s="45">
        <v>0</v>
      </c>
      <c r="BY35" s="45">
        <v>0</v>
      </c>
      <c r="BZ35" s="45">
        <v>0</v>
      </c>
      <c r="CA35" s="45">
        <v>0</v>
      </c>
      <c r="CB35" s="45">
        <v>0</v>
      </c>
      <c r="CC35" s="45">
        <v>0</v>
      </c>
      <c r="CD35" s="45">
        <v>0</v>
      </c>
      <c r="CE35" s="45">
        <v>0</v>
      </c>
      <c r="CF35" s="45">
        <v>0</v>
      </c>
      <c r="CG35" s="45">
        <v>0</v>
      </c>
      <c r="CH35" s="45">
        <v>0</v>
      </c>
      <c r="CI35" s="45">
        <v>0</v>
      </c>
      <c r="CJ35" s="45">
        <v>0</v>
      </c>
      <c r="CK35" s="45">
        <v>0</v>
      </c>
      <c r="CL35" s="45">
        <v>0</v>
      </c>
      <c r="CM35" s="45">
        <v>0</v>
      </c>
      <c r="CN35" s="45">
        <v>0</v>
      </c>
      <c r="CO35" s="45">
        <v>0</v>
      </c>
      <c r="CP35" s="45">
        <v>0</v>
      </c>
      <c r="CQ35" s="45">
        <v>0.186</v>
      </c>
      <c r="CR35" s="45">
        <v>2.0000000000000001E-4</v>
      </c>
      <c r="CS35" s="45">
        <v>1.6999999999999999E-3</v>
      </c>
      <c r="CT35" s="45">
        <v>7.4470999999999998</v>
      </c>
      <c r="CU35" s="45">
        <v>296.77999999999997</v>
      </c>
      <c r="CV35" s="45">
        <v>100</v>
      </c>
      <c r="CW35" s="45">
        <v>0</v>
      </c>
      <c r="CX35" s="45">
        <v>0</v>
      </c>
      <c r="CY35" s="45">
        <v>0</v>
      </c>
      <c r="CZ35" s="45">
        <v>0</v>
      </c>
      <c r="DA35" s="45">
        <v>0</v>
      </c>
      <c r="DB35" s="45">
        <v>0</v>
      </c>
      <c r="DC35" s="45">
        <v>0</v>
      </c>
      <c r="DD35" s="45">
        <v>0</v>
      </c>
      <c r="DE35" s="45">
        <v>0</v>
      </c>
      <c r="DF35" s="45">
        <v>0</v>
      </c>
      <c r="DG35" s="45">
        <v>0</v>
      </c>
      <c r="DH35" s="45">
        <v>0</v>
      </c>
      <c r="DI35" s="45">
        <v>0</v>
      </c>
      <c r="DJ35" s="45">
        <v>0</v>
      </c>
      <c r="DK35" s="45">
        <v>0</v>
      </c>
      <c r="DL35" s="45">
        <v>0</v>
      </c>
      <c r="DM35" s="45">
        <v>0</v>
      </c>
      <c r="DN35" s="45">
        <v>0</v>
      </c>
      <c r="DO35" s="45">
        <v>0</v>
      </c>
      <c r="DP35" s="45">
        <v>0</v>
      </c>
      <c r="DQ35" s="45">
        <v>0</v>
      </c>
      <c r="DR35" s="45">
        <v>0</v>
      </c>
      <c r="DS35" s="45">
        <v>0.186</v>
      </c>
      <c r="DT35" s="45">
        <v>2.0000000000000001E-4</v>
      </c>
      <c r="DU35" s="45">
        <v>1.6000000000000001E-3</v>
      </c>
      <c r="DV35" s="45">
        <v>7.4470999999999998</v>
      </c>
      <c r="DW35" s="45">
        <v>279.06</v>
      </c>
      <c r="DX35" s="45">
        <v>100</v>
      </c>
      <c r="DY35" s="45">
        <v>0</v>
      </c>
      <c r="DZ35" s="45">
        <v>0</v>
      </c>
      <c r="EA35" s="45">
        <v>0</v>
      </c>
      <c r="EB35" s="45">
        <v>0</v>
      </c>
      <c r="EC35" s="45">
        <v>0</v>
      </c>
      <c r="ED35" s="45">
        <v>0</v>
      </c>
      <c r="EE35" s="45">
        <v>0</v>
      </c>
      <c r="EF35" s="45">
        <v>0</v>
      </c>
      <c r="EG35" s="45">
        <v>0</v>
      </c>
      <c r="EH35" s="45">
        <v>0</v>
      </c>
      <c r="EI35" s="45">
        <v>0</v>
      </c>
      <c r="EJ35" s="45">
        <v>0</v>
      </c>
      <c r="EK35" s="45">
        <v>0</v>
      </c>
      <c r="EL35" s="45">
        <v>0</v>
      </c>
      <c r="EM35" s="45">
        <v>1E-4</v>
      </c>
      <c r="EN35" s="45">
        <v>0.186</v>
      </c>
      <c r="EO35" s="45">
        <v>4.0000000000000002E-4</v>
      </c>
      <c r="EP35" s="45">
        <v>2.5999999999999999E-3</v>
      </c>
      <c r="EQ35" s="45">
        <v>7.4470999999999998</v>
      </c>
      <c r="ER35" s="45">
        <v>445.97</v>
      </c>
      <c r="ES35" s="45">
        <v>100</v>
      </c>
      <c r="ET35" s="45">
        <v>0</v>
      </c>
      <c r="EU35" s="45">
        <v>0</v>
      </c>
      <c r="EV35" s="45">
        <v>0</v>
      </c>
      <c r="EW35" s="45">
        <v>0</v>
      </c>
      <c r="EX35" s="45">
        <v>0</v>
      </c>
      <c r="EY35" s="45">
        <v>0</v>
      </c>
      <c r="EZ35" s="45">
        <v>0</v>
      </c>
    </row>
    <row r="36" spans="1:156" s="45" customFormat="1" x14ac:dyDescent="0.35">
      <c r="A36" s="44" t="str">
        <f t="shared" si="2"/>
        <v>NATIONAL(M)</v>
      </c>
      <c r="B36" s="45" t="s">
        <v>1602</v>
      </c>
      <c r="C36" s="45" t="s">
        <v>1603</v>
      </c>
      <c r="D36" s="45" t="s">
        <v>1331</v>
      </c>
      <c r="E36" s="46">
        <v>45541</v>
      </c>
      <c r="F36" s="44" t="str">
        <f t="shared" si="1"/>
        <v>Friday</v>
      </c>
      <c r="G36" s="47">
        <v>0.85069444444444442</v>
      </c>
      <c r="H36" s="47">
        <v>0.90625</v>
      </c>
      <c r="I36" s="44" t="str">
        <f t="shared" si="0"/>
        <v>Football</v>
      </c>
      <c r="J36" s="45">
        <v>4.4000000000000003E-3</v>
      </c>
      <c r="K36" s="45">
        <v>56.777999999999999</v>
      </c>
      <c r="L36" s="45">
        <v>2.2599999999999999E-2</v>
      </c>
      <c r="M36" s="45">
        <v>1.9900000000000001E-2</v>
      </c>
      <c r="N36" s="45">
        <v>256.6225</v>
      </c>
      <c r="O36" s="45">
        <v>100</v>
      </c>
      <c r="P36" s="45">
        <v>100</v>
      </c>
      <c r="Q36" s="45">
        <v>2.2000000000000001E-3</v>
      </c>
      <c r="R36" s="45">
        <v>14.207000000000001</v>
      </c>
      <c r="S36" s="45">
        <v>1.12E-2</v>
      </c>
      <c r="T36" s="45">
        <v>7.6E-3</v>
      </c>
      <c r="U36" s="45">
        <v>49.415999999999997</v>
      </c>
      <c r="V36" s="45">
        <v>49.31</v>
      </c>
      <c r="W36" s="45">
        <v>25.02</v>
      </c>
      <c r="X36" s="45">
        <v>6.7000000000000002E-3</v>
      </c>
      <c r="Y36" s="45">
        <v>42.570999999999998</v>
      </c>
      <c r="Z36" s="45">
        <v>3.4299999999999997E-2</v>
      </c>
      <c r="AA36" s="45">
        <v>3.2599999999999997E-2</v>
      </c>
      <c r="AB36" s="45">
        <v>207.20650000000001</v>
      </c>
      <c r="AC36" s="45">
        <v>152.21</v>
      </c>
      <c r="AD36" s="45">
        <v>74.98</v>
      </c>
      <c r="AE36" s="45">
        <v>0</v>
      </c>
      <c r="AF36" s="45">
        <v>0</v>
      </c>
      <c r="AG36" s="45">
        <v>0</v>
      </c>
      <c r="AH36" s="45">
        <v>0</v>
      </c>
      <c r="AI36" s="45">
        <v>0</v>
      </c>
      <c r="AJ36" s="45">
        <v>0</v>
      </c>
      <c r="AK36" s="45">
        <v>0</v>
      </c>
      <c r="AL36" s="45">
        <v>1.6199999999999999E-2</v>
      </c>
      <c r="AM36" s="45">
        <v>26.445</v>
      </c>
      <c r="AN36" s="45">
        <v>0.1273</v>
      </c>
      <c r="AO36" s="45">
        <v>9.2799999999999994E-2</v>
      </c>
      <c r="AP36" s="45">
        <v>151.11680000000001</v>
      </c>
      <c r="AQ36" s="45">
        <v>368.94</v>
      </c>
      <c r="AR36" s="45">
        <v>46.58</v>
      </c>
      <c r="AS36" s="45">
        <v>0</v>
      </c>
      <c r="AT36" s="45">
        <v>0</v>
      </c>
      <c r="AU36" s="45">
        <v>0</v>
      </c>
      <c r="AV36" s="45">
        <v>0</v>
      </c>
      <c r="AW36" s="45">
        <v>0</v>
      </c>
      <c r="AX36" s="45">
        <v>0</v>
      </c>
      <c r="AY36" s="45">
        <v>0</v>
      </c>
      <c r="AZ36" s="45">
        <v>0</v>
      </c>
      <c r="BA36" s="45">
        <v>0</v>
      </c>
      <c r="BB36" s="45">
        <v>0</v>
      </c>
      <c r="BC36" s="45">
        <v>0</v>
      </c>
      <c r="BD36" s="45">
        <v>0</v>
      </c>
      <c r="BE36" s="45">
        <v>0</v>
      </c>
      <c r="BF36" s="45">
        <v>0</v>
      </c>
      <c r="BG36" s="45">
        <v>1.2999999999999999E-2</v>
      </c>
      <c r="BH36" s="45">
        <v>26.445</v>
      </c>
      <c r="BI36" s="45">
        <v>0.1018</v>
      </c>
      <c r="BJ36" s="45">
        <v>7.4099999999999999E-2</v>
      </c>
      <c r="BK36" s="45">
        <v>151.11680000000001</v>
      </c>
      <c r="BL36" s="45">
        <v>294.47000000000003</v>
      </c>
      <c r="BM36" s="45">
        <v>46.58</v>
      </c>
      <c r="BN36" s="45">
        <v>0</v>
      </c>
      <c r="BO36" s="45">
        <v>0</v>
      </c>
      <c r="BP36" s="45">
        <v>0</v>
      </c>
      <c r="BQ36" s="45">
        <v>0</v>
      </c>
      <c r="BR36" s="45">
        <v>0</v>
      </c>
      <c r="BS36" s="45">
        <v>0</v>
      </c>
      <c r="BT36" s="45">
        <v>0</v>
      </c>
      <c r="BU36" s="45">
        <v>7.1999999999999998E-3</v>
      </c>
      <c r="BV36" s="45">
        <v>16.126000000000001</v>
      </c>
      <c r="BW36" s="45">
        <v>3.8300000000000001E-2</v>
      </c>
      <c r="BX36" s="45">
        <v>2.4899999999999999E-2</v>
      </c>
      <c r="BY36" s="45">
        <v>56.089700000000001</v>
      </c>
      <c r="BZ36" s="45">
        <v>162.66999999999999</v>
      </c>
      <c r="CA36" s="45">
        <v>28.4</v>
      </c>
      <c r="CB36" s="45">
        <v>4.0000000000000001E-3</v>
      </c>
      <c r="CC36" s="45">
        <v>14.207000000000001</v>
      </c>
      <c r="CD36" s="45">
        <v>1.2800000000000001E-2</v>
      </c>
      <c r="CE36" s="45">
        <v>1.38E-2</v>
      </c>
      <c r="CF36" s="45">
        <v>49.415999999999997</v>
      </c>
      <c r="CG36" s="45">
        <v>90.23</v>
      </c>
      <c r="CH36" s="45">
        <v>25.02</v>
      </c>
      <c r="CI36" s="45">
        <v>3.8999999999999998E-3</v>
      </c>
      <c r="CJ36" s="45">
        <v>14.207000000000001</v>
      </c>
      <c r="CK36" s="45">
        <v>1.7899999999999999E-2</v>
      </c>
      <c r="CL36" s="45">
        <v>1.34E-2</v>
      </c>
      <c r="CM36" s="45">
        <v>49.415999999999997</v>
      </c>
      <c r="CN36" s="45">
        <v>87.47</v>
      </c>
      <c r="CO36" s="45">
        <v>25.02</v>
      </c>
      <c r="CP36" s="45">
        <v>3.7000000000000002E-3</v>
      </c>
      <c r="CQ36" s="45">
        <v>16.126000000000001</v>
      </c>
      <c r="CR36" s="45">
        <v>1.9099999999999999E-2</v>
      </c>
      <c r="CS36" s="45">
        <v>1.29E-2</v>
      </c>
      <c r="CT36" s="45">
        <v>56.089700000000001</v>
      </c>
      <c r="CU36" s="45">
        <v>84.29</v>
      </c>
      <c r="CV36" s="45">
        <v>28.4</v>
      </c>
      <c r="CW36" s="45">
        <v>0</v>
      </c>
      <c r="CX36" s="45">
        <v>0</v>
      </c>
      <c r="CY36" s="45">
        <v>0</v>
      </c>
      <c r="CZ36" s="45">
        <v>0</v>
      </c>
      <c r="DA36" s="45">
        <v>0</v>
      </c>
      <c r="DB36" s="45">
        <v>0</v>
      </c>
      <c r="DC36" s="45">
        <v>0</v>
      </c>
      <c r="DD36" s="45">
        <v>1.26E-2</v>
      </c>
      <c r="DE36" s="45">
        <v>26.445</v>
      </c>
      <c r="DF36" s="45">
        <v>7.7499999999999999E-2</v>
      </c>
      <c r="DG36" s="45">
        <v>7.1900000000000006E-2</v>
      </c>
      <c r="DH36" s="45">
        <v>151.11680000000001</v>
      </c>
      <c r="DI36" s="45">
        <v>285.77999999999997</v>
      </c>
      <c r="DJ36" s="45">
        <v>46.58</v>
      </c>
      <c r="DK36" s="45">
        <v>0</v>
      </c>
      <c r="DL36" s="45">
        <v>0</v>
      </c>
      <c r="DM36" s="45">
        <v>0</v>
      </c>
      <c r="DN36" s="45">
        <v>0</v>
      </c>
      <c r="DO36" s="45">
        <v>0</v>
      </c>
      <c r="DP36" s="45">
        <v>0</v>
      </c>
      <c r="DQ36" s="45">
        <v>0</v>
      </c>
      <c r="DR36" s="45">
        <v>1.23E-2</v>
      </c>
      <c r="DS36" s="45">
        <v>56.777999999999999</v>
      </c>
      <c r="DT36" s="45">
        <v>7.3099999999999998E-2</v>
      </c>
      <c r="DU36" s="45">
        <v>5.5500000000000001E-2</v>
      </c>
      <c r="DV36" s="45">
        <v>256.6225</v>
      </c>
      <c r="DW36" s="45">
        <v>279.06</v>
      </c>
      <c r="DX36" s="45">
        <v>100</v>
      </c>
      <c r="DY36" s="45">
        <v>0</v>
      </c>
      <c r="DZ36" s="45">
        <v>0</v>
      </c>
      <c r="EA36" s="45">
        <v>0</v>
      </c>
      <c r="EB36" s="45">
        <v>0</v>
      </c>
      <c r="EC36" s="45">
        <v>0</v>
      </c>
      <c r="ED36" s="45">
        <v>0</v>
      </c>
      <c r="EE36" s="45">
        <v>0</v>
      </c>
      <c r="EF36" s="45">
        <v>0</v>
      </c>
      <c r="EG36" s="45">
        <v>0</v>
      </c>
      <c r="EH36" s="45">
        <v>0</v>
      </c>
      <c r="EI36" s="45">
        <v>0</v>
      </c>
      <c r="EJ36" s="45">
        <v>0</v>
      </c>
      <c r="EK36" s="45">
        <v>0</v>
      </c>
      <c r="EL36" s="45">
        <v>0</v>
      </c>
      <c r="EM36" s="45">
        <v>0</v>
      </c>
      <c r="EN36" s="45">
        <v>0</v>
      </c>
      <c r="EO36" s="45">
        <v>0</v>
      </c>
      <c r="EP36" s="45">
        <v>0</v>
      </c>
      <c r="EQ36" s="45">
        <v>0</v>
      </c>
      <c r="ER36" s="45">
        <v>0</v>
      </c>
      <c r="ES36" s="45">
        <v>0</v>
      </c>
      <c r="ET36" s="45">
        <v>2.8199999999999999E-2</v>
      </c>
      <c r="EU36" s="45">
        <v>56.777999999999999</v>
      </c>
      <c r="EV36" s="45">
        <v>0.13719999999999999</v>
      </c>
      <c r="EW36" s="45">
        <v>0.1273</v>
      </c>
      <c r="EX36" s="45">
        <v>256.6225</v>
      </c>
      <c r="EY36" s="45">
        <v>639.96</v>
      </c>
      <c r="EZ36" s="45">
        <v>100</v>
      </c>
    </row>
    <row r="37" spans="1:156" s="45" customFormat="1" x14ac:dyDescent="0.35">
      <c r="A37" s="44" t="str">
        <f t="shared" si="2"/>
        <v>NATIONAL(M)</v>
      </c>
      <c r="B37" s="45" t="s">
        <v>1481</v>
      </c>
      <c r="C37" s="45" t="s">
        <v>871</v>
      </c>
      <c r="D37" s="45" t="s">
        <v>1331</v>
      </c>
      <c r="E37" s="46">
        <v>45542</v>
      </c>
      <c r="F37" s="44" t="str">
        <f t="shared" si="1"/>
        <v>Saturday</v>
      </c>
      <c r="G37" s="47">
        <v>0.8125</v>
      </c>
      <c r="H37" s="47">
        <v>0.86805555555555558</v>
      </c>
      <c r="I37" s="44" t="str">
        <f t="shared" si="0"/>
        <v>Football</v>
      </c>
      <c r="J37" s="45">
        <v>2.0000000000000001E-4</v>
      </c>
      <c r="K37" s="45">
        <v>2.0270000000000001</v>
      </c>
      <c r="L37" s="45">
        <v>8.0000000000000004E-4</v>
      </c>
      <c r="M37" s="45">
        <v>2.5000000000000001E-3</v>
      </c>
      <c r="N37" s="45">
        <v>32.427500000000002</v>
      </c>
      <c r="O37" s="45">
        <v>100</v>
      </c>
      <c r="P37" s="45">
        <v>100</v>
      </c>
      <c r="Q37" s="45">
        <v>2.0000000000000001E-4</v>
      </c>
      <c r="R37" s="45">
        <v>1.244</v>
      </c>
      <c r="S37" s="45">
        <v>8.9999999999999998E-4</v>
      </c>
      <c r="T37" s="45">
        <v>3.0000000000000001E-3</v>
      </c>
      <c r="U37" s="45">
        <v>19.9115</v>
      </c>
      <c r="V37" s="45">
        <v>120.83</v>
      </c>
      <c r="W37" s="45">
        <v>61.4</v>
      </c>
      <c r="X37" s="45">
        <v>1E-4</v>
      </c>
      <c r="Y37" s="45">
        <v>0.78200000000000003</v>
      </c>
      <c r="Z37" s="45">
        <v>5.9999999999999995E-4</v>
      </c>
      <c r="AA37" s="45">
        <v>2E-3</v>
      </c>
      <c r="AB37" s="45">
        <v>12.516</v>
      </c>
      <c r="AC37" s="45">
        <v>78.48</v>
      </c>
      <c r="AD37" s="45">
        <v>38.6</v>
      </c>
      <c r="AE37" s="45">
        <v>6.9999999999999999E-4</v>
      </c>
      <c r="AF37" s="45">
        <v>1.244</v>
      </c>
      <c r="AG37" s="45">
        <v>5.5999999999999999E-3</v>
      </c>
      <c r="AH37" s="45">
        <v>1.12E-2</v>
      </c>
      <c r="AI37" s="45">
        <v>19.9115</v>
      </c>
      <c r="AJ37" s="45">
        <v>446.23</v>
      </c>
      <c r="AK37" s="45">
        <v>61.4</v>
      </c>
      <c r="AL37" s="45">
        <v>0</v>
      </c>
      <c r="AM37" s="45">
        <v>0</v>
      </c>
      <c r="AN37" s="45">
        <v>0</v>
      </c>
      <c r="AO37" s="45">
        <v>0</v>
      </c>
      <c r="AP37" s="45">
        <v>0</v>
      </c>
      <c r="AQ37" s="45">
        <v>0</v>
      </c>
      <c r="AR37" s="45">
        <v>0</v>
      </c>
      <c r="AS37" s="45">
        <v>0</v>
      </c>
      <c r="AT37" s="45">
        <v>0</v>
      </c>
      <c r="AU37" s="45">
        <v>0</v>
      </c>
      <c r="AV37" s="45">
        <v>0</v>
      </c>
      <c r="AW37" s="45">
        <v>0</v>
      </c>
      <c r="AX37" s="45">
        <v>0</v>
      </c>
      <c r="AY37" s="45">
        <v>0</v>
      </c>
      <c r="AZ37" s="45">
        <v>0</v>
      </c>
      <c r="BA37" s="45">
        <v>0</v>
      </c>
      <c r="BB37" s="45">
        <v>0</v>
      </c>
      <c r="BC37" s="45">
        <v>0</v>
      </c>
      <c r="BD37" s="45">
        <v>0</v>
      </c>
      <c r="BE37" s="45">
        <v>0</v>
      </c>
      <c r="BF37" s="45">
        <v>0</v>
      </c>
      <c r="BG37" s="45">
        <v>5.9999999999999995E-4</v>
      </c>
      <c r="BH37" s="45">
        <v>1.244</v>
      </c>
      <c r="BI37" s="45">
        <v>4.7000000000000002E-3</v>
      </c>
      <c r="BJ37" s="45">
        <v>9.7999999999999997E-3</v>
      </c>
      <c r="BK37" s="45">
        <v>19.9115</v>
      </c>
      <c r="BL37" s="45">
        <v>388.2</v>
      </c>
      <c r="BM37" s="45">
        <v>61.4</v>
      </c>
      <c r="BN37" s="45">
        <v>0</v>
      </c>
      <c r="BO37" s="45">
        <v>0</v>
      </c>
      <c r="BP37" s="45">
        <v>0</v>
      </c>
      <c r="BQ37" s="45">
        <v>0</v>
      </c>
      <c r="BR37" s="45">
        <v>0</v>
      </c>
      <c r="BS37" s="45">
        <v>0</v>
      </c>
      <c r="BT37" s="45">
        <v>0</v>
      </c>
      <c r="BU37" s="45">
        <v>2.9999999999999997E-4</v>
      </c>
      <c r="BV37" s="45">
        <v>0.78200000000000003</v>
      </c>
      <c r="BW37" s="45">
        <v>1.8E-3</v>
      </c>
      <c r="BX37" s="45">
        <v>5.5999999999999999E-3</v>
      </c>
      <c r="BY37" s="45">
        <v>12.516</v>
      </c>
      <c r="BZ37" s="45">
        <v>221.06</v>
      </c>
      <c r="CA37" s="45">
        <v>38.6</v>
      </c>
      <c r="CB37" s="45">
        <v>0</v>
      </c>
      <c r="CC37" s="45">
        <v>0</v>
      </c>
      <c r="CD37" s="45">
        <v>0</v>
      </c>
      <c r="CE37" s="45">
        <v>0</v>
      </c>
      <c r="CF37" s="45">
        <v>0</v>
      </c>
      <c r="CG37" s="45">
        <v>0</v>
      </c>
      <c r="CH37" s="45">
        <v>0</v>
      </c>
      <c r="CI37" s="45">
        <v>0</v>
      </c>
      <c r="CJ37" s="45">
        <v>0</v>
      </c>
      <c r="CK37" s="45">
        <v>0</v>
      </c>
      <c r="CL37" s="45">
        <v>0</v>
      </c>
      <c r="CM37" s="45">
        <v>0</v>
      </c>
      <c r="CN37" s="45">
        <v>0</v>
      </c>
      <c r="CO37" s="45">
        <v>0</v>
      </c>
      <c r="CP37" s="45">
        <v>0</v>
      </c>
      <c r="CQ37" s="45">
        <v>0</v>
      </c>
      <c r="CR37" s="45">
        <v>0</v>
      </c>
      <c r="CS37" s="45">
        <v>0</v>
      </c>
      <c r="CT37" s="45">
        <v>0</v>
      </c>
      <c r="CU37" s="45">
        <v>0</v>
      </c>
      <c r="CV37" s="45">
        <v>0</v>
      </c>
      <c r="CW37" s="45">
        <v>2.9999999999999997E-4</v>
      </c>
      <c r="CX37" s="45">
        <v>0.78200000000000003</v>
      </c>
      <c r="CY37" s="45">
        <v>1.4E-3</v>
      </c>
      <c r="CZ37" s="45">
        <v>4.4999999999999997E-3</v>
      </c>
      <c r="DA37" s="45">
        <v>12.516</v>
      </c>
      <c r="DB37" s="45">
        <v>180.16</v>
      </c>
      <c r="DC37" s="45">
        <v>38.6</v>
      </c>
      <c r="DD37" s="45">
        <v>5.9999999999999995E-4</v>
      </c>
      <c r="DE37" s="45">
        <v>1.244</v>
      </c>
      <c r="DF37" s="45">
        <v>3.3999999999999998E-3</v>
      </c>
      <c r="DG37" s="45">
        <v>9.4000000000000004E-3</v>
      </c>
      <c r="DH37" s="45">
        <v>19.9115</v>
      </c>
      <c r="DI37" s="45">
        <v>375.1</v>
      </c>
      <c r="DJ37" s="45">
        <v>61.4</v>
      </c>
      <c r="DK37" s="45">
        <v>2.0000000000000001E-4</v>
      </c>
      <c r="DL37" s="45">
        <v>2.0270000000000001</v>
      </c>
      <c r="DM37" s="45">
        <v>1.1000000000000001E-3</v>
      </c>
      <c r="DN37" s="45">
        <v>3.8999999999999998E-3</v>
      </c>
      <c r="DO37" s="45">
        <v>32.427500000000002</v>
      </c>
      <c r="DP37" s="45">
        <v>155.85</v>
      </c>
      <c r="DQ37" s="45">
        <v>100</v>
      </c>
      <c r="DR37" s="45">
        <v>0</v>
      </c>
      <c r="DS37" s="45">
        <v>0</v>
      </c>
      <c r="DT37" s="45">
        <v>0</v>
      </c>
      <c r="DU37" s="45">
        <v>0</v>
      </c>
      <c r="DV37" s="45">
        <v>0</v>
      </c>
      <c r="DW37" s="45">
        <v>0</v>
      </c>
      <c r="DX37" s="45">
        <v>0</v>
      </c>
      <c r="DY37" s="45">
        <v>0</v>
      </c>
      <c r="DZ37" s="45">
        <v>0</v>
      </c>
      <c r="EA37" s="45">
        <v>0</v>
      </c>
      <c r="EB37" s="45">
        <v>0</v>
      </c>
      <c r="EC37" s="45">
        <v>0</v>
      </c>
      <c r="ED37" s="45">
        <v>0</v>
      </c>
      <c r="EE37" s="45">
        <v>0</v>
      </c>
      <c r="EF37" s="45">
        <v>0</v>
      </c>
      <c r="EG37" s="45">
        <v>0</v>
      </c>
      <c r="EH37" s="45">
        <v>0</v>
      </c>
      <c r="EI37" s="45">
        <v>0</v>
      </c>
      <c r="EJ37" s="45">
        <v>0</v>
      </c>
      <c r="EK37" s="45">
        <v>0</v>
      </c>
      <c r="EL37" s="45">
        <v>0</v>
      </c>
      <c r="EM37" s="45">
        <v>6.9999999999999999E-4</v>
      </c>
      <c r="EN37" s="45">
        <v>2.0270000000000001</v>
      </c>
      <c r="EO37" s="45">
        <v>3.5999999999999999E-3</v>
      </c>
      <c r="EP37" s="45">
        <v>1.1299999999999999E-2</v>
      </c>
      <c r="EQ37" s="45">
        <v>32.427500000000002</v>
      </c>
      <c r="ER37" s="45">
        <v>451.05</v>
      </c>
      <c r="ES37" s="45">
        <v>100</v>
      </c>
      <c r="ET37" s="45">
        <v>0</v>
      </c>
      <c r="EU37" s="45">
        <v>0</v>
      </c>
      <c r="EV37" s="45">
        <v>0</v>
      </c>
      <c r="EW37" s="45">
        <v>0</v>
      </c>
      <c r="EX37" s="45">
        <v>0</v>
      </c>
      <c r="EY37" s="45">
        <v>0</v>
      </c>
      <c r="EZ37" s="45">
        <v>0</v>
      </c>
    </row>
    <row r="38" spans="1:156" s="45" customFormat="1" x14ac:dyDescent="0.35">
      <c r="A38" s="44" t="str">
        <f t="shared" si="2"/>
        <v>NATIONAL(M)</v>
      </c>
      <c r="B38" s="45" t="s">
        <v>1602</v>
      </c>
      <c r="C38" s="45" t="s">
        <v>1003</v>
      </c>
      <c r="D38" s="45" t="s">
        <v>1331</v>
      </c>
      <c r="E38" s="46">
        <v>45542</v>
      </c>
      <c r="F38" s="44" t="str">
        <f t="shared" si="1"/>
        <v>Saturday</v>
      </c>
      <c r="G38" s="47">
        <v>0.86805555555555558</v>
      </c>
      <c r="H38" s="47">
        <v>0.92361111111111116</v>
      </c>
      <c r="I38" s="44" t="str">
        <f t="shared" si="0"/>
        <v>Football</v>
      </c>
      <c r="J38" s="45">
        <v>1E-4</v>
      </c>
      <c r="K38" s="45">
        <v>1.216</v>
      </c>
      <c r="L38" s="45">
        <v>5.0000000000000001E-4</v>
      </c>
      <c r="M38" s="45">
        <v>3.7000000000000002E-3</v>
      </c>
      <c r="N38" s="45">
        <v>47.1462</v>
      </c>
      <c r="O38" s="45">
        <v>100</v>
      </c>
      <c r="P38" s="45">
        <v>100</v>
      </c>
      <c r="Q38" s="45">
        <v>2.0000000000000001E-4</v>
      </c>
      <c r="R38" s="45">
        <v>1.216</v>
      </c>
      <c r="S38" s="45">
        <v>1.1000000000000001E-3</v>
      </c>
      <c r="T38" s="45">
        <v>7.1999999999999998E-3</v>
      </c>
      <c r="U38" s="45">
        <v>47.1462</v>
      </c>
      <c r="V38" s="45">
        <v>196.77</v>
      </c>
      <c r="W38" s="45">
        <v>100</v>
      </c>
      <c r="X38" s="45">
        <v>0</v>
      </c>
      <c r="Y38" s="45">
        <v>0</v>
      </c>
      <c r="Z38" s="45">
        <v>0</v>
      </c>
      <c r="AA38" s="45">
        <v>0</v>
      </c>
      <c r="AB38" s="45">
        <v>0</v>
      </c>
      <c r="AC38" s="45">
        <v>0</v>
      </c>
      <c r="AD38" s="45">
        <v>0</v>
      </c>
      <c r="AE38" s="45">
        <v>0</v>
      </c>
      <c r="AF38" s="45">
        <v>0</v>
      </c>
      <c r="AG38" s="45">
        <v>0</v>
      </c>
      <c r="AH38" s="45">
        <v>0</v>
      </c>
      <c r="AI38" s="45">
        <v>0</v>
      </c>
      <c r="AJ38" s="45">
        <v>0</v>
      </c>
      <c r="AK38" s="45">
        <v>0</v>
      </c>
      <c r="AL38" s="45">
        <v>0</v>
      </c>
      <c r="AM38" s="45">
        <v>0</v>
      </c>
      <c r="AN38" s="45">
        <v>0</v>
      </c>
      <c r="AO38" s="45">
        <v>0</v>
      </c>
      <c r="AP38" s="45">
        <v>0</v>
      </c>
      <c r="AQ38" s="45">
        <v>0</v>
      </c>
      <c r="AR38" s="45">
        <v>0</v>
      </c>
      <c r="AS38" s="45">
        <v>0</v>
      </c>
      <c r="AT38" s="45">
        <v>0</v>
      </c>
      <c r="AU38" s="45">
        <v>0</v>
      </c>
      <c r="AV38" s="45">
        <v>0</v>
      </c>
      <c r="AW38" s="45">
        <v>0</v>
      </c>
      <c r="AX38" s="45">
        <v>0</v>
      </c>
      <c r="AY38" s="45">
        <v>0</v>
      </c>
      <c r="AZ38" s="45">
        <v>0</v>
      </c>
      <c r="BA38" s="45">
        <v>0</v>
      </c>
      <c r="BB38" s="45">
        <v>0</v>
      </c>
      <c r="BC38" s="45">
        <v>0</v>
      </c>
      <c r="BD38" s="45">
        <v>0</v>
      </c>
      <c r="BE38" s="45">
        <v>0</v>
      </c>
      <c r="BF38" s="45">
        <v>0</v>
      </c>
      <c r="BG38" s="45">
        <v>0</v>
      </c>
      <c r="BH38" s="45">
        <v>0</v>
      </c>
      <c r="BI38" s="45">
        <v>0</v>
      </c>
      <c r="BJ38" s="45">
        <v>0</v>
      </c>
      <c r="BK38" s="45">
        <v>0</v>
      </c>
      <c r="BL38" s="45">
        <v>0</v>
      </c>
      <c r="BM38" s="45">
        <v>0</v>
      </c>
      <c r="BN38" s="45">
        <v>0</v>
      </c>
      <c r="BO38" s="45">
        <v>0</v>
      </c>
      <c r="BP38" s="45">
        <v>0</v>
      </c>
      <c r="BQ38" s="45">
        <v>0</v>
      </c>
      <c r="BR38" s="45">
        <v>0</v>
      </c>
      <c r="BS38" s="45">
        <v>0</v>
      </c>
      <c r="BT38" s="45">
        <v>0</v>
      </c>
      <c r="BU38" s="45">
        <v>0</v>
      </c>
      <c r="BV38" s="45">
        <v>0</v>
      </c>
      <c r="BW38" s="45">
        <v>0</v>
      </c>
      <c r="BX38" s="45">
        <v>0</v>
      </c>
      <c r="BY38" s="45">
        <v>0</v>
      </c>
      <c r="BZ38" s="45">
        <v>0</v>
      </c>
      <c r="CA38" s="45">
        <v>0</v>
      </c>
      <c r="CB38" s="45">
        <v>2.9999999999999997E-4</v>
      </c>
      <c r="CC38" s="45">
        <v>1.216</v>
      </c>
      <c r="CD38" s="45">
        <v>1.2999999999999999E-3</v>
      </c>
      <c r="CE38" s="45">
        <v>1.32E-2</v>
      </c>
      <c r="CF38" s="45">
        <v>47.1462</v>
      </c>
      <c r="CG38" s="45">
        <v>360.62</v>
      </c>
      <c r="CH38" s="45">
        <v>100</v>
      </c>
      <c r="CI38" s="45">
        <v>2.9999999999999997E-4</v>
      </c>
      <c r="CJ38" s="45">
        <v>0.94</v>
      </c>
      <c r="CK38" s="45">
        <v>1.2999999999999999E-3</v>
      </c>
      <c r="CL38" s="45">
        <v>6.7999999999999996E-3</v>
      </c>
      <c r="CM38" s="45">
        <v>25.069099999999999</v>
      </c>
      <c r="CN38" s="45">
        <v>270.51</v>
      </c>
      <c r="CO38" s="45">
        <v>77.31</v>
      </c>
      <c r="CP38" s="45">
        <v>0</v>
      </c>
      <c r="CQ38" s="45">
        <v>0</v>
      </c>
      <c r="CR38" s="45">
        <v>0</v>
      </c>
      <c r="CS38" s="45">
        <v>0</v>
      </c>
      <c r="CT38" s="45">
        <v>0</v>
      </c>
      <c r="CU38" s="45">
        <v>0</v>
      </c>
      <c r="CV38" s="45">
        <v>0</v>
      </c>
      <c r="CW38" s="45">
        <v>0</v>
      </c>
      <c r="CX38" s="45">
        <v>0</v>
      </c>
      <c r="CY38" s="45">
        <v>0</v>
      </c>
      <c r="CZ38" s="45">
        <v>0</v>
      </c>
      <c r="DA38" s="45">
        <v>0</v>
      </c>
      <c r="DB38" s="45">
        <v>0</v>
      </c>
      <c r="DC38" s="45">
        <v>0</v>
      </c>
      <c r="DD38" s="45">
        <v>1E-4</v>
      </c>
      <c r="DE38" s="45">
        <v>0.27600000000000002</v>
      </c>
      <c r="DF38" s="45">
        <v>8.9999999999999998E-4</v>
      </c>
      <c r="DG38" s="45">
        <v>1.0500000000000001E-2</v>
      </c>
      <c r="DH38" s="45">
        <v>22.077100000000002</v>
      </c>
      <c r="DI38" s="45">
        <v>138.63</v>
      </c>
      <c r="DJ38" s="45">
        <v>22.69</v>
      </c>
      <c r="DK38" s="45">
        <v>0</v>
      </c>
      <c r="DL38" s="45">
        <v>0.27600000000000002</v>
      </c>
      <c r="DM38" s="45">
        <v>2.0000000000000001E-4</v>
      </c>
      <c r="DN38" s="45">
        <v>2.7000000000000001E-3</v>
      </c>
      <c r="DO38" s="45">
        <v>22.077100000000002</v>
      </c>
      <c r="DP38" s="45">
        <v>35.369999999999997</v>
      </c>
      <c r="DQ38" s="45">
        <v>22.69</v>
      </c>
      <c r="DR38" s="45">
        <v>2.0000000000000001E-4</v>
      </c>
      <c r="DS38" s="45">
        <v>0.94</v>
      </c>
      <c r="DT38" s="45">
        <v>1.4E-3</v>
      </c>
      <c r="DU38" s="45">
        <v>5.4000000000000003E-3</v>
      </c>
      <c r="DV38" s="45">
        <v>25.069099999999999</v>
      </c>
      <c r="DW38" s="45">
        <v>215.73</v>
      </c>
      <c r="DX38" s="45">
        <v>77.31</v>
      </c>
      <c r="DY38" s="45">
        <v>2.9999999999999997E-4</v>
      </c>
      <c r="DZ38" s="45">
        <v>1.216</v>
      </c>
      <c r="EA38" s="45">
        <v>1.6999999999999999E-3</v>
      </c>
      <c r="EB38" s="45">
        <v>1.2500000000000001E-2</v>
      </c>
      <c r="EC38" s="45">
        <v>47.1462</v>
      </c>
      <c r="ED38" s="45">
        <v>341.44</v>
      </c>
      <c r="EE38" s="45">
        <v>100</v>
      </c>
      <c r="EF38" s="45">
        <v>0</v>
      </c>
      <c r="EG38" s="45">
        <v>0</v>
      </c>
      <c r="EH38" s="45">
        <v>0</v>
      </c>
      <c r="EI38" s="45">
        <v>0</v>
      </c>
      <c r="EJ38" s="45">
        <v>0</v>
      </c>
      <c r="EK38" s="45">
        <v>0</v>
      </c>
      <c r="EL38" s="45">
        <v>0</v>
      </c>
      <c r="EM38" s="45">
        <v>0</v>
      </c>
      <c r="EN38" s="45">
        <v>0</v>
      </c>
      <c r="EO38" s="45">
        <v>0</v>
      </c>
      <c r="EP38" s="45">
        <v>0</v>
      </c>
      <c r="EQ38" s="45">
        <v>0</v>
      </c>
      <c r="ER38" s="45">
        <v>0</v>
      </c>
      <c r="ES38" s="45">
        <v>0</v>
      </c>
      <c r="ET38" s="45">
        <v>0</v>
      </c>
      <c r="EU38" s="45">
        <v>0</v>
      </c>
      <c r="EV38" s="45">
        <v>0</v>
      </c>
      <c r="EW38" s="45">
        <v>0</v>
      </c>
      <c r="EX38" s="45">
        <v>0</v>
      </c>
      <c r="EY38" s="45">
        <v>0</v>
      </c>
      <c r="EZ38" s="45">
        <v>0</v>
      </c>
    </row>
    <row r="39" spans="1:156" s="45" customFormat="1" x14ac:dyDescent="0.35">
      <c r="A39" s="44" t="str">
        <f t="shared" si="2"/>
        <v>NATIONAL(M)</v>
      </c>
      <c r="B39" s="45" t="s">
        <v>1600</v>
      </c>
      <c r="C39" s="45" t="s">
        <v>1601</v>
      </c>
      <c r="D39" s="45" t="s">
        <v>1331</v>
      </c>
      <c r="E39" s="46">
        <v>45543</v>
      </c>
      <c r="F39" s="44" t="str">
        <f t="shared" si="1"/>
        <v>Sunday</v>
      </c>
      <c r="G39" s="47">
        <v>0.8125</v>
      </c>
      <c r="H39" s="47">
        <v>0.86805555555555558</v>
      </c>
      <c r="I39" s="44" t="str">
        <f t="shared" si="0"/>
        <v>Football</v>
      </c>
      <c r="J39" s="45">
        <v>5.9999999999999995E-4</v>
      </c>
      <c r="K39" s="45">
        <v>7.3970000000000002</v>
      </c>
      <c r="L39" s="45">
        <v>2.8E-3</v>
      </c>
      <c r="M39" s="45">
        <v>9.1999999999999998E-3</v>
      </c>
      <c r="N39" s="45">
        <v>118.63549999999999</v>
      </c>
      <c r="O39" s="45">
        <v>100</v>
      </c>
      <c r="P39" s="45">
        <v>100</v>
      </c>
      <c r="Q39" s="45">
        <v>0</v>
      </c>
      <c r="R39" s="45">
        <v>0.161</v>
      </c>
      <c r="S39" s="45">
        <v>1E-4</v>
      </c>
      <c r="T39" s="45">
        <v>2E-3</v>
      </c>
      <c r="U39" s="45">
        <v>12.8903</v>
      </c>
      <c r="V39" s="45">
        <v>4.29</v>
      </c>
      <c r="W39" s="45">
        <v>2.1800000000000002</v>
      </c>
      <c r="X39" s="45">
        <v>1.1000000000000001E-3</v>
      </c>
      <c r="Y39" s="45">
        <v>7.2359999999999998</v>
      </c>
      <c r="Z39" s="45">
        <v>5.4999999999999997E-3</v>
      </c>
      <c r="AA39" s="45">
        <v>1.67E-2</v>
      </c>
      <c r="AB39" s="45">
        <v>105.7452</v>
      </c>
      <c r="AC39" s="45">
        <v>198.7</v>
      </c>
      <c r="AD39" s="45">
        <v>97.82</v>
      </c>
      <c r="AE39" s="45">
        <v>0</v>
      </c>
      <c r="AF39" s="45">
        <v>0</v>
      </c>
      <c r="AG39" s="45">
        <v>0</v>
      </c>
      <c r="AH39" s="45">
        <v>0</v>
      </c>
      <c r="AI39" s="45">
        <v>0</v>
      </c>
      <c r="AJ39" s="45">
        <v>0</v>
      </c>
      <c r="AK39" s="45">
        <v>0</v>
      </c>
      <c r="AL39" s="45">
        <v>0</v>
      </c>
      <c r="AM39" s="45">
        <v>0</v>
      </c>
      <c r="AN39" s="45">
        <v>0</v>
      </c>
      <c r="AO39" s="45">
        <v>0</v>
      </c>
      <c r="AP39" s="45">
        <v>0</v>
      </c>
      <c r="AQ39" s="45">
        <v>0</v>
      </c>
      <c r="AR39" s="45">
        <v>0</v>
      </c>
      <c r="AS39" s="45">
        <v>0</v>
      </c>
      <c r="AT39" s="45">
        <v>0</v>
      </c>
      <c r="AU39" s="45">
        <v>0</v>
      </c>
      <c r="AV39" s="45">
        <v>0</v>
      </c>
      <c r="AW39" s="45">
        <v>0</v>
      </c>
      <c r="AX39" s="45">
        <v>0</v>
      </c>
      <c r="AY39" s="45">
        <v>0</v>
      </c>
      <c r="AZ39" s="45">
        <v>0</v>
      </c>
      <c r="BA39" s="45">
        <v>0</v>
      </c>
      <c r="BB39" s="45">
        <v>0</v>
      </c>
      <c r="BC39" s="45">
        <v>0</v>
      </c>
      <c r="BD39" s="45">
        <v>0</v>
      </c>
      <c r="BE39" s="45">
        <v>0</v>
      </c>
      <c r="BF39" s="45">
        <v>0</v>
      </c>
      <c r="BG39" s="45">
        <v>0</v>
      </c>
      <c r="BH39" s="45">
        <v>0</v>
      </c>
      <c r="BI39" s="45">
        <v>0</v>
      </c>
      <c r="BJ39" s="45">
        <v>0</v>
      </c>
      <c r="BK39" s="45">
        <v>0</v>
      </c>
      <c r="BL39" s="45">
        <v>0</v>
      </c>
      <c r="BM39" s="45">
        <v>0</v>
      </c>
      <c r="BN39" s="45">
        <v>0</v>
      </c>
      <c r="BO39" s="45">
        <v>0</v>
      </c>
      <c r="BP39" s="45">
        <v>0</v>
      </c>
      <c r="BQ39" s="45">
        <v>0</v>
      </c>
      <c r="BR39" s="45">
        <v>0</v>
      </c>
      <c r="BS39" s="45">
        <v>0</v>
      </c>
      <c r="BT39" s="45">
        <v>0</v>
      </c>
      <c r="BU39" s="45">
        <v>0</v>
      </c>
      <c r="BV39" s="45">
        <v>0</v>
      </c>
      <c r="BW39" s="45">
        <v>0</v>
      </c>
      <c r="BX39" s="45">
        <v>0</v>
      </c>
      <c r="BY39" s="45">
        <v>0</v>
      </c>
      <c r="BZ39" s="45">
        <v>0</v>
      </c>
      <c r="CA39" s="45">
        <v>0</v>
      </c>
      <c r="CB39" s="45">
        <v>2.0999999999999999E-3</v>
      </c>
      <c r="CC39" s="45">
        <v>7.3970000000000002</v>
      </c>
      <c r="CD39" s="45">
        <v>6.1000000000000004E-3</v>
      </c>
      <c r="CE39" s="45">
        <v>3.32E-2</v>
      </c>
      <c r="CF39" s="45">
        <v>118.63549999999999</v>
      </c>
      <c r="CG39" s="45">
        <v>360.62</v>
      </c>
      <c r="CH39" s="45">
        <v>100</v>
      </c>
      <c r="CI39" s="45">
        <v>1.9E-3</v>
      </c>
      <c r="CJ39" s="45">
        <v>7.0970000000000004</v>
      </c>
      <c r="CK39" s="45">
        <v>8.2000000000000007E-3</v>
      </c>
      <c r="CL39" s="45">
        <v>2.5600000000000001E-2</v>
      </c>
      <c r="CM39" s="45">
        <v>94.625500000000002</v>
      </c>
      <c r="CN39" s="45">
        <v>335.29</v>
      </c>
      <c r="CO39" s="45">
        <v>95.94</v>
      </c>
      <c r="CP39" s="45">
        <v>0</v>
      </c>
      <c r="CQ39" s="45">
        <v>0</v>
      </c>
      <c r="CR39" s="45">
        <v>0</v>
      </c>
      <c r="CS39" s="45">
        <v>0</v>
      </c>
      <c r="CT39" s="45">
        <v>0</v>
      </c>
      <c r="CU39" s="45">
        <v>0</v>
      </c>
      <c r="CV39" s="45">
        <v>0</v>
      </c>
      <c r="CW39" s="45">
        <v>0</v>
      </c>
      <c r="CX39" s="45">
        <v>0</v>
      </c>
      <c r="CY39" s="45">
        <v>0</v>
      </c>
      <c r="CZ39" s="45">
        <v>0</v>
      </c>
      <c r="DA39" s="45">
        <v>0</v>
      </c>
      <c r="DB39" s="45">
        <v>0</v>
      </c>
      <c r="DC39" s="45">
        <v>0</v>
      </c>
      <c r="DD39" s="45">
        <v>1E-4</v>
      </c>
      <c r="DE39" s="45">
        <v>0.3</v>
      </c>
      <c r="DF39" s="45">
        <v>8.0000000000000004E-4</v>
      </c>
      <c r="DG39" s="45">
        <v>1.14E-2</v>
      </c>
      <c r="DH39" s="45">
        <v>24.01</v>
      </c>
      <c r="DI39" s="45">
        <v>24.86</v>
      </c>
      <c r="DJ39" s="45">
        <v>4.0599999999999996</v>
      </c>
      <c r="DK39" s="45">
        <v>8.9999999999999998E-4</v>
      </c>
      <c r="DL39" s="45">
        <v>7.3970000000000002</v>
      </c>
      <c r="DM39" s="45">
        <v>4.1000000000000003E-3</v>
      </c>
      <c r="DN39" s="45">
        <v>1.43E-2</v>
      </c>
      <c r="DO39" s="45">
        <v>118.63549999999999</v>
      </c>
      <c r="DP39" s="45">
        <v>155.85</v>
      </c>
      <c r="DQ39" s="45">
        <v>100</v>
      </c>
      <c r="DR39" s="45">
        <v>0</v>
      </c>
      <c r="DS39" s="45">
        <v>0</v>
      </c>
      <c r="DT39" s="45">
        <v>0</v>
      </c>
      <c r="DU39" s="45">
        <v>0</v>
      </c>
      <c r="DV39" s="45">
        <v>0</v>
      </c>
      <c r="DW39" s="45">
        <v>0</v>
      </c>
      <c r="DX39" s="45">
        <v>0</v>
      </c>
      <c r="DY39" s="45">
        <v>1.9E-3</v>
      </c>
      <c r="DZ39" s="45">
        <v>7.0970000000000004</v>
      </c>
      <c r="EA39" s="45">
        <v>8.3000000000000001E-3</v>
      </c>
      <c r="EB39" s="45">
        <v>2.5100000000000001E-2</v>
      </c>
      <c r="EC39" s="45">
        <v>94.625500000000002</v>
      </c>
      <c r="ED39" s="45">
        <v>328.05</v>
      </c>
      <c r="EE39" s="45">
        <v>95.94</v>
      </c>
      <c r="EF39" s="45">
        <v>0</v>
      </c>
      <c r="EG39" s="45">
        <v>0</v>
      </c>
      <c r="EH39" s="45">
        <v>0</v>
      </c>
      <c r="EI39" s="45">
        <v>0</v>
      </c>
      <c r="EJ39" s="45">
        <v>0</v>
      </c>
      <c r="EK39" s="45">
        <v>0</v>
      </c>
      <c r="EL39" s="45">
        <v>0</v>
      </c>
      <c r="EM39" s="45">
        <v>0</v>
      </c>
      <c r="EN39" s="45">
        <v>0</v>
      </c>
      <c r="EO39" s="45">
        <v>0</v>
      </c>
      <c r="EP39" s="45">
        <v>0</v>
      </c>
      <c r="EQ39" s="45">
        <v>0</v>
      </c>
      <c r="ER39" s="45">
        <v>0</v>
      </c>
      <c r="ES39" s="45">
        <v>0</v>
      </c>
      <c r="ET39" s="45">
        <v>1E-4</v>
      </c>
      <c r="EU39" s="45">
        <v>0.3</v>
      </c>
      <c r="EV39" s="45">
        <v>6.9999999999999999E-4</v>
      </c>
      <c r="EW39" s="45">
        <v>1.18E-2</v>
      </c>
      <c r="EX39" s="45">
        <v>24.01</v>
      </c>
      <c r="EY39" s="45">
        <v>25.63</v>
      </c>
      <c r="EZ39" s="45">
        <v>4.0599999999999996</v>
      </c>
    </row>
    <row r="40" spans="1:156" s="45" customFormat="1" x14ac:dyDescent="0.35">
      <c r="A40" s="44" t="str">
        <f t="shared" si="2"/>
        <v>NATIONAL(M)</v>
      </c>
      <c r="B40" s="45" t="s">
        <v>1600</v>
      </c>
      <c r="C40" s="45" t="s">
        <v>883</v>
      </c>
      <c r="D40" s="45" t="s">
        <v>1331</v>
      </c>
      <c r="E40" s="46">
        <v>45543</v>
      </c>
      <c r="F40" s="44" t="str">
        <f t="shared" si="1"/>
        <v>Sunday</v>
      </c>
      <c r="G40" s="47">
        <v>0.86805555555555558</v>
      </c>
      <c r="H40" s="47">
        <v>0.92361111111111116</v>
      </c>
      <c r="I40" s="44" t="str">
        <f t="shared" si="0"/>
        <v>Football</v>
      </c>
      <c r="J40" s="45">
        <v>5.0000000000000001E-4</v>
      </c>
      <c r="K40" s="45">
        <v>6.8529999999999998</v>
      </c>
      <c r="L40" s="45">
        <v>3.3E-3</v>
      </c>
      <c r="M40" s="45">
        <v>1.7299999999999999E-2</v>
      </c>
      <c r="N40" s="45">
        <v>223.2687</v>
      </c>
      <c r="O40" s="45">
        <v>100</v>
      </c>
      <c r="P40" s="45">
        <v>100</v>
      </c>
      <c r="Q40" s="45">
        <v>8.0000000000000004E-4</v>
      </c>
      <c r="R40" s="45">
        <v>5.2889999999999997</v>
      </c>
      <c r="S40" s="45">
        <v>5.1000000000000004E-3</v>
      </c>
      <c r="T40" s="45">
        <v>1.8200000000000001E-2</v>
      </c>
      <c r="U40" s="45">
        <v>119.3284</v>
      </c>
      <c r="V40" s="45">
        <v>152.01</v>
      </c>
      <c r="W40" s="45">
        <v>77.180000000000007</v>
      </c>
      <c r="X40" s="45">
        <v>2.0000000000000001E-4</v>
      </c>
      <c r="Y40" s="45">
        <v>1.5640000000000001</v>
      </c>
      <c r="Z40" s="45">
        <v>1.5E-3</v>
      </c>
      <c r="AA40" s="45">
        <v>1.6400000000000001E-2</v>
      </c>
      <c r="AB40" s="45">
        <v>103.94029999999999</v>
      </c>
      <c r="AC40" s="45">
        <v>46.36</v>
      </c>
      <c r="AD40" s="45">
        <v>22.82</v>
      </c>
      <c r="AE40" s="45">
        <v>0</v>
      </c>
      <c r="AF40" s="45">
        <v>0</v>
      </c>
      <c r="AG40" s="45">
        <v>0</v>
      </c>
      <c r="AH40" s="45">
        <v>0</v>
      </c>
      <c r="AI40" s="45">
        <v>0</v>
      </c>
      <c r="AJ40" s="45">
        <v>0</v>
      </c>
      <c r="AK40" s="45">
        <v>0</v>
      </c>
      <c r="AL40" s="45">
        <v>0</v>
      </c>
      <c r="AM40" s="45">
        <v>0</v>
      </c>
      <c r="AN40" s="45">
        <v>0</v>
      </c>
      <c r="AO40" s="45">
        <v>0</v>
      </c>
      <c r="AP40" s="45">
        <v>0</v>
      </c>
      <c r="AQ40" s="45">
        <v>0</v>
      </c>
      <c r="AR40" s="45">
        <v>0</v>
      </c>
      <c r="AS40" s="45">
        <v>0</v>
      </c>
      <c r="AT40" s="45">
        <v>0</v>
      </c>
      <c r="AU40" s="45">
        <v>0</v>
      </c>
      <c r="AV40" s="45">
        <v>0</v>
      </c>
      <c r="AW40" s="45">
        <v>0</v>
      </c>
      <c r="AX40" s="45">
        <v>0</v>
      </c>
      <c r="AY40" s="45">
        <v>0</v>
      </c>
      <c r="AZ40" s="45">
        <v>0</v>
      </c>
      <c r="BA40" s="45">
        <v>0</v>
      </c>
      <c r="BB40" s="45">
        <v>0</v>
      </c>
      <c r="BC40" s="45">
        <v>0</v>
      </c>
      <c r="BD40" s="45">
        <v>0</v>
      </c>
      <c r="BE40" s="45">
        <v>0</v>
      </c>
      <c r="BF40" s="45">
        <v>0</v>
      </c>
      <c r="BG40" s="45">
        <v>0</v>
      </c>
      <c r="BH40" s="45">
        <v>0</v>
      </c>
      <c r="BI40" s="45">
        <v>0</v>
      </c>
      <c r="BJ40" s="45">
        <v>0</v>
      </c>
      <c r="BK40" s="45">
        <v>0</v>
      </c>
      <c r="BL40" s="45">
        <v>0</v>
      </c>
      <c r="BM40" s="45">
        <v>0</v>
      </c>
      <c r="BN40" s="45">
        <v>0</v>
      </c>
      <c r="BO40" s="45">
        <v>0</v>
      </c>
      <c r="BP40" s="45">
        <v>0</v>
      </c>
      <c r="BQ40" s="45">
        <v>0</v>
      </c>
      <c r="BR40" s="45">
        <v>0</v>
      </c>
      <c r="BS40" s="45">
        <v>0</v>
      </c>
      <c r="BT40" s="45">
        <v>0</v>
      </c>
      <c r="BU40" s="45">
        <v>2.3999999999999998E-3</v>
      </c>
      <c r="BV40" s="45">
        <v>5.3879999999999999</v>
      </c>
      <c r="BW40" s="45">
        <v>1.5299999999999999E-2</v>
      </c>
      <c r="BX40" s="45">
        <v>6.7400000000000002E-2</v>
      </c>
      <c r="BY40" s="45">
        <v>151.83580000000001</v>
      </c>
      <c r="BZ40" s="45">
        <v>450.31</v>
      </c>
      <c r="CA40" s="45">
        <v>78.62</v>
      </c>
      <c r="CB40" s="45">
        <v>4.0000000000000002E-4</v>
      </c>
      <c r="CC40" s="45">
        <v>1.4650000000000001</v>
      </c>
      <c r="CD40" s="45">
        <v>1.5E-3</v>
      </c>
      <c r="CE40" s="45">
        <v>0.02</v>
      </c>
      <c r="CF40" s="45">
        <v>71.432900000000004</v>
      </c>
      <c r="CG40" s="45">
        <v>77.09</v>
      </c>
      <c r="CH40" s="45">
        <v>21.38</v>
      </c>
      <c r="CI40" s="45">
        <v>1E-4</v>
      </c>
      <c r="CJ40" s="45">
        <v>0.32100000000000001</v>
      </c>
      <c r="CK40" s="45">
        <v>5.0000000000000001E-4</v>
      </c>
      <c r="CL40" s="45">
        <v>7.0000000000000001E-3</v>
      </c>
      <c r="CM40" s="45">
        <v>25.658999999999999</v>
      </c>
      <c r="CN40" s="45">
        <v>16.36</v>
      </c>
      <c r="CO40" s="45">
        <v>4.68</v>
      </c>
      <c r="CP40" s="45">
        <v>1.5E-3</v>
      </c>
      <c r="CQ40" s="45">
        <v>6.5330000000000004</v>
      </c>
      <c r="CR40" s="45">
        <v>9.4999999999999998E-3</v>
      </c>
      <c r="CS40" s="45">
        <v>4.5600000000000002E-2</v>
      </c>
      <c r="CT40" s="45">
        <v>197.6097</v>
      </c>
      <c r="CU40" s="45">
        <v>283.58999999999997</v>
      </c>
      <c r="CV40" s="45">
        <v>95.32</v>
      </c>
      <c r="CW40" s="45">
        <v>0</v>
      </c>
      <c r="CX40" s="45">
        <v>0</v>
      </c>
      <c r="CY40" s="45">
        <v>0</v>
      </c>
      <c r="CZ40" s="45">
        <v>0</v>
      </c>
      <c r="DA40" s="45">
        <v>0</v>
      </c>
      <c r="DB40" s="45">
        <v>0</v>
      </c>
      <c r="DC40" s="45">
        <v>0</v>
      </c>
      <c r="DD40" s="45">
        <v>0</v>
      </c>
      <c r="DE40" s="45">
        <v>0</v>
      </c>
      <c r="DF40" s="45">
        <v>0</v>
      </c>
      <c r="DG40" s="45">
        <v>0</v>
      </c>
      <c r="DH40" s="45">
        <v>0</v>
      </c>
      <c r="DI40" s="45">
        <v>0</v>
      </c>
      <c r="DJ40" s="45">
        <v>0</v>
      </c>
      <c r="DK40" s="45">
        <v>6.9999999999999999E-4</v>
      </c>
      <c r="DL40" s="45">
        <v>5.7089999999999996</v>
      </c>
      <c r="DM40" s="45">
        <v>3.8999999999999998E-3</v>
      </c>
      <c r="DN40" s="45">
        <v>2.1399999999999999E-2</v>
      </c>
      <c r="DO40" s="45">
        <v>177.4948</v>
      </c>
      <c r="DP40" s="45">
        <v>129.83000000000001</v>
      </c>
      <c r="DQ40" s="45">
        <v>83.3</v>
      </c>
      <c r="DR40" s="45">
        <v>2.0000000000000001E-4</v>
      </c>
      <c r="DS40" s="45">
        <v>1.1439999999999999</v>
      </c>
      <c r="DT40" s="45">
        <v>1.8E-3</v>
      </c>
      <c r="DU40" s="45">
        <v>9.9000000000000008E-3</v>
      </c>
      <c r="DV40" s="45">
        <v>45.773899999999998</v>
      </c>
      <c r="DW40" s="45">
        <v>46.59</v>
      </c>
      <c r="DX40" s="45">
        <v>16.7</v>
      </c>
      <c r="DY40" s="45">
        <v>0</v>
      </c>
      <c r="DZ40" s="45">
        <v>0</v>
      </c>
      <c r="EA40" s="45">
        <v>0</v>
      </c>
      <c r="EB40" s="45">
        <v>0</v>
      </c>
      <c r="EC40" s="45">
        <v>0</v>
      </c>
      <c r="ED40" s="45">
        <v>0</v>
      </c>
      <c r="EE40" s="45">
        <v>0</v>
      </c>
      <c r="EF40" s="45">
        <v>1.6000000000000001E-3</v>
      </c>
      <c r="EG40" s="45">
        <v>6.8529999999999998</v>
      </c>
      <c r="EH40" s="45">
        <v>1.06E-2</v>
      </c>
      <c r="EI40" s="45">
        <v>5.2900000000000003E-2</v>
      </c>
      <c r="EJ40" s="45">
        <v>223.2687</v>
      </c>
      <c r="EK40" s="45">
        <v>305.56</v>
      </c>
      <c r="EL40" s="45">
        <v>100</v>
      </c>
      <c r="EM40" s="45">
        <v>0</v>
      </c>
      <c r="EN40" s="45">
        <v>0</v>
      </c>
      <c r="EO40" s="45">
        <v>0</v>
      </c>
      <c r="EP40" s="45">
        <v>0</v>
      </c>
      <c r="EQ40" s="45">
        <v>0</v>
      </c>
      <c r="ER40" s="45">
        <v>0</v>
      </c>
      <c r="ES40" s="45">
        <v>0</v>
      </c>
      <c r="ET40" s="45">
        <v>0</v>
      </c>
      <c r="EU40" s="45">
        <v>0</v>
      </c>
      <c r="EV40" s="45">
        <v>0</v>
      </c>
      <c r="EW40" s="45">
        <v>0</v>
      </c>
      <c r="EX40" s="45">
        <v>0</v>
      </c>
      <c r="EY40" s="45">
        <v>0</v>
      </c>
      <c r="EZ40" s="45">
        <v>0</v>
      </c>
    </row>
    <row r="41" spans="1:156" s="45" customFormat="1" x14ac:dyDescent="0.35">
      <c r="A41" s="44" t="str">
        <f t="shared" si="2"/>
        <v>NATIONAL(M)</v>
      </c>
      <c r="B41" s="45" t="s">
        <v>1604</v>
      </c>
      <c r="C41" s="45" t="s">
        <v>1605</v>
      </c>
      <c r="D41" s="45" t="s">
        <v>1331</v>
      </c>
      <c r="E41" s="46">
        <v>45544</v>
      </c>
      <c r="F41" s="44" t="str">
        <f t="shared" si="1"/>
        <v>Monday</v>
      </c>
      <c r="G41" s="47">
        <v>0.80902777777777779</v>
      </c>
      <c r="H41" s="47">
        <v>0.86458333333333337</v>
      </c>
      <c r="I41" s="44" t="str">
        <f t="shared" si="0"/>
        <v>Football</v>
      </c>
      <c r="J41" s="45">
        <v>3.8E-3</v>
      </c>
      <c r="K41" s="45">
        <v>49.173999999999999</v>
      </c>
      <c r="L41" s="45">
        <v>1.89E-2</v>
      </c>
      <c r="M41" s="45">
        <v>1.5800000000000002E-2</v>
      </c>
      <c r="N41" s="45">
        <v>203.22489999999999</v>
      </c>
      <c r="O41" s="45">
        <v>100</v>
      </c>
      <c r="P41" s="45">
        <v>100</v>
      </c>
      <c r="Q41" s="45">
        <v>4.0000000000000001E-3</v>
      </c>
      <c r="R41" s="45">
        <v>26.361999999999998</v>
      </c>
      <c r="S41" s="45">
        <v>0.02</v>
      </c>
      <c r="T41" s="45">
        <v>1.78E-2</v>
      </c>
      <c r="U41" s="45">
        <v>116.32170000000001</v>
      </c>
      <c r="V41" s="45">
        <v>105.59</v>
      </c>
      <c r="W41" s="45">
        <v>53.61</v>
      </c>
      <c r="X41" s="45">
        <v>3.5999999999999999E-3</v>
      </c>
      <c r="Y41" s="45">
        <v>22.812000000000001</v>
      </c>
      <c r="Z41" s="45">
        <v>1.77E-2</v>
      </c>
      <c r="AA41" s="45">
        <v>1.37E-2</v>
      </c>
      <c r="AB41" s="45">
        <v>86.903199999999998</v>
      </c>
      <c r="AC41" s="45">
        <v>94.23</v>
      </c>
      <c r="AD41" s="45">
        <v>46.39</v>
      </c>
      <c r="AE41" s="45">
        <v>0</v>
      </c>
      <c r="AF41" s="45">
        <v>0</v>
      </c>
      <c r="AG41" s="45">
        <v>0</v>
      </c>
      <c r="AH41" s="45">
        <v>0</v>
      </c>
      <c r="AI41" s="45">
        <v>0</v>
      </c>
      <c r="AJ41" s="45">
        <v>0</v>
      </c>
      <c r="AK41" s="45">
        <v>0</v>
      </c>
      <c r="AL41" s="45">
        <v>0</v>
      </c>
      <c r="AM41" s="45">
        <v>0</v>
      </c>
      <c r="AN41" s="45">
        <v>0</v>
      </c>
      <c r="AO41" s="45">
        <v>0</v>
      </c>
      <c r="AP41" s="45">
        <v>0</v>
      </c>
      <c r="AQ41" s="45">
        <v>0</v>
      </c>
      <c r="AR41" s="45">
        <v>0</v>
      </c>
      <c r="AS41" s="45">
        <v>2.12E-2</v>
      </c>
      <c r="AT41" s="45">
        <v>39.052999999999997</v>
      </c>
      <c r="AU41" s="45">
        <v>0.14280000000000001</v>
      </c>
      <c r="AV41" s="45">
        <v>8.9300000000000004E-2</v>
      </c>
      <c r="AW41" s="45">
        <v>164.66569999999999</v>
      </c>
      <c r="AX41" s="45">
        <v>555.47</v>
      </c>
      <c r="AY41" s="45">
        <v>79.42</v>
      </c>
      <c r="AZ41" s="45">
        <v>0</v>
      </c>
      <c r="BA41" s="45">
        <v>0</v>
      </c>
      <c r="BB41" s="45">
        <v>0</v>
      </c>
      <c r="BC41" s="45">
        <v>0</v>
      </c>
      <c r="BD41" s="45">
        <v>0</v>
      </c>
      <c r="BE41" s="45">
        <v>0</v>
      </c>
      <c r="BF41" s="45">
        <v>0</v>
      </c>
      <c r="BG41" s="45">
        <v>0</v>
      </c>
      <c r="BH41" s="45">
        <v>0</v>
      </c>
      <c r="BI41" s="45">
        <v>0</v>
      </c>
      <c r="BJ41" s="45">
        <v>0</v>
      </c>
      <c r="BK41" s="45">
        <v>0</v>
      </c>
      <c r="BL41" s="45">
        <v>0</v>
      </c>
      <c r="BM41" s="45">
        <v>0</v>
      </c>
      <c r="BN41" s="45">
        <v>5.5999999999999999E-3</v>
      </c>
      <c r="BO41" s="45">
        <v>10.122</v>
      </c>
      <c r="BP41" s="45">
        <v>3.8699999999999998E-2</v>
      </c>
      <c r="BQ41" s="45">
        <v>2.12E-2</v>
      </c>
      <c r="BR41" s="45">
        <v>38.559199999999997</v>
      </c>
      <c r="BS41" s="45">
        <v>145.69</v>
      </c>
      <c r="BT41" s="45">
        <v>20.58</v>
      </c>
      <c r="BU41" s="45">
        <v>0</v>
      </c>
      <c r="BV41" s="45">
        <v>0</v>
      </c>
      <c r="BW41" s="45">
        <v>0</v>
      </c>
      <c r="BX41" s="45">
        <v>0</v>
      </c>
      <c r="BY41" s="45">
        <v>0</v>
      </c>
      <c r="BZ41" s="45">
        <v>0</v>
      </c>
      <c r="CA41" s="45">
        <v>0</v>
      </c>
      <c r="CB41" s="45">
        <v>0</v>
      </c>
      <c r="CC41" s="45">
        <v>0</v>
      </c>
      <c r="CD41" s="45">
        <v>0</v>
      </c>
      <c r="CE41" s="45">
        <v>0</v>
      </c>
      <c r="CF41" s="45">
        <v>0</v>
      </c>
      <c r="CG41" s="45">
        <v>0</v>
      </c>
      <c r="CH41" s="45">
        <v>0</v>
      </c>
      <c r="CI41" s="45">
        <v>1.06E-2</v>
      </c>
      <c r="CJ41" s="45">
        <v>39.052999999999997</v>
      </c>
      <c r="CK41" s="45">
        <v>4.7699999999999999E-2</v>
      </c>
      <c r="CL41" s="45">
        <v>4.4499999999999998E-2</v>
      </c>
      <c r="CM41" s="45">
        <v>164.66569999999999</v>
      </c>
      <c r="CN41" s="45">
        <v>276.99</v>
      </c>
      <c r="CO41" s="45">
        <v>79.42</v>
      </c>
      <c r="CP41" s="45">
        <v>2.3E-3</v>
      </c>
      <c r="CQ41" s="45">
        <v>10.122</v>
      </c>
      <c r="CR41" s="45">
        <v>1.1599999999999999E-2</v>
      </c>
      <c r="CS41" s="45">
        <v>8.8999999999999999E-3</v>
      </c>
      <c r="CT41" s="45">
        <v>38.559199999999997</v>
      </c>
      <c r="CU41" s="45">
        <v>61.09</v>
      </c>
      <c r="CV41" s="45">
        <v>20.58</v>
      </c>
      <c r="CW41" s="45">
        <v>0</v>
      </c>
      <c r="CX41" s="45">
        <v>0</v>
      </c>
      <c r="CY41" s="45">
        <v>0</v>
      </c>
      <c r="CZ41" s="45">
        <v>0</v>
      </c>
      <c r="DA41" s="45">
        <v>0</v>
      </c>
      <c r="DB41" s="45">
        <v>0</v>
      </c>
      <c r="DC41" s="45">
        <v>0</v>
      </c>
      <c r="DD41" s="45">
        <v>0</v>
      </c>
      <c r="DE41" s="45">
        <v>0</v>
      </c>
      <c r="DF41" s="45">
        <v>0</v>
      </c>
      <c r="DG41" s="45">
        <v>0</v>
      </c>
      <c r="DH41" s="45">
        <v>0</v>
      </c>
      <c r="DI41" s="45">
        <v>0</v>
      </c>
      <c r="DJ41" s="45">
        <v>0</v>
      </c>
      <c r="DK41" s="45">
        <v>1E-4</v>
      </c>
      <c r="DL41" s="45">
        <v>0.98199999999999998</v>
      </c>
      <c r="DM41" s="45">
        <v>5.9999999999999995E-4</v>
      </c>
      <c r="DN41" s="45">
        <v>2.3999999999999998E-3</v>
      </c>
      <c r="DO41" s="45">
        <v>19.633700000000001</v>
      </c>
      <c r="DP41" s="45">
        <v>3.11</v>
      </c>
      <c r="DQ41" s="45">
        <v>2</v>
      </c>
      <c r="DR41" s="45">
        <v>1.04E-2</v>
      </c>
      <c r="DS41" s="45">
        <v>48.192999999999998</v>
      </c>
      <c r="DT41" s="45">
        <v>5.8900000000000001E-2</v>
      </c>
      <c r="DU41" s="45">
        <v>3.9699999999999999E-2</v>
      </c>
      <c r="DV41" s="45">
        <v>183.59119999999999</v>
      </c>
      <c r="DW41" s="45">
        <v>273.49</v>
      </c>
      <c r="DX41" s="45">
        <v>98</v>
      </c>
      <c r="DY41" s="45">
        <v>1.29E-2</v>
      </c>
      <c r="DZ41" s="45">
        <v>49.173999999999999</v>
      </c>
      <c r="EA41" s="45">
        <v>5.8799999999999998E-2</v>
      </c>
      <c r="EB41" s="45">
        <v>5.3499999999999999E-2</v>
      </c>
      <c r="EC41" s="45">
        <v>203.22489999999999</v>
      </c>
      <c r="ED41" s="45">
        <v>339.46</v>
      </c>
      <c r="EE41" s="45">
        <v>100</v>
      </c>
      <c r="EF41" s="45">
        <v>0</v>
      </c>
      <c r="EG41" s="45">
        <v>0</v>
      </c>
      <c r="EH41" s="45">
        <v>0</v>
      </c>
      <c r="EI41" s="45">
        <v>0</v>
      </c>
      <c r="EJ41" s="45">
        <v>0</v>
      </c>
      <c r="EK41" s="45">
        <v>0</v>
      </c>
      <c r="EL41" s="45">
        <v>0</v>
      </c>
      <c r="EM41" s="45">
        <v>0</v>
      </c>
      <c r="EN41" s="45">
        <v>0</v>
      </c>
      <c r="EO41" s="45">
        <v>0</v>
      </c>
      <c r="EP41" s="45">
        <v>0</v>
      </c>
      <c r="EQ41" s="45">
        <v>0</v>
      </c>
      <c r="ER41" s="45">
        <v>0</v>
      </c>
      <c r="ES41" s="45">
        <v>0</v>
      </c>
      <c r="ET41" s="45">
        <v>0</v>
      </c>
      <c r="EU41" s="45">
        <v>0</v>
      </c>
      <c r="EV41" s="45">
        <v>0</v>
      </c>
      <c r="EW41" s="45">
        <v>0</v>
      </c>
      <c r="EX41" s="45">
        <v>0</v>
      </c>
      <c r="EY41" s="45">
        <v>0</v>
      </c>
      <c r="EZ41" s="45">
        <v>0</v>
      </c>
    </row>
    <row r="42" spans="1:156" s="45" customFormat="1" x14ac:dyDescent="0.35">
      <c r="A42" s="44" t="str">
        <f t="shared" si="2"/>
        <v>NATIONAL(M)</v>
      </c>
      <c r="B42" s="45" t="s">
        <v>1604</v>
      </c>
      <c r="C42" s="45" t="s">
        <v>1606</v>
      </c>
      <c r="D42" s="45" t="s">
        <v>1331</v>
      </c>
      <c r="E42" s="46">
        <v>45544</v>
      </c>
      <c r="F42" s="44" t="str">
        <f t="shared" si="1"/>
        <v>Monday</v>
      </c>
      <c r="G42" s="47">
        <v>0.86458333333333337</v>
      </c>
      <c r="H42" s="47">
        <v>0.92013888888888895</v>
      </c>
      <c r="I42" s="44" t="str">
        <f t="shared" si="0"/>
        <v>Football</v>
      </c>
      <c r="J42" s="45">
        <v>2.0000000000000001E-4</v>
      </c>
      <c r="K42" s="45">
        <v>3.0310000000000001</v>
      </c>
      <c r="L42" s="45">
        <v>1.5E-3</v>
      </c>
      <c r="M42" s="45">
        <v>1.5800000000000002E-2</v>
      </c>
      <c r="N42" s="45">
        <v>203.22489999999999</v>
      </c>
      <c r="O42" s="45">
        <v>100</v>
      </c>
      <c r="P42" s="45">
        <v>100</v>
      </c>
      <c r="Q42" s="45">
        <v>2.9999999999999997E-4</v>
      </c>
      <c r="R42" s="45">
        <v>1.9450000000000001</v>
      </c>
      <c r="S42" s="45">
        <v>1.9E-3</v>
      </c>
      <c r="T42" s="45">
        <v>1.78E-2</v>
      </c>
      <c r="U42" s="45">
        <v>116.32170000000001</v>
      </c>
      <c r="V42" s="45">
        <v>126.38</v>
      </c>
      <c r="W42" s="45">
        <v>64.16</v>
      </c>
      <c r="X42" s="45">
        <v>2.0000000000000001E-4</v>
      </c>
      <c r="Y42" s="45">
        <v>1.0860000000000001</v>
      </c>
      <c r="Z42" s="45">
        <v>1.1000000000000001E-3</v>
      </c>
      <c r="AA42" s="45">
        <v>1.37E-2</v>
      </c>
      <c r="AB42" s="45">
        <v>86.903199999999998</v>
      </c>
      <c r="AC42" s="45">
        <v>72.8</v>
      </c>
      <c r="AD42" s="45">
        <v>35.840000000000003</v>
      </c>
      <c r="AE42" s="45">
        <v>0</v>
      </c>
      <c r="AF42" s="45">
        <v>0</v>
      </c>
      <c r="AG42" s="45">
        <v>0</v>
      </c>
      <c r="AH42" s="45">
        <v>0</v>
      </c>
      <c r="AI42" s="45">
        <v>0</v>
      </c>
      <c r="AJ42" s="45">
        <v>0</v>
      </c>
      <c r="AK42" s="45">
        <v>0</v>
      </c>
      <c r="AL42" s="45">
        <v>0</v>
      </c>
      <c r="AM42" s="45">
        <v>0</v>
      </c>
      <c r="AN42" s="45">
        <v>0</v>
      </c>
      <c r="AO42" s="45">
        <v>0</v>
      </c>
      <c r="AP42" s="45">
        <v>0</v>
      </c>
      <c r="AQ42" s="45">
        <v>0</v>
      </c>
      <c r="AR42" s="45">
        <v>0</v>
      </c>
      <c r="AS42" s="45">
        <v>1.4E-3</v>
      </c>
      <c r="AT42" s="45">
        <v>2.5489999999999999</v>
      </c>
      <c r="AU42" s="45">
        <v>1.32E-2</v>
      </c>
      <c r="AV42" s="45">
        <v>8.9300000000000004E-2</v>
      </c>
      <c r="AW42" s="45">
        <v>164.66569999999999</v>
      </c>
      <c r="AX42" s="45">
        <v>588.22</v>
      </c>
      <c r="AY42" s="45">
        <v>84.1</v>
      </c>
      <c r="AZ42" s="45">
        <v>0</v>
      </c>
      <c r="BA42" s="45">
        <v>0</v>
      </c>
      <c r="BB42" s="45">
        <v>0</v>
      </c>
      <c r="BC42" s="45">
        <v>0</v>
      </c>
      <c r="BD42" s="45">
        <v>0</v>
      </c>
      <c r="BE42" s="45">
        <v>0</v>
      </c>
      <c r="BF42" s="45">
        <v>0</v>
      </c>
      <c r="BG42" s="45">
        <v>0</v>
      </c>
      <c r="BH42" s="45">
        <v>0</v>
      </c>
      <c r="BI42" s="45">
        <v>0</v>
      </c>
      <c r="BJ42" s="45">
        <v>0</v>
      </c>
      <c r="BK42" s="45">
        <v>0</v>
      </c>
      <c r="BL42" s="45">
        <v>0</v>
      </c>
      <c r="BM42" s="45">
        <v>0</v>
      </c>
      <c r="BN42" s="45">
        <v>2.9999999999999997E-4</v>
      </c>
      <c r="BO42" s="45">
        <v>0.48199999999999998</v>
      </c>
      <c r="BP42" s="45">
        <v>2.2000000000000001E-3</v>
      </c>
      <c r="BQ42" s="45">
        <v>2.12E-2</v>
      </c>
      <c r="BR42" s="45">
        <v>38.559199999999997</v>
      </c>
      <c r="BS42" s="45">
        <v>112.55</v>
      </c>
      <c r="BT42" s="45">
        <v>15.9</v>
      </c>
      <c r="BU42" s="45">
        <v>0</v>
      </c>
      <c r="BV42" s="45">
        <v>0</v>
      </c>
      <c r="BW42" s="45">
        <v>0</v>
      </c>
      <c r="BX42" s="45">
        <v>0</v>
      </c>
      <c r="BY42" s="45">
        <v>0</v>
      </c>
      <c r="BZ42" s="45">
        <v>0</v>
      </c>
      <c r="CA42" s="45">
        <v>0</v>
      </c>
      <c r="CB42" s="45">
        <v>0</v>
      </c>
      <c r="CC42" s="45">
        <v>0</v>
      </c>
      <c r="CD42" s="45">
        <v>0</v>
      </c>
      <c r="CE42" s="45">
        <v>0</v>
      </c>
      <c r="CF42" s="45">
        <v>0</v>
      </c>
      <c r="CG42" s="45">
        <v>0</v>
      </c>
      <c r="CH42" s="45">
        <v>0</v>
      </c>
      <c r="CI42" s="45">
        <v>6.9999999999999999E-4</v>
      </c>
      <c r="CJ42" s="45">
        <v>2.5489999999999999</v>
      </c>
      <c r="CK42" s="45">
        <v>4.1999999999999997E-3</v>
      </c>
      <c r="CL42" s="45">
        <v>4.4499999999999998E-2</v>
      </c>
      <c r="CM42" s="45">
        <v>164.66569999999999</v>
      </c>
      <c r="CN42" s="45">
        <v>293.32</v>
      </c>
      <c r="CO42" s="45">
        <v>84.1</v>
      </c>
      <c r="CP42" s="45">
        <v>1E-4</v>
      </c>
      <c r="CQ42" s="45">
        <v>0.48199999999999998</v>
      </c>
      <c r="CR42" s="45">
        <v>6.9999999999999999E-4</v>
      </c>
      <c r="CS42" s="45">
        <v>8.8999999999999999E-3</v>
      </c>
      <c r="CT42" s="45">
        <v>38.559199999999997</v>
      </c>
      <c r="CU42" s="45">
        <v>47.2</v>
      </c>
      <c r="CV42" s="45">
        <v>15.9</v>
      </c>
      <c r="CW42" s="45">
        <v>0</v>
      </c>
      <c r="CX42" s="45">
        <v>0</v>
      </c>
      <c r="CY42" s="45">
        <v>0</v>
      </c>
      <c r="CZ42" s="45">
        <v>0</v>
      </c>
      <c r="DA42" s="45">
        <v>0</v>
      </c>
      <c r="DB42" s="45">
        <v>0</v>
      </c>
      <c r="DC42" s="45">
        <v>0</v>
      </c>
      <c r="DD42" s="45">
        <v>0</v>
      </c>
      <c r="DE42" s="45">
        <v>0</v>
      </c>
      <c r="DF42" s="45">
        <v>0</v>
      </c>
      <c r="DG42" s="45">
        <v>0</v>
      </c>
      <c r="DH42" s="45">
        <v>0</v>
      </c>
      <c r="DI42" s="45">
        <v>0</v>
      </c>
      <c r="DJ42" s="45">
        <v>0</v>
      </c>
      <c r="DK42" s="45">
        <v>1E-4</v>
      </c>
      <c r="DL42" s="45">
        <v>0.73599999999999999</v>
      </c>
      <c r="DM42" s="45">
        <v>5.0000000000000001E-4</v>
      </c>
      <c r="DN42" s="45">
        <v>2.3999999999999998E-3</v>
      </c>
      <c r="DO42" s="45">
        <v>19.633700000000001</v>
      </c>
      <c r="DP42" s="45">
        <v>37.86</v>
      </c>
      <c r="DQ42" s="45">
        <v>24.29</v>
      </c>
      <c r="DR42" s="45">
        <v>5.0000000000000001E-4</v>
      </c>
      <c r="DS42" s="45">
        <v>2.2949999999999999</v>
      </c>
      <c r="DT42" s="45">
        <v>3.5999999999999999E-3</v>
      </c>
      <c r="DU42" s="45">
        <v>3.9699999999999999E-2</v>
      </c>
      <c r="DV42" s="45">
        <v>183.59119999999999</v>
      </c>
      <c r="DW42" s="45">
        <v>211.27</v>
      </c>
      <c r="DX42" s="45">
        <v>75.709999999999994</v>
      </c>
      <c r="DY42" s="45">
        <v>8.0000000000000004E-4</v>
      </c>
      <c r="DZ42" s="45">
        <v>3.0310000000000001</v>
      </c>
      <c r="EA42" s="45">
        <v>4.7000000000000002E-3</v>
      </c>
      <c r="EB42" s="45">
        <v>5.3499999999999999E-2</v>
      </c>
      <c r="EC42" s="45">
        <v>203.22489999999999</v>
      </c>
      <c r="ED42" s="45">
        <v>339.46</v>
      </c>
      <c r="EE42" s="45">
        <v>100</v>
      </c>
      <c r="EF42" s="45">
        <v>0</v>
      </c>
      <c r="EG42" s="45">
        <v>0</v>
      </c>
      <c r="EH42" s="45">
        <v>0</v>
      </c>
      <c r="EI42" s="45">
        <v>0</v>
      </c>
      <c r="EJ42" s="45">
        <v>0</v>
      </c>
      <c r="EK42" s="45">
        <v>0</v>
      </c>
      <c r="EL42" s="45">
        <v>0</v>
      </c>
      <c r="EM42" s="45">
        <v>0</v>
      </c>
      <c r="EN42" s="45">
        <v>0</v>
      </c>
      <c r="EO42" s="45">
        <v>0</v>
      </c>
      <c r="EP42" s="45">
        <v>0</v>
      </c>
      <c r="EQ42" s="45">
        <v>0</v>
      </c>
      <c r="ER42" s="45">
        <v>0</v>
      </c>
      <c r="ES42" s="45">
        <v>0</v>
      </c>
      <c r="ET42" s="45">
        <v>0</v>
      </c>
      <c r="EU42" s="45">
        <v>0</v>
      </c>
      <c r="EV42" s="45">
        <v>0</v>
      </c>
      <c r="EW42" s="45">
        <v>0</v>
      </c>
      <c r="EX42" s="45">
        <v>0</v>
      </c>
      <c r="EY42" s="45">
        <v>0</v>
      </c>
      <c r="EZ42" s="4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2B82-771C-4E77-88A8-CE4548C009F4}">
  <dimension ref="A1:M153"/>
  <sheetViews>
    <sheetView workbookViewId="0">
      <selection activeCell="I18" sqref="I18"/>
    </sheetView>
  </sheetViews>
  <sheetFormatPr defaultRowHeight="14.25" x14ac:dyDescent="0.2"/>
  <cols>
    <col min="2" max="2" width="19.25" bestFit="1" customWidth="1"/>
    <col min="5" max="5" width="23.5" bestFit="1" customWidth="1"/>
    <col min="6" max="6" width="11" bestFit="1" customWidth="1"/>
    <col min="8" max="8" width="11.75" customWidth="1"/>
  </cols>
  <sheetData>
    <row r="1" spans="2:13" ht="16.5" x14ac:dyDescent="0.2">
      <c r="B1" s="21" t="s">
        <v>756</v>
      </c>
      <c r="C1" s="21"/>
      <c r="E1" s="21" t="s">
        <v>757</v>
      </c>
      <c r="F1" s="21"/>
      <c r="H1" s="21" t="s">
        <v>8</v>
      </c>
      <c r="I1" s="21"/>
      <c r="M1" s="22" t="s">
        <v>758</v>
      </c>
    </row>
    <row r="2" spans="2:13" x14ac:dyDescent="0.2">
      <c r="B2" t="s">
        <v>759</v>
      </c>
      <c r="C2" t="s">
        <v>759</v>
      </c>
      <c r="E2" t="s">
        <v>760</v>
      </c>
      <c r="F2" t="s">
        <v>761</v>
      </c>
      <c r="H2" t="s">
        <v>762</v>
      </c>
      <c r="I2" t="s">
        <v>763</v>
      </c>
    </row>
    <row r="3" spans="2:13" x14ac:dyDescent="0.2">
      <c r="B3" t="s">
        <v>764</v>
      </c>
      <c r="C3" t="s">
        <v>759</v>
      </c>
      <c r="E3" t="s">
        <v>761</v>
      </c>
      <c r="F3" t="s">
        <v>761</v>
      </c>
      <c r="H3" t="s">
        <v>765</v>
      </c>
      <c r="I3" t="s">
        <v>766</v>
      </c>
    </row>
    <row r="4" spans="2:13" x14ac:dyDescent="0.2">
      <c r="B4" t="s">
        <v>767</v>
      </c>
      <c r="C4" t="s">
        <v>768</v>
      </c>
      <c r="E4" t="s">
        <v>769</v>
      </c>
      <c r="F4" t="s">
        <v>770</v>
      </c>
      <c r="H4" t="s">
        <v>771</v>
      </c>
      <c r="I4" t="s">
        <v>766</v>
      </c>
    </row>
    <row r="5" spans="2:13" x14ac:dyDescent="0.2">
      <c r="B5" t="s">
        <v>772</v>
      </c>
      <c r="C5" t="s">
        <v>768</v>
      </c>
      <c r="E5" t="s">
        <v>773</v>
      </c>
      <c r="F5" t="s">
        <v>770</v>
      </c>
      <c r="H5" t="s">
        <v>774</v>
      </c>
      <c r="I5" t="s">
        <v>763</v>
      </c>
    </row>
    <row r="6" spans="2:13" x14ac:dyDescent="0.2">
      <c r="B6" t="s">
        <v>775</v>
      </c>
      <c r="C6" t="s">
        <v>775</v>
      </c>
      <c r="E6" t="s">
        <v>776</v>
      </c>
      <c r="F6" t="s">
        <v>777</v>
      </c>
      <c r="H6" t="s">
        <v>778</v>
      </c>
      <c r="I6" t="s">
        <v>763</v>
      </c>
    </row>
    <row r="7" spans="2:13" x14ac:dyDescent="0.2">
      <c r="B7" t="s">
        <v>779</v>
      </c>
      <c r="C7" t="s">
        <v>780</v>
      </c>
      <c r="E7" t="s">
        <v>777</v>
      </c>
      <c r="F7" t="s">
        <v>777</v>
      </c>
      <c r="H7" t="s">
        <v>781</v>
      </c>
      <c r="I7" t="s">
        <v>763</v>
      </c>
    </row>
    <row r="8" spans="2:13" x14ac:dyDescent="0.2">
      <c r="B8" t="s">
        <v>782</v>
      </c>
      <c r="C8" t="s">
        <v>780</v>
      </c>
      <c r="E8" t="s">
        <v>783</v>
      </c>
      <c r="F8" t="s">
        <v>783</v>
      </c>
      <c r="H8" t="s">
        <v>784</v>
      </c>
      <c r="I8" t="s">
        <v>785</v>
      </c>
    </row>
    <row r="9" spans="2:13" x14ac:dyDescent="0.2">
      <c r="B9" t="s">
        <v>786</v>
      </c>
      <c r="C9" t="s">
        <v>787</v>
      </c>
      <c r="E9" t="s">
        <v>788</v>
      </c>
      <c r="F9" t="s">
        <v>789</v>
      </c>
      <c r="H9" t="s">
        <v>790</v>
      </c>
      <c r="I9" t="s">
        <v>785</v>
      </c>
    </row>
    <row r="10" spans="2:13" x14ac:dyDescent="0.2">
      <c r="B10" t="s">
        <v>791</v>
      </c>
      <c r="C10" t="s">
        <v>787</v>
      </c>
      <c r="E10" t="s">
        <v>792</v>
      </c>
      <c r="F10" t="s">
        <v>789</v>
      </c>
      <c r="H10" t="s">
        <v>793</v>
      </c>
      <c r="I10" t="s">
        <v>794</v>
      </c>
    </row>
    <row r="11" spans="2:13" x14ac:dyDescent="0.2">
      <c r="B11" t="s">
        <v>795</v>
      </c>
      <c r="C11" t="s">
        <v>796</v>
      </c>
      <c r="E11" t="s">
        <v>797</v>
      </c>
      <c r="F11" t="s">
        <v>789</v>
      </c>
      <c r="H11" t="s">
        <v>798</v>
      </c>
      <c r="I11" t="s">
        <v>794</v>
      </c>
    </row>
    <row r="12" spans="2:13" x14ac:dyDescent="0.2">
      <c r="B12" t="s">
        <v>799</v>
      </c>
      <c r="C12" t="s">
        <v>800</v>
      </c>
      <c r="E12" t="s">
        <v>801</v>
      </c>
      <c r="F12" t="s">
        <v>802</v>
      </c>
      <c r="H12" t="s">
        <v>803</v>
      </c>
      <c r="I12" t="s">
        <v>794</v>
      </c>
    </row>
    <row r="13" spans="2:13" x14ac:dyDescent="0.2">
      <c r="B13" t="s">
        <v>804</v>
      </c>
      <c r="C13" t="s">
        <v>800</v>
      </c>
      <c r="E13" t="s">
        <v>805</v>
      </c>
      <c r="F13" t="s">
        <v>802</v>
      </c>
      <c r="H13" t="s">
        <v>806</v>
      </c>
      <c r="I13">
        <v>2020</v>
      </c>
    </row>
    <row r="14" spans="2:13" x14ac:dyDescent="0.2">
      <c r="B14" t="s">
        <v>807</v>
      </c>
      <c r="C14" t="s">
        <v>808</v>
      </c>
      <c r="E14" t="s">
        <v>809</v>
      </c>
      <c r="F14" t="s">
        <v>802</v>
      </c>
      <c r="H14">
        <v>2026</v>
      </c>
      <c r="I14">
        <v>2026</v>
      </c>
    </row>
    <row r="15" spans="2:13" x14ac:dyDescent="0.2">
      <c r="B15" t="s">
        <v>810</v>
      </c>
      <c r="C15" t="s">
        <v>808</v>
      </c>
      <c r="E15" t="s">
        <v>807</v>
      </c>
      <c r="F15" t="s">
        <v>811</v>
      </c>
      <c r="H15" t="s">
        <v>812</v>
      </c>
      <c r="I15" t="s">
        <v>813</v>
      </c>
    </row>
    <row r="16" spans="2:13" x14ac:dyDescent="0.2">
      <c r="B16" t="s">
        <v>814</v>
      </c>
      <c r="C16" t="s">
        <v>815</v>
      </c>
      <c r="E16" t="s">
        <v>816</v>
      </c>
      <c r="F16" t="s">
        <v>817</v>
      </c>
      <c r="H16" t="s">
        <v>818</v>
      </c>
      <c r="I16" t="s">
        <v>813</v>
      </c>
    </row>
    <row r="17" spans="1:9" x14ac:dyDescent="0.2">
      <c r="B17" t="s">
        <v>819</v>
      </c>
      <c r="C17" t="s">
        <v>820</v>
      </c>
      <c r="E17" t="s">
        <v>821</v>
      </c>
      <c r="F17" t="s">
        <v>817</v>
      </c>
      <c r="H17" t="s">
        <v>1290</v>
      </c>
      <c r="I17" t="s">
        <v>1291</v>
      </c>
    </row>
    <row r="18" spans="1:9" x14ac:dyDescent="0.2">
      <c r="B18" t="s">
        <v>822</v>
      </c>
      <c r="C18" t="s">
        <v>823</v>
      </c>
      <c r="E18" t="s">
        <v>759</v>
      </c>
      <c r="F18" t="s">
        <v>817</v>
      </c>
      <c r="H18" t="s">
        <v>1352</v>
      </c>
      <c r="I18" t="s">
        <v>1291</v>
      </c>
    </row>
    <row r="19" spans="1:9" x14ac:dyDescent="0.2">
      <c r="B19" t="s">
        <v>824</v>
      </c>
      <c r="C19" t="s">
        <v>825</v>
      </c>
      <c r="E19" t="s">
        <v>826</v>
      </c>
      <c r="F19" t="s">
        <v>817</v>
      </c>
    </row>
    <row r="20" spans="1:9" x14ac:dyDescent="0.2">
      <c r="B20" t="s">
        <v>827</v>
      </c>
      <c r="C20" t="s">
        <v>828</v>
      </c>
    </row>
    <row r="21" spans="1:9" x14ac:dyDescent="0.2">
      <c r="B21" t="s">
        <v>829</v>
      </c>
      <c r="C21" t="s">
        <v>830</v>
      </c>
    </row>
    <row r="22" spans="1:9" x14ac:dyDescent="0.2">
      <c r="B22" t="s">
        <v>831</v>
      </c>
      <c r="C22" t="s">
        <v>832</v>
      </c>
    </row>
    <row r="23" spans="1:9" x14ac:dyDescent="0.2">
      <c r="B23" t="s">
        <v>833</v>
      </c>
      <c r="C23" t="s">
        <v>834</v>
      </c>
    </row>
    <row r="24" spans="1:9" x14ac:dyDescent="0.2">
      <c r="A24" s="23"/>
      <c r="B24" t="s">
        <v>834</v>
      </c>
      <c r="C24" t="s">
        <v>834</v>
      </c>
    </row>
    <row r="25" spans="1:9" x14ac:dyDescent="0.2">
      <c r="B25" t="s">
        <v>835</v>
      </c>
      <c r="C25" t="s">
        <v>796</v>
      </c>
    </row>
    <row r="26" spans="1:9" x14ac:dyDescent="0.2">
      <c r="B26" t="s">
        <v>972</v>
      </c>
      <c r="C26" t="s">
        <v>1336</v>
      </c>
    </row>
    <row r="32" spans="1:9" x14ac:dyDescent="0.2">
      <c r="B32" s="24"/>
    </row>
    <row r="33" spans="1:2" x14ac:dyDescent="0.2">
      <c r="B33" s="25"/>
    </row>
    <row r="34" spans="1:2" x14ac:dyDescent="0.2">
      <c r="B34" s="25"/>
    </row>
    <row r="35" spans="1:2" x14ac:dyDescent="0.2">
      <c r="B35" s="25"/>
    </row>
    <row r="36" spans="1:2" x14ac:dyDescent="0.2">
      <c r="B36" s="25"/>
    </row>
    <row r="37" spans="1:2" x14ac:dyDescent="0.2">
      <c r="B37" s="25"/>
    </row>
    <row r="38" spans="1:2" x14ac:dyDescent="0.2">
      <c r="B38" s="25"/>
    </row>
    <row r="39" spans="1:2" x14ac:dyDescent="0.2">
      <c r="B39" s="25"/>
    </row>
    <row r="40" spans="1:2" x14ac:dyDescent="0.2">
      <c r="B40" s="25"/>
    </row>
    <row r="41" spans="1:2" x14ac:dyDescent="0.2">
      <c r="B41" s="25"/>
    </row>
    <row r="42" spans="1:2" x14ac:dyDescent="0.2">
      <c r="B42" s="25"/>
    </row>
    <row r="43" spans="1:2" x14ac:dyDescent="0.2">
      <c r="B43" s="25"/>
    </row>
    <row r="44" spans="1:2" x14ac:dyDescent="0.2">
      <c r="A44" s="23"/>
      <c r="B44" s="25"/>
    </row>
    <row r="45" spans="1:2" x14ac:dyDescent="0.2">
      <c r="B45" s="25"/>
    </row>
    <row r="46" spans="1:2" x14ac:dyDescent="0.2">
      <c r="B46" s="25"/>
    </row>
    <row r="47" spans="1:2" x14ac:dyDescent="0.2">
      <c r="B47" s="25"/>
    </row>
    <row r="48" spans="1:2" x14ac:dyDescent="0.2">
      <c r="B48" s="25"/>
    </row>
    <row r="49" spans="1:2" x14ac:dyDescent="0.2">
      <c r="B49" s="25"/>
    </row>
    <row r="50" spans="1:2" x14ac:dyDescent="0.2">
      <c r="B50" s="25"/>
    </row>
    <row r="51" spans="1:2" x14ac:dyDescent="0.2">
      <c r="B51" s="25"/>
    </row>
    <row r="52" spans="1:2" x14ac:dyDescent="0.2">
      <c r="B52" s="25"/>
    </row>
    <row r="53" spans="1:2" x14ac:dyDescent="0.2">
      <c r="B53" s="25"/>
    </row>
    <row r="54" spans="1:2" x14ac:dyDescent="0.2">
      <c r="B54" s="25"/>
    </row>
    <row r="55" spans="1:2" x14ac:dyDescent="0.2">
      <c r="B55" s="25"/>
    </row>
    <row r="56" spans="1:2" x14ac:dyDescent="0.2">
      <c r="B56" s="25"/>
    </row>
    <row r="57" spans="1:2" x14ac:dyDescent="0.2">
      <c r="B57" s="25"/>
    </row>
    <row r="58" spans="1:2" x14ac:dyDescent="0.2">
      <c r="B58" s="25"/>
    </row>
    <row r="59" spans="1:2" x14ac:dyDescent="0.2">
      <c r="B59" s="25"/>
    </row>
    <row r="60" spans="1:2" x14ac:dyDescent="0.2">
      <c r="B60" s="25"/>
    </row>
    <row r="61" spans="1:2" x14ac:dyDescent="0.2">
      <c r="B61" s="25"/>
    </row>
    <row r="62" spans="1:2" x14ac:dyDescent="0.2">
      <c r="B62" s="25"/>
    </row>
    <row r="63" spans="1:2" x14ac:dyDescent="0.2">
      <c r="B63" s="25"/>
    </row>
    <row r="64" spans="1:2" x14ac:dyDescent="0.2">
      <c r="A64" s="23"/>
      <c r="B64" s="25"/>
    </row>
    <row r="65" spans="2:2" x14ac:dyDescent="0.2">
      <c r="B65" s="25"/>
    </row>
    <row r="66" spans="2:2" x14ac:dyDescent="0.2">
      <c r="B66" s="25"/>
    </row>
    <row r="67" spans="2:2" x14ac:dyDescent="0.2">
      <c r="B67" s="25"/>
    </row>
    <row r="68" spans="2:2" x14ac:dyDescent="0.2">
      <c r="B68" s="25"/>
    </row>
    <row r="69" spans="2:2" x14ac:dyDescent="0.2">
      <c r="B69" s="25"/>
    </row>
    <row r="70" spans="2:2" x14ac:dyDescent="0.2">
      <c r="B70" s="25"/>
    </row>
    <row r="71" spans="2:2" x14ac:dyDescent="0.2">
      <c r="B71" s="25"/>
    </row>
    <row r="72" spans="2:2" x14ac:dyDescent="0.2">
      <c r="B72" s="25"/>
    </row>
    <row r="73" spans="2:2" x14ac:dyDescent="0.2">
      <c r="B73" s="25"/>
    </row>
    <row r="74" spans="2:2" x14ac:dyDescent="0.2">
      <c r="B74" s="25"/>
    </row>
    <row r="75" spans="2:2" x14ac:dyDescent="0.2">
      <c r="B75" s="25"/>
    </row>
    <row r="76" spans="2:2" x14ac:dyDescent="0.2">
      <c r="B76" s="25"/>
    </row>
    <row r="77" spans="2:2" x14ac:dyDescent="0.2">
      <c r="B77" s="25"/>
    </row>
    <row r="78" spans="2:2" x14ac:dyDescent="0.2">
      <c r="B78" s="25"/>
    </row>
    <row r="79" spans="2:2" x14ac:dyDescent="0.2">
      <c r="B79" s="25"/>
    </row>
    <row r="80" spans="2:2" x14ac:dyDescent="0.2">
      <c r="B80" s="25"/>
    </row>
    <row r="81" spans="1:2" x14ac:dyDescent="0.2">
      <c r="B81" s="25"/>
    </row>
    <row r="82" spans="1:2" x14ac:dyDescent="0.2">
      <c r="B82" s="25"/>
    </row>
    <row r="83" spans="1:2" x14ac:dyDescent="0.2">
      <c r="B83" s="25"/>
    </row>
    <row r="84" spans="1:2" x14ac:dyDescent="0.2">
      <c r="B84" s="25"/>
    </row>
    <row r="85" spans="1:2" x14ac:dyDescent="0.2">
      <c r="A85" s="23"/>
      <c r="B85" s="25"/>
    </row>
    <row r="86" spans="1:2" x14ac:dyDescent="0.2">
      <c r="B86" s="25"/>
    </row>
    <row r="87" spans="1:2" x14ac:dyDescent="0.2">
      <c r="B87" s="25"/>
    </row>
    <row r="88" spans="1:2" x14ac:dyDescent="0.2">
      <c r="B88" s="25"/>
    </row>
    <row r="89" spans="1:2" x14ac:dyDescent="0.2">
      <c r="B89" s="25"/>
    </row>
    <row r="90" spans="1:2" x14ac:dyDescent="0.2">
      <c r="B90" s="25"/>
    </row>
    <row r="91" spans="1:2" x14ac:dyDescent="0.2">
      <c r="B91" s="25"/>
    </row>
    <row r="92" spans="1:2" x14ac:dyDescent="0.2">
      <c r="B92" s="25"/>
    </row>
    <row r="93" spans="1:2" x14ac:dyDescent="0.2">
      <c r="B93" s="25"/>
    </row>
    <row r="94" spans="1:2" x14ac:dyDescent="0.2">
      <c r="B94" s="25"/>
    </row>
    <row r="95" spans="1:2" x14ac:dyDescent="0.2">
      <c r="B95" s="25"/>
    </row>
    <row r="96" spans="1:2" x14ac:dyDescent="0.2">
      <c r="B96" s="25"/>
    </row>
    <row r="97" spans="1:2" x14ac:dyDescent="0.2">
      <c r="B97" s="25"/>
    </row>
    <row r="98" spans="1:2" x14ac:dyDescent="0.2">
      <c r="B98" s="25"/>
    </row>
    <row r="99" spans="1:2" x14ac:dyDescent="0.2">
      <c r="B99" s="25"/>
    </row>
    <row r="100" spans="1:2" x14ac:dyDescent="0.2">
      <c r="B100" s="25"/>
    </row>
    <row r="101" spans="1:2" x14ac:dyDescent="0.2">
      <c r="B101" s="25"/>
    </row>
    <row r="102" spans="1:2" x14ac:dyDescent="0.2">
      <c r="B102" s="25"/>
    </row>
    <row r="103" spans="1:2" x14ac:dyDescent="0.2">
      <c r="B103" s="25"/>
    </row>
    <row r="104" spans="1:2" x14ac:dyDescent="0.2">
      <c r="B104" s="25"/>
    </row>
    <row r="105" spans="1:2" x14ac:dyDescent="0.2">
      <c r="A105" s="23"/>
      <c r="B105" s="25"/>
    </row>
    <row r="106" spans="1:2" x14ac:dyDescent="0.2">
      <c r="B106" s="25"/>
    </row>
    <row r="107" spans="1:2" x14ac:dyDescent="0.2">
      <c r="B107" s="25"/>
    </row>
    <row r="108" spans="1:2" x14ac:dyDescent="0.2">
      <c r="B108" s="25"/>
    </row>
    <row r="109" spans="1:2" x14ac:dyDescent="0.2">
      <c r="B109" s="25"/>
    </row>
    <row r="110" spans="1:2" x14ac:dyDescent="0.2">
      <c r="B110" s="25"/>
    </row>
    <row r="111" spans="1:2" x14ac:dyDescent="0.2">
      <c r="B111" s="25"/>
    </row>
    <row r="112" spans="1:2" x14ac:dyDescent="0.2">
      <c r="B112" s="25"/>
    </row>
    <row r="113" spans="1:2" x14ac:dyDescent="0.2">
      <c r="B113" s="25"/>
    </row>
    <row r="114" spans="1:2" x14ac:dyDescent="0.2">
      <c r="B114" s="25"/>
    </row>
    <row r="115" spans="1:2" x14ac:dyDescent="0.2">
      <c r="B115" s="25"/>
    </row>
    <row r="116" spans="1:2" x14ac:dyDescent="0.2">
      <c r="B116" s="25"/>
    </row>
    <row r="117" spans="1:2" x14ac:dyDescent="0.2">
      <c r="B117" s="25"/>
    </row>
    <row r="118" spans="1:2" x14ac:dyDescent="0.2">
      <c r="B118" s="25"/>
    </row>
    <row r="119" spans="1:2" x14ac:dyDescent="0.2">
      <c r="B119" s="25"/>
    </row>
    <row r="120" spans="1:2" x14ac:dyDescent="0.2">
      <c r="B120" s="25"/>
    </row>
    <row r="121" spans="1:2" x14ac:dyDescent="0.2">
      <c r="B121" s="25"/>
    </row>
    <row r="122" spans="1:2" x14ac:dyDescent="0.2">
      <c r="B122" s="25"/>
    </row>
    <row r="123" spans="1:2" x14ac:dyDescent="0.2">
      <c r="B123" s="25"/>
    </row>
    <row r="124" spans="1:2" x14ac:dyDescent="0.2">
      <c r="B124" s="25"/>
    </row>
    <row r="125" spans="1:2" x14ac:dyDescent="0.2">
      <c r="A125" s="23"/>
      <c r="B125" s="25"/>
    </row>
    <row r="126" spans="1:2" x14ac:dyDescent="0.2">
      <c r="B126" s="25"/>
    </row>
    <row r="127" spans="1:2" x14ac:dyDescent="0.2">
      <c r="B127" s="25"/>
    </row>
    <row r="128" spans="1:2" x14ac:dyDescent="0.2">
      <c r="B128" s="25"/>
    </row>
    <row r="129" spans="2:2" x14ac:dyDescent="0.2">
      <c r="B129" s="25"/>
    </row>
    <row r="130" spans="2:2" x14ac:dyDescent="0.2">
      <c r="B130" s="25"/>
    </row>
    <row r="131" spans="2:2" x14ac:dyDescent="0.2">
      <c r="B131" s="25"/>
    </row>
    <row r="132" spans="2:2" x14ac:dyDescent="0.2">
      <c r="B132" s="25"/>
    </row>
    <row r="133" spans="2:2" x14ac:dyDescent="0.2">
      <c r="B133" s="25"/>
    </row>
    <row r="134" spans="2:2" x14ac:dyDescent="0.2">
      <c r="B134" s="25"/>
    </row>
    <row r="135" spans="2:2" x14ac:dyDescent="0.2">
      <c r="B135" s="25"/>
    </row>
    <row r="136" spans="2:2" x14ac:dyDescent="0.2">
      <c r="B136" s="25"/>
    </row>
    <row r="137" spans="2:2" x14ac:dyDescent="0.2">
      <c r="B137" s="25"/>
    </row>
    <row r="138" spans="2:2" x14ac:dyDescent="0.2">
      <c r="B138" s="25"/>
    </row>
    <row r="139" spans="2:2" x14ac:dyDescent="0.2">
      <c r="B139" s="25"/>
    </row>
    <row r="140" spans="2:2" x14ac:dyDescent="0.2">
      <c r="B140" s="25"/>
    </row>
    <row r="141" spans="2:2" x14ac:dyDescent="0.2">
      <c r="B141" s="25"/>
    </row>
    <row r="142" spans="2:2" x14ac:dyDescent="0.2">
      <c r="B142" s="25"/>
    </row>
    <row r="143" spans="2:2" x14ac:dyDescent="0.2">
      <c r="B143" s="25"/>
    </row>
    <row r="144" spans="2:2" x14ac:dyDescent="0.2">
      <c r="B144" s="25"/>
    </row>
    <row r="145" spans="2:2" x14ac:dyDescent="0.2">
      <c r="B145" s="25"/>
    </row>
    <row r="146" spans="2:2" x14ac:dyDescent="0.2">
      <c r="B146" s="25"/>
    </row>
    <row r="147" spans="2:2" x14ac:dyDescent="0.2">
      <c r="B147" s="25"/>
    </row>
    <row r="148" spans="2:2" x14ac:dyDescent="0.2">
      <c r="B148" s="25"/>
    </row>
    <row r="149" spans="2:2" x14ac:dyDescent="0.2">
      <c r="B149" s="25"/>
    </row>
    <row r="150" spans="2:2" x14ac:dyDescent="0.2">
      <c r="B150" s="25"/>
    </row>
    <row r="151" spans="2:2" x14ac:dyDescent="0.2">
      <c r="B151" s="25"/>
    </row>
    <row r="152" spans="2:2" x14ac:dyDescent="0.2">
      <c r="B152" s="25"/>
    </row>
    <row r="153" spans="2:2" x14ac:dyDescent="0.2">
      <c r="B153" s="25"/>
    </row>
  </sheetData>
  <phoneticPr fontId="2" type="noConversion"/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节目单处理</vt:lpstr>
      <vt:lpstr>infosys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焦静</dc:creator>
  <cp:lastModifiedBy>马瑞</cp:lastModifiedBy>
  <dcterms:created xsi:type="dcterms:W3CDTF">2024-08-26T03:54:30Z</dcterms:created>
  <dcterms:modified xsi:type="dcterms:W3CDTF">2024-09-10T09:36:57Z</dcterms:modified>
</cp:coreProperties>
</file>