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WilliamAlfredoLozada\Desktop\"/>
    </mc:Choice>
  </mc:AlternateContent>
  <xr:revisionPtr revIDLastSave="0" documentId="13_ncr:1_{096C3173-6F5A-48B7-98C1-C20843DFF10C}" xr6:coauthVersionLast="45" xr6:coauthVersionMax="45" xr10:uidLastSave="{00000000-0000-0000-0000-000000000000}"/>
  <bookViews>
    <workbookView xWindow="-120" yWindow="-120" windowWidth="20730" windowHeight="11160" tabRatio="750" activeTab="2" xr2:uid="{00000000-000D-0000-FFFF-FFFF00000000}"/>
  </bookViews>
  <sheets>
    <sheet name="Facturas Enero-Marzo 2020 " sheetId="17" r:id="rId1"/>
    <sheet name="Facturas Abril-Junio  2020" sheetId="8" r:id="rId2"/>
    <sheet name="JUNIO" sheetId="14" r:id="rId3"/>
    <sheet name="MAYO" sheetId="12" r:id="rId4"/>
    <sheet name="ABRIL" sheetId="11" r:id="rId5"/>
    <sheet name="MARZO" sheetId="10" r:id="rId6"/>
    <sheet name="FEBRERO" sheetId="9" r:id="rId7"/>
    <sheet name="ENERO" sheetId="7" r:id="rId8"/>
  </sheets>
  <definedNames>
    <definedName name="_xlnm._FilterDatabase" localSheetId="4" hidden="1">ABRIL!$A$1:$Q$177</definedName>
    <definedName name="_xlnm._FilterDatabase" localSheetId="7" hidden="1">ENERO!$A$1:$T$218</definedName>
    <definedName name="_xlnm._FilterDatabase" localSheetId="1" hidden="1">'Facturas Abril-Junio  2020'!$A$1:$T$1</definedName>
    <definedName name="_xlnm._FilterDatabase" localSheetId="0" hidden="1">'Facturas Enero-Marzo 2020 '!$A$1:$T$804</definedName>
    <definedName name="_xlnm._FilterDatabase" localSheetId="6" hidden="1">FEBRERO!$A$1:$R$254</definedName>
    <definedName name="_xlnm._FilterDatabase" localSheetId="2" hidden="1">JUNIO!$A$1:$Q$432</definedName>
    <definedName name="_xlnm._FilterDatabase" localSheetId="5" hidden="1">MARZO!$A$1:$P$303</definedName>
    <definedName name="_xlnm._FilterDatabase" localSheetId="3" hidden="1">MAYO!$A$1:$AE$153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4" l="1"/>
  <c r="O39" i="14" l="1"/>
  <c r="M39" i="14"/>
  <c r="O38" i="14" l="1"/>
  <c r="M38" i="14"/>
  <c r="O37" i="14" l="1"/>
  <c r="M37" i="14"/>
  <c r="O31" i="14" l="1"/>
  <c r="M31" i="14"/>
  <c r="M148" i="12"/>
  <c r="O148" i="12"/>
  <c r="O36" i="14" l="1"/>
  <c r="M36" i="14"/>
  <c r="O35" i="14"/>
  <c r="M35" i="14"/>
  <c r="O34" i="14"/>
  <c r="O33" i="14"/>
  <c r="O32" i="14"/>
  <c r="M32" i="14"/>
  <c r="O30" i="14" l="1"/>
  <c r="M30" i="14"/>
  <c r="O29" i="14"/>
  <c r="M29" i="14"/>
  <c r="O28" i="14"/>
  <c r="M28" i="14"/>
  <c r="O27" i="14"/>
  <c r="M27" i="14"/>
  <c r="O26" i="14"/>
  <c r="M26" i="14"/>
  <c r="O25" i="14"/>
  <c r="M25" i="14"/>
  <c r="O24" i="14"/>
  <c r="O23" i="14"/>
  <c r="M357" i="8" l="1"/>
  <c r="M358" i="8"/>
  <c r="M359" i="8"/>
  <c r="M360" i="8"/>
  <c r="M361" i="8"/>
  <c r="M362" i="8"/>
  <c r="M363" i="8"/>
  <c r="M366" i="8"/>
  <c r="M367" i="8"/>
  <c r="M368" i="8"/>
  <c r="M369" i="8"/>
  <c r="M370" i="8"/>
  <c r="M371" i="8"/>
  <c r="M356" i="8"/>
  <c r="O22" i="14" l="1"/>
  <c r="M22" i="14"/>
  <c r="M353" i="8"/>
  <c r="O46" i="14" l="1"/>
  <c r="O45" i="14"/>
  <c r="O44" i="14"/>
  <c r="O43" i="14"/>
  <c r="O42" i="14"/>
  <c r="O41" i="14"/>
  <c r="O21" i="14"/>
  <c r="M21" i="14"/>
  <c r="O20" i="14"/>
  <c r="M20" i="14"/>
  <c r="O19" i="14"/>
  <c r="M19" i="14"/>
  <c r="O18" i="14"/>
  <c r="M18" i="14"/>
  <c r="M352" i="8" l="1"/>
  <c r="M351" i="8"/>
  <c r="M350" i="8"/>
  <c r="M349" i="8"/>
  <c r="O15" i="14"/>
  <c r="O14" i="14"/>
  <c r="O13" i="14"/>
  <c r="O12" i="14"/>
  <c r="O11" i="14" l="1"/>
  <c r="M11" i="14"/>
  <c r="M342" i="8" l="1"/>
  <c r="O10" i="14" l="1"/>
  <c r="O9" i="14"/>
  <c r="M9" i="14"/>
  <c r="O8" i="14"/>
  <c r="M8" i="14"/>
  <c r="O7" i="14"/>
  <c r="M7" i="14"/>
  <c r="O6" i="14"/>
  <c r="M6" i="14"/>
  <c r="O5" i="14"/>
  <c r="M5" i="14"/>
  <c r="M4" i="14"/>
  <c r="M3" i="14"/>
  <c r="M2" i="14"/>
  <c r="M392" i="17"/>
  <c r="O392" i="17"/>
  <c r="J393" i="17"/>
  <c r="M393" i="17"/>
  <c r="O393" i="17"/>
  <c r="M668" i="17"/>
  <c r="O668" i="17"/>
  <c r="J269" i="17"/>
  <c r="M269" i="17"/>
  <c r="O269" i="17"/>
  <c r="O801" i="17"/>
  <c r="M801" i="17"/>
  <c r="O800" i="17"/>
  <c r="M800" i="17"/>
  <c r="J800" i="17"/>
  <c r="O799" i="17"/>
  <c r="M799" i="17"/>
  <c r="J799" i="17"/>
  <c r="O798" i="17"/>
  <c r="M798" i="17"/>
  <c r="J798" i="17"/>
  <c r="O797" i="17"/>
  <c r="M797" i="17"/>
  <c r="J797" i="17"/>
  <c r="O796" i="17"/>
  <c r="M796" i="17"/>
  <c r="J796" i="17"/>
  <c r="O795" i="17"/>
  <c r="M795" i="17"/>
  <c r="J795" i="17"/>
  <c r="O794" i="17"/>
  <c r="M794" i="17"/>
  <c r="J794" i="17"/>
  <c r="O793" i="17"/>
  <c r="M793" i="17"/>
  <c r="J793" i="17"/>
  <c r="O792" i="17"/>
  <c r="M792" i="17"/>
  <c r="J792" i="17"/>
  <c r="O791" i="17"/>
  <c r="M791" i="17"/>
  <c r="J791" i="17"/>
  <c r="O790" i="17"/>
  <c r="M790" i="17"/>
  <c r="J790" i="17"/>
  <c r="O789" i="17"/>
  <c r="M789" i="17"/>
  <c r="J789" i="17"/>
  <c r="O788" i="17"/>
  <c r="M788" i="17"/>
  <c r="J788" i="17"/>
  <c r="O787" i="17"/>
  <c r="M787" i="17"/>
  <c r="J787" i="17"/>
  <c r="O786" i="17"/>
  <c r="M786" i="17"/>
  <c r="J786" i="17"/>
  <c r="O785" i="17"/>
  <c r="M785" i="17"/>
  <c r="J785" i="17"/>
  <c r="O784" i="17"/>
  <c r="M784" i="17"/>
  <c r="J784" i="17"/>
  <c r="O783" i="17"/>
  <c r="M783" i="17"/>
  <c r="J783" i="17"/>
  <c r="O782" i="17"/>
  <c r="M782" i="17"/>
  <c r="J782" i="17"/>
  <c r="M763" i="17"/>
  <c r="J763" i="17"/>
  <c r="O762" i="17"/>
  <c r="M762" i="17"/>
  <c r="J762" i="17"/>
  <c r="O761" i="17"/>
  <c r="M761" i="17"/>
  <c r="J761" i="17"/>
  <c r="O760" i="17"/>
  <c r="M760" i="17"/>
  <c r="J760" i="17"/>
  <c r="M757" i="17"/>
  <c r="J757" i="17"/>
  <c r="M754" i="17"/>
  <c r="J754" i="17"/>
  <c r="O753" i="17"/>
  <c r="M753" i="17"/>
  <c r="J753" i="17"/>
  <c r="O752" i="17"/>
  <c r="M752" i="17"/>
  <c r="J752" i="17"/>
  <c r="O751" i="17"/>
  <c r="M751" i="17"/>
  <c r="J751" i="17"/>
  <c r="O750" i="17"/>
  <c r="M750" i="17"/>
  <c r="J750" i="17"/>
  <c r="O749" i="17"/>
  <c r="M749" i="17"/>
  <c r="J749" i="17"/>
  <c r="O748" i="17"/>
  <c r="O747" i="17"/>
  <c r="O746" i="17"/>
  <c r="O745" i="17"/>
  <c r="O744" i="17"/>
  <c r="O743" i="17"/>
  <c r="O742" i="17"/>
  <c r="O741" i="17"/>
  <c r="O740" i="17"/>
  <c r="O739" i="17"/>
  <c r="O738" i="17"/>
  <c r="O737" i="17"/>
  <c r="O736" i="17"/>
  <c r="O735" i="17"/>
  <c r="O734" i="17"/>
  <c r="O733" i="17"/>
  <c r="O732" i="17"/>
  <c r="O731" i="17"/>
  <c r="O730" i="17"/>
  <c r="O729" i="17"/>
  <c r="O728" i="17"/>
  <c r="O727" i="17"/>
  <c r="O726" i="17"/>
  <c r="O725" i="17"/>
  <c r="O724" i="17"/>
  <c r="O723" i="17"/>
  <c r="O722" i="17"/>
  <c r="M722" i="17"/>
  <c r="J722" i="17"/>
  <c r="O721" i="17"/>
  <c r="O720" i="17"/>
  <c r="O719" i="17"/>
  <c r="M719" i="17"/>
  <c r="J719" i="17"/>
  <c r="O718" i="17"/>
  <c r="M718" i="17"/>
  <c r="J718" i="17"/>
  <c r="O717" i="17"/>
  <c r="M717" i="17"/>
  <c r="J717" i="17"/>
  <c r="O716" i="17"/>
  <c r="M716" i="17"/>
  <c r="J716" i="17"/>
  <c r="M699" i="17"/>
  <c r="J699" i="17"/>
  <c r="O698" i="17"/>
  <c r="M685" i="17"/>
  <c r="J685" i="17"/>
  <c r="M673" i="17"/>
  <c r="J673" i="17"/>
  <c r="O672" i="17"/>
  <c r="M672" i="17"/>
  <c r="J672" i="17"/>
  <c r="O671" i="17"/>
  <c r="M671" i="17"/>
  <c r="J671" i="17"/>
  <c r="O670" i="17"/>
  <c r="M670" i="17"/>
  <c r="J670" i="17"/>
  <c r="O669" i="17"/>
  <c r="M669" i="17"/>
  <c r="J669" i="17"/>
  <c r="O667" i="17"/>
  <c r="M667" i="17"/>
  <c r="J667" i="17"/>
  <c r="L647" i="17"/>
  <c r="K647" i="17"/>
  <c r="J647" i="17"/>
  <c r="K646" i="17"/>
  <c r="O646" i="17" s="1"/>
  <c r="J646" i="17"/>
  <c r="O645" i="17"/>
  <c r="M645" i="17"/>
  <c r="J645" i="17"/>
  <c r="O644" i="17"/>
  <c r="M644" i="17"/>
  <c r="J644" i="17"/>
  <c r="O643" i="17"/>
  <c r="M643" i="17"/>
  <c r="J643" i="17"/>
  <c r="O642" i="17"/>
  <c r="M642" i="17"/>
  <c r="J642" i="17"/>
  <c r="M640" i="17"/>
  <c r="J640" i="17"/>
  <c r="O639" i="17"/>
  <c r="M639" i="17"/>
  <c r="J639" i="17"/>
  <c r="O638" i="17"/>
  <c r="M638" i="17"/>
  <c r="J638" i="17"/>
  <c r="O637" i="17"/>
  <c r="M637" i="17"/>
  <c r="J637" i="17"/>
  <c r="O636" i="17"/>
  <c r="M636" i="17"/>
  <c r="J636" i="17"/>
  <c r="M633" i="17"/>
  <c r="J633" i="17"/>
  <c r="K632" i="17"/>
  <c r="O632" i="17" s="1"/>
  <c r="J632" i="17"/>
  <c r="K631" i="17"/>
  <c r="O631" i="17" s="1"/>
  <c r="J631" i="17"/>
  <c r="O630" i="17"/>
  <c r="M630" i="17"/>
  <c r="J630" i="17"/>
  <c r="O629" i="17"/>
  <c r="M629" i="17"/>
  <c r="J629" i="17"/>
  <c r="O628" i="17"/>
  <c r="M628" i="17"/>
  <c r="J628" i="17"/>
  <c r="O627" i="17"/>
  <c r="M627" i="17"/>
  <c r="J627" i="17"/>
  <c r="O626" i="17"/>
  <c r="M626" i="17"/>
  <c r="J626" i="17"/>
  <c r="O625" i="17"/>
  <c r="M625" i="17"/>
  <c r="J625" i="17"/>
  <c r="O624" i="17"/>
  <c r="M624" i="17"/>
  <c r="J624" i="17"/>
  <c r="O623" i="17"/>
  <c r="M623" i="17"/>
  <c r="J623" i="17"/>
  <c r="O622" i="17"/>
  <c r="M622" i="17"/>
  <c r="J622" i="17"/>
  <c r="O621" i="17"/>
  <c r="O620" i="17"/>
  <c r="O619" i="17"/>
  <c r="O618" i="17"/>
  <c r="O613" i="17"/>
  <c r="M613" i="17"/>
  <c r="J613" i="17"/>
  <c r="O612" i="17"/>
  <c r="M612" i="17"/>
  <c r="J612" i="17"/>
  <c r="O611" i="17"/>
  <c r="M611" i="17"/>
  <c r="J611" i="17"/>
  <c r="O610" i="17"/>
  <c r="O609" i="17"/>
  <c r="O608" i="17"/>
  <c r="M608" i="17"/>
  <c r="J608" i="17"/>
  <c r="O607" i="17"/>
  <c r="M607" i="17"/>
  <c r="J607" i="17"/>
  <c r="O606" i="17"/>
  <c r="M606" i="17"/>
  <c r="J606" i="17"/>
  <c r="O605" i="17"/>
  <c r="L605" i="17"/>
  <c r="M605" i="17" s="1"/>
  <c r="J605" i="17"/>
  <c r="O604" i="17"/>
  <c r="M604" i="17"/>
  <c r="J604" i="17"/>
  <c r="O603" i="17"/>
  <c r="M603" i="17"/>
  <c r="J603" i="17"/>
  <c r="O602" i="17"/>
  <c r="M602" i="17"/>
  <c r="J602" i="17"/>
  <c r="O601" i="17"/>
  <c r="M601" i="17"/>
  <c r="J601" i="17"/>
  <c r="O600" i="17"/>
  <c r="M600" i="17"/>
  <c r="J600" i="17"/>
  <c r="O599" i="17"/>
  <c r="M599" i="17"/>
  <c r="J599" i="17"/>
  <c r="O598" i="17"/>
  <c r="M598" i="17"/>
  <c r="J598" i="17"/>
  <c r="M596" i="17"/>
  <c r="J596" i="17"/>
  <c r="O595" i="17"/>
  <c r="M595" i="17"/>
  <c r="J595" i="17"/>
  <c r="O594" i="17"/>
  <c r="M594" i="17"/>
  <c r="J594" i="17"/>
  <c r="O593" i="17"/>
  <c r="M593" i="17"/>
  <c r="J593" i="17"/>
  <c r="O592" i="17"/>
  <c r="M592" i="17"/>
  <c r="J592" i="17"/>
  <c r="O591" i="17"/>
  <c r="M591" i="17"/>
  <c r="J591" i="17"/>
  <c r="O590" i="17"/>
  <c r="M590" i="17"/>
  <c r="J590" i="17"/>
  <c r="O589" i="17"/>
  <c r="M589" i="17"/>
  <c r="J589" i="17"/>
  <c r="O587" i="17"/>
  <c r="O586" i="17"/>
  <c r="M586" i="17"/>
  <c r="J586" i="17"/>
  <c r="O585" i="17"/>
  <c r="M585" i="17"/>
  <c r="J585" i="17"/>
  <c r="O584" i="17"/>
  <c r="M584" i="17"/>
  <c r="J584" i="17"/>
  <c r="O583" i="17"/>
  <c r="M583" i="17"/>
  <c r="J583" i="17"/>
  <c r="O582" i="17"/>
  <c r="M582" i="17"/>
  <c r="J582" i="17"/>
  <c r="O581" i="17"/>
  <c r="M581" i="17"/>
  <c r="J581" i="17"/>
  <c r="O580" i="17"/>
  <c r="M580" i="17"/>
  <c r="J580" i="17"/>
  <c r="O579" i="17"/>
  <c r="M579" i="17"/>
  <c r="J579" i="17"/>
  <c r="O578" i="17"/>
  <c r="M578" i="17"/>
  <c r="J578" i="17"/>
  <c r="O577" i="17"/>
  <c r="O576" i="17"/>
  <c r="O575" i="17"/>
  <c r="M575" i="17"/>
  <c r="J575" i="17"/>
  <c r="O574" i="17"/>
  <c r="M574" i="17"/>
  <c r="J574" i="17"/>
  <c r="O573" i="17"/>
  <c r="M573" i="17"/>
  <c r="J573" i="17"/>
  <c r="O572" i="17"/>
  <c r="M572" i="17"/>
  <c r="J572" i="17"/>
  <c r="O571" i="17"/>
  <c r="M571" i="17"/>
  <c r="J571" i="17"/>
  <c r="O570" i="17"/>
  <c r="M570" i="17"/>
  <c r="J570" i="17"/>
  <c r="O569" i="17"/>
  <c r="M569" i="17"/>
  <c r="J569" i="17"/>
  <c r="O568" i="17"/>
  <c r="M568" i="17"/>
  <c r="J568" i="17"/>
  <c r="O567" i="17"/>
  <c r="M567" i="17"/>
  <c r="J567" i="17"/>
  <c r="M560" i="17"/>
  <c r="J560" i="17"/>
  <c r="O559" i="17"/>
  <c r="M559" i="17"/>
  <c r="J559" i="17"/>
  <c r="O558" i="17"/>
  <c r="M558" i="17"/>
  <c r="J558" i="17"/>
  <c r="O557" i="17"/>
  <c r="M557" i="17"/>
  <c r="J557" i="17"/>
  <c r="O556" i="17"/>
  <c r="M556" i="17"/>
  <c r="J556" i="17"/>
  <c r="O555" i="17"/>
  <c r="M555" i="17"/>
  <c r="J555" i="17"/>
  <c r="O554" i="17"/>
  <c r="M554" i="17"/>
  <c r="J554" i="17"/>
  <c r="O553" i="17"/>
  <c r="M553" i="17"/>
  <c r="J553" i="17"/>
  <c r="M551" i="17"/>
  <c r="J551" i="17"/>
  <c r="O550" i="17"/>
  <c r="M550" i="17"/>
  <c r="J550" i="17"/>
  <c r="O549" i="17"/>
  <c r="M549" i="17"/>
  <c r="J549" i="17"/>
  <c r="M534" i="17"/>
  <c r="J534" i="17"/>
  <c r="O533" i="17"/>
  <c r="M533" i="17"/>
  <c r="J533" i="17"/>
  <c r="O532" i="17"/>
  <c r="M532" i="17"/>
  <c r="J532" i="17"/>
  <c r="O531" i="17"/>
  <c r="M531" i="17"/>
  <c r="J531" i="17"/>
  <c r="O530" i="17"/>
  <c r="M530" i="17"/>
  <c r="J530" i="17"/>
  <c r="L529" i="17"/>
  <c r="K529" i="17"/>
  <c r="O529" i="17" s="1"/>
  <c r="J529" i="17"/>
  <c r="O528" i="17"/>
  <c r="M528" i="17"/>
  <c r="J528" i="17"/>
  <c r="O527" i="17"/>
  <c r="M527" i="17"/>
  <c r="J527" i="17"/>
  <c r="O526" i="17"/>
  <c r="M526" i="17"/>
  <c r="J526" i="17"/>
  <c r="O525" i="17"/>
  <c r="M525" i="17"/>
  <c r="J525" i="17"/>
  <c r="O524" i="17"/>
  <c r="M524" i="17"/>
  <c r="J524" i="17"/>
  <c r="O523" i="17"/>
  <c r="M523" i="17"/>
  <c r="J523" i="17"/>
  <c r="O522" i="17"/>
  <c r="M522" i="17"/>
  <c r="J522" i="17"/>
  <c r="O521" i="17"/>
  <c r="M521" i="17"/>
  <c r="J521" i="17"/>
  <c r="O520" i="17"/>
  <c r="M520" i="17"/>
  <c r="J520" i="17"/>
  <c r="O519" i="17"/>
  <c r="M519" i="17"/>
  <c r="J519" i="17"/>
  <c r="O518" i="17"/>
  <c r="M518" i="17"/>
  <c r="J518" i="17"/>
  <c r="O517" i="17"/>
  <c r="M517" i="17"/>
  <c r="J517" i="17"/>
  <c r="O516" i="17"/>
  <c r="M516" i="17"/>
  <c r="J516" i="17"/>
  <c r="O515" i="17"/>
  <c r="M515" i="17"/>
  <c r="J515" i="17"/>
  <c r="O514" i="17"/>
  <c r="M514" i="17"/>
  <c r="J514" i="17"/>
  <c r="O513" i="17"/>
  <c r="M513" i="17"/>
  <c r="J513" i="17"/>
  <c r="O512" i="17"/>
  <c r="M512" i="17"/>
  <c r="J512" i="17"/>
  <c r="O511" i="17"/>
  <c r="M511" i="17"/>
  <c r="J511" i="17"/>
  <c r="O510" i="17"/>
  <c r="M510" i="17"/>
  <c r="J510" i="17"/>
  <c r="O509" i="17"/>
  <c r="M509" i="17"/>
  <c r="J509" i="17"/>
  <c r="O508" i="17"/>
  <c r="M508" i="17"/>
  <c r="J508" i="17"/>
  <c r="O507" i="17"/>
  <c r="M507" i="17"/>
  <c r="J507" i="17"/>
  <c r="M504" i="17"/>
  <c r="J504" i="17"/>
  <c r="M481" i="17"/>
  <c r="J481" i="17"/>
  <c r="O480" i="17"/>
  <c r="M480" i="17"/>
  <c r="J480" i="17"/>
  <c r="O479" i="17"/>
  <c r="M479" i="17"/>
  <c r="J479" i="17"/>
  <c r="O478" i="17"/>
  <c r="M478" i="17"/>
  <c r="J478" i="17"/>
  <c r="O477" i="17"/>
  <c r="M477" i="17"/>
  <c r="J477" i="17"/>
  <c r="O476" i="17"/>
  <c r="M476" i="17"/>
  <c r="J476" i="17"/>
  <c r="O475" i="17"/>
  <c r="M475" i="17"/>
  <c r="J475" i="17"/>
  <c r="M474" i="17"/>
  <c r="J474" i="17"/>
  <c r="O473" i="17"/>
  <c r="M473" i="17"/>
  <c r="J473" i="17"/>
  <c r="O472" i="17"/>
  <c r="M472" i="17"/>
  <c r="J472" i="17"/>
  <c r="O471" i="17"/>
  <c r="M471" i="17"/>
  <c r="J471" i="17"/>
  <c r="O470" i="17"/>
  <c r="M470" i="17"/>
  <c r="J470" i="17"/>
  <c r="O469" i="17"/>
  <c r="M469" i="17"/>
  <c r="J469" i="17"/>
  <c r="O468" i="17"/>
  <c r="M468" i="17"/>
  <c r="J468" i="17"/>
  <c r="O467" i="17"/>
  <c r="M467" i="17"/>
  <c r="J467" i="17"/>
  <c r="O466" i="17"/>
  <c r="M466" i="17"/>
  <c r="J466" i="17"/>
  <c r="O465" i="17"/>
  <c r="M465" i="17"/>
  <c r="J465" i="17"/>
  <c r="O464" i="17"/>
  <c r="M464" i="17"/>
  <c r="J464" i="17"/>
  <c r="O463" i="17"/>
  <c r="M463" i="17"/>
  <c r="J463" i="17"/>
  <c r="O462" i="17"/>
  <c r="M462" i="17"/>
  <c r="J462" i="17"/>
  <c r="O461" i="17"/>
  <c r="M461" i="17"/>
  <c r="J461" i="17"/>
  <c r="O460" i="17"/>
  <c r="M460" i="17"/>
  <c r="J460" i="17"/>
  <c r="O459" i="17"/>
  <c r="M459" i="17"/>
  <c r="J459" i="17"/>
  <c r="O458" i="17"/>
  <c r="M458" i="17"/>
  <c r="J458" i="17"/>
  <c r="O457" i="17"/>
  <c r="M457" i="17"/>
  <c r="J457" i="17"/>
  <c r="M450" i="17"/>
  <c r="J450" i="17"/>
  <c r="M435" i="17"/>
  <c r="J435" i="17"/>
  <c r="M433" i="17"/>
  <c r="J433" i="17"/>
  <c r="O432" i="17"/>
  <c r="M432" i="17"/>
  <c r="J432" i="17"/>
  <c r="O431" i="17"/>
  <c r="M431" i="17"/>
  <c r="J431" i="17"/>
  <c r="O430" i="17"/>
  <c r="M430" i="17"/>
  <c r="J430" i="17"/>
  <c r="M410" i="17"/>
  <c r="J410" i="17"/>
  <c r="M405" i="17"/>
  <c r="J405" i="17"/>
  <c r="O404" i="17"/>
  <c r="M404" i="17"/>
  <c r="J404" i="17"/>
  <c r="O403" i="17"/>
  <c r="M403" i="17"/>
  <c r="J403" i="17"/>
  <c r="O402" i="17"/>
  <c r="M402" i="17"/>
  <c r="J402" i="17"/>
  <c r="O401" i="17"/>
  <c r="M401" i="17"/>
  <c r="J401" i="17"/>
  <c r="O400" i="17"/>
  <c r="M400" i="17"/>
  <c r="J400" i="17"/>
  <c r="O399" i="17"/>
  <c r="M399" i="17"/>
  <c r="J399" i="17"/>
  <c r="O398" i="17"/>
  <c r="M398" i="17"/>
  <c r="J398" i="17"/>
  <c r="O397" i="17"/>
  <c r="M397" i="17"/>
  <c r="J397" i="17"/>
  <c r="O396" i="17"/>
  <c r="M396" i="17"/>
  <c r="J396" i="17"/>
  <c r="O395" i="17"/>
  <c r="M395" i="17"/>
  <c r="J395" i="17"/>
  <c r="O394" i="17"/>
  <c r="M394" i="17"/>
  <c r="J394" i="17"/>
  <c r="O391" i="17"/>
  <c r="O390" i="17"/>
  <c r="O389" i="17"/>
  <c r="O388" i="17"/>
  <c r="O387" i="17"/>
  <c r="O386" i="17"/>
  <c r="J386" i="17"/>
  <c r="O385" i="17"/>
  <c r="M385" i="17"/>
  <c r="J385" i="17"/>
  <c r="M366" i="17"/>
  <c r="J366" i="17"/>
  <c r="M351" i="17"/>
  <c r="J351" i="17"/>
  <c r="M348" i="17"/>
  <c r="J348" i="17"/>
  <c r="O347" i="17"/>
  <c r="M347" i="17"/>
  <c r="J347" i="17"/>
  <c r="O346" i="17"/>
  <c r="M346" i="17"/>
  <c r="J346" i="17"/>
  <c r="O345" i="17"/>
  <c r="M345" i="17"/>
  <c r="J345" i="17"/>
  <c r="M343" i="17"/>
  <c r="J343" i="17"/>
  <c r="M336" i="17"/>
  <c r="J336" i="17"/>
  <c r="O335" i="17"/>
  <c r="M335" i="17"/>
  <c r="J335" i="17"/>
  <c r="O334" i="17"/>
  <c r="M334" i="17"/>
  <c r="J334" i="17"/>
  <c r="M330" i="17"/>
  <c r="J330" i="17"/>
  <c r="O329" i="17"/>
  <c r="M329" i="17"/>
  <c r="J329" i="17"/>
  <c r="O328" i="17"/>
  <c r="J328" i="17"/>
  <c r="O327" i="17"/>
  <c r="M327" i="17"/>
  <c r="J327" i="17"/>
  <c r="O326" i="17"/>
  <c r="M326" i="17"/>
  <c r="J326" i="17"/>
  <c r="O325" i="17"/>
  <c r="M325" i="17"/>
  <c r="J325" i="17"/>
  <c r="O324" i="17"/>
  <c r="O323" i="17"/>
  <c r="O322" i="17"/>
  <c r="O302" i="17"/>
  <c r="O301" i="17"/>
  <c r="O300" i="17"/>
  <c r="M298" i="17"/>
  <c r="J298" i="17"/>
  <c r="O297" i="17"/>
  <c r="M297" i="17"/>
  <c r="J297" i="17"/>
  <c r="O296" i="17"/>
  <c r="M296" i="17"/>
  <c r="J296" i="17"/>
  <c r="O295" i="17"/>
  <c r="M295" i="17"/>
  <c r="J295" i="17"/>
  <c r="O294" i="17"/>
  <c r="M294" i="17"/>
  <c r="J294" i="17"/>
  <c r="O293" i="17"/>
  <c r="M293" i="17"/>
  <c r="J293" i="17"/>
  <c r="O292" i="17"/>
  <c r="M292" i="17"/>
  <c r="J292" i="17"/>
  <c r="O291" i="17"/>
  <c r="M291" i="17"/>
  <c r="J291" i="17"/>
  <c r="O290" i="17"/>
  <c r="M290" i="17"/>
  <c r="J290" i="17"/>
  <c r="O289" i="17"/>
  <c r="M289" i="17"/>
  <c r="J289" i="17"/>
  <c r="O288" i="17"/>
  <c r="M288" i="17"/>
  <c r="J288" i="17"/>
  <c r="O287" i="17"/>
  <c r="M287" i="17"/>
  <c r="J287" i="17"/>
  <c r="O286" i="17"/>
  <c r="M286" i="17"/>
  <c r="J286" i="17"/>
  <c r="O285" i="17"/>
  <c r="M285" i="17"/>
  <c r="J285" i="17"/>
  <c r="O284" i="17"/>
  <c r="M284" i="17"/>
  <c r="J284" i="17"/>
  <c r="O283" i="17"/>
  <c r="M283" i="17"/>
  <c r="J283" i="17"/>
  <c r="O282" i="17"/>
  <c r="M282" i="17"/>
  <c r="J282" i="17"/>
  <c r="O281" i="17"/>
  <c r="M281" i="17"/>
  <c r="J281" i="17"/>
  <c r="O280" i="17"/>
  <c r="M280" i="17"/>
  <c r="J280" i="17"/>
  <c r="O279" i="17"/>
  <c r="M279" i="17"/>
  <c r="J279" i="17"/>
  <c r="O278" i="17"/>
  <c r="M278" i="17"/>
  <c r="J278" i="17"/>
  <c r="O277" i="17"/>
  <c r="M277" i="17"/>
  <c r="J277" i="17"/>
  <c r="O276" i="17"/>
  <c r="M276" i="17"/>
  <c r="J276" i="17"/>
  <c r="O275" i="17"/>
  <c r="M275" i="17"/>
  <c r="J275" i="17"/>
  <c r="O274" i="17"/>
  <c r="M274" i="17"/>
  <c r="J274" i="17"/>
  <c r="O273" i="17"/>
  <c r="M273" i="17"/>
  <c r="J273" i="17"/>
  <c r="O272" i="17"/>
  <c r="M272" i="17"/>
  <c r="J272" i="17"/>
  <c r="O271" i="17"/>
  <c r="M271" i="17"/>
  <c r="J271" i="17"/>
  <c r="O270" i="17"/>
  <c r="M270" i="17"/>
  <c r="J270" i="17"/>
  <c r="O268" i="17"/>
  <c r="M268" i="17"/>
  <c r="J268" i="17"/>
  <c r="O267" i="17"/>
  <c r="M267" i="17"/>
  <c r="J267" i="17"/>
  <c r="M259" i="17"/>
  <c r="J259" i="17"/>
  <c r="O258" i="17"/>
  <c r="M258" i="17"/>
  <c r="J258" i="17"/>
  <c r="O257" i="17"/>
  <c r="M257" i="17"/>
  <c r="J257" i="17"/>
  <c r="O256" i="17"/>
  <c r="M256" i="17"/>
  <c r="J256" i="17"/>
  <c r="O255" i="17"/>
  <c r="M255" i="17"/>
  <c r="J255" i="17"/>
  <c r="O254" i="17"/>
  <c r="M254" i="17"/>
  <c r="J254" i="17"/>
  <c r="O253" i="17"/>
  <c r="M253" i="17"/>
  <c r="J253" i="17"/>
  <c r="O252" i="17"/>
  <c r="M252" i="17"/>
  <c r="J252" i="17"/>
  <c r="O251" i="17"/>
  <c r="M251" i="17"/>
  <c r="J251" i="17"/>
  <c r="O250" i="17"/>
  <c r="M250" i="17"/>
  <c r="J250" i="17"/>
  <c r="O249" i="17"/>
  <c r="M249" i="17"/>
  <c r="J249" i="17"/>
  <c r="O248" i="17"/>
  <c r="M248" i="17"/>
  <c r="J248" i="17"/>
  <c r="O247" i="17"/>
  <c r="M247" i="17"/>
  <c r="J247" i="17"/>
  <c r="O246" i="17"/>
  <c r="M246" i="17"/>
  <c r="J246" i="17"/>
  <c r="O245" i="17"/>
  <c r="M245" i="17"/>
  <c r="J245" i="17"/>
  <c r="O244" i="17"/>
  <c r="M244" i="17"/>
  <c r="J244" i="17"/>
  <c r="O243" i="17"/>
  <c r="M243" i="17"/>
  <c r="J243" i="17"/>
  <c r="O242" i="17"/>
  <c r="M242" i="17"/>
  <c r="J242" i="17"/>
  <c r="O241" i="17"/>
  <c r="M241" i="17"/>
  <c r="J241" i="17"/>
  <c r="O240" i="17"/>
  <c r="M240" i="17"/>
  <c r="J240" i="17"/>
  <c r="O239" i="17"/>
  <c r="M239" i="17"/>
  <c r="J239" i="17"/>
  <c r="O238" i="17"/>
  <c r="O236" i="17"/>
  <c r="O235" i="17"/>
  <c r="M235" i="17"/>
  <c r="J235" i="17"/>
  <c r="O234" i="17"/>
  <c r="M234" i="17"/>
  <c r="J234" i="17"/>
  <c r="O233" i="17"/>
  <c r="M233" i="17"/>
  <c r="J233" i="17"/>
  <c r="O232" i="17"/>
  <c r="M232" i="17"/>
  <c r="J232" i="17"/>
  <c r="O231" i="17"/>
  <c r="M231" i="17"/>
  <c r="J231" i="17"/>
  <c r="O230" i="17"/>
  <c r="M230" i="17"/>
  <c r="J230" i="17"/>
  <c r="O229" i="17"/>
  <c r="L229" i="17"/>
  <c r="M229" i="17" s="1"/>
  <c r="O228" i="17"/>
  <c r="M228" i="17"/>
  <c r="J228" i="17"/>
  <c r="O227" i="17"/>
  <c r="M227" i="17"/>
  <c r="J227" i="17"/>
  <c r="O226" i="17"/>
  <c r="M226" i="17"/>
  <c r="O225" i="17"/>
  <c r="M225" i="17"/>
  <c r="O224" i="17"/>
  <c r="M224" i="17"/>
  <c r="J224" i="17"/>
  <c r="O223" i="17"/>
  <c r="M223" i="17"/>
  <c r="J223" i="17"/>
  <c r="O222" i="17"/>
  <c r="M222" i="17"/>
  <c r="J222" i="17"/>
  <c r="O221" i="17"/>
  <c r="M221" i="17"/>
  <c r="J221" i="17"/>
  <c r="O220" i="17"/>
  <c r="M220" i="17"/>
  <c r="J220" i="17"/>
  <c r="K219" i="17"/>
  <c r="M219" i="17" s="1"/>
  <c r="J219" i="17"/>
  <c r="O218" i="17"/>
  <c r="M218" i="17"/>
  <c r="J218" i="17"/>
  <c r="O217" i="17"/>
  <c r="M217" i="17"/>
  <c r="O216" i="17"/>
  <c r="M216" i="17"/>
  <c r="J216" i="17"/>
  <c r="M212" i="17"/>
  <c r="J212" i="17"/>
  <c r="O211" i="17"/>
  <c r="M211" i="17"/>
  <c r="J211" i="17"/>
  <c r="O210" i="17"/>
  <c r="M210" i="17"/>
  <c r="J210" i="17"/>
  <c r="O209" i="17"/>
  <c r="M209" i="17"/>
  <c r="J209" i="17"/>
  <c r="O208" i="17"/>
  <c r="M208" i="17"/>
  <c r="J208" i="17"/>
  <c r="O207" i="17"/>
  <c r="M207" i="17"/>
  <c r="J207" i="17"/>
  <c r="M200" i="17"/>
  <c r="J200" i="17"/>
  <c r="M193" i="17"/>
  <c r="J193" i="17"/>
  <c r="O192" i="17"/>
  <c r="M192" i="17"/>
  <c r="J192" i="17"/>
  <c r="O191" i="17"/>
  <c r="M191" i="17"/>
  <c r="J191" i="17"/>
  <c r="O190" i="17"/>
  <c r="O189" i="17"/>
  <c r="O188" i="17"/>
  <c r="M188" i="17"/>
  <c r="J188" i="17"/>
  <c r="O187" i="17"/>
  <c r="M187" i="17"/>
  <c r="J187" i="17"/>
  <c r="O186" i="17"/>
  <c r="O185" i="17"/>
  <c r="J185" i="17"/>
  <c r="O184" i="17"/>
  <c r="O183" i="17"/>
  <c r="O182" i="17"/>
  <c r="M182" i="17"/>
  <c r="J182" i="17"/>
  <c r="O181" i="17"/>
  <c r="M181" i="17"/>
  <c r="J181" i="17"/>
  <c r="O180" i="17"/>
  <c r="M180" i="17"/>
  <c r="J180" i="17"/>
  <c r="O179" i="17"/>
  <c r="M179" i="17"/>
  <c r="J179" i="17"/>
  <c r="O178" i="17"/>
  <c r="M178" i="17"/>
  <c r="J178" i="17"/>
  <c r="O177" i="17"/>
  <c r="M177" i="17"/>
  <c r="J177" i="17"/>
  <c r="O176" i="17"/>
  <c r="M176" i="17"/>
  <c r="J176" i="17"/>
  <c r="O175" i="17"/>
  <c r="M175" i="17"/>
  <c r="O174" i="17"/>
  <c r="M174" i="17"/>
  <c r="J174" i="17"/>
  <c r="O173" i="17"/>
  <c r="M173" i="17"/>
  <c r="J173" i="17"/>
  <c r="O172" i="17"/>
  <c r="M172" i="17"/>
  <c r="J172" i="17"/>
  <c r="L152" i="17"/>
  <c r="M152" i="17" s="1"/>
  <c r="J152" i="17"/>
  <c r="O151" i="17"/>
  <c r="M151" i="17"/>
  <c r="J151" i="17"/>
  <c r="O150" i="17"/>
  <c r="L150" i="17"/>
  <c r="M150" i="17" s="1"/>
  <c r="J150" i="17"/>
  <c r="O149" i="17"/>
  <c r="M148" i="17"/>
  <c r="J148" i="17"/>
  <c r="O147" i="17"/>
  <c r="M147" i="17"/>
  <c r="J147" i="17"/>
  <c r="O146" i="17"/>
  <c r="M146" i="17"/>
  <c r="J146" i="17"/>
  <c r="O145" i="17"/>
  <c r="M145" i="17"/>
  <c r="O144" i="17"/>
  <c r="M144" i="17"/>
  <c r="J144" i="17"/>
  <c r="O143" i="17"/>
  <c r="M143" i="17"/>
  <c r="J143" i="17"/>
  <c r="O142" i="17"/>
  <c r="M142" i="17"/>
  <c r="J142" i="17"/>
  <c r="O141" i="17"/>
  <c r="M141" i="17"/>
  <c r="O140" i="17"/>
  <c r="M140" i="17"/>
  <c r="J140" i="17"/>
  <c r="O139" i="17"/>
  <c r="M139" i="17"/>
  <c r="J139" i="17"/>
  <c r="O138" i="17"/>
  <c r="M138" i="17"/>
  <c r="J138" i="17"/>
  <c r="O137" i="17"/>
  <c r="M137" i="17"/>
  <c r="J137" i="17"/>
  <c r="O136" i="17"/>
  <c r="O135" i="17"/>
  <c r="O134" i="17"/>
  <c r="O133" i="17"/>
  <c r="M133" i="17"/>
  <c r="J133" i="17"/>
  <c r="O132" i="17"/>
  <c r="M132" i="17"/>
  <c r="J132" i="17"/>
  <c r="O131" i="17"/>
  <c r="M131" i="17"/>
  <c r="J131" i="17"/>
  <c r="O130" i="17"/>
  <c r="M130" i="17"/>
  <c r="J130" i="17"/>
  <c r="O129" i="17"/>
  <c r="M129" i="17"/>
  <c r="J129" i="17"/>
  <c r="O128" i="17"/>
  <c r="M128" i="17"/>
  <c r="J128" i="17"/>
  <c r="O127" i="17"/>
  <c r="M127" i="17"/>
  <c r="J127" i="17"/>
  <c r="M112" i="17"/>
  <c r="J112" i="17"/>
  <c r="M93" i="17"/>
  <c r="J93" i="17"/>
  <c r="O92" i="17"/>
  <c r="M92" i="17"/>
  <c r="J92" i="17"/>
  <c r="O91" i="17"/>
  <c r="M91" i="17"/>
  <c r="J91" i="17"/>
  <c r="M83" i="17"/>
  <c r="J83" i="17"/>
  <c r="O82" i="17"/>
  <c r="M82" i="17"/>
  <c r="J82" i="17"/>
  <c r="O81" i="17"/>
  <c r="M81" i="17"/>
  <c r="J81" i="17"/>
  <c r="O80" i="17"/>
  <c r="M80" i="17"/>
  <c r="J80" i="17"/>
  <c r="O79" i="17"/>
  <c r="M79" i="17"/>
  <c r="J79" i="17"/>
  <c r="O77" i="17"/>
  <c r="M77" i="17"/>
  <c r="J77" i="17"/>
  <c r="M62" i="17"/>
  <c r="J62" i="17"/>
  <c r="O61" i="17"/>
  <c r="M61" i="17"/>
  <c r="J61" i="17"/>
  <c r="O60" i="17"/>
  <c r="M60" i="17"/>
  <c r="J60" i="17"/>
  <c r="O59" i="17"/>
  <c r="M59" i="17"/>
  <c r="J59" i="17"/>
  <c r="O58" i="17"/>
  <c r="M58" i="17"/>
  <c r="J58" i="17"/>
  <c r="M56" i="17"/>
  <c r="J56" i="17"/>
  <c r="O55" i="17"/>
  <c r="M55" i="17"/>
  <c r="J55" i="17"/>
  <c r="O54" i="17"/>
  <c r="M54" i="17"/>
  <c r="J54" i="17"/>
  <c r="O53" i="17"/>
  <c r="M53" i="17"/>
  <c r="J53" i="17"/>
  <c r="O52" i="17"/>
  <c r="M52" i="17"/>
  <c r="J52" i="17"/>
  <c r="O51" i="17"/>
  <c r="M51" i="17"/>
  <c r="J51" i="17"/>
  <c r="M35" i="17"/>
  <c r="J35" i="17"/>
  <c r="O34" i="17"/>
  <c r="M34" i="17"/>
  <c r="O33" i="17"/>
  <c r="M33" i="17"/>
  <c r="J33" i="17"/>
  <c r="O32" i="17"/>
  <c r="M32" i="17"/>
  <c r="J32" i="17"/>
  <c r="O31" i="17"/>
  <c r="M31" i="17"/>
  <c r="J31" i="17"/>
  <c r="O30" i="17"/>
  <c r="L30" i="17"/>
  <c r="M30" i="17" s="1"/>
  <c r="J30" i="17"/>
  <c r="O29" i="17"/>
  <c r="L29" i="17"/>
  <c r="M29" i="17" s="1"/>
  <c r="J29" i="17"/>
  <c r="O28" i="17"/>
  <c r="M28" i="17"/>
  <c r="J28" i="17"/>
  <c r="O27" i="17"/>
  <c r="M27" i="17"/>
  <c r="J27" i="17"/>
  <c r="O26" i="17"/>
  <c r="M26" i="17"/>
  <c r="J26" i="17"/>
  <c r="O25" i="17"/>
  <c r="M25" i="17"/>
  <c r="J25" i="17"/>
  <c r="O24" i="17"/>
  <c r="M24" i="17"/>
  <c r="J24" i="17"/>
  <c r="O23" i="17"/>
  <c r="L23" i="17"/>
  <c r="M23" i="17" s="1"/>
  <c r="J23" i="17"/>
  <c r="O22" i="17"/>
  <c r="L22" i="17"/>
  <c r="M22" i="17" s="1"/>
  <c r="J22" i="17"/>
  <c r="O21" i="17"/>
  <c r="L21" i="17"/>
  <c r="M21" i="17" s="1"/>
  <c r="J21" i="17"/>
  <c r="O20" i="17"/>
  <c r="L20" i="17"/>
  <c r="M20" i="17" s="1"/>
  <c r="J20" i="17"/>
  <c r="O19" i="17"/>
  <c r="L19" i="17"/>
  <c r="M19" i="17" s="1"/>
  <c r="J19" i="17"/>
  <c r="O18" i="17"/>
  <c r="M18" i="17"/>
  <c r="J18" i="17"/>
  <c r="O17" i="17"/>
  <c r="M17" i="17"/>
  <c r="O16" i="17"/>
  <c r="M16" i="17"/>
  <c r="J16" i="17"/>
  <c r="O15" i="17"/>
  <c r="M15" i="17"/>
  <c r="J15" i="17"/>
  <c r="O14" i="17"/>
  <c r="M14" i="17"/>
  <c r="J14" i="17"/>
  <c r="O13" i="17"/>
  <c r="M13" i="17"/>
  <c r="J13" i="17"/>
  <c r="O12" i="17"/>
  <c r="M12" i="17"/>
  <c r="J12" i="17"/>
  <c r="O11" i="17"/>
  <c r="M11" i="17"/>
  <c r="J11" i="17"/>
  <c r="O10" i="17"/>
  <c r="M10" i="17"/>
  <c r="J10" i="17"/>
  <c r="O9" i="17"/>
  <c r="M9" i="17"/>
  <c r="J9" i="17"/>
  <c r="O8" i="17"/>
  <c r="M8" i="17"/>
  <c r="J8" i="17"/>
  <c r="O7" i="17"/>
  <c r="M7" i="17"/>
  <c r="J7" i="17"/>
  <c r="O6" i="17"/>
  <c r="M6" i="17"/>
  <c r="J6" i="17"/>
  <c r="O5" i="17"/>
  <c r="M5" i="17"/>
  <c r="J5" i="17"/>
  <c r="O4" i="17"/>
  <c r="M4" i="17"/>
  <c r="J4" i="17"/>
  <c r="O3" i="17"/>
  <c r="M3" i="17"/>
  <c r="J3" i="17"/>
  <c r="O2" i="17"/>
  <c r="M2" i="17"/>
  <c r="J2" i="17"/>
  <c r="O176" i="8"/>
  <c r="M176" i="8"/>
  <c r="J176" i="8"/>
  <c r="O175" i="8"/>
  <c r="M175" i="8"/>
  <c r="J175" i="8"/>
  <c r="O174" i="8"/>
  <c r="M174" i="8"/>
  <c r="J174" i="8"/>
  <c r="O173" i="8"/>
  <c r="M173" i="8"/>
  <c r="J173" i="8"/>
  <c r="M172" i="8"/>
  <c r="J172" i="8"/>
  <c r="M171" i="8"/>
  <c r="J171" i="8"/>
  <c r="M167" i="8"/>
  <c r="J167" i="8"/>
  <c r="O166" i="8"/>
  <c r="M166" i="8"/>
  <c r="J166" i="8"/>
  <c r="O165" i="8"/>
  <c r="M165" i="8"/>
  <c r="J165" i="8"/>
  <c r="O164" i="8"/>
  <c r="M164" i="8"/>
  <c r="J164" i="8"/>
  <c r="O163" i="8"/>
  <c r="M163" i="8"/>
  <c r="J163" i="8"/>
  <c r="O162" i="8"/>
  <c r="M162" i="8"/>
  <c r="J162" i="8"/>
  <c r="O161" i="8"/>
  <c r="M161" i="8"/>
  <c r="J161" i="8"/>
  <c r="O160" i="8"/>
  <c r="M160" i="8"/>
  <c r="J160" i="8"/>
  <c r="O159" i="8"/>
  <c r="M159" i="8"/>
  <c r="J159" i="8"/>
  <c r="O158" i="8"/>
  <c r="M158" i="8"/>
  <c r="J158" i="8"/>
  <c r="O157" i="8"/>
  <c r="M157" i="8"/>
  <c r="J157" i="8"/>
  <c r="O156" i="8"/>
  <c r="M156" i="8"/>
  <c r="J156" i="8"/>
  <c r="O155" i="8"/>
  <c r="M155" i="8"/>
  <c r="J155" i="8"/>
  <c r="O154" i="8"/>
  <c r="M154" i="8"/>
  <c r="J154" i="8"/>
  <c r="O153" i="8"/>
  <c r="M153" i="8"/>
  <c r="J153" i="8"/>
  <c r="O152" i="8"/>
  <c r="M152" i="8"/>
  <c r="J152" i="8"/>
  <c r="O151" i="8"/>
  <c r="M151" i="8"/>
  <c r="J151" i="8"/>
  <c r="O150" i="8"/>
  <c r="M150" i="8"/>
  <c r="J150" i="8"/>
  <c r="M139" i="8"/>
  <c r="J139" i="8"/>
  <c r="M128" i="8"/>
  <c r="J128" i="8"/>
  <c r="O127" i="8"/>
  <c r="M127" i="8"/>
  <c r="J127" i="8"/>
  <c r="O126" i="8"/>
  <c r="M126" i="8"/>
  <c r="J126" i="8"/>
  <c r="M124" i="8"/>
  <c r="J124" i="8"/>
  <c r="O123" i="8"/>
  <c r="M123" i="8"/>
  <c r="J123" i="8"/>
  <c r="O122" i="8"/>
  <c r="M122" i="8"/>
  <c r="J122" i="8"/>
  <c r="O121" i="8"/>
  <c r="M121" i="8"/>
  <c r="J121" i="8"/>
  <c r="O120" i="8"/>
  <c r="M120" i="8"/>
  <c r="J120" i="8"/>
  <c r="O119" i="8"/>
  <c r="M119" i="8"/>
  <c r="J119" i="8"/>
  <c r="O118" i="8"/>
  <c r="M118" i="8"/>
  <c r="J118" i="8"/>
  <c r="O117" i="8"/>
  <c r="M117" i="8"/>
  <c r="J117" i="8"/>
  <c r="O116" i="8"/>
  <c r="M116" i="8"/>
  <c r="J116" i="8"/>
  <c r="O115" i="8"/>
  <c r="M115" i="8"/>
  <c r="J115" i="8"/>
  <c r="O114" i="8"/>
  <c r="M114" i="8"/>
  <c r="J114" i="8"/>
  <c r="O113" i="8"/>
  <c r="M113" i="8"/>
  <c r="J113" i="8"/>
  <c r="O112" i="8"/>
  <c r="M112" i="8"/>
  <c r="J112" i="8"/>
  <c r="O111" i="8"/>
  <c r="M111" i="8"/>
  <c r="J111" i="8"/>
  <c r="O110" i="8"/>
  <c r="M110" i="8"/>
  <c r="J110" i="8"/>
  <c r="O109" i="8"/>
  <c r="M109" i="8"/>
  <c r="J109" i="8"/>
  <c r="O108" i="8"/>
  <c r="M108" i="8"/>
  <c r="J108" i="8"/>
  <c r="O107" i="8"/>
  <c r="M107" i="8"/>
  <c r="J107" i="8"/>
  <c r="O106" i="8"/>
  <c r="M106" i="8"/>
  <c r="J106" i="8"/>
  <c r="O105" i="8"/>
  <c r="M105" i="8"/>
  <c r="J105" i="8"/>
  <c r="O104" i="8"/>
  <c r="M104" i="8"/>
  <c r="J104" i="8"/>
  <c r="O103" i="8"/>
  <c r="M103" i="8"/>
  <c r="J103" i="8"/>
  <c r="O102" i="8"/>
  <c r="M102" i="8"/>
  <c r="J102" i="8"/>
  <c r="O101" i="8"/>
  <c r="M101" i="8"/>
  <c r="J101" i="8"/>
  <c r="O100" i="8"/>
  <c r="M100" i="8"/>
  <c r="J100" i="8"/>
  <c r="O99" i="8"/>
  <c r="M99" i="8"/>
  <c r="J99" i="8"/>
  <c r="O98" i="8"/>
  <c r="M98" i="8"/>
  <c r="J98" i="8"/>
  <c r="O97" i="8"/>
  <c r="M97" i="8"/>
  <c r="J97" i="8"/>
  <c r="O96" i="8"/>
  <c r="M96" i="8"/>
  <c r="O95" i="8"/>
  <c r="M95" i="8"/>
  <c r="J95" i="8"/>
  <c r="O94" i="8"/>
  <c r="M94" i="8"/>
  <c r="J94" i="8"/>
  <c r="O93" i="8"/>
  <c r="M93" i="8"/>
  <c r="J93" i="8"/>
  <c r="O92" i="8"/>
  <c r="M92" i="8"/>
  <c r="J92" i="8"/>
  <c r="O91" i="8"/>
  <c r="M91" i="8"/>
  <c r="J91" i="8"/>
  <c r="O90" i="8"/>
  <c r="M90" i="8"/>
  <c r="J90" i="8"/>
  <c r="O89" i="8"/>
  <c r="M89" i="8"/>
  <c r="J89" i="8"/>
  <c r="O88" i="8"/>
  <c r="M88" i="8"/>
  <c r="J88" i="8"/>
  <c r="O87" i="8"/>
  <c r="M87" i="8"/>
  <c r="J87" i="8"/>
  <c r="M84" i="8"/>
  <c r="J84" i="8"/>
  <c r="O83" i="8"/>
  <c r="M83" i="8"/>
  <c r="J83" i="8"/>
  <c r="O82" i="8"/>
  <c r="M82" i="8"/>
  <c r="J82" i="8"/>
  <c r="O81" i="8"/>
  <c r="M81" i="8"/>
  <c r="J81" i="8"/>
  <c r="O80" i="8"/>
  <c r="M80" i="8"/>
  <c r="J80" i="8"/>
  <c r="O79" i="8"/>
  <c r="M79" i="8"/>
  <c r="J79" i="8"/>
  <c r="O78" i="8"/>
  <c r="M78" i="8"/>
  <c r="J78" i="8"/>
  <c r="O77" i="8"/>
  <c r="M77" i="8"/>
  <c r="J77" i="8"/>
  <c r="O76" i="8"/>
  <c r="M76" i="8"/>
  <c r="J76" i="8"/>
  <c r="O75" i="8"/>
  <c r="M75" i="8"/>
  <c r="J75" i="8"/>
  <c r="O74" i="8"/>
  <c r="M74" i="8"/>
  <c r="J74" i="8"/>
  <c r="O73" i="8"/>
  <c r="M73" i="8"/>
  <c r="J73" i="8"/>
  <c r="M62" i="8"/>
  <c r="J62" i="8"/>
  <c r="M51" i="8"/>
  <c r="J51" i="8"/>
  <c r="O50" i="8"/>
  <c r="M50" i="8"/>
  <c r="J50" i="8"/>
  <c r="O49" i="8"/>
  <c r="M49" i="8"/>
  <c r="O48" i="8"/>
  <c r="M48" i="8"/>
  <c r="O47" i="8"/>
  <c r="M47" i="8"/>
  <c r="J47" i="8"/>
  <c r="O46" i="8"/>
  <c r="M46" i="8"/>
  <c r="J46" i="8"/>
  <c r="M39" i="8"/>
  <c r="J39" i="8"/>
  <c r="O38" i="8"/>
  <c r="M38" i="8"/>
  <c r="O37" i="8"/>
  <c r="M37" i="8"/>
  <c r="O36" i="8"/>
  <c r="M36" i="8"/>
  <c r="J36" i="8"/>
  <c r="O35" i="8"/>
  <c r="M35" i="8"/>
  <c r="J35" i="8"/>
  <c r="O33" i="8"/>
  <c r="O34" i="8" s="1"/>
  <c r="M33" i="8"/>
  <c r="J33" i="8"/>
  <c r="O31" i="8"/>
  <c r="M31" i="8"/>
  <c r="J31" i="8"/>
  <c r="M29" i="8"/>
  <c r="J29" i="8"/>
  <c r="M20" i="8"/>
  <c r="J20" i="8"/>
  <c r="O19" i="8"/>
  <c r="M19" i="8"/>
  <c r="J19" i="8"/>
  <c r="O18" i="8"/>
  <c r="M18" i="8"/>
  <c r="J18" i="8"/>
  <c r="O17" i="8"/>
  <c r="M17" i="8"/>
  <c r="J17" i="8"/>
  <c r="O16" i="8"/>
  <c r="M16" i="8"/>
  <c r="J16" i="8"/>
  <c r="M12" i="8"/>
  <c r="J12" i="8"/>
  <c r="O11" i="8"/>
  <c r="M11" i="8"/>
  <c r="J11" i="8"/>
  <c r="O10" i="8"/>
  <c r="M10" i="8"/>
  <c r="J10" i="8"/>
  <c r="O9" i="8"/>
  <c r="M9" i="8"/>
  <c r="J9" i="8"/>
  <c r="O8" i="8"/>
  <c r="M8" i="8"/>
  <c r="J8" i="8"/>
  <c r="O7" i="8"/>
  <c r="M7" i="8"/>
  <c r="J7" i="8"/>
  <c r="O6" i="8"/>
  <c r="M6" i="8"/>
  <c r="J6" i="8"/>
  <c r="O5" i="8"/>
  <c r="M5" i="8"/>
  <c r="J5" i="8"/>
  <c r="O4" i="8"/>
  <c r="M4" i="8"/>
  <c r="J4" i="8"/>
  <c r="O3" i="8"/>
  <c r="M3" i="8"/>
  <c r="J3" i="8"/>
  <c r="O2" i="8"/>
  <c r="M2" i="8"/>
  <c r="J2" i="8"/>
  <c r="M631" i="17" l="1"/>
  <c r="M632" i="17"/>
  <c r="M646" i="17"/>
  <c r="M647" i="17"/>
  <c r="O219" i="17"/>
  <c r="M529" i="17"/>
  <c r="O341" i="8"/>
  <c r="O342" i="8"/>
  <c r="O343" i="8"/>
  <c r="O344" i="8"/>
  <c r="O345" i="8"/>
  <c r="O346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340" i="8"/>
  <c r="M340" i="8"/>
  <c r="O339" i="8" l="1"/>
  <c r="M339" i="8"/>
  <c r="O338" i="8"/>
  <c r="M338" i="8"/>
  <c r="O337" i="8"/>
  <c r="M337" i="8"/>
  <c r="O336" i="8"/>
  <c r="M336" i="8"/>
  <c r="M335" i="8"/>
  <c r="M334" i="8"/>
  <c r="M333" i="8"/>
  <c r="O47" i="14" l="1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M47" i="14" l="1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O332" i="8"/>
  <c r="M332" i="8"/>
  <c r="M153" i="12"/>
  <c r="O153" i="12"/>
  <c r="O152" i="12" l="1"/>
  <c r="M152" i="12"/>
  <c r="O151" i="12"/>
  <c r="M151" i="12"/>
  <c r="O150" i="12"/>
  <c r="M150" i="12"/>
  <c r="O149" i="12"/>
  <c r="M149" i="12"/>
  <c r="O331" i="8" l="1"/>
  <c r="O330" i="8"/>
  <c r="O329" i="8"/>
  <c r="O328" i="8" l="1"/>
  <c r="M328" i="8"/>
  <c r="O327" i="8"/>
  <c r="M331" i="8"/>
  <c r="M330" i="8"/>
  <c r="M329" i="8"/>
  <c r="M327" i="8"/>
  <c r="M307" i="8"/>
  <c r="O134" i="12" l="1"/>
  <c r="O133" i="12"/>
  <c r="M133" i="12"/>
  <c r="O313" i="8"/>
  <c r="O132" i="12"/>
  <c r="M132" i="12"/>
  <c r="O131" i="12"/>
  <c r="M131" i="12"/>
  <c r="O130" i="12"/>
  <c r="M130" i="12"/>
  <c r="O129" i="12"/>
  <c r="M129" i="12"/>
  <c r="O128" i="12"/>
  <c r="M128" i="12"/>
  <c r="M312" i="8"/>
  <c r="O312" i="8"/>
  <c r="O311" i="8"/>
  <c r="M311" i="8"/>
  <c r="O310" i="8"/>
  <c r="M310" i="8"/>
  <c r="O309" i="8"/>
  <c r="M309" i="8"/>
  <c r="O308" i="8" l="1"/>
  <c r="O307" i="8"/>
  <c r="M308" i="8"/>
  <c r="O127" i="12" l="1"/>
  <c r="M127" i="12"/>
  <c r="O306" i="8"/>
  <c r="M306" i="8"/>
  <c r="O126" i="12"/>
  <c r="M126" i="12"/>
  <c r="O125" i="12"/>
  <c r="M125" i="12"/>
  <c r="O124" i="12"/>
  <c r="M124" i="12"/>
  <c r="O123" i="12"/>
  <c r="M123" i="12"/>
  <c r="O122" i="12"/>
  <c r="M122" i="12"/>
  <c r="O121" i="12"/>
  <c r="M121" i="12"/>
  <c r="O103" i="12"/>
  <c r="M103" i="12"/>
  <c r="O102" i="12"/>
  <c r="M102" i="12"/>
  <c r="O101" i="12"/>
  <c r="M101" i="12"/>
  <c r="O100" i="12"/>
  <c r="M100" i="12"/>
  <c r="O99" i="12"/>
  <c r="M99" i="12"/>
  <c r="O98" i="12"/>
  <c r="M98" i="12"/>
  <c r="O97" i="12"/>
  <c r="M97" i="12"/>
  <c r="O305" i="8" l="1"/>
  <c r="O304" i="8"/>
  <c r="O303" i="8"/>
  <c r="O302" i="8"/>
  <c r="O301" i="8"/>
  <c r="O300" i="8"/>
  <c r="O282" i="8"/>
  <c r="M301" i="8"/>
  <c r="M302" i="8"/>
  <c r="M303" i="8"/>
  <c r="M304" i="8"/>
  <c r="M305" i="8"/>
  <c r="M300" i="8"/>
  <c r="M282" i="8" l="1"/>
  <c r="M248" i="8" l="1"/>
  <c r="M245" i="8" s="1"/>
  <c r="O281" i="8" l="1"/>
  <c r="M281" i="8"/>
  <c r="O278" i="8" l="1"/>
  <c r="O96" i="12" l="1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1" i="12"/>
  <c r="M80" i="12"/>
  <c r="M79" i="12"/>
  <c r="M77" i="12"/>
  <c r="M76" i="12"/>
  <c r="M75" i="12"/>
  <c r="M74" i="12"/>
  <c r="O73" i="12"/>
  <c r="M73" i="12"/>
  <c r="O72" i="12"/>
  <c r="M72" i="12"/>
  <c r="O71" i="12"/>
  <c r="M71" i="12"/>
  <c r="O70" i="12"/>
  <c r="M70" i="12"/>
  <c r="O69" i="12"/>
  <c r="M69" i="12"/>
  <c r="O68" i="12"/>
  <c r="M68" i="12"/>
  <c r="O275" i="8"/>
  <c r="O276" i="8"/>
  <c r="O277" i="8"/>
  <c r="O279" i="8"/>
  <c r="O280" i="8"/>
  <c r="O274" i="8"/>
  <c r="M277" i="8" l="1"/>
  <c r="M276" i="8"/>
  <c r="M275" i="8"/>
  <c r="M274" i="8"/>
  <c r="M273" i="8"/>
  <c r="M272" i="8"/>
  <c r="M246" i="8" l="1"/>
  <c r="M247" i="8"/>
  <c r="O245" i="8" l="1"/>
  <c r="O246" i="8"/>
  <c r="O247" i="8"/>
  <c r="O244" i="8"/>
  <c r="M244" i="8"/>
  <c r="M19" i="12" l="1"/>
  <c r="O19" i="12"/>
  <c r="O67" i="12" l="1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M43" i="12"/>
  <c r="O242" i="8"/>
  <c r="M242" i="8"/>
  <c r="O241" i="8"/>
  <c r="M241" i="8"/>
  <c r="O230" i="8" l="1"/>
  <c r="M230" i="8"/>
  <c r="O229" i="8" l="1"/>
  <c r="O231" i="8"/>
  <c r="O232" i="8"/>
  <c r="O233" i="8"/>
  <c r="O234" i="8"/>
  <c r="O235" i="8"/>
  <c r="O236" i="8"/>
  <c r="O237" i="8"/>
  <c r="O238" i="8"/>
  <c r="O239" i="8"/>
  <c r="O240" i="8"/>
  <c r="O243" i="8"/>
  <c r="O228" i="8"/>
  <c r="O212" i="8" l="1"/>
  <c r="O213" i="8"/>
  <c r="O214" i="8"/>
  <c r="O215" i="8"/>
  <c r="O216" i="8"/>
  <c r="O42" i="12" l="1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8" i="12"/>
  <c r="M18" i="12"/>
  <c r="J18" i="12"/>
  <c r="O17" i="12"/>
  <c r="M17" i="12"/>
  <c r="J17" i="12"/>
  <c r="O16" i="12"/>
  <c r="M16" i="12"/>
  <c r="J16" i="12"/>
  <c r="O15" i="12"/>
  <c r="M15" i="12"/>
  <c r="J15" i="12"/>
  <c r="O14" i="12"/>
  <c r="M14" i="12"/>
  <c r="J14" i="12"/>
  <c r="O13" i="12"/>
  <c r="M13" i="12"/>
  <c r="J13" i="12"/>
  <c r="O12" i="12"/>
  <c r="M12" i="12"/>
  <c r="J12" i="12"/>
  <c r="O11" i="12"/>
  <c r="M11" i="12"/>
  <c r="J11" i="12"/>
  <c r="O10" i="12"/>
  <c r="M10" i="12"/>
  <c r="J10" i="12"/>
  <c r="O9" i="12"/>
  <c r="M9" i="12"/>
  <c r="J9" i="12"/>
  <c r="O8" i="12"/>
  <c r="M8" i="12"/>
  <c r="J8" i="12"/>
  <c r="O7" i="12"/>
  <c r="M7" i="12"/>
  <c r="J7" i="12"/>
  <c r="O6" i="12"/>
  <c r="M6" i="12"/>
  <c r="J6" i="12"/>
  <c r="O5" i="12"/>
  <c r="M5" i="12"/>
  <c r="J5" i="12"/>
  <c r="O4" i="12"/>
  <c r="M4" i="12"/>
  <c r="J4" i="12"/>
  <c r="O3" i="12"/>
  <c r="M3" i="12"/>
  <c r="J3" i="12"/>
  <c r="O2" i="12"/>
  <c r="M2" i="12"/>
  <c r="J2" i="12"/>
  <c r="O211" i="8" l="1"/>
  <c r="M211" i="8"/>
  <c r="M213" i="8"/>
  <c r="M214" i="8"/>
  <c r="M215" i="8"/>
  <c r="M216" i="8"/>
  <c r="M217" i="8"/>
  <c r="M228" i="8"/>
  <c r="M229" i="8"/>
  <c r="M231" i="8"/>
  <c r="M232" i="8"/>
  <c r="M233" i="8"/>
  <c r="M234" i="8"/>
  <c r="M235" i="8"/>
  <c r="M236" i="8"/>
  <c r="M237" i="8"/>
  <c r="M238" i="8"/>
  <c r="M239" i="8"/>
  <c r="M240" i="8"/>
  <c r="M243" i="8"/>
  <c r="M271" i="8"/>
  <c r="M279" i="8"/>
  <c r="M280" i="8"/>
  <c r="M209" i="8"/>
  <c r="M210" i="8"/>
  <c r="O210" i="8"/>
  <c r="O209" i="8" l="1"/>
  <c r="M208" i="8" l="1"/>
  <c r="O208" i="8"/>
  <c r="M207" i="8"/>
  <c r="O207" i="8"/>
  <c r="M206" i="8"/>
  <c r="O206" i="8"/>
  <c r="M205" i="8"/>
  <c r="O205" i="8"/>
  <c r="M204" i="8"/>
  <c r="O204" i="8"/>
  <c r="M203" i="8"/>
  <c r="O203" i="8"/>
  <c r="O202" i="8"/>
  <c r="M202" i="8"/>
  <c r="M201" i="8"/>
  <c r="O201" i="8"/>
  <c r="M200" i="8"/>
  <c r="O200" i="8"/>
  <c r="M199" i="8"/>
  <c r="O199" i="8"/>
  <c r="M198" i="8"/>
  <c r="O198" i="8"/>
  <c r="M197" i="8" l="1"/>
  <c r="O197" i="8"/>
  <c r="M196" i="8" l="1"/>
  <c r="O196" i="8"/>
  <c r="M195" i="8"/>
  <c r="O195" i="8"/>
  <c r="M194" i="8" l="1"/>
  <c r="O194" i="8"/>
  <c r="J191" i="8" l="1"/>
  <c r="M191" i="8"/>
  <c r="O177" i="8" l="1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M193" i="8"/>
  <c r="J193" i="8"/>
  <c r="M192" i="8"/>
  <c r="J192" i="8"/>
  <c r="M190" i="8"/>
  <c r="J190" i="8"/>
  <c r="M189" i="8"/>
  <c r="M188" i="8"/>
  <c r="J188" i="8"/>
  <c r="M187" i="8"/>
  <c r="J187" i="8"/>
  <c r="M186" i="8"/>
  <c r="J186" i="8"/>
  <c r="M185" i="8"/>
  <c r="J185" i="8"/>
  <c r="M184" i="8"/>
  <c r="J184" i="8"/>
  <c r="M183" i="8"/>
  <c r="J183" i="8"/>
  <c r="M182" i="8"/>
  <c r="J182" i="8"/>
  <c r="M181" i="8"/>
  <c r="J181" i="8"/>
  <c r="M180" i="8"/>
  <c r="J180" i="8"/>
  <c r="M179" i="8"/>
  <c r="J179" i="8"/>
  <c r="M178" i="8"/>
  <c r="J178" i="8"/>
  <c r="M177" i="8"/>
  <c r="J177" i="8"/>
  <c r="O177" i="11" l="1"/>
  <c r="J177" i="11"/>
  <c r="M177" i="11"/>
  <c r="O176" i="11"/>
  <c r="J176" i="11"/>
  <c r="M176" i="11"/>
  <c r="O175" i="11" l="1"/>
  <c r="J175" i="11"/>
  <c r="M175" i="11"/>
  <c r="O174" i="11"/>
  <c r="J174" i="11"/>
  <c r="M174" i="11"/>
  <c r="J172" i="11"/>
  <c r="M172" i="11"/>
  <c r="J173" i="11"/>
  <c r="M173" i="11"/>
  <c r="J168" i="11" l="1"/>
  <c r="M168" i="11" l="1"/>
  <c r="J125" i="11"/>
  <c r="M125" i="11"/>
  <c r="O167" i="11" l="1"/>
  <c r="M167" i="11"/>
  <c r="J167" i="11"/>
  <c r="O166" i="11" l="1"/>
  <c r="M166" i="11"/>
  <c r="J166" i="11"/>
  <c r="O165" i="11" l="1"/>
  <c r="M165" i="11"/>
  <c r="J165" i="11"/>
  <c r="O164" i="11"/>
  <c r="M164" i="11"/>
  <c r="J164" i="11"/>
  <c r="O163" i="11"/>
  <c r="M163" i="11"/>
  <c r="J163" i="11"/>
  <c r="O162" i="11" l="1"/>
  <c r="M162" i="11"/>
  <c r="J162" i="11"/>
  <c r="O161" i="11"/>
  <c r="M161" i="11"/>
  <c r="J161" i="11"/>
  <c r="O160" i="11"/>
  <c r="M160" i="11"/>
  <c r="J160" i="11"/>
  <c r="O159" i="11"/>
  <c r="M159" i="11"/>
  <c r="J159" i="11"/>
  <c r="O158" i="11"/>
  <c r="M158" i="11"/>
  <c r="J158" i="11"/>
  <c r="O157" i="11"/>
  <c r="M157" i="11"/>
  <c r="J157" i="11"/>
  <c r="O156" i="11"/>
  <c r="M156" i="11"/>
  <c r="J156" i="11"/>
  <c r="O155" i="11"/>
  <c r="M155" i="11"/>
  <c r="J155" i="11"/>
  <c r="O154" i="11"/>
  <c r="M154" i="11"/>
  <c r="J154" i="11"/>
  <c r="O153" i="11"/>
  <c r="M153" i="11"/>
  <c r="J153" i="11"/>
  <c r="O152" i="11"/>
  <c r="M152" i="11"/>
  <c r="J152" i="11"/>
  <c r="O151" i="11"/>
  <c r="M151" i="11"/>
  <c r="J151" i="11"/>
  <c r="M140" i="11"/>
  <c r="J140" i="11"/>
  <c r="M129" i="11"/>
  <c r="J129" i="11"/>
  <c r="O128" i="11"/>
  <c r="M128" i="11"/>
  <c r="J128" i="11"/>
  <c r="O127" i="11"/>
  <c r="M127" i="11"/>
  <c r="J127" i="11"/>
  <c r="O124" i="11"/>
  <c r="M124" i="11"/>
  <c r="J124" i="11"/>
  <c r="O123" i="11"/>
  <c r="M123" i="11"/>
  <c r="J123" i="11"/>
  <c r="O122" i="11"/>
  <c r="M122" i="11"/>
  <c r="J122" i="11"/>
  <c r="O121" i="11"/>
  <c r="M121" i="11"/>
  <c r="J121" i="11"/>
  <c r="O120" i="11"/>
  <c r="M120" i="11"/>
  <c r="J120" i="11"/>
  <c r="O119" i="11"/>
  <c r="M119" i="11"/>
  <c r="J119" i="11"/>
  <c r="O118" i="11"/>
  <c r="M118" i="11"/>
  <c r="J118" i="11"/>
  <c r="O117" i="11"/>
  <c r="M117" i="11"/>
  <c r="J117" i="11"/>
  <c r="O116" i="11"/>
  <c r="M116" i="11"/>
  <c r="J116" i="11"/>
  <c r="O115" i="11"/>
  <c r="M115" i="11"/>
  <c r="J115" i="11"/>
  <c r="O114" i="11"/>
  <c r="M114" i="11"/>
  <c r="J114" i="11"/>
  <c r="O113" i="11"/>
  <c r="M113" i="11"/>
  <c r="J113" i="11"/>
  <c r="O112" i="11"/>
  <c r="M112" i="11"/>
  <c r="J112" i="11"/>
  <c r="O111" i="11"/>
  <c r="M111" i="11"/>
  <c r="J111" i="11"/>
  <c r="O110" i="11"/>
  <c r="M110" i="11"/>
  <c r="J110" i="11"/>
  <c r="O109" i="11"/>
  <c r="M109" i="11"/>
  <c r="J109" i="11"/>
  <c r="O108" i="11"/>
  <c r="M108" i="11"/>
  <c r="J108" i="11"/>
  <c r="O107" i="11"/>
  <c r="M107" i="11"/>
  <c r="J107" i="11"/>
  <c r="O106" i="11"/>
  <c r="M106" i="11"/>
  <c r="J106" i="11"/>
  <c r="O105" i="11"/>
  <c r="M105" i="11"/>
  <c r="J105" i="11"/>
  <c r="O104" i="11"/>
  <c r="M104" i="11"/>
  <c r="J104" i="11"/>
  <c r="O103" i="11"/>
  <c r="M103" i="11"/>
  <c r="J103" i="11"/>
  <c r="O102" i="11"/>
  <c r="M102" i="11"/>
  <c r="J102" i="11"/>
  <c r="O101" i="11"/>
  <c r="M101" i="11"/>
  <c r="J101" i="11"/>
  <c r="O100" i="11"/>
  <c r="M100" i="11"/>
  <c r="J100" i="11"/>
  <c r="O99" i="11"/>
  <c r="M99" i="11"/>
  <c r="J99" i="11"/>
  <c r="O98" i="11"/>
  <c r="M98" i="11"/>
  <c r="J98" i="11"/>
  <c r="O97" i="11"/>
  <c r="M97" i="11"/>
  <c r="O96" i="11"/>
  <c r="M96" i="11"/>
  <c r="J96" i="11"/>
  <c r="O95" i="11"/>
  <c r="M95" i="11"/>
  <c r="J95" i="11"/>
  <c r="O94" i="11"/>
  <c r="M94" i="11"/>
  <c r="J94" i="11"/>
  <c r="O93" i="11"/>
  <c r="M93" i="11"/>
  <c r="J93" i="11"/>
  <c r="O92" i="11"/>
  <c r="M92" i="11"/>
  <c r="J92" i="11"/>
  <c r="O91" i="11"/>
  <c r="M91" i="11"/>
  <c r="J91" i="11"/>
  <c r="O90" i="11"/>
  <c r="M90" i="11"/>
  <c r="J90" i="11"/>
  <c r="O89" i="11"/>
  <c r="M89" i="11"/>
  <c r="J89" i="11"/>
  <c r="O88" i="11"/>
  <c r="M88" i="11"/>
  <c r="J88" i="11"/>
  <c r="M85" i="11"/>
  <c r="J85" i="11"/>
  <c r="O84" i="11"/>
  <c r="M84" i="11"/>
  <c r="J84" i="11"/>
  <c r="O83" i="11"/>
  <c r="M83" i="11"/>
  <c r="J83" i="11"/>
  <c r="O82" i="11"/>
  <c r="M82" i="11"/>
  <c r="J82" i="11"/>
  <c r="O81" i="11"/>
  <c r="M81" i="11"/>
  <c r="J81" i="11"/>
  <c r="O80" i="11"/>
  <c r="M80" i="11"/>
  <c r="J80" i="11"/>
  <c r="O79" i="11"/>
  <c r="M79" i="11"/>
  <c r="J79" i="11"/>
  <c r="O78" i="11"/>
  <c r="M78" i="11"/>
  <c r="J78" i="11"/>
  <c r="O77" i="11"/>
  <c r="M77" i="11"/>
  <c r="J77" i="11"/>
  <c r="O76" i="11"/>
  <c r="M76" i="11"/>
  <c r="J76" i="11"/>
  <c r="O75" i="11"/>
  <c r="M75" i="11"/>
  <c r="J75" i="11"/>
  <c r="O74" i="11"/>
  <c r="M74" i="11"/>
  <c r="J74" i="11"/>
  <c r="M63" i="11"/>
  <c r="J63" i="11"/>
  <c r="M52" i="11"/>
  <c r="J52" i="11"/>
  <c r="O51" i="11"/>
  <c r="M51" i="11"/>
  <c r="J51" i="11"/>
  <c r="O50" i="11"/>
  <c r="M50" i="11"/>
  <c r="O49" i="11"/>
  <c r="M49" i="11"/>
  <c r="O48" i="11"/>
  <c r="M48" i="11"/>
  <c r="J48" i="11"/>
  <c r="O47" i="11"/>
  <c r="M47" i="11"/>
  <c r="J47" i="11"/>
  <c r="M40" i="11"/>
  <c r="J40" i="11"/>
  <c r="O39" i="11"/>
  <c r="M39" i="11"/>
  <c r="O38" i="11"/>
  <c r="M38" i="11"/>
  <c r="O37" i="11"/>
  <c r="M37" i="11"/>
  <c r="J37" i="11"/>
  <c r="O36" i="11"/>
  <c r="M36" i="11"/>
  <c r="J36" i="11"/>
  <c r="O34" i="11"/>
  <c r="O35" i="11" s="1"/>
  <c r="M34" i="11"/>
  <c r="J34" i="11"/>
  <c r="O32" i="11"/>
  <c r="M32" i="11"/>
  <c r="J32" i="11"/>
  <c r="M30" i="11"/>
  <c r="J30" i="11"/>
  <c r="M21" i="11"/>
  <c r="J21" i="11"/>
  <c r="O20" i="11"/>
  <c r="M20" i="11"/>
  <c r="J20" i="11"/>
  <c r="O19" i="11"/>
  <c r="M19" i="11"/>
  <c r="J19" i="11"/>
  <c r="O18" i="11"/>
  <c r="M18" i="11"/>
  <c r="J18" i="11"/>
  <c r="O17" i="11"/>
  <c r="M17" i="11"/>
  <c r="J17" i="11"/>
  <c r="M13" i="11"/>
  <c r="J13" i="11"/>
  <c r="O12" i="11"/>
  <c r="M12" i="11"/>
  <c r="J12" i="11"/>
  <c r="O11" i="11"/>
  <c r="M11" i="11"/>
  <c r="J11" i="11"/>
  <c r="O10" i="11"/>
  <c r="M10" i="11"/>
  <c r="J10" i="11"/>
  <c r="O9" i="11"/>
  <c r="M9" i="11"/>
  <c r="J9" i="11"/>
  <c r="O8" i="11"/>
  <c r="M8" i="11"/>
  <c r="J8" i="11"/>
  <c r="O7" i="11"/>
  <c r="M7" i="11"/>
  <c r="J7" i="11"/>
  <c r="O6" i="11"/>
  <c r="M6" i="11"/>
  <c r="J6" i="11"/>
  <c r="O5" i="11"/>
  <c r="M5" i="11"/>
  <c r="J5" i="11"/>
  <c r="O4" i="11"/>
  <c r="M4" i="11"/>
  <c r="J4" i="11"/>
  <c r="O3" i="11"/>
  <c r="M3" i="11"/>
  <c r="J3" i="11"/>
  <c r="O2" i="11"/>
  <c r="M2" i="11"/>
  <c r="J2" i="11"/>
  <c r="L303" i="10" l="1"/>
  <c r="N303" i="10"/>
  <c r="N293" i="10"/>
  <c r="N294" i="10"/>
  <c r="N295" i="10"/>
  <c r="N296" i="10"/>
  <c r="N297" i="10"/>
  <c r="N298" i="10"/>
  <c r="N299" i="10"/>
  <c r="N300" i="10"/>
  <c r="N301" i="10"/>
  <c r="N302" i="10"/>
  <c r="L302" i="10"/>
  <c r="I302" i="10"/>
  <c r="L301" i="10"/>
  <c r="I301" i="10"/>
  <c r="L300" i="10"/>
  <c r="I300" i="10"/>
  <c r="L299" i="10"/>
  <c r="I299" i="10"/>
  <c r="L298" i="10"/>
  <c r="I298" i="10"/>
  <c r="L297" i="10"/>
  <c r="I297" i="10"/>
  <c r="L296" i="10"/>
  <c r="I296" i="10"/>
  <c r="L295" i="10"/>
  <c r="I295" i="10"/>
  <c r="L294" i="10"/>
  <c r="I294" i="10"/>
  <c r="L293" i="10"/>
  <c r="I293" i="10"/>
  <c r="N262" i="10" l="1"/>
  <c r="N263" i="10"/>
  <c r="N283" i="10"/>
  <c r="N284" i="10"/>
  <c r="N285" i="10"/>
  <c r="N286" i="10"/>
  <c r="N287" i="10"/>
  <c r="N288" i="10"/>
  <c r="N289" i="10"/>
  <c r="N290" i="10"/>
  <c r="N291" i="10"/>
  <c r="N292" i="10"/>
  <c r="N261" i="10"/>
  <c r="L292" i="10" l="1"/>
  <c r="I292" i="10"/>
  <c r="L291" i="10"/>
  <c r="I291" i="10"/>
  <c r="L290" i="10"/>
  <c r="I290" i="10"/>
  <c r="L289" i="10"/>
  <c r="I289" i="10"/>
  <c r="L288" i="10"/>
  <c r="I288" i="10"/>
  <c r="L287" i="10"/>
  <c r="I287" i="10"/>
  <c r="L286" i="10"/>
  <c r="I286" i="10"/>
  <c r="L285" i="10" l="1"/>
  <c r="I285" i="10"/>
  <c r="L284" i="10"/>
  <c r="I284" i="10"/>
  <c r="L283" i="10"/>
  <c r="I283" i="10"/>
  <c r="L264" i="10"/>
  <c r="I264" i="10"/>
  <c r="L263" i="10" l="1"/>
  <c r="I263" i="10"/>
  <c r="L262" i="10"/>
  <c r="I262" i="10"/>
  <c r="L261" i="10"/>
  <c r="I261" i="10"/>
  <c r="L258" i="10"/>
  <c r="I258" i="10"/>
  <c r="L255" i="10"/>
  <c r="I255" i="10"/>
  <c r="N254" i="10" l="1"/>
  <c r="N253" i="10"/>
  <c r="N252" i="10"/>
  <c r="N251" i="10"/>
  <c r="N250" i="10"/>
  <c r="N249" i="10"/>
  <c r="L254" i="10" l="1"/>
  <c r="I254" i="10"/>
  <c r="L253" i="10"/>
  <c r="I253" i="10"/>
  <c r="L252" i="10"/>
  <c r="I252" i="10"/>
  <c r="L251" i="10"/>
  <c r="I251" i="10"/>
  <c r="L250" i="10"/>
  <c r="I250" i="10"/>
  <c r="L249" i="10"/>
  <c r="I249" i="10"/>
  <c r="N248" i="10" l="1"/>
  <c r="N247" i="10"/>
  <c r="N246" i="10" l="1"/>
  <c r="N245" i="10"/>
  <c r="N244" i="10"/>
  <c r="N243" i="10"/>
  <c r="L246" i="10" l="1"/>
  <c r="I246" i="10"/>
  <c r="L245" i="10"/>
  <c r="I245" i="10"/>
  <c r="L244" i="10"/>
  <c r="I244" i="10"/>
  <c r="L243" i="10"/>
  <c r="I243" i="10"/>
  <c r="L226" i="10"/>
  <c r="I226" i="10"/>
  <c r="N225" i="10" l="1"/>
  <c r="K175" i="10" l="1"/>
  <c r="J175" i="10"/>
  <c r="J174" i="10" l="1"/>
  <c r="N174" i="10" s="1"/>
  <c r="N199" i="10"/>
  <c r="N198" i="10"/>
  <c r="N197" i="10"/>
  <c r="N196" i="10"/>
  <c r="N195" i="10"/>
  <c r="N173" i="10"/>
  <c r="L212" i="10"/>
  <c r="I212" i="10"/>
  <c r="L200" i="10"/>
  <c r="I200" i="10"/>
  <c r="L199" i="10"/>
  <c r="I199" i="10"/>
  <c r="L198" i="10"/>
  <c r="I198" i="10"/>
  <c r="L197" i="10"/>
  <c r="I197" i="10"/>
  <c r="L196" i="10"/>
  <c r="I196" i="10"/>
  <c r="L195" i="10"/>
  <c r="I195" i="10"/>
  <c r="L175" i="10"/>
  <c r="I175" i="10"/>
  <c r="I174" i="10"/>
  <c r="L173" i="10"/>
  <c r="I173" i="10"/>
  <c r="L174" i="10" l="1"/>
  <c r="N172" i="10"/>
  <c r="L172" i="10"/>
  <c r="I172" i="10"/>
  <c r="N171" i="10"/>
  <c r="L171" i="10"/>
  <c r="I171" i="10"/>
  <c r="N170" i="10"/>
  <c r="L170" i="10"/>
  <c r="I170" i="10"/>
  <c r="L168" i="10"/>
  <c r="I168" i="10"/>
  <c r="N167" i="10"/>
  <c r="L167" i="10"/>
  <c r="I167" i="10"/>
  <c r="N166" i="10"/>
  <c r="L166" i="10"/>
  <c r="I166" i="10"/>
  <c r="N165" i="10"/>
  <c r="L165" i="10"/>
  <c r="I165" i="10"/>
  <c r="N164" i="10"/>
  <c r="L164" i="10"/>
  <c r="I164" i="10"/>
  <c r="L161" i="10"/>
  <c r="I161" i="10"/>
  <c r="J160" i="10" l="1"/>
  <c r="N160" i="10" s="1"/>
  <c r="I160" i="10"/>
  <c r="J159" i="10"/>
  <c r="N159" i="10" s="1"/>
  <c r="I159" i="10"/>
  <c r="N158" i="10"/>
  <c r="L158" i="10"/>
  <c r="I158" i="10"/>
  <c r="N157" i="10"/>
  <c r="L157" i="10"/>
  <c r="I157" i="10"/>
  <c r="N156" i="10"/>
  <c r="L156" i="10"/>
  <c r="I156" i="10"/>
  <c r="N155" i="10"/>
  <c r="L155" i="10"/>
  <c r="I155" i="10"/>
  <c r="N154" i="10"/>
  <c r="L154" i="10"/>
  <c r="I154" i="10"/>
  <c r="N153" i="10"/>
  <c r="L153" i="10"/>
  <c r="I153" i="10"/>
  <c r="N152" i="10"/>
  <c r="L152" i="10"/>
  <c r="I152" i="10"/>
  <c r="N151" i="10"/>
  <c r="L151" i="10"/>
  <c r="I151" i="10"/>
  <c r="N150" i="10"/>
  <c r="L150" i="10"/>
  <c r="I150" i="10"/>
  <c r="L159" i="10" l="1"/>
  <c r="L160" i="10"/>
  <c r="N146" i="10" l="1"/>
  <c r="N147" i="10"/>
  <c r="N148" i="10"/>
  <c r="N149" i="10"/>
  <c r="N141" i="10" l="1"/>
  <c r="L141" i="10"/>
  <c r="I141" i="10"/>
  <c r="N140" i="10"/>
  <c r="L140" i="10"/>
  <c r="I140" i="10"/>
  <c r="N139" i="10"/>
  <c r="L139" i="10"/>
  <c r="I139" i="10"/>
  <c r="N138" i="10"/>
  <c r="N137" i="10"/>
  <c r="N136" i="10"/>
  <c r="L136" i="10"/>
  <c r="I136" i="10"/>
  <c r="N135" i="10"/>
  <c r="L135" i="10"/>
  <c r="I135" i="10"/>
  <c r="N134" i="10"/>
  <c r="L134" i="10"/>
  <c r="I134" i="10"/>
  <c r="N133" i="10"/>
  <c r="K133" i="10"/>
  <c r="L133" i="10" s="1"/>
  <c r="I133" i="10"/>
  <c r="N132" i="10"/>
  <c r="L132" i="10"/>
  <c r="I132" i="10"/>
  <c r="N131" i="10"/>
  <c r="L131" i="10"/>
  <c r="I131" i="10"/>
  <c r="N130" i="10"/>
  <c r="L130" i="10"/>
  <c r="I130" i="10"/>
  <c r="N129" i="10"/>
  <c r="L129" i="10"/>
  <c r="I129" i="10"/>
  <c r="N128" i="10"/>
  <c r="L128" i="10"/>
  <c r="I128" i="10"/>
  <c r="N127" i="10"/>
  <c r="L127" i="10"/>
  <c r="I127" i="10"/>
  <c r="N126" i="10"/>
  <c r="L126" i="10"/>
  <c r="I126" i="10"/>
  <c r="L124" i="10"/>
  <c r="I124" i="10"/>
  <c r="I120" i="10" l="1"/>
  <c r="L120" i="10"/>
  <c r="N120" i="10"/>
  <c r="I121" i="10"/>
  <c r="L121" i="10"/>
  <c r="N121" i="10"/>
  <c r="I122" i="10"/>
  <c r="L122" i="10"/>
  <c r="N122" i="10"/>
  <c r="I123" i="10"/>
  <c r="L123" i="10"/>
  <c r="N123" i="10"/>
  <c r="I114" i="10"/>
  <c r="L114" i="10"/>
  <c r="N114" i="10"/>
  <c r="N115" i="10"/>
  <c r="I117" i="10"/>
  <c r="L117" i="10"/>
  <c r="N117" i="10"/>
  <c r="I118" i="10"/>
  <c r="L118" i="10"/>
  <c r="N118" i="10"/>
  <c r="I119" i="10"/>
  <c r="L119" i="10"/>
  <c r="N119" i="10"/>
  <c r="I106" i="10"/>
  <c r="L106" i="10"/>
  <c r="N106" i="10"/>
  <c r="I107" i="10"/>
  <c r="L107" i="10"/>
  <c r="N107" i="10"/>
  <c r="I108" i="10"/>
  <c r="L108" i="10"/>
  <c r="N108" i="10"/>
  <c r="I109" i="10"/>
  <c r="L109" i="10"/>
  <c r="N109" i="10"/>
  <c r="I110" i="10"/>
  <c r="L110" i="10"/>
  <c r="N110" i="10"/>
  <c r="I111" i="10"/>
  <c r="L111" i="10"/>
  <c r="N111" i="10"/>
  <c r="I112" i="10"/>
  <c r="L112" i="10"/>
  <c r="N112" i="10"/>
  <c r="I113" i="10"/>
  <c r="L113" i="10"/>
  <c r="N113" i="10"/>
  <c r="N105" i="10" l="1"/>
  <c r="N104" i="10"/>
  <c r="N103" i="10"/>
  <c r="L103" i="10"/>
  <c r="I103" i="10"/>
  <c r="N102" i="10"/>
  <c r="L102" i="10"/>
  <c r="I102" i="10"/>
  <c r="N101" i="10"/>
  <c r="L101" i="10"/>
  <c r="I101" i="10"/>
  <c r="N100" i="10"/>
  <c r="L100" i="10"/>
  <c r="I100" i="10"/>
  <c r="N99" i="10" l="1"/>
  <c r="L99" i="10"/>
  <c r="I99" i="10"/>
  <c r="N98" i="10"/>
  <c r="L98" i="10"/>
  <c r="I98" i="10"/>
  <c r="N97" i="10"/>
  <c r="L97" i="10"/>
  <c r="I97" i="10"/>
  <c r="N96" i="10"/>
  <c r="L96" i="10"/>
  <c r="I96" i="10"/>
  <c r="N95" i="10"/>
  <c r="L95" i="10"/>
  <c r="I95" i="10"/>
  <c r="L88" i="10"/>
  <c r="I88" i="10"/>
  <c r="N87" i="10"/>
  <c r="L87" i="10"/>
  <c r="I87" i="10"/>
  <c r="N86" i="10"/>
  <c r="L86" i="10"/>
  <c r="I86" i="10"/>
  <c r="N85" i="10"/>
  <c r="L85" i="10"/>
  <c r="I85" i="10"/>
  <c r="N84" i="10"/>
  <c r="L84" i="10"/>
  <c r="I84" i="10"/>
  <c r="N83" i="10"/>
  <c r="L83" i="10"/>
  <c r="I83" i="10"/>
  <c r="N82" i="10"/>
  <c r="L82" i="10"/>
  <c r="I82" i="10"/>
  <c r="N81" i="10"/>
  <c r="L81" i="10"/>
  <c r="I81" i="10"/>
  <c r="L79" i="10" l="1"/>
  <c r="I79" i="10"/>
  <c r="N78" i="10"/>
  <c r="L78" i="10"/>
  <c r="I78" i="10"/>
  <c r="N77" i="10"/>
  <c r="L77" i="10"/>
  <c r="I77" i="10"/>
  <c r="L62" i="10"/>
  <c r="I62" i="10"/>
  <c r="N61" i="10"/>
  <c r="L61" i="10"/>
  <c r="I61" i="10"/>
  <c r="N60" i="10"/>
  <c r="L60" i="10"/>
  <c r="I60" i="10"/>
  <c r="N59" i="10"/>
  <c r="L59" i="10"/>
  <c r="I59" i="10"/>
  <c r="N58" i="10"/>
  <c r="L58" i="10"/>
  <c r="I58" i="10"/>
  <c r="K57" i="10"/>
  <c r="J57" i="10"/>
  <c r="N57" i="10" s="1"/>
  <c r="I57" i="10"/>
  <c r="N56" i="10"/>
  <c r="L56" i="10"/>
  <c r="I56" i="10"/>
  <c r="N55" i="10"/>
  <c r="L55" i="10"/>
  <c r="I55" i="10"/>
  <c r="N54" i="10"/>
  <c r="L54" i="10"/>
  <c r="I54" i="10"/>
  <c r="N53" i="10"/>
  <c r="L53" i="10"/>
  <c r="I53" i="10"/>
  <c r="N52" i="10"/>
  <c r="L52" i="10"/>
  <c r="I52" i="10"/>
  <c r="N51" i="10"/>
  <c r="L51" i="10"/>
  <c r="I51" i="10"/>
  <c r="N50" i="10"/>
  <c r="L50" i="10"/>
  <c r="I50" i="10"/>
  <c r="N49" i="10"/>
  <c r="L49" i="10"/>
  <c r="I49" i="10"/>
  <c r="N48" i="10"/>
  <c r="L48" i="10"/>
  <c r="I48" i="10"/>
  <c r="N47" i="10"/>
  <c r="L47" i="10"/>
  <c r="I47" i="10"/>
  <c r="N46" i="10"/>
  <c r="L46" i="10"/>
  <c r="I46" i="10"/>
  <c r="N45" i="10"/>
  <c r="L45" i="10"/>
  <c r="I45" i="10"/>
  <c r="L57" i="10" l="1"/>
  <c r="N44" i="10" l="1"/>
  <c r="N43" i="10"/>
  <c r="N42" i="10"/>
  <c r="N41" i="10"/>
  <c r="N40" i="10"/>
  <c r="L44" i="10"/>
  <c r="I44" i="10"/>
  <c r="L43" i="10"/>
  <c r="I43" i="10"/>
  <c r="L42" i="10"/>
  <c r="I42" i="10"/>
  <c r="L41" i="10"/>
  <c r="I41" i="10"/>
  <c r="L40" i="10"/>
  <c r="I40" i="10"/>
  <c r="N39" i="10" l="1"/>
  <c r="L39" i="10"/>
  <c r="I39" i="10"/>
  <c r="N38" i="10"/>
  <c r="L38" i="10"/>
  <c r="I38" i="10"/>
  <c r="N37" i="10"/>
  <c r="L37" i="10"/>
  <c r="I37" i="10"/>
  <c r="N36" i="10"/>
  <c r="L36" i="10"/>
  <c r="I36" i="10"/>
  <c r="N35" i="10"/>
  <c r="L35" i="10"/>
  <c r="I35" i="10"/>
  <c r="L32" i="10"/>
  <c r="I32" i="10"/>
  <c r="L9" i="10"/>
  <c r="I9" i="10"/>
  <c r="N8" i="10"/>
  <c r="L8" i="10"/>
  <c r="I8" i="10"/>
  <c r="N7" i="10"/>
  <c r="L7" i="10"/>
  <c r="I7" i="10"/>
  <c r="N6" i="10"/>
  <c r="L6" i="10"/>
  <c r="I6" i="10"/>
  <c r="N5" i="10"/>
  <c r="L5" i="10"/>
  <c r="I5" i="10"/>
  <c r="N4" i="10"/>
  <c r="L4" i="10"/>
  <c r="I4" i="10"/>
  <c r="N3" i="10"/>
  <c r="L3" i="10"/>
  <c r="I3" i="10"/>
  <c r="L2" i="10"/>
  <c r="I2" i="10"/>
  <c r="N254" i="9" l="1"/>
  <c r="L254" i="9"/>
  <c r="I254" i="9"/>
  <c r="N253" i="9"/>
  <c r="L253" i="9"/>
  <c r="I253" i="9"/>
  <c r="N252" i="9"/>
  <c r="L252" i="9"/>
  <c r="I252" i="9"/>
  <c r="N251" i="9" l="1"/>
  <c r="L251" i="9"/>
  <c r="I251" i="9"/>
  <c r="N250" i="9"/>
  <c r="L250" i="9"/>
  <c r="I250" i="9"/>
  <c r="N249" i="9"/>
  <c r="L249" i="9"/>
  <c r="I249" i="9"/>
  <c r="N248" i="9"/>
  <c r="L248" i="9"/>
  <c r="I248" i="9"/>
  <c r="N247" i="9"/>
  <c r="L247" i="9"/>
  <c r="I247" i="9"/>
  <c r="N244" i="9" l="1"/>
  <c r="N243" i="9"/>
  <c r="N242" i="9"/>
  <c r="N246" i="9" l="1"/>
  <c r="L246" i="9"/>
  <c r="I246" i="9"/>
  <c r="N245" i="9"/>
  <c r="L245" i="9"/>
  <c r="I245" i="9"/>
  <c r="L244" i="9"/>
  <c r="I244" i="9"/>
  <c r="L243" i="9"/>
  <c r="I243" i="9"/>
  <c r="L242" i="9"/>
  <c r="I242" i="9"/>
  <c r="N241" i="9"/>
  <c r="L241" i="9"/>
  <c r="I241" i="9"/>
  <c r="N240" i="9"/>
  <c r="L240" i="9"/>
  <c r="I240" i="9"/>
  <c r="N239" i="9"/>
  <c r="L239" i="9"/>
  <c r="I239" i="9"/>
  <c r="N238" i="9"/>
  <c r="L238" i="9"/>
  <c r="I238" i="9"/>
  <c r="L231" i="9"/>
  <c r="I231" i="9"/>
  <c r="L216" i="9"/>
  <c r="I216" i="9"/>
  <c r="I211" i="9" l="1"/>
  <c r="L211" i="9"/>
  <c r="N211" i="9"/>
  <c r="I212" i="9"/>
  <c r="L212" i="9"/>
  <c r="N212" i="9"/>
  <c r="I213" i="9"/>
  <c r="L213" i="9"/>
  <c r="N213" i="9"/>
  <c r="I214" i="9"/>
  <c r="L214" i="9"/>
  <c r="L191" i="9" l="1"/>
  <c r="I191" i="9"/>
  <c r="N190" i="9" l="1"/>
  <c r="L190" i="9"/>
  <c r="I190" i="9"/>
  <c r="L186" i="9"/>
  <c r="I186" i="9"/>
  <c r="N185" i="9"/>
  <c r="L185" i="9"/>
  <c r="I185" i="9"/>
  <c r="N184" i="9"/>
  <c r="L184" i="9"/>
  <c r="I184" i="9"/>
  <c r="N183" i="9" l="1"/>
  <c r="L183" i="9"/>
  <c r="I183" i="9"/>
  <c r="N182" i="9"/>
  <c r="L182" i="9"/>
  <c r="I182" i="9"/>
  <c r="N181" i="9"/>
  <c r="L181" i="9"/>
  <c r="I181" i="9"/>
  <c r="N180" i="9"/>
  <c r="L180" i="9"/>
  <c r="I180" i="9"/>
  <c r="N179" i="9"/>
  <c r="L179" i="9"/>
  <c r="I179" i="9"/>
  <c r="N178" i="9"/>
  <c r="L178" i="9"/>
  <c r="I178" i="9"/>
  <c r="N177" i="9"/>
  <c r="L177" i="9"/>
  <c r="I177" i="9"/>
  <c r="N176" i="9"/>
  <c r="L176" i="9"/>
  <c r="I176" i="9"/>
  <c r="N175" i="9"/>
  <c r="L175" i="9"/>
  <c r="I175" i="9"/>
  <c r="N174" i="9"/>
  <c r="L174" i="9"/>
  <c r="I174" i="9"/>
  <c r="N173" i="9"/>
  <c r="N172" i="9"/>
  <c r="N171" i="9"/>
  <c r="N170" i="9"/>
  <c r="N169" i="9"/>
  <c r="N168" i="9"/>
  <c r="I168" i="9"/>
  <c r="N167" i="9"/>
  <c r="L167" i="9"/>
  <c r="I167" i="9"/>
  <c r="L148" i="9"/>
  <c r="I148" i="9"/>
  <c r="L133" i="9"/>
  <c r="I133" i="9"/>
  <c r="L130" i="9"/>
  <c r="I130" i="9"/>
  <c r="N129" i="9"/>
  <c r="L129" i="9"/>
  <c r="I129" i="9"/>
  <c r="N128" i="9" l="1"/>
  <c r="L128" i="9"/>
  <c r="I128" i="9"/>
  <c r="N127" i="9"/>
  <c r="L127" i="9"/>
  <c r="I127" i="9"/>
  <c r="L125" i="9"/>
  <c r="I125" i="9"/>
  <c r="L118" i="9"/>
  <c r="I118" i="9"/>
  <c r="N117" i="9"/>
  <c r="L117" i="9"/>
  <c r="I117" i="9"/>
  <c r="N116" i="9"/>
  <c r="L116" i="9"/>
  <c r="I116" i="9"/>
  <c r="L112" i="9"/>
  <c r="I112" i="9"/>
  <c r="N111" i="9"/>
  <c r="L111" i="9"/>
  <c r="I111" i="9"/>
  <c r="N110" i="9"/>
  <c r="I110" i="9"/>
  <c r="N109" i="9"/>
  <c r="L109" i="9"/>
  <c r="I109" i="9"/>
  <c r="N108" i="9"/>
  <c r="L108" i="9"/>
  <c r="I108" i="9"/>
  <c r="N107" i="9"/>
  <c r="L107" i="9"/>
  <c r="I107" i="9"/>
  <c r="N106" i="9" l="1"/>
  <c r="N105" i="9"/>
  <c r="N104" i="9"/>
  <c r="N84" i="9"/>
  <c r="N83" i="9"/>
  <c r="N82" i="9"/>
  <c r="L80" i="9" l="1"/>
  <c r="I80" i="9"/>
  <c r="N79" i="9"/>
  <c r="L79" i="9"/>
  <c r="I79" i="9"/>
  <c r="N78" i="9"/>
  <c r="L78" i="9"/>
  <c r="I78" i="9"/>
  <c r="N77" i="9"/>
  <c r="L77" i="9"/>
  <c r="I77" i="9"/>
  <c r="N76" i="9"/>
  <c r="L76" i="9"/>
  <c r="I76" i="9"/>
  <c r="N75" i="9"/>
  <c r="L75" i="9"/>
  <c r="I75" i="9"/>
  <c r="N74" i="9"/>
  <c r="L74" i="9"/>
  <c r="I74" i="9"/>
  <c r="N73" i="9"/>
  <c r="L73" i="9"/>
  <c r="I73" i="9"/>
  <c r="N72" i="9"/>
  <c r="L72" i="9"/>
  <c r="I72" i="9"/>
  <c r="N71" i="9"/>
  <c r="L71" i="9"/>
  <c r="I71" i="9"/>
  <c r="N70" i="9"/>
  <c r="L70" i="9"/>
  <c r="I70" i="9"/>
  <c r="N69" i="9"/>
  <c r="L69" i="9"/>
  <c r="I69" i="9"/>
  <c r="N68" i="9"/>
  <c r="L68" i="9"/>
  <c r="I68" i="9"/>
  <c r="N67" i="9"/>
  <c r="L67" i="9"/>
  <c r="I67" i="9"/>
  <c r="N66" i="9"/>
  <c r="L66" i="9"/>
  <c r="I66" i="9"/>
  <c r="N65" i="9"/>
  <c r="L65" i="9"/>
  <c r="I65" i="9"/>
  <c r="N64" i="9"/>
  <c r="L64" i="9"/>
  <c r="I64" i="9"/>
  <c r="N63" i="9"/>
  <c r="L63" i="9"/>
  <c r="I63" i="9"/>
  <c r="N62" i="9"/>
  <c r="L62" i="9"/>
  <c r="I62" i="9"/>
  <c r="N61" i="9"/>
  <c r="L61" i="9"/>
  <c r="I61" i="9"/>
  <c r="N60" i="9"/>
  <c r="L60" i="9"/>
  <c r="I60" i="9"/>
  <c r="N59" i="9"/>
  <c r="L59" i="9"/>
  <c r="I59" i="9"/>
  <c r="N58" i="9"/>
  <c r="L58" i="9"/>
  <c r="I58" i="9"/>
  <c r="N57" i="9"/>
  <c r="L57" i="9"/>
  <c r="I57" i="9"/>
  <c r="N56" i="9"/>
  <c r="L56" i="9"/>
  <c r="I56" i="9"/>
  <c r="N55" i="9"/>
  <c r="L55" i="9"/>
  <c r="I55" i="9"/>
  <c r="N54" i="9"/>
  <c r="L54" i="9"/>
  <c r="I54" i="9"/>
  <c r="N53" i="9"/>
  <c r="L53" i="9"/>
  <c r="I53" i="9"/>
  <c r="N52" i="9"/>
  <c r="L52" i="9"/>
  <c r="I52" i="9"/>
  <c r="N51" i="9"/>
  <c r="L51" i="9"/>
  <c r="I51" i="9"/>
  <c r="N50" i="9"/>
  <c r="L50" i="9"/>
  <c r="I50" i="9"/>
  <c r="L42" i="9"/>
  <c r="I42" i="9"/>
  <c r="N41" i="9"/>
  <c r="L41" i="9"/>
  <c r="I41" i="9"/>
  <c r="N40" i="9"/>
  <c r="L40" i="9"/>
  <c r="I40" i="9"/>
  <c r="N39" i="9"/>
  <c r="L39" i="9"/>
  <c r="I39" i="9"/>
  <c r="N38" i="9"/>
  <c r="L38" i="9"/>
  <c r="I38" i="9"/>
  <c r="N37" i="9"/>
  <c r="L37" i="9"/>
  <c r="I37" i="9"/>
  <c r="N36" i="9"/>
  <c r="L36" i="9"/>
  <c r="I36" i="9"/>
  <c r="N35" i="9"/>
  <c r="L35" i="9"/>
  <c r="I35" i="9"/>
  <c r="N34" i="9"/>
  <c r="L34" i="9"/>
  <c r="I34" i="9"/>
  <c r="N33" i="9"/>
  <c r="L33" i="9"/>
  <c r="I33" i="9"/>
  <c r="N32" i="9"/>
  <c r="L32" i="9"/>
  <c r="I32" i="9"/>
  <c r="N31" i="9"/>
  <c r="L31" i="9"/>
  <c r="I31" i="9"/>
  <c r="N30" i="9"/>
  <c r="L30" i="9"/>
  <c r="I30" i="9"/>
  <c r="N29" i="9"/>
  <c r="L29" i="9"/>
  <c r="I29" i="9"/>
  <c r="N28" i="9"/>
  <c r="L28" i="9"/>
  <c r="I28" i="9"/>
  <c r="N27" i="9"/>
  <c r="L27" i="9"/>
  <c r="I27" i="9"/>
  <c r="N26" i="9"/>
  <c r="L26" i="9"/>
  <c r="I26" i="9"/>
  <c r="N25" i="9"/>
  <c r="L25" i="9"/>
  <c r="I25" i="9"/>
  <c r="N24" i="9"/>
  <c r="L24" i="9"/>
  <c r="I24" i="9"/>
  <c r="N23" i="9"/>
  <c r="L23" i="9"/>
  <c r="I23" i="9"/>
  <c r="N22" i="9"/>
  <c r="L22" i="9"/>
  <c r="I22" i="9"/>
  <c r="N21" i="9"/>
  <c r="N19" i="9"/>
  <c r="N18" i="9"/>
  <c r="L18" i="9"/>
  <c r="I18" i="9"/>
  <c r="N17" i="9"/>
  <c r="L17" i="9"/>
  <c r="I17" i="9"/>
  <c r="N16" i="9"/>
  <c r="L16" i="9"/>
  <c r="I16" i="9"/>
  <c r="N15" i="9"/>
  <c r="L15" i="9"/>
  <c r="I15" i="9"/>
  <c r="N14" i="9"/>
  <c r="L14" i="9"/>
  <c r="I14" i="9"/>
  <c r="N13" i="9"/>
  <c r="L13" i="9"/>
  <c r="I13" i="9"/>
  <c r="N12" i="9"/>
  <c r="K12" i="9"/>
  <c r="L12" i="9" s="1"/>
  <c r="N11" i="9"/>
  <c r="L11" i="9"/>
  <c r="I11" i="9"/>
  <c r="N10" i="9"/>
  <c r="L10" i="9"/>
  <c r="I10" i="9"/>
  <c r="N9" i="9"/>
  <c r="L9" i="9"/>
  <c r="N8" i="9"/>
  <c r="L8" i="9"/>
  <c r="N7" i="9"/>
  <c r="L7" i="9"/>
  <c r="I7" i="9"/>
  <c r="N6" i="9"/>
  <c r="L6" i="9"/>
  <c r="I6" i="9"/>
  <c r="N5" i="9"/>
  <c r="L5" i="9"/>
  <c r="I5" i="9"/>
  <c r="N4" i="9"/>
  <c r="L4" i="9"/>
  <c r="I4" i="9"/>
  <c r="N3" i="9"/>
  <c r="L3" i="9"/>
  <c r="I3" i="9"/>
  <c r="J2" i="9"/>
  <c r="N2" i="9" s="1"/>
  <c r="I2" i="9"/>
  <c r="L2" i="9" l="1"/>
  <c r="I216" i="7" l="1"/>
  <c r="L216" i="7"/>
  <c r="N216" i="7"/>
  <c r="L217" i="7"/>
  <c r="N217" i="7"/>
  <c r="I218" i="7"/>
  <c r="L218" i="7"/>
  <c r="N218" i="7"/>
  <c r="I212" i="7" l="1"/>
  <c r="L212" i="7"/>
  <c r="I210" i="7"/>
  <c r="L210" i="7"/>
  <c r="N210" i="7"/>
  <c r="I211" i="7"/>
  <c r="L211" i="7"/>
  <c r="N211" i="7"/>
  <c r="I62" i="7"/>
  <c r="L62" i="7"/>
  <c r="I187" i="7" l="1"/>
  <c r="L187" i="7"/>
  <c r="N187" i="7"/>
  <c r="I188" i="7"/>
  <c r="L188" i="7"/>
  <c r="N188" i="7"/>
  <c r="N189" i="7"/>
  <c r="N190" i="7"/>
  <c r="I191" i="7"/>
  <c r="L191" i="7"/>
  <c r="N191" i="7"/>
  <c r="I192" i="7"/>
  <c r="L192" i="7"/>
  <c r="N192" i="7"/>
  <c r="I193" i="7"/>
  <c r="L193" i="7"/>
  <c r="I200" i="7"/>
  <c r="L200" i="7"/>
  <c r="I207" i="7"/>
  <c r="L207" i="7"/>
  <c r="N207" i="7"/>
  <c r="I208" i="7"/>
  <c r="L208" i="7"/>
  <c r="N208" i="7"/>
  <c r="I209" i="7"/>
  <c r="L209" i="7"/>
  <c r="N209" i="7"/>
  <c r="N186" i="7" l="1"/>
  <c r="N185" i="7"/>
  <c r="I185" i="7"/>
  <c r="N184" i="7"/>
  <c r="N183" i="7"/>
  <c r="I178" i="7" l="1"/>
  <c r="L178" i="7"/>
  <c r="N178" i="7"/>
  <c r="I179" i="7"/>
  <c r="L179" i="7"/>
  <c r="N179" i="7"/>
  <c r="I180" i="7"/>
  <c r="L180" i="7"/>
  <c r="N180" i="7"/>
  <c r="I181" i="7"/>
  <c r="L181" i="7"/>
  <c r="N181" i="7"/>
  <c r="I182" i="7"/>
  <c r="L182" i="7"/>
  <c r="N182" i="7"/>
  <c r="N177" i="7" l="1"/>
  <c r="L177" i="7"/>
  <c r="I177" i="7"/>
  <c r="N176" i="7"/>
  <c r="L176" i="7"/>
  <c r="I176" i="7"/>
  <c r="N175" i="7"/>
  <c r="L175" i="7"/>
  <c r="N174" i="7"/>
  <c r="L174" i="7"/>
  <c r="I174" i="7"/>
  <c r="N173" i="7"/>
  <c r="L173" i="7"/>
  <c r="I173" i="7"/>
  <c r="N172" i="7"/>
  <c r="L172" i="7"/>
  <c r="I172" i="7"/>
  <c r="K152" i="7"/>
  <c r="L152" i="7" s="1"/>
  <c r="I152" i="7"/>
  <c r="N151" i="7"/>
  <c r="L151" i="7"/>
  <c r="I151" i="7"/>
  <c r="N150" i="7"/>
  <c r="K150" i="7"/>
  <c r="L150" i="7" s="1"/>
  <c r="I150" i="7"/>
  <c r="N149" i="7"/>
  <c r="L148" i="7"/>
  <c r="I148" i="7"/>
  <c r="N147" i="7"/>
  <c r="L147" i="7"/>
  <c r="I147" i="7"/>
  <c r="N146" i="7"/>
  <c r="L146" i="7"/>
  <c r="I146" i="7"/>
  <c r="N145" i="7" l="1"/>
  <c r="L145" i="7"/>
  <c r="N144" i="7"/>
  <c r="L144" i="7"/>
  <c r="I144" i="7"/>
  <c r="N143" i="7"/>
  <c r="L143" i="7"/>
  <c r="I143" i="7"/>
  <c r="N142" i="7"/>
  <c r="L142" i="7"/>
  <c r="I142" i="7"/>
  <c r="N141" i="7"/>
  <c r="L141" i="7"/>
  <c r="N140" i="7"/>
  <c r="L140" i="7"/>
  <c r="I140" i="7"/>
  <c r="N139" i="7" l="1"/>
  <c r="L139" i="7"/>
  <c r="I139" i="7"/>
  <c r="N138" i="7"/>
  <c r="L138" i="7"/>
  <c r="I138" i="7"/>
  <c r="N137" i="7"/>
  <c r="L137" i="7"/>
  <c r="I137" i="7"/>
  <c r="N136" i="7" l="1"/>
  <c r="N135" i="7"/>
  <c r="N134" i="7"/>
  <c r="N133" i="7"/>
  <c r="L133" i="7"/>
  <c r="I133" i="7"/>
  <c r="N132" i="7"/>
  <c r="L132" i="7"/>
  <c r="I132" i="7"/>
  <c r="N131" i="7"/>
  <c r="L131" i="7"/>
  <c r="I131" i="7"/>
  <c r="N130" i="7"/>
  <c r="L130" i="7"/>
  <c r="I130" i="7"/>
  <c r="N129" i="7"/>
  <c r="L129" i="7"/>
  <c r="I129" i="7"/>
  <c r="N128" i="7"/>
  <c r="L128" i="7"/>
  <c r="I128" i="7"/>
  <c r="N127" i="7"/>
  <c r="L127" i="7"/>
  <c r="I127" i="7"/>
  <c r="L112" i="7"/>
  <c r="I112" i="7"/>
  <c r="L93" i="7"/>
  <c r="I93" i="7"/>
  <c r="N92" i="7" l="1"/>
  <c r="L92" i="7"/>
  <c r="I92" i="7"/>
  <c r="N91" i="7"/>
  <c r="L91" i="7"/>
  <c r="I91" i="7"/>
  <c r="L83" i="7"/>
  <c r="I83" i="7"/>
  <c r="N82" i="7"/>
  <c r="L82" i="7"/>
  <c r="I82" i="7"/>
  <c r="N81" i="7"/>
  <c r="L81" i="7"/>
  <c r="I81" i="7"/>
  <c r="N80" i="7"/>
  <c r="L80" i="7"/>
  <c r="I80" i="7"/>
  <c r="N79" i="7"/>
  <c r="L79" i="7"/>
  <c r="I79" i="7"/>
  <c r="N77" i="7"/>
  <c r="L77" i="7"/>
  <c r="I77" i="7"/>
  <c r="N61" i="7"/>
  <c r="L61" i="7"/>
  <c r="I61" i="7"/>
  <c r="N60" i="7"/>
  <c r="L60" i="7"/>
  <c r="I60" i="7"/>
  <c r="N59" i="7"/>
  <c r="L59" i="7"/>
  <c r="I59" i="7"/>
  <c r="N58" i="7"/>
  <c r="L58" i="7"/>
  <c r="I58" i="7"/>
  <c r="L56" i="7"/>
  <c r="I56" i="7"/>
  <c r="N55" i="7" l="1"/>
  <c r="L55" i="7"/>
  <c r="I55" i="7"/>
  <c r="N54" i="7"/>
  <c r="L54" i="7"/>
  <c r="I54" i="7"/>
  <c r="N53" i="7"/>
  <c r="L53" i="7"/>
  <c r="I53" i="7"/>
  <c r="N52" i="7"/>
  <c r="L52" i="7"/>
  <c r="I52" i="7"/>
  <c r="N51" i="7"/>
  <c r="L51" i="7"/>
  <c r="I51" i="7"/>
  <c r="N31" i="7" l="1"/>
  <c r="L31" i="7"/>
  <c r="I31" i="7"/>
  <c r="I13" i="7"/>
  <c r="L13" i="7"/>
  <c r="N13" i="7"/>
  <c r="I14" i="7"/>
  <c r="L14" i="7"/>
  <c r="N14" i="7"/>
  <c r="I15" i="7"/>
  <c r="L15" i="7"/>
  <c r="N15" i="7"/>
  <c r="I16" i="7"/>
  <c r="L16" i="7"/>
  <c r="N16" i="7"/>
  <c r="L17" i="7"/>
  <c r="N17" i="7"/>
  <c r="I18" i="7"/>
  <c r="L18" i="7"/>
  <c r="N18" i="7"/>
  <c r="I19" i="7"/>
  <c r="K19" i="7"/>
  <c r="L19" i="7" s="1"/>
  <c r="N19" i="7"/>
  <c r="I20" i="7"/>
  <c r="K20" i="7"/>
  <c r="L20" i="7" s="1"/>
  <c r="N20" i="7"/>
  <c r="I21" i="7"/>
  <c r="K21" i="7"/>
  <c r="L21" i="7" s="1"/>
  <c r="N21" i="7"/>
  <c r="I22" i="7"/>
  <c r="K22" i="7"/>
  <c r="L22" i="7" s="1"/>
  <c r="N22" i="7"/>
  <c r="I23" i="7"/>
  <c r="K23" i="7"/>
  <c r="L23" i="7" s="1"/>
  <c r="N23" i="7"/>
  <c r="I24" i="7"/>
  <c r="L24" i="7"/>
  <c r="N24" i="7"/>
  <c r="I25" i="7"/>
  <c r="L25" i="7"/>
  <c r="N25" i="7"/>
  <c r="I26" i="7"/>
  <c r="L26" i="7"/>
  <c r="N26" i="7"/>
  <c r="I27" i="7"/>
  <c r="L27" i="7"/>
  <c r="N27" i="7"/>
  <c r="I28" i="7"/>
  <c r="L28" i="7"/>
  <c r="N28" i="7"/>
  <c r="I29" i="7"/>
  <c r="K29" i="7"/>
  <c r="L29" i="7" s="1"/>
  <c r="N29" i="7"/>
  <c r="I30" i="7"/>
  <c r="K30" i="7"/>
  <c r="L30" i="7" s="1"/>
  <c r="N30" i="7"/>
  <c r="I32" i="7"/>
  <c r="L32" i="7"/>
  <c r="N32" i="7"/>
  <c r="I33" i="7"/>
  <c r="L33" i="7"/>
  <c r="N33" i="7"/>
  <c r="L34" i="7"/>
  <c r="N34" i="7"/>
  <c r="I35" i="7"/>
  <c r="L35" i="7"/>
  <c r="N12" i="7" l="1"/>
  <c r="L12" i="7"/>
  <c r="I12" i="7"/>
  <c r="N11" i="7"/>
  <c r="L11" i="7"/>
  <c r="I11" i="7"/>
  <c r="N10" i="7"/>
  <c r="L10" i="7"/>
  <c r="I10" i="7"/>
  <c r="N9" i="7"/>
  <c r="L9" i="7"/>
  <c r="I9" i="7"/>
  <c r="N8" i="7"/>
  <c r="L8" i="7"/>
  <c r="I8" i="7"/>
  <c r="N7" i="7"/>
  <c r="L7" i="7"/>
  <c r="I7" i="7"/>
  <c r="N6" i="7" l="1"/>
  <c r="L6" i="7"/>
  <c r="I6" i="7"/>
  <c r="N5" i="7"/>
  <c r="L5" i="7"/>
  <c r="I5" i="7"/>
  <c r="N4" i="7"/>
  <c r="L4" i="7"/>
  <c r="I4" i="7"/>
  <c r="N3" i="7"/>
  <c r="L3" i="7"/>
  <c r="I3" i="7"/>
  <c r="N2" i="7"/>
  <c r="L2" i="7"/>
  <c r="I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tc={E204D401-C74A-421D-A41B-3B34F20658E1}</author>
    <author>tc={964CD400-369F-4099-BFE7-861D1709A707}</author>
    <author>tc={60647BDE-6F46-46B1-8C9E-6439D9CC401C}</author>
    <author>tc={69534F30-5AED-457E-A184-C45E552B0DDA}</author>
  </authors>
  <commentList>
    <comment ref="N520" authorId="0" shapeId="0" xr:uid="{E204D401-C74A-421D-A41B-3B34F20658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Mexichen?</t>
      </text>
    </comment>
    <comment ref="N521" authorId="1" shapeId="0" xr:uid="{964CD400-369F-4099-BFE7-861D1709A7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Granel?</t>
      </text>
    </comment>
    <comment ref="N596" authorId="2" shapeId="0" xr:uid="{60647BDE-6F46-46B1-8C9E-6439D9CC40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centros de costos para Harinera 3 Castillos, tampoco para Mexichen</t>
      </text>
    </comment>
    <comment ref="N722" authorId="3" shapeId="0" xr:uid="{69534F30-5AED-457E-A184-C45E552B0D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C. costos para esta operación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tc={89CAF347-172A-41A5-9F7F-7B8EA0842402}</author>
    <author>tc={A7BC7F20-0782-4DB4-B3D6-5C130D416C7A}</author>
    <author>tc={1E75D7E7-76B9-4F87-93E7-055CB7C0D6D7}</author>
    <author>tc={CFF3E52D-ED75-47E9-88EB-7D4982E43A99}</author>
  </authors>
  <commentList>
    <comment ref="M48" authorId="0" shapeId="0" xr:uid="{89CAF347-172A-41A5-9F7F-7B8EA08424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Mexichen?</t>
      </text>
    </comment>
    <comment ref="M49" authorId="1" shapeId="0" xr:uid="{A7BC7F20-0782-4DB4-B3D6-5C130D416C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Granel?</t>
      </text>
    </comment>
    <comment ref="M124" authorId="2" shapeId="0" xr:uid="{1E75D7E7-76B9-4F87-93E7-055CB7C0D6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centros de costos para Harinera 3 Castillos, tampoco para Mexichen</t>
      </text>
    </comment>
    <comment ref="M249" authorId="3" shapeId="0" xr:uid="{CFF3E52D-ED75-47E9-88EB-7D4982E43A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C. costos para esta operación</t>
      </text>
    </comment>
  </commentList>
</comments>
</file>

<file path=xl/sharedStrings.xml><?xml version="1.0" encoding="utf-8"?>
<sst xmlns="http://schemas.openxmlformats.org/spreadsheetml/2006/main" count="10868" uniqueCount="1976">
  <si>
    <t>Cosecutivo</t>
  </si>
  <si>
    <t>Codigo</t>
  </si>
  <si>
    <t>Aprobado por</t>
  </si>
  <si>
    <t>Factura No.</t>
  </si>
  <si>
    <t>Proveedor</t>
  </si>
  <si>
    <t>Concepto</t>
  </si>
  <si>
    <t>Comentarios</t>
  </si>
  <si>
    <t>Fecha de Factura</t>
  </si>
  <si>
    <t>Fecha Recepción</t>
  </si>
  <si>
    <t>Vencimiento</t>
  </si>
  <si>
    <t>Subtotal</t>
  </si>
  <si>
    <t>Iva</t>
  </si>
  <si>
    <t>Total</t>
  </si>
  <si>
    <t>C.Costo</t>
  </si>
  <si>
    <t>Valor C. Costo</t>
  </si>
  <si>
    <t>OBSERVACIONES</t>
  </si>
  <si>
    <t>CONTABILIZACION WO</t>
  </si>
  <si>
    <t>FPB-03117</t>
  </si>
  <si>
    <t>Pendiente Aprobacion</t>
  </si>
  <si>
    <t>GAMA SAS</t>
  </si>
  <si>
    <t>CANON DE ARRENDAMIENTO DE 01 DE ENERO AL 31 DE ENERO</t>
  </si>
  <si>
    <t>COZCTG</t>
  </si>
  <si>
    <t>CEDIS CTG</t>
  </si>
  <si>
    <t>FPB-03118</t>
  </si>
  <si>
    <t>OK</t>
  </si>
  <si>
    <t>CFE2</t>
  </si>
  <si>
    <t>COLINGA SAS</t>
  </si>
  <si>
    <t>ARRIENDO OF 503</t>
  </si>
  <si>
    <t>COCPAD</t>
  </si>
  <si>
    <t>CORPORATIVO</t>
  </si>
  <si>
    <t>FPB-03119</t>
  </si>
  <si>
    <t>VICTOR SABOGAL</t>
  </si>
  <si>
    <t>JDF9383</t>
  </si>
  <si>
    <t>OPERACIÓN LOGISTICA JDF SAS</t>
  </si>
  <si>
    <t>SERVICIO DE CARGUE Y ARREGLO DE PRODUCTO MES DE ENERO DEL 2020  ESENTTIA PP</t>
  </si>
  <si>
    <t>COESDP</t>
  </si>
  <si>
    <t>ESENTTIA PP</t>
  </si>
  <si>
    <t>FPB-03120</t>
  </si>
  <si>
    <t>JDF9384</t>
  </si>
  <si>
    <t>OPERACION LOGISTICA JDF SAS</t>
  </si>
  <si>
    <t>SERVICIO DE CARGUE Y DESCARGUE (BULKMATIC PARQUIAMERICA) DEL MES DE ENERO</t>
  </si>
  <si>
    <t>FPB-03121</t>
  </si>
  <si>
    <t>JDF9386</t>
  </si>
  <si>
    <t xml:space="preserve">SERVICIO DE CARGUE Y DESCARGUE (BULKMATIC ZF CANDELARIA) DEL MES DE ENERO </t>
  </si>
  <si>
    <t>COESZF</t>
  </si>
  <si>
    <t>HICIERON RETEIVA YA SOLICITE LA REVISION</t>
  </si>
  <si>
    <t>FPB-03122</t>
  </si>
  <si>
    <t>LILIANA DEL RISCO</t>
  </si>
  <si>
    <t xml:space="preserve">PAPELERIA Y ASEO </t>
  </si>
  <si>
    <t>COMLAD</t>
  </si>
  <si>
    <t>MASTERBATCH</t>
  </si>
  <si>
    <t>FPB-03123</t>
  </si>
  <si>
    <t>COLOMTEL SAS</t>
  </si>
  <si>
    <t>INTERNET CORPORATIVO DE 3 MEGAS</t>
  </si>
  <si>
    <t>COECAD</t>
  </si>
  <si>
    <t>ECOPETROL</t>
  </si>
  <si>
    <t>FPB-03124</t>
  </si>
  <si>
    <t>OMAR RAMOS</t>
  </si>
  <si>
    <t>SOCIEDAD PORTUARIA BARRANCABERMEJA SA</t>
  </si>
  <si>
    <t>ARRENDAMEINTO DE BODEGA ENERO 2020</t>
  </si>
  <si>
    <t>COECES</t>
  </si>
  <si>
    <t>FPB-03125</t>
  </si>
  <si>
    <t>NOTA CREDITO</t>
  </si>
  <si>
    <t>K-01</t>
  </si>
  <si>
    <t>DESCUENTO ABONO CUOTA 13 PRESTAMO USO ADECUACIONES BODEGA</t>
  </si>
  <si>
    <t>*</t>
  </si>
  <si>
    <t>SERVICIO ADICIONAL COMPLEMENTARIO PORTUARIO ENERGIA ELECTRICA DICIEMBRE 2019</t>
  </si>
  <si>
    <t>FPB-03126</t>
  </si>
  <si>
    <t xml:space="preserve">AVANTEL LTE PRO </t>
  </si>
  <si>
    <t xml:space="preserve">SERVICIOS IDEN </t>
  </si>
  <si>
    <t>FPB-03127</t>
  </si>
  <si>
    <t>GECOLSA</t>
  </si>
  <si>
    <t xml:space="preserve">WHEEL ASSY,1 </t>
  </si>
  <si>
    <t>COESAU</t>
  </si>
  <si>
    <t>FPB-03128</t>
  </si>
  <si>
    <t>HOSE, HYDRAUL</t>
  </si>
  <si>
    <t>FPB-03129</t>
  </si>
  <si>
    <t>OPERADORES LOGISTICOS DE CARGA SAS(OPLCARGA)</t>
  </si>
  <si>
    <t xml:space="preserve">SERVICIO DE TRANSPORTE DE POLIETILENO PROCEDENTE DE BARRANCA- BQUILLA </t>
  </si>
  <si>
    <t>COECTO</t>
  </si>
  <si>
    <t>FPB-03130</t>
  </si>
  <si>
    <t xml:space="preserve">G Y J ASOCIADOS SAS </t>
  </si>
  <si>
    <t>ALQUILER DE SOFTWARE CONTABLE ENERO 2020</t>
  </si>
  <si>
    <t>FPB-03131</t>
  </si>
  <si>
    <t xml:space="preserve">PARQUIAMERICA PH </t>
  </si>
  <si>
    <t xml:space="preserve">CUOTA DE ADMINISTRACION </t>
  </si>
  <si>
    <t>FPB-03132</t>
  </si>
  <si>
    <t>SEDIAL SAS</t>
  </si>
  <si>
    <t>APOYO LOGISTICO DE ALMACENAMIENTO DICIEMBRE  2019</t>
  </si>
  <si>
    <t>COZMDE</t>
  </si>
  <si>
    <t>CEDIS MDE</t>
  </si>
  <si>
    <t>FPB-03133</t>
  </si>
  <si>
    <t xml:space="preserve">ETM EQUIPOS TECNI METALICOS SAS </t>
  </si>
  <si>
    <t xml:space="preserve">REPARACION Y MODIFICACION DE TUBO DE CARGUE M.O VARIOS </t>
  </si>
  <si>
    <t>COMATG</t>
  </si>
  <si>
    <t>MAS</t>
  </si>
  <si>
    <t>SE LIQUIDO RETEIVA YA SE HIZO LA ANOTACION</t>
  </si>
  <si>
    <t>FPB-03134</t>
  </si>
  <si>
    <t xml:space="preserve">SERVICIO ADICIONAL DE CARGUE Y DESCARGUE (BULKMATIC ZF CANDELARIA) </t>
  </si>
  <si>
    <t>ZF LA CANDELARIA</t>
  </si>
  <si>
    <t>FPB-03135</t>
  </si>
  <si>
    <t>SERVICIO PERSONAL ADICIONAL DE CARGUE Y DESCARGUE (BULKMATIC PARQUIAMERICA)</t>
  </si>
  <si>
    <t>FPB-03136</t>
  </si>
  <si>
    <t xml:space="preserve">SERVICIO ADICIONAL CARGUE Y DESCARGUE (COMAI) </t>
  </si>
  <si>
    <t>FPB-03137</t>
  </si>
  <si>
    <t>SERVICIO ADICIONAL DE CARGUE Y DESCARGUE (ESENTTIA PP)</t>
  </si>
  <si>
    <t>FPB-03138</t>
  </si>
  <si>
    <t>LUBESOL SAS</t>
  </si>
  <si>
    <t>M-DTE 24- 1/5- GRF</t>
  </si>
  <si>
    <t>FPB-03139</t>
  </si>
  <si>
    <t>PAPELERIA OFICINA CARTAGENA (INSUMOS ASEO)</t>
  </si>
  <si>
    <t>FPB-03140</t>
  </si>
  <si>
    <t xml:space="preserve">PAPELERIA OFICINA CARTAGENA </t>
  </si>
  <si>
    <t>FPB-03141</t>
  </si>
  <si>
    <t>FPB-03142</t>
  </si>
  <si>
    <t>GRUPO QUINCENA SAS (NOMINAPP)</t>
  </si>
  <si>
    <t>PLAN EMPRESARIAL 41-80 EMPLEADOS</t>
  </si>
  <si>
    <t>COCPGH</t>
  </si>
  <si>
    <t>FPB-03143</t>
  </si>
  <si>
    <t>CODIFICACION Y ETIQUETADO SAS (CODITEQ)</t>
  </si>
  <si>
    <t xml:space="preserve">PRINTING ALL IN </t>
  </si>
  <si>
    <t>COESIV</t>
  </si>
  <si>
    <t>FPB-03144</t>
  </si>
  <si>
    <t>EMPAQUETADURAS Y EMPAQUES SA</t>
  </si>
  <si>
    <t xml:space="preserve">CAPUCHA EN ALGODÓN TIPO NINJA </t>
  </si>
  <si>
    <t>COMLOP</t>
  </si>
  <si>
    <t>FPB-03145</t>
  </si>
  <si>
    <t>TESTING ENG SAS</t>
  </si>
  <si>
    <t xml:space="preserve">LIMPIEZA INTERNA Y DEL SISTEMA DE CARGA Y DESCARGA DE TOLVA </t>
  </si>
  <si>
    <t>COCETG</t>
  </si>
  <si>
    <t>CEMEX</t>
  </si>
  <si>
    <t>FPB-03146</t>
  </si>
  <si>
    <t>03-4460</t>
  </si>
  <si>
    <t>INVERSIONES Y TRANSBORDOS (INVERTRANS)SAS</t>
  </si>
  <si>
    <t>MOVILIZACION DE CARGA CON MONTACARGAS DE 2.5 TONELADAS</t>
  </si>
  <si>
    <t>FPB-03147</t>
  </si>
  <si>
    <t>PROSEGUR LTDA</t>
  </si>
  <si>
    <t>SERVICIO DE VIGILANCIA ELECTRONICA</t>
  </si>
  <si>
    <t>FPB-03148</t>
  </si>
  <si>
    <t xml:space="preserve">COMFENALCO CARTAGENA </t>
  </si>
  <si>
    <t>OBLIGACIONES CREDITOS DE LIBRANZA</t>
  </si>
  <si>
    <t>FPB-03149</t>
  </si>
  <si>
    <t>TRANSMAMONAL (EMPRESA DE SERVICIO ESPECIAL DE TRANSPORTE)</t>
  </si>
  <si>
    <t>SERVICIO DE TRANSPORTE PERSONAL (COMAI) 26-31 DIC</t>
  </si>
  <si>
    <t>COCPTI</t>
  </si>
  <si>
    <t>COESES</t>
  </si>
  <si>
    <t>COESHS</t>
  </si>
  <si>
    <t>COESMT</t>
  </si>
  <si>
    <t>COESOP</t>
  </si>
  <si>
    <t>COMLES</t>
  </si>
  <si>
    <t>COMLHS</t>
  </si>
  <si>
    <t>FPB-03150</t>
  </si>
  <si>
    <t>BULKMATIC DE MEXICO</t>
  </si>
  <si>
    <t xml:space="preserve">RENTA DE TOLVA ECOPETROL </t>
  </si>
  <si>
    <t>COECTG</t>
  </si>
  <si>
    <t>FPB-03151</t>
  </si>
  <si>
    <t>RENTA DE TOLVA ESENTTIA</t>
  </si>
  <si>
    <t>FPB-03152</t>
  </si>
  <si>
    <t>KAITEC COMPRESSORS</t>
  </si>
  <si>
    <t>ANTICIPO 50% SOPLADOR</t>
  </si>
  <si>
    <t>VALIDAR ES CTA DE COBRO POR ANTICIPO</t>
  </si>
  <si>
    <t>FPB-03153</t>
  </si>
  <si>
    <t>TRANSPORTES JOALCO SA</t>
  </si>
  <si>
    <t xml:space="preserve">SERV. TRANSPORTE MEN. CABEZOTE </t>
  </si>
  <si>
    <t>FPB-03154</t>
  </si>
  <si>
    <t>CENTRAL DE SUMINISTROS GSPATH SAS</t>
  </si>
  <si>
    <t>INSUMOS DE ASEO MB</t>
  </si>
  <si>
    <t>FPB-03155</t>
  </si>
  <si>
    <t xml:space="preserve">CTA DE COBRO </t>
  </si>
  <si>
    <t xml:space="preserve">LENCY CORREDOR PEÑA </t>
  </si>
  <si>
    <t xml:space="preserve">TRANSPORTE DE PERSONAL DEL 01- 31 DICIEMBRE </t>
  </si>
  <si>
    <t>COECIV</t>
  </si>
  <si>
    <t>FPB-03156</t>
  </si>
  <si>
    <t>TRITICUS SAS</t>
  </si>
  <si>
    <t xml:space="preserve">CLOUYD OFFIFCE 365 EMPRESA PREMIUM </t>
  </si>
  <si>
    <t>FPB-03157</t>
  </si>
  <si>
    <t>EDIFICIO KAIWA</t>
  </si>
  <si>
    <t>ADMINISTRACION</t>
  </si>
  <si>
    <t>FPB-03158</t>
  </si>
  <si>
    <t xml:space="preserve">SERIVICIOS LOGISTICOS INTEGRALES  DE CARGA BARRANCA DICIEMBRE </t>
  </si>
  <si>
    <t>COECDP</t>
  </si>
  <si>
    <t>FPB-03159</t>
  </si>
  <si>
    <t xml:space="preserve">SERVICOS LOGISTICOS INTEGRALES DE CARGTA BARRANCA DICIEMBRE </t>
  </si>
  <si>
    <t>FPB-03160</t>
  </si>
  <si>
    <t>TRANSPORTES Y SERVICIO FLORIAN SAS</t>
  </si>
  <si>
    <t xml:space="preserve">SERVICIO DE TRANSPORTE ESPECIAL DE PERSONAL </t>
  </si>
  <si>
    <t>COCPDG</t>
  </si>
  <si>
    <t>COCPHS</t>
  </si>
  <si>
    <t>FPB-03161</t>
  </si>
  <si>
    <t xml:space="preserve">SYSO EMPRESARIAL Y LABORATORIO CLINICO </t>
  </si>
  <si>
    <t xml:space="preserve">EXAMENES MEDICOS </t>
  </si>
  <si>
    <t>FPB-03162</t>
  </si>
  <si>
    <t>ALLIANZ</t>
  </si>
  <si>
    <t>SEGURO TRANSPORTES DICIEMBRE 2019</t>
  </si>
  <si>
    <t>COALTO</t>
  </si>
  <si>
    <t>ALION</t>
  </si>
  <si>
    <t>FPB-03163</t>
  </si>
  <si>
    <t>SEGURO TRANSPORTES ENERO 2020</t>
  </si>
  <si>
    <t>FPB-03164</t>
  </si>
  <si>
    <t>ALTALENE SAS</t>
  </si>
  <si>
    <t xml:space="preserve">ROLLO POLIFEN </t>
  </si>
  <si>
    <t>FPB-03165</t>
  </si>
  <si>
    <t>DITE SAS</t>
  </si>
  <si>
    <t xml:space="preserve">TOLVA DE 37 M3 </t>
  </si>
  <si>
    <t>COALTG</t>
  </si>
  <si>
    <t>FPB-03166</t>
  </si>
  <si>
    <t>04-47473</t>
  </si>
  <si>
    <t>PROEXCOM SAS</t>
  </si>
  <si>
    <t>ALQUILER DE UN RADIO DE COMUNICACIÓN</t>
  </si>
  <si>
    <t>FPB-03167</t>
  </si>
  <si>
    <t>SERV. DE TRANSPORTE (FACT 4792)</t>
  </si>
  <si>
    <t>FPB-03168</t>
  </si>
  <si>
    <t>04-1259</t>
  </si>
  <si>
    <t>SERV. DE TRANSPORTE (OPERACIÓN MAS)</t>
  </si>
  <si>
    <t>FPB-03169</t>
  </si>
  <si>
    <t xml:space="preserve">GRUPO RECORDAR </t>
  </si>
  <si>
    <t xml:space="preserve">PLAN PREV. EXEQUIAL PREPAG. CORPORATIVO </t>
  </si>
  <si>
    <t>COCETO</t>
  </si>
  <si>
    <t>COCPCM</t>
  </si>
  <si>
    <t>COCPPY</t>
  </si>
  <si>
    <t>FPB-03170</t>
  </si>
  <si>
    <t>GRUPO RECORDAR</t>
  </si>
  <si>
    <t>FPB-03171</t>
  </si>
  <si>
    <t xml:space="preserve">OPTIHOSE RUBBER </t>
  </si>
  <si>
    <t xml:space="preserve">ACOPLE OPW 3 ALUMINIO </t>
  </si>
  <si>
    <t>FPB-03172</t>
  </si>
  <si>
    <t xml:space="preserve">SERVINGER A Y R SAS </t>
  </si>
  <si>
    <t>CAJA SIN FIN C T 110REL 60/1 C 90 B5</t>
  </si>
  <si>
    <t>FPB-03173</t>
  </si>
  <si>
    <t>JUNGHEINRICH SAS</t>
  </si>
  <si>
    <t xml:space="preserve">ALQ MAQ 8660 </t>
  </si>
  <si>
    <t>FPB-03174</t>
  </si>
  <si>
    <t>LG10463</t>
  </si>
  <si>
    <t>ALPOPULAR SA</t>
  </si>
  <si>
    <t xml:space="preserve">SERVICIO ALMACEN SOLEDAD </t>
  </si>
  <si>
    <t>FPB-03175</t>
  </si>
  <si>
    <t>LG10451</t>
  </si>
  <si>
    <t>SERVICIO ALMACEN SOLEDAD</t>
  </si>
  <si>
    <t>FPB-03176</t>
  </si>
  <si>
    <t xml:space="preserve">GESTORES TALENTO HUMANO </t>
  </si>
  <si>
    <t>TEST AMITAI HONESTIDAD SELECCION</t>
  </si>
  <si>
    <t>FPB-03177</t>
  </si>
  <si>
    <t>INSUMOS DE OPERACIÓN - INSUMOS DE ASEO</t>
  </si>
  <si>
    <t>FPB-03178</t>
  </si>
  <si>
    <t>ESCOL CORPORPORATION SAS</t>
  </si>
  <si>
    <t xml:space="preserve">DIODE TRIFASIC - BLOQUE RECTIFICADOR </t>
  </si>
  <si>
    <t>FPB-03179</t>
  </si>
  <si>
    <t>HONOR LTDA</t>
  </si>
  <si>
    <t>MONITOREO</t>
  </si>
  <si>
    <t>FPB-03180</t>
  </si>
  <si>
    <t>TERREROS BARRERA SAS</t>
  </si>
  <si>
    <t xml:space="preserve">ASISTENCIA FINANCIERA DEL MES DE ENERO </t>
  </si>
  <si>
    <t>FPB-03181</t>
  </si>
  <si>
    <t>IMPORTEX SAS</t>
  </si>
  <si>
    <t xml:space="preserve">SERVICIOS REEMBOLSO DE GASTOS </t>
  </si>
  <si>
    <t>FPB-03182</t>
  </si>
  <si>
    <t xml:space="preserve">ETB </t>
  </si>
  <si>
    <t>LINEA TELEFONICA</t>
  </si>
  <si>
    <t>FPB-03183</t>
  </si>
  <si>
    <t xml:space="preserve">SERVICAFI </t>
  </si>
  <si>
    <t xml:space="preserve">SUMINISTRO DE ALIMENTACION EN LAS INSTALACIONES DE ESETTIA Y COMAI </t>
  </si>
  <si>
    <t>FPB-03184</t>
  </si>
  <si>
    <t xml:space="preserve">SUMINISTRO DE ALIMENTACION EN LAS INSTALACIONES DE COMAI </t>
  </si>
  <si>
    <t>FPB-03185</t>
  </si>
  <si>
    <t xml:space="preserve">EDITORIAL PSIGMA </t>
  </si>
  <si>
    <t xml:space="preserve">KOMPEDISC1-10 ISBN </t>
  </si>
  <si>
    <t>FPB-03186</t>
  </si>
  <si>
    <t>AGUAS DE CARTAGENA</t>
  </si>
  <si>
    <t xml:space="preserve">ACUEDUCTO </t>
  </si>
  <si>
    <t>FPB-03187</t>
  </si>
  <si>
    <t>04-1382</t>
  </si>
  <si>
    <t>SERV. TRANSPORTES CABEZOTE TOLVAS CEMENTER</t>
  </si>
  <si>
    <t>FPB-03188</t>
  </si>
  <si>
    <t>04-1385</t>
  </si>
  <si>
    <t>SERVICIO DE TRANSPORTE VACIO</t>
  </si>
  <si>
    <t>FPB-03189</t>
  </si>
  <si>
    <t>04-1394</t>
  </si>
  <si>
    <t>SERVICIO DE TRANSPORTE MEN SENCILLO ESENTTIA</t>
  </si>
  <si>
    <t>COESTG</t>
  </si>
  <si>
    <t>COESTO</t>
  </si>
  <si>
    <t>FPB-03190</t>
  </si>
  <si>
    <t>CENTRAL DE SOLDADURAS Y PROPTECCION INDUSTRIAL SA</t>
  </si>
  <si>
    <t xml:space="preserve">BOTA DE SEGURIDAD CAFÉ SAGA </t>
  </si>
  <si>
    <t>FPB-03191</t>
  </si>
  <si>
    <t>04-1416</t>
  </si>
  <si>
    <t>SERVICIO DE TRANSPORTE TRACTOCAMION ALION</t>
  </si>
  <si>
    <t>FPB-03192</t>
  </si>
  <si>
    <t>COLOMBIA TELECOMUNICACIONES SA(MOVISTAR)</t>
  </si>
  <si>
    <t xml:space="preserve">SERVICIO TELEFONIA MOVIL </t>
  </si>
  <si>
    <t>COCPOP</t>
  </si>
  <si>
    <t>COZBOG</t>
  </si>
  <si>
    <t>CEDIS BOG</t>
  </si>
  <si>
    <t>COZCLO</t>
  </si>
  <si>
    <t>CEDIS CLO</t>
  </si>
  <si>
    <t>FPB-03193</t>
  </si>
  <si>
    <t>SUMATEC SAS</t>
  </si>
  <si>
    <t>ELEMENTOS DE PROTECCIÓN PERSONAL BARRANCA</t>
  </si>
  <si>
    <t>FPB-03194</t>
  </si>
  <si>
    <t>SERVICIO DE VIGILANCIA CON ALARMAS 24 HORAS</t>
  </si>
  <si>
    <t>FPB-03195</t>
  </si>
  <si>
    <t>ABINTEC LTDA</t>
  </si>
  <si>
    <t xml:space="preserve">ESTUDIOS DE SEGURIDAD DE INGRESO </t>
  </si>
  <si>
    <t>FPB-03196</t>
  </si>
  <si>
    <t>ALCALDIA DE MEDELLIN</t>
  </si>
  <si>
    <t>IMPUESTO MENSUAL INDUSTRIA Y COMERCIO</t>
  </si>
  <si>
    <t>FPB-03197</t>
  </si>
  <si>
    <t>BAKERTILLY</t>
  </si>
  <si>
    <t xml:space="preserve">HONORARIOS DE REVISORIA FISCAL </t>
  </si>
  <si>
    <t>FPB-03198</t>
  </si>
  <si>
    <t>10-77080</t>
  </si>
  <si>
    <t>TRANSPORTES HUMADEA SAS</t>
  </si>
  <si>
    <t xml:space="preserve">TRANSPORTE  </t>
  </si>
  <si>
    <t>FPB-03199</t>
  </si>
  <si>
    <t>NYSI NEGOCIOS Y SOLUCIONES INTELIGENTES</t>
  </si>
  <si>
    <t>SWITCH TP-LINK SF1008D 8 PUERTOS</t>
  </si>
  <si>
    <t>FPB-03200</t>
  </si>
  <si>
    <t>PELERÍA INVENTARIOS PP</t>
  </si>
  <si>
    <t>FPB-03201</t>
  </si>
  <si>
    <t>PAPELERIA INVENTARIOS</t>
  </si>
  <si>
    <t>FPB-03202</t>
  </si>
  <si>
    <t>PAPELERIA MTTO PP</t>
  </si>
  <si>
    <t>FPB-03203</t>
  </si>
  <si>
    <t>579295399-3</t>
  </si>
  <si>
    <t>ENEL CODENSA</t>
  </si>
  <si>
    <t xml:space="preserve">CONSUMO DE ENERGIA </t>
  </si>
  <si>
    <t>FPB-03204</t>
  </si>
  <si>
    <t>PAGADO POR JHON JOJOA</t>
  </si>
  <si>
    <t>PHE6507</t>
  </si>
  <si>
    <t xml:space="preserve">OPERACIONES Y SERVICIOS TURISTICOS SAS </t>
  </si>
  <si>
    <t>ALOJAMEINTO JHON JOJOA</t>
  </si>
  <si>
    <t>FPB-03205</t>
  </si>
  <si>
    <t>COMPROBANTE DE PAGO</t>
  </si>
  <si>
    <t>CP 006509</t>
  </si>
  <si>
    <t>PAGO</t>
  </si>
  <si>
    <t>FPB-03206</t>
  </si>
  <si>
    <t>MMUNAR CONSULTORES</t>
  </si>
  <si>
    <t xml:space="preserve">SELECCIÓN Y EVALUACION DE PERSONAL -CARGO </t>
  </si>
  <si>
    <t>FPB-03207</t>
  </si>
  <si>
    <t>04-1636</t>
  </si>
  <si>
    <t xml:space="preserve">SERVICIO DE TRANSPORTE </t>
  </si>
  <si>
    <t>FPB-03208</t>
  </si>
  <si>
    <t>COLTANQUES SAS</t>
  </si>
  <si>
    <t xml:space="preserve">TRANSPORTE PD1971662 PS UPN778 CARTAGENA- BOGOTA POLIETILENO EN T.M </t>
  </si>
  <si>
    <t>FPB-03209</t>
  </si>
  <si>
    <t>VPCE1097</t>
  </si>
  <si>
    <t>INTELECTUM SAS(VIAGGIO)</t>
  </si>
  <si>
    <t xml:space="preserve">ALOJAMIENTO </t>
  </si>
  <si>
    <t>FPB-03210</t>
  </si>
  <si>
    <t xml:space="preserve">TONER HP 26X BK ORIGINAL </t>
  </si>
  <si>
    <t>FPB-03211</t>
  </si>
  <si>
    <t>PAGADO</t>
  </si>
  <si>
    <t>PHE6464</t>
  </si>
  <si>
    <t xml:space="preserve">OPERACIONES Y SERVICIOS TURISITIOS SAS </t>
  </si>
  <si>
    <t>ALOJAMIENTO JHON JOJOA</t>
  </si>
  <si>
    <t>FPB-03212</t>
  </si>
  <si>
    <t xml:space="preserve">SERVICIO DE TRANSPORTE DE PERSONAL DE ESENTTIA ENERO </t>
  </si>
  <si>
    <t>FPB-03213</t>
  </si>
  <si>
    <t>COMPRA DE ELEMENTOS DE PROTECCIÓN PERSONAL PP</t>
  </si>
  <si>
    <t>FPB-03214</t>
  </si>
  <si>
    <t xml:space="preserve">SURAMERICANA </t>
  </si>
  <si>
    <t xml:space="preserve">SEGURO DE VIDA </t>
  </si>
  <si>
    <t>FPB-03215</t>
  </si>
  <si>
    <t>AIRMAX SAS</t>
  </si>
  <si>
    <t xml:space="preserve">CICLO DE MANTENIMIENTO MES DE ENERO </t>
  </si>
  <si>
    <t>FPB-03216</t>
  </si>
  <si>
    <t>ADSIE SAS</t>
  </si>
  <si>
    <t xml:space="preserve">REVISION DE CARGA Y MANTENIMIENTO DE EXTINTOR DE CO2 DE 50 LBS CON CARRETILLA </t>
  </si>
  <si>
    <t>FPB-03217</t>
  </si>
  <si>
    <t xml:space="preserve">EBENEZER SOLUCION INTEGRAL </t>
  </si>
  <si>
    <t>SUMINISTRO DE ELEMENTOS DE ASEO Y CAFETERIA ENERO</t>
  </si>
  <si>
    <t>FPB-03218</t>
  </si>
  <si>
    <t>SERVICIO DE ASEO Y LIMPIEZA 21 DICIEMBRE - 20 DE ENERO</t>
  </si>
  <si>
    <t>FPB-03219</t>
  </si>
  <si>
    <t>COMPRA DE ELEMENTOS DE PROTECCIÓN PERSONAL MB</t>
  </si>
  <si>
    <t>FPB-03220</t>
  </si>
  <si>
    <t>PRODIASEO SAS</t>
  </si>
  <si>
    <t>VINIPEL PARA EMPAQUE TRANSPARENTE</t>
  </si>
  <si>
    <t>FPB-03221</t>
  </si>
  <si>
    <t>CREDITOS DE LIBRANZA</t>
  </si>
  <si>
    <t>FPB-03222</t>
  </si>
  <si>
    <t>TIGO UNE</t>
  </si>
  <si>
    <t>SERVICIOS TELECOMUNICACIONES</t>
  </si>
  <si>
    <t>FPB-03223</t>
  </si>
  <si>
    <t>LYNN INDUSTRIES CORPORATED</t>
  </si>
  <si>
    <t xml:space="preserve">COMPRA DE VALVULAS </t>
  </si>
  <si>
    <t>FPB-03224</t>
  </si>
  <si>
    <t>FPB-03225</t>
  </si>
  <si>
    <t>ARNES DIELECTRICO EN V CON FAJA LUMBAR PROTECTA</t>
  </si>
  <si>
    <t>FPB-03226</t>
  </si>
  <si>
    <t>FPB-03227</t>
  </si>
  <si>
    <t>03-4477</t>
  </si>
  <si>
    <t xml:space="preserve">MOVILIZACION DE CARGA CON MONTACARGAS DE 2.5 TONELADAS </t>
  </si>
  <si>
    <t>FPB-03228</t>
  </si>
  <si>
    <t>COMERCIALIZADORA ALTIPACK SAS</t>
  </si>
  <si>
    <t>LITRO DE ADITIVO TECNICO</t>
  </si>
  <si>
    <t>FPB-03229</t>
  </si>
  <si>
    <t>CFE11</t>
  </si>
  <si>
    <t>FPB-03230</t>
  </si>
  <si>
    <t>CUOTA DE ADMINISTRACIÓN</t>
  </si>
  <si>
    <t>FPB-03231</t>
  </si>
  <si>
    <t>CYC TRADING SAS</t>
  </si>
  <si>
    <t xml:space="preserve">SELLO C DENTADA 35 CM </t>
  </si>
  <si>
    <t>FPB-03232</t>
  </si>
  <si>
    <t>SERV TECNICO MTTO RETRACTIL</t>
  </si>
  <si>
    <t>FPB-03233</t>
  </si>
  <si>
    <t>AVANTEL LTE PRO</t>
  </si>
  <si>
    <t>FPB-03234</t>
  </si>
  <si>
    <t>BOTA DE SEGURIDAD CAFÉ SAGA</t>
  </si>
  <si>
    <t>FPB-03235</t>
  </si>
  <si>
    <t>SERVICIO DE CARGUE Y DESCARGUE (ZF LA CANDERLARIA)</t>
  </si>
  <si>
    <t>FPB-03236</t>
  </si>
  <si>
    <t>SERVICIO DE CARGUE Y DESCARGUE (PARQUIAMERICA)</t>
  </si>
  <si>
    <t>FPB-03237</t>
  </si>
  <si>
    <t>SERVICIO DE CARGUE Y ARREGLO DE PRODUCTO (ESENTTIA PP)</t>
  </si>
  <si>
    <t>FPB-03238</t>
  </si>
  <si>
    <t xml:space="preserve">REPARACION TUBO DESCARGUE EN ALUMINIO </t>
  </si>
  <si>
    <t>FPB-03239</t>
  </si>
  <si>
    <t xml:space="preserve">INSUMOS PARA CEDIS / DOTACIÓN </t>
  </si>
  <si>
    <t>FPB-03240</t>
  </si>
  <si>
    <t>pendiente Aprobacion</t>
  </si>
  <si>
    <t>ARRENDAMIENTO BODEGA 5 PARQUIAMERICA</t>
  </si>
  <si>
    <t>FPB-03241</t>
  </si>
  <si>
    <t>ASISTENCIA FINANCIERA DEL MES DE FEBRERO</t>
  </si>
  <si>
    <t>FPB-03242</t>
  </si>
  <si>
    <t>ALQUILER SOFTWARE CONTABLE FEBRERO</t>
  </si>
  <si>
    <t>FPB-03243</t>
  </si>
  <si>
    <t>ARRENDAMIENTO DE BODEGA FEBRERO</t>
  </si>
  <si>
    <t>FPB-03244</t>
  </si>
  <si>
    <t xml:space="preserve">DESCUENTO ABONO CUOTA 14 PRESTAMO USO ADECUACIONES DE BODEGA </t>
  </si>
  <si>
    <t>FPB-03245</t>
  </si>
  <si>
    <t>FPB-03246</t>
  </si>
  <si>
    <t>FPB-03247</t>
  </si>
  <si>
    <t>FPB-03248</t>
  </si>
  <si>
    <t>FPB-03249</t>
  </si>
  <si>
    <t>CAPACITACIONES Y CERTIFICACIONES SAS</t>
  </si>
  <si>
    <t xml:space="preserve">CAPACITACION Y CERTIFICACION EN TRABAJO SEGURO EN ALTURAS </t>
  </si>
  <si>
    <t>FPB-03250</t>
  </si>
  <si>
    <t>SERVICIO PERSONAL ADICIONAL DE CARGUE Y DESCARGUE (ZF FRANCA LA CANDELARIA)</t>
  </si>
  <si>
    <t>FPB-03251</t>
  </si>
  <si>
    <t>SERVICIO PERSONAL ADICIONAL DE CARGUE Y DESCARGUE (BULKMATIC PARQUIMERICA)</t>
  </si>
  <si>
    <t>FPB-03252</t>
  </si>
  <si>
    <t>FPB-03253</t>
  </si>
  <si>
    <t xml:space="preserve">OPERACIÓN LOGISTICA JDF SAS </t>
  </si>
  <si>
    <t>SERVICIO ADICIONAL DE CARGUE Y DESCARGUE (COMAI)</t>
  </si>
  <si>
    <t>FPB-03254</t>
  </si>
  <si>
    <t>COMPRA DE EXTINTORES OF BOGOTÁ</t>
  </si>
  <si>
    <t>FPB-03255</t>
  </si>
  <si>
    <t xml:space="preserve">RENTA DE TOLVA ESSENTIA </t>
  </si>
  <si>
    <t>FPB-03256</t>
  </si>
  <si>
    <t>RENTA DE TOLVA ECOPETROL</t>
  </si>
  <si>
    <t>FPB-03257</t>
  </si>
  <si>
    <t>FPB-03258</t>
  </si>
  <si>
    <t>IBIS HOTELS SA</t>
  </si>
  <si>
    <t>HOSPEDAJE MICHAEL ALZATE (CALI)</t>
  </si>
  <si>
    <t>FPB-03259</t>
  </si>
  <si>
    <t xml:space="preserve">SERVICIO DE VIGILANCIA ELECTRONICA </t>
  </si>
  <si>
    <t>FPB-03260</t>
  </si>
  <si>
    <t>04-47604</t>
  </si>
  <si>
    <t xml:space="preserve">ALQUILER DE UN RADIO DE COMUNICACIÓN </t>
  </si>
  <si>
    <t>FPB-03261</t>
  </si>
  <si>
    <t>HOSPEDAJE JHON JOJOA (CALI)</t>
  </si>
  <si>
    <t>FPB-03262</t>
  </si>
  <si>
    <t xml:space="preserve">OPERACION LOGISTICA JDF SAS </t>
  </si>
  <si>
    <t>SERVICIOS LOGISTICOS INTEGRALES A LA CARGA ENERO (EJA)</t>
  </si>
  <si>
    <t>FPB-03263</t>
  </si>
  <si>
    <t xml:space="preserve">SERVICIOS LOGISTICOS INTEGRALES A LA CARGA ENERO </t>
  </si>
  <si>
    <t>FPB-03264</t>
  </si>
  <si>
    <t>INSUMOS ASEO MB</t>
  </si>
  <si>
    <t>FPB-03265</t>
  </si>
  <si>
    <t>ETIQUETAS</t>
  </si>
  <si>
    <t>FPB-03266</t>
  </si>
  <si>
    <t>FPB-03267</t>
  </si>
  <si>
    <t>DEVOLVER</t>
  </si>
  <si>
    <t>SERPOMAR SAS</t>
  </si>
  <si>
    <t xml:space="preserve">OTROS COBROS DE  TRANSPORTE Y BODEGA </t>
  </si>
  <si>
    <t>FPB-03268</t>
  </si>
  <si>
    <t xml:space="preserve">SERPOMAR SAS </t>
  </si>
  <si>
    <t xml:space="preserve">OTROS COBROS DE TRANSPORTE Y BODEGA </t>
  </si>
  <si>
    <t>FPB-03269</t>
  </si>
  <si>
    <t>FPB-03270</t>
  </si>
  <si>
    <t>FPB-03271</t>
  </si>
  <si>
    <t>FPB-03272</t>
  </si>
  <si>
    <t>FPB-03273</t>
  </si>
  <si>
    <t>MOUSE GENIUS INALAMBRICO</t>
  </si>
  <si>
    <t>FPB-03274</t>
  </si>
  <si>
    <t>FPB-03275</t>
  </si>
  <si>
    <t>FPB-03276</t>
  </si>
  <si>
    <t>RAFAEL MURZI</t>
  </si>
  <si>
    <t xml:space="preserve"> SUMINISTROS Y SOLUCIONES  DE INGIENERIA (SUMYSO CJ )</t>
  </si>
  <si>
    <t>FABRICACION DE TUBERIA HIDRAULICA CALIBRE 16 CON CURVAS SOPORTES MACHO HEMBRA</t>
  </si>
  <si>
    <t>FPB-03277</t>
  </si>
  <si>
    <t xml:space="preserve">LITRO DE SOLUCION DE LIMPIEZA </t>
  </si>
  <si>
    <t>FPB-03278</t>
  </si>
  <si>
    <t xml:space="preserve">COTRASUR </t>
  </si>
  <si>
    <t>TRANSPORTE</t>
  </si>
  <si>
    <t>FPB-03279</t>
  </si>
  <si>
    <t>FPB-03280</t>
  </si>
  <si>
    <t>LIQUIDO LIMPIADOR</t>
  </si>
  <si>
    <t>FPB-03281</t>
  </si>
  <si>
    <t>TORNILLO DE 3/8 X 1</t>
  </si>
  <si>
    <t>FPB-03282</t>
  </si>
  <si>
    <t xml:space="preserve">AMAYA ABOGADOS SAS </t>
  </si>
  <si>
    <t xml:space="preserve">ASESORIA LEGAL ENERO </t>
  </si>
  <si>
    <t>FPB-03283</t>
  </si>
  <si>
    <t>FPB-03284</t>
  </si>
  <si>
    <t>FPB-03285</t>
  </si>
  <si>
    <t>FPB-03286</t>
  </si>
  <si>
    <t>FPB-03287</t>
  </si>
  <si>
    <t>FPB-03288</t>
  </si>
  <si>
    <t xml:space="preserve">OTROS COBROS DE TRASNPORTE Y BODEGA </t>
  </si>
  <si>
    <t>FPB-03289</t>
  </si>
  <si>
    <t xml:space="preserve">SERVICIO DE TRANSPORTE DE CARGA POR CARRETERA </t>
  </si>
  <si>
    <t>FPB-03290</t>
  </si>
  <si>
    <t xml:space="preserve">CASCO RACHET NARANJA </t>
  </si>
  <si>
    <t>FPB-03291</t>
  </si>
  <si>
    <t xml:space="preserve">LENCY MAYERLY CORREDOR PEÑA </t>
  </si>
  <si>
    <t xml:space="preserve">TRANSPORTE DE PERSONAL ENERO </t>
  </si>
  <si>
    <t>FPB-03292</t>
  </si>
  <si>
    <t xml:space="preserve">GECOLSA </t>
  </si>
  <si>
    <t>FRAME, TILTIN - OC904</t>
  </si>
  <si>
    <t>FPB-03293</t>
  </si>
  <si>
    <t xml:space="preserve">POLYBOL SAS </t>
  </si>
  <si>
    <t>FFS LDPE POLIFEN 641 - OC 944</t>
  </si>
  <si>
    <t>FPB-03294</t>
  </si>
  <si>
    <t xml:space="preserve">COMERCIALIZADORA ALTIPACK SAS </t>
  </si>
  <si>
    <t xml:space="preserve">BOQUILLA DE 60 CM </t>
  </si>
  <si>
    <t>FPB-03295</t>
  </si>
  <si>
    <t>TRASNPORTES Y SERVICOS FLORIAN SAS</t>
  </si>
  <si>
    <t>FPB-03296</t>
  </si>
  <si>
    <t xml:space="preserve">HONOR LTDA </t>
  </si>
  <si>
    <t xml:space="preserve">MONITOREO </t>
  </si>
  <si>
    <t>FPB-03297</t>
  </si>
  <si>
    <t xml:space="preserve">NETMASK </t>
  </si>
  <si>
    <t xml:space="preserve">MERAKI MX64CLOUD MANAGED SECURITY </t>
  </si>
  <si>
    <t>FPB-03298</t>
  </si>
  <si>
    <t xml:space="preserve">CONFIGURACION INICIAL Y PUESTA EN MARCHA REMOTA DE LOS EQUIPOS BOGOTA </t>
  </si>
  <si>
    <t>FPB-03299</t>
  </si>
  <si>
    <t xml:space="preserve">SERVICIO DE VIGILANCIA EFIJA CON ALARMA 24 HORAS LUNES A DOMINGO </t>
  </si>
  <si>
    <t>FPB-03300</t>
  </si>
  <si>
    <t>SERVICIO ADICIONAL DE ESCOLTA ESTATICO ENERO</t>
  </si>
  <si>
    <t>FPB-03301</t>
  </si>
  <si>
    <t>FPB-03302</t>
  </si>
  <si>
    <t xml:space="preserve">REPUESTOS Y SERVICIOS CH SAS </t>
  </si>
  <si>
    <t xml:space="preserve">TAPA DOMO TOLVA </t>
  </si>
  <si>
    <t>FPB-03303</t>
  </si>
  <si>
    <t>SEIB-151</t>
  </si>
  <si>
    <t xml:space="preserve">SURTIRETENES Y RODAMIENTOS LTDA </t>
  </si>
  <si>
    <t>ABRAZADERA INDUSTRIAL</t>
  </si>
  <si>
    <t>FPB-03304</t>
  </si>
  <si>
    <t>ELEMENTOS DE PROTECCIÓN PERSONAL MB</t>
  </si>
  <si>
    <t>FPB-03305</t>
  </si>
  <si>
    <t>ESENTTIA SA</t>
  </si>
  <si>
    <t xml:space="preserve">RECUPERACION PERDIDA DE PTO Y EMPAQUE </t>
  </si>
  <si>
    <t>FPB-03306</t>
  </si>
  <si>
    <t>LUZ CARIME HERNANDEZ CAMARGO</t>
  </si>
  <si>
    <t xml:space="preserve">36 DIAS DE ALQUILER DE CARGADOR DE BATERIAS PARA PANTORAFOS </t>
  </si>
  <si>
    <t>FPB-03307</t>
  </si>
  <si>
    <t xml:space="preserve">GUANTE KLEENGUARD G40 POLIURETANO TALLA 9 </t>
  </si>
  <si>
    <t>FPB-03308</t>
  </si>
  <si>
    <t xml:space="preserve">SUMINISTRO DE ALIMENTACION EN INSTALACIONES DE COMAI </t>
  </si>
  <si>
    <t>FPB-03309</t>
  </si>
  <si>
    <t>SUMINISTRO DE ALIMENTACION  EN INSTALACIONES DE ESENTTIA Y COMAI</t>
  </si>
  <si>
    <t>FPB-03310</t>
  </si>
  <si>
    <t>E6</t>
  </si>
  <si>
    <t>INBAMAQ SAS</t>
  </si>
  <si>
    <t xml:space="preserve">SERVICIO DE RECONEXION DE MANGUERA FLEXIBLE ENTRE DUCTO Y SILO </t>
  </si>
  <si>
    <t>FPB-03311</t>
  </si>
  <si>
    <t xml:space="preserve">ALLIANZ </t>
  </si>
  <si>
    <t xml:space="preserve">POLIZA TRANSPORTES </t>
  </si>
  <si>
    <t>FPB-03312</t>
  </si>
  <si>
    <t>FPB-03313</t>
  </si>
  <si>
    <t>FPB-03314</t>
  </si>
  <si>
    <t>FPB-03315</t>
  </si>
  <si>
    <t xml:space="preserve">AGUAS DE CARTAGENA </t>
  </si>
  <si>
    <t>FPB-03316</t>
  </si>
  <si>
    <t xml:space="preserve">  </t>
  </si>
  <si>
    <t>FPB-03317</t>
  </si>
  <si>
    <t>NOTA CRÉDITO A FACTURA 0206757</t>
  </si>
  <si>
    <t>FPB-03318</t>
  </si>
  <si>
    <t>NOTA CRÉDITO A FACTURA 0206724</t>
  </si>
  <si>
    <t>FPB-03319</t>
  </si>
  <si>
    <t>04-2420</t>
  </si>
  <si>
    <t>MULA EXPRESO 35 TON - TURBO EXPRESO 4.5 TON</t>
  </si>
  <si>
    <t>FPB-03320</t>
  </si>
  <si>
    <t>04-2421</t>
  </si>
  <si>
    <t>TRANSP CABEZOTE</t>
  </si>
  <si>
    <t>FPB-03321</t>
  </si>
  <si>
    <t>REPETIDA</t>
  </si>
  <si>
    <t>FPB-03322</t>
  </si>
  <si>
    <t xml:space="preserve">RELIEVES ROP </t>
  </si>
  <si>
    <t>AVISO EN VIDRIO CRISTAL 10 MM</t>
  </si>
  <si>
    <t>FPB-03323</t>
  </si>
  <si>
    <t>CA3173</t>
  </si>
  <si>
    <t>AQUASIA SAS</t>
  </si>
  <si>
    <t>AGENCIAMIENTO ADUANERO (CUOTA DE IMPORTACIÓN TEMPORAL)</t>
  </si>
  <si>
    <t>FPB-03324</t>
  </si>
  <si>
    <t>CA3174</t>
  </si>
  <si>
    <t>FPB-03325</t>
  </si>
  <si>
    <t xml:space="preserve">OTROS COBROS DE TRANSPORTES Y BODEGA </t>
  </si>
  <si>
    <t>FPB-03326</t>
  </si>
  <si>
    <t>FPB-03327</t>
  </si>
  <si>
    <t xml:space="preserve">ALFREDO BERNARDO VASQUEZ NEIRA </t>
  </si>
  <si>
    <t xml:space="preserve">GASTOS DE CONDUCTOR PARA CAPACITACIONES EN BARRANQUILA Y CARTAGENA </t>
  </si>
  <si>
    <t>FPB-03328</t>
  </si>
  <si>
    <t xml:space="preserve">GUANTE KLEENGUARD G60 ANTICORTE NIVEL 5 </t>
  </si>
  <si>
    <t>FPB-03329</t>
  </si>
  <si>
    <t>BOTA CAFÉ SINTETICO</t>
  </si>
  <si>
    <t>FPB-03330</t>
  </si>
  <si>
    <t>ADA54488</t>
  </si>
  <si>
    <t>AGENCIA DE ADUANAS DHL LTDA</t>
  </si>
  <si>
    <t>TRIBUTOS ADUANEROS, BODEGAJE DEPOSITO (PINZAS EMPACADORA)</t>
  </si>
  <si>
    <t>FPB-03331</t>
  </si>
  <si>
    <t>EC-192821489</t>
  </si>
  <si>
    <t>SERVICIOS MOVIL</t>
  </si>
  <si>
    <t>FPB-03332</t>
  </si>
  <si>
    <t>FE-256</t>
  </si>
  <si>
    <t>LICENCIAS OFFICE</t>
  </si>
  <si>
    <t>FPB-03333</t>
  </si>
  <si>
    <t>FEC-68029</t>
  </si>
  <si>
    <t>POLIPROPILENO 183400</t>
  </si>
  <si>
    <t>FPB-03334</t>
  </si>
  <si>
    <t>FPB-03335</t>
  </si>
  <si>
    <t>GORRO ZUBIOLA PLEGADO BLANCO / AGUA</t>
  </si>
  <si>
    <t>FPB-03336</t>
  </si>
  <si>
    <t xml:space="preserve">SERVICIO DE TRANSPORTE DE PERSONAL DE COMAI </t>
  </si>
  <si>
    <t>FPB-03337</t>
  </si>
  <si>
    <t>SERVICIO DE TRANSPORTE DE PERSONAL</t>
  </si>
  <si>
    <t>FPB-03338</t>
  </si>
  <si>
    <t>CENTRAL DE SUMINISTROS G SPATH SAS</t>
  </si>
  <si>
    <t>BLUE JEANS RAPEROS CON CINTAS REFLECTIVAS TALLA 30,34</t>
  </si>
  <si>
    <t>FPB-03339</t>
  </si>
  <si>
    <t>FS10-1007003</t>
  </si>
  <si>
    <t xml:space="preserve">GECOLSA SA </t>
  </si>
  <si>
    <t xml:space="preserve">TOT LBR SEG 01 010 REMOVER E INSTALAR MAST MASTIL </t>
  </si>
  <si>
    <t>FPB-03340</t>
  </si>
  <si>
    <t xml:space="preserve">PAQUETE DE INTERNET Y VOZ </t>
  </si>
  <si>
    <t>FPB-03341</t>
  </si>
  <si>
    <t>582782823-0</t>
  </si>
  <si>
    <t>CODENSA</t>
  </si>
  <si>
    <t>FPB-03342</t>
  </si>
  <si>
    <t>INDUSTRIAS TECNITANQUES SAS</t>
  </si>
  <si>
    <t>SUMINISTRO REPARACIONES MMTO EQUIPO-19</t>
  </si>
  <si>
    <t>FPB-03343</t>
  </si>
  <si>
    <t>FPB-03344</t>
  </si>
  <si>
    <t>SUMINISTRO REPARACIONES MTTO EQUIPOS-19</t>
  </si>
  <si>
    <t>FPB-03345</t>
  </si>
  <si>
    <t>04-2665</t>
  </si>
  <si>
    <t xml:space="preserve">TRANSPORTE JOALCO SA </t>
  </si>
  <si>
    <t xml:space="preserve">SERV. TRASNPORTE TRACTROCAMION CAUTIVO </t>
  </si>
  <si>
    <t>FPB-03346</t>
  </si>
  <si>
    <t>FE69</t>
  </si>
  <si>
    <t xml:space="preserve">DITE SAS </t>
  </si>
  <si>
    <t xml:space="preserve">SEMIREMOLQUE TOLVA DE TRES EJES PARA TRANSPORTE DE PRODUCTOS PULVERIZADOS </t>
  </si>
  <si>
    <t>FPB-03347</t>
  </si>
  <si>
    <t>CTA DE COBRO 6</t>
  </si>
  <si>
    <t xml:space="preserve">SERVICIO DE ASEO Y LIMPIEZA </t>
  </si>
  <si>
    <t>FPB-03348</t>
  </si>
  <si>
    <t>04-2710</t>
  </si>
  <si>
    <t xml:space="preserve">SERVICIO TRANSPORTE CABEZOTE </t>
  </si>
  <si>
    <t>FPB-03349</t>
  </si>
  <si>
    <t xml:space="preserve">CASCO RACHET COLOR NARANJA </t>
  </si>
  <si>
    <t>FPB-03350</t>
  </si>
  <si>
    <t>LG11817</t>
  </si>
  <si>
    <t xml:space="preserve">SERVICIO EXTRAORDINARIO HORAS EXTRAS, BODEGA PROPIA DEPOSITO SIMPLE, CARGUE Y DESCARGUE , MONTACRGAS </t>
  </si>
  <si>
    <t>CEDIS MED</t>
  </si>
  <si>
    <t>FPB-03351</t>
  </si>
  <si>
    <t>11-81030</t>
  </si>
  <si>
    <t>MERQUELLANTAS SAS</t>
  </si>
  <si>
    <t>LN 295-80R22.5 HSR3</t>
  </si>
  <si>
    <t>FPB-03352</t>
  </si>
  <si>
    <t>04-2729</t>
  </si>
  <si>
    <t xml:space="preserve">SERVICIO DE TRANSPORTE SENCILLO </t>
  </si>
  <si>
    <t>FPB-03353</t>
  </si>
  <si>
    <t>982465253-83</t>
  </si>
  <si>
    <t xml:space="preserve">SERVICIO DE TELEFONIA MOVIL E INTERNET </t>
  </si>
  <si>
    <t>FPB-03354</t>
  </si>
  <si>
    <t>04-2730</t>
  </si>
  <si>
    <t xml:space="preserve">SERVICIO DE TRANSPORTE CABEZOTE </t>
  </si>
  <si>
    <t>FPB-03355</t>
  </si>
  <si>
    <t>COMFENALCO</t>
  </si>
  <si>
    <t xml:space="preserve">CREDITOS DE LIBRANZA </t>
  </si>
  <si>
    <t>FPB-03356</t>
  </si>
  <si>
    <t>10-78269</t>
  </si>
  <si>
    <t>ALMACENAMIENTO DICIEMBRE</t>
  </si>
  <si>
    <t>FPB-03357</t>
  </si>
  <si>
    <t>10-78270</t>
  </si>
  <si>
    <t>ALMACENAMIENTO ENERO</t>
  </si>
  <si>
    <t>DEVOLVIERON</t>
  </si>
  <si>
    <t>FPB-03358</t>
  </si>
  <si>
    <t>10-78268</t>
  </si>
  <si>
    <t>ALMACENAMIENTO NOVIEMBRE</t>
  </si>
  <si>
    <t>FPB-03359</t>
  </si>
  <si>
    <t>12-21970</t>
  </si>
  <si>
    <t>ALMACENAMIENTO FEBRERO</t>
  </si>
  <si>
    <t>FPB-03360</t>
  </si>
  <si>
    <t xml:space="preserve">ENGANCHE DE TOLVA, HACER PRUEBA EN MEXICHEM Y LLEGAR A GUARDAR EN PARQUIAMERICA </t>
  </si>
  <si>
    <t>FPB-03361</t>
  </si>
  <si>
    <t>TELE650</t>
  </si>
  <si>
    <t>ALOJAMIENTO OMAR RAMOS (BOGOTÁ)</t>
  </si>
  <si>
    <t>FPB-03362</t>
  </si>
  <si>
    <t>DISTRIBUCIONES Y CALZADO DYD</t>
  </si>
  <si>
    <t>DOTACION</t>
  </si>
  <si>
    <t>FPB-03363</t>
  </si>
  <si>
    <t>BOTAS DE SEGURIDAD PARA DOTACIÓN</t>
  </si>
  <si>
    <t>FPB-03364</t>
  </si>
  <si>
    <t>TELE665</t>
  </si>
  <si>
    <t>INTELECTUM SAS (VIAGGIO)</t>
  </si>
  <si>
    <t>FPB-03365</t>
  </si>
  <si>
    <t>FPB-03366</t>
  </si>
  <si>
    <t xml:space="preserve">ASOCIADOS SAS (G&amp;J) </t>
  </si>
  <si>
    <t xml:space="preserve">ALQUILER DE SOFTWARE CONTABLE MES DE FEBRERO </t>
  </si>
  <si>
    <t>FPB-03367</t>
  </si>
  <si>
    <t xml:space="preserve">PROCESO DE DEVOLUCIÓN IMPUESTO DE RENTA 2018 Y RETENCIÓN EN LA FUENTE 2019 </t>
  </si>
  <si>
    <t>FPB-03368</t>
  </si>
  <si>
    <t>CFE18</t>
  </si>
  <si>
    <t xml:space="preserve">COLINGA SAS </t>
  </si>
  <si>
    <t>FPB-03369</t>
  </si>
  <si>
    <t>SERIVICIO DE CARGUE Y DESCARGUE (ZF LA CANDELARIA ) (F. MARZO)</t>
  </si>
  <si>
    <t>FPB-03370</t>
  </si>
  <si>
    <t>SERVICO DE CARGUE Y DESCARGUE (PARQUIAMERICA) (F. MARZO)</t>
  </si>
  <si>
    <t>FPB-03371</t>
  </si>
  <si>
    <t>DEVUELTA</t>
  </si>
  <si>
    <t xml:space="preserve">SERVICIO DE CARGUE Y ARREGLO DE PRODUCTO </t>
  </si>
  <si>
    <t>FPB-03372</t>
  </si>
  <si>
    <t xml:space="preserve">GAMA SAS </t>
  </si>
  <si>
    <t xml:space="preserve">ARRENDAMIENTO DE BODEGA PARQUIAMERICA </t>
  </si>
  <si>
    <t>FPB-03373</t>
  </si>
  <si>
    <t>MIT22</t>
  </si>
  <si>
    <t xml:space="preserve">MATTERIALIZA SAS </t>
  </si>
  <si>
    <t>MESA SALA DE JUNTAS BASE METALICA Y SUPERFICIE ENSAMBLADA</t>
  </si>
  <si>
    <t>FPB-03374</t>
  </si>
  <si>
    <t xml:space="preserve">PLAN EMPRESARIAL 41-80 EMPLEADOS </t>
  </si>
  <si>
    <t>FPB-03375</t>
  </si>
  <si>
    <t xml:space="preserve">NYSI NEGOCIOS Y SOLUCIONES INTELIGENTES </t>
  </si>
  <si>
    <t>MONITOR LG LED 19,5"</t>
  </si>
  <si>
    <t>FPB-03376</t>
  </si>
  <si>
    <t>OPTIHOSE RUBBER SAS</t>
  </si>
  <si>
    <t xml:space="preserve">ACOPLE UNION MACHO </t>
  </si>
  <si>
    <t>FPB-03377</t>
  </si>
  <si>
    <t xml:space="preserve">OPTIHOSE RUBBER SAS </t>
  </si>
  <si>
    <t xml:space="preserve">UNION MACHO HEMBRE </t>
  </si>
  <si>
    <t>FPB-03378</t>
  </si>
  <si>
    <t xml:space="preserve">MANG SUCCION 4X6 ,ACOPLES C4 Y TAPON DE ALUMINIO </t>
  </si>
  <si>
    <t>FPB-03379</t>
  </si>
  <si>
    <t>06-4696</t>
  </si>
  <si>
    <t xml:space="preserve">BASC CARTAGENA </t>
  </si>
  <si>
    <t xml:space="preserve">CUOTAS DE SOSTENIMIENTO ANUAL </t>
  </si>
  <si>
    <t>FPB-03380</t>
  </si>
  <si>
    <t xml:space="preserve">EQUIPOS TECNI METALICOS SAS </t>
  </si>
  <si>
    <t xml:space="preserve">CAMBIO LLAVE PASO CEMENTO CISTERNA </t>
  </si>
  <si>
    <t>FPB-03381</t>
  </si>
  <si>
    <t>VALVULA MARIPOSA 3</t>
  </si>
  <si>
    <t>FPB-03382</t>
  </si>
  <si>
    <t xml:space="preserve">ALTALENE SAS </t>
  </si>
  <si>
    <t>FPB-03383</t>
  </si>
  <si>
    <t xml:space="preserve">ARRENDAMIENTO DE BODEGA MARZO </t>
  </si>
  <si>
    <t>FPB-03384</t>
  </si>
  <si>
    <t xml:space="preserve">COLOMTEL SAS </t>
  </si>
  <si>
    <t xml:space="preserve">INTERNET CORPORATIVO DE 3 MEGAS </t>
  </si>
  <si>
    <t>FPB-03385</t>
  </si>
  <si>
    <t>JURIDICA A&amp;C  SAS</t>
  </si>
  <si>
    <t xml:space="preserve">HONORARIOS ASESORIA JURIDICA EN EL PERIODO </t>
  </si>
  <si>
    <t>FPB-03386</t>
  </si>
  <si>
    <t>AVANTEL SAS</t>
  </si>
  <si>
    <t>FPB-03387</t>
  </si>
  <si>
    <t>TRANSPORTE FEBRERO</t>
  </si>
  <si>
    <t>FPB-03388</t>
  </si>
  <si>
    <t xml:space="preserve">PAPELERIA ZONA FRANCA </t>
  </si>
  <si>
    <t>FPB-03389</t>
  </si>
  <si>
    <t xml:space="preserve">PROSEGUR LTDA </t>
  </si>
  <si>
    <t>FPB-03390</t>
  </si>
  <si>
    <t xml:space="preserve">BLUSA MATERNA EN LINO OXFORD, PANTALON MATERNO EN DIL STRECH </t>
  </si>
  <si>
    <t>FPB-03391</t>
  </si>
  <si>
    <t xml:space="preserve">SERVICIO DE TRANSPORTE DE PERSONAL EN COMAI </t>
  </si>
  <si>
    <t>FPB-03392</t>
  </si>
  <si>
    <t xml:space="preserve">CENTRAL DE SUMINISTRO GSPATH </t>
  </si>
  <si>
    <t xml:space="preserve">MANGO METALICO PLATEADO FULLER FRESH </t>
  </si>
  <si>
    <t>FPB-03393</t>
  </si>
  <si>
    <t>03-4499</t>
  </si>
  <si>
    <t xml:space="preserve">INVERSIONES Y TRANSBORDOS SAS </t>
  </si>
  <si>
    <t>FPB-03394</t>
  </si>
  <si>
    <t>CUENTA DE COBRO</t>
  </si>
  <si>
    <t xml:space="preserve">TRANSPORTE DE PERSONAL FEBRERO </t>
  </si>
  <si>
    <t>FPB-03395</t>
  </si>
  <si>
    <t>MEDE2874</t>
  </si>
  <si>
    <t>ALOJAMIENTO JOSÉ LUGO MED 06MAR2020</t>
  </si>
  <si>
    <t>FPB-03396</t>
  </si>
  <si>
    <t xml:space="preserve">EDIFICIO KAIWA </t>
  </si>
  <si>
    <t>FPB-03397</t>
  </si>
  <si>
    <t xml:space="preserve">ELEMENTOS DE CAFETERÍA CARTAGENA </t>
  </si>
  <si>
    <t>FPB-03398</t>
  </si>
  <si>
    <t xml:space="preserve">ELEMENTOS DE PAPELERÍA CARTAGENA </t>
  </si>
  <si>
    <t>FPB-03399</t>
  </si>
  <si>
    <t xml:space="preserve">PAPELERIA CARTAGENA </t>
  </si>
  <si>
    <t>FPB-03400</t>
  </si>
  <si>
    <t>FE01-83152</t>
  </si>
  <si>
    <t>TPV572 BOGOTA BOGOTA  CUPO MULA X</t>
  </si>
  <si>
    <t>FPB-03401</t>
  </si>
  <si>
    <t>E13</t>
  </si>
  <si>
    <t xml:space="preserve">INBAMAQ SAS </t>
  </si>
  <si>
    <t xml:space="preserve">INSTALACION DE RUEDAS ACANALADAS EN PORTON PRINCIPAL </t>
  </si>
  <si>
    <t>FPB-03402</t>
  </si>
  <si>
    <t>04-47450</t>
  </si>
  <si>
    <t xml:space="preserve">PROEXCOM SAS </t>
  </si>
  <si>
    <t xml:space="preserve">ALQUILER DE UN RADIO DE COMUNICACIÓN POR MES </t>
  </si>
  <si>
    <t>FPB-03403</t>
  </si>
  <si>
    <t>JDF9578</t>
  </si>
  <si>
    <t>SERVICIOS LOGISTICOS INTEGRALES A LA CARGA BARRANCA (ADICIONAL EJA)</t>
  </si>
  <si>
    <t>FPB-03404</t>
  </si>
  <si>
    <t>JDF9577</t>
  </si>
  <si>
    <t>SERVICIOS LOGISTICOS INTEGRALES A LA CARGA BARRANCA (OPERACIÓN FEBRERO)</t>
  </si>
  <si>
    <t>FPB-03405</t>
  </si>
  <si>
    <t>JDF9576</t>
  </si>
  <si>
    <t>SERVICIO PERSONAL ADICIONAL DE CARGUE Y DESCARGUE ZF CANDELARIA (ADICIONALES FEB)</t>
  </si>
  <si>
    <t>FPB-03406</t>
  </si>
  <si>
    <t>JDF9575</t>
  </si>
  <si>
    <t>SERVICIO ADICIONAL DE CARGUE Y DESCARGUE COMAI (FEBRERO)</t>
  </si>
  <si>
    <t>FPB-03407</t>
  </si>
  <si>
    <t>JDF9574</t>
  </si>
  <si>
    <t>SERVICIO ADICIONAL DE CARGUE Y DESCARGUE PP (FEBRERO ADICIONAL)</t>
  </si>
  <si>
    <t>FPB-03408</t>
  </si>
  <si>
    <t>CA-743</t>
  </si>
  <si>
    <t>CAMITRANS SAS</t>
  </si>
  <si>
    <t xml:space="preserve">SERVICIO DE 2 URBANOS DESDE FONTIBON HASA ZONA FRANCA(BOGOTA) </t>
  </si>
  <si>
    <t>FPB-03409</t>
  </si>
  <si>
    <t>04-3041</t>
  </si>
  <si>
    <t>SERVICIO TRANSPORTE TRACTOCAMION ALION ENERO 2020</t>
  </si>
  <si>
    <t>FPB-03410</t>
  </si>
  <si>
    <t>04-3047</t>
  </si>
  <si>
    <t>SERVICIO TRANSPORTE CABEZOTE CEMEX ENERO 2020</t>
  </si>
  <si>
    <t>FPB-03411</t>
  </si>
  <si>
    <t>VPCE2094</t>
  </si>
  <si>
    <t>FPB-03412</t>
  </si>
  <si>
    <t xml:space="preserve">EMPAQUETADURAS Y EMPAQUES SA </t>
  </si>
  <si>
    <t xml:space="preserve">RESPIRADOR MATERIAL PARTICULADO </t>
  </si>
  <si>
    <t>FPB-03413</t>
  </si>
  <si>
    <t xml:space="preserve">FUMIESPACIOS SAS </t>
  </si>
  <si>
    <t xml:space="preserve">FUMIGACION GENERAL Y DESRATIZACION </t>
  </si>
  <si>
    <t>FPB-03414</t>
  </si>
  <si>
    <t>FPB-03415</t>
  </si>
  <si>
    <t>FPB-03416</t>
  </si>
  <si>
    <t>FPB-03417</t>
  </si>
  <si>
    <t>FPB-03418</t>
  </si>
  <si>
    <t>FPB-03419</t>
  </si>
  <si>
    <t>FPB-03420</t>
  </si>
  <si>
    <t>FC1340</t>
  </si>
  <si>
    <t xml:space="preserve">ABINTEC LTDA </t>
  </si>
  <si>
    <t xml:space="preserve">ESTUDIOS DE SEGURIDAD CON VERIFICACION EN CENTRALES DE RIESGOS  </t>
  </si>
  <si>
    <t>FPB-03421</t>
  </si>
  <si>
    <t>JR1T-9069</t>
  </si>
  <si>
    <t xml:space="preserve">BEARING BALL </t>
  </si>
  <si>
    <t>FPB-03422</t>
  </si>
  <si>
    <t>JR1T-9068</t>
  </si>
  <si>
    <t>GECOLSA SA</t>
  </si>
  <si>
    <t xml:space="preserve">WHEEL ASSY </t>
  </si>
  <si>
    <t>FPB-03423</t>
  </si>
  <si>
    <t>JR1T-9070</t>
  </si>
  <si>
    <t>LOAD WHEEL</t>
  </si>
  <si>
    <t>FPB-03424</t>
  </si>
  <si>
    <t>EQUIPOS TECNI METALICOS SAS</t>
  </si>
  <si>
    <t>DESMONTE PASARELLA Y SISTEMA NEUMATICO ACOPLE OPW PARTE A DE 4</t>
  </si>
  <si>
    <t>FPB-03425</t>
  </si>
  <si>
    <t xml:space="preserve">EMPAQUETADURAS Y EMPAQUES </t>
  </si>
  <si>
    <t>FPB-03426</t>
  </si>
  <si>
    <t>FE01-84019</t>
  </si>
  <si>
    <t xml:space="preserve">COLTANQUES SAS </t>
  </si>
  <si>
    <t>TPV572 BOGOTA-BOGOTA CUPO MULA X</t>
  </si>
  <si>
    <t>FPB-03427</t>
  </si>
  <si>
    <t>CAMISETA MANGA LARGA AZUL</t>
  </si>
  <si>
    <t>FPB-03428</t>
  </si>
  <si>
    <t>JEISON ALSINA ANGARITA</t>
  </si>
  <si>
    <t xml:space="preserve">ALQUILER DE CABEZOTE PARA MOVIMIENTOS INTERNOS </t>
  </si>
  <si>
    <t>FPB-03429</t>
  </si>
  <si>
    <t>DEVOLVIERON FACTURA</t>
  </si>
  <si>
    <t>FPB-03430</t>
  </si>
  <si>
    <t>FPB-03431</t>
  </si>
  <si>
    <t>LG12125</t>
  </si>
  <si>
    <t>ALMACENAMIENTO BODEGA DEPOSITO SIMPLE MEDELLIN</t>
  </si>
  <si>
    <t>FPB-03432</t>
  </si>
  <si>
    <t>NOTA CRÉDITO 30000964</t>
  </si>
  <si>
    <t>FFS LDPE POLIFEN 641</t>
  </si>
  <si>
    <t>NCP 17</t>
  </si>
  <si>
    <t>FPB-03433</t>
  </si>
  <si>
    <t>MONITOREO BARRANCABERMEJA (MARZO)</t>
  </si>
  <si>
    <t>FPB-03434</t>
  </si>
  <si>
    <t>A FIJA CON ARMA 24 HORAS LUNES A
DOMINGO, EN EL MUNICIPIO DE BARRANCABERMEJA (SANT) MARZO</t>
  </si>
  <si>
    <t>FPB-03435</t>
  </si>
  <si>
    <t xml:space="preserve">ESENTTIA SA </t>
  </si>
  <si>
    <t xml:space="preserve">RECUPERACION PERDIDA DE PRODUCTO Y EMPAQUE </t>
  </si>
  <si>
    <t>FPB-03436</t>
  </si>
  <si>
    <t>SURAY IBAÑEZ</t>
  </si>
  <si>
    <t>FPB-03437</t>
  </si>
  <si>
    <t>JDF9585</t>
  </si>
  <si>
    <t xml:space="preserve">SERVICIOS LOGISTICOS INTREGRALES A LA CARGA </t>
  </si>
  <si>
    <t>FPB-03438</t>
  </si>
  <si>
    <t>FPB-03439</t>
  </si>
  <si>
    <t>FPB-03440</t>
  </si>
  <si>
    <t xml:space="preserve">GRUPO RECORDAR SAS </t>
  </si>
  <si>
    <t>FPB-03441</t>
  </si>
  <si>
    <t>k-01</t>
  </si>
  <si>
    <t xml:space="preserve">DESCUENTO ABONO CUOTA 15 PRESTAMO USO ADECUACIONES DE BODEGA </t>
  </si>
  <si>
    <t>NPC 18</t>
  </si>
  <si>
    <t>FPB-03442</t>
  </si>
  <si>
    <t>NC5-50000984</t>
  </si>
  <si>
    <t>ROLLO POLIFEN(39+15)</t>
  </si>
  <si>
    <t>NPC 19</t>
  </si>
  <si>
    <t>FPB-03443</t>
  </si>
  <si>
    <t xml:space="preserve">SUMINISTRO DE ALIMENTACION EN LAS INSTALACIONES DE ESENTTIA Y COMAI </t>
  </si>
  <si>
    <t>FPB-03444</t>
  </si>
  <si>
    <t xml:space="preserve">SUMINISTRO DE ALIMENTACION EN INSTALACIONES DE COMAI Y ZONA FRANCA LA CANDELARIA </t>
  </si>
  <si>
    <t>FPB-03445</t>
  </si>
  <si>
    <t>FPB-03446</t>
  </si>
  <si>
    <t xml:space="preserve">CAJA MENOR CARTAGENA </t>
  </si>
  <si>
    <t>REEMBOLSO DE CAJA MENOR N°72</t>
  </si>
  <si>
    <t>NC 1314</t>
  </si>
  <si>
    <t>FPB-03447</t>
  </si>
  <si>
    <t>CBV1502682</t>
  </si>
  <si>
    <t>COLSUBSIDIO</t>
  </si>
  <si>
    <t xml:space="preserve">EVENTOS MISCELANEOS , ALQUILER DE SALONES, EVENTOS ALIMENTOS Y BEBIDAS , LICORES Y CIGARRILL </t>
  </si>
  <si>
    <t>FPB-03448</t>
  </si>
  <si>
    <t>APLICAR A LA FACTURA 5867</t>
  </si>
  <si>
    <t>YA</t>
  </si>
  <si>
    <t>FPB-03449</t>
  </si>
  <si>
    <t>OPLT43018</t>
  </si>
  <si>
    <t xml:space="preserve">SERVICIO DE TRANSPORTE DE POLIETILENO PROCEDENTE DE BARRANCA- BQUILLA (FEBRERO 2020) </t>
  </si>
  <si>
    <t>FPB-03450</t>
  </si>
  <si>
    <t>OPLT43019</t>
  </si>
  <si>
    <t xml:space="preserve">SERVICIO DE TRANSPORTE DE POLIETILENO PROCEDENTE DE BOGOTA- BOGOTA (FEBRERO 2020) </t>
  </si>
  <si>
    <t>FPB-03451</t>
  </si>
  <si>
    <t>CAJA MENOR BARRANCABERMEJA</t>
  </si>
  <si>
    <t>REEMBOLSO DE CAJA MENOR N°12</t>
  </si>
  <si>
    <t>NC 1313</t>
  </si>
  <si>
    <t>FPB-03452</t>
  </si>
  <si>
    <t>SERVICIO DE CARGUE Y ARREGLO DE PRODUCTO MARZO 2020</t>
  </si>
  <si>
    <t>FPB-03453</t>
  </si>
  <si>
    <t xml:space="preserve">SEDIAL SAS </t>
  </si>
  <si>
    <t>SERVICIO LOGISTICOS , APOYO LOGISTICOS</t>
  </si>
  <si>
    <t>NPC 20</t>
  </si>
  <si>
    <t>FPB-03454</t>
  </si>
  <si>
    <t xml:space="preserve">SERVICIO LOGISTICOS , APOYO LOGISTICO DE ALMACENAMIENTO </t>
  </si>
  <si>
    <t>NPC 21</t>
  </si>
  <si>
    <t>FPB-03455</t>
  </si>
  <si>
    <t>E16</t>
  </si>
  <si>
    <t xml:space="preserve">ADAPTACION E INSTALACION DE NUEVO RECEPTOR </t>
  </si>
  <si>
    <t>FPB-03456</t>
  </si>
  <si>
    <t>FEJH-127946</t>
  </si>
  <si>
    <t>FPB-03457</t>
  </si>
  <si>
    <t>21-43-101021531</t>
  </si>
  <si>
    <t>POLIZA DE SEGURO</t>
  </si>
  <si>
    <t xml:space="preserve">DISPOSICIONES LEGALES </t>
  </si>
  <si>
    <t>FPB-03458</t>
  </si>
  <si>
    <t>21-43-101021324</t>
  </si>
  <si>
    <t xml:space="preserve">POLIZA DE SEGURO </t>
  </si>
  <si>
    <t>FPB-03459</t>
  </si>
  <si>
    <t>SUMINISTRO DE ALIMENTACION EN LAS INSTALACIONES DE ESENTTIA Y COMAI</t>
  </si>
  <si>
    <t>FPB-03460</t>
  </si>
  <si>
    <t>FPB-03461</t>
  </si>
  <si>
    <t>ROLLOS PARA EMPAQUE  POLIFEN 641</t>
  </si>
  <si>
    <t>FPB-03462</t>
  </si>
  <si>
    <t xml:space="preserve">CMC LOGISTICA SAS </t>
  </si>
  <si>
    <t xml:space="preserve">ASESORIA EN EL DESARROLLO DE ACTIVIDADES LOGISTICAS </t>
  </si>
  <si>
    <t>FPB-03463</t>
  </si>
  <si>
    <t>INSPECCION DE RETRACTILES (ESENTTIA)</t>
  </si>
  <si>
    <t>FPB-03464</t>
  </si>
  <si>
    <t xml:space="preserve">EMPAQUETAADURAS Y EMPAQUES </t>
  </si>
  <si>
    <t>ELEMENTOS DE PROTECCIÓN PERSONAL (GUANTES)</t>
  </si>
  <si>
    <t>FPB-03465</t>
  </si>
  <si>
    <t xml:space="preserve">COPETRAN </t>
  </si>
  <si>
    <t>TRANSPORTE TERRESTRE DE CARGA (FEBRERO)</t>
  </si>
  <si>
    <t>FPB-03466</t>
  </si>
  <si>
    <t>04-3458</t>
  </si>
  <si>
    <t>SERVICIO DE TRANSPORTE CABEZOTE TOLVAS ECOPETROL FEBRERO 2020</t>
  </si>
  <si>
    <t>FPB-03467</t>
  </si>
  <si>
    <t>04-3456</t>
  </si>
  <si>
    <t>SERVICIO DE TRANSPORTE TRACTOCAMION ALION FEBRERO 2020</t>
  </si>
  <si>
    <t>FPB-03468</t>
  </si>
  <si>
    <t>FE-318</t>
  </si>
  <si>
    <t xml:space="preserve">OFFICE 365 EMPRESA PREMIUN </t>
  </si>
  <si>
    <t>FPB-03469</t>
  </si>
  <si>
    <t xml:space="preserve">EH LYNN INDUSTRIES </t>
  </si>
  <si>
    <t>(REPUESTO PARA MTTO) BTI-BTC- AL-4L COUPLER- SOLID GASKET- CAM HANDLE 4 IN MFG BY BULK TANK, ALL IN ONE COPLER, HANDLE WITH LANYARD</t>
  </si>
  <si>
    <t>3402 VALIDAR RETENCIONES</t>
  </si>
  <si>
    <t>FPB-03470</t>
  </si>
  <si>
    <t>EC- 195718752</t>
  </si>
  <si>
    <t>COLOMBIA TELECOMUNICACIONES (MOVISTAR) SAS</t>
  </si>
  <si>
    <t>SERVICIOS TELEFONIA MOVIL</t>
  </si>
  <si>
    <t>FPB-03471</t>
  </si>
  <si>
    <t>FPB-03472</t>
  </si>
  <si>
    <t xml:space="preserve">POLIZA SEGURO DE VIDA </t>
  </si>
  <si>
    <t>FPB-03473</t>
  </si>
  <si>
    <t>11-81252</t>
  </si>
  <si>
    <t>LN 425-65R22.5 HTC1</t>
  </si>
  <si>
    <t>FPB-03474</t>
  </si>
  <si>
    <t xml:space="preserve">GRUPO REOCRDAR SAS </t>
  </si>
  <si>
    <t xml:space="preserve">FACTURA 94696 - PLAN COLECTIVO CLASICA ADICIONAL </t>
  </si>
  <si>
    <t>FPB-03475</t>
  </si>
  <si>
    <t xml:space="preserve">FACTURA 94697 - PLAN COLECTIVO CLASICA ADICIONAL </t>
  </si>
  <si>
    <t>FPB-03476</t>
  </si>
  <si>
    <t>FPB-03477</t>
  </si>
  <si>
    <t>FPB-03478</t>
  </si>
  <si>
    <t>FPB-03479</t>
  </si>
  <si>
    <t xml:space="preserve">TRANSPORTES </t>
  </si>
  <si>
    <t>FPB-03480</t>
  </si>
  <si>
    <t>WINDMOLLER &amp; HOLSCHER</t>
  </si>
  <si>
    <t>REGULADOR RES 406</t>
  </si>
  <si>
    <t>FPB-03481</t>
  </si>
  <si>
    <t>AGENCIA DE ADUANAS HUBEMAR SA</t>
  </si>
  <si>
    <t xml:space="preserve">TRANSMISION SIGLO XXI IMPORTACION </t>
  </si>
  <si>
    <t>FPB-03482</t>
  </si>
  <si>
    <t>FPB-03483</t>
  </si>
  <si>
    <t>SERVICIO DE TRANPORTE TERRESTRE DE CARGA MARZO (ENERO-FEBRERO)</t>
  </si>
  <si>
    <t>FPB-03484</t>
  </si>
  <si>
    <t>04-3499</t>
  </si>
  <si>
    <t>SERVICIO DE TRANSPORTE CABEZOTE MAS FEBRERO 2020</t>
  </si>
  <si>
    <t>FPB-03485</t>
  </si>
  <si>
    <t xml:space="preserve">CUENTA DE COBRO </t>
  </si>
  <si>
    <t xml:space="preserve">SERVICIO DE TRANSPORTE Y MOVILIZACION DE CARGA </t>
  </si>
  <si>
    <t>MEXICHEN</t>
  </si>
  <si>
    <t>FPB-03486</t>
  </si>
  <si>
    <t>RECIBO CAJA MENOR</t>
  </si>
  <si>
    <t>TAXI CASA AEREOPUERTO</t>
  </si>
  <si>
    <t>REPORTE GASTOS DE VIAJE (JOSE LUGO)</t>
  </si>
  <si>
    <t>COMSTACLARA- DESAYUNO</t>
  </si>
  <si>
    <t>TAXI  AEROPUERTO MEDELLIN - KAITE</t>
  </si>
  <si>
    <t>TAXI KAITE-HOTEL</t>
  </si>
  <si>
    <t>KIMKO SAS</t>
  </si>
  <si>
    <t>TAXI AEROPUERTO MEDELLIN</t>
  </si>
  <si>
    <t>TAXI AEROPUERTO- CASA</t>
  </si>
  <si>
    <t>TAXI CASA TERMINAL TRANSPORTE</t>
  </si>
  <si>
    <t>330485-38</t>
  </si>
  <si>
    <t>VELOTAX LTDA</t>
  </si>
  <si>
    <t>RESTAURANTE PANAMERICANA BUENOS AIRES</t>
  </si>
  <si>
    <t>REFRIGERIO</t>
  </si>
  <si>
    <t>PASAJE BUS IBAGE- JIRALDOT</t>
  </si>
  <si>
    <t>RESTAURANTE A LO MERO MACHO</t>
  </si>
  <si>
    <t>TAXI TERMINAL GIRALDOT - RESTAURANTE</t>
  </si>
  <si>
    <t>TAXI- RESTAURANTE-MIRADOR TOMAR BUS</t>
  </si>
  <si>
    <t>BUS GIRALDOT-SUMAPAZ HOTEL</t>
  </si>
  <si>
    <t>HOTEL HACIENDA CAMPESTRE</t>
  </si>
  <si>
    <t>KOKORIKO</t>
  </si>
  <si>
    <t>TAXI CEMEX FONTIBON-CASA</t>
  </si>
  <si>
    <t>TAXI CASA-AEROPUERTO</t>
  </si>
  <si>
    <t>TAXI AEROPUERTO PEREIRA DOS QUEBRADAS</t>
  </si>
  <si>
    <t>SOIMON PARRILLA EXPRESS</t>
  </si>
  <si>
    <t>TAXI DOS QUEBRADA-AEROPUERTO PEREIRA</t>
  </si>
  <si>
    <t>PEREIRA CAFÉ WILLYS</t>
  </si>
  <si>
    <t>TAXI AEROPUERTO - CASA</t>
  </si>
  <si>
    <t>REPORTE GASTOS VIAJES</t>
  </si>
  <si>
    <t>TOTAL GASTOS VIAJES</t>
  </si>
  <si>
    <t>FPB-03487</t>
  </si>
  <si>
    <t>04-3500</t>
  </si>
  <si>
    <t>SERVICIO DE TRANSPORTE TRACTOCAMION CEMEX - ALION</t>
  </si>
  <si>
    <t>FPB-03488</t>
  </si>
  <si>
    <t xml:space="preserve">KAITEC INTELLIGENT GROUP SAS </t>
  </si>
  <si>
    <t xml:space="preserve">COMPRESOR SOPLADOR </t>
  </si>
  <si>
    <t>FPB-03489</t>
  </si>
  <si>
    <t>FPB-03490</t>
  </si>
  <si>
    <t>04-3505</t>
  </si>
  <si>
    <t>SERVICIO DE TRANSPORTE SENCILLO (ECOPETROL FEBRERO)</t>
  </si>
  <si>
    <t>FPB-03491</t>
  </si>
  <si>
    <t xml:space="preserve">SUMINISTRO DE ALIMENTACION EL LAS INSTALACIONES DE COMAI </t>
  </si>
  <si>
    <t>FPB-03492</t>
  </si>
  <si>
    <t>FPB-03493</t>
  </si>
  <si>
    <t>RODGER DE JESUS CONTRERAS AUSTIN</t>
  </si>
  <si>
    <t xml:space="preserve">DESARROLLO Y AJUSTES AL SOFTWARE PARA EL CONTROL Y AGENDAMIENTO DE CITAS POR CEDIS </t>
  </si>
  <si>
    <t>FPB-03494</t>
  </si>
  <si>
    <t>04-3510</t>
  </si>
  <si>
    <t>SERVICIO DE TRANSPORTE URBANO - TRASLADO DE LA BODEGA DE HUMADEA A LA BODEGA DE ALPOPULAR</t>
  </si>
  <si>
    <t>FPB-03495</t>
  </si>
  <si>
    <t>04-3511</t>
  </si>
  <si>
    <t>SERVICIO DE TRANSPORTE TRACTOCAMION</t>
  </si>
  <si>
    <t>FPB-03496</t>
  </si>
  <si>
    <t>FPB-03497</t>
  </si>
  <si>
    <t>JHAN FORERO</t>
  </si>
  <si>
    <t xml:space="preserve">GLOBAL UNO LOGISTICS DE COLOMBIA SAS </t>
  </si>
  <si>
    <t>SERVICIO DE TRANSPORTE DE CARGA BOGOTA-BOGOTA</t>
  </si>
  <si>
    <t>FPB-03498</t>
  </si>
  <si>
    <t>REEMBOLSO CAJA MENOR N°73</t>
  </si>
  <si>
    <t>FPB-03499</t>
  </si>
  <si>
    <t>CONSUMO DE ACUEDUCTO</t>
  </si>
  <si>
    <t>FPB-03500</t>
  </si>
  <si>
    <t xml:space="preserve">ELECTRICARIBE </t>
  </si>
  <si>
    <t>CONSUMO DE ENERGIA CEDIS CTG</t>
  </si>
  <si>
    <t>FPB-03501</t>
  </si>
  <si>
    <t>FPB-03502</t>
  </si>
  <si>
    <t>FPB-03503</t>
  </si>
  <si>
    <t>FPB-03504</t>
  </si>
  <si>
    <t xml:space="preserve">POLIETILENO 641 PRIME </t>
  </si>
  <si>
    <t>FPB-03505</t>
  </si>
  <si>
    <t>OPERADORES LOGISTICOS DE CARGA (OPLCARGA) SAS</t>
  </si>
  <si>
    <t>SERVICIO DE TRANSPORTE DE POLIETILENO</t>
  </si>
  <si>
    <t>FPB-03506</t>
  </si>
  <si>
    <t>FPB-03507</t>
  </si>
  <si>
    <t>FO-ADA-23</t>
  </si>
  <si>
    <t>DHL</t>
  </si>
  <si>
    <t xml:space="preserve">LIQUIDACION ANTICIPO IMPORTACIONES </t>
  </si>
  <si>
    <t>FPB-03508</t>
  </si>
  <si>
    <t xml:space="preserve">PRESTACION SERVICIO DE TRANSPORTE </t>
  </si>
  <si>
    <t>FPB-03509</t>
  </si>
  <si>
    <t>SERVICIO ADICIONAL DE CARGUE Y DESCARGUE (ZONA FRANCA LA CANDELARIA) MARZO</t>
  </si>
  <si>
    <t>FPB-03510</t>
  </si>
  <si>
    <t>SERVICIO ADICIONAL DE CARGUE Y DESCARGUE (ESENTTIA MARZO)</t>
  </si>
  <si>
    <t>FPB-03511</t>
  </si>
  <si>
    <t>SERVICIO ADICIONAL DE CARGUE Y DESCARGUE (MASTERBATCH)</t>
  </si>
  <si>
    <t>FPB-03513</t>
  </si>
  <si>
    <t>HENRY RIVERO</t>
  </si>
  <si>
    <t>(ADSIE SAS) ADMINISTRACION  DE SEGURIDAD INTEGRAL</t>
  </si>
  <si>
    <t>GEL ANIBACTERIAL MEDICADO</t>
  </si>
  <si>
    <t>FPB-03514</t>
  </si>
  <si>
    <t>04-3522</t>
  </si>
  <si>
    <t>TRANSPORTE JOALCO SA</t>
  </si>
  <si>
    <t>FPB-03515</t>
  </si>
  <si>
    <t>04-3524</t>
  </si>
  <si>
    <t>FPB-03516</t>
  </si>
  <si>
    <t>FPB-03517</t>
  </si>
  <si>
    <t>CAJA MENOR</t>
  </si>
  <si>
    <t>146 1301613</t>
  </si>
  <si>
    <t>TIGO</t>
  </si>
  <si>
    <t>SERVICIO DE INTERNET Y TELEFONO FIJO</t>
  </si>
  <si>
    <t>PAGO CAJA MENOR</t>
  </si>
  <si>
    <t>FPB-03518</t>
  </si>
  <si>
    <t>MAGUERA RED CAUCHO LONA 3</t>
  </si>
  <si>
    <t>FPB-03519</t>
  </si>
  <si>
    <t>FPB-03520</t>
  </si>
  <si>
    <t>SERVICIO DE CARGUE DESCARGUE (PAQUIAMERICA)</t>
  </si>
  <si>
    <t>FPB-03521</t>
  </si>
  <si>
    <t>FPB-03522</t>
  </si>
  <si>
    <t>PAGADA</t>
  </si>
  <si>
    <t>CFE25</t>
  </si>
  <si>
    <t>FPB-03523</t>
  </si>
  <si>
    <t xml:space="preserve">JHON JOJOA REPORTE GASTOS DE VIAJE </t>
  </si>
  <si>
    <t>REPORTE GASTOS DE VIAJE (JHON JOJOA)</t>
  </si>
  <si>
    <t>NC 1329</t>
  </si>
  <si>
    <t>FPB-03524</t>
  </si>
  <si>
    <t>04-3554</t>
  </si>
  <si>
    <t xml:space="preserve">SERVICIO DE TRANSPORTE TRACTOCAMION </t>
  </si>
  <si>
    <t>COCATO</t>
  </si>
  <si>
    <t>CAUTIVO</t>
  </si>
  <si>
    <t>FPB-03525</t>
  </si>
  <si>
    <t>04-3560</t>
  </si>
  <si>
    <t>FPB-03526</t>
  </si>
  <si>
    <t xml:space="preserve">ARRIENDO DE BODEGA </t>
  </si>
  <si>
    <t>FPB-03527</t>
  </si>
  <si>
    <t>INGRESADA</t>
  </si>
  <si>
    <t xml:space="preserve">DESCUENTO ABONO CUOTA 16 PRESTAMO USO ADECUACIONES DE BODEGA </t>
  </si>
  <si>
    <t>**</t>
  </si>
  <si>
    <t>NCPR 22</t>
  </si>
  <si>
    <t>FPB-03528</t>
  </si>
  <si>
    <t>WILLIAM LOZADA</t>
  </si>
  <si>
    <t>FPB-03529</t>
  </si>
  <si>
    <t xml:space="preserve">TRANSPORTE Y SERVICIOS FLORIAN </t>
  </si>
  <si>
    <t>FPB-03530</t>
  </si>
  <si>
    <t>04-3592</t>
  </si>
  <si>
    <t xml:space="preserve">SERVICIO DE TRANSPORTE CABEZOTTE </t>
  </si>
  <si>
    <t>FPB-03531</t>
  </si>
  <si>
    <t>04-3591</t>
  </si>
  <si>
    <t>FPB-03532</t>
  </si>
  <si>
    <t xml:space="preserve">CAJA MENOR BARRANCABERMEJA </t>
  </si>
  <si>
    <t>REEMBOLSO CAJA MENOR N°12</t>
  </si>
  <si>
    <t>NC 1345</t>
  </si>
  <si>
    <t>FPB-03533</t>
  </si>
  <si>
    <t>LG12690</t>
  </si>
  <si>
    <t xml:space="preserve">ALMACENAMIENTO BODEGA DEPOSITO SIMPLE </t>
  </si>
  <si>
    <t>FPB-03534</t>
  </si>
  <si>
    <t>SERVICIO DE TRANSPORTE DE PERSONAL (COMAI)</t>
  </si>
  <si>
    <t>FPB-03535</t>
  </si>
  <si>
    <t xml:space="preserve">TRANSPORTE DE PERSONAL </t>
  </si>
  <si>
    <t>FPB-03536</t>
  </si>
  <si>
    <t>04-3593</t>
  </si>
  <si>
    <t>FPB-03537</t>
  </si>
  <si>
    <t>04-3611</t>
  </si>
  <si>
    <t>FPB-03538</t>
  </si>
  <si>
    <t>FPB-03539</t>
  </si>
  <si>
    <t>V1021618</t>
  </si>
  <si>
    <t>FPB-03540</t>
  </si>
  <si>
    <t>TRANSPORTE Y BODEGA</t>
  </si>
  <si>
    <t>FPB-03541</t>
  </si>
  <si>
    <t>SERVICIO DE TRANSPORTE DE CARGA POR CARRETERA</t>
  </si>
  <si>
    <t>FPB-03542</t>
  </si>
  <si>
    <t>SERVICIO DE TRANSPORTE ESENTTIA MES DE  MARZO</t>
  </si>
  <si>
    <t>FPB-03543</t>
  </si>
  <si>
    <t>FPB-03544</t>
  </si>
  <si>
    <t>FPB-03545</t>
  </si>
  <si>
    <t>FPB-03546</t>
  </si>
  <si>
    <t>FPB-03547</t>
  </si>
  <si>
    <t xml:space="preserve">ASISTENCIA FINANCIERA </t>
  </si>
  <si>
    <t>FPB-03548</t>
  </si>
  <si>
    <t>PAGADAS</t>
  </si>
  <si>
    <t>FPB-03549</t>
  </si>
  <si>
    <t>FPB-03550</t>
  </si>
  <si>
    <t xml:space="preserve">ALQUILER DE SOFTWARE </t>
  </si>
  <si>
    <t>FPB-03551</t>
  </si>
  <si>
    <t>FPB-03552</t>
  </si>
  <si>
    <t>LG12797</t>
  </si>
  <si>
    <t>ALMACEN. ZONA FRANCA DEPOSITO SIMPLE</t>
  </si>
  <si>
    <t>FPB-03553</t>
  </si>
  <si>
    <t>ROLLO POLIFEN (39+15)</t>
  </si>
  <si>
    <t>FPB-03554</t>
  </si>
  <si>
    <t>YESID ROLDAN</t>
  </si>
  <si>
    <t>ABOGADOS Y CONSULTORES SAS</t>
  </si>
  <si>
    <t>SALDO 50% RESPUESTA ACCION DE TUTELA</t>
  </si>
  <si>
    <t>FPB-03555</t>
  </si>
  <si>
    <t>D307290</t>
  </si>
  <si>
    <t>RENTA DE TOLVAS ECOPETROL</t>
  </si>
  <si>
    <t>FPB-03556</t>
  </si>
  <si>
    <t>D307291</t>
  </si>
  <si>
    <t>FPB-03557</t>
  </si>
  <si>
    <t>D307292</t>
  </si>
  <si>
    <t>FPB-03558</t>
  </si>
  <si>
    <t>D307293</t>
  </si>
  <si>
    <t>RENTA DE TOLVAS ESENTTIA</t>
  </si>
  <si>
    <t>FPB-03559</t>
  </si>
  <si>
    <t>JRIT9361</t>
  </si>
  <si>
    <t>GENERAL DE EQUIPOS DE COLOMBIA S.A</t>
  </si>
  <si>
    <t>A000055766 LOAD WHEEL,M S</t>
  </si>
  <si>
    <t>FACTURA CON NOTA CREDITO NO CAUSE</t>
  </si>
  <si>
    <t>FPB-03560</t>
  </si>
  <si>
    <t>JRIT9362</t>
  </si>
  <si>
    <t>HOSE,HYDRAUL, FLANGE KIT</t>
  </si>
  <si>
    <t>FPB-03561</t>
  </si>
  <si>
    <t>VPCE2315</t>
  </si>
  <si>
    <t>INTELECTUM S.A.S</t>
  </si>
  <si>
    <t>ALOJAMENTO</t>
  </si>
  <si>
    <t>FPB-03562</t>
  </si>
  <si>
    <t>JDF9661</t>
  </si>
  <si>
    <t>OPERACIÓN LOGISTICA JDF</t>
  </si>
  <si>
    <t>SERVICIOS LOGISTICOS INTEGRALES A LA CARGA BULKMATIC</t>
  </si>
  <si>
    <t>FPB-03563</t>
  </si>
  <si>
    <t>F140</t>
  </si>
  <si>
    <t>OPTIHOSE RUBER COLOMBIA S.A.S</t>
  </si>
  <si>
    <t>ACOPLE OPW F 3 ALUMINIO</t>
  </si>
  <si>
    <t>FPB-03564</t>
  </si>
  <si>
    <t>F141</t>
  </si>
  <si>
    <t>ACOPLE OPW DP 4" aluminio</t>
  </si>
  <si>
    <t>FPB-03565</t>
  </si>
  <si>
    <t>f142</t>
  </si>
  <si>
    <t>MANG SUCCION 3#X4MT ACOPLE C Y TAPON EL ALUMINIO</t>
  </si>
  <si>
    <t>FPB-03566</t>
  </si>
  <si>
    <t>F143</t>
  </si>
  <si>
    <t>MANG SUCCION 4X6 ACOPLE C Y TAPON AL</t>
  </si>
  <si>
    <t>FPB-03567</t>
  </si>
  <si>
    <t>ELEMENTOS DE ASEO Y CAFETERIA</t>
  </si>
  <si>
    <t>FPB-03568</t>
  </si>
  <si>
    <t>NOTA CREDITO 5</t>
  </si>
  <si>
    <t>ASISTENCIA FINANCIERA (NOTA CREDITO)</t>
  </si>
  <si>
    <t>NCCL 28</t>
  </si>
  <si>
    <t>FPB-03569</t>
  </si>
  <si>
    <t>NOTA CREDITO 3768</t>
  </si>
  <si>
    <t>A000055766 LOAD WHEEL,M S (NOTA CREDITO)</t>
  </si>
  <si>
    <t>NO CAUSE FACTURA NO NECESITE NOTA CREDITO</t>
  </si>
  <si>
    <t>FPB-03570</t>
  </si>
  <si>
    <t>FE - 391</t>
  </si>
  <si>
    <t>CLOUD - OFFICE 365 EMPRESA PREMIUM (MENSUAL/USUARIO)</t>
  </si>
  <si>
    <t>FPB-03571</t>
  </si>
  <si>
    <t>YA SE PAGO</t>
  </si>
  <si>
    <t>´22202004070492</t>
  </si>
  <si>
    <t>ELECTRICARIBE S.A E.S.P</t>
  </si>
  <si>
    <t>SERV. ENERGIA ELECTR. PARQUIAMERICA BODEGA 5</t>
  </si>
  <si>
    <t>YA SE PAGO NO CAUSO</t>
  </si>
  <si>
    <t>FPB-03572</t>
  </si>
  <si>
    <t>FPB-03573</t>
  </si>
  <si>
    <t>´03-4509</t>
  </si>
  <si>
    <t>FPB-03574</t>
  </si>
  <si>
    <t>EXAMENES MEDICOS OCUPACIONALES</t>
  </si>
  <si>
    <t>FPB-03575</t>
  </si>
  <si>
    <t>EXAMENES MEDICOS OCUPACIONALES JEFE TI</t>
  </si>
  <si>
    <t>FPB-03576</t>
  </si>
  <si>
    <t>4-19876</t>
  </si>
  <si>
    <t>ZONA FRANCA DE LA CANDELARIA S.A</t>
  </si>
  <si>
    <t>EMPRESAS DE APOYO</t>
  </si>
  <si>
    <t>FPB-03577</t>
  </si>
  <si>
    <t>PAGADO CAJA MENOR</t>
  </si>
  <si>
    <t>AGUAS DE CARTAGENA S.A E.S.P</t>
  </si>
  <si>
    <t>SERVICIO DE AGUA BODEGA 03</t>
  </si>
  <si>
    <t>CRUZO CON CAJA DE CARTAGENA</t>
  </si>
  <si>
    <t>FPB-03578</t>
  </si>
  <si>
    <t>SERVICIO DE AGUA BODEGA 05</t>
  </si>
  <si>
    <t>FPB-03579</t>
  </si>
  <si>
    <t>7536-51</t>
  </si>
  <si>
    <t>SERVICIO TELEFONO FIJO CTG</t>
  </si>
  <si>
    <t>FPB-03580</t>
  </si>
  <si>
    <t>PARQUE INDUSTRIAL PARQUIAMERICA</t>
  </si>
  <si>
    <t>FPB-03581</t>
  </si>
  <si>
    <t>CAJA MENOR 074</t>
  </si>
  <si>
    <t>REEMBOLSO DE CAJA MENOR N074</t>
  </si>
  <si>
    <t>NC 1353</t>
  </si>
  <si>
    <t>FPB-03582</t>
  </si>
  <si>
    <t>TRANSPORTE PERSONAL BARRANCA</t>
  </si>
  <si>
    <t>FPB-03583</t>
  </si>
  <si>
    <t>NOTA CREDITO 986</t>
  </si>
  <si>
    <t>NOTA CREDITO 50000986 ROLLO POLIFEN</t>
  </si>
  <si>
    <t>NCRP 25</t>
  </si>
  <si>
    <t>FPB-03584</t>
  </si>
  <si>
    <t>NOTA CREDITO 1008</t>
  </si>
  <si>
    <t>NOTA CREDITO 50001008 ROLLO POLIFEN</t>
  </si>
  <si>
    <t>NCPR 26</t>
  </si>
  <si>
    <t>FPB-03585</t>
  </si>
  <si>
    <t>CUENTA DE COBRO N2</t>
  </si>
  <si>
    <t>TRASLADO DE 15 BOLSONES, DESDE MB, HASTA PROPILCO</t>
  </si>
  <si>
    <t>COTRTU</t>
  </si>
  <si>
    <t>FPB-03586</t>
  </si>
  <si>
    <t>POLIZA TRANSPORTE NACIONAL ABRIL</t>
  </si>
  <si>
    <t>NC 1354</t>
  </si>
  <si>
    <t>FPB-03587</t>
  </si>
  <si>
    <t>CUENTA DE COBRO 001</t>
  </si>
  <si>
    <t>OSCAR VANEGAS CADRAZCO</t>
  </si>
  <si>
    <t>ASESORIA EN INGENIERIA</t>
  </si>
  <si>
    <t>FPB-03588</t>
  </si>
  <si>
    <t>FC1389</t>
  </si>
  <si>
    <t>ESTUDIOS DE SEGURIDAD CON VERIFICACION EN CENTRALES DE RIESGO</t>
  </si>
  <si>
    <t>FPB-03593</t>
  </si>
  <si>
    <t>TORNILLOS TUERCAS ARANDELAS DESMONTE PASARELA INSTALACION SGURO</t>
  </si>
  <si>
    <t>COMXTG</t>
  </si>
  <si>
    <t>FPB-03594</t>
  </si>
  <si>
    <t>TORNILLOS DE 3/8 TUERCAS DE SEGURIDAD ARANDELA PLANA DE 3/8</t>
  </si>
  <si>
    <t>FPB-03595</t>
  </si>
  <si>
    <t>M. O. VARIOS CAMBIO CHAPETAS SEGURO TAPA TUBERIA DESCARGUE ASISTENCIA21ABR</t>
  </si>
  <si>
    <t>FPB-03596</t>
  </si>
  <si>
    <t>JRIT9390</t>
  </si>
  <si>
    <t>FPB-03597</t>
  </si>
  <si>
    <t>FEV5944</t>
  </si>
  <si>
    <t>QUICK HELP SAS</t>
  </si>
  <si>
    <t>SERVICIO DE TRANSPORTE DE CARGA</t>
  </si>
  <si>
    <t>COTRTN</t>
  </si>
  <si>
    <t>BIMBO</t>
  </si>
  <si>
    <t>FPB-03598</t>
  </si>
  <si>
    <t>FCP13967</t>
  </si>
  <si>
    <t>RH GROUP S.A.S</t>
  </si>
  <si>
    <t>SERVICIO DE TRANSPORTE DE POLIETILENO PROCEDENTE DE CARTAGENA</t>
  </si>
  <si>
    <t>FPB-03599</t>
  </si>
  <si>
    <t>sociedad porturia de barrancaber</t>
  </si>
  <si>
    <t>ENERGIA ELECTRICA FEBRERO Y MARZO</t>
  </si>
  <si>
    <t>FPB-03600</t>
  </si>
  <si>
    <t>SEIB285</t>
  </si>
  <si>
    <t xml:space="preserve">SURTIRETENES Y RODAMIENTOS </t>
  </si>
  <si>
    <t>3 UND VALVULA MARIPOSA 6" NAL</t>
  </si>
  <si>
    <t>NC 1355</t>
  </si>
  <si>
    <t>FPB-03601</t>
  </si>
  <si>
    <t>LG13136</t>
  </si>
  <si>
    <t>MANEJO Y DISTRIBUCION ALMACENAMIENTO CARGUE ZONA FRANCA</t>
  </si>
  <si>
    <t>FPB-03602</t>
  </si>
  <si>
    <t>C5287649</t>
  </si>
  <si>
    <t>FACTURACION FLETES Y SOBRECOSTOS</t>
  </si>
  <si>
    <t>FPB-03603</t>
  </si>
  <si>
    <t>polimeros de etileno en formas primarias - servici POLIETILENO</t>
  </si>
  <si>
    <t>FPB-03604</t>
  </si>
  <si>
    <t>JRIT9415</t>
  </si>
  <si>
    <t>51273905 ROLLER,SUPPO N</t>
  </si>
  <si>
    <t>FPB-03605</t>
  </si>
  <si>
    <t>HS83159</t>
  </si>
  <si>
    <t>SERVICIO DE VIGILANCIA BARRANCABERMEJA</t>
  </si>
  <si>
    <t>FPB-03606</t>
  </si>
  <si>
    <t>CGT96402</t>
  </si>
  <si>
    <t>RECORDAR</t>
  </si>
  <si>
    <t>PLAN PREV. EXEQUIAL PEPAG. CORPORATIVO CORRESPONDIENTE MES ABRIL</t>
  </si>
  <si>
    <t>PAGADA SE NECESITA NOTA CREDITO</t>
  </si>
  <si>
    <t>FPB-03607</t>
  </si>
  <si>
    <t>CGT96403</t>
  </si>
  <si>
    <t>PLAN PREV. EXEQUIAL PEPAG. CORPORATIVO MES DE ABRIL</t>
  </si>
  <si>
    <t>FPB-03608</t>
  </si>
  <si>
    <t>P14001</t>
  </si>
  <si>
    <t>SERVICIO DE TRANSPORTE DE POLIETILENO PROCEDENTE CARTAGENA-BOGOTA25ABR</t>
  </si>
  <si>
    <t>FPB-03609</t>
  </si>
  <si>
    <t>P14002</t>
  </si>
  <si>
    <t>SERVICIO DE TRANSPORTE DE POLIETILENO PROCEDENTE CARTAGENA BOGOTA</t>
  </si>
  <si>
    <t>FPB-03610</t>
  </si>
  <si>
    <t>K34214</t>
  </si>
  <si>
    <t>TKARGA</t>
  </si>
  <si>
    <t>MERCANCIAS VARIAS A</t>
  </si>
  <si>
    <t>FPB-03611</t>
  </si>
  <si>
    <t>´04-4114</t>
  </si>
  <si>
    <t>SERVICIO TRANSP. CABEZOTE</t>
  </si>
  <si>
    <t>FPB-03612</t>
  </si>
  <si>
    <t>ELEMENTOS DE PROTECCION PERSONAL</t>
  </si>
  <si>
    <t>FPB-03613</t>
  </si>
  <si>
    <t>´04-4122</t>
  </si>
  <si>
    <t>MULA EXPRESO 35 TON</t>
  </si>
  <si>
    <t>FPB-03614</t>
  </si>
  <si>
    <t>NC 1356</t>
  </si>
  <si>
    <t>FPB-03615</t>
  </si>
  <si>
    <t>FC 3518</t>
  </si>
  <si>
    <t>FPB-03616</t>
  </si>
  <si>
    <t>NC 1357</t>
  </si>
  <si>
    <t>FPB-03617</t>
  </si>
  <si>
    <t>CTA DE COBRO 003</t>
  </si>
  <si>
    <t xml:space="preserve">MANTENIMIENTO PREVENTIVO PANTOGRAFO  </t>
  </si>
  <si>
    <t>FC 3519</t>
  </si>
  <si>
    <t>FPB-03618</t>
  </si>
  <si>
    <t>´04-4124</t>
  </si>
  <si>
    <t>FC 3520</t>
  </si>
  <si>
    <t>FPB-03619</t>
  </si>
  <si>
    <t>´04-4126</t>
  </si>
  <si>
    <t>SERVICIO TRANSPORTE SENCILLO 24 HORAS</t>
  </si>
  <si>
    <t>FC 3521</t>
  </si>
  <si>
    <t>FPB-03620</t>
  </si>
  <si>
    <t>´04-4128</t>
  </si>
  <si>
    <t>SERVICIO TRANSP. TRACTOCAMION Y CABEZOTE</t>
  </si>
  <si>
    <t>FC 3522</t>
  </si>
  <si>
    <t>FPB-03621</t>
  </si>
  <si>
    <t>´04-4129</t>
  </si>
  <si>
    <t>SERVICIO TRANSP. TRACTOCAMION CAUTIVO</t>
  </si>
  <si>
    <t>FC 3523</t>
  </si>
  <si>
    <t>FPB-03622</t>
  </si>
  <si>
    <t>SERV DE TRANSP DE POLIETILENO PROCEDENTE DE CTG - BOG</t>
  </si>
  <si>
    <t>FC 3524</t>
  </si>
  <si>
    <t>FPB-03623</t>
  </si>
  <si>
    <t>LIBRANZA EMPLEADOS MES DE ABRIL</t>
  </si>
  <si>
    <t>NC 1358</t>
  </si>
  <si>
    <t>FPB-03624</t>
  </si>
  <si>
    <t>POLIZA DE VIDA MES DE ABRIL</t>
  </si>
  <si>
    <t>NC 1359</t>
  </si>
  <si>
    <t>FPB-03625</t>
  </si>
  <si>
    <t>TRANSPORTES FLORIAN</t>
  </si>
  <si>
    <t>SERVICIO TRANSPORTE ESPECIAL DE PERSONAL</t>
  </si>
  <si>
    <t>FC 3525</t>
  </si>
  <si>
    <t>FPB-03626</t>
  </si>
  <si>
    <t>RECORDAR - NOTA CREDITO</t>
  </si>
  <si>
    <t>NOTA CREDITO FACTURA 96043</t>
  </si>
  <si>
    <t>DEVUELTAS</t>
  </si>
  <si>
    <t>FPB-03627</t>
  </si>
  <si>
    <t>NOTA CREDITO FACTURA 96044</t>
  </si>
  <si>
    <t>FPB-03628</t>
  </si>
  <si>
    <t>EC 195855012</t>
  </si>
  <si>
    <t>SERVICIOS TELEFONIA MOVIL ABRIL</t>
  </si>
  <si>
    <t>FPB-03629</t>
  </si>
  <si>
    <t>BAKER TILLY</t>
  </si>
  <si>
    <t>HONORARIOS REVISORIA FISCAL</t>
  </si>
  <si>
    <t>FPB-03630</t>
  </si>
  <si>
    <t>´017</t>
  </si>
  <si>
    <t>CAJA MENOR BARRANCA</t>
  </si>
  <si>
    <t>REEMBOLSO DE CAJA MENOR N 017</t>
  </si>
  <si>
    <t>NC 1370</t>
  </si>
  <si>
    <t>FPB-03631</t>
  </si>
  <si>
    <t>DEVUELTA POR FECHA</t>
  </si>
  <si>
    <t>JDF 9700</t>
  </si>
  <si>
    <t>SERV. LOGISTICOS INTEGRALES A LA CARGA - BARRANCA ABRIL</t>
  </si>
  <si>
    <t>FPB-03632</t>
  </si>
  <si>
    <t>G SPATH S.A.S</t>
  </si>
  <si>
    <t>GEL ANTIBACTERIAL POR GALON AGUA RESMA DE PAPEL</t>
  </si>
  <si>
    <t>FPB-03633</t>
  </si>
  <si>
    <t xml:space="preserve">JABON LIQUIDOS PARA MANOS FRESH </t>
  </si>
  <si>
    <t>FPB-03634</t>
  </si>
  <si>
    <t>FCM17657753</t>
  </si>
  <si>
    <t>SERVICIOS IDEN CARGOS DEL PLAN</t>
  </si>
  <si>
    <t>SE LEGALIZA CON CAJA MENOR BARRANCA</t>
  </si>
  <si>
    <t>FPB-03635</t>
  </si>
  <si>
    <t>R62</t>
  </si>
  <si>
    <t>BASCULAS EQUIBAL SAS</t>
  </si>
  <si>
    <t>MANTENIMIENTO AJUSTE Y VERIFICACION EXP CERTIFICADOS</t>
  </si>
  <si>
    <t>FPB-03636</t>
  </si>
  <si>
    <t>ANABEL GARCIA</t>
  </si>
  <si>
    <t>CFE33</t>
  </si>
  <si>
    <t>COLINGA S.A.S</t>
  </si>
  <si>
    <t>Arriendo Of 503 Gj 43 44 Cl 123 7 51 BOGOTA</t>
  </si>
  <si>
    <t>ANULADA- la remplaza CFC40 por rbaja de 50% en arriendo</t>
  </si>
  <si>
    <t>FPB-03637</t>
  </si>
  <si>
    <t>FD12509</t>
  </si>
  <si>
    <t>COLOMTEL S.A.S</t>
  </si>
  <si>
    <t>Internet Corporativo de 3 MEGAS SIN REHUSO</t>
  </si>
  <si>
    <t>FPB-03638</t>
  </si>
  <si>
    <t>SIN7</t>
  </si>
  <si>
    <t>INDUSTRIAS SINJEF S.A.S</t>
  </si>
  <si>
    <t>ADECUACION ELECTRICA DE TABLERO Y CONTROLADOR EN MAQUINA EMPACADORA INSTALACIONES BULKMATIC BARRANCABERMEJA.</t>
  </si>
  <si>
    <t>FPB-03639</t>
  </si>
  <si>
    <t>2I11</t>
  </si>
  <si>
    <t>INVERSIONES Y CONSULTORES GAMA S.A. S.</t>
  </si>
  <si>
    <t>ARRENDAMIENTO BODEGA 5 MANZANA C PARQUIAMERICA</t>
  </si>
  <si>
    <t>FPB-03640</t>
  </si>
  <si>
    <t>BO-69529</t>
  </si>
  <si>
    <t>MENSAJEROS ASAP SAS</t>
  </si>
  <si>
    <t>SERVICIO DE MENSAJERÍA DEL MES DE ABRIL 2020</t>
  </si>
  <si>
    <t>FPB-03641</t>
  </si>
  <si>
    <t>JDF9704</t>
  </si>
  <si>
    <t>OPERACIÓN LOGISTICA JDF S.A.S</t>
  </si>
  <si>
    <t>SERVICIOS LOGISTICOS BARRANCA DEL 1 AL 28 ABRIL</t>
  </si>
  <si>
    <t>FPB-03642</t>
  </si>
  <si>
    <t>JDF9709</t>
  </si>
  <si>
    <t>SERVICIO DE CARGUE Y DESCARGUE MAYO 2020</t>
  </si>
  <si>
    <t>FPB-03643</t>
  </si>
  <si>
    <t>JDF9715</t>
  </si>
  <si>
    <t>SERVICIO DE CARGUE Y DESCARGUE ZF CANDELARIA MAYO 2020</t>
  </si>
  <si>
    <t>FPB-03644</t>
  </si>
  <si>
    <t xml:space="preserve">ALEJANDRO ISAZA </t>
  </si>
  <si>
    <t>SERVICIO DE ASESORIA Y SOPORTE PARA EL AREA DE TECNOLOGIAS</t>
  </si>
  <si>
    <t>FPB-03645</t>
  </si>
  <si>
    <t>V1039231</t>
  </si>
  <si>
    <t>SERVICIO DE VIGILANCIA ELECTRONICA BULKMATIC</t>
  </si>
  <si>
    <t>FPB-03646</t>
  </si>
  <si>
    <t>SOCIEDAD PORTUARIA DE BARRANCA</t>
  </si>
  <si>
    <t>ARRENDAMIENTO BODEGA MAYO 2020</t>
  </si>
  <si>
    <t>FPB-03647</t>
  </si>
  <si>
    <t>DESCUENTO USO DE ADECUACIONES BODEGA - NOTA CREDITO</t>
  </si>
  <si>
    <t>NCPR 29</t>
  </si>
  <si>
    <t>FPB-03648</t>
  </si>
  <si>
    <t>EXAMEN MEDICO OCUPACIONAL OSTEOMUSCULAR</t>
  </si>
  <si>
    <t>FPB-03651</t>
  </si>
  <si>
    <t>FPB-03652</t>
  </si>
  <si>
    <t>FVTB N0. 54</t>
  </si>
  <si>
    <t>ASISTENCIA FINANCIERA</t>
  </si>
  <si>
    <t>FPB-03653</t>
  </si>
  <si>
    <t>HONOR SERVICIOS DE SEGURIDAD LTDA</t>
  </si>
  <si>
    <t>MONITOREO DE ALARMA TELEMATICA</t>
  </si>
  <si>
    <t>FPB-03654</t>
  </si>
  <si>
    <t>FVGJ-No. 8</t>
  </si>
  <si>
    <t>G&amp;J ASOCIADOS SAS</t>
  </si>
  <si>
    <t>ALQUILER DE SOWFTWARE</t>
  </si>
  <si>
    <t>FPB-03655</t>
  </si>
  <si>
    <t>JDF9722</t>
  </si>
  <si>
    <t xml:space="preserve">SERVICIO ADICIONAL DE CARGUE YDESCARGUE (BULKMATIC BIOFILM) </t>
  </si>
  <si>
    <t>DEVUELTA CORREGIR HE.</t>
  </si>
  <si>
    <t>OPERACIONES</t>
  </si>
  <si>
    <t>FPB-03656</t>
  </si>
  <si>
    <t xml:space="preserve">SERVICIO DE TRANSPORTE DE POLIETILENO </t>
  </si>
  <si>
    <t>FPB-03657</t>
  </si>
  <si>
    <t>FPB-03659</t>
  </si>
  <si>
    <t>F36</t>
  </si>
  <si>
    <t>PLAN PYMEP-11 a40 EMPLEADOS</t>
  </si>
  <si>
    <t>FPB-03660</t>
  </si>
  <si>
    <t>D 308672</t>
  </si>
  <si>
    <t>FPB-03661</t>
  </si>
  <si>
    <t>D309573</t>
  </si>
  <si>
    <t>FPB-03662</t>
  </si>
  <si>
    <t>EDIFICIO KAIWA 123 P.H.</t>
  </si>
  <si>
    <t>FPB-03663</t>
  </si>
  <si>
    <t>FPB-03664</t>
  </si>
  <si>
    <t>MICHAEL ALZATE</t>
  </si>
  <si>
    <t>LG13350</t>
  </si>
  <si>
    <t xml:space="preserve">SERVICIOS ALMACENAMIENTO DE POLIMEROS VARIAS </t>
  </si>
  <si>
    <t>FPB-03665</t>
  </si>
  <si>
    <t>AGUA EN GARRAFA</t>
  </si>
  <si>
    <t>FPB-03666</t>
  </si>
  <si>
    <t>FPB-03667</t>
  </si>
  <si>
    <t>SERVCIO DE TRANSPORTES TOLVA</t>
  </si>
  <si>
    <t>FPB-03668</t>
  </si>
  <si>
    <t>FPB-03669</t>
  </si>
  <si>
    <t xml:space="preserve">WINDMÖLLER &amp; HÖLSCHER  </t>
  </si>
  <si>
    <t>COMPRA ELEMENTOS EMPACADORA BARRANCAS</t>
  </si>
  <si>
    <t>FPB-03670</t>
  </si>
  <si>
    <t>JULIO ENRIQUE DOVALE AMARIS</t>
  </si>
  <si>
    <t xml:space="preserve"> Venta de 25 Kit de Mascarillas N98</t>
  </si>
  <si>
    <t>FPB-03671</t>
  </si>
  <si>
    <t>NOTA DE CREDITO PLAN COLECTIVO CLASICA -GBF</t>
  </si>
  <si>
    <t>FPB-03672</t>
  </si>
  <si>
    <t xml:space="preserve">SERVICIO DE ENERGIA ELECTRICA </t>
  </si>
  <si>
    <t>FPB-03673</t>
  </si>
  <si>
    <t>LINOTIPIA MARTINEZ S.A.S.</t>
  </si>
  <si>
    <t>HOJA FORMATO FACTURA</t>
  </si>
  <si>
    <t>12.05</t>
  </si>
  <si>
    <t>FPB-03674</t>
  </si>
  <si>
    <t>CREAR SISOMA</t>
  </si>
  <si>
    <t>ADHESIVO INDUSTRIAL LATEX GRAN FORMATO
SOBRE MEDIDA</t>
  </si>
  <si>
    <t>FPB-03675</t>
  </si>
  <si>
    <t xml:space="preserve"> RH GROUP SAS</t>
  </si>
  <si>
    <t>SERVICIO DE TRANSPORTE DE POLIETILENO PROCEDENTE 
DE CARTAGENA-BOGOTA D.C</t>
  </si>
  <si>
    <t>FPB-03676</t>
  </si>
  <si>
    <t>FPB-03677</t>
  </si>
  <si>
    <t>PLAN PREV. EXEQUIAL PEPAG. CORPORATIVO</t>
  </si>
  <si>
    <t>FPB-03678</t>
  </si>
  <si>
    <t xml:space="preserve">SERVICIO DE TRANSPORTE DE POLIETILENO PROCEDENTECARTAGENA </t>
  </si>
  <si>
    <t>FPB-03679</t>
  </si>
  <si>
    <t>FEZF187</t>
  </si>
  <si>
    <t>ZONA FRANCA DE LA CANDELARIA S.A.</t>
  </si>
  <si>
    <t>ZONA FRANCA</t>
  </si>
  <si>
    <t>FPB-03680</t>
  </si>
  <si>
    <t>FPB-03681</t>
  </si>
  <si>
    <t>JDF9740</t>
  </si>
  <si>
    <t>OPERACION LOGISTICA J.D.F. S.A.S</t>
  </si>
  <si>
    <t>SERVICIO ADICIONAL DE CARGUE Y
DESCARGUE (BULKMATIC BIOFILM)</t>
  </si>
  <si>
    <t>CEDISCTG</t>
  </si>
  <si>
    <t>FPB-03682</t>
  </si>
  <si>
    <t>JHON JOJOA</t>
  </si>
  <si>
    <t>FREDY M. SUAREZ</t>
  </si>
  <si>
    <t>SEÑALIZACION DE  2 TOLVAS.</t>
  </si>
  <si>
    <t>PROYECTOS</t>
  </si>
  <si>
    <t>FPB-03684</t>
  </si>
  <si>
    <t>REEMBOLSO DE GASTOS</t>
  </si>
  <si>
    <t>PROLICAR</t>
  </si>
  <si>
    <t>GALON DESINFECTANTE A BASE DE AMONIO CUATERNARIO</t>
  </si>
  <si>
    <t>HOMECENTER</t>
  </si>
  <si>
    <t>FUMIGADORA-ATOMIZADOR PLASTICO</t>
  </si>
  <si>
    <t>C.C-1348</t>
  </si>
  <si>
    <t>FUMIGACIONES CP</t>
  </si>
  <si>
    <t>FUMIGADO CEDIS CARTAGRNA</t>
  </si>
  <si>
    <t>D81521532</t>
  </si>
  <si>
    <t>SERVIENTREGA</t>
  </si>
  <si>
    <t>ENVIO ENCOMIENDA BOGOTA</t>
  </si>
  <si>
    <t>FPB-03685</t>
  </si>
  <si>
    <t>BAKERTILLY COLOMBIA LTDA</t>
  </si>
  <si>
    <t>RETROACTIVO HONORARIO FEBRERO - MARZO 2020</t>
  </si>
  <si>
    <t>FPB-03686</t>
  </si>
  <si>
    <t>HONORARIO REVISORIA FISCAL</t>
  </si>
  <si>
    <t>FPB-03687</t>
  </si>
  <si>
    <t>PAPELERIA MODERNA DEL CARIBE</t>
  </si>
  <si>
    <t>INSUMOS DE ASEO Y CAFETERIA</t>
  </si>
  <si>
    <t>FPB-03688</t>
  </si>
  <si>
    <t>SERVICIO DE VIGILANCIA FIJA EN EL MUNICIPIO DE BARRANCABERMEJA</t>
  </si>
  <si>
    <t>COECPO</t>
  </si>
  <si>
    <t>FPB-03689</t>
  </si>
  <si>
    <t>FCP14198</t>
  </si>
  <si>
    <t>SERVICIO DE TRANSPORTE DE POLIETILENO PROCEDENTE</t>
  </si>
  <si>
    <t>FPB-03690</t>
  </si>
  <si>
    <t>FCP14199</t>
  </si>
  <si>
    <t>FPB-03691</t>
  </si>
  <si>
    <t>CREAR SISOMA SAS</t>
  </si>
  <si>
    <t>TARJETA CARNET IMPRESA (TARJETA CARNET
IMPRESA)</t>
  </si>
  <si>
    <t>FPB-03692</t>
  </si>
  <si>
    <t>FPB-03693</t>
  </si>
  <si>
    <t>32 HORAS DE TRABAJO EN ASESORIAS EN INGIENERIA</t>
  </si>
  <si>
    <t>FPB-03694</t>
  </si>
  <si>
    <t>GSP USA VIRTUAL MARKET S.A.S</t>
  </si>
  <si>
    <t>PRECISION 0,2°C, RESOLUCION 0,1 °C, RANGO DE MEDICION TEMPERATURA 32-42,9°C. (TERMOMETRO DIGITAL)</t>
  </si>
  <si>
    <t>FPB-03695</t>
  </si>
  <si>
    <t>FPB-03696</t>
  </si>
  <si>
    <t>CANCHOW</t>
  </si>
  <si>
    <t>ALIMENTACION CEDIS CTG</t>
  </si>
  <si>
    <t>CTG</t>
  </si>
  <si>
    <t>FULLMART LAS AMERICAS</t>
  </si>
  <si>
    <t xml:space="preserve">BOTELLONES CON AGUA </t>
  </si>
  <si>
    <t>SALSAMENTARIA SIN NOMBRE</t>
  </si>
  <si>
    <t>VASOS ESPUMADOS 4 OZ Y 7 OZ</t>
  </si>
  <si>
    <t>ANA CASTELLAR ANILLO</t>
  </si>
  <si>
    <t>TRANS.RADICAR FACT. ESENTTIA</t>
  </si>
  <si>
    <t xml:space="preserve">WATERHOUSE </t>
  </si>
  <si>
    <t>ALIMENTACION PERSONAL</t>
  </si>
  <si>
    <t>RESTAURANTE PALACIO CHINO</t>
  </si>
  <si>
    <t>VASOS ESPUMADOS</t>
  </si>
  <si>
    <t>TRANS.RADICAR FACT. ESENTTIA PP Y MB</t>
  </si>
  <si>
    <t>VASOS DESECHABLES</t>
  </si>
  <si>
    <t>EMPRESA EFECTIVO LTDA</t>
  </si>
  <si>
    <t>CAMARA DE COMERCIO</t>
  </si>
  <si>
    <t>ALIMENTACION PERSONAL CEDIS</t>
  </si>
  <si>
    <t>TRANSP.RADICACION  FACTURA. ESENTTIA PP-ESNTTIA MB.</t>
  </si>
  <si>
    <t>ENA LUZ HOYOS</t>
  </si>
  <si>
    <t>TRANSP.RADICACION  FACTURA. ESENTTIA PP-KATOE</t>
  </si>
  <si>
    <t>OLIMPICA SA</t>
  </si>
  <si>
    <t>VENTO SAS</t>
  </si>
  <si>
    <t>MAQUINA DE HUMO</t>
  </si>
  <si>
    <t xml:space="preserve">ENVIO ENCOMIENDA </t>
  </si>
  <si>
    <t xml:space="preserve"> TIENDAS ARA</t>
  </si>
  <si>
    <t>INSUMOS GEL, VASOS, BOLSAS</t>
  </si>
  <si>
    <t>FRISBY SA</t>
  </si>
  <si>
    <t>POLLO APANADO</t>
  </si>
  <si>
    <t>JONAN SA</t>
  </si>
  <si>
    <t>CAJAS  ARCHIVADORAS</t>
  </si>
  <si>
    <t>FBP-03697</t>
  </si>
  <si>
    <t>NC8</t>
  </si>
  <si>
    <t>ANULACION FACTURA CFE33</t>
  </si>
  <si>
    <t>NC</t>
  </si>
  <si>
    <t>FBP-03698</t>
  </si>
  <si>
    <t>ANABELGARCIA</t>
  </si>
  <si>
    <t>CFE40</t>
  </si>
  <si>
    <t>Arriendo Of 503 Gj 43 44 Cl 123 7 51</t>
  </si>
  <si>
    <t>FBP-03699</t>
  </si>
  <si>
    <t xml:space="preserve">OMAR RAMOS </t>
  </si>
  <si>
    <t>C5290671</t>
  </si>
  <si>
    <t>COPETRAN</t>
  </si>
  <si>
    <t>FACTURACION FLETES DEL 21 DE ABRIL AL 17 DE MAYO DE 2020</t>
  </si>
  <si>
    <t>FBP-03700</t>
  </si>
  <si>
    <t>SIN8</t>
  </si>
  <si>
    <t>INDUSTRIAS SINJEF SAS</t>
  </si>
  <si>
    <t>SERVICIO TECNICO CORRECTIVO PARA LA PUESTA EN MARCHA DE LA MAQUINA EMPACADORA EN LAS INSTALACIONES BULKMATIC BARRANCABERMEJA.</t>
  </si>
  <si>
    <t>ENSACADO</t>
  </si>
  <si>
    <t>FBP-03701</t>
  </si>
  <si>
    <t>LG13657</t>
  </si>
  <si>
    <t>ALPOPULAR SA- ALMACEN GENERAL DE DEPOSITO SAS</t>
  </si>
  <si>
    <t>ALMACENAMIENTO BOO PROPIA DEPOSITO SIMPLE, CARGUE Y DESCARGUE.ALMACENAMINETO ZONA FRANCA DEPOSITO SIMPLE, ALMACENAMIENTO ZONA FRANCA SIMPLE</t>
  </si>
  <si>
    <t>BTA</t>
  </si>
  <si>
    <t>FBP-03702</t>
  </si>
  <si>
    <t>JOSE LUGO</t>
  </si>
  <si>
    <t>FE91</t>
  </si>
  <si>
    <t>SEMIRREMOLQUE TOLVA DE TRES EJES 
 PARA TRANSPORTE DE PRODUCTOS PUL 
 VERIZADOS TOLVA DE 37M3. 
 DEMAS ESPECIFICACIONES TECNIC</t>
  </si>
  <si>
    <t>Por favor tan pronto tengamos la factura de EQUIPOS TECNI METALICOS SAS soldar base chapeta tapa domo,pasemos este cobro a DITE</t>
  </si>
  <si>
    <t>FBP-03703</t>
  </si>
  <si>
    <t>FE92</t>
  </si>
  <si>
    <t>FBP-03704</t>
  </si>
  <si>
    <t>REPUESTOS PARA MTTO</t>
  </si>
  <si>
    <t>TRANPORTE DE POLIETILENO 641 PRIME</t>
  </si>
  <si>
    <t>TRANSPORTES &amp; SERVICOS FLORIAN SAS</t>
  </si>
  <si>
    <t>SERVICIO DETRANSPORTE ESPECIAL  DE PERSONAL</t>
  </si>
  <si>
    <t>LENCY MAYERLY CORREDOR PEÑA</t>
  </si>
  <si>
    <t>TRANSPORTE DE PERSONAL BARRANCAS</t>
  </si>
  <si>
    <t>FBP-03705</t>
  </si>
  <si>
    <t>EC- 196002436</t>
  </si>
  <si>
    <t xml:space="preserve">SERVICIO MOVILES CELULARES  VARIOS </t>
  </si>
  <si>
    <t>FBP-03706</t>
  </si>
  <si>
    <t>JORGE VELAZQUEZ</t>
  </si>
  <si>
    <t>04-4781</t>
  </si>
  <si>
    <t>SERVICIO TRANS. MEN. CABEZOTE TOLVA CEMENTO</t>
  </si>
  <si>
    <t>CEDIS BTA</t>
  </si>
  <si>
    <t>FBP-03707</t>
  </si>
  <si>
    <t>04-4784</t>
  </si>
  <si>
    <t xml:space="preserve">SERVICIO TRANS. MEN. CABEZOTE </t>
  </si>
  <si>
    <t>FBP-03708</t>
  </si>
  <si>
    <t>JDF9752</t>
  </si>
  <si>
    <t>SERVICIO ADICIONAL DE CARGUE Y
DESCARGUE (BULKMATIC BIOFILM) DEL 01 AL 08DE MAYO 2020.</t>
  </si>
  <si>
    <t>FBP-03709</t>
  </si>
  <si>
    <t>04-4786</t>
  </si>
  <si>
    <t>SERV.TRANSP.MEN TRACTOCAMION, SENCILLOS</t>
  </si>
  <si>
    <t>FBP-03710</t>
  </si>
  <si>
    <t>JUAN MENDOZA</t>
  </si>
  <si>
    <t>04-4788</t>
  </si>
  <si>
    <t>SERV.TRANSP.MEN TRACTOCAMION VH CAUTIVO</t>
  </si>
  <si>
    <t>FBP-03711</t>
  </si>
  <si>
    <t>OPLT50260</t>
  </si>
  <si>
    <t>OPERADORES LOGISTICOS DE CARGA SAS</t>
  </si>
  <si>
    <t>Servicio de Transporte de POLIETILENO procedente de BARRANCABEBOGOTA</t>
  </si>
  <si>
    <t>FBP-03712</t>
  </si>
  <si>
    <t>04-4793</t>
  </si>
  <si>
    <t>SERV.TRANSP.MEN CABEZOTE TOLVAS CEMENTER</t>
  </si>
  <si>
    <t>TG</t>
  </si>
  <si>
    <t>FBP-03713</t>
  </si>
  <si>
    <t>PEDRO IGNACIO ZAMUDIO RUIZ</t>
  </si>
  <si>
    <t>ASESORIA EXTERNA EN TRAFICO Y TRANSPORTE</t>
  </si>
  <si>
    <t>FBP-03714</t>
  </si>
  <si>
    <t>ANTICIPOS DHL</t>
  </si>
  <si>
    <t>ADA58706</t>
  </si>
  <si>
    <t>AGENCIA DE ADUANAS DHL EXPRESS COLOMBIA LTDA NIVEL 1</t>
  </si>
  <si>
    <t>SERVICIO DE AGENCIAMIENTO,RECONOCIMIENTO DE MERCANCIAS,ELABORACIÓN DECLARACIONES DE IMPORTACIÓN Y DAV , GASTOS ADMINISTRATIVOS</t>
  </si>
  <si>
    <t xml:space="preserve">PAGO CAJA MENOR </t>
  </si>
  <si>
    <t xml:space="preserve">PAGO CAJA MENOR BARRANCA </t>
  </si>
  <si>
    <t>ADECUACION ELECTRICA DE TABLERO Y CONTROLADOR EN TOLVAS</t>
  </si>
  <si>
    <t>NOTA CREDITO 3002</t>
  </si>
  <si>
    <t>FPB-03650</t>
  </si>
  <si>
    <t>SON DE MARZO-YA ESTAN CAUSADAS</t>
  </si>
  <si>
    <t>SACAR DE ESTE DRIVE ES DE BZFL</t>
  </si>
  <si>
    <t>NO ESTA LA CTA DE COBRO ESTA UNA FACTURA DE JDF</t>
  </si>
  <si>
    <t>NC 1393</t>
  </si>
  <si>
    <t>SERVICIO DE VIGILANCIA FIJA CON ARMA 24 HORAS LUNES A
DOMINGO, EN EL MUNICIPIO DE BARRANCABERMEJA (SANT)</t>
  </si>
  <si>
    <t>ANA CASTELLAR</t>
  </si>
  <si>
    <t>VASOS DESECHABLES 7 OZ.</t>
  </si>
  <si>
    <t>RESTAURANTE EL PALACIO CHINO</t>
  </si>
  <si>
    <t>ALIMENTACION + GASEOSAS</t>
  </si>
  <si>
    <t>TRANS.RADICAR FACT. ESENTTIA PP Y KATOEN</t>
  </si>
  <si>
    <t>PAGO SERVICOS TIGO UNE</t>
  </si>
  <si>
    <t>COMPROBANTE DE PAGO EN LINEA</t>
  </si>
  <si>
    <t>CAMARA DE COMERCIO DE BOGOTA</t>
  </si>
  <si>
    <t>VASOS ESPUMADOS 7OZ,CAFÉ</t>
  </si>
  <si>
    <t>ASEO CEDIS ACRTAGENA</t>
  </si>
  <si>
    <t>OLOMPICA SA</t>
  </si>
  <si>
    <t>INSUMOS ASEO CEDIS</t>
  </si>
  <si>
    <t>VENTOS SA</t>
  </si>
  <si>
    <t>D81521531</t>
  </si>
  <si>
    <t>TIENDAS ARA</t>
  </si>
  <si>
    <t>INSUMOS GEL-VASOS - BOLSAS</t>
  </si>
  <si>
    <t>4VT41503</t>
  </si>
  <si>
    <t>MANTENIMIENTO PREVENTIVO PANTOGRAFO</t>
  </si>
  <si>
    <t xml:space="preserve">PAPELERIA MODERNA DEL CARIBE </t>
  </si>
  <si>
    <t>POLIFEN 641</t>
  </si>
  <si>
    <t>NC 1315</t>
  </si>
  <si>
    <t>JOSE H. LUGO</t>
  </si>
  <si>
    <t>NC 1319</t>
  </si>
  <si>
    <t>SERVICIO DE TRANSPORTE SENCILLO ESENTTIA</t>
  </si>
  <si>
    <t>NC 1324</t>
  </si>
  <si>
    <t>FPB-03512</t>
  </si>
  <si>
    <t xml:space="preserve">ADSIE SAS </t>
  </si>
  <si>
    <t>CENTRAL DE SOLDADURA Y PROPTECCION INDUSTRIAL SA</t>
  </si>
  <si>
    <t>INVERSIONES Y TRANSBORDOS(INVERTRANS)SAS</t>
  </si>
  <si>
    <t>PASAN CAJA BARRANCA</t>
  </si>
  <si>
    <t>CENTRAL DE SOLDADURAS Y PROCTECCION INDUSTRIAL SAS</t>
  </si>
  <si>
    <t xml:space="preserve">NYSI NEGOCIOS Y SOLUCIONS INTELIGENTES </t>
  </si>
  <si>
    <t xml:space="preserve">SUMYSO CJ </t>
  </si>
  <si>
    <t>3232 ESTA LA FACTURA DE AMAYA ABOGADOS</t>
  </si>
  <si>
    <t>YA LA TIENE RAFA</t>
  </si>
  <si>
    <t>PASAN EN CAJA CARTAGENA</t>
  </si>
  <si>
    <t>ESTA CON FECHA DE DICIEMBRE</t>
  </si>
  <si>
    <t>TIENE FECHA DE ENERO</t>
  </si>
  <si>
    <t>MASTEBATCH</t>
  </si>
  <si>
    <t>,</t>
  </si>
  <si>
    <t>INVERSIONES Y TRANSBORDOS SAS</t>
  </si>
  <si>
    <t>TRANSMAMONAL</t>
  </si>
  <si>
    <t>TRANSPORTES JOALCO</t>
  </si>
  <si>
    <t>CENTRAL DE SUMINISTRO GSPATH</t>
  </si>
  <si>
    <t>TRASNPORTES JOALCO SA</t>
  </si>
  <si>
    <t>CENTRAL DE SUMINISTROS GSPATH</t>
  </si>
  <si>
    <t xml:space="preserve">TERREROS BARRERA </t>
  </si>
  <si>
    <t xml:space="preserve">RESPIRADOR M/CARA ELASTOMERICO </t>
  </si>
  <si>
    <t xml:space="preserve">PAPELERIA  MODERNA DEL CARIBE </t>
  </si>
  <si>
    <t>3216 REVISAR RAFAEL MURZI QUE ESTAN COBRANDO</t>
  </si>
  <si>
    <t>TRANSMAMONAL(EMPRESA DE DE SERVICIO ESPECIAL DE TRANSPORTE)</t>
  </si>
  <si>
    <t>FBP-03715</t>
  </si>
  <si>
    <t>EXAMENES MEDICOS OCUPACIONAL</t>
  </si>
  <si>
    <t>SALDO PENDIENTE</t>
  </si>
  <si>
    <t>RH</t>
  </si>
  <si>
    <t>FBP-03716</t>
  </si>
  <si>
    <t>FBP-03717</t>
  </si>
  <si>
    <t>FBP-03718</t>
  </si>
  <si>
    <t>VS4</t>
  </si>
  <si>
    <t>FBP-03719</t>
  </si>
  <si>
    <t>VEDDERPRICE</t>
  </si>
  <si>
    <t>LLANTAS TOLVAS</t>
  </si>
  <si>
    <t>HONORARIOS LEGALES PATENTE PARA TRAILER</t>
  </si>
  <si>
    <t>244.00</t>
  </si>
  <si>
    <t>FBP-03720</t>
  </si>
  <si>
    <t>USA VIRTUAL MARKET S.A.S</t>
  </si>
  <si>
    <t>TERMOMETROS TEMPERATURA 32-42,9°C.</t>
  </si>
  <si>
    <t>HS</t>
  </si>
  <si>
    <t>OSCAR ORLANDO BARAJAS AMADO</t>
  </si>
  <si>
    <t>KATTYMARYUD BARBOSA</t>
  </si>
  <si>
    <t>ELEMENTO DE ASEO</t>
  </si>
  <si>
    <t>ALAMCEN AGROPECUARIO TORCOROMA</t>
  </si>
  <si>
    <t>CONCENTRADO PERROS</t>
  </si>
  <si>
    <t>SERVICIO AVANTEL</t>
  </si>
  <si>
    <t>TCC SAS</t>
  </si>
  <si>
    <t>REMESA EPP</t>
  </si>
  <si>
    <t>COLOMTEL</t>
  </si>
  <si>
    <t>SERVICIO INTERNET</t>
  </si>
  <si>
    <t>ICE MAN SERVICES SAS</t>
  </si>
  <si>
    <t>BOTELLON AGUA</t>
  </si>
  <si>
    <t>JOSE DAVID PINILLA</t>
  </si>
  <si>
    <t>ALMACEN AGROPECUARIO EL GANADERO</t>
  </si>
  <si>
    <t>ROUNDUP</t>
  </si>
  <si>
    <t>MATERIALES COLOMBIA</t>
  </si>
  <si>
    <t>HERRAMIENTAS PARA MTTO</t>
  </si>
  <si>
    <t>JOSE DAVILA PINILLA</t>
  </si>
  <si>
    <t>ACEITE PENETRANTE</t>
  </si>
  <si>
    <t>SURTI TORNILLOS SAS</t>
  </si>
  <si>
    <t>ARANDELAS MTTO</t>
  </si>
  <si>
    <t>CAJA MENOR BARRANCAS</t>
  </si>
  <si>
    <t>FBP03720</t>
  </si>
  <si>
    <t>FBP03721</t>
  </si>
  <si>
    <t>OSCAR O BARAJAS AMADO</t>
  </si>
  <si>
    <t>TRANSPORTE NACIONAL</t>
  </si>
  <si>
    <t>ANTICIPO DEL 60%</t>
  </si>
  <si>
    <t>JORGE A. SUAREZ MOLINA</t>
  </si>
  <si>
    <t>TN</t>
  </si>
  <si>
    <t>FBP03722</t>
  </si>
  <si>
    <t>FBP03723</t>
  </si>
  <si>
    <t>FBP03724</t>
  </si>
  <si>
    <t>CIRO ANTONIO BERNAL</t>
  </si>
  <si>
    <t>PAGADO CON ANTICIPO</t>
  </si>
  <si>
    <t>FBP03725</t>
  </si>
  <si>
    <t>RECUPERACION PERDIDA DE PTO Y EMPAQUE</t>
  </si>
  <si>
    <t>JDF9773</t>
  </si>
  <si>
    <t>SERVICIO DE CARGUE Y DESCARGUE(BULKMATIC PARQUEAMERICA) DEL 01 AL 07 DE JUNIO 2020.</t>
  </si>
  <si>
    <t xml:space="preserve">VICTOR SABOGAL </t>
  </si>
  <si>
    <t>JDF9774</t>
  </si>
  <si>
    <t>SERVICIO DE CARGUE Y DESCARGUE(BULKMATIC ZF LA CANDELARIA ) DEL 01 AL 07 DE JUNIO 2020.</t>
  </si>
  <si>
    <t>BO-70299</t>
  </si>
  <si>
    <t>MENSAJEROS ASAP S.A.S</t>
  </si>
  <si>
    <t>SERVICIO DE MENSAJERÍA DEL MES DE MAYO 2020</t>
  </si>
  <si>
    <t>2I14</t>
  </si>
  <si>
    <t>INVERSIONES Y CONSULTORES GAMA SAS</t>
  </si>
  <si>
    <t>ARRENDAMIENTO BODEGA 5 MANZANA C PARQUEA</t>
  </si>
  <si>
    <t>044900</t>
  </si>
  <si>
    <t>SERVICIO DE TRANS. CABEZOTE TOLVA CEMENTO</t>
  </si>
  <si>
    <t>044902</t>
  </si>
  <si>
    <t>SERVICIO DE TRANS. CABEZOTE TOLVA MAS</t>
  </si>
  <si>
    <t>SERVICIO DE TRANS. CABEZOTE TOLVA BARRANCAS</t>
  </si>
  <si>
    <t>044899</t>
  </si>
  <si>
    <t>FBP-03726</t>
  </si>
  <si>
    <t>FBP-03727</t>
  </si>
  <si>
    <t>FBP-03728</t>
  </si>
  <si>
    <t>FBP-03729</t>
  </si>
  <si>
    <t>FBP-03730</t>
  </si>
  <si>
    <t>FBP-03731</t>
  </si>
  <si>
    <t>FBP-03732</t>
  </si>
  <si>
    <t>FBP-03734</t>
  </si>
  <si>
    <t xml:space="preserve">SOLDAR BASE CHAPETA DOMO </t>
  </si>
  <si>
    <t>PY</t>
  </si>
  <si>
    <t xml:space="preserve">FACTURAR A DITE </t>
  </si>
  <si>
    <t>INVERSIONES Y TRANSBORDOS S.A.S.</t>
  </si>
  <si>
    <t>034528</t>
  </si>
  <si>
    <t>MOVILIZACIÓN DE CARGA CON MONTACARGAS DE 2.5 TONELADAS DEL 10 DE MAYO AL 09 DE JUNIO DE 2020.</t>
  </si>
  <si>
    <t>FBP-03735</t>
  </si>
  <si>
    <t xml:space="preserve">Proyecto </t>
  </si>
  <si>
    <t>Consecutivo</t>
  </si>
  <si>
    <t>DIANA M. FONSECA</t>
  </si>
  <si>
    <t>PEDIENTE POR APROBAR</t>
  </si>
  <si>
    <t>LAURA CARVAJAL</t>
  </si>
  <si>
    <t>PEndiente Aprobacion</t>
  </si>
  <si>
    <t>ALEJANDRO IZASA</t>
  </si>
  <si>
    <t>V1065954</t>
  </si>
  <si>
    <t>PROSEGUR VIGILANCIA Y SEGURIDAD PRIVADA LTDA</t>
  </si>
  <si>
    <t>SERVICIO DE VIGILANCIA ELECTRONICABULKMATIC 185,805
DE COLOMBIA SAS ,SERVICIO TELECOMUNICACIONESBULKMATIC DE COLOMBIA SAS</t>
  </si>
  <si>
    <t>TI</t>
  </si>
  <si>
    <t>FBP-03737</t>
  </si>
  <si>
    <t>FBP-03738</t>
  </si>
  <si>
    <t>FBP-03736</t>
  </si>
  <si>
    <t>FBP-03739</t>
  </si>
  <si>
    <t>FBP-03740</t>
  </si>
  <si>
    <t>FBP-03741</t>
  </si>
  <si>
    <t>FBP-03742</t>
  </si>
  <si>
    <t>FBP-03743</t>
  </si>
  <si>
    <t>FBP-03744</t>
  </si>
  <si>
    <t>FBP-03745</t>
  </si>
  <si>
    <t>FBP-03746</t>
  </si>
  <si>
    <t>FBP-03747</t>
  </si>
  <si>
    <t>FBP-03748</t>
  </si>
  <si>
    <t>FBP-03749</t>
  </si>
  <si>
    <t>FBP-03750</t>
  </si>
  <si>
    <t>FBP-03751</t>
  </si>
  <si>
    <t>ENTRANS INTERNATIONAL LLC</t>
  </si>
  <si>
    <t>TOLVAS  EN EE.UU</t>
  </si>
  <si>
    <t>TOLVA IMPORTADA SERIE 106645</t>
  </si>
  <si>
    <t>TOLVA IMPORTADA SERIE 106642</t>
  </si>
  <si>
    <t>TOLVA IMPORTADA SERIE 106644</t>
  </si>
  <si>
    <t>TOLVA IMPORTADA SERIA 106643</t>
  </si>
  <si>
    <t>MOUNTARN COMERCIAL GRAPHICS</t>
  </si>
  <si>
    <t>XS 81941</t>
  </si>
  <si>
    <t>HONOR SERVICIOS DE SEGURIDAD LTDA.</t>
  </si>
  <si>
    <t xml:space="preserve">TOLVAS IMPORTADAS </t>
  </si>
  <si>
    <t>MONITOREO ALARMA</t>
  </si>
  <si>
    <t>JDF9783</t>
  </si>
  <si>
    <t>SERVICIO PERSONAL ADICIONAL DE CARGUE Y
DESCARGUE (BULKMATIC ZONA FRANCA CANDELARIA) DEL 01 AL 30 DE MAYO 2020.</t>
  </si>
  <si>
    <t>OPTIHOSE RUBBER COLOMBIA SAS</t>
  </si>
  <si>
    <t>F 174</t>
  </si>
  <si>
    <t>ACOPLE OPW C 4 INOX</t>
  </si>
  <si>
    <t>F 173</t>
  </si>
  <si>
    <t>MAYOR VALOR DE ACTIVOS FIJOS – COMPRA TOLVAS FACTURAS 91 Y 92 DITE.</t>
  </si>
  <si>
    <t>Angela, la contabilización es la siguiente 
Cxc a Joalco – el valor del repuestos + iva 
Retencin en la fuente/ica si procede 
Cxp al proveedor.
La factura debe indicar pagos por cuentas de terceros en su descripción – Reembolso de compra de Repuestos Tolva, abajo mencionado.
Andres incluirlo en el detalle, es decir en la descripción grande NO ES GASTO DE MANTENIMIENTO NI ACTIVO, ES CUENTAS POR COBRAR A JOALCO Y ANGELA LO DEBE REFACTURAR TAN PRONTO LLEGUE LA FACTURA.</t>
  </si>
  <si>
    <t>FBP-03752</t>
  </si>
  <si>
    <t>FBP-03753</t>
  </si>
  <si>
    <t>FBP-03754</t>
  </si>
  <si>
    <t>FBP-03755</t>
  </si>
  <si>
    <t>FBP-03756</t>
  </si>
  <si>
    <t>FBP-03757</t>
  </si>
  <si>
    <t>FBP-03758</t>
  </si>
  <si>
    <t>FBP-03759</t>
  </si>
  <si>
    <t>FBP-03760</t>
  </si>
  <si>
    <t>FBP-03761</t>
  </si>
  <si>
    <t>FBP-03762</t>
  </si>
  <si>
    <t>FBP-03763</t>
  </si>
  <si>
    <t>FBP-03764</t>
  </si>
  <si>
    <t>FBP-03765</t>
  </si>
  <si>
    <t>FBP-03766</t>
  </si>
  <si>
    <t>FBP-03767</t>
  </si>
  <si>
    <t>FBP-03768</t>
  </si>
  <si>
    <t>FBP-03769</t>
  </si>
  <si>
    <t>FBP-03770</t>
  </si>
  <si>
    <t>CFE45</t>
  </si>
  <si>
    <t>ARRIENDO  Of 503 Gj 43 44 Cl 123 7 51 BOGOTA</t>
  </si>
  <si>
    <t>Cxc a Joalco – el valor del repuestos + iva 
Retencin en la fuente/ica si procede 
Cxp al proveedor.
La factura debe indicar pagos por cuentas de terceros en su descripción – Reembolso de compra de Repuestos Tolva, abajo mencionado.
NO ES GASTO DE MANTENIMIENTO NI ACTIVO, ES CUENTAS POR COBRAR A JOALCO Y ANGELA LO DEBE REFACTURAR TAN PRONTO LLEGUE LA FACTURA.</t>
  </si>
  <si>
    <t>WILLIAN LOZANO</t>
  </si>
  <si>
    <t>044944</t>
  </si>
  <si>
    <t>SERVICIO DE TRANSPORTE TRACTO CAMION- CABZ</t>
  </si>
  <si>
    <t>TO</t>
  </si>
  <si>
    <t xml:space="preserve">DIANA FONSECA </t>
  </si>
  <si>
    <t>FCP14305</t>
  </si>
  <si>
    <t>SERVICIO DE TRANSPORTE DE POLIETILENO PROCEDENTE DE CARTAGENA -BOGOTA- 21-05-20</t>
  </si>
  <si>
    <t xml:space="preserve">ARRIENDO BODEGA 5 MANZANA C PARQUIAMERICA </t>
  </si>
  <si>
    <t>JORGE A SUAREZ MOLINA</t>
  </si>
  <si>
    <t>WILLIAM RODRIGUEZ MOLINA</t>
  </si>
  <si>
    <t>JEFFER G. QUINTEROCABANZO</t>
  </si>
  <si>
    <t>TRANSPORTE  DE PROLIPOPILENO ESENTTIA</t>
  </si>
  <si>
    <t>CUENTAS DE COBRO</t>
  </si>
  <si>
    <t xml:space="preserve">SEGURIDAD Y SALUD OCUPASIONAL EMPRESARIAL </t>
  </si>
  <si>
    <t>EXAMEN DE INGRESO CORRESPONDIENTE AL MES DE MAYO/2020</t>
  </si>
  <si>
    <t>FCM 17982480</t>
  </si>
  <si>
    <t>SERVICIOS IDEN CARGOS DEL PLAN E</t>
  </si>
  <si>
    <t>D 312126</t>
  </si>
  <si>
    <t>RENTA DE TOLVA 4E7PA4232KABA5975 ECOPETROL</t>
  </si>
  <si>
    <t>4,270.00</t>
  </si>
  <si>
    <t>D 312127</t>
  </si>
  <si>
    <t>RENTA DE TOLVA 4E7PA4232KABA5975 ESENTTIA</t>
  </si>
  <si>
    <t>4,270.01</t>
  </si>
  <si>
    <t>NC 1394</t>
  </si>
  <si>
    <t>ESTO NO ES UNA FACTURA ES UN ESTADO DE CUENTA</t>
  </si>
  <si>
    <t>NC 1398</t>
  </si>
  <si>
    <t>8 306</t>
  </si>
  <si>
    <t>DHL EXPRESS COLOMBIA LTDA</t>
  </si>
  <si>
    <t>GRAVAMEN ARANCELARIO REPUESTOS WINDMOLLER</t>
  </si>
  <si>
    <t>CEU3066625</t>
  </si>
  <si>
    <t>TENER ENCUENTA ANTICIPOS REALIZADOS</t>
  </si>
  <si>
    <t xml:space="preserve"> FS101007003</t>
  </si>
  <si>
    <t>TOT LBR SEG 01 TOT LBR SEG 01 010 REMOVER E INSTALAR MAST MASTIL</t>
  </si>
  <si>
    <t>Costo dentro de alquiler de equipos – Pantografo - $5.650.000 NO corespondientes Junio sino meses anteriores.</t>
  </si>
  <si>
    <t>FCP14329</t>
  </si>
  <si>
    <t>SERVICIO DE TRANSPORTE DE POLIETILENO PROCEDENTE DE CARTAGENA-BOGOTA D.C.</t>
  </si>
  <si>
    <t>08-0-</t>
  </si>
  <si>
    <t>Alquiler de software</t>
  </si>
  <si>
    <t>LG13922</t>
  </si>
  <si>
    <t>ALPOPULAR</t>
  </si>
  <si>
    <t xml:space="preserve">SERVICIO DE ALMACENAMIENTO MERCANCIAS  POLIMEROS VARIAS REFENCIAS </t>
  </si>
  <si>
    <t>SOCIEDAD PORTUARIA DE BARRANCABERMEJA SA.</t>
  </si>
  <si>
    <t>SERVICIO ADICIONAL  COMPLEMENTARIO PORTUARIO DE ENERGIA ELECTRICA MES MAYO</t>
  </si>
  <si>
    <r>
      <t xml:space="preserve">ANTICIPO 50%  </t>
    </r>
    <r>
      <rPr>
        <b/>
        <u/>
        <sz val="12"/>
        <color rgb="FFFF0000"/>
        <rFont val="Calibri"/>
        <family val="2"/>
      </rPr>
      <t>Corresponde a un mayor valor del activo tolva y elevador de cangilones de nuestra planta en Barranca. Es una modernización del tablero de control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</si>
</sst>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\ * #,##0_);_(&quot;$&quot;\ * \(#,##0\);_(&quot;$&quot;\ * &quot;-&quot;_);_(@_)"/>
    <numFmt numFmtId="165" formatCode="_-&quot;$&quot;* #,##0_-;\-&quot;$&quot;* #,##0_-;_-&quot;$&quot;* &quot;-&quot;_-;_-@_-"/>
    <numFmt numFmtId="166" formatCode="_-&quot;$&quot;* #,##0.00_-;\-&quot;$&quot;* #,##0.00_-;_-&quot;$&quot;* &quot;-&quot;_-;_-@_-"/>
    <numFmt numFmtId="167" formatCode="_-&quot;$&quot;\ * #,##0_-;\-&quot;$&quot;\ * #,##0_-;_-&quot;$&quot;\ * &quot;-&quot;??_-;_-@_-"/>
    <numFmt numFmtId="168" formatCode="_([$€-2]\ * #,##0.00_);_([$€-2]\ * \(#,##0.00\);_([$€-2]\ * &quot;-&quot;??_);_(@_)"/>
    <numFmt numFmtId="169" formatCode="_([$$-240A]\ * #,##0_);_([$$-240A]\ * \(#,##0\);_([$$-240A]\ * &quot;-&quot;??_);_(@_)"/>
    <numFmt numFmtId="170" formatCode="&quot;$&quot;\ #,##0.00"/>
    <numFmt numFmtId="171" formatCode="&quot;$&quot;\ #,##0"/>
    <numFmt numFmtId="172" formatCode="_([$$-240A]\ * #,##0.00_);_([$$-240A]\ * \(#,##0.00\);_([$$-240A]\ * &quot;-&quot;??_);_(@_)"/>
    <numFmt numFmtId="173" formatCode="[$$-409]#,##0.00_);\([$$-409]#,##0.00\)"/>
    <numFmt numFmtId="174" formatCode="_([$$-409]* #,##0.00_);_([$$-409]* \(#,##0.00\);_([$$-409]* &quot;-&quot;??_);_(@_)"/>
  </numFmts>
  <fonts count="4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66"/>
      <name val="Calibri"/>
      <family val="2"/>
    </font>
    <font>
      <b/>
      <u/>
      <sz val="12"/>
      <color rgb="FFFF0000"/>
      <name val="Calibri"/>
      <family val="2"/>
    </font>
    <font>
      <sz val="12"/>
      <color rgb="FF000000"/>
      <name val="Calibri"/>
      <family val="2"/>
    </font>
    <font>
      <u/>
      <sz val="12"/>
      <color theme="1"/>
      <name val="Calibri"/>
      <family val="2"/>
    </font>
    <font>
      <u/>
      <sz val="12"/>
      <color theme="4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179">
    <xf numFmtId="0" fontId="0" fillId="0" borderId="0"/>
    <xf numFmtId="43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3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41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41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41" fontId="20" fillId="0" borderId="0" applyFont="0" applyFill="0" applyBorder="0" applyAlignment="0" applyProtection="0"/>
    <xf numFmtId="0" fontId="17" fillId="0" borderId="0"/>
    <xf numFmtId="0" fontId="25" fillId="0" borderId="0"/>
    <xf numFmtId="0" fontId="16" fillId="0" borderId="0"/>
    <xf numFmtId="42" fontId="16" fillId="0" borderId="0" applyFont="0" applyFill="0" applyBorder="0" applyAlignment="0" applyProtection="0"/>
    <xf numFmtId="0" fontId="15" fillId="0" borderId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41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41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41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41" fontId="20" fillId="0" borderId="0" applyFont="0" applyFill="0" applyBorder="0" applyAlignment="0" applyProtection="0"/>
    <xf numFmtId="0" fontId="14" fillId="0" borderId="0"/>
    <xf numFmtId="0" fontId="14" fillId="0" borderId="0"/>
    <xf numFmtId="42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41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41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41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41" fontId="20" fillId="0" borderId="0" applyFont="0" applyFill="0" applyBorder="0" applyAlignment="0" applyProtection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0" fontId="12" fillId="0" borderId="0"/>
    <xf numFmtId="0" fontId="12" fillId="0" borderId="0"/>
    <xf numFmtId="42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0" fontId="12" fillId="0" borderId="0"/>
    <xf numFmtId="0" fontId="12" fillId="0" borderId="0"/>
    <xf numFmtId="42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41" fontId="20" fillId="0" borderId="0" applyFont="0" applyFill="0" applyBorder="0" applyAlignment="0" applyProtection="0"/>
    <xf numFmtId="0" fontId="12" fillId="0" borderId="0"/>
    <xf numFmtId="0" fontId="12" fillId="0" borderId="0"/>
    <xf numFmtId="42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0" fontId="11" fillId="0" borderId="0"/>
    <xf numFmtId="0" fontId="11" fillId="0" borderId="0"/>
    <xf numFmtId="42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0" fontId="11" fillId="0" borderId="0"/>
    <xf numFmtId="0" fontId="11" fillId="0" borderId="0"/>
    <xf numFmtId="42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0" fontId="11" fillId="0" borderId="0"/>
    <xf numFmtId="0" fontId="11" fillId="0" borderId="0"/>
    <xf numFmtId="42" fontId="11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0" fontId="11" fillId="0" borderId="0"/>
    <xf numFmtId="0" fontId="11" fillId="0" borderId="0"/>
    <xf numFmtId="42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0" fontId="11" fillId="0" borderId="0"/>
    <xf numFmtId="0" fontId="11" fillId="0" borderId="0"/>
    <xf numFmtId="42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41" fontId="20" fillId="0" borderId="0" applyFont="0" applyFill="0" applyBorder="0" applyAlignment="0" applyProtection="0"/>
    <xf numFmtId="0" fontId="11" fillId="0" borderId="0"/>
    <xf numFmtId="0" fontId="11" fillId="0" borderId="0"/>
    <xf numFmtId="42" fontId="11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1" fontId="20" fillId="0" borderId="0" applyFont="0" applyFill="0" applyBorder="0" applyAlignment="0" applyProtection="0"/>
    <xf numFmtId="0" fontId="10" fillId="0" borderId="0"/>
    <xf numFmtId="0" fontId="10" fillId="0" borderId="0"/>
    <xf numFmtId="42" fontId="1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1" fontId="20" fillId="0" borderId="0" applyFont="0" applyFill="0" applyBorder="0" applyAlignment="0" applyProtection="0"/>
    <xf numFmtId="0" fontId="9" fillId="0" borderId="0"/>
    <xf numFmtId="0" fontId="9" fillId="0" borderId="0"/>
    <xf numFmtId="42" fontId="9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1" fontId="20" fillId="0" borderId="0" applyFont="0" applyFill="0" applyBorder="0" applyAlignment="0" applyProtection="0"/>
    <xf numFmtId="0" fontId="8" fillId="0" borderId="0"/>
    <xf numFmtId="0" fontId="8" fillId="0" borderId="0"/>
    <xf numFmtId="42" fontId="8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0" fontId="7" fillId="0" borderId="0"/>
    <xf numFmtId="0" fontId="7" fillId="0" borderId="0"/>
    <xf numFmtId="42" fontId="7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20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41" fontId="20" fillId="0" borderId="0" applyFont="0" applyFill="0" applyBorder="0" applyAlignment="0" applyProtection="0"/>
    <xf numFmtId="0" fontId="5" fillId="0" borderId="0"/>
    <xf numFmtId="0" fontId="5" fillId="0" borderId="0"/>
    <xf numFmtId="42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1" fontId="20" fillId="0" borderId="0" applyFont="0" applyFill="0" applyBorder="0" applyAlignment="0" applyProtection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300">
    <xf numFmtId="0" fontId="0" fillId="0" borderId="0" xfId="0"/>
    <xf numFmtId="0" fontId="2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NumberFormat="1" applyFont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/>
    <xf numFmtId="0" fontId="27" fillId="0" borderId="0" xfId="0" applyFont="1" applyAlignment="1">
      <alignment horizontal="left"/>
    </xf>
    <xf numFmtId="0" fontId="26" fillId="0" borderId="0" xfId="0" applyNumberFormat="1" applyFont="1" applyAlignment="1">
      <alignment horizontal="center"/>
    </xf>
    <xf numFmtId="0" fontId="27" fillId="13" borderId="1" xfId="0" applyFont="1" applyFill="1" applyBorder="1" applyAlignment="1">
      <alignment horizontal="center" vertical="center" wrapText="1"/>
    </xf>
    <xf numFmtId="165" fontId="27" fillId="13" borderId="1" xfId="2" applyFont="1" applyFill="1" applyBorder="1" applyAlignment="1">
      <alignment horizontal="center" vertical="center" wrapText="1"/>
    </xf>
    <xf numFmtId="0" fontId="27" fillId="13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165" fontId="29" fillId="0" borderId="1" xfId="2" applyFont="1" applyBorder="1" applyAlignment="1">
      <alignment horizontal="left" vertical="center"/>
    </xf>
    <xf numFmtId="167" fontId="26" fillId="0" borderId="1" xfId="5726" applyNumberFormat="1" applyFont="1" applyBorder="1" applyAlignment="1">
      <alignment horizontal="left" vertical="center"/>
    </xf>
    <xf numFmtId="0" fontId="26" fillId="0" borderId="1" xfId="0" applyNumberFormat="1" applyFont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30" fillId="0" borderId="1" xfId="0" applyNumberFormat="1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9" fillId="0" borderId="1" xfId="0" applyNumberFormat="1" applyFont="1" applyBorder="1" applyAlignment="1">
      <alignment horizontal="left" vertical="center"/>
    </xf>
    <xf numFmtId="0" fontId="26" fillId="0" borderId="1" xfId="2" applyNumberFormat="1" applyFont="1" applyBorder="1" applyAlignment="1">
      <alignment horizontal="left" vertical="center"/>
    </xf>
    <xf numFmtId="0" fontId="26" fillId="11" borderId="1" xfId="0" applyFont="1" applyFill="1" applyBorder="1" applyAlignment="1">
      <alignment horizontal="left" vertical="center"/>
    </xf>
    <xf numFmtId="0" fontId="26" fillId="5" borderId="1" xfId="2" applyNumberFormat="1" applyFont="1" applyFill="1" applyBorder="1" applyAlignment="1">
      <alignment horizontal="left" vertical="center"/>
    </xf>
    <xf numFmtId="0" fontId="30" fillId="0" borderId="1" xfId="2" applyNumberFormat="1" applyFont="1" applyBorder="1" applyAlignment="1">
      <alignment horizontal="left" vertical="center"/>
    </xf>
    <xf numFmtId="2" fontId="26" fillId="0" borderId="1" xfId="0" quotePrefix="1" applyNumberFormat="1" applyFont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28" fillId="0" borderId="1" xfId="5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16" fontId="26" fillId="0" borderId="1" xfId="0" applyNumberFormat="1" applyFont="1" applyBorder="1" applyAlignment="1">
      <alignment horizontal="left" vertical="center"/>
    </xf>
    <xf numFmtId="16" fontId="26" fillId="4" borderId="1" xfId="0" applyNumberFormat="1" applyFont="1" applyFill="1" applyBorder="1" applyAlignment="1">
      <alignment horizontal="left" vertical="center"/>
    </xf>
    <xf numFmtId="167" fontId="26" fillId="0" borderId="1" xfId="61" applyNumberFormat="1" applyFont="1" applyBorder="1" applyAlignment="1">
      <alignment horizontal="left" vertical="center"/>
    </xf>
    <xf numFmtId="166" fontId="26" fillId="0" borderId="1" xfId="2" applyNumberFormat="1" applyFont="1" applyBorder="1" applyAlignment="1">
      <alignment horizontal="left" vertical="center"/>
    </xf>
    <xf numFmtId="0" fontId="28" fillId="0" borderId="1" xfId="5" applyFont="1" applyFill="1" applyBorder="1" applyAlignment="1">
      <alignment horizontal="left" vertical="center"/>
    </xf>
    <xf numFmtId="1" fontId="26" fillId="0" borderId="1" xfId="0" applyNumberFormat="1" applyFont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166" fontId="26" fillId="0" borderId="1" xfId="0" applyNumberFormat="1" applyFont="1" applyBorder="1" applyAlignment="1">
      <alignment horizontal="left" vertical="center"/>
    </xf>
    <xf numFmtId="0" fontId="31" fillId="0" borderId="1" xfId="17176" applyFont="1" applyBorder="1" applyAlignment="1">
      <alignment horizontal="left" vertical="center"/>
    </xf>
    <xf numFmtId="0" fontId="28" fillId="2" borderId="1" xfId="5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165" fontId="26" fillId="2" borderId="1" xfId="2" applyFont="1" applyFill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left" vertical="center"/>
    </xf>
    <xf numFmtId="16" fontId="26" fillId="6" borderId="1" xfId="0" applyNumberFormat="1" applyFont="1" applyFill="1" applyBorder="1" applyAlignment="1">
      <alignment horizontal="left" vertical="center"/>
    </xf>
    <xf numFmtId="165" fontId="26" fillId="6" borderId="1" xfId="0" applyNumberFormat="1" applyFont="1" applyFill="1" applyBorder="1" applyAlignment="1">
      <alignment horizontal="left" vertical="center"/>
    </xf>
    <xf numFmtId="0" fontId="28" fillId="6" borderId="1" xfId="5" applyFont="1" applyFill="1" applyBorder="1" applyAlignment="1">
      <alignment horizontal="left" vertical="center"/>
    </xf>
    <xf numFmtId="0" fontId="26" fillId="0" borderId="1" xfId="0" quotePrefix="1" applyFont="1" applyBorder="1" applyAlignment="1">
      <alignment horizontal="left" vertical="center"/>
    </xf>
    <xf numFmtId="0" fontId="28" fillId="8" borderId="1" xfId="5" applyFont="1" applyFill="1" applyBorder="1" applyAlignment="1">
      <alignment horizontal="left" vertical="center"/>
    </xf>
    <xf numFmtId="0" fontId="26" fillId="8" borderId="1" xfId="0" quotePrefix="1" applyFont="1" applyFill="1" applyBorder="1" applyAlignment="1">
      <alignment horizontal="left" vertical="center"/>
    </xf>
    <xf numFmtId="0" fontId="26" fillId="8" borderId="1" xfId="0" applyFont="1" applyFill="1" applyBorder="1" applyAlignment="1">
      <alignment horizontal="left" vertical="center"/>
    </xf>
    <xf numFmtId="165" fontId="26" fillId="8" borderId="1" xfId="0" applyNumberFormat="1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6" fillId="9" borderId="1" xfId="0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left" vertical="center"/>
    </xf>
    <xf numFmtId="166" fontId="26" fillId="0" borderId="1" xfId="61" applyNumberFormat="1" applyFont="1" applyBorder="1" applyAlignment="1">
      <alignment horizontal="left" vertical="center"/>
    </xf>
    <xf numFmtId="44" fontId="26" fillId="0" borderId="1" xfId="61" applyFont="1" applyBorder="1" applyAlignment="1">
      <alignment horizontal="left" vertical="center"/>
    </xf>
    <xf numFmtId="1" fontId="27" fillId="0" borderId="1" xfId="0" applyNumberFormat="1" applyFont="1" applyBorder="1" applyAlignment="1">
      <alignment horizontal="left" vertical="center"/>
    </xf>
    <xf numFmtId="165" fontId="26" fillId="0" borderId="1" xfId="2" applyFont="1" applyBorder="1" applyAlignment="1">
      <alignment horizontal="left" vertical="center"/>
    </xf>
    <xf numFmtId="165" fontId="26" fillId="0" borderId="1" xfId="0" applyNumberFormat="1" applyFont="1" applyBorder="1" applyAlignment="1">
      <alignment horizontal="left" vertical="center"/>
    </xf>
    <xf numFmtId="167" fontId="26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26" fillId="0" borderId="1" xfId="0" applyFont="1" applyBorder="1" applyAlignment="1"/>
    <xf numFmtId="0" fontId="27" fillId="0" borderId="1" xfId="0" applyFont="1" applyBorder="1" applyAlignment="1">
      <alignment horizontal="left"/>
    </xf>
    <xf numFmtId="0" fontId="26" fillId="0" borderId="1" xfId="0" applyNumberFormat="1" applyFont="1" applyBorder="1" applyAlignment="1">
      <alignment horizontal="center"/>
    </xf>
    <xf numFmtId="0" fontId="26" fillId="0" borderId="0" xfId="0" applyFont="1" applyFill="1" applyAlignment="1">
      <alignment horizontal="center"/>
    </xf>
    <xf numFmtId="167" fontId="27" fillId="0" borderId="2" xfId="0" applyNumberFormat="1" applyFont="1" applyBorder="1" applyAlignment="1">
      <alignment horizontal="left" vertical="center"/>
    </xf>
    <xf numFmtId="167" fontId="27" fillId="0" borderId="0" xfId="0" applyNumberFormat="1" applyFont="1" applyBorder="1" applyAlignment="1">
      <alignment horizontal="left" vertical="center"/>
    </xf>
    <xf numFmtId="0" fontId="26" fillId="0" borderId="1" xfId="17176" applyFont="1" applyFill="1" applyBorder="1" applyAlignment="1">
      <alignment horizontal="left" vertical="center"/>
    </xf>
    <xf numFmtId="0" fontId="26" fillId="0" borderId="1" xfId="17176" applyFont="1" applyBorder="1" applyAlignment="1">
      <alignment horizontal="left" vertical="center"/>
    </xf>
    <xf numFmtId="16" fontId="26" fillId="0" borderId="1" xfId="0" applyNumberFormat="1" applyFont="1" applyFill="1" applyBorder="1" applyAlignment="1">
      <alignment horizontal="left" vertical="center"/>
    </xf>
    <xf numFmtId="17" fontId="26" fillId="0" borderId="1" xfId="0" quotePrefix="1" applyNumberFormat="1" applyFont="1" applyBorder="1" applyAlignment="1">
      <alignment horizontal="left" vertical="center"/>
    </xf>
    <xf numFmtId="0" fontId="26" fillId="0" borderId="1" xfId="17177" applyFont="1" applyFill="1" applyBorder="1" applyAlignment="1">
      <alignment horizontal="left" vertical="center"/>
    </xf>
    <xf numFmtId="17" fontId="26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165" fontId="26" fillId="0" borderId="1" xfId="2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/>
    </xf>
    <xf numFmtId="0" fontId="26" fillId="0" borderId="1" xfId="0" applyNumberFormat="1" applyFont="1" applyFill="1" applyBorder="1" applyAlignment="1">
      <alignment horizontal="left" vertical="center"/>
    </xf>
    <xf numFmtId="168" fontId="26" fillId="0" borderId="1" xfId="2" applyNumberFormat="1" applyFont="1" applyFill="1" applyBorder="1" applyAlignment="1">
      <alignment horizontal="left" vertical="center"/>
    </xf>
    <xf numFmtId="168" fontId="26" fillId="0" borderId="1" xfId="0" applyNumberFormat="1" applyFont="1" applyFill="1" applyBorder="1" applyAlignment="1">
      <alignment horizontal="left" vertical="center"/>
    </xf>
    <xf numFmtId="165" fontId="26" fillId="0" borderId="1" xfId="0" applyNumberFormat="1" applyFont="1" applyFill="1" applyBorder="1" applyAlignment="1">
      <alignment horizontal="left" vertical="center"/>
    </xf>
    <xf numFmtId="169" fontId="26" fillId="0" borderId="1" xfId="61" applyNumberFormat="1" applyFont="1" applyFill="1" applyBorder="1" applyAlignment="1">
      <alignment horizontal="left" vertical="center"/>
    </xf>
    <xf numFmtId="3" fontId="26" fillId="0" borderId="1" xfId="0" applyNumberFormat="1" applyFont="1" applyBorder="1" applyAlignment="1">
      <alignment horizontal="left" vertical="center"/>
    </xf>
    <xf numFmtId="171" fontId="26" fillId="0" borderId="1" xfId="2" applyNumberFormat="1" applyFont="1" applyBorder="1" applyAlignment="1">
      <alignment horizontal="left" vertical="center"/>
    </xf>
    <xf numFmtId="171" fontId="26" fillId="0" borderId="1" xfId="0" applyNumberFormat="1" applyFont="1" applyFill="1" applyBorder="1" applyAlignment="1">
      <alignment horizontal="left" vertical="center"/>
    </xf>
    <xf numFmtId="0" fontId="26" fillId="0" borderId="1" xfId="0" applyFont="1" applyFill="1" applyBorder="1"/>
    <xf numFmtId="0" fontId="28" fillId="0" borderId="1" xfId="5" applyFont="1" applyFill="1" applyBorder="1"/>
    <xf numFmtId="170" fontId="26" fillId="0" borderId="1" xfId="61" applyNumberFormat="1" applyFont="1" applyBorder="1" applyAlignment="1">
      <alignment horizontal="left" vertical="center"/>
    </xf>
    <xf numFmtId="167" fontId="27" fillId="0" borderId="1" xfId="0" applyNumberFormat="1" applyFont="1" applyBorder="1" applyAlignment="1">
      <alignment horizontal="left" vertical="center"/>
    </xf>
    <xf numFmtId="172" fontId="26" fillId="0" borderId="1" xfId="0" applyNumberFormat="1" applyFont="1" applyBorder="1" applyAlignment="1">
      <alignment horizontal="left" vertical="center"/>
    </xf>
    <xf numFmtId="170" fontId="26" fillId="0" borderId="1" xfId="0" applyNumberFormat="1" applyFont="1" applyBorder="1" applyAlignment="1">
      <alignment horizontal="left" vertical="center"/>
    </xf>
    <xf numFmtId="16" fontId="26" fillId="2" borderId="1" xfId="0" applyNumberFormat="1" applyFont="1" applyFill="1" applyBorder="1" applyAlignment="1">
      <alignment horizontal="left" vertical="center"/>
    </xf>
    <xf numFmtId="0" fontId="32" fillId="0" borderId="1" xfId="0" applyFont="1" applyBorder="1" applyAlignment="1">
      <alignment horizontal="left" vertical="center" wrapText="1"/>
    </xf>
    <xf numFmtId="0" fontId="26" fillId="0" borderId="1" xfId="0" applyFont="1" applyBorder="1"/>
    <xf numFmtId="173" fontId="27" fillId="0" borderId="1" xfId="0" applyNumberFormat="1" applyFont="1" applyBorder="1" applyAlignment="1">
      <alignment horizontal="left" vertical="center"/>
    </xf>
    <xf numFmtId="16" fontId="32" fillId="0" borderId="1" xfId="0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wrapText="1"/>
    </xf>
    <xf numFmtId="174" fontId="27" fillId="0" borderId="1" xfId="0" applyNumberFormat="1" applyFont="1" applyBorder="1" applyAlignment="1">
      <alignment horizontal="right" vertical="center"/>
    </xf>
    <xf numFmtId="167" fontId="27" fillId="0" borderId="1" xfId="0" applyNumberFormat="1" applyFont="1" applyBorder="1" applyAlignment="1">
      <alignment horizontal="right" vertical="center"/>
    </xf>
    <xf numFmtId="0" fontId="26" fillId="0" borderId="1" xfId="0" applyFont="1" applyBorder="1" applyAlignment="1">
      <alignment vertical="center" wrapText="1"/>
    </xf>
    <xf numFmtId="4" fontId="27" fillId="0" borderId="1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16" fontId="26" fillId="0" borderId="1" xfId="0" applyNumberFormat="1" applyFont="1" applyBorder="1" applyAlignment="1">
      <alignment horizontal="left" vertical="center"/>
    </xf>
    <xf numFmtId="16" fontId="26" fillId="4" borderId="1" xfId="0" applyNumberFormat="1" applyFont="1" applyFill="1" applyBorder="1" applyAlignment="1">
      <alignment horizontal="left" vertical="center"/>
    </xf>
    <xf numFmtId="167" fontId="26" fillId="0" borderId="1" xfId="61" applyNumberFormat="1" applyFont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28" fillId="0" borderId="1" xfId="5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8" fillId="0" borderId="1" xfId="5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left" vertical="center"/>
    </xf>
    <xf numFmtId="44" fontId="26" fillId="0" borderId="1" xfId="61" applyFont="1" applyBorder="1" applyAlignment="1">
      <alignment horizontal="left" vertical="center"/>
    </xf>
    <xf numFmtId="165" fontId="26" fillId="0" borderId="1" xfId="2" applyFont="1" applyBorder="1" applyAlignment="1">
      <alignment horizontal="left" vertical="center"/>
    </xf>
    <xf numFmtId="165" fontId="26" fillId="0" borderId="1" xfId="0" applyNumberFormat="1" applyFont="1" applyBorder="1" applyAlignment="1">
      <alignment horizontal="left" vertical="center"/>
    </xf>
    <xf numFmtId="167" fontId="27" fillId="0" borderId="1" xfId="0" applyNumberFormat="1" applyFont="1" applyBorder="1" applyAlignment="1">
      <alignment horizontal="left" vertical="center"/>
    </xf>
    <xf numFmtId="165" fontId="26" fillId="0" borderId="1" xfId="0" applyNumberFormat="1" applyFont="1" applyFill="1" applyBorder="1" applyAlignment="1">
      <alignment horizontal="left" vertical="center"/>
    </xf>
    <xf numFmtId="16" fontId="26" fillId="0" borderId="1" xfId="0" applyNumberFormat="1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7" fillId="12" borderId="1" xfId="5" applyFont="1" applyFill="1" applyBorder="1" applyAlignment="1">
      <alignment horizontal="left" vertical="center"/>
    </xf>
    <xf numFmtId="167" fontId="26" fillId="0" borderId="1" xfId="61" applyNumberFormat="1" applyFont="1" applyBorder="1" applyAlignment="1">
      <alignment horizontal="left" vertical="center" wrapText="1"/>
    </xf>
    <xf numFmtId="17" fontId="26" fillId="0" borderId="1" xfId="0" quotePrefix="1" applyNumberFormat="1" applyFont="1" applyBorder="1" applyAlignment="1">
      <alignment horizontal="left" vertical="center"/>
    </xf>
    <xf numFmtId="16" fontId="26" fillId="0" borderId="1" xfId="0" applyNumberFormat="1" applyFont="1" applyFill="1" applyBorder="1" applyAlignment="1">
      <alignment horizontal="left" vertical="center" wrapText="1"/>
    </xf>
    <xf numFmtId="16" fontId="26" fillId="0" borderId="1" xfId="0" applyNumberFormat="1" applyFont="1" applyBorder="1" applyAlignment="1">
      <alignment horizontal="left" vertical="center" wrapText="1"/>
    </xf>
    <xf numFmtId="0" fontId="28" fillId="0" borderId="1" xfId="5" applyFont="1" applyBorder="1" applyAlignment="1">
      <alignment horizontal="left" vertical="center" wrapText="1"/>
    </xf>
    <xf numFmtId="0" fontId="26" fillId="3" borderId="1" xfId="0" applyFont="1" applyFill="1" applyBorder="1" applyAlignment="1">
      <alignment horizontal="center" vertical="center" wrapText="1"/>
    </xf>
    <xf numFmtId="167" fontId="38" fillId="0" borderId="2" xfId="0" applyNumberFormat="1" applyFont="1" applyBorder="1" applyAlignment="1">
      <alignment horizontal="left"/>
    </xf>
    <xf numFmtId="0" fontId="27" fillId="13" borderId="3" xfId="0" applyFont="1" applyFill="1" applyBorder="1" applyAlignment="1">
      <alignment horizontal="center" vertical="center" wrapText="1"/>
    </xf>
    <xf numFmtId="167" fontId="38" fillId="0" borderId="0" xfId="0" applyNumberFormat="1" applyFont="1" applyBorder="1" applyAlignment="1">
      <alignment horizontal="left"/>
    </xf>
    <xf numFmtId="0" fontId="28" fillId="2" borderId="1" xfId="5" applyFont="1" applyFill="1" applyBorder="1" applyAlignment="1">
      <alignment horizontal="center" vertical="center"/>
    </xf>
    <xf numFmtId="167" fontId="38" fillId="0" borderId="1" xfId="0" applyNumberFormat="1" applyFont="1" applyBorder="1" applyAlignment="1">
      <alignment horizontal="left" vertical="center"/>
    </xf>
    <xf numFmtId="0" fontId="28" fillId="0" borderId="1" xfId="5" applyFont="1" applyFill="1" applyBorder="1" applyAlignment="1">
      <alignment horizontal="center" vertical="center"/>
    </xf>
    <xf numFmtId="173" fontId="38" fillId="0" borderId="1" xfId="0" applyNumberFormat="1" applyFont="1" applyBorder="1" applyAlignment="1">
      <alignment horizontal="left" vertical="center"/>
    </xf>
    <xf numFmtId="16" fontId="32" fillId="0" borderId="1" xfId="0" applyNumberFormat="1" applyFont="1" applyBorder="1" applyAlignment="1">
      <alignment horizontal="left" vertical="center"/>
    </xf>
    <xf numFmtId="0" fontId="39" fillId="0" borderId="1" xfId="0" applyFont="1" applyBorder="1" applyAlignment="1"/>
    <xf numFmtId="0" fontId="26" fillId="0" borderId="1" xfId="0" applyFont="1" applyFill="1" applyBorder="1" applyAlignment="1">
      <alignment horizontal="center" vertical="center"/>
    </xf>
    <xf numFmtId="174" fontId="38" fillId="0" borderId="1" xfId="0" applyNumberFormat="1" applyFont="1" applyBorder="1" applyAlignment="1">
      <alignment horizontal="right" vertical="center"/>
    </xf>
    <xf numFmtId="167" fontId="38" fillId="0" borderId="1" xfId="0" applyNumberFormat="1" applyFont="1" applyBorder="1" applyAlignment="1">
      <alignment horizontal="right" vertical="center"/>
    </xf>
    <xf numFmtId="170" fontId="26" fillId="0" borderId="1" xfId="2" applyNumberFormat="1" applyFont="1" applyBorder="1" applyAlignment="1">
      <alignment horizontal="left" vertical="center"/>
    </xf>
    <xf numFmtId="165" fontId="26" fillId="0" borderId="1" xfId="2" applyFont="1" applyBorder="1" applyAlignment="1">
      <alignment horizontal="left"/>
    </xf>
    <xf numFmtId="0" fontId="28" fillId="0" borderId="0" xfId="5" applyFont="1" applyAlignment="1">
      <alignment horizontal="center" vertical="center"/>
    </xf>
    <xf numFmtId="0" fontId="26" fillId="3" borderId="1" xfId="0" applyFont="1" applyFill="1" applyBorder="1" applyAlignment="1">
      <alignment horizontal="center"/>
    </xf>
    <xf numFmtId="0" fontId="28" fillId="0" borderId="1" xfId="5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" fontId="26" fillId="0" borderId="1" xfId="0" applyNumberFormat="1" applyFont="1" applyBorder="1" applyAlignment="1">
      <alignment horizontal="center"/>
    </xf>
    <xf numFmtId="16" fontId="26" fillId="4" borderId="1" xfId="0" applyNumberFormat="1" applyFont="1" applyFill="1" applyBorder="1" applyAlignment="1">
      <alignment horizontal="center" vertical="center"/>
    </xf>
    <xf numFmtId="165" fontId="26" fillId="0" borderId="1" xfId="2" applyFont="1" applyBorder="1" applyAlignment="1">
      <alignment horizontal="center" vertical="center"/>
    </xf>
    <xf numFmtId="165" fontId="26" fillId="0" borderId="1" xfId="2" applyFont="1" applyBorder="1" applyAlignment="1">
      <alignment horizontal="center"/>
    </xf>
    <xf numFmtId="165" fontId="26" fillId="0" borderId="1" xfId="0" applyNumberFormat="1" applyFont="1" applyBorder="1" applyAlignment="1">
      <alignment horizontal="center"/>
    </xf>
    <xf numFmtId="0" fontId="31" fillId="0" borderId="1" xfId="17176" applyFont="1" applyFill="1" applyBorder="1" applyAlignment="1">
      <alignment horizontal="center"/>
    </xf>
    <xf numFmtId="0" fontId="31" fillId="0" borderId="1" xfId="17176" applyFont="1" applyBorder="1" applyAlignment="1">
      <alignment horizontal="center"/>
    </xf>
    <xf numFmtId="17" fontId="26" fillId="0" borderId="1" xfId="0" quotePrefix="1" applyNumberFormat="1" applyFont="1" applyBorder="1" applyAlignment="1">
      <alignment horizontal="center"/>
    </xf>
    <xf numFmtId="0" fontId="28" fillId="0" borderId="1" xfId="5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" fontId="26" fillId="0" borderId="1" xfId="0" applyNumberFormat="1" applyFont="1" applyBorder="1" applyAlignment="1">
      <alignment horizontal="center" vertical="center"/>
    </xf>
    <xf numFmtId="16" fontId="26" fillId="4" borderId="1" xfId="0" applyNumberFormat="1" applyFont="1" applyFill="1" applyBorder="1" applyAlignment="1">
      <alignment horizontal="center" vertical="center"/>
    </xf>
    <xf numFmtId="165" fontId="26" fillId="0" borderId="1" xfId="2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165" fontId="26" fillId="0" borderId="1" xfId="0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167" fontId="26" fillId="0" borderId="1" xfId="61" applyNumberFormat="1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6" fontId="26" fillId="0" borderId="1" xfId="0" applyNumberFormat="1" applyFont="1" applyBorder="1" applyAlignment="1">
      <alignment horizontal="center" vertical="center" wrapText="1"/>
    </xf>
    <xf numFmtId="16" fontId="26" fillId="4" borderId="1" xfId="0" applyNumberFormat="1" applyFont="1" applyFill="1" applyBorder="1" applyAlignment="1">
      <alignment horizontal="center" vertical="center" wrapText="1"/>
    </xf>
    <xf numFmtId="167" fontId="26" fillId="0" borderId="1" xfId="61" applyNumberFormat="1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top"/>
    </xf>
    <xf numFmtId="17" fontId="26" fillId="0" borderId="1" xfId="0" quotePrefix="1" applyNumberFormat="1" applyFont="1" applyBorder="1" applyAlignment="1">
      <alignment horizontal="center" vertical="center"/>
    </xf>
    <xf numFmtId="0" fontId="28" fillId="0" borderId="1" xfId="5" applyFont="1" applyFill="1" applyBorder="1" applyAlignment="1">
      <alignment horizontal="center"/>
    </xf>
    <xf numFmtId="0" fontId="28" fillId="0" borderId="1" xfId="5" applyFont="1" applyBorder="1" applyAlignment="1">
      <alignment horizontal="center"/>
    </xf>
    <xf numFmtId="167" fontId="26" fillId="0" borderId="1" xfId="61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1" fillId="0" borderId="1" xfId="17177" applyFont="1" applyFill="1" applyBorder="1" applyAlignment="1">
      <alignment horizontal="center"/>
    </xf>
    <xf numFmtId="165" fontId="26" fillId="0" borderId="1" xfId="2" applyFont="1" applyBorder="1" applyAlignment="1">
      <alignment horizontal="center"/>
    </xf>
    <xf numFmtId="0" fontId="28" fillId="0" borderId="1" xfId="5" applyFont="1" applyFill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17" fontId="2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6" fontId="26" fillId="0" borderId="1" xfId="0" applyNumberFormat="1" applyFont="1" applyFill="1" applyBorder="1" applyAlignment="1">
      <alignment horizontal="center" vertical="center"/>
    </xf>
    <xf numFmtId="165" fontId="26" fillId="0" borderId="1" xfId="2" applyFont="1" applyBorder="1" applyAlignment="1">
      <alignment vertical="center"/>
    </xf>
    <xf numFmtId="16" fontId="26" fillId="0" borderId="1" xfId="0" applyNumberFormat="1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166" fontId="26" fillId="0" borderId="1" xfId="2" applyNumberFormat="1" applyFont="1" applyBorder="1" applyAlignment="1">
      <alignment vertical="center"/>
    </xf>
    <xf numFmtId="44" fontId="26" fillId="0" borderId="1" xfId="6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26" fillId="0" borderId="0" xfId="0" applyFont="1"/>
    <xf numFmtId="16" fontId="26" fillId="0" borderId="1" xfId="0" applyNumberFormat="1" applyFont="1" applyFill="1" applyBorder="1" applyAlignment="1">
      <alignment horizontal="center"/>
    </xf>
    <xf numFmtId="165" fontId="29" fillId="0" borderId="1" xfId="2" applyFont="1" applyBorder="1"/>
    <xf numFmtId="165" fontId="26" fillId="0" borderId="1" xfId="2" applyFont="1" applyBorder="1"/>
    <xf numFmtId="167" fontId="26" fillId="0" borderId="1" xfId="5726" applyNumberFormat="1" applyFont="1" applyBorder="1"/>
    <xf numFmtId="165" fontId="26" fillId="0" borderId="1" xfId="0" applyNumberFormat="1" applyFont="1" applyBorder="1"/>
    <xf numFmtId="44" fontId="26" fillId="0" borderId="1" xfId="61" applyFont="1" applyBorder="1"/>
    <xf numFmtId="0" fontId="30" fillId="0" borderId="1" xfId="0" applyNumberFormat="1" applyFont="1" applyBorder="1" applyAlignment="1">
      <alignment horizontal="center"/>
    </xf>
    <xf numFmtId="0" fontId="30" fillId="0" borderId="0" xfId="0" applyFont="1"/>
    <xf numFmtId="0" fontId="29" fillId="0" borderId="1" xfId="0" applyNumberFormat="1" applyFont="1" applyBorder="1" applyAlignment="1">
      <alignment horizontal="center"/>
    </xf>
    <xf numFmtId="0" fontId="26" fillId="0" borderId="1" xfId="2" applyNumberFormat="1" applyFont="1" applyBorder="1" applyAlignment="1">
      <alignment horizontal="center"/>
    </xf>
    <xf numFmtId="0" fontId="26" fillId="5" borderId="1" xfId="2" applyNumberFormat="1" applyFont="1" applyFill="1" applyBorder="1" applyAlignment="1">
      <alignment horizontal="center"/>
    </xf>
    <xf numFmtId="0" fontId="28" fillId="0" borderId="1" xfId="5" applyFont="1" applyBorder="1"/>
    <xf numFmtId="167" fontId="26" fillId="0" borderId="1" xfId="61" applyNumberFormat="1" applyFont="1" applyBorder="1"/>
    <xf numFmtId="0" fontId="30" fillId="0" borderId="1" xfId="2" applyNumberFormat="1" applyFont="1" applyBorder="1" applyAlignment="1">
      <alignment horizontal="center"/>
    </xf>
    <xf numFmtId="2" fontId="26" fillId="0" borderId="1" xfId="0" quotePrefix="1" applyNumberFormat="1" applyFont="1" applyBorder="1" applyAlignment="1">
      <alignment horizontal="left"/>
    </xf>
    <xf numFmtId="0" fontId="26" fillId="2" borderId="1" xfId="2" applyNumberFormat="1" applyFont="1" applyFill="1" applyBorder="1" applyAlignment="1">
      <alignment horizontal="center"/>
    </xf>
    <xf numFmtId="166" fontId="26" fillId="0" borderId="1" xfId="2" applyNumberFormat="1" applyFont="1" applyBorder="1"/>
    <xf numFmtId="0" fontId="30" fillId="0" borderId="1" xfId="0" applyFont="1" applyBorder="1" applyAlignment="1">
      <alignment horizontal="center"/>
    </xf>
    <xf numFmtId="1" fontId="26" fillId="0" borderId="1" xfId="0" applyNumberFormat="1" applyFont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166" fontId="26" fillId="0" borderId="1" xfId="0" applyNumberFormat="1" applyFont="1" applyBorder="1"/>
    <xf numFmtId="16" fontId="26" fillId="0" borderId="1" xfId="0" applyNumberFormat="1" applyFont="1" applyBorder="1" applyAlignment="1">
      <alignment horizontal="center" vertical="center"/>
    </xf>
    <xf numFmtId="165" fontId="26" fillId="0" borderId="1" xfId="0" applyNumberFormat="1" applyFont="1" applyBorder="1" applyAlignment="1">
      <alignment vertical="center"/>
    </xf>
    <xf numFmtId="165" fontId="26" fillId="0" borderId="0" xfId="0" applyNumberFormat="1" applyFont="1"/>
    <xf numFmtId="0" fontId="26" fillId="0" borderId="0" xfId="0" applyFont="1" applyFill="1"/>
    <xf numFmtId="0" fontId="32" fillId="0" borderId="1" xfId="0" applyFont="1" applyBorder="1" applyAlignment="1">
      <alignment horizontal="center" vertical="center"/>
    </xf>
    <xf numFmtId="0" fontId="26" fillId="6" borderId="1" xfId="0" applyFont="1" applyFill="1" applyBorder="1" applyAlignment="1">
      <alignment horizontal="left"/>
    </xf>
    <xf numFmtId="16" fontId="26" fillId="6" borderId="1" xfId="0" applyNumberFormat="1" applyFont="1" applyFill="1" applyBorder="1" applyAlignment="1">
      <alignment horizontal="center" vertical="center"/>
    </xf>
    <xf numFmtId="0" fontId="26" fillId="6" borderId="1" xfId="0" applyFont="1" applyFill="1" applyBorder="1"/>
    <xf numFmtId="165" fontId="26" fillId="6" borderId="1" xfId="0" applyNumberFormat="1" applyFont="1" applyFill="1" applyBorder="1"/>
    <xf numFmtId="0" fontId="26" fillId="6" borderId="1" xfId="0" applyFont="1" applyFill="1" applyBorder="1" applyAlignment="1">
      <alignment horizontal="center" vertical="center"/>
    </xf>
    <xf numFmtId="0" fontId="26" fillId="0" borderId="1" xfId="0" quotePrefix="1" applyFont="1" applyBorder="1" applyAlignment="1">
      <alignment horizontal="left"/>
    </xf>
    <xf numFmtId="0" fontId="26" fillId="0" borderId="1" xfId="0" applyNumberFormat="1" applyFont="1" applyBorder="1" applyAlignment="1">
      <alignment horizontal="center" vertical="center"/>
    </xf>
    <xf numFmtId="0" fontId="26" fillId="8" borderId="1" xfId="0" quotePrefix="1" applyFont="1" applyFill="1" applyBorder="1" applyAlignment="1">
      <alignment horizontal="left"/>
    </xf>
    <xf numFmtId="0" fontId="26" fillId="8" borderId="1" xfId="0" applyFont="1" applyFill="1" applyBorder="1"/>
    <xf numFmtId="165" fontId="26" fillId="8" borderId="1" xfId="0" applyNumberFormat="1" applyFont="1" applyFill="1" applyBorder="1"/>
    <xf numFmtId="0" fontId="26" fillId="8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2" fillId="0" borderId="1" xfId="0" applyFont="1" applyBorder="1"/>
    <xf numFmtId="0" fontId="26" fillId="9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29" fillId="2" borderId="1" xfId="0" applyFont="1" applyFill="1" applyBorder="1" applyAlignment="1">
      <alignment horizontal="center"/>
    </xf>
    <xf numFmtId="0" fontId="29" fillId="2" borderId="1" xfId="0" applyFont="1" applyFill="1" applyBorder="1"/>
    <xf numFmtId="166" fontId="26" fillId="0" borderId="1" xfId="61" applyNumberFormat="1" applyFont="1" applyBorder="1"/>
    <xf numFmtId="44" fontId="26" fillId="0" borderId="1" xfId="61" applyFont="1" applyBorder="1" applyAlignment="1">
      <alignment horizontal="center" vertical="center"/>
    </xf>
    <xf numFmtId="0" fontId="26" fillId="2" borderId="1" xfId="0" applyFont="1" applyFill="1" applyBorder="1"/>
    <xf numFmtId="0" fontId="26" fillId="10" borderId="1" xfId="0" applyFont="1" applyFill="1" applyBorder="1"/>
    <xf numFmtId="165" fontId="26" fillId="0" borderId="1" xfId="0" applyNumberFormat="1" applyFont="1" applyFill="1" applyBorder="1"/>
    <xf numFmtId="0" fontId="26" fillId="8" borderId="1" xfId="0" applyFont="1" applyFill="1" applyBorder="1" applyAlignment="1">
      <alignment horizontal="center"/>
    </xf>
    <xf numFmtId="0" fontId="26" fillId="0" borderId="0" xfId="0" applyNumberFormat="1" applyFont="1" applyAlignment="1">
      <alignment horizontal="center" vertical="center"/>
    </xf>
    <xf numFmtId="0" fontId="26" fillId="6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2" fillId="0" borderId="0" xfId="0" applyFont="1"/>
    <xf numFmtId="0" fontId="26" fillId="7" borderId="1" xfId="0" applyFont="1" applyFill="1" applyBorder="1" applyAlignment="1">
      <alignment horizontal="center"/>
    </xf>
    <xf numFmtId="0" fontId="30" fillId="0" borderId="1" xfId="0" applyFont="1" applyBorder="1"/>
    <xf numFmtId="0" fontId="28" fillId="0" borderId="1" xfId="5" applyFont="1" applyBorder="1" applyAlignment="1">
      <alignment horizontal="left"/>
    </xf>
    <xf numFmtId="16" fontId="26" fillId="0" borderId="1" xfId="0" applyNumberFormat="1" applyFont="1" applyBorder="1" applyAlignment="1">
      <alignment horizontal="left"/>
    </xf>
    <xf numFmtId="165" fontId="26" fillId="0" borderId="1" xfId="0" applyNumberFormat="1" applyFont="1" applyBorder="1" applyAlignment="1">
      <alignment horizontal="left"/>
    </xf>
    <xf numFmtId="0" fontId="31" fillId="0" borderId="1" xfId="17176" applyFont="1" applyBorder="1" applyAlignment="1">
      <alignment horizontal="left"/>
    </xf>
    <xf numFmtId="0" fontId="31" fillId="0" borderId="1" xfId="17176" applyFont="1" applyFill="1" applyBorder="1" applyAlignment="1">
      <alignment horizontal="left"/>
    </xf>
    <xf numFmtId="0" fontId="32" fillId="0" borderId="1" xfId="0" applyNumberFormat="1" applyFont="1" applyBorder="1" applyAlignment="1">
      <alignment horizontal="left"/>
    </xf>
    <xf numFmtId="0" fontId="26" fillId="0" borderId="1" xfId="0" applyNumberFormat="1" applyFont="1" applyBorder="1" applyAlignment="1">
      <alignment horizontal="left"/>
    </xf>
    <xf numFmtId="0" fontId="28" fillId="0" borderId="1" xfId="5" applyFont="1" applyFill="1" applyBorder="1" applyAlignment="1">
      <alignment horizontal="left"/>
    </xf>
    <xf numFmtId="0" fontId="26" fillId="0" borderId="1" xfId="0" applyFont="1" applyBorder="1" applyAlignment="1">
      <alignment horizontal="left" wrapText="1"/>
    </xf>
    <xf numFmtId="165" fontId="26" fillId="0" borderId="1" xfId="0" applyNumberFormat="1" applyFont="1" applyFill="1" applyBorder="1" applyAlignment="1">
      <alignment horizontal="left"/>
    </xf>
    <xf numFmtId="0" fontId="32" fillId="0" borderId="1" xfId="0" applyFont="1" applyBorder="1" applyAlignment="1">
      <alignment horizontal="left" wrapText="1"/>
    </xf>
    <xf numFmtId="165" fontId="26" fillId="2" borderId="1" xfId="0" applyNumberFormat="1" applyFont="1" applyFill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168" fontId="26" fillId="0" borderId="1" xfId="0" applyNumberFormat="1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35" fillId="0" borderId="1" xfId="0" applyFont="1" applyFill="1" applyBorder="1" applyAlignment="1">
      <alignment horizontal="left"/>
    </xf>
    <xf numFmtId="169" fontId="26" fillId="0" borderId="1" xfId="61" applyNumberFormat="1" applyFont="1" applyFill="1" applyBorder="1" applyAlignment="1">
      <alignment horizontal="left"/>
    </xf>
    <xf numFmtId="3" fontId="26" fillId="0" borderId="1" xfId="0" applyNumberFormat="1" applyFont="1" applyBorder="1" applyAlignment="1">
      <alignment horizontal="left"/>
    </xf>
    <xf numFmtId="0" fontId="26" fillId="0" borderId="1" xfId="0" applyFont="1" applyBorder="1" applyAlignment="1">
      <alignment horizontal="left" vertical="top"/>
    </xf>
    <xf numFmtId="0" fontId="26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top" wrapText="1"/>
    </xf>
    <xf numFmtId="167" fontId="38" fillId="0" borderId="1" xfId="0" applyNumberFormat="1" applyFont="1" applyBorder="1" applyAlignment="1">
      <alignment horizontal="left" vertical="center"/>
    </xf>
    <xf numFmtId="167" fontId="31" fillId="0" borderId="1" xfId="0" applyNumberFormat="1" applyFont="1" applyBorder="1" applyAlignment="1">
      <alignment horizontal="left"/>
    </xf>
    <xf numFmtId="167" fontId="38" fillId="0" borderId="1" xfId="0" applyNumberFormat="1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172" fontId="26" fillId="0" borderId="1" xfId="0" applyNumberFormat="1" applyFont="1" applyBorder="1" applyAlignment="1">
      <alignment horizontal="left"/>
    </xf>
    <xf numFmtId="167" fontId="26" fillId="0" borderId="1" xfId="61" applyNumberFormat="1" applyFont="1" applyBorder="1" applyAlignment="1">
      <alignment horizontal="left"/>
    </xf>
    <xf numFmtId="0" fontId="26" fillId="0" borderId="1" xfId="0" applyFont="1" applyFill="1" applyBorder="1" applyAlignment="1">
      <alignment horizontal="left" vertical="center"/>
    </xf>
    <xf numFmtId="167" fontId="38" fillId="0" borderId="1" xfId="0" applyNumberFormat="1" applyFont="1" applyBorder="1" applyAlignment="1">
      <alignment horizontal="left"/>
    </xf>
    <xf numFmtId="170" fontId="26" fillId="0" borderId="1" xfId="0" applyNumberFormat="1" applyFont="1" applyBorder="1" applyAlignment="1">
      <alignment horizontal="left"/>
    </xf>
    <xf numFmtId="0" fontId="27" fillId="13" borderId="4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left" vertical="center"/>
    </xf>
    <xf numFmtId="0" fontId="26" fillId="0" borderId="5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</cellXfs>
  <cellStyles count="17179">
    <cellStyle name="Hipervínculo" xfId="5" builtinId="8"/>
    <cellStyle name="Millares [0] 10" xfId="959" xr:uid="{878AA995-498D-40E2-AB0D-291B0F8A37A8}"/>
    <cellStyle name="Millares [0] 10 2" xfId="2390" xr:uid="{30DE1287-C78E-45F8-8F9B-AC302F17C247}"/>
    <cellStyle name="Millares [0] 10 2 2" xfId="5252" xr:uid="{D3A0AF14-78D9-475E-B8B4-5BE55A2F6892}"/>
    <cellStyle name="Millares [0] 10 2 2 2" xfId="10976" xr:uid="{32F724AC-5179-44A8-8A2A-FA1850ACD65D}"/>
    <cellStyle name="Millares [0] 10 2 2 3" xfId="16700" xr:uid="{2D5CBAB1-986B-4515-80F6-E0950183ACE9}"/>
    <cellStyle name="Millares [0] 10 2 3" xfId="8114" xr:uid="{83B03358-4D57-4C14-9BA8-52005A918D50}"/>
    <cellStyle name="Millares [0] 10 2 4" xfId="13838" xr:uid="{7E1A9378-E7E4-4B17-BCE8-543A8D481C00}"/>
    <cellStyle name="Millares [0] 10 3" xfId="3821" xr:uid="{5148A77D-256D-4B5F-856B-BDCC2D330A11}"/>
    <cellStyle name="Millares [0] 10 3 2" xfId="9545" xr:uid="{B29BC665-86D9-41C0-BBAD-734AD0B9F89F}"/>
    <cellStyle name="Millares [0] 10 3 3" xfId="15269" xr:uid="{DB9B42C9-C76F-46EA-91E5-2D869FAFC06B}"/>
    <cellStyle name="Millares [0] 10 4" xfId="6683" xr:uid="{37FA9B52-0E07-4A21-A936-080A0BAA7097}"/>
    <cellStyle name="Millares [0] 10 5" xfId="12407" xr:uid="{BC98F808-CAD4-488C-B2C3-D019ADD08DEC}"/>
    <cellStyle name="Millares [0] 11" xfId="1436" xr:uid="{D6DCFB89-B34C-4663-B003-7771F67C6C73}"/>
    <cellStyle name="Millares [0] 11 2" xfId="4298" xr:uid="{BB3918D8-31E5-49EB-8850-145D4A4CD2E9}"/>
    <cellStyle name="Millares [0] 11 2 2" xfId="10022" xr:uid="{6214AE70-7D46-4F65-AF89-8DAEA430401D}"/>
    <cellStyle name="Millares [0] 11 2 3" xfId="15746" xr:uid="{8FCB6F61-02E1-4AE9-8984-19F7EC666997}"/>
    <cellStyle name="Millares [0] 11 3" xfId="7160" xr:uid="{17250CC9-0A67-4BB7-8EAE-53590F8C1867}"/>
    <cellStyle name="Millares [0] 11 4" xfId="12884" xr:uid="{5CFE960A-32F5-47C3-877F-094EAE1D4125}"/>
    <cellStyle name="Millares [0] 12" xfId="2867" xr:uid="{5E0BEC86-32D7-46AC-896B-20817A19F98C}"/>
    <cellStyle name="Millares [0] 12 2" xfId="8591" xr:uid="{D87D400B-BBED-4166-9AD0-9B84B04BDF5E}"/>
    <cellStyle name="Millares [0] 12 3" xfId="14315" xr:uid="{E8EB8656-0533-42FA-870C-F46368F76FCE}"/>
    <cellStyle name="Millares [0] 2" xfId="9" xr:uid="{B9E48965-E888-444F-87B4-D385F5943235}"/>
    <cellStyle name="Millares [0] 2 10" xfId="1440" xr:uid="{29A277F6-DEE1-4B0B-898E-FA7385B7B3AA}"/>
    <cellStyle name="Millares [0] 2 10 2" xfId="4302" xr:uid="{4D6023D4-6F2B-421F-A965-D5602F45D072}"/>
    <cellStyle name="Millares [0] 2 10 2 2" xfId="10026" xr:uid="{6102E538-D5D8-404B-894B-43033AAEA9C6}"/>
    <cellStyle name="Millares [0] 2 10 2 3" xfId="15750" xr:uid="{AE87F789-2CF2-47E7-82B4-144456DDD0AF}"/>
    <cellStyle name="Millares [0] 2 10 3" xfId="7164" xr:uid="{96087EDB-0DBD-4712-BFE6-446B6B73CF9A}"/>
    <cellStyle name="Millares [0] 2 10 4" xfId="12888" xr:uid="{C3D612BA-7396-494D-92DD-79E491BB98E0}"/>
    <cellStyle name="Millares [0] 2 11" xfId="2871" xr:uid="{16BBD51B-F1C9-46E5-A090-66B0964D58D7}"/>
    <cellStyle name="Millares [0] 2 11 2" xfId="8595" xr:uid="{7522E6AC-CCDC-4033-BD88-44C4645E76F6}"/>
    <cellStyle name="Millares [0] 2 11 3" xfId="14319" xr:uid="{234CA9D2-6CD8-4584-BA25-9BEB9CA0F7DB}"/>
    <cellStyle name="Millares [0] 2 12" xfId="5734" xr:uid="{D0B96C8D-C82D-406C-BC0C-0C289EE98CDC}"/>
    <cellStyle name="Millares [0] 2 13" xfId="11458" xr:uid="{12E8430E-5840-4FE2-97C1-C983AB446A5F}"/>
    <cellStyle name="Millares [0] 2 2" xfId="17" xr:uid="{42959968-3FD0-4A99-A04D-8402753A09D4}"/>
    <cellStyle name="Millares [0] 2 2 10" xfId="2879" xr:uid="{819EFE7C-28C2-4149-8D38-141C9A1CCA03}"/>
    <cellStyle name="Millares [0] 2 2 10 2" xfId="8603" xr:uid="{B8F0229C-142C-493F-A84D-7EB26B47F800}"/>
    <cellStyle name="Millares [0] 2 2 10 3" xfId="14327" xr:uid="{0B6F14C0-E834-4967-BCCD-C9445DF40EDB}"/>
    <cellStyle name="Millares [0] 2 2 11" xfId="5742" xr:uid="{4F4BE29B-5022-4BED-8D92-B93DEBED9669}"/>
    <cellStyle name="Millares [0] 2 2 12" xfId="11466" xr:uid="{DA910366-1D67-45AC-BAE4-F4FD5E900A63}"/>
    <cellStyle name="Millares [0] 2 2 2" xfId="38" xr:uid="{6AC8F187-D057-47E6-965E-AF8BADF293A4}"/>
    <cellStyle name="Millares [0] 2 2 2 10" xfId="11486" xr:uid="{DC2715FB-3BD0-4159-9187-84DE2A7CF4D3}"/>
    <cellStyle name="Millares [0] 2 2 2 2" xfId="97" xr:uid="{15CF5F1A-4799-4EB4-BFFE-D69CC6642046}"/>
    <cellStyle name="Millares [0] 2 2 2 2 2" xfId="215" xr:uid="{6153B706-EA70-42CA-939A-B1F6880431AB}"/>
    <cellStyle name="Millares [0] 2 2 2 2 2 2" xfId="454" xr:uid="{D248B15B-7529-4CB1-AB2D-B5C6EF35C685}"/>
    <cellStyle name="Millares [0] 2 2 2 2 2 2 2" xfId="931" xr:uid="{EC37A7F4-007D-4CAC-979F-33F3BEBF69DF}"/>
    <cellStyle name="Millares [0] 2 2 2 2 2 2 2 2" xfId="2362" xr:uid="{6FDB6457-E9E6-4D3F-9C2A-E75F0DFA788B}"/>
    <cellStyle name="Millares [0] 2 2 2 2 2 2 2 2 2" xfId="5224" xr:uid="{8CC0E373-4233-4AE2-AED4-233359A04253}"/>
    <cellStyle name="Millares [0] 2 2 2 2 2 2 2 2 2 2" xfId="10948" xr:uid="{AE7A62F9-707B-4DB1-89AF-DAA8CA1302DE}"/>
    <cellStyle name="Millares [0] 2 2 2 2 2 2 2 2 2 3" xfId="16672" xr:uid="{5129639C-1966-4AEE-B5D5-340E6EFCE6EA}"/>
    <cellStyle name="Millares [0] 2 2 2 2 2 2 2 2 3" xfId="8086" xr:uid="{4A7C34A1-9B51-412C-A0AD-0B1A9F0D6527}"/>
    <cellStyle name="Millares [0] 2 2 2 2 2 2 2 2 4" xfId="13810" xr:uid="{37A51D24-8470-49BE-9BE5-C934627332D4}"/>
    <cellStyle name="Millares [0] 2 2 2 2 2 2 2 3" xfId="3793" xr:uid="{A7A56159-97F3-4CAF-BB4D-041B03CCE392}"/>
    <cellStyle name="Millares [0] 2 2 2 2 2 2 2 3 2" xfId="9517" xr:uid="{19524CFF-BD8A-408D-992D-E8C59AA70FED}"/>
    <cellStyle name="Millares [0] 2 2 2 2 2 2 2 3 3" xfId="15241" xr:uid="{497E2B12-4F1A-4EBA-A9F8-16579C5A48EF}"/>
    <cellStyle name="Millares [0] 2 2 2 2 2 2 2 4" xfId="6655" xr:uid="{E7C38E04-73C0-4855-A631-C4747BD3843D}"/>
    <cellStyle name="Millares [0] 2 2 2 2 2 2 2 5" xfId="12379" xr:uid="{D4D17C11-176B-4627-9C2B-4D388134DCAF}"/>
    <cellStyle name="Millares [0] 2 2 2 2 2 2 3" xfId="1408" xr:uid="{82B8A7C1-DC8F-48C5-BB23-9270A661C45F}"/>
    <cellStyle name="Millares [0] 2 2 2 2 2 2 3 2" xfId="2839" xr:uid="{8FD74D3D-2A38-441F-AA60-C4A36187FD29}"/>
    <cellStyle name="Millares [0] 2 2 2 2 2 2 3 2 2" xfId="5701" xr:uid="{C47ED601-8FE5-4EA6-8953-676B4D849902}"/>
    <cellStyle name="Millares [0] 2 2 2 2 2 2 3 2 2 2" xfId="11425" xr:uid="{90FE3D68-DD74-4ECA-A790-2DAFC7AE70A7}"/>
    <cellStyle name="Millares [0] 2 2 2 2 2 2 3 2 2 3" xfId="17149" xr:uid="{6760D4FA-1A8C-42D2-9678-C2D975B9BCEF}"/>
    <cellStyle name="Millares [0] 2 2 2 2 2 2 3 2 3" xfId="8563" xr:uid="{94027F68-3106-4A73-BE36-90A49899677F}"/>
    <cellStyle name="Millares [0] 2 2 2 2 2 2 3 2 4" xfId="14287" xr:uid="{F7C4006A-6782-4CEE-BF03-ACF0CD1A6DDB}"/>
    <cellStyle name="Millares [0] 2 2 2 2 2 2 3 3" xfId="4270" xr:uid="{A2956E3B-A447-408F-BEA8-99A685A103A6}"/>
    <cellStyle name="Millares [0] 2 2 2 2 2 2 3 3 2" xfId="9994" xr:uid="{8051A7F5-D6DC-4988-A8E8-42E8048F2505}"/>
    <cellStyle name="Millares [0] 2 2 2 2 2 2 3 3 3" xfId="15718" xr:uid="{D62C6159-C25A-4FF9-B6B4-CCA7F2FA1E02}"/>
    <cellStyle name="Millares [0] 2 2 2 2 2 2 3 4" xfId="7132" xr:uid="{2686DC79-131A-49CA-B301-0BDB9DC3D529}"/>
    <cellStyle name="Millares [0] 2 2 2 2 2 2 3 5" xfId="12856" xr:uid="{8B7E363A-79FF-40E3-B4A6-46347CE0693D}"/>
    <cellStyle name="Millares [0] 2 2 2 2 2 2 4" xfId="1885" xr:uid="{530F1DA8-3674-48D6-8BBE-B879D30C6DB3}"/>
    <cellStyle name="Millares [0] 2 2 2 2 2 2 4 2" xfId="4747" xr:uid="{5E763D78-4AD9-4715-B425-4F9762406B57}"/>
    <cellStyle name="Millares [0] 2 2 2 2 2 2 4 2 2" xfId="10471" xr:uid="{4D95328E-32C1-4B63-9007-21FF37520178}"/>
    <cellStyle name="Millares [0] 2 2 2 2 2 2 4 2 3" xfId="16195" xr:uid="{36DF215D-8B23-4358-AD37-A909B05F6DAC}"/>
    <cellStyle name="Millares [0] 2 2 2 2 2 2 4 3" xfId="7609" xr:uid="{B1080A5D-ECA7-4824-A701-109369B11D07}"/>
    <cellStyle name="Millares [0] 2 2 2 2 2 2 4 4" xfId="13333" xr:uid="{EB7BAA3F-97A3-411A-ADF6-B91161A82552}"/>
    <cellStyle name="Millares [0] 2 2 2 2 2 2 5" xfId="3316" xr:uid="{0A7843B3-A9C0-42ED-A0B8-12A37945B70A}"/>
    <cellStyle name="Millares [0] 2 2 2 2 2 2 5 2" xfId="9040" xr:uid="{31CDD57D-030D-4DBF-80CE-EF5ECDA0E9C7}"/>
    <cellStyle name="Millares [0] 2 2 2 2 2 2 5 3" xfId="14764" xr:uid="{06B07D29-3D5F-4884-8C38-E02CD38225BF}"/>
    <cellStyle name="Millares [0] 2 2 2 2 2 2 6" xfId="6178" xr:uid="{E33A2DA4-F4BC-4250-ABF6-E6B9BE8E6D5C}"/>
    <cellStyle name="Millares [0] 2 2 2 2 2 2 7" xfId="11902" xr:uid="{ACBE2549-9F61-4402-B7A3-5F55AC478B3D}"/>
    <cellStyle name="Millares [0] 2 2 2 2 2 3" xfId="692" xr:uid="{7D137716-52F0-4707-A61A-C6652FD478F0}"/>
    <cellStyle name="Millares [0] 2 2 2 2 2 3 2" xfId="2123" xr:uid="{95D7B57F-F150-41CC-AC69-478F1E40C7BE}"/>
    <cellStyle name="Millares [0] 2 2 2 2 2 3 2 2" xfId="4985" xr:uid="{2DE9DFFE-DF9E-4362-8172-D955ABD4AF70}"/>
    <cellStyle name="Millares [0] 2 2 2 2 2 3 2 2 2" xfId="10709" xr:uid="{442038BF-69F1-4365-8EC6-C2E25AA962B1}"/>
    <cellStyle name="Millares [0] 2 2 2 2 2 3 2 2 3" xfId="16433" xr:uid="{1E58FFB7-B622-4A64-B17C-6C8497AC68A9}"/>
    <cellStyle name="Millares [0] 2 2 2 2 2 3 2 3" xfId="7847" xr:uid="{D82ED42F-D4BF-47F3-A61A-2BF3DE17CF84}"/>
    <cellStyle name="Millares [0] 2 2 2 2 2 3 2 4" xfId="13571" xr:uid="{D9D72815-CC20-45C3-8343-01871C121DB6}"/>
    <cellStyle name="Millares [0] 2 2 2 2 2 3 3" xfId="3554" xr:uid="{C82D4829-9B0F-4F6A-9C03-64C4570D199D}"/>
    <cellStyle name="Millares [0] 2 2 2 2 2 3 3 2" xfId="9278" xr:uid="{68574379-7549-43CC-B05A-991E58E19B7A}"/>
    <cellStyle name="Millares [0] 2 2 2 2 2 3 3 3" xfId="15002" xr:uid="{F192E7D8-255E-4325-9021-B64FE2AF134A}"/>
    <cellStyle name="Millares [0] 2 2 2 2 2 3 4" xfId="6416" xr:uid="{701D94D4-09B8-488D-B5B8-41827DDE2E50}"/>
    <cellStyle name="Millares [0] 2 2 2 2 2 3 5" xfId="12140" xr:uid="{F65D53BB-542A-4FE7-93DE-D7BCDADBFED6}"/>
    <cellStyle name="Millares [0] 2 2 2 2 2 4" xfId="1169" xr:uid="{5A53059E-AE1D-4DE3-BA5E-D2FD422F642B}"/>
    <cellStyle name="Millares [0] 2 2 2 2 2 4 2" xfId="2600" xr:uid="{25AE8895-33E4-45D4-8A3A-BAF427A03026}"/>
    <cellStyle name="Millares [0] 2 2 2 2 2 4 2 2" xfId="5462" xr:uid="{0CEBB23E-BBA0-4067-B372-E730543346AB}"/>
    <cellStyle name="Millares [0] 2 2 2 2 2 4 2 2 2" xfId="11186" xr:uid="{A2E93F02-0359-42F3-BEBB-49ACDF3079A5}"/>
    <cellStyle name="Millares [0] 2 2 2 2 2 4 2 2 3" xfId="16910" xr:uid="{FF3B9DFE-6285-43E3-9AC7-BF7A293FFC8A}"/>
    <cellStyle name="Millares [0] 2 2 2 2 2 4 2 3" xfId="8324" xr:uid="{4547358B-057E-446D-9A9B-28E8EE316A70}"/>
    <cellStyle name="Millares [0] 2 2 2 2 2 4 2 4" xfId="14048" xr:uid="{A9231C2F-37EB-418B-8116-74285499940A}"/>
    <cellStyle name="Millares [0] 2 2 2 2 2 4 3" xfId="4031" xr:uid="{7E345187-9EA9-4035-B2B1-A7C0B9A458ED}"/>
    <cellStyle name="Millares [0] 2 2 2 2 2 4 3 2" xfId="9755" xr:uid="{9747F0FF-1AA2-46A6-A244-617B62664FDB}"/>
    <cellStyle name="Millares [0] 2 2 2 2 2 4 3 3" xfId="15479" xr:uid="{D394E6D8-3607-46F1-8F49-ED93E0201D5B}"/>
    <cellStyle name="Millares [0] 2 2 2 2 2 4 4" xfId="6893" xr:uid="{C7B2FD88-DAF2-4B18-BC62-F03786557D40}"/>
    <cellStyle name="Millares [0] 2 2 2 2 2 4 5" xfId="12617" xr:uid="{22BB71BF-8574-4931-8E1F-A4BDCBB386F2}"/>
    <cellStyle name="Millares [0] 2 2 2 2 2 5" xfId="1646" xr:uid="{0F9C37FD-5B9E-446A-A731-1B63A9C147CC}"/>
    <cellStyle name="Millares [0] 2 2 2 2 2 5 2" xfId="4508" xr:uid="{D9DAA44E-7F71-443A-8E6F-F8019FB57434}"/>
    <cellStyle name="Millares [0] 2 2 2 2 2 5 2 2" xfId="10232" xr:uid="{4CAB9949-6329-49B4-BEEC-7AA446F6D3F8}"/>
    <cellStyle name="Millares [0] 2 2 2 2 2 5 2 3" xfId="15956" xr:uid="{BB965B8E-FA44-4B6E-908E-4E27429EE031}"/>
    <cellStyle name="Millares [0] 2 2 2 2 2 5 3" xfId="7370" xr:uid="{D22DF462-58B1-4368-AB18-8A438558D8D6}"/>
    <cellStyle name="Millares [0] 2 2 2 2 2 5 4" xfId="13094" xr:uid="{7CD86EC2-C2C3-4440-97F2-3AD9E0DC00EC}"/>
    <cellStyle name="Millares [0] 2 2 2 2 2 6" xfId="3077" xr:uid="{775152CA-547C-4903-9B1B-2AAA108B7D2E}"/>
    <cellStyle name="Millares [0] 2 2 2 2 2 6 2" xfId="8801" xr:uid="{20652C3E-EE3C-48D9-A526-4FF666CE881D}"/>
    <cellStyle name="Millares [0] 2 2 2 2 2 6 3" xfId="14525" xr:uid="{81D30D7C-35BD-4A15-8746-CCC9D8A221DA}"/>
    <cellStyle name="Millares [0] 2 2 2 2 2 7" xfId="5939" xr:uid="{07532F64-B29E-4826-819E-CF5E116D3DCB}"/>
    <cellStyle name="Millares [0] 2 2 2 2 2 8" xfId="11663" xr:uid="{B6C4B25C-F41D-46C2-81ED-FF6A37B8E70E}"/>
    <cellStyle name="Millares [0] 2 2 2 2 3" xfId="336" xr:uid="{6EB794BE-655C-471E-ACCE-445508A6A216}"/>
    <cellStyle name="Millares [0] 2 2 2 2 3 2" xfId="813" xr:uid="{C7C044F6-8FB4-4F9C-A4FB-E91B66CC1CD0}"/>
    <cellStyle name="Millares [0] 2 2 2 2 3 2 2" xfId="2244" xr:uid="{90D0E4ED-1109-4F9D-A93F-A50E5E7C9A15}"/>
    <cellStyle name="Millares [0] 2 2 2 2 3 2 2 2" xfId="5106" xr:uid="{4C644812-3C1E-46AA-A97C-A01F5031F8E5}"/>
    <cellStyle name="Millares [0] 2 2 2 2 3 2 2 2 2" xfId="10830" xr:uid="{DE200BD5-C702-4B51-BB25-435ED8C5D8A5}"/>
    <cellStyle name="Millares [0] 2 2 2 2 3 2 2 2 3" xfId="16554" xr:uid="{131E90D2-EC7A-4D14-8A1D-CE2DB65B28F9}"/>
    <cellStyle name="Millares [0] 2 2 2 2 3 2 2 3" xfId="7968" xr:uid="{774F0B61-A63D-4666-ACAB-538F8E712F85}"/>
    <cellStyle name="Millares [0] 2 2 2 2 3 2 2 4" xfId="13692" xr:uid="{B6A64188-6DE7-4D74-9035-57BBAC1C303C}"/>
    <cellStyle name="Millares [0] 2 2 2 2 3 2 3" xfId="3675" xr:uid="{6B6DAE8E-B0DC-4270-AE32-7271087CF03C}"/>
    <cellStyle name="Millares [0] 2 2 2 2 3 2 3 2" xfId="9399" xr:uid="{8E3589C3-153B-49B1-BB13-F42356F56AAE}"/>
    <cellStyle name="Millares [0] 2 2 2 2 3 2 3 3" xfId="15123" xr:uid="{942477DE-3976-4BB6-9428-23A1AB759F50}"/>
    <cellStyle name="Millares [0] 2 2 2 2 3 2 4" xfId="6537" xr:uid="{4A814D23-59F3-440B-B837-A91BC44BA9DA}"/>
    <cellStyle name="Millares [0] 2 2 2 2 3 2 5" xfId="12261" xr:uid="{3E8B2C35-84DD-428A-B497-340B0028987C}"/>
    <cellStyle name="Millares [0] 2 2 2 2 3 3" xfId="1290" xr:uid="{AE07D8EB-B619-4278-863C-380FF102DB23}"/>
    <cellStyle name="Millares [0] 2 2 2 2 3 3 2" xfId="2721" xr:uid="{C9A88E2C-E3C3-4404-A77F-65FAE73CC5B4}"/>
    <cellStyle name="Millares [0] 2 2 2 2 3 3 2 2" xfId="5583" xr:uid="{A5E4484A-0622-4D6A-8F9C-3DF3D9D39A5D}"/>
    <cellStyle name="Millares [0] 2 2 2 2 3 3 2 2 2" xfId="11307" xr:uid="{E80C1CF4-CA36-4A03-9101-04BAC9398F0E}"/>
    <cellStyle name="Millares [0] 2 2 2 2 3 3 2 2 3" xfId="17031" xr:uid="{0EF40740-9BE4-4655-A103-889B5C54F355}"/>
    <cellStyle name="Millares [0] 2 2 2 2 3 3 2 3" xfId="8445" xr:uid="{DFC6A213-1C25-44CF-827E-77A76054CF1E}"/>
    <cellStyle name="Millares [0] 2 2 2 2 3 3 2 4" xfId="14169" xr:uid="{384FC420-85FE-42E6-96B6-1949B687F4B5}"/>
    <cellStyle name="Millares [0] 2 2 2 2 3 3 3" xfId="4152" xr:uid="{0F549E6D-118F-4479-A46C-5CC87AAE34C1}"/>
    <cellStyle name="Millares [0] 2 2 2 2 3 3 3 2" xfId="9876" xr:uid="{3DAF17A3-1C0B-4688-834B-69F90B894383}"/>
    <cellStyle name="Millares [0] 2 2 2 2 3 3 3 3" xfId="15600" xr:uid="{E8D99E7C-C49F-4F41-AD58-7781D4519961}"/>
    <cellStyle name="Millares [0] 2 2 2 2 3 3 4" xfId="7014" xr:uid="{7140A2FA-FFE4-42A2-8CB8-C00EC196F82B}"/>
    <cellStyle name="Millares [0] 2 2 2 2 3 3 5" xfId="12738" xr:uid="{963B32B9-FDC3-4246-B620-7F7CC0A61F0C}"/>
    <cellStyle name="Millares [0] 2 2 2 2 3 4" xfId="1767" xr:uid="{58767BD7-B02F-495F-94A1-E94F7E2B6EEE}"/>
    <cellStyle name="Millares [0] 2 2 2 2 3 4 2" xfId="4629" xr:uid="{E2DAA464-E48D-41B3-A7D3-68EC91524A54}"/>
    <cellStyle name="Millares [0] 2 2 2 2 3 4 2 2" xfId="10353" xr:uid="{5AC61325-81DE-4891-8700-7DD3C92E40BE}"/>
    <cellStyle name="Millares [0] 2 2 2 2 3 4 2 3" xfId="16077" xr:uid="{F38959A3-D171-47F1-B694-29C13A248C36}"/>
    <cellStyle name="Millares [0] 2 2 2 2 3 4 3" xfId="7491" xr:uid="{C25AD4B4-5AF2-4F0B-B103-CF208994E74D}"/>
    <cellStyle name="Millares [0] 2 2 2 2 3 4 4" xfId="13215" xr:uid="{53B25FC7-BE78-44C7-A196-C77782967BF1}"/>
    <cellStyle name="Millares [0] 2 2 2 2 3 5" xfId="3198" xr:uid="{106E44A4-A127-4047-A063-0BEEB20F0F81}"/>
    <cellStyle name="Millares [0] 2 2 2 2 3 5 2" xfId="8922" xr:uid="{EC9980CD-A249-495C-93D1-0AC2A2ECCBC1}"/>
    <cellStyle name="Millares [0] 2 2 2 2 3 5 3" xfId="14646" xr:uid="{24AD902A-8C76-402B-92CC-A7F96E0853FA}"/>
    <cellStyle name="Millares [0] 2 2 2 2 3 6" xfId="6060" xr:uid="{FC35D26A-E17D-420E-9115-57D50BD602A3}"/>
    <cellStyle name="Millares [0] 2 2 2 2 3 7" xfId="11784" xr:uid="{78E217C9-B749-468F-92D1-7DFE23CEB1B1}"/>
    <cellStyle name="Millares [0] 2 2 2 2 4" xfId="574" xr:uid="{01847C7B-C332-46B6-BD99-0A065CB5D6D1}"/>
    <cellStyle name="Millares [0] 2 2 2 2 4 2" xfId="2005" xr:uid="{3584A553-D79A-463E-AD88-11DD0A6DB531}"/>
    <cellStyle name="Millares [0] 2 2 2 2 4 2 2" xfId="4867" xr:uid="{73E2062B-4720-40C4-A607-7B75D76B250D}"/>
    <cellStyle name="Millares [0] 2 2 2 2 4 2 2 2" xfId="10591" xr:uid="{6BDDC155-AE16-4B05-A039-BD6930C9E584}"/>
    <cellStyle name="Millares [0] 2 2 2 2 4 2 2 3" xfId="16315" xr:uid="{C8F0837A-B918-441C-900A-D36D12F1693C}"/>
    <cellStyle name="Millares [0] 2 2 2 2 4 2 3" xfId="7729" xr:uid="{F9B80943-388D-4A34-9BE6-83E6609321FA}"/>
    <cellStyle name="Millares [0] 2 2 2 2 4 2 4" xfId="13453" xr:uid="{69869AB2-4370-42B4-A3E8-6CDDD01DD97B}"/>
    <cellStyle name="Millares [0] 2 2 2 2 4 3" xfId="3436" xr:uid="{FAEEB10A-D4D9-4234-8B5D-19E55A76DEC8}"/>
    <cellStyle name="Millares [0] 2 2 2 2 4 3 2" xfId="9160" xr:uid="{E5229F2B-AD87-407A-A47D-03260B5005B3}"/>
    <cellStyle name="Millares [0] 2 2 2 2 4 3 3" xfId="14884" xr:uid="{BFB45E3C-2872-4710-B592-C9D7C456AC61}"/>
    <cellStyle name="Millares [0] 2 2 2 2 4 4" xfId="6298" xr:uid="{7E9457FB-40FE-46D2-9B1D-DDFE4CA3EB3C}"/>
    <cellStyle name="Millares [0] 2 2 2 2 4 5" xfId="12022" xr:uid="{2DA1D8B2-EB41-4C8C-98CC-9B2B8552A665}"/>
    <cellStyle name="Millares [0] 2 2 2 2 5" xfId="1051" xr:uid="{41EDF29C-8FEA-4C81-9B3A-016B269A9731}"/>
    <cellStyle name="Millares [0] 2 2 2 2 5 2" xfId="2482" xr:uid="{8687BD97-4208-4391-A844-F017DB333734}"/>
    <cellStyle name="Millares [0] 2 2 2 2 5 2 2" xfId="5344" xr:uid="{52D11399-F11E-4E6A-97D5-260E5DB20134}"/>
    <cellStyle name="Millares [0] 2 2 2 2 5 2 2 2" xfId="11068" xr:uid="{E33A4E54-8052-4010-898A-C214F658E4B2}"/>
    <cellStyle name="Millares [0] 2 2 2 2 5 2 2 3" xfId="16792" xr:uid="{B4E18842-E214-44E4-914F-61C5F63386ED}"/>
    <cellStyle name="Millares [0] 2 2 2 2 5 2 3" xfId="8206" xr:uid="{D9DB0C1B-1829-417E-9FA8-860072F48E2B}"/>
    <cellStyle name="Millares [0] 2 2 2 2 5 2 4" xfId="13930" xr:uid="{B482E960-24CA-4240-B093-12730871618B}"/>
    <cellStyle name="Millares [0] 2 2 2 2 5 3" xfId="3913" xr:uid="{56C478FF-7A3D-4C3C-8229-AA28D514CB1C}"/>
    <cellStyle name="Millares [0] 2 2 2 2 5 3 2" xfId="9637" xr:uid="{7FDF7D8D-0DDB-463F-87FC-5C5110D54F2D}"/>
    <cellStyle name="Millares [0] 2 2 2 2 5 3 3" xfId="15361" xr:uid="{1D1381BB-0BF8-4426-9FAC-3AFD0A12FC1D}"/>
    <cellStyle name="Millares [0] 2 2 2 2 5 4" xfId="6775" xr:uid="{EAC57DA9-F6B6-4A8E-ADF9-0181A0D2A1F8}"/>
    <cellStyle name="Millares [0] 2 2 2 2 5 5" xfId="12499" xr:uid="{3F5B7669-7C96-4EC7-A4E0-383247A21812}"/>
    <cellStyle name="Millares [0] 2 2 2 2 6" xfId="1528" xr:uid="{84B30BFC-64F2-4A57-B608-F3EED68715A1}"/>
    <cellStyle name="Millares [0] 2 2 2 2 6 2" xfId="4390" xr:uid="{2F3C5E25-BEC1-4C6A-BD9C-5292C507C3D9}"/>
    <cellStyle name="Millares [0] 2 2 2 2 6 2 2" xfId="10114" xr:uid="{6D00099F-9CE0-4F00-BA81-8D1DA5DDBAC5}"/>
    <cellStyle name="Millares [0] 2 2 2 2 6 2 3" xfId="15838" xr:uid="{0BDF2065-575C-440B-B187-C499924C8808}"/>
    <cellStyle name="Millares [0] 2 2 2 2 6 3" xfId="7252" xr:uid="{81774AEF-B527-4E92-9126-DA259F5E7B0C}"/>
    <cellStyle name="Millares [0] 2 2 2 2 6 4" xfId="12976" xr:uid="{75576939-FA19-4A6C-B174-A6DAC729A4F4}"/>
    <cellStyle name="Millares [0] 2 2 2 2 7" xfId="2959" xr:uid="{9D24CB69-B9E4-4444-89DB-CD13B74DFCE6}"/>
    <cellStyle name="Millares [0] 2 2 2 2 7 2" xfId="8683" xr:uid="{AC560445-88FA-4311-B96A-177FDA0AEA07}"/>
    <cellStyle name="Millares [0] 2 2 2 2 7 3" xfId="14407" xr:uid="{C245F788-E812-4CE8-B384-FD7A682C0C86}"/>
    <cellStyle name="Millares [0] 2 2 2 2 8" xfId="5821" xr:uid="{24F9DC4C-5EB1-4965-A248-58990E3B44BA}"/>
    <cellStyle name="Millares [0] 2 2 2 2 9" xfId="11545" xr:uid="{175D2912-99A0-4B6A-B074-D42CFF0E8DE6}"/>
    <cellStyle name="Millares [0] 2 2 2 3" xfId="155" xr:uid="{C3835103-F2A5-4EB9-842C-D54DF42B8E9B}"/>
    <cellStyle name="Millares [0] 2 2 2 3 2" xfId="394" xr:uid="{01454070-FC54-41D1-B7D4-FC811A7C4732}"/>
    <cellStyle name="Millares [0] 2 2 2 3 2 2" xfId="871" xr:uid="{C853431F-FB13-40DD-9A6F-BA5B267B3DE3}"/>
    <cellStyle name="Millares [0] 2 2 2 3 2 2 2" xfId="2302" xr:uid="{89E7B133-6E10-45CA-AECE-C7E16D47F249}"/>
    <cellStyle name="Millares [0] 2 2 2 3 2 2 2 2" xfId="5164" xr:uid="{16571651-D32F-4B52-9361-9EB7BF6FA9E5}"/>
    <cellStyle name="Millares [0] 2 2 2 3 2 2 2 2 2" xfId="10888" xr:uid="{DB7DB170-8CC1-4AC0-BDFC-263EDCC46FE1}"/>
    <cellStyle name="Millares [0] 2 2 2 3 2 2 2 2 3" xfId="16612" xr:uid="{599B7F71-1525-4E41-A8A8-C0D702D62500}"/>
    <cellStyle name="Millares [0] 2 2 2 3 2 2 2 3" xfId="8026" xr:uid="{93AEEB36-3875-4A19-BC6F-566300A76038}"/>
    <cellStyle name="Millares [0] 2 2 2 3 2 2 2 4" xfId="13750" xr:uid="{A755E96D-3C86-400D-9958-BD27F2E88AAF}"/>
    <cellStyle name="Millares [0] 2 2 2 3 2 2 3" xfId="3733" xr:uid="{FD7CE436-D567-4236-A64A-86E3BCFF98E4}"/>
    <cellStyle name="Millares [0] 2 2 2 3 2 2 3 2" xfId="9457" xr:uid="{EEF503A3-785F-4F40-B946-C2DE04DBB44A}"/>
    <cellStyle name="Millares [0] 2 2 2 3 2 2 3 3" xfId="15181" xr:uid="{36FFF3EA-923F-4388-BB91-70AE0DD8590F}"/>
    <cellStyle name="Millares [0] 2 2 2 3 2 2 4" xfId="6595" xr:uid="{CE443534-F2BC-4701-875C-F77A66EF4ED5}"/>
    <cellStyle name="Millares [0] 2 2 2 3 2 2 5" xfId="12319" xr:uid="{ADA1717D-C160-4403-9E7D-94EAD2305FFB}"/>
    <cellStyle name="Millares [0] 2 2 2 3 2 3" xfId="1348" xr:uid="{912CE0AC-0C46-4C7D-9493-93C1FE741236}"/>
    <cellStyle name="Millares [0] 2 2 2 3 2 3 2" xfId="2779" xr:uid="{F2CF5201-67F8-484F-AA02-EF81756EB0A6}"/>
    <cellStyle name="Millares [0] 2 2 2 3 2 3 2 2" xfId="5641" xr:uid="{BAD27906-F819-46B5-A71F-004559581843}"/>
    <cellStyle name="Millares [0] 2 2 2 3 2 3 2 2 2" xfId="11365" xr:uid="{A395FDCF-82E8-4C0D-B4ED-932A2EB6FC25}"/>
    <cellStyle name="Millares [0] 2 2 2 3 2 3 2 2 3" xfId="17089" xr:uid="{34816A2A-7271-42F9-AF71-2F0FF97FA8DF}"/>
    <cellStyle name="Millares [0] 2 2 2 3 2 3 2 3" xfId="8503" xr:uid="{ECA69644-4A32-4513-B356-02E6D6E55900}"/>
    <cellStyle name="Millares [0] 2 2 2 3 2 3 2 4" xfId="14227" xr:uid="{76013AFD-D5E4-419F-9C89-862831B0FD93}"/>
    <cellStyle name="Millares [0] 2 2 2 3 2 3 3" xfId="4210" xr:uid="{BD29A6AE-E99E-4805-9F39-D17610412AE8}"/>
    <cellStyle name="Millares [0] 2 2 2 3 2 3 3 2" xfId="9934" xr:uid="{41232419-ADBA-4077-A395-17726DDE6E82}"/>
    <cellStyle name="Millares [0] 2 2 2 3 2 3 3 3" xfId="15658" xr:uid="{14010232-0768-4D8E-89B5-BB54E45CA8FA}"/>
    <cellStyle name="Millares [0] 2 2 2 3 2 3 4" xfId="7072" xr:uid="{137D4884-19A8-458F-9357-1F209838A63F}"/>
    <cellStyle name="Millares [0] 2 2 2 3 2 3 5" xfId="12796" xr:uid="{49610976-7783-4AF2-BAFC-60D319A08FAF}"/>
    <cellStyle name="Millares [0] 2 2 2 3 2 4" xfId="1825" xr:uid="{E3E74349-32A0-43CB-A261-26B2C9F8245E}"/>
    <cellStyle name="Millares [0] 2 2 2 3 2 4 2" xfId="4687" xr:uid="{FF0ECC77-3D01-4744-AA52-DC99259F2F03}"/>
    <cellStyle name="Millares [0] 2 2 2 3 2 4 2 2" xfId="10411" xr:uid="{6DED688E-E41B-42E1-A9C6-013E42973AB1}"/>
    <cellStyle name="Millares [0] 2 2 2 3 2 4 2 3" xfId="16135" xr:uid="{95F6EE6F-88E0-455E-BE2A-B19F69D8D221}"/>
    <cellStyle name="Millares [0] 2 2 2 3 2 4 3" xfId="7549" xr:uid="{D15C8779-A84C-471D-AD5E-8EAB7A6DDAA2}"/>
    <cellStyle name="Millares [0] 2 2 2 3 2 4 4" xfId="13273" xr:uid="{C389AFE1-C9BC-46A5-9594-B7EE758F77CA}"/>
    <cellStyle name="Millares [0] 2 2 2 3 2 5" xfId="3256" xr:uid="{B90D23B2-EF2E-4117-9D82-4918A3C2F304}"/>
    <cellStyle name="Millares [0] 2 2 2 3 2 5 2" xfId="8980" xr:uid="{3699E001-C5C4-4681-884D-BA647415A35B}"/>
    <cellStyle name="Millares [0] 2 2 2 3 2 5 3" xfId="14704" xr:uid="{157FAFC7-AC59-48EA-90C4-B22199DD1450}"/>
    <cellStyle name="Millares [0] 2 2 2 3 2 6" xfId="6118" xr:uid="{BCA8B6C0-814C-4825-9AD7-6A717CAC430B}"/>
    <cellStyle name="Millares [0] 2 2 2 3 2 7" xfId="11842" xr:uid="{B5AD4EC6-9C73-4252-9CAD-85A503E84841}"/>
    <cellStyle name="Millares [0] 2 2 2 3 3" xfId="632" xr:uid="{8B0B409B-138B-4BF1-895E-3C232B1B2D74}"/>
    <cellStyle name="Millares [0] 2 2 2 3 3 2" xfId="2063" xr:uid="{047E542B-CD1A-4E07-9954-DDC32018EE06}"/>
    <cellStyle name="Millares [0] 2 2 2 3 3 2 2" xfId="4925" xr:uid="{A2C29E57-7172-4632-95E5-CFF04D614939}"/>
    <cellStyle name="Millares [0] 2 2 2 3 3 2 2 2" xfId="10649" xr:uid="{13269C21-EE8A-452D-9090-0B087BF05CDE}"/>
    <cellStyle name="Millares [0] 2 2 2 3 3 2 2 3" xfId="16373" xr:uid="{B1D25CE0-84BE-439D-A07B-149131A9F5FE}"/>
    <cellStyle name="Millares [0] 2 2 2 3 3 2 3" xfId="7787" xr:uid="{8B0C7CBE-A383-4ADD-8D50-AA31F2E92F10}"/>
    <cellStyle name="Millares [0] 2 2 2 3 3 2 4" xfId="13511" xr:uid="{E48FD56B-458E-46EC-BA28-345393F6534E}"/>
    <cellStyle name="Millares [0] 2 2 2 3 3 3" xfId="3494" xr:uid="{B7270AC1-D8BB-4B6C-A6A4-00F0CC04AD78}"/>
    <cellStyle name="Millares [0] 2 2 2 3 3 3 2" xfId="9218" xr:uid="{9DA9CE8E-4AC5-443A-9620-733F083E78C2}"/>
    <cellStyle name="Millares [0] 2 2 2 3 3 3 3" xfId="14942" xr:uid="{FE70D879-94FD-42AA-8FA1-D154B79B20CC}"/>
    <cellStyle name="Millares [0] 2 2 2 3 3 4" xfId="6356" xr:uid="{7BCD2F18-5A68-4119-AED7-23458F309528}"/>
    <cellStyle name="Millares [0] 2 2 2 3 3 5" xfId="12080" xr:uid="{C221F5E2-D0C5-4ADC-9D18-803667A2B8BF}"/>
    <cellStyle name="Millares [0] 2 2 2 3 4" xfId="1109" xr:uid="{93E22417-ABCB-4439-85BE-FC1ABF89A944}"/>
    <cellStyle name="Millares [0] 2 2 2 3 4 2" xfId="2540" xr:uid="{F22DDAB2-251D-4CDE-9CF3-97F35DCB9465}"/>
    <cellStyle name="Millares [0] 2 2 2 3 4 2 2" xfId="5402" xr:uid="{25D5B325-CA3E-4B18-AEDA-E9A99077B2A2}"/>
    <cellStyle name="Millares [0] 2 2 2 3 4 2 2 2" xfId="11126" xr:uid="{134519A9-9694-4AD7-A2D5-3D24D12B3CE8}"/>
    <cellStyle name="Millares [0] 2 2 2 3 4 2 2 3" xfId="16850" xr:uid="{373F32FD-4026-4579-B96C-96415E28AB13}"/>
    <cellStyle name="Millares [0] 2 2 2 3 4 2 3" xfId="8264" xr:uid="{2B519926-73A3-445B-A3CF-1513F1B95AC2}"/>
    <cellStyle name="Millares [0] 2 2 2 3 4 2 4" xfId="13988" xr:uid="{8F8339A3-704A-49B5-9C27-2BDF83063803}"/>
    <cellStyle name="Millares [0] 2 2 2 3 4 3" xfId="3971" xr:uid="{B3119B75-5375-4828-8401-09EF32953A63}"/>
    <cellStyle name="Millares [0] 2 2 2 3 4 3 2" xfId="9695" xr:uid="{783D8B1C-418C-4B08-BD03-CE9518ABCFC4}"/>
    <cellStyle name="Millares [0] 2 2 2 3 4 3 3" xfId="15419" xr:uid="{93F2AA3A-9341-437E-B0A3-3A0F3CDEA4CB}"/>
    <cellStyle name="Millares [0] 2 2 2 3 4 4" xfId="6833" xr:uid="{92C78ACC-5196-4757-B3D1-91662D9F0E3F}"/>
    <cellStyle name="Millares [0] 2 2 2 3 4 5" xfId="12557" xr:uid="{73C08E13-7998-4744-906E-935F55781BBA}"/>
    <cellStyle name="Millares [0] 2 2 2 3 5" xfId="1586" xr:uid="{46EB978F-1E34-4206-8721-3A9D3FDE0421}"/>
    <cellStyle name="Millares [0] 2 2 2 3 5 2" xfId="4448" xr:uid="{77C5E719-835E-4C52-ABFC-EF1213148640}"/>
    <cellStyle name="Millares [0] 2 2 2 3 5 2 2" xfId="10172" xr:uid="{9E59A7AA-5B58-4E05-818B-08EEBB1B7D64}"/>
    <cellStyle name="Millares [0] 2 2 2 3 5 2 3" xfId="15896" xr:uid="{94B53F9A-5A18-4C86-AE2B-ED3047548969}"/>
    <cellStyle name="Millares [0] 2 2 2 3 5 3" xfId="7310" xr:uid="{6DECBA77-67C6-4671-9A90-7FD573AA6C28}"/>
    <cellStyle name="Millares [0] 2 2 2 3 5 4" xfId="13034" xr:uid="{F4FB7AF5-2A33-4D08-BA41-B5FDE0825074}"/>
    <cellStyle name="Millares [0] 2 2 2 3 6" xfId="3017" xr:uid="{DECC5C6E-D0D6-4D7E-8FCD-730D74EF1A97}"/>
    <cellStyle name="Millares [0] 2 2 2 3 6 2" xfId="8741" xr:uid="{2C4FBA60-1101-4FC5-83B1-585ABEB26BB8}"/>
    <cellStyle name="Millares [0] 2 2 2 3 6 3" xfId="14465" xr:uid="{AA0C1877-D913-4F09-A077-F837ED9E1407}"/>
    <cellStyle name="Millares [0] 2 2 2 3 7" xfId="5879" xr:uid="{3F562DEB-C3A3-41AA-8CE6-57FF2253F126}"/>
    <cellStyle name="Millares [0] 2 2 2 3 8" xfId="11603" xr:uid="{424492C0-EBE5-4BE3-A0EA-C6EC770E9391}"/>
    <cellStyle name="Millares [0] 2 2 2 4" xfId="276" xr:uid="{B3E1BDAE-7517-4AAE-AD8D-1C7AA04FEF84}"/>
    <cellStyle name="Millares [0] 2 2 2 4 2" xfId="753" xr:uid="{1F62BF23-D207-41DC-BA6A-BEA03F06396F}"/>
    <cellStyle name="Millares [0] 2 2 2 4 2 2" xfId="2184" xr:uid="{3B396C90-4AE7-4CAE-B6D7-5BEBCFEDBEEC}"/>
    <cellStyle name="Millares [0] 2 2 2 4 2 2 2" xfId="5046" xr:uid="{A9AEFF2A-6C21-44CA-A0E8-8E773535B8ED}"/>
    <cellStyle name="Millares [0] 2 2 2 4 2 2 2 2" xfId="10770" xr:uid="{5162B367-8392-4ADC-AD83-FD8B43A479AA}"/>
    <cellStyle name="Millares [0] 2 2 2 4 2 2 2 3" xfId="16494" xr:uid="{EAD24A96-8F32-413C-8D74-3E6423F88907}"/>
    <cellStyle name="Millares [0] 2 2 2 4 2 2 3" xfId="7908" xr:uid="{5C8D42A2-A106-439F-84AE-38601D2C5C1A}"/>
    <cellStyle name="Millares [0] 2 2 2 4 2 2 4" xfId="13632" xr:uid="{0E4E7599-2174-4E9A-8898-E28F1B72DFF6}"/>
    <cellStyle name="Millares [0] 2 2 2 4 2 3" xfId="3615" xr:uid="{E6096FEB-4F51-4D7D-A0EE-26E069430944}"/>
    <cellStyle name="Millares [0] 2 2 2 4 2 3 2" xfId="9339" xr:uid="{FE0C32B9-404D-4539-8451-15AB24A6787C}"/>
    <cellStyle name="Millares [0] 2 2 2 4 2 3 3" xfId="15063" xr:uid="{E3DD834F-FAAC-4237-8172-51BF70697FD6}"/>
    <cellStyle name="Millares [0] 2 2 2 4 2 4" xfId="6477" xr:uid="{4520D601-02C8-4FB1-AB2B-B5CA9B9C202E}"/>
    <cellStyle name="Millares [0] 2 2 2 4 2 5" xfId="12201" xr:uid="{81CF8A80-C2DB-48EE-B000-DDDAE4D48136}"/>
    <cellStyle name="Millares [0] 2 2 2 4 3" xfId="1230" xr:uid="{C7DD75B4-0613-4557-8420-C8E0D4E97D6A}"/>
    <cellStyle name="Millares [0] 2 2 2 4 3 2" xfId="2661" xr:uid="{E5AAD4C6-6D8A-4500-8FD0-65FA5D5F5E3D}"/>
    <cellStyle name="Millares [0] 2 2 2 4 3 2 2" xfId="5523" xr:uid="{2C7D3527-649F-4DF7-8257-DDD7DE18F7AF}"/>
    <cellStyle name="Millares [0] 2 2 2 4 3 2 2 2" xfId="11247" xr:uid="{CA141E4F-09C0-4D43-8AD5-3A90E2BF936E}"/>
    <cellStyle name="Millares [0] 2 2 2 4 3 2 2 3" xfId="16971" xr:uid="{CE3F6AFB-343F-43D6-98DD-0118D9EB3C83}"/>
    <cellStyle name="Millares [0] 2 2 2 4 3 2 3" xfId="8385" xr:uid="{27F03996-6025-471A-BB16-C1796A1C39F2}"/>
    <cellStyle name="Millares [0] 2 2 2 4 3 2 4" xfId="14109" xr:uid="{C9412EC3-1190-424E-889D-6E44F68D4571}"/>
    <cellStyle name="Millares [0] 2 2 2 4 3 3" xfId="4092" xr:uid="{42F86236-E9E2-46D3-880D-0EC2D37E75AF}"/>
    <cellStyle name="Millares [0] 2 2 2 4 3 3 2" xfId="9816" xr:uid="{C30DAB3D-A754-4F8C-88F9-15BEF172D9ED}"/>
    <cellStyle name="Millares [0] 2 2 2 4 3 3 3" xfId="15540" xr:uid="{FC4776C0-D976-4D8A-B867-652A4A5059F1}"/>
    <cellStyle name="Millares [0] 2 2 2 4 3 4" xfId="6954" xr:uid="{A89EE2A1-254C-4191-82A8-576FF4CDC13C}"/>
    <cellStyle name="Millares [0] 2 2 2 4 3 5" xfId="12678" xr:uid="{EE272168-86EB-4A15-8F02-AE14464105EC}"/>
    <cellStyle name="Millares [0] 2 2 2 4 4" xfId="1707" xr:uid="{357688B9-4F29-4E0E-B6C3-B1E01C09BD45}"/>
    <cellStyle name="Millares [0] 2 2 2 4 4 2" xfId="4569" xr:uid="{ADD25F6F-5162-4EF0-9C6F-A42FE6541961}"/>
    <cellStyle name="Millares [0] 2 2 2 4 4 2 2" xfId="10293" xr:uid="{2FD1CD42-FD7A-4FDE-810F-3513A3F42087}"/>
    <cellStyle name="Millares [0] 2 2 2 4 4 2 3" xfId="16017" xr:uid="{A00527E8-CEC8-4809-BD01-1645D77AEC8E}"/>
    <cellStyle name="Millares [0] 2 2 2 4 4 3" xfId="7431" xr:uid="{B02E3F15-E7F7-4C6E-ACC0-4626265A06B2}"/>
    <cellStyle name="Millares [0] 2 2 2 4 4 4" xfId="13155" xr:uid="{AB4751DE-55A5-4CFC-B211-0C11544FCBEE}"/>
    <cellStyle name="Millares [0] 2 2 2 4 5" xfId="3138" xr:uid="{FA1948D0-5ED4-4D4E-8E12-8394D3B036CC}"/>
    <cellStyle name="Millares [0] 2 2 2 4 5 2" xfId="8862" xr:uid="{335D0B91-2591-4497-BD2F-327F04D11EDF}"/>
    <cellStyle name="Millares [0] 2 2 2 4 5 3" xfId="14586" xr:uid="{1C8DB591-48C7-472E-806A-F22F19C1368C}"/>
    <cellStyle name="Millares [0] 2 2 2 4 6" xfId="6000" xr:uid="{4C6C7276-D29D-450D-8E11-24BB8A6916DC}"/>
    <cellStyle name="Millares [0] 2 2 2 4 7" xfId="11724" xr:uid="{16E60720-C4CD-4D5F-B077-13E5B2CC165E}"/>
    <cellStyle name="Millares [0] 2 2 2 5" xfId="514" xr:uid="{46813042-54DE-48E0-B0F1-ACBE0B2ED49D}"/>
    <cellStyle name="Millares [0] 2 2 2 5 2" xfId="1945" xr:uid="{D2D05200-EF28-4325-BD11-97A98D7AB9C5}"/>
    <cellStyle name="Millares [0] 2 2 2 5 2 2" xfId="4807" xr:uid="{7099E428-9FE6-4F76-A2A2-20467F9EBFC7}"/>
    <cellStyle name="Millares [0] 2 2 2 5 2 2 2" xfId="10531" xr:uid="{4B90E472-D9E0-4747-BFD5-D8179EBD8630}"/>
    <cellStyle name="Millares [0] 2 2 2 5 2 2 3" xfId="16255" xr:uid="{B28EB593-5114-4A49-B586-DBA84EB0F2B3}"/>
    <cellStyle name="Millares [0] 2 2 2 5 2 3" xfId="7669" xr:uid="{D29A7B0A-FD08-4619-9190-CF3DC4C25888}"/>
    <cellStyle name="Millares [0] 2 2 2 5 2 4" xfId="13393" xr:uid="{8240FC71-94E2-4749-ABE6-B31B11E450FA}"/>
    <cellStyle name="Millares [0] 2 2 2 5 3" xfId="3376" xr:uid="{0324F654-2364-488D-A146-525C94929AA3}"/>
    <cellStyle name="Millares [0] 2 2 2 5 3 2" xfId="9100" xr:uid="{2E9F738A-37EB-4BA8-BF52-5D375CBA07B5}"/>
    <cellStyle name="Millares [0] 2 2 2 5 3 3" xfId="14824" xr:uid="{CA6F5904-BFF3-4015-B90A-A0DA2035BAA2}"/>
    <cellStyle name="Millares [0] 2 2 2 5 4" xfId="6238" xr:uid="{9748533E-05F3-495C-92E7-AD8C51160A12}"/>
    <cellStyle name="Millares [0] 2 2 2 5 5" xfId="11962" xr:uid="{F69CAD11-771B-4C05-A1C6-50470241964E}"/>
    <cellStyle name="Millares [0] 2 2 2 6" xfId="991" xr:uid="{DC52040E-83AD-45CF-A73A-D3D9DC178E72}"/>
    <cellStyle name="Millares [0] 2 2 2 6 2" xfId="2422" xr:uid="{95ADD038-16D8-4912-B856-90D1BF07C7B4}"/>
    <cellStyle name="Millares [0] 2 2 2 6 2 2" xfId="5284" xr:uid="{0241F8CD-FF36-4174-B7A5-4BCBE64463E7}"/>
    <cellStyle name="Millares [0] 2 2 2 6 2 2 2" xfId="11008" xr:uid="{807EEB45-D0EE-4900-AC6D-E749EF80993E}"/>
    <cellStyle name="Millares [0] 2 2 2 6 2 2 3" xfId="16732" xr:uid="{24773F1C-9644-4187-ACC7-1984D08A654A}"/>
    <cellStyle name="Millares [0] 2 2 2 6 2 3" xfId="8146" xr:uid="{7476C6E9-B3D1-425C-BABF-8EF6C58DF51B}"/>
    <cellStyle name="Millares [0] 2 2 2 6 2 4" xfId="13870" xr:uid="{C66D558C-4B70-461E-A513-C5BA645643A8}"/>
    <cellStyle name="Millares [0] 2 2 2 6 3" xfId="3853" xr:uid="{051F620D-E711-40A4-9D44-915DBABC6BE8}"/>
    <cellStyle name="Millares [0] 2 2 2 6 3 2" xfId="9577" xr:uid="{51EFAE84-E5CF-4F46-AF83-982F214C1465}"/>
    <cellStyle name="Millares [0] 2 2 2 6 3 3" xfId="15301" xr:uid="{51E1DD64-A42A-4172-9D9C-5E1317071E75}"/>
    <cellStyle name="Millares [0] 2 2 2 6 4" xfId="6715" xr:uid="{FFCA70BB-B29A-494D-94B0-A25D1831CF1F}"/>
    <cellStyle name="Millares [0] 2 2 2 6 5" xfId="12439" xr:uid="{4E911EC5-96A4-4211-B5BA-8268F283D43D}"/>
    <cellStyle name="Millares [0] 2 2 2 7" xfId="1468" xr:uid="{92C9468A-432B-4A9B-8FC9-25D2B43E8FBF}"/>
    <cellStyle name="Millares [0] 2 2 2 7 2" xfId="4330" xr:uid="{51BB70A9-D6E6-432C-95D1-3EBDDC0D597D}"/>
    <cellStyle name="Millares [0] 2 2 2 7 2 2" xfId="10054" xr:uid="{4024D3C4-11B2-49FA-90C9-5EC83EF506AA}"/>
    <cellStyle name="Millares [0] 2 2 2 7 2 3" xfId="15778" xr:uid="{6D5E0DCA-68EC-4967-9DBE-8EB5BAC5E97A}"/>
    <cellStyle name="Millares [0] 2 2 2 7 3" xfId="7192" xr:uid="{A53FB994-68AE-4932-81B7-3BF21D2DD956}"/>
    <cellStyle name="Millares [0] 2 2 2 7 4" xfId="12916" xr:uid="{F6FB6ECF-F7F0-4934-B7C3-3B3FF2909C5F}"/>
    <cellStyle name="Millares [0] 2 2 2 8" xfId="2899" xr:uid="{13032497-A4F8-43EA-8263-2C44E7FB1265}"/>
    <cellStyle name="Millares [0] 2 2 2 8 2" xfId="8623" xr:uid="{A7323EC5-711B-49BB-A492-ED36C4B7FB38}"/>
    <cellStyle name="Millares [0] 2 2 2 8 3" xfId="14347" xr:uid="{CE35B9E7-81C5-42D6-999C-C8370CDD15A6}"/>
    <cellStyle name="Millares [0] 2 2 2 9" xfId="5762" xr:uid="{A82C9AFB-19C5-4B51-A293-1AB1714B15B5}"/>
    <cellStyle name="Millares [0] 2 2 3" xfId="57" xr:uid="{D22CFC4F-1C78-4F9A-AC73-574130FCDBCE}"/>
    <cellStyle name="Millares [0] 2 2 3 10" xfId="11505" xr:uid="{6484E57F-CBB1-4DB7-A48C-7D3E673347E7}"/>
    <cellStyle name="Millares [0] 2 2 3 2" xfId="116" xr:uid="{D416B75E-36FC-4E81-AB41-A2CFF14A0CC3}"/>
    <cellStyle name="Millares [0] 2 2 3 2 2" xfId="234" xr:uid="{439D0E39-43DF-4361-9214-03EACCFFB14D}"/>
    <cellStyle name="Millares [0] 2 2 3 2 2 2" xfId="473" xr:uid="{A06AECE2-F557-4330-AFF3-A7EA4F034F90}"/>
    <cellStyle name="Millares [0] 2 2 3 2 2 2 2" xfId="950" xr:uid="{04ED71D6-433F-4D4E-AECF-760F48BBAB4F}"/>
    <cellStyle name="Millares [0] 2 2 3 2 2 2 2 2" xfId="2381" xr:uid="{97835933-CD53-467E-8B80-6D8498E4ADDA}"/>
    <cellStyle name="Millares [0] 2 2 3 2 2 2 2 2 2" xfId="5243" xr:uid="{8DA8B73E-6D81-49A1-8CB1-3F7BAA9CABE0}"/>
    <cellStyle name="Millares [0] 2 2 3 2 2 2 2 2 2 2" xfId="10967" xr:uid="{CE9D1405-CF5C-4141-9A96-C732BFC5EB51}"/>
    <cellStyle name="Millares [0] 2 2 3 2 2 2 2 2 2 3" xfId="16691" xr:uid="{45153332-879E-4DCB-9C41-C7CCE362A9F8}"/>
    <cellStyle name="Millares [0] 2 2 3 2 2 2 2 2 3" xfId="8105" xr:uid="{4283A4DA-3B05-415F-A260-9911F21B22BB}"/>
    <cellStyle name="Millares [0] 2 2 3 2 2 2 2 2 4" xfId="13829" xr:uid="{7C8D43C8-7BD8-4692-8528-02261255C3B6}"/>
    <cellStyle name="Millares [0] 2 2 3 2 2 2 2 3" xfId="3812" xr:uid="{3D04533E-5B15-410E-9ED2-D97A8557AF8B}"/>
    <cellStyle name="Millares [0] 2 2 3 2 2 2 2 3 2" xfId="9536" xr:uid="{EAF9B2D6-DD05-4436-8E2B-52901393B4B0}"/>
    <cellStyle name="Millares [0] 2 2 3 2 2 2 2 3 3" xfId="15260" xr:uid="{E89DF0C2-E7E5-4AE5-833E-5A07216BE7FD}"/>
    <cellStyle name="Millares [0] 2 2 3 2 2 2 2 4" xfId="6674" xr:uid="{AE812AA0-3DE6-4F92-9398-8E569FD24629}"/>
    <cellStyle name="Millares [0] 2 2 3 2 2 2 2 5" xfId="12398" xr:uid="{EE79DBD3-11DA-46B1-A5A0-04FC60D406F0}"/>
    <cellStyle name="Millares [0] 2 2 3 2 2 2 3" xfId="1427" xr:uid="{56140275-8543-4927-9059-409BB5AC3874}"/>
    <cellStyle name="Millares [0] 2 2 3 2 2 2 3 2" xfId="2858" xr:uid="{75F9DD34-CA5C-4E16-A7A9-8AA023FC8C9E}"/>
    <cellStyle name="Millares [0] 2 2 3 2 2 2 3 2 2" xfId="5720" xr:uid="{70B0C44D-5DCF-4EA1-B574-DCB05473B978}"/>
    <cellStyle name="Millares [0] 2 2 3 2 2 2 3 2 2 2" xfId="11444" xr:uid="{CA6F9C17-7EFC-4893-835D-38F985565CEA}"/>
    <cellStyle name="Millares [0] 2 2 3 2 2 2 3 2 2 3" xfId="17168" xr:uid="{6F1D144F-1608-4174-B109-A5C934471B9C}"/>
    <cellStyle name="Millares [0] 2 2 3 2 2 2 3 2 3" xfId="8582" xr:uid="{FF6ADB74-01B0-4ECF-880C-8FBC7508E857}"/>
    <cellStyle name="Millares [0] 2 2 3 2 2 2 3 2 4" xfId="14306" xr:uid="{AFA2650C-41BE-4622-AF53-9DE8C549C607}"/>
    <cellStyle name="Millares [0] 2 2 3 2 2 2 3 3" xfId="4289" xr:uid="{420E0FF4-D36A-4410-8799-76E36607C919}"/>
    <cellStyle name="Millares [0] 2 2 3 2 2 2 3 3 2" xfId="10013" xr:uid="{309338DB-E5A8-4E6B-A4AE-B43D70D47F0A}"/>
    <cellStyle name="Millares [0] 2 2 3 2 2 2 3 3 3" xfId="15737" xr:uid="{B1D8706E-810F-4948-AE61-A27AC8AA0BC4}"/>
    <cellStyle name="Millares [0] 2 2 3 2 2 2 3 4" xfId="7151" xr:uid="{5DB835B9-5215-43FE-9820-E856DBD289A6}"/>
    <cellStyle name="Millares [0] 2 2 3 2 2 2 3 5" xfId="12875" xr:uid="{1C69E8F8-74DB-43C5-9C4F-B762DFB74207}"/>
    <cellStyle name="Millares [0] 2 2 3 2 2 2 4" xfId="1904" xr:uid="{49B30570-E701-4DAD-943E-98B125F5B5B2}"/>
    <cellStyle name="Millares [0] 2 2 3 2 2 2 4 2" xfId="4766" xr:uid="{B8963279-8862-4472-82F1-AAD1D9B297E7}"/>
    <cellStyle name="Millares [0] 2 2 3 2 2 2 4 2 2" xfId="10490" xr:uid="{6B69E0B1-F230-4247-BC7E-7DE9010D3531}"/>
    <cellStyle name="Millares [0] 2 2 3 2 2 2 4 2 3" xfId="16214" xr:uid="{C1BF95D1-DFB3-4214-BBF3-326A1A2AF011}"/>
    <cellStyle name="Millares [0] 2 2 3 2 2 2 4 3" xfId="7628" xr:uid="{80555473-8B2D-40B3-86AB-6FD5790E53F6}"/>
    <cellStyle name="Millares [0] 2 2 3 2 2 2 4 4" xfId="13352" xr:uid="{D050E823-51F2-4782-BEC5-94E44274F093}"/>
    <cellStyle name="Millares [0] 2 2 3 2 2 2 5" xfId="3335" xr:uid="{8FBC0074-87E7-42A6-9393-8BDB690ACB02}"/>
    <cellStyle name="Millares [0] 2 2 3 2 2 2 5 2" xfId="9059" xr:uid="{0DDA8748-4471-4277-A388-D79974912E88}"/>
    <cellStyle name="Millares [0] 2 2 3 2 2 2 5 3" xfId="14783" xr:uid="{0678B875-8C12-4C92-B055-F71D564DC925}"/>
    <cellStyle name="Millares [0] 2 2 3 2 2 2 6" xfId="6197" xr:uid="{67876015-7C4B-475D-9441-1A7AF9782E83}"/>
    <cellStyle name="Millares [0] 2 2 3 2 2 2 7" xfId="11921" xr:uid="{690812EB-0D26-45AB-8EFA-6FBB4CE8D5D6}"/>
    <cellStyle name="Millares [0] 2 2 3 2 2 3" xfId="711" xr:uid="{335B32D8-788E-4E79-8228-E56BE1CD290E}"/>
    <cellStyle name="Millares [0] 2 2 3 2 2 3 2" xfId="2142" xr:uid="{896BC94F-3CFB-418E-AF0E-B5FE5FEDD37A}"/>
    <cellStyle name="Millares [0] 2 2 3 2 2 3 2 2" xfId="5004" xr:uid="{365CDAB2-8B2D-4292-B424-B74D55EA6928}"/>
    <cellStyle name="Millares [0] 2 2 3 2 2 3 2 2 2" xfId="10728" xr:uid="{566688E2-F8AF-4192-B28E-560D9BB78294}"/>
    <cellStyle name="Millares [0] 2 2 3 2 2 3 2 2 3" xfId="16452" xr:uid="{EB9145E9-1658-4C2B-B7F7-D78330EE3EF3}"/>
    <cellStyle name="Millares [0] 2 2 3 2 2 3 2 3" xfId="7866" xr:uid="{CE849D4A-AF5C-4DC9-A96D-1CAA023C0A0F}"/>
    <cellStyle name="Millares [0] 2 2 3 2 2 3 2 4" xfId="13590" xr:uid="{EC172AC0-EDA8-4781-80C6-BBE388155142}"/>
    <cellStyle name="Millares [0] 2 2 3 2 2 3 3" xfId="3573" xr:uid="{519C33AA-F2B8-4C3F-9575-EAB69CECE270}"/>
    <cellStyle name="Millares [0] 2 2 3 2 2 3 3 2" xfId="9297" xr:uid="{7FEEE170-4B29-4E85-B54D-99F17D937489}"/>
    <cellStyle name="Millares [0] 2 2 3 2 2 3 3 3" xfId="15021" xr:uid="{8F4D51E4-024C-464F-BA37-3498D8640FD6}"/>
    <cellStyle name="Millares [0] 2 2 3 2 2 3 4" xfId="6435" xr:uid="{01276373-D0AD-4682-9C4E-9CDD6F4E0745}"/>
    <cellStyle name="Millares [0] 2 2 3 2 2 3 5" xfId="12159" xr:uid="{917FA378-8EDD-4B45-887C-D96063ACE933}"/>
    <cellStyle name="Millares [0] 2 2 3 2 2 4" xfId="1188" xr:uid="{C503E72A-4196-4543-93DC-346E515B0063}"/>
    <cellStyle name="Millares [0] 2 2 3 2 2 4 2" xfId="2619" xr:uid="{E44F3CD8-4A13-4161-BBDA-60C4B39FE10E}"/>
    <cellStyle name="Millares [0] 2 2 3 2 2 4 2 2" xfId="5481" xr:uid="{4C865EE6-B5DC-4EFF-9A9B-40FCFDBCA1F3}"/>
    <cellStyle name="Millares [0] 2 2 3 2 2 4 2 2 2" xfId="11205" xr:uid="{9B565BB4-A578-4B0D-BA82-C7716ED13273}"/>
    <cellStyle name="Millares [0] 2 2 3 2 2 4 2 2 3" xfId="16929" xr:uid="{9F69CFF1-3587-4C89-95AD-EE1FB30D2394}"/>
    <cellStyle name="Millares [0] 2 2 3 2 2 4 2 3" xfId="8343" xr:uid="{649588E6-8D7B-4D9D-B8A4-7F958E618F1F}"/>
    <cellStyle name="Millares [0] 2 2 3 2 2 4 2 4" xfId="14067" xr:uid="{F7658467-586E-4851-9697-C489B6E05D67}"/>
    <cellStyle name="Millares [0] 2 2 3 2 2 4 3" xfId="4050" xr:uid="{A65388DC-A33F-42E9-B1F4-3B373F4C4CA2}"/>
    <cellStyle name="Millares [0] 2 2 3 2 2 4 3 2" xfId="9774" xr:uid="{70C31FCD-739B-424A-84DF-D6EE1369F16F}"/>
    <cellStyle name="Millares [0] 2 2 3 2 2 4 3 3" xfId="15498" xr:uid="{1C1B2BB0-CF0D-4E14-B55B-738F11D4F3E2}"/>
    <cellStyle name="Millares [0] 2 2 3 2 2 4 4" xfId="6912" xr:uid="{7D9666A1-ED86-4045-BEDF-F69EC81E4080}"/>
    <cellStyle name="Millares [0] 2 2 3 2 2 4 5" xfId="12636" xr:uid="{1F821BDB-D3C8-412E-B748-F5EEEC55D910}"/>
    <cellStyle name="Millares [0] 2 2 3 2 2 5" xfId="1665" xr:uid="{E14056B8-CB12-43DA-8D9D-54738B793654}"/>
    <cellStyle name="Millares [0] 2 2 3 2 2 5 2" xfId="4527" xr:uid="{CB2AC901-E9B4-4979-A844-C5549AF119C2}"/>
    <cellStyle name="Millares [0] 2 2 3 2 2 5 2 2" xfId="10251" xr:uid="{49407ED4-59C1-4385-A90A-A612D2A401D2}"/>
    <cellStyle name="Millares [0] 2 2 3 2 2 5 2 3" xfId="15975" xr:uid="{57D24688-1353-4162-B692-F2CA58FC6AC8}"/>
    <cellStyle name="Millares [0] 2 2 3 2 2 5 3" xfId="7389" xr:uid="{8A347243-3DC7-4B88-A040-13A097E15242}"/>
    <cellStyle name="Millares [0] 2 2 3 2 2 5 4" xfId="13113" xr:uid="{7761239F-5548-4F90-8E34-2FD06195A5CE}"/>
    <cellStyle name="Millares [0] 2 2 3 2 2 6" xfId="3096" xr:uid="{21E4A235-8684-4FB8-8C41-E01653E9BEF9}"/>
    <cellStyle name="Millares [0] 2 2 3 2 2 6 2" xfId="8820" xr:uid="{2E548449-6FE2-4E1B-9CFB-62AF3CFF58DD}"/>
    <cellStyle name="Millares [0] 2 2 3 2 2 6 3" xfId="14544" xr:uid="{2B09C4BF-89BE-401F-9D45-273FE7F3378D}"/>
    <cellStyle name="Millares [0] 2 2 3 2 2 7" xfId="5958" xr:uid="{5002BB5E-0173-474F-AC87-804D72CD0312}"/>
    <cellStyle name="Millares [0] 2 2 3 2 2 8" xfId="11682" xr:uid="{F16849F9-AB13-4CC4-B225-74712E861075}"/>
    <cellStyle name="Millares [0] 2 2 3 2 3" xfId="355" xr:uid="{8C211593-ED93-429F-B5A1-3190E6455BAA}"/>
    <cellStyle name="Millares [0] 2 2 3 2 3 2" xfId="832" xr:uid="{9A439A28-00C4-4243-A7A5-50A40F3BE514}"/>
    <cellStyle name="Millares [0] 2 2 3 2 3 2 2" xfId="2263" xr:uid="{5B9AAEEF-E8D9-4BBD-9FA5-828F472BB197}"/>
    <cellStyle name="Millares [0] 2 2 3 2 3 2 2 2" xfId="5125" xr:uid="{B452C822-0D30-43DB-960E-21BBBA548543}"/>
    <cellStyle name="Millares [0] 2 2 3 2 3 2 2 2 2" xfId="10849" xr:uid="{FD1785DE-FF28-49D8-96E5-D05A02A37383}"/>
    <cellStyle name="Millares [0] 2 2 3 2 3 2 2 2 3" xfId="16573" xr:uid="{EE94F484-5E39-46AC-A153-B107005B944A}"/>
    <cellStyle name="Millares [0] 2 2 3 2 3 2 2 3" xfId="7987" xr:uid="{E19EF321-E6A0-4FA7-8271-64029E483E98}"/>
    <cellStyle name="Millares [0] 2 2 3 2 3 2 2 4" xfId="13711" xr:uid="{4ECC86CF-E122-492E-9B70-DA8494308E6D}"/>
    <cellStyle name="Millares [0] 2 2 3 2 3 2 3" xfId="3694" xr:uid="{E3A79849-18A5-4D13-A723-83AB6F638DC1}"/>
    <cellStyle name="Millares [0] 2 2 3 2 3 2 3 2" xfId="9418" xr:uid="{B38C7F7D-B93E-4B39-8292-1FAE2C3AEA4F}"/>
    <cellStyle name="Millares [0] 2 2 3 2 3 2 3 3" xfId="15142" xr:uid="{0053F976-477C-4914-A919-D5570A6CDCE2}"/>
    <cellStyle name="Millares [0] 2 2 3 2 3 2 4" xfId="6556" xr:uid="{89BD1924-8B68-4307-843C-6517C142711A}"/>
    <cellStyle name="Millares [0] 2 2 3 2 3 2 5" xfId="12280" xr:uid="{8037B7FB-56C9-47CC-9EBF-4F15A23C01D1}"/>
    <cellStyle name="Millares [0] 2 2 3 2 3 3" xfId="1309" xr:uid="{515A1260-EFBE-4D19-9CEC-FE745A8B5A97}"/>
    <cellStyle name="Millares [0] 2 2 3 2 3 3 2" xfId="2740" xr:uid="{BB62B836-7CC8-4360-AC3E-D912C8D75A08}"/>
    <cellStyle name="Millares [0] 2 2 3 2 3 3 2 2" xfId="5602" xr:uid="{13681E59-0866-48F1-A206-4D76BA7D91E5}"/>
    <cellStyle name="Millares [0] 2 2 3 2 3 3 2 2 2" xfId="11326" xr:uid="{AB2EB6C1-5B14-474B-9C5B-31AFFEA6FFDB}"/>
    <cellStyle name="Millares [0] 2 2 3 2 3 3 2 2 3" xfId="17050" xr:uid="{88CCCD37-B937-481B-98AE-7B03B54AC5C0}"/>
    <cellStyle name="Millares [0] 2 2 3 2 3 3 2 3" xfId="8464" xr:uid="{50CFECD3-6F98-43CA-A551-D7FD3277670F}"/>
    <cellStyle name="Millares [0] 2 2 3 2 3 3 2 4" xfId="14188" xr:uid="{1503B4CF-50D9-4C2B-83B4-793A0F523597}"/>
    <cellStyle name="Millares [0] 2 2 3 2 3 3 3" xfId="4171" xr:uid="{F332C19B-9290-447B-95A9-D378BECCD1A7}"/>
    <cellStyle name="Millares [0] 2 2 3 2 3 3 3 2" xfId="9895" xr:uid="{FFB1B758-DE17-492D-99D7-256047140AEF}"/>
    <cellStyle name="Millares [0] 2 2 3 2 3 3 3 3" xfId="15619" xr:uid="{E1BE3234-449F-4C09-B2D6-AA204EA20A00}"/>
    <cellStyle name="Millares [0] 2 2 3 2 3 3 4" xfId="7033" xr:uid="{1C95D979-C0EF-4E90-8F4A-210D314A0B66}"/>
    <cellStyle name="Millares [0] 2 2 3 2 3 3 5" xfId="12757" xr:uid="{2476FDBE-EF8B-412A-AD89-6150AD267DFC}"/>
    <cellStyle name="Millares [0] 2 2 3 2 3 4" xfId="1786" xr:uid="{5A79E926-5E21-4C98-A563-87BADCF8DD8C}"/>
    <cellStyle name="Millares [0] 2 2 3 2 3 4 2" xfId="4648" xr:uid="{83FA6B19-0E92-4A15-8C0F-4E9D12CE91CB}"/>
    <cellStyle name="Millares [0] 2 2 3 2 3 4 2 2" xfId="10372" xr:uid="{FFDDFFE6-9A7A-4C23-B688-8A99C89FFA9D}"/>
    <cellStyle name="Millares [0] 2 2 3 2 3 4 2 3" xfId="16096" xr:uid="{69E6C506-98B5-4035-9FF1-7B6F54B52327}"/>
    <cellStyle name="Millares [0] 2 2 3 2 3 4 3" xfId="7510" xr:uid="{11AE83E4-C604-4126-8828-58E5CC2CE6B5}"/>
    <cellStyle name="Millares [0] 2 2 3 2 3 4 4" xfId="13234" xr:uid="{8DFA07E2-49F4-4B42-8BC4-12EAF82A9B40}"/>
    <cellStyle name="Millares [0] 2 2 3 2 3 5" xfId="3217" xr:uid="{42313AB9-6CFC-4A2C-AA60-FE14A8066312}"/>
    <cellStyle name="Millares [0] 2 2 3 2 3 5 2" xfId="8941" xr:uid="{3575BF61-7AE9-49C7-9C7D-9C4CB7C63B05}"/>
    <cellStyle name="Millares [0] 2 2 3 2 3 5 3" xfId="14665" xr:uid="{8BE5EB8D-9376-490D-844F-50E6A291FE2D}"/>
    <cellStyle name="Millares [0] 2 2 3 2 3 6" xfId="6079" xr:uid="{46B7DBC8-865A-475F-ACFA-41679FF86A16}"/>
    <cellStyle name="Millares [0] 2 2 3 2 3 7" xfId="11803" xr:uid="{EE03E2F2-FE51-4449-857C-E6B6FAC467FC}"/>
    <cellStyle name="Millares [0] 2 2 3 2 4" xfId="593" xr:uid="{EE7BA370-AF50-43CF-B498-5FA2297E9072}"/>
    <cellStyle name="Millares [0] 2 2 3 2 4 2" xfId="2024" xr:uid="{D23EA518-AEBF-43D9-8FDD-FF5A34BE2D9B}"/>
    <cellStyle name="Millares [0] 2 2 3 2 4 2 2" xfId="4886" xr:uid="{9382F5ED-5850-4A30-87E3-62A1FECE8F1B}"/>
    <cellStyle name="Millares [0] 2 2 3 2 4 2 2 2" xfId="10610" xr:uid="{0B888D99-AC1D-4689-9E04-3060E2F92B07}"/>
    <cellStyle name="Millares [0] 2 2 3 2 4 2 2 3" xfId="16334" xr:uid="{B0499659-4924-4333-AA8F-86BBC2D6C749}"/>
    <cellStyle name="Millares [0] 2 2 3 2 4 2 3" xfId="7748" xr:uid="{D5BF0C5B-7C77-4555-84EF-AE6B6C48F83F}"/>
    <cellStyle name="Millares [0] 2 2 3 2 4 2 4" xfId="13472" xr:uid="{1663E79B-4EAC-4441-8519-C61E0A35B27A}"/>
    <cellStyle name="Millares [0] 2 2 3 2 4 3" xfId="3455" xr:uid="{57467EDF-B230-4608-8DB4-ECE3CEF01BE7}"/>
    <cellStyle name="Millares [0] 2 2 3 2 4 3 2" xfId="9179" xr:uid="{CFFE6014-17E9-44F1-80BE-833122D8FA66}"/>
    <cellStyle name="Millares [0] 2 2 3 2 4 3 3" xfId="14903" xr:uid="{95417079-FFE6-4899-BF79-1F68C2D2EB76}"/>
    <cellStyle name="Millares [0] 2 2 3 2 4 4" xfId="6317" xr:uid="{4F319ADC-5A60-45CD-AED8-39487F94A595}"/>
    <cellStyle name="Millares [0] 2 2 3 2 4 5" xfId="12041" xr:uid="{C6980E58-9411-4EEC-9F6D-D64446CC894F}"/>
    <cellStyle name="Millares [0] 2 2 3 2 5" xfId="1070" xr:uid="{B4CB97CD-8E6A-4C93-AD87-D2EA9F41FC30}"/>
    <cellStyle name="Millares [0] 2 2 3 2 5 2" xfId="2501" xr:uid="{D2D706FD-4525-445B-945A-7FBF68EF0AA9}"/>
    <cellStyle name="Millares [0] 2 2 3 2 5 2 2" xfId="5363" xr:uid="{B32FC0BB-FF83-4952-93B4-3ACDAB02A9A1}"/>
    <cellStyle name="Millares [0] 2 2 3 2 5 2 2 2" xfId="11087" xr:uid="{4D35EF3D-386F-4C06-BE5E-C1FF18CCD4C1}"/>
    <cellStyle name="Millares [0] 2 2 3 2 5 2 2 3" xfId="16811" xr:uid="{D8F035B6-410D-4907-9D04-8C7A90EE8A1E}"/>
    <cellStyle name="Millares [0] 2 2 3 2 5 2 3" xfId="8225" xr:uid="{5069AFBC-7C45-4A54-8447-6900F0B92630}"/>
    <cellStyle name="Millares [0] 2 2 3 2 5 2 4" xfId="13949" xr:uid="{6F2A1F12-2DFD-4909-B8DE-CC0F414FDA6A}"/>
    <cellStyle name="Millares [0] 2 2 3 2 5 3" xfId="3932" xr:uid="{EC3B3B18-07A6-4653-B5D3-881008662098}"/>
    <cellStyle name="Millares [0] 2 2 3 2 5 3 2" xfId="9656" xr:uid="{3A90CD27-0A36-46C5-9361-F30DE139C344}"/>
    <cellStyle name="Millares [0] 2 2 3 2 5 3 3" xfId="15380" xr:uid="{88C82F5D-BF86-4310-98F9-E9571BDF501C}"/>
    <cellStyle name="Millares [0] 2 2 3 2 5 4" xfId="6794" xr:uid="{BCE68283-C1FF-48E4-8FE1-0293EE0892CE}"/>
    <cellStyle name="Millares [0] 2 2 3 2 5 5" xfId="12518" xr:uid="{19BC7F4E-E98E-43ED-ABE8-CC7F10F9EFC6}"/>
    <cellStyle name="Millares [0] 2 2 3 2 6" xfId="1547" xr:uid="{0C535004-806B-4915-BDFB-BF440BD92EA7}"/>
    <cellStyle name="Millares [0] 2 2 3 2 6 2" xfId="4409" xr:uid="{CF5CC282-F7B6-41F0-9980-3DB6D2B4D22C}"/>
    <cellStyle name="Millares [0] 2 2 3 2 6 2 2" xfId="10133" xr:uid="{5F1963AC-EB64-42F5-BDEB-52C548BCC267}"/>
    <cellStyle name="Millares [0] 2 2 3 2 6 2 3" xfId="15857" xr:uid="{1C365B14-FC30-41BB-B083-FF80D1D1FAEE}"/>
    <cellStyle name="Millares [0] 2 2 3 2 6 3" xfId="7271" xr:uid="{970FCFE3-0719-4999-A999-61C515EF9FC9}"/>
    <cellStyle name="Millares [0] 2 2 3 2 6 4" xfId="12995" xr:uid="{5C7C6B2B-C2A2-47DB-950A-828C0195FF15}"/>
    <cellStyle name="Millares [0] 2 2 3 2 7" xfId="2978" xr:uid="{AEFDD8C7-A4DB-475D-92D7-1DB55FBB6119}"/>
    <cellStyle name="Millares [0] 2 2 3 2 7 2" xfId="8702" xr:uid="{79543DA9-4EC1-4458-AB48-0C9D065F8D45}"/>
    <cellStyle name="Millares [0] 2 2 3 2 7 3" xfId="14426" xr:uid="{6EF3828F-FA1E-4BB8-AFCB-001B4F231C48}"/>
    <cellStyle name="Millares [0] 2 2 3 2 8" xfId="5840" xr:uid="{446601D4-1C6B-46FA-B0CE-B6839403F1C9}"/>
    <cellStyle name="Millares [0] 2 2 3 2 9" xfId="11564" xr:uid="{955A4DE2-348A-43D2-8E2A-9A7411B04653}"/>
    <cellStyle name="Millares [0] 2 2 3 3" xfId="174" xr:uid="{CC2B11EA-7864-4A32-833B-7CC128A4ABB5}"/>
    <cellStyle name="Millares [0] 2 2 3 3 2" xfId="413" xr:uid="{5BBD56E4-1E04-48E7-BB6C-83D0A769C7BD}"/>
    <cellStyle name="Millares [0] 2 2 3 3 2 2" xfId="890" xr:uid="{EF0377B2-7FC0-48C6-AF50-8727ABA955D7}"/>
    <cellStyle name="Millares [0] 2 2 3 3 2 2 2" xfId="2321" xr:uid="{802D87B0-F1D4-45C3-AA77-1CD404577253}"/>
    <cellStyle name="Millares [0] 2 2 3 3 2 2 2 2" xfId="5183" xr:uid="{C3B2B423-7E43-4CBB-8B3B-DE0E6AE67283}"/>
    <cellStyle name="Millares [0] 2 2 3 3 2 2 2 2 2" xfId="10907" xr:uid="{4EEC6518-70FD-4E70-B72F-83FB5CEF0BF3}"/>
    <cellStyle name="Millares [0] 2 2 3 3 2 2 2 2 3" xfId="16631" xr:uid="{D66D6F92-0027-43D3-A371-C4BB9691A5AD}"/>
    <cellStyle name="Millares [0] 2 2 3 3 2 2 2 3" xfId="8045" xr:uid="{747B9355-F19E-4D35-B8BC-FBE523D69DD2}"/>
    <cellStyle name="Millares [0] 2 2 3 3 2 2 2 4" xfId="13769" xr:uid="{FBAF0A7C-B505-4D6D-B9E1-90F0F1F4C3D8}"/>
    <cellStyle name="Millares [0] 2 2 3 3 2 2 3" xfId="3752" xr:uid="{0D4EE91A-4E81-4710-A46D-64A9562583E3}"/>
    <cellStyle name="Millares [0] 2 2 3 3 2 2 3 2" xfId="9476" xr:uid="{BB8BD49E-171F-4C1E-BED0-DDF0D2DC0159}"/>
    <cellStyle name="Millares [0] 2 2 3 3 2 2 3 3" xfId="15200" xr:uid="{65D8AD0A-565E-4783-9C08-669E81AA85C3}"/>
    <cellStyle name="Millares [0] 2 2 3 3 2 2 4" xfId="6614" xr:uid="{2DC44EC5-753A-4A16-BEF1-E2997AE0B358}"/>
    <cellStyle name="Millares [0] 2 2 3 3 2 2 5" xfId="12338" xr:uid="{77FB09D2-E418-4FAC-9560-0FD0A2027711}"/>
    <cellStyle name="Millares [0] 2 2 3 3 2 3" xfId="1367" xr:uid="{294A5DA6-E713-4224-942C-174BD4305E3D}"/>
    <cellStyle name="Millares [0] 2 2 3 3 2 3 2" xfId="2798" xr:uid="{F9147B28-B22D-4857-9978-185401F4C879}"/>
    <cellStyle name="Millares [0] 2 2 3 3 2 3 2 2" xfId="5660" xr:uid="{88E31324-E3B5-4E32-B2A9-36A661C9118C}"/>
    <cellStyle name="Millares [0] 2 2 3 3 2 3 2 2 2" xfId="11384" xr:uid="{A3D68683-FEAB-4491-B9DA-A109DDB9EA7D}"/>
    <cellStyle name="Millares [0] 2 2 3 3 2 3 2 2 3" xfId="17108" xr:uid="{68A643E4-37A8-4965-BD33-C06407D83594}"/>
    <cellStyle name="Millares [0] 2 2 3 3 2 3 2 3" xfId="8522" xr:uid="{F010D536-7236-4282-BA15-EEDD20F7D1BC}"/>
    <cellStyle name="Millares [0] 2 2 3 3 2 3 2 4" xfId="14246" xr:uid="{ADD731BD-8F53-4F12-AE1C-D89BC481180D}"/>
    <cellStyle name="Millares [0] 2 2 3 3 2 3 3" xfId="4229" xr:uid="{71D212B1-8811-44CC-AF38-D915D9E546C2}"/>
    <cellStyle name="Millares [0] 2 2 3 3 2 3 3 2" xfId="9953" xr:uid="{F39DA0B7-3E43-4F46-AFF0-EE9B4B8006F9}"/>
    <cellStyle name="Millares [0] 2 2 3 3 2 3 3 3" xfId="15677" xr:uid="{9287C908-75A2-42E2-934F-D30EF509E797}"/>
    <cellStyle name="Millares [0] 2 2 3 3 2 3 4" xfId="7091" xr:uid="{6D874B38-4ADD-470E-A568-BC00FB65C761}"/>
    <cellStyle name="Millares [0] 2 2 3 3 2 3 5" xfId="12815" xr:uid="{C6DCEB2C-6A6A-45C5-80E7-8C089D72F6C2}"/>
    <cellStyle name="Millares [0] 2 2 3 3 2 4" xfId="1844" xr:uid="{928889D7-0A9A-4986-AB3D-95E11BB87AE2}"/>
    <cellStyle name="Millares [0] 2 2 3 3 2 4 2" xfId="4706" xr:uid="{4D0110C4-FB56-4D1A-8091-2D94010FBB2C}"/>
    <cellStyle name="Millares [0] 2 2 3 3 2 4 2 2" xfId="10430" xr:uid="{09B6AF70-0058-4E5F-BB79-C395A5886EB3}"/>
    <cellStyle name="Millares [0] 2 2 3 3 2 4 2 3" xfId="16154" xr:uid="{9BACAC8F-902C-484B-BDE8-5F3FC21EFD08}"/>
    <cellStyle name="Millares [0] 2 2 3 3 2 4 3" xfId="7568" xr:uid="{306AEC67-6C2A-4BF0-B120-C7DFE6AC4788}"/>
    <cellStyle name="Millares [0] 2 2 3 3 2 4 4" xfId="13292" xr:uid="{0EED6474-C463-4CE8-AC76-C0EA55A67C69}"/>
    <cellStyle name="Millares [0] 2 2 3 3 2 5" xfId="3275" xr:uid="{3828A9B9-B70F-46BF-9495-73D233354434}"/>
    <cellStyle name="Millares [0] 2 2 3 3 2 5 2" xfId="8999" xr:uid="{E28248F1-B0C9-4CA1-B7D6-19D402BFBF47}"/>
    <cellStyle name="Millares [0] 2 2 3 3 2 5 3" xfId="14723" xr:uid="{C06BFB79-950D-40CE-9B7A-20F7C901B385}"/>
    <cellStyle name="Millares [0] 2 2 3 3 2 6" xfId="6137" xr:uid="{B7279BD5-C226-48BA-9AFA-2B00B3C90E48}"/>
    <cellStyle name="Millares [0] 2 2 3 3 2 7" xfId="11861" xr:uid="{4BF409F2-890C-4956-B26A-E72728AA036C}"/>
    <cellStyle name="Millares [0] 2 2 3 3 3" xfId="651" xr:uid="{B3314E28-B78D-4D03-97AE-6AE275DDE63B}"/>
    <cellStyle name="Millares [0] 2 2 3 3 3 2" xfId="2082" xr:uid="{81A75148-38BF-4255-B763-9797519F51E5}"/>
    <cellStyle name="Millares [0] 2 2 3 3 3 2 2" xfId="4944" xr:uid="{79BB0BAA-BC8A-43C7-BD47-0A9C60F3FEAF}"/>
    <cellStyle name="Millares [0] 2 2 3 3 3 2 2 2" xfId="10668" xr:uid="{09ABE07C-17D2-472B-B5CF-40D319BBAA0F}"/>
    <cellStyle name="Millares [0] 2 2 3 3 3 2 2 3" xfId="16392" xr:uid="{1F3D7D84-6612-4F1A-8CD1-F5CEE0DDC878}"/>
    <cellStyle name="Millares [0] 2 2 3 3 3 2 3" xfId="7806" xr:uid="{B49E1C55-A7F1-4C58-9917-D32932AE0389}"/>
    <cellStyle name="Millares [0] 2 2 3 3 3 2 4" xfId="13530" xr:uid="{9627B63C-C7FC-47DA-9326-52BA11FD440A}"/>
    <cellStyle name="Millares [0] 2 2 3 3 3 3" xfId="3513" xr:uid="{FD5D4BAE-2E87-48EF-9958-CA697E626298}"/>
    <cellStyle name="Millares [0] 2 2 3 3 3 3 2" xfId="9237" xr:uid="{146D4987-254D-4B14-B4F6-1072EAC97ADE}"/>
    <cellStyle name="Millares [0] 2 2 3 3 3 3 3" xfId="14961" xr:uid="{F3F99DA8-F64C-4D3F-8478-E2A687DA97F1}"/>
    <cellStyle name="Millares [0] 2 2 3 3 3 4" xfId="6375" xr:uid="{A5D8CD0E-6DBC-4EF2-860D-BB5AE2D70602}"/>
    <cellStyle name="Millares [0] 2 2 3 3 3 5" xfId="12099" xr:uid="{965AD5CD-6B21-44CD-8722-620325FB4F8F}"/>
    <cellStyle name="Millares [0] 2 2 3 3 4" xfId="1128" xr:uid="{A98DF238-445C-40E5-985A-018E2D519FDE}"/>
    <cellStyle name="Millares [0] 2 2 3 3 4 2" xfId="2559" xr:uid="{8E6C7C4F-A353-4DF4-B9CF-226B5A08911B}"/>
    <cellStyle name="Millares [0] 2 2 3 3 4 2 2" xfId="5421" xr:uid="{4C4D866E-C340-4308-87B1-0D558F3FC805}"/>
    <cellStyle name="Millares [0] 2 2 3 3 4 2 2 2" xfId="11145" xr:uid="{E92FA772-1841-4700-A004-4401ED016333}"/>
    <cellStyle name="Millares [0] 2 2 3 3 4 2 2 3" xfId="16869" xr:uid="{084F15FA-0257-4648-BF09-2C2E31E5871C}"/>
    <cellStyle name="Millares [0] 2 2 3 3 4 2 3" xfId="8283" xr:uid="{E14FF839-236A-4162-B9E8-04590045F918}"/>
    <cellStyle name="Millares [0] 2 2 3 3 4 2 4" xfId="14007" xr:uid="{5978BEDF-C412-4CF4-BA57-2CF529D9D75D}"/>
    <cellStyle name="Millares [0] 2 2 3 3 4 3" xfId="3990" xr:uid="{D92A487B-835E-45DC-81C4-9AC8FBD173EA}"/>
    <cellStyle name="Millares [0] 2 2 3 3 4 3 2" xfId="9714" xr:uid="{FFF0A16B-9F65-49F8-81B5-3B3786698221}"/>
    <cellStyle name="Millares [0] 2 2 3 3 4 3 3" xfId="15438" xr:uid="{AD0E77A4-5207-42E1-A45D-8B01F0BE0DB4}"/>
    <cellStyle name="Millares [0] 2 2 3 3 4 4" xfId="6852" xr:uid="{10A6A3FB-4685-4595-A37D-87C7D33BD371}"/>
    <cellStyle name="Millares [0] 2 2 3 3 4 5" xfId="12576" xr:uid="{B41048D9-62AC-4D36-B16D-A0756B6E9543}"/>
    <cellStyle name="Millares [0] 2 2 3 3 5" xfId="1605" xr:uid="{00C803E9-FE3B-4603-B309-966544D6B82A}"/>
    <cellStyle name="Millares [0] 2 2 3 3 5 2" xfId="4467" xr:uid="{59B79061-C048-4357-91EA-76284416ACB5}"/>
    <cellStyle name="Millares [0] 2 2 3 3 5 2 2" xfId="10191" xr:uid="{E21DFDD0-C65D-40E4-97D6-26B1D20CA53E}"/>
    <cellStyle name="Millares [0] 2 2 3 3 5 2 3" xfId="15915" xr:uid="{AA69A536-3F02-4DFC-961C-210023AEC58F}"/>
    <cellStyle name="Millares [0] 2 2 3 3 5 3" xfId="7329" xr:uid="{0602CBCB-1EFB-4621-8332-8D7046458E9B}"/>
    <cellStyle name="Millares [0] 2 2 3 3 5 4" xfId="13053" xr:uid="{3D148C78-3A79-492F-A556-69F4FC6D1E3B}"/>
    <cellStyle name="Millares [0] 2 2 3 3 6" xfId="3036" xr:uid="{1345C5C9-74E8-41ED-B6C5-1E719AB4F9E6}"/>
    <cellStyle name="Millares [0] 2 2 3 3 6 2" xfId="8760" xr:uid="{CC53D161-C10F-4D6E-B732-183924A2E229}"/>
    <cellStyle name="Millares [0] 2 2 3 3 6 3" xfId="14484" xr:uid="{DC6CDF91-A8CC-42CB-8F42-4D4702532416}"/>
    <cellStyle name="Millares [0] 2 2 3 3 7" xfId="5898" xr:uid="{1832D1CF-6626-41A8-88C1-86E326152EA7}"/>
    <cellStyle name="Millares [0] 2 2 3 3 8" xfId="11622" xr:uid="{4ABF142D-B594-4A50-8FD7-F017C56A8C60}"/>
    <cellStyle name="Millares [0] 2 2 3 4" xfId="295" xr:uid="{E553C37D-F143-4AC3-B579-C4D2F215AA62}"/>
    <cellStyle name="Millares [0] 2 2 3 4 2" xfId="772" xr:uid="{32FA5498-5A2D-4A9B-80D9-B2CF4133C83F}"/>
    <cellStyle name="Millares [0] 2 2 3 4 2 2" xfId="2203" xr:uid="{EB9CACA3-80B5-44DB-B5C4-82DAF26281C0}"/>
    <cellStyle name="Millares [0] 2 2 3 4 2 2 2" xfId="5065" xr:uid="{A8FABB22-D966-461F-AD12-9C5B4D8CC488}"/>
    <cellStyle name="Millares [0] 2 2 3 4 2 2 2 2" xfId="10789" xr:uid="{1DCBC1E0-80CF-4064-9B18-075FE1A0E3BE}"/>
    <cellStyle name="Millares [0] 2 2 3 4 2 2 2 3" xfId="16513" xr:uid="{B86DE65E-9D56-408F-8947-DA8316328800}"/>
    <cellStyle name="Millares [0] 2 2 3 4 2 2 3" xfId="7927" xr:uid="{9D767AA5-A904-4390-A933-E58E76B4B330}"/>
    <cellStyle name="Millares [0] 2 2 3 4 2 2 4" xfId="13651" xr:uid="{928E5C6C-4F1F-4ECB-9505-FB4315B98594}"/>
    <cellStyle name="Millares [0] 2 2 3 4 2 3" xfId="3634" xr:uid="{CB881472-EAD3-4F96-ADC7-6201E9202645}"/>
    <cellStyle name="Millares [0] 2 2 3 4 2 3 2" xfId="9358" xr:uid="{261F4378-C037-4FC8-BE8F-ECED8AC51014}"/>
    <cellStyle name="Millares [0] 2 2 3 4 2 3 3" xfId="15082" xr:uid="{1B7E3764-694E-43EE-A13B-330A3F219AFC}"/>
    <cellStyle name="Millares [0] 2 2 3 4 2 4" xfId="6496" xr:uid="{ED5AD661-5161-4854-A817-BADD2343C802}"/>
    <cellStyle name="Millares [0] 2 2 3 4 2 5" xfId="12220" xr:uid="{A720062A-0DEA-47EA-A537-5FB31B11EA0F}"/>
    <cellStyle name="Millares [0] 2 2 3 4 3" xfId="1249" xr:uid="{CF30C476-80DA-4892-8AAE-C58D2736D623}"/>
    <cellStyle name="Millares [0] 2 2 3 4 3 2" xfId="2680" xr:uid="{D0DC9D15-77BA-4414-BDDC-1CEAA525DF10}"/>
    <cellStyle name="Millares [0] 2 2 3 4 3 2 2" xfId="5542" xr:uid="{25D6D1DA-A3CA-4238-A12E-22503C4B6D4D}"/>
    <cellStyle name="Millares [0] 2 2 3 4 3 2 2 2" xfId="11266" xr:uid="{4BD90BF7-E618-462F-9DCB-376C7A6F784B}"/>
    <cellStyle name="Millares [0] 2 2 3 4 3 2 2 3" xfId="16990" xr:uid="{D2E019F3-F724-4F9E-B01C-E00C103202F0}"/>
    <cellStyle name="Millares [0] 2 2 3 4 3 2 3" xfId="8404" xr:uid="{A77C4EED-5489-420F-93AC-B7E668060F3A}"/>
    <cellStyle name="Millares [0] 2 2 3 4 3 2 4" xfId="14128" xr:uid="{094C9904-0040-4CAD-81C3-1C6EB6E6C759}"/>
    <cellStyle name="Millares [0] 2 2 3 4 3 3" xfId="4111" xr:uid="{433346D1-F408-4218-B261-627055CE058D}"/>
    <cellStyle name="Millares [0] 2 2 3 4 3 3 2" xfId="9835" xr:uid="{EDEA02E0-D222-4855-A632-4FA4D41D2E5F}"/>
    <cellStyle name="Millares [0] 2 2 3 4 3 3 3" xfId="15559" xr:uid="{3EBB92A6-5F68-4C65-AC44-499E0390C401}"/>
    <cellStyle name="Millares [0] 2 2 3 4 3 4" xfId="6973" xr:uid="{FC6B8CBA-8B37-47E7-9BC0-E61B2898A1BF}"/>
    <cellStyle name="Millares [0] 2 2 3 4 3 5" xfId="12697" xr:uid="{55891990-C317-49D8-9453-1E491755A3B2}"/>
    <cellStyle name="Millares [0] 2 2 3 4 4" xfId="1726" xr:uid="{11AAEFF7-E2CA-4ECC-8363-A3E35C51436F}"/>
    <cellStyle name="Millares [0] 2 2 3 4 4 2" xfId="4588" xr:uid="{98B31E52-2595-440B-8FEB-85E396C8ACA5}"/>
    <cellStyle name="Millares [0] 2 2 3 4 4 2 2" xfId="10312" xr:uid="{6A7C70CF-ED0C-4A7B-BBF3-3380EAE9A1C4}"/>
    <cellStyle name="Millares [0] 2 2 3 4 4 2 3" xfId="16036" xr:uid="{BDE23F5A-438D-4B8A-B399-38FF259E1392}"/>
    <cellStyle name="Millares [0] 2 2 3 4 4 3" xfId="7450" xr:uid="{B46C42E1-929D-44B1-B27A-88DD0E7A26BC}"/>
    <cellStyle name="Millares [0] 2 2 3 4 4 4" xfId="13174" xr:uid="{A8600629-ACB2-49CB-8757-6FC2AB9D1FD5}"/>
    <cellStyle name="Millares [0] 2 2 3 4 5" xfId="3157" xr:uid="{9EB789E8-A3BF-474D-85EE-EDD120774EC3}"/>
    <cellStyle name="Millares [0] 2 2 3 4 5 2" xfId="8881" xr:uid="{B4C39BB6-1620-40FD-8868-CE9EF6236B2A}"/>
    <cellStyle name="Millares [0] 2 2 3 4 5 3" xfId="14605" xr:uid="{C12E3908-B063-426B-B6AB-56C4B0E4DBE9}"/>
    <cellStyle name="Millares [0] 2 2 3 4 6" xfId="6019" xr:uid="{EFE256BB-703B-42F0-9CD3-DAF009DAE67C}"/>
    <cellStyle name="Millares [0] 2 2 3 4 7" xfId="11743" xr:uid="{B1E534A4-195F-41C0-882F-14F32EFEADC2}"/>
    <cellStyle name="Millares [0] 2 2 3 5" xfId="533" xr:uid="{FAD02CD7-9F04-4BF8-9A99-B44F40A02659}"/>
    <cellStyle name="Millares [0] 2 2 3 5 2" xfId="1964" xr:uid="{9CA91F10-D299-4CED-83E2-451C502222E5}"/>
    <cellStyle name="Millares [0] 2 2 3 5 2 2" xfId="4826" xr:uid="{85ED2890-9A0D-4E24-853C-0EC23F1FD10A}"/>
    <cellStyle name="Millares [0] 2 2 3 5 2 2 2" xfId="10550" xr:uid="{68C0D5E6-F628-430A-92EB-1D44FAD5BED9}"/>
    <cellStyle name="Millares [0] 2 2 3 5 2 2 3" xfId="16274" xr:uid="{922CA9AB-CB83-4B53-AAC1-FDCAF77615AD}"/>
    <cellStyle name="Millares [0] 2 2 3 5 2 3" xfId="7688" xr:uid="{E7D5BD91-E5E8-478E-9405-78D019EEF9DE}"/>
    <cellStyle name="Millares [0] 2 2 3 5 2 4" xfId="13412" xr:uid="{072A2033-31B0-441A-94FE-575167124BAB}"/>
    <cellStyle name="Millares [0] 2 2 3 5 3" xfId="3395" xr:uid="{B3DDA2F6-2C39-4E86-8AF1-16843FFCC2C2}"/>
    <cellStyle name="Millares [0] 2 2 3 5 3 2" xfId="9119" xr:uid="{4C795DF0-9EA6-40C0-B61E-3FA749BBD82B}"/>
    <cellStyle name="Millares [0] 2 2 3 5 3 3" xfId="14843" xr:uid="{FC137ED6-47CB-48DF-9634-0E470928414A}"/>
    <cellStyle name="Millares [0] 2 2 3 5 4" xfId="6257" xr:uid="{C63B065F-05D6-4082-8C89-B9B1232B8E8C}"/>
    <cellStyle name="Millares [0] 2 2 3 5 5" xfId="11981" xr:uid="{2BB732B7-479E-4FDE-92EE-145483707437}"/>
    <cellStyle name="Millares [0] 2 2 3 6" xfId="1010" xr:uid="{04B3D6D5-AF75-4535-96E0-5ABE157B584F}"/>
    <cellStyle name="Millares [0] 2 2 3 6 2" xfId="2441" xr:uid="{84C68A28-D6E7-4DF2-8911-3951E1BAFDC1}"/>
    <cellStyle name="Millares [0] 2 2 3 6 2 2" xfId="5303" xr:uid="{103EF820-442A-4EC4-8D32-A108A276106E}"/>
    <cellStyle name="Millares [0] 2 2 3 6 2 2 2" xfId="11027" xr:uid="{3720B851-D3DE-4732-91FB-1D79EA402920}"/>
    <cellStyle name="Millares [0] 2 2 3 6 2 2 3" xfId="16751" xr:uid="{11F2763B-DED3-436F-8308-E145CC9F3AE8}"/>
    <cellStyle name="Millares [0] 2 2 3 6 2 3" xfId="8165" xr:uid="{2A94FCAD-04C6-4D3A-BC3C-708625677D63}"/>
    <cellStyle name="Millares [0] 2 2 3 6 2 4" xfId="13889" xr:uid="{1486394D-E9AA-4093-950B-F8CD8876D726}"/>
    <cellStyle name="Millares [0] 2 2 3 6 3" xfId="3872" xr:uid="{F3896C0A-98BC-41E9-A556-10CBD2789924}"/>
    <cellStyle name="Millares [0] 2 2 3 6 3 2" xfId="9596" xr:uid="{AC4D5656-9A30-4AF0-8B8B-B009B1178526}"/>
    <cellStyle name="Millares [0] 2 2 3 6 3 3" xfId="15320" xr:uid="{98C1D5D8-B19F-448B-815A-32665EDA97A0}"/>
    <cellStyle name="Millares [0] 2 2 3 6 4" xfId="6734" xr:uid="{5557AC84-2BD7-4A6F-9A60-216BDB4A5394}"/>
    <cellStyle name="Millares [0] 2 2 3 6 5" xfId="12458" xr:uid="{980EA317-DC78-4CE6-9FF7-45A22BFF7A93}"/>
    <cellStyle name="Millares [0] 2 2 3 7" xfId="1487" xr:uid="{8D52FE94-93E1-40A2-9998-78F41353880B}"/>
    <cellStyle name="Millares [0] 2 2 3 7 2" xfId="4349" xr:uid="{9A45ADD4-E9FF-43D3-A151-0A3F8DA1D324}"/>
    <cellStyle name="Millares [0] 2 2 3 7 2 2" xfId="10073" xr:uid="{45508F9F-D0A4-4B11-AFFD-CE96ACFDCC33}"/>
    <cellStyle name="Millares [0] 2 2 3 7 2 3" xfId="15797" xr:uid="{FE008CDC-3F06-4CEE-A10F-053FF97975A9}"/>
    <cellStyle name="Millares [0] 2 2 3 7 3" xfId="7211" xr:uid="{EEE964BD-906B-4100-9020-91A75E140FE2}"/>
    <cellStyle name="Millares [0] 2 2 3 7 4" xfId="12935" xr:uid="{9AEA3593-8560-47A9-A686-3D11386A0B79}"/>
    <cellStyle name="Millares [0] 2 2 3 8" xfId="2918" xr:uid="{05044DD3-2866-4EA7-B0A1-1816DF481B57}"/>
    <cellStyle name="Millares [0] 2 2 3 8 2" xfId="8642" xr:uid="{0BBF76F5-2BF9-472F-9AD1-885F9955BF07}"/>
    <cellStyle name="Millares [0] 2 2 3 8 3" xfId="14366" xr:uid="{03A69BA4-87CA-49C7-BB19-1A5DC81F1C90}"/>
    <cellStyle name="Millares [0] 2 2 3 9" xfId="5781" xr:uid="{B1CFB662-A062-4E33-B04F-ABCF17F7A8E8}"/>
    <cellStyle name="Millares [0] 2 2 4" xfId="77" xr:uid="{B7D18360-3EF7-4911-B0CD-728A73C47BD0}"/>
    <cellStyle name="Millares [0] 2 2 4 2" xfId="195" xr:uid="{2FC60401-9CA9-40D0-A09D-4E3E4FF5D2CD}"/>
    <cellStyle name="Millares [0] 2 2 4 2 2" xfId="434" xr:uid="{6DD9B03B-E5E5-45D9-90AE-F0D27042C4D4}"/>
    <cellStyle name="Millares [0] 2 2 4 2 2 2" xfId="911" xr:uid="{8EF033EF-88EB-4122-8A87-2C7DF4A57E1F}"/>
    <cellStyle name="Millares [0] 2 2 4 2 2 2 2" xfId="2342" xr:uid="{92388775-E382-48A6-9318-4322998217E1}"/>
    <cellStyle name="Millares [0] 2 2 4 2 2 2 2 2" xfId="5204" xr:uid="{64985B75-7F7B-463C-9E33-7ACCA52F8A15}"/>
    <cellStyle name="Millares [0] 2 2 4 2 2 2 2 2 2" xfId="10928" xr:uid="{7F160A5D-9636-4369-B26D-B9D9A31B4586}"/>
    <cellStyle name="Millares [0] 2 2 4 2 2 2 2 2 3" xfId="16652" xr:uid="{222514FD-B76D-4839-AEAE-A60AE7C4884E}"/>
    <cellStyle name="Millares [0] 2 2 4 2 2 2 2 3" xfId="8066" xr:uid="{2D10AD13-74E1-471F-9460-5F9224E0FB6F}"/>
    <cellStyle name="Millares [0] 2 2 4 2 2 2 2 4" xfId="13790" xr:uid="{CEC4D8C4-7335-4053-A11A-B41CF0B3721B}"/>
    <cellStyle name="Millares [0] 2 2 4 2 2 2 3" xfId="3773" xr:uid="{6F6972ED-C503-44DB-820B-9529EF0DFB35}"/>
    <cellStyle name="Millares [0] 2 2 4 2 2 2 3 2" xfId="9497" xr:uid="{A1B94E52-BD24-4E82-BE95-86602C15067E}"/>
    <cellStyle name="Millares [0] 2 2 4 2 2 2 3 3" xfId="15221" xr:uid="{8C039372-4D70-4002-BD1A-D787329D5794}"/>
    <cellStyle name="Millares [0] 2 2 4 2 2 2 4" xfId="6635" xr:uid="{F008A6AA-6667-421C-A719-6EC8B20BB83C}"/>
    <cellStyle name="Millares [0] 2 2 4 2 2 2 5" xfId="12359" xr:uid="{DCC88DF0-EE0C-48DB-ACC6-25AC5DB13F70}"/>
    <cellStyle name="Millares [0] 2 2 4 2 2 3" xfId="1388" xr:uid="{2712E5F7-8AB4-4DEF-B777-05B7E54CA9F5}"/>
    <cellStyle name="Millares [0] 2 2 4 2 2 3 2" xfId="2819" xr:uid="{1212A4DC-3552-4486-8DB2-FA3538B05857}"/>
    <cellStyle name="Millares [0] 2 2 4 2 2 3 2 2" xfId="5681" xr:uid="{E38F0B88-7EE6-4E17-93DF-4E8AF1CE18BD}"/>
    <cellStyle name="Millares [0] 2 2 4 2 2 3 2 2 2" xfId="11405" xr:uid="{973A9FC8-68B1-4E28-B0B3-FD8FC59681B9}"/>
    <cellStyle name="Millares [0] 2 2 4 2 2 3 2 2 3" xfId="17129" xr:uid="{E5DD4260-7592-49E3-9CFE-3E2DE870611F}"/>
    <cellStyle name="Millares [0] 2 2 4 2 2 3 2 3" xfId="8543" xr:uid="{3A747F73-A080-403D-BCC6-12E44A93F1E2}"/>
    <cellStyle name="Millares [0] 2 2 4 2 2 3 2 4" xfId="14267" xr:uid="{516BF61B-37DE-4BBB-8653-045E76D9E14B}"/>
    <cellStyle name="Millares [0] 2 2 4 2 2 3 3" xfId="4250" xr:uid="{7509C3AE-20AB-42C8-BC01-BAC7A6013524}"/>
    <cellStyle name="Millares [0] 2 2 4 2 2 3 3 2" xfId="9974" xr:uid="{6B451324-1189-498F-8337-54F91B24BD7A}"/>
    <cellStyle name="Millares [0] 2 2 4 2 2 3 3 3" xfId="15698" xr:uid="{6E569E09-4781-4D68-9E11-2D7EE9450628}"/>
    <cellStyle name="Millares [0] 2 2 4 2 2 3 4" xfId="7112" xr:uid="{6CAA49F6-CD9E-4EB4-B062-F0566C604D53}"/>
    <cellStyle name="Millares [0] 2 2 4 2 2 3 5" xfId="12836" xr:uid="{5209680F-9B68-4E14-BA0E-5C5FA2D1E3BB}"/>
    <cellStyle name="Millares [0] 2 2 4 2 2 4" xfId="1865" xr:uid="{DC7233E1-0B28-43DB-8AC1-C6531937099F}"/>
    <cellStyle name="Millares [0] 2 2 4 2 2 4 2" xfId="4727" xr:uid="{377FEDCA-BB31-47FB-9C9A-9EE280A7CB6D}"/>
    <cellStyle name="Millares [0] 2 2 4 2 2 4 2 2" xfId="10451" xr:uid="{4B71F61A-ADD5-4434-B767-17C96764100F}"/>
    <cellStyle name="Millares [0] 2 2 4 2 2 4 2 3" xfId="16175" xr:uid="{2DFEA7B5-AE9F-4E72-B026-4F0C7AA92B0F}"/>
    <cellStyle name="Millares [0] 2 2 4 2 2 4 3" xfId="7589" xr:uid="{256345AF-AF9A-437B-9E97-A1C631DA9B06}"/>
    <cellStyle name="Millares [0] 2 2 4 2 2 4 4" xfId="13313" xr:uid="{34BD1384-AE4A-43A1-A609-25B1C1A6B436}"/>
    <cellStyle name="Millares [0] 2 2 4 2 2 5" xfId="3296" xr:uid="{03EAF6BA-AAE8-43B0-999D-B69BD88DA30B}"/>
    <cellStyle name="Millares [0] 2 2 4 2 2 5 2" xfId="9020" xr:uid="{170F1C2C-4E59-449F-A47C-BC32F468CCAE}"/>
    <cellStyle name="Millares [0] 2 2 4 2 2 5 3" xfId="14744" xr:uid="{2102D344-0176-4A3E-AC5E-872E6993DC13}"/>
    <cellStyle name="Millares [0] 2 2 4 2 2 6" xfId="6158" xr:uid="{0BAAA690-82F2-45C6-A7EC-189DAD3013CA}"/>
    <cellStyle name="Millares [0] 2 2 4 2 2 7" xfId="11882" xr:uid="{996BB094-DBF9-4404-A0E1-A8B2E97E5D06}"/>
    <cellStyle name="Millares [0] 2 2 4 2 3" xfId="672" xr:uid="{99921707-511E-48E9-BEF3-6B98D6DE0D7A}"/>
    <cellStyle name="Millares [0] 2 2 4 2 3 2" xfId="2103" xr:uid="{45A56532-C75D-4AA6-96F5-D0AE8614A2E1}"/>
    <cellStyle name="Millares [0] 2 2 4 2 3 2 2" xfId="4965" xr:uid="{09A47A50-6FB7-4E1A-B177-A30FC8597AA4}"/>
    <cellStyle name="Millares [0] 2 2 4 2 3 2 2 2" xfId="10689" xr:uid="{ECA45860-FD93-4B07-A927-2717E5993132}"/>
    <cellStyle name="Millares [0] 2 2 4 2 3 2 2 3" xfId="16413" xr:uid="{06E2B9F9-E3CB-450B-BEE0-AB28C490C59D}"/>
    <cellStyle name="Millares [0] 2 2 4 2 3 2 3" xfId="7827" xr:uid="{AC06C862-0A79-41AA-9B77-A2A8FA62B9EE}"/>
    <cellStyle name="Millares [0] 2 2 4 2 3 2 4" xfId="13551" xr:uid="{98FB3D2C-B1CB-4832-980C-79E87DAF79DF}"/>
    <cellStyle name="Millares [0] 2 2 4 2 3 3" xfId="3534" xr:uid="{CDDC2586-92D0-4D33-8838-8D41D863DC94}"/>
    <cellStyle name="Millares [0] 2 2 4 2 3 3 2" xfId="9258" xr:uid="{F75BC5A9-DB1D-4857-BDDE-D7FD6BF4D35F}"/>
    <cellStyle name="Millares [0] 2 2 4 2 3 3 3" xfId="14982" xr:uid="{E88960E2-2151-4698-AAE5-BFA14FE9604B}"/>
    <cellStyle name="Millares [0] 2 2 4 2 3 4" xfId="6396" xr:uid="{0A7F5C35-B3A2-4149-9AE4-94ED80B7B020}"/>
    <cellStyle name="Millares [0] 2 2 4 2 3 5" xfId="12120" xr:uid="{5365706B-2E07-4C3A-80F8-E6C866EEA8FB}"/>
    <cellStyle name="Millares [0] 2 2 4 2 4" xfId="1149" xr:uid="{C5AA82BE-5AD8-4AA3-A119-0AF41434F670}"/>
    <cellStyle name="Millares [0] 2 2 4 2 4 2" xfId="2580" xr:uid="{2736CA5C-426D-42EF-AEF8-2210C91C60B7}"/>
    <cellStyle name="Millares [0] 2 2 4 2 4 2 2" xfId="5442" xr:uid="{FD48C494-77EA-4BB8-999F-CDCF97249DD1}"/>
    <cellStyle name="Millares [0] 2 2 4 2 4 2 2 2" xfId="11166" xr:uid="{3D81FF24-0D25-4D7A-B6E4-CB0E54C28384}"/>
    <cellStyle name="Millares [0] 2 2 4 2 4 2 2 3" xfId="16890" xr:uid="{812534BC-1A65-4887-9C7B-1B1687062DB1}"/>
    <cellStyle name="Millares [0] 2 2 4 2 4 2 3" xfId="8304" xr:uid="{A500EFAA-846F-4307-939C-698CDDD50FA0}"/>
    <cellStyle name="Millares [0] 2 2 4 2 4 2 4" xfId="14028" xr:uid="{FE77E703-5140-43EC-885B-203506389630}"/>
    <cellStyle name="Millares [0] 2 2 4 2 4 3" xfId="4011" xr:uid="{728DF240-48EA-4E78-8075-88D2F5BC0965}"/>
    <cellStyle name="Millares [0] 2 2 4 2 4 3 2" xfId="9735" xr:uid="{A8AFF300-E4BF-44E4-8B12-53DD18676712}"/>
    <cellStyle name="Millares [0] 2 2 4 2 4 3 3" xfId="15459" xr:uid="{BD5901B0-4DDF-4DA3-9874-010D96385541}"/>
    <cellStyle name="Millares [0] 2 2 4 2 4 4" xfId="6873" xr:uid="{C8BD8C4B-E52C-49EF-87C1-CD783EA87A0D}"/>
    <cellStyle name="Millares [0] 2 2 4 2 4 5" xfId="12597" xr:uid="{0F9985DD-BCF0-445F-AAEC-C4740429700B}"/>
    <cellStyle name="Millares [0] 2 2 4 2 5" xfId="1626" xr:uid="{AC9641FD-75D7-478F-88F9-A002D8E46CE2}"/>
    <cellStyle name="Millares [0] 2 2 4 2 5 2" xfId="4488" xr:uid="{6304AB2A-FEF1-4834-A080-1920BEB33ED6}"/>
    <cellStyle name="Millares [0] 2 2 4 2 5 2 2" xfId="10212" xr:uid="{C9F5BC0E-089C-4954-B915-ED2893137D21}"/>
    <cellStyle name="Millares [0] 2 2 4 2 5 2 3" xfId="15936" xr:uid="{EA9ED772-9B48-4021-B7A1-128202DA4C58}"/>
    <cellStyle name="Millares [0] 2 2 4 2 5 3" xfId="7350" xr:uid="{8E1B3478-1538-41E0-AC71-904272F8C599}"/>
    <cellStyle name="Millares [0] 2 2 4 2 5 4" xfId="13074" xr:uid="{03AF7136-8E22-4B6D-9D0B-D6DD4497A00B}"/>
    <cellStyle name="Millares [0] 2 2 4 2 6" xfId="3057" xr:uid="{79FAD9E0-BD5C-481E-9E33-68905B3F62CE}"/>
    <cellStyle name="Millares [0] 2 2 4 2 6 2" xfId="8781" xr:uid="{650E9AD3-11C4-4048-AF61-5B9BB8E17AFB}"/>
    <cellStyle name="Millares [0] 2 2 4 2 6 3" xfId="14505" xr:uid="{27F1BE7F-8044-4E3F-AA68-10351C1E0513}"/>
    <cellStyle name="Millares [0] 2 2 4 2 7" xfId="5919" xr:uid="{1891CC7D-A8A7-45AC-A7C9-129BBFB94E93}"/>
    <cellStyle name="Millares [0] 2 2 4 2 8" xfId="11643" xr:uid="{7AEFAF6B-E76F-4D4F-B9B9-1072C131C2D7}"/>
    <cellStyle name="Millares [0] 2 2 4 3" xfId="316" xr:uid="{68D36D1F-502F-4F87-AE65-5280535608BD}"/>
    <cellStyle name="Millares [0] 2 2 4 3 2" xfId="793" xr:uid="{0E7FE664-9CF7-4D57-8526-8E9BA930A000}"/>
    <cellStyle name="Millares [0] 2 2 4 3 2 2" xfId="2224" xr:uid="{426862CF-DC08-45F0-9F71-E930FAE8273A}"/>
    <cellStyle name="Millares [0] 2 2 4 3 2 2 2" xfId="5086" xr:uid="{E8AACA34-5CB8-431E-8675-A1E4E5D58257}"/>
    <cellStyle name="Millares [0] 2 2 4 3 2 2 2 2" xfId="10810" xr:uid="{58EA81D7-1CE8-49CA-967C-A7834FC979B5}"/>
    <cellStyle name="Millares [0] 2 2 4 3 2 2 2 3" xfId="16534" xr:uid="{195ACAAE-ED9E-4428-9891-A3D6C194D5A7}"/>
    <cellStyle name="Millares [0] 2 2 4 3 2 2 3" xfId="7948" xr:uid="{9F5A192E-9214-4337-B525-2A3B18710708}"/>
    <cellStyle name="Millares [0] 2 2 4 3 2 2 4" xfId="13672" xr:uid="{ACE8CF36-BF4D-4841-A025-3270E7967BAB}"/>
    <cellStyle name="Millares [0] 2 2 4 3 2 3" xfId="3655" xr:uid="{10709E54-9E74-4CCA-98C7-2A19D61CE9DD}"/>
    <cellStyle name="Millares [0] 2 2 4 3 2 3 2" xfId="9379" xr:uid="{7DB69B36-6AE8-44D5-B2B1-2CC2A4B505BC}"/>
    <cellStyle name="Millares [0] 2 2 4 3 2 3 3" xfId="15103" xr:uid="{80255A10-1EBA-40B3-9D35-3652474CF610}"/>
    <cellStyle name="Millares [0] 2 2 4 3 2 4" xfId="6517" xr:uid="{87566130-1E0E-4DA2-88A3-C5990CD8FD2C}"/>
    <cellStyle name="Millares [0] 2 2 4 3 2 5" xfId="12241" xr:uid="{945647FC-C7B3-4E57-AC1F-72336DE6EB9C}"/>
    <cellStyle name="Millares [0] 2 2 4 3 3" xfId="1270" xr:uid="{998DCF8F-7AB2-4761-88C0-6D2AC2D111C0}"/>
    <cellStyle name="Millares [0] 2 2 4 3 3 2" xfId="2701" xr:uid="{65537482-BE84-4F51-8BF6-DC7609BE1DB7}"/>
    <cellStyle name="Millares [0] 2 2 4 3 3 2 2" xfId="5563" xr:uid="{E68E91F3-8F8F-42A0-8FC6-61C77CAB8917}"/>
    <cellStyle name="Millares [0] 2 2 4 3 3 2 2 2" xfId="11287" xr:uid="{014837F8-C478-486F-AF76-7B1DE78D0B7A}"/>
    <cellStyle name="Millares [0] 2 2 4 3 3 2 2 3" xfId="17011" xr:uid="{A800DE2B-44EB-40C7-995D-C461924EBEC3}"/>
    <cellStyle name="Millares [0] 2 2 4 3 3 2 3" xfId="8425" xr:uid="{86AE8BFE-4910-48F1-BA6B-95A2AB7DAB9E}"/>
    <cellStyle name="Millares [0] 2 2 4 3 3 2 4" xfId="14149" xr:uid="{260802B7-3AB7-47D9-A355-C71AFDEE27D8}"/>
    <cellStyle name="Millares [0] 2 2 4 3 3 3" xfId="4132" xr:uid="{ED476AD7-D6B4-47B2-AC6F-B77737EF236C}"/>
    <cellStyle name="Millares [0] 2 2 4 3 3 3 2" xfId="9856" xr:uid="{3AF77D8C-1C32-44A6-987D-F5838E83D83D}"/>
    <cellStyle name="Millares [0] 2 2 4 3 3 3 3" xfId="15580" xr:uid="{85F5F52E-8E01-4F03-9CA4-F22599583462}"/>
    <cellStyle name="Millares [0] 2 2 4 3 3 4" xfId="6994" xr:uid="{6B3B4551-AEDA-45CB-9E99-FE3587778DE0}"/>
    <cellStyle name="Millares [0] 2 2 4 3 3 5" xfId="12718" xr:uid="{9A13761E-0E1E-4E40-9B1E-BC63FA2A90E2}"/>
    <cellStyle name="Millares [0] 2 2 4 3 4" xfId="1747" xr:uid="{C6722D1D-B8F7-46FD-AC87-C41465101FEC}"/>
    <cellStyle name="Millares [0] 2 2 4 3 4 2" xfId="4609" xr:uid="{0D4A0892-398C-42ED-862D-91695B4F0E90}"/>
    <cellStyle name="Millares [0] 2 2 4 3 4 2 2" xfId="10333" xr:uid="{8EA0C413-2024-498B-810D-174AA0CC3561}"/>
    <cellStyle name="Millares [0] 2 2 4 3 4 2 3" xfId="16057" xr:uid="{103984BE-0791-4B4E-8365-05271BADF683}"/>
    <cellStyle name="Millares [0] 2 2 4 3 4 3" xfId="7471" xr:uid="{B2D96814-BD26-4507-BD31-555751D0CF38}"/>
    <cellStyle name="Millares [0] 2 2 4 3 4 4" xfId="13195" xr:uid="{96924955-546E-4DF4-B0C5-6F8294CFF649}"/>
    <cellStyle name="Millares [0] 2 2 4 3 5" xfId="3178" xr:uid="{BCBFAA34-1731-422C-8F7B-202436F456EB}"/>
    <cellStyle name="Millares [0] 2 2 4 3 5 2" xfId="8902" xr:uid="{DB3C0615-D45E-4DA3-8849-7EC4CD876F0B}"/>
    <cellStyle name="Millares [0] 2 2 4 3 5 3" xfId="14626" xr:uid="{7F370956-6609-4A7D-A715-58639AB2015C}"/>
    <cellStyle name="Millares [0] 2 2 4 3 6" xfId="6040" xr:uid="{7A4CA4AD-E72E-4EA3-90D8-356851BCE818}"/>
    <cellStyle name="Millares [0] 2 2 4 3 7" xfId="11764" xr:uid="{22187050-CE2B-4FFB-A1A9-52918C6D86E0}"/>
    <cellStyle name="Millares [0] 2 2 4 4" xfId="554" xr:uid="{58482953-792A-4919-B349-9F026316B5FE}"/>
    <cellStyle name="Millares [0] 2 2 4 4 2" xfId="1985" xr:uid="{6AA1BEB8-97B2-4DEF-B776-3DFF8C3A3B99}"/>
    <cellStyle name="Millares [0] 2 2 4 4 2 2" xfId="4847" xr:uid="{42346978-A784-4A81-BF53-F5D99DBFFE87}"/>
    <cellStyle name="Millares [0] 2 2 4 4 2 2 2" xfId="10571" xr:uid="{FB0191A7-D645-44B2-8629-A1CECE0C6129}"/>
    <cellStyle name="Millares [0] 2 2 4 4 2 2 3" xfId="16295" xr:uid="{B935DCB6-A30A-4D23-B7CC-21229FE419DF}"/>
    <cellStyle name="Millares [0] 2 2 4 4 2 3" xfId="7709" xr:uid="{B0D6342C-C9E4-4E5B-B45B-4A3CFB7B8052}"/>
    <cellStyle name="Millares [0] 2 2 4 4 2 4" xfId="13433" xr:uid="{7228F821-DF35-4C20-8755-527565EDF724}"/>
    <cellStyle name="Millares [0] 2 2 4 4 3" xfId="3416" xr:uid="{ECD19FB6-0943-4CB4-8E81-80150CF950BF}"/>
    <cellStyle name="Millares [0] 2 2 4 4 3 2" xfId="9140" xr:uid="{9234CD1F-9018-4B70-AE9C-F485CE0DF537}"/>
    <cellStyle name="Millares [0] 2 2 4 4 3 3" xfId="14864" xr:uid="{970CAE05-1F15-4717-A764-9F5935D24B45}"/>
    <cellStyle name="Millares [0] 2 2 4 4 4" xfId="6278" xr:uid="{0343FB43-76B1-4948-BA64-8626AF1281AE}"/>
    <cellStyle name="Millares [0] 2 2 4 4 5" xfId="12002" xr:uid="{F289CB00-F739-4ECD-B3C6-0A863579D243}"/>
    <cellStyle name="Millares [0] 2 2 4 5" xfId="1031" xr:uid="{E18AA8EE-3508-43D1-BFCA-1D16AE1526EE}"/>
    <cellStyle name="Millares [0] 2 2 4 5 2" xfId="2462" xr:uid="{3DC36BF3-642D-4A6C-A5C8-CB96F2D1E42E}"/>
    <cellStyle name="Millares [0] 2 2 4 5 2 2" xfId="5324" xr:uid="{60A6F74D-1D3E-4352-83C6-81498F88D3A1}"/>
    <cellStyle name="Millares [0] 2 2 4 5 2 2 2" xfId="11048" xr:uid="{A36336BE-3F6A-4F2B-84E8-210E5F3EFAAC}"/>
    <cellStyle name="Millares [0] 2 2 4 5 2 2 3" xfId="16772" xr:uid="{676A6D60-170C-460F-BCB6-69B37A11A4E2}"/>
    <cellStyle name="Millares [0] 2 2 4 5 2 3" xfId="8186" xr:uid="{69580A6E-374F-463E-909A-B4847C9C9C97}"/>
    <cellStyle name="Millares [0] 2 2 4 5 2 4" xfId="13910" xr:uid="{A49A9B1E-9DE6-42D1-8F04-678C5BD8E98E}"/>
    <cellStyle name="Millares [0] 2 2 4 5 3" xfId="3893" xr:uid="{1A528757-0A9F-42BD-809F-AEA09827A135}"/>
    <cellStyle name="Millares [0] 2 2 4 5 3 2" xfId="9617" xr:uid="{B686A275-EB82-492B-83F9-6498675D0054}"/>
    <cellStyle name="Millares [0] 2 2 4 5 3 3" xfId="15341" xr:uid="{CFAB8114-29B2-4672-B380-3B382C4E4F38}"/>
    <cellStyle name="Millares [0] 2 2 4 5 4" xfId="6755" xr:uid="{6821BCD8-CB10-4555-B536-30DD29D05D8C}"/>
    <cellStyle name="Millares [0] 2 2 4 5 5" xfId="12479" xr:uid="{6B1CC738-A25D-4CF0-B289-1DC29EF4FFD1}"/>
    <cellStyle name="Millares [0] 2 2 4 6" xfId="1508" xr:uid="{E1587CFC-E498-4907-8184-389660DF26D8}"/>
    <cellStyle name="Millares [0] 2 2 4 6 2" xfId="4370" xr:uid="{17D25643-7F5F-4C46-86F8-4F3E7AA6BE18}"/>
    <cellStyle name="Millares [0] 2 2 4 6 2 2" xfId="10094" xr:uid="{EC14BDB2-FE32-40FF-8228-A9222A92F5E5}"/>
    <cellStyle name="Millares [0] 2 2 4 6 2 3" xfId="15818" xr:uid="{B9FC4817-30EC-4DAE-A193-1C0F20D8B2C5}"/>
    <cellStyle name="Millares [0] 2 2 4 6 3" xfId="7232" xr:uid="{8112B1B1-9FEC-480F-A5A0-748B9488C914}"/>
    <cellStyle name="Millares [0] 2 2 4 6 4" xfId="12956" xr:uid="{FA26CEA2-1500-4DE8-B552-F3ECBC560597}"/>
    <cellStyle name="Millares [0] 2 2 4 7" xfId="2939" xr:uid="{3FD2748D-B0EC-4C15-BC4F-BDD6BD7B1AD4}"/>
    <cellStyle name="Millares [0] 2 2 4 7 2" xfId="8663" xr:uid="{17B8E77F-B151-420A-921D-10B7208B4691}"/>
    <cellStyle name="Millares [0] 2 2 4 7 3" xfId="14387" xr:uid="{941BCDB2-7EEE-4DD4-B0C0-2932093B306B}"/>
    <cellStyle name="Millares [0] 2 2 4 8" xfId="5801" xr:uid="{3A0E0327-E5F7-4296-8A17-1EA110D1C885}"/>
    <cellStyle name="Millares [0] 2 2 4 9" xfId="11525" xr:uid="{8B3D5B96-3F35-49AF-B6ED-517E4D8BE2BF}"/>
    <cellStyle name="Millares [0] 2 2 5" xfId="135" xr:uid="{EECDAFA8-7A9A-4D69-8FC5-23AD91A41EC0}"/>
    <cellStyle name="Millares [0] 2 2 5 2" xfId="374" xr:uid="{4AABF1E4-1DEC-4B74-B32E-A7E7489B299D}"/>
    <cellStyle name="Millares [0] 2 2 5 2 2" xfId="851" xr:uid="{9CAB7999-0FB6-4518-BE31-F1BD60E2B603}"/>
    <cellStyle name="Millares [0] 2 2 5 2 2 2" xfId="2282" xr:uid="{324A728C-E73B-49E4-9A2E-A2C5DEEC5858}"/>
    <cellStyle name="Millares [0] 2 2 5 2 2 2 2" xfId="5144" xr:uid="{20C8AEFD-FF08-4A05-8D72-F7AB3C062264}"/>
    <cellStyle name="Millares [0] 2 2 5 2 2 2 2 2" xfId="10868" xr:uid="{A15671B7-9936-4945-9426-E8DDCABB8CB7}"/>
    <cellStyle name="Millares [0] 2 2 5 2 2 2 2 3" xfId="16592" xr:uid="{1D7BF2A7-CD7B-4EB7-B225-01C01278A072}"/>
    <cellStyle name="Millares [0] 2 2 5 2 2 2 3" xfId="8006" xr:uid="{13D7CD38-C629-43BE-B51C-7438B646BDF1}"/>
    <cellStyle name="Millares [0] 2 2 5 2 2 2 4" xfId="13730" xr:uid="{8DC0E92F-B3F9-4CE8-BC1B-AEDCF4D315A7}"/>
    <cellStyle name="Millares [0] 2 2 5 2 2 3" xfId="3713" xr:uid="{9E79FA1C-0F07-4169-A3DB-290AC55C267A}"/>
    <cellStyle name="Millares [0] 2 2 5 2 2 3 2" xfId="9437" xr:uid="{7E9FBADC-F64D-4CDD-9001-36428C781F08}"/>
    <cellStyle name="Millares [0] 2 2 5 2 2 3 3" xfId="15161" xr:uid="{211DB72E-6872-4428-A47D-F46A4605D0B2}"/>
    <cellStyle name="Millares [0] 2 2 5 2 2 4" xfId="6575" xr:uid="{72D8DD6A-E311-4A88-8165-7B04AD8E028A}"/>
    <cellStyle name="Millares [0] 2 2 5 2 2 5" xfId="12299" xr:uid="{1E13E9D0-BF3A-4528-8CBC-08D7B8756466}"/>
    <cellStyle name="Millares [0] 2 2 5 2 3" xfId="1328" xr:uid="{4A1E43EE-2DAA-498F-8CDC-80E715D8F13A}"/>
    <cellStyle name="Millares [0] 2 2 5 2 3 2" xfId="2759" xr:uid="{A1799238-9D63-4D3D-8640-8FF93BC0D308}"/>
    <cellStyle name="Millares [0] 2 2 5 2 3 2 2" xfId="5621" xr:uid="{33119566-E9FA-4EF7-9B7C-E6B978568C05}"/>
    <cellStyle name="Millares [0] 2 2 5 2 3 2 2 2" xfId="11345" xr:uid="{16A63723-C0C2-400B-9637-81B3880FFA17}"/>
    <cellStyle name="Millares [0] 2 2 5 2 3 2 2 3" xfId="17069" xr:uid="{75E96509-60DD-4C88-A05A-820933E0CEBC}"/>
    <cellStyle name="Millares [0] 2 2 5 2 3 2 3" xfId="8483" xr:uid="{2FCA2FE2-5101-44EF-95C1-D699214C9436}"/>
    <cellStyle name="Millares [0] 2 2 5 2 3 2 4" xfId="14207" xr:uid="{38E6C959-8CD6-4CB3-BB71-2EF92796BC58}"/>
    <cellStyle name="Millares [0] 2 2 5 2 3 3" xfId="4190" xr:uid="{8CF73F0E-D33C-4A79-871C-A0E496C154C2}"/>
    <cellStyle name="Millares [0] 2 2 5 2 3 3 2" xfId="9914" xr:uid="{620E484B-7017-4183-A4D0-80351E17D1AB}"/>
    <cellStyle name="Millares [0] 2 2 5 2 3 3 3" xfId="15638" xr:uid="{9709FF2F-5ABF-49AC-B5AE-CC2369BD75E7}"/>
    <cellStyle name="Millares [0] 2 2 5 2 3 4" xfId="7052" xr:uid="{07046B6B-88AF-45D0-936C-F95416B15C78}"/>
    <cellStyle name="Millares [0] 2 2 5 2 3 5" xfId="12776" xr:uid="{224204F2-749A-4B98-91EE-D7433C394646}"/>
    <cellStyle name="Millares [0] 2 2 5 2 4" xfId="1805" xr:uid="{DF3C7C22-7CCD-4DFA-8CF2-05FEBD46116D}"/>
    <cellStyle name="Millares [0] 2 2 5 2 4 2" xfId="4667" xr:uid="{E5F792AE-4588-4A63-9909-F7B7AEA9A2AE}"/>
    <cellStyle name="Millares [0] 2 2 5 2 4 2 2" xfId="10391" xr:uid="{639E5D17-B518-4E2F-95AE-C4E85A0FCB70}"/>
    <cellStyle name="Millares [0] 2 2 5 2 4 2 3" xfId="16115" xr:uid="{2BA92A10-A0EA-4344-BD79-135EE3E78D89}"/>
    <cellStyle name="Millares [0] 2 2 5 2 4 3" xfId="7529" xr:uid="{A958F222-1652-4B70-A8F5-5ACD15CB3D67}"/>
    <cellStyle name="Millares [0] 2 2 5 2 4 4" xfId="13253" xr:uid="{B9E82291-3103-48BC-9416-3013D45DD8EE}"/>
    <cellStyle name="Millares [0] 2 2 5 2 5" xfId="3236" xr:uid="{9BDEF344-DD8E-48D1-9632-4359E391BABC}"/>
    <cellStyle name="Millares [0] 2 2 5 2 5 2" xfId="8960" xr:uid="{46081BC0-13D5-483C-B542-202BBB48DCEF}"/>
    <cellStyle name="Millares [0] 2 2 5 2 5 3" xfId="14684" xr:uid="{76D78A82-C180-4E89-87CD-447ECA095AEA}"/>
    <cellStyle name="Millares [0] 2 2 5 2 6" xfId="6098" xr:uid="{AC422DCD-2ED9-4C10-8090-7CE73E598B82}"/>
    <cellStyle name="Millares [0] 2 2 5 2 7" xfId="11822" xr:uid="{BC4A5DBB-19DE-49D9-914E-A4A1199193FA}"/>
    <cellStyle name="Millares [0] 2 2 5 3" xfId="612" xr:uid="{54D0E269-1DDE-4C25-AE1E-0CFA3BC93BEB}"/>
    <cellStyle name="Millares [0] 2 2 5 3 2" xfId="2043" xr:uid="{FCE1DAF9-6D15-4104-8EB4-B50CB5337998}"/>
    <cellStyle name="Millares [0] 2 2 5 3 2 2" xfId="4905" xr:uid="{765F198C-81FB-4E2B-9544-7909041DD946}"/>
    <cellStyle name="Millares [0] 2 2 5 3 2 2 2" xfId="10629" xr:uid="{B4FE7D07-CE6C-42F0-B936-B3A3261D08FE}"/>
    <cellStyle name="Millares [0] 2 2 5 3 2 2 3" xfId="16353" xr:uid="{6E4E85BF-C6AD-4252-BF40-E71A69342281}"/>
    <cellStyle name="Millares [0] 2 2 5 3 2 3" xfId="7767" xr:uid="{91515339-06C2-4763-9C7D-A90ADA8F31CF}"/>
    <cellStyle name="Millares [0] 2 2 5 3 2 4" xfId="13491" xr:uid="{14B824B9-0285-4FB0-B7B8-84630044574A}"/>
    <cellStyle name="Millares [0] 2 2 5 3 3" xfId="3474" xr:uid="{8BF39DAC-CF28-44E5-A3A7-45755F4C9426}"/>
    <cellStyle name="Millares [0] 2 2 5 3 3 2" xfId="9198" xr:uid="{9671A821-4EB4-45FD-A375-AD9B6DA7F087}"/>
    <cellStyle name="Millares [0] 2 2 5 3 3 3" xfId="14922" xr:uid="{28565DFA-6A34-47DA-AA84-E097DAB27F98}"/>
    <cellStyle name="Millares [0] 2 2 5 3 4" xfId="6336" xr:uid="{83104B05-A72F-43A7-B9CA-8EE54E11A3FC}"/>
    <cellStyle name="Millares [0] 2 2 5 3 5" xfId="12060" xr:uid="{B1F43F69-81FF-4F32-96CA-40517B5ADF83}"/>
    <cellStyle name="Millares [0] 2 2 5 4" xfId="1089" xr:uid="{D999E4F1-FD04-40C9-8848-89A0BD87BD58}"/>
    <cellStyle name="Millares [0] 2 2 5 4 2" xfId="2520" xr:uid="{13F854AE-B6BC-4D08-9F09-299D1C3531A3}"/>
    <cellStyle name="Millares [0] 2 2 5 4 2 2" xfId="5382" xr:uid="{46159A5D-EEB7-4D00-95B4-B54F71A26777}"/>
    <cellStyle name="Millares [0] 2 2 5 4 2 2 2" xfId="11106" xr:uid="{29951F05-D589-4B0F-A660-160E20C32AE3}"/>
    <cellStyle name="Millares [0] 2 2 5 4 2 2 3" xfId="16830" xr:uid="{CDBC0A74-2BBB-47E1-8249-3098CF89F021}"/>
    <cellStyle name="Millares [0] 2 2 5 4 2 3" xfId="8244" xr:uid="{F7757B61-1B0F-427E-845E-5F2FCB54F444}"/>
    <cellStyle name="Millares [0] 2 2 5 4 2 4" xfId="13968" xr:uid="{186B9357-6097-45CE-9945-38D5D5A5F217}"/>
    <cellStyle name="Millares [0] 2 2 5 4 3" xfId="3951" xr:uid="{7644EFB5-0C6A-484F-9A38-CA3A19914A06}"/>
    <cellStyle name="Millares [0] 2 2 5 4 3 2" xfId="9675" xr:uid="{52419773-51D2-4145-8B7A-BE8C1EA693F7}"/>
    <cellStyle name="Millares [0] 2 2 5 4 3 3" xfId="15399" xr:uid="{B6648639-C424-4FB0-A25A-B5C52697FD07}"/>
    <cellStyle name="Millares [0] 2 2 5 4 4" xfId="6813" xr:uid="{8EB61EC4-B54F-4932-8EDA-83E98EE1EDAB}"/>
    <cellStyle name="Millares [0] 2 2 5 4 5" xfId="12537" xr:uid="{72E333D2-6900-440E-ABF3-F94C20E39F24}"/>
    <cellStyle name="Millares [0] 2 2 5 5" xfId="1566" xr:uid="{F820CE94-69C4-4C3F-82C8-4F339E73C336}"/>
    <cellStyle name="Millares [0] 2 2 5 5 2" xfId="4428" xr:uid="{F291621D-03BB-4CDE-9316-5405126669E9}"/>
    <cellStyle name="Millares [0] 2 2 5 5 2 2" xfId="10152" xr:uid="{E275BBA5-E2CE-4ECF-9B44-5BCCC34F8288}"/>
    <cellStyle name="Millares [0] 2 2 5 5 2 3" xfId="15876" xr:uid="{D88A50D0-FB52-4F62-90B3-9109CD957228}"/>
    <cellStyle name="Millares [0] 2 2 5 5 3" xfId="7290" xr:uid="{37CB8F86-50CD-4BB1-9870-66EF5C9B6279}"/>
    <cellStyle name="Millares [0] 2 2 5 5 4" xfId="13014" xr:uid="{67D95617-7DA8-4408-8910-52263F065692}"/>
    <cellStyle name="Millares [0] 2 2 5 6" xfId="2997" xr:uid="{4E277047-1CCE-4FC6-BDC6-0F7DF52DCDE3}"/>
    <cellStyle name="Millares [0] 2 2 5 6 2" xfId="8721" xr:uid="{A388FD26-3166-47BB-85D4-2F3A0390CE52}"/>
    <cellStyle name="Millares [0] 2 2 5 6 3" xfId="14445" xr:uid="{06AB9221-0319-41B3-A10E-EC337345041F}"/>
    <cellStyle name="Millares [0] 2 2 5 7" xfId="5859" xr:uid="{5FB01733-ED54-4DCD-81BD-3368418ED6AF}"/>
    <cellStyle name="Millares [0] 2 2 5 8" xfId="11583" xr:uid="{53DED385-B1CE-4F42-B222-1A42FD1D2D7F}"/>
    <cellStyle name="Millares [0] 2 2 6" xfId="256" xr:uid="{297A2917-8ABF-47F1-8997-7C32A2CAEE8F}"/>
    <cellStyle name="Millares [0] 2 2 6 2" xfId="733" xr:uid="{E788B730-6606-4413-B7CD-D3DD4B816762}"/>
    <cellStyle name="Millares [0] 2 2 6 2 2" xfId="2164" xr:uid="{64FA27E7-1BA2-40EF-A453-C67BC2097D3B}"/>
    <cellStyle name="Millares [0] 2 2 6 2 2 2" xfId="5026" xr:uid="{F7B8EDCC-62A5-44A9-A06F-52313D068F6D}"/>
    <cellStyle name="Millares [0] 2 2 6 2 2 2 2" xfId="10750" xr:uid="{C13C6AC7-F931-4227-BC47-4CFB50AC953B}"/>
    <cellStyle name="Millares [0] 2 2 6 2 2 2 3" xfId="16474" xr:uid="{2CF51EF8-62F8-41B2-93D2-7533ACCE0AEE}"/>
    <cellStyle name="Millares [0] 2 2 6 2 2 3" xfId="7888" xr:uid="{0A2062ED-8A35-412B-8CCA-FE32A9FB4FD5}"/>
    <cellStyle name="Millares [0] 2 2 6 2 2 4" xfId="13612" xr:uid="{8411BFCB-763F-474F-9E1A-65CDD9D6807D}"/>
    <cellStyle name="Millares [0] 2 2 6 2 3" xfId="3595" xr:uid="{A88FB51F-212A-4771-B530-489E0BBFBF19}"/>
    <cellStyle name="Millares [0] 2 2 6 2 3 2" xfId="9319" xr:uid="{049A4550-3FE2-4859-A353-BE8512B07CBD}"/>
    <cellStyle name="Millares [0] 2 2 6 2 3 3" xfId="15043" xr:uid="{74BA1419-A3FA-4E27-A824-C4997D6C297D}"/>
    <cellStyle name="Millares [0] 2 2 6 2 4" xfId="6457" xr:uid="{BF929A5B-F32F-4440-9C30-046EC3771CB1}"/>
    <cellStyle name="Millares [0] 2 2 6 2 5" xfId="12181" xr:uid="{D20ABB9E-872D-4E86-87F8-892FA9033A8A}"/>
    <cellStyle name="Millares [0] 2 2 6 3" xfId="1210" xr:uid="{3883397A-CD9B-4D8A-8980-1E1CF9C03142}"/>
    <cellStyle name="Millares [0] 2 2 6 3 2" xfId="2641" xr:uid="{B89F0D6A-3A87-42FE-96D3-04F59599B2E4}"/>
    <cellStyle name="Millares [0] 2 2 6 3 2 2" xfId="5503" xr:uid="{2216D555-6586-4C79-9A1E-C3E913B5B076}"/>
    <cellStyle name="Millares [0] 2 2 6 3 2 2 2" xfId="11227" xr:uid="{70CD0A31-2FBF-4FF6-9B4B-E30478244A12}"/>
    <cellStyle name="Millares [0] 2 2 6 3 2 2 3" xfId="16951" xr:uid="{396B3177-CE56-4B6F-B33F-409753856E99}"/>
    <cellStyle name="Millares [0] 2 2 6 3 2 3" xfId="8365" xr:uid="{29590E6C-4BFF-4D49-B3AD-297484A6AFF5}"/>
    <cellStyle name="Millares [0] 2 2 6 3 2 4" xfId="14089" xr:uid="{B37BB381-8825-43AB-875F-88F4F435AE3D}"/>
    <cellStyle name="Millares [0] 2 2 6 3 3" xfId="4072" xr:uid="{1EE50A10-14A0-4F9D-B6A7-E46E770C795C}"/>
    <cellStyle name="Millares [0] 2 2 6 3 3 2" xfId="9796" xr:uid="{D007146C-238A-47C9-ADB1-4E34712E05B3}"/>
    <cellStyle name="Millares [0] 2 2 6 3 3 3" xfId="15520" xr:uid="{A7342C97-EFFE-4F32-99EF-3994A447D15D}"/>
    <cellStyle name="Millares [0] 2 2 6 3 4" xfId="6934" xr:uid="{8A7B5559-A422-4B36-AB8B-E5EFB26C6D41}"/>
    <cellStyle name="Millares [0] 2 2 6 3 5" xfId="12658" xr:uid="{A4DDF276-6A98-4200-B830-17C50ADDAF34}"/>
    <cellStyle name="Millares [0] 2 2 6 4" xfId="1687" xr:uid="{D842202E-5D5F-48BA-A72C-C6C86AFA08C8}"/>
    <cellStyle name="Millares [0] 2 2 6 4 2" xfId="4549" xr:uid="{C8246F88-4CF7-4018-84ED-6D3E97348C33}"/>
    <cellStyle name="Millares [0] 2 2 6 4 2 2" xfId="10273" xr:uid="{88678D9F-7F1B-49F9-B27A-9EF169DBDCD8}"/>
    <cellStyle name="Millares [0] 2 2 6 4 2 3" xfId="15997" xr:uid="{D9BEDF0C-3F72-4F46-91D6-947A7F2042CE}"/>
    <cellStyle name="Millares [0] 2 2 6 4 3" xfId="7411" xr:uid="{C4E09A5B-5789-45AB-91AC-9CD40B5981EC}"/>
    <cellStyle name="Millares [0] 2 2 6 4 4" xfId="13135" xr:uid="{68001FDD-11F3-4B2F-A2E2-AAC08ABC52FB}"/>
    <cellStyle name="Millares [0] 2 2 6 5" xfId="3118" xr:uid="{E9466807-9235-4946-8F61-745294242B02}"/>
    <cellStyle name="Millares [0] 2 2 6 5 2" xfId="8842" xr:uid="{36D0BE54-1B24-4B61-90FE-41BD082C0C8A}"/>
    <cellStyle name="Millares [0] 2 2 6 5 3" xfId="14566" xr:uid="{AF5B3C80-8AE3-413F-9D78-7C0FA42D4057}"/>
    <cellStyle name="Millares [0] 2 2 6 6" xfId="5980" xr:uid="{2EB07FCF-3246-4A86-9AAD-626A4FF62902}"/>
    <cellStyle name="Millares [0] 2 2 6 7" xfId="11704" xr:uid="{40C91D38-7BFF-4374-BF8F-D12CDA99A872}"/>
    <cellStyle name="Millares [0] 2 2 7" xfId="494" xr:uid="{99512E0A-1818-4EB3-9A50-A6AC1FC26660}"/>
    <cellStyle name="Millares [0] 2 2 7 2" xfId="1925" xr:uid="{EA9ABC9C-CA6E-4AF0-A83B-310726614FA1}"/>
    <cellStyle name="Millares [0] 2 2 7 2 2" xfId="4787" xr:uid="{58BDE7A5-0791-4DD0-9671-E04907ECF35B}"/>
    <cellStyle name="Millares [0] 2 2 7 2 2 2" xfId="10511" xr:uid="{A82F6147-6A17-4DC0-ADEB-0DC6C9D63919}"/>
    <cellStyle name="Millares [0] 2 2 7 2 2 3" xfId="16235" xr:uid="{282CCD63-98B9-4BB5-8A34-EC3A42466876}"/>
    <cellStyle name="Millares [0] 2 2 7 2 3" xfId="7649" xr:uid="{1C11999C-30F4-4C11-9622-B8C186C5EEA1}"/>
    <cellStyle name="Millares [0] 2 2 7 2 4" xfId="13373" xr:uid="{1C9FD6DE-19BB-4B47-A049-109F31778C54}"/>
    <cellStyle name="Millares [0] 2 2 7 3" xfId="3356" xr:uid="{283FE40D-5840-4A1E-8AC9-388A91674EBA}"/>
    <cellStyle name="Millares [0] 2 2 7 3 2" xfId="9080" xr:uid="{A84222F4-29A5-4B85-B9D7-E952E8BAC450}"/>
    <cellStyle name="Millares [0] 2 2 7 3 3" xfId="14804" xr:uid="{43F8D898-4C39-45D4-8CAB-9BB921595038}"/>
    <cellStyle name="Millares [0] 2 2 7 4" xfId="6218" xr:uid="{796388C5-3A54-46F6-9A25-2B0B8E27C3C0}"/>
    <cellStyle name="Millares [0] 2 2 7 5" xfId="11942" xr:uid="{BA753AF8-1EF4-4074-8FE9-0B2C7947C5A7}"/>
    <cellStyle name="Millares [0] 2 2 8" xfId="971" xr:uid="{A7F5272A-105C-4659-8788-989CBE99629D}"/>
    <cellStyle name="Millares [0] 2 2 8 2" xfId="2402" xr:uid="{20E9CFAE-D36B-4255-AED7-7999880D301E}"/>
    <cellStyle name="Millares [0] 2 2 8 2 2" xfId="5264" xr:uid="{FC3959F9-5AF2-406B-AE51-9A9BA841B6E0}"/>
    <cellStyle name="Millares [0] 2 2 8 2 2 2" xfId="10988" xr:uid="{1631EF7C-D41A-4B3E-B954-DC6C6D81BEF5}"/>
    <cellStyle name="Millares [0] 2 2 8 2 2 3" xfId="16712" xr:uid="{98502693-8D85-4B0F-9683-44D920B2EA58}"/>
    <cellStyle name="Millares [0] 2 2 8 2 3" xfId="8126" xr:uid="{3F248D9A-3C32-49F4-9FA6-9111E35B0417}"/>
    <cellStyle name="Millares [0] 2 2 8 2 4" xfId="13850" xr:uid="{D2181254-5BFF-49FA-9219-9924528CA466}"/>
    <cellStyle name="Millares [0] 2 2 8 3" xfId="3833" xr:uid="{0837B932-3E64-4E2C-B89E-92B08405F738}"/>
    <cellStyle name="Millares [0] 2 2 8 3 2" xfId="9557" xr:uid="{F25797F6-C8B9-4F38-BBCA-58A42E8F6BF0}"/>
    <cellStyle name="Millares [0] 2 2 8 3 3" xfId="15281" xr:uid="{A111184F-8793-459A-87FF-385F5B606719}"/>
    <cellStyle name="Millares [0] 2 2 8 4" xfId="6695" xr:uid="{61004C5C-4EFE-43F5-8860-6419CB92A190}"/>
    <cellStyle name="Millares [0] 2 2 8 5" xfId="12419" xr:uid="{79FEC41E-17C0-49CA-A836-6F5FF5952B18}"/>
    <cellStyle name="Millares [0] 2 2 9" xfId="1448" xr:uid="{938F1AFC-EB13-49B3-880D-95739D016B92}"/>
    <cellStyle name="Millares [0] 2 2 9 2" xfId="4310" xr:uid="{4FFC0238-0427-47A2-A77E-61B9A9F13307}"/>
    <cellStyle name="Millares [0] 2 2 9 2 2" xfId="10034" xr:uid="{9B3990C5-7EFC-4409-B0FB-1F5DED519DBF}"/>
    <cellStyle name="Millares [0] 2 2 9 2 3" xfId="15758" xr:uid="{359B6A9F-D312-4C4A-A532-F92080C85BDB}"/>
    <cellStyle name="Millares [0] 2 2 9 3" xfId="7172" xr:uid="{59D199E4-05DD-48CF-A2BD-967C1C869A12}"/>
    <cellStyle name="Millares [0] 2 2 9 4" xfId="12896" xr:uid="{FF0CED45-E296-456A-8F1C-FC030929B6FF}"/>
    <cellStyle name="Millares [0] 2 3" xfId="30" xr:uid="{EA5ABADF-FC5E-445F-A8F9-0F8E7C601281}"/>
    <cellStyle name="Millares [0] 2 3 10" xfId="11478" xr:uid="{CDFC5212-712A-4761-8F61-7105159109E3}"/>
    <cellStyle name="Millares [0] 2 3 2" xfId="89" xr:uid="{602BBD2C-51AD-4A78-B5C7-EF96E203DD8A}"/>
    <cellStyle name="Millares [0] 2 3 2 2" xfId="207" xr:uid="{23725E8E-A4CB-458D-99E5-1E519C52CDD3}"/>
    <cellStyle name="Millares [0] 2 3 2 2 2" xfId="446" xr:uid="{D07357BD-38BA-45EB-A521-819FB555229F}"/>
    <cellStyle name="Millares [0] 2 3 2 2 2 2" xfId="923" xr:uid="{1F6D68EA-71C0-447E-A594-21E53C8C939E}"/>
    <cellStyle name="Millares [0] 2 3 2 2 2 2 2" xfId="2354" xr:uid="{8199AEB8-0654-47AA-A203-5E194F099026}"/>
    <cellStyle name="Millares [0] 2 3 2 2 2 2 2 2" xfId="5216" xr:uid="{4CB2BB51-8116-444C-8ED7-07C6D3CEDB31}"/>
    <cellStyle name="Millares [0] 2 3 2 2 2 2 2 2 2" xfId="10940" xr:uid="{B5570684-868C-41D0-8A3A-19DEB448A2B9}"/>
    <cellStyle name="Millares [0] 2 3 2 2 2 2 2 2 3" xfId="16664" xr:uid="{9CA7FD02-8F66-488C-A298-4C4816248D1F}"/>
    <cellStyle name="Millares [0] 2 3 2 2 2 2 2 3" xfId="8078" xr:uid="{4A577D73-C07B-422B-B676-4806DD76C46B}"/>
    <cellStyle name="Millares [0] 2 3 2 2 2 2 2 4" xfId="13802" xr:uid="{9F082A32-F507-464B-BBBE-D40D3E3331A5}"/>
    <cellStyle name="Millares [0] 2 3 2 2 2 2 3" xfId="3785" xr:uid="{8A383D69-2F7C-4D70-8A6D-151A7F1251F2}"/>
    <cellStyle name="Millares [0] 2 3 2 2 2 2 3 2" xfId="9509" xr:uid="{3F2D4522-8390-445C-9A0D-0239917373DA}"/>
    <cellStyle name="Millares [0] 2 3 2 2 2 2 3 3" xfId="15233" xr:uid="{381B6EBF-6A80-4D14-ACE1-81ECBF2E5C3D}"/>
    <cellStyle name="Millares [0] 2 3 2 2 2 2 4" xfId="6647" xr:uid="{0D284F9F-1EE9-4CB0-8B9B-B154C68228CB}"/>
    <cellStyle name="Millares [0] 2 3 2 2 2 2 5" xfId="12371" xr:uid="{A63A76C4-3955-4857-8C52-08685886FF35}"/>
    <cellStyle name="Millares [0] 2 3 2 2 2 3" xfId="1400" xr:uid="{41EF05CF-6A52-4C63-9E9A-032C0B510607}"/>
    <cellStyle name="Millares [0] 2 3 2 2 2 3 2" xfId="2831" xr:uid="{CBA8FFF5-8CFC-4F9F-B547-CAB80EA50C22}"/>
    <cellStyle name="Millares [0] 2 3 2 2 2 3 2 2" xfId="5693" xr:uid="{5206A5A7-5A7C-4F86-AC27-A6476AE06491}"/>
    <cellStyle name="Millares [0] 2 3 2 2 2 3 2 2 2" xfId="11417" xr:uid="{66FB47F2-0CF1-48AB-B84B-D3D5DB078AF0}"/>
    <cellStyle name="Millares [0] 2 3 2 2 2 3 2 2 3" xfId="17141" xr:uid="{7A6A1381-D83F-4918-BCFF-DA99E74B5E6A}"/>
    <cellStyle name="Millares [0] 2 3 2 2 2 3 2 3" xfId="8555" xr:uid="{1FF80016-8C84-41EF-A1CF-5CC8C1CD9EFF}"/>
    <cellStyle name="Millares [0] 2 3 2 2 2 3 2 4" xfId="14279" xr:uid="{29B61B91-C5C9-4B12-8EED-3B7925846F82}"/>
    <cellStyle name="Millares [0] 2 3 2 2 2 3 3" xfId="4262" xr:uid="{EFA4FDB1-B877-4908-9C60-5FE3E32C66CB}"/>
    <cellStyle name="Millares [0] 2 3 2 2 2 3 3 2" xfId="9986" xr:uid="{076DA60D-581C-4E89-B1EC-145AC902E83A}"/>
    <cellStyle name="Millares [0] 2 3 2 2 2 3 3 3" xfId="15710" xr:uid="{F77CB83D-ECFB-4881-8BD9-048205C8BA30}"/>
    <cellStyle name="Millares [0] 2 3 2 2 2 3 4" xfId="7124" xr:uid="{94595809-3AC8-4E62-9271-E4B695939ADB}"/>
    <cellStyle name="Millares [0] 2 3 2 2 2 3 5" xfId="12848" xr:uid="{BDCE3DFF-787F-4A4A-B417-427E90CEC6C1}"/>
    <cellStyle name="Millares [0] 2 3 2 2 2 4" xfId="1877" xr:uid="{AAC47F63-0970-49C7-BD84-90EBC97C76F0}"/>
    <cellStyle name="Millares [0] 2 3 2 2 2 4 2" xfId="4739" xr:uid="{5DDD9AD8-F4B2-47AA-B088-AD2DEFB51A12}"/>
    <cellStyle name="Millares [0] 2 3 2 2 2 4 2 2" xfId="10463" xr:uid="{6F0F44C7-79A9-4893-BC9C-1DC3168D940E}"/>
    <cellStyle name="Millares [0] 2 3 2 2 2 4 2 3" xfId="16187" xr:uid="{6E51FAE1-DDE5-4CF8-9BA7-B433441291AE}"/>
    <cellStyle name="Millares [0] 2 3 2 2 2 4 3" xfId="7601" xr:uid="{1AF4AACA-4BCE-4E61-BCF9-C608BD05EFB2}"/>
    <cellStyle name="Millares [0] 2 3 2 2 2 4 4" xfId="13325" xr:uid="{A830D2C3-6551-4BF1-B20B-32F5597292BC}"/>
    <cellStyle name="Millares [0] 2 3 2 2 2 5" xfId="3308" xr:uid="{B347B4FC-8A91-451B-92DF-CC082455EAC8}"/>
    <cellStyle name="Millares [0] 2 3 2 2 2 5 2" xfId="9032" xr:uid="{7699B851-D185-4408-BA6B-F8F3693E87F2}"/>
    <cellStyle name="Millares [0] 2 3 2 2 2 5 3" xfId="14756" xr:uid="{32970D87-94DD-465A-BADD-64ED5F5A3F5B}"/>
    <cellStyle name="Millares [0] 2 3 2 2 2 6" xfId="6170" xr:uid="{67043600-4A17-40E3-9DD1-59F99667B90A}"/>
    <cellStyle name="Millares [0] 2 3 2 2 2 7" xfId="11894" xr:uid="{7792C927-67EE-41C4-AC3E-10730C003FE1}"/>
    <cellStyle name="Millares [0] 2 3 2 2 3" xfId="684" xr:uid="{09413B94-626E-4407-B251-F5C9D9FC1E89}"/>
    <cellStyle name="Millares [0] 2 3 2 2 3 2" xfId="2115" xr:uid="{10307E57-6B92-4EEE-B119-42119A46E04D}"/>
    <cellStyle name="Millares [0] 2 3 2 2 3 2 2" xfId="4977" xr:uid="{1309D921-4360-4662-80B3-B4EC4B89AFC6}"/>
    <cellStyle name="Millares [0] 2 3 2 2 3 2 2 2" xfId="10701" xr:uid="{5440B7BD-77D6-4FD6-B0D9-3DC1CCC80CE0}"/>
    <cellStyle name="Millares [0] 2 3 2 2 3 2 2 3" xfId="16425" xr:uid="{BBCEE153-A563-4EF6-A511-72FD1FC049B8}"/>
    <cellStyle name="Millares [0] 2 3 2 2 3 2 3" xfId="7839" xr:uid="{5A8CA8C6-B66D-4DF4-9068-DEF08CA43AA3}"/>
    <cellStyle name="Millares [0] 2 3 2 2 3 2 4" xfId="13563" xr:uid="{07EEB072-EF20-4A63-AA59-5B0A6405797A}"/>
    <cellStyle name="Millares [0] 2 3 2 2 3 3" xfId="3546" xr:uid="{7443CFCB-E01C-4A10-B399-E0D62284B3E2}"/>
    <cellStyle name="Millares [0] 2 3 2 2 3 3 2" xfId="9270" xr:uid="{DD50A950-AD3C-4248-8725-BEB9A8DB6880}"/>
    <cellStyle name="Millares [0] 2 3 2 2 3 3 3" xfId="14994" xr:uid="{D90EE217-FF9F-4BD8-884E-B9BA2288EFED}"/>
    <cellStyle name="Millares [0] 2 3 2 2 3 4" xfId="6408" xr:uid="{5AA72A8D-AF29-4A70-9F93-ADA7A35C4416}"/>
    <cellStyle name="Millares [0] 2 3 2 2 3 5" xfId="12132" xr:uid="{AC0070C7-5DD0-4913-B0F2-24C98E806702}"/>
    <cellStyle name="Millares [0] 2 3 2 2 4" xfId="1161" xr:uid="{61331C04-661A-4E51-936B-4D783A301849}"/>
    <cellStyle name="Millares [0] 2 3 2 2 4 2" xfId="2592" xr:uid="{08341375-219C-459D-80F0-F5055857E282}"/>
    <cellStyle name="Millares [0] 2 3 2 2 4 2 2" xfId="5454" xr:uid="{6ECDA81B-B61A-4C39-BBB9-903774B58604}"/>
    <cellStyle name="Millares [0] 2 3 2 2 4 2 2 2" xfId="11178" xr:uid="{84479CAA-653B-4E25-9BCD-C9132E11F522}"/>
    <cellStyle name="Millares [0] 2 3 2 2 4 2 2 3" xfId="16902" xr:uid="{6F9589BF-844A-4411-A43A-F9E0E0C350CD}"/>
    <cellStyle name="Millares [0] 2 3 2 2 4 2 3" xfId="8316" xr:uid="{24573D1B-B2ED-4464-BA95-D8F231FAEDCA}"/>
    <cellStyle name="Millares [0] 2 3 2 2 4 2 4" xfId="14040" xr:uid="{20F3C5BD-96BE-4B5C-B1D2-0D26CDCB983A}"/>
    <cellStyle name="Millares [0] 2 3 2 2 4 3" xfId="4023" xr:uid="{80D505D5-BE1A-44B8-8B78-136817BF3DAF}"/>
    <cellStyle name="Millares [0] 2 3 2 2 4 3 2" xfId="9747" xr:uid="{80635662-1026-41CD-9D20-2150640DFA8C}"/>
    <cellStyle name="Millares [0] 2 3 2 2 4 3 3" xfId="15471" xr:uid="{C821D030-0F7D-4CC3-BB04-5D23529BDC83}"/>
    <cellStyle name="Millares [0] 2 3 2 2 4 4" xfId="6885" xr:uid="{E88C8800-3E70-4DB0-86CF-CDA5E8F559CC}"/>
    <cellStyle name="Millares [0] 2 3 2 2 4 5" xfId="12609" xr:uid="{F74D6BD1-CD27-4CDC-B7F4-772DF1552B0E}"/>
    <cellStyle name="Millares [0] 2 3 2 2 5" xfId="1638" xr:uid="{2AC05E57-74B6-4FC8-9F7A-27FBAF058D32}"/>
    <cellStyle name="Millares [0] 2 3 2 2 5 2" xfId="4500" xr:uid="{0034A018-F064-4BDE-A2DF-D634642E3B2F}"/>
    <cellStyle name="Millares [0] 2 3 2 2 5 2 2" xfId="10224" xr:uid="{D5FA4B4F-857F-415B-9970-011274B2BD48}"/>
    <cellStyle name="Millares [0] 2 3 2 2 5 2 3" xfId="15948" xr:uid="{0B137D81-5176-4622-8680-6909078FB86D}"/>
    <cellStyle name="Millares [0] 2 3 2 2 5 3" xfId="7362" xr:uid="{C2F99637-6713-4D93-926A-DC698415DD9B}"/>
    <cellStyle name="Millares [0] 2 3 2 2 5 4" xfId="13086" xr:uid="{46072AB2-9D53-4764-92B0-70BB5C514846}"/>
    <cellStyle name="Millares [0] 2 3 2 2 6" xfId="3069" xr:uid="{4F837F08-C0F8-469D-833A-FB79C6C60B9D}"/>
    <cellStyle name="Millares [0] 2 3 2 2 6 2" xfId="8793" xr:uid="{0230CBE8-F72B-4640-AF78-17C605FF8C91}"/>
    <cellStyle name="Millares [0] 2 3 2 2 6 3" xfId="14517" xr:uid="{A8CA6A9F-C1EC-41E0-91F7-AB95652FAB48}"/>
    <cellStyle name="Millares [0] 2 3 2 2 7" xfId="5931" xr:uid="{61EEC35E-BB63-46AA-A437-80616A5DD277}"/>
    <cellStyle name="Millares [0] 2 3 2 2 8" xfId="11655" xr:uid="{C676C8AF-C01F-44B3-A2D4-D899659B8B87}"/>
    <cellStyle name="Millares [0] 2 3 2 3" xfId="328" xr:uid="{4EEA4F1E-48FE-4075-9E36-6DC327636E52}"/>
    <cellStyle name="Millares [0] 2 3 2 3 2" xfId="805" xr:uid="{C7C56D84-A2C6-441A-9340-39729AEEED1B}"/>
    <cellStyle name="Millares [0] 2 3 2 3 2 2" xfId="2236" xr:uid="{70BD2942-9295-4482-BDCA-7EE550D95FF7}"/>
    <cellStyle name="Millares [0] 2 3 2 3 2 2 2" xfId="5098" xr:uid="{B5598C35-A857-40D2-8016-8709496C2A8F}"/>
    <cellStyle name="Millares [0] 2 3 2 3 2 2 2 2" xfId="10822" xr:uid="{5C1C017A-50C9-45FE-9163-1E6E86467636}"/>
    <cellStyle name="Millares [0] 2 3 2 3 2 2 2 3" xfId="16546" xr:uid="{12717FDE-9579-4FE5-960B-D8DB654A910A}"/>
    <cellStyle name="Millares [0] 2 3 2 3 2 2 3" xfId="7960" xr:uid="{CF8C8159-1149-45B1-A4B0-780507C64F18}"/>
    <cellStyle name="Millares [0] 2 3 2 3 2 2 4" xfId="13684" xr:uid="{37958495-1665-454C-899D-9B6652FBFE71}"/>
    <cellStyle name="Millares [0] 2 3 2 3 2 3" xfId="3667" xr:uid="{38475F2E-F5D3-48C7-AAC9-FB9E85631D74}"/>
    <cellStyle name="Millares [0] 2 3 2 3 2 3 2" xfId="9391" xr:uid="{EE687A59-0887-48DE-AF70-1564C4A49B89}"/>
    <cellStyle name="Millares [0] 2 3 2 3 2 3 3" xfId="15115" xr:uid="{91DCEC73-25B7-4DB2-92D2-3133FC17F25C}"/>
    <cellStyle name="Millares [0] 2 3 2 3 2 4" xfId="6529" xr:uid="{D5026F54-3B74-44CC-B8C4-7645693203FA}"/>
    <cellStyle name="Millares [0] 2 3 2 3 2 5" xfId="12253" xr:uid="{094B5932-407E-4700-B497-CF6857646E7F}"/>
    <cellStyle name="Millares [0] 2 3 2 3 3" xfId="1282" xr:uid="{4EEEF581-E3DE-427B-BEBC-6344C8964326}"/>
    <cellStyle name="Millares [0] 2 3 2 3 3 2" xfId="2713" xr:uid="{7E85CF34-FD22-499B-B1B0-DEEADE03D4F7}"/>
    <cellStyle name="Millares [0] 2 3 2 3 3 2 2" xfId="5575" xr:uid="{A98A8522-9F56-41DC-9900-666D2ED179B6}"/>
    <cellStyle name="Millares [0] 2 3 2 3 3 2 2 2" xfId="11299" xr:uid="{49783C87-34B9-4C7F-977D-D58FA3C2B855}"/>
    <cellStyle name="Millares [0] 2 3 2 3 3 2 2 3" xfId="17023" xr:uid="{9D7E2DB1-5CA4-497F-975E-FB585699AC27}"/>
    <cellStyle name="Millares [0] 2 3 2 3 3 2 3" xfId="8437" xr:uid="{D8CC8277-A592-41F6-8729-4CCCC3CD32D3}"/>
    <cellStyle name="Millares [0] 2 3 2 3 3 2 4" xfId="14161" xr:uid="{AEE0932E-BFD8-4C49-A1B3-7F9FA787E79E}"/>
    <cellStyle name="Millares [0] 2 3 2 3 3 3" xfId="4144" xr:uid="{002F22A9-AE08-4C76-B63E-28D3707E83DC}"/>
    <cellStyle name="Millares [0] 2 3 2 3 3 3 2" xfId="9868" xr:uid="{BDCCC298-5D82-4069-9912-44AB0E2232D7}"/>
    <cellStyle name="Millares [0] 2 3 2 3 3 3 3" xfId="15592" xr:uid="{83CCE3D0-0E28-4C59-B934-41CEF0BC316A}"/>
    <cellStyle name="Millares [0] 2 3 2 3 3 4" xfId="7006" xr:uid="{E49D79D1-0BD8-4BFB-A014-97D8C247293D}"/>
    <cellStyle name="Millares [0] 2 3 2 3 3 5" xfId="12730" xr:uid="{424C3270-C005-4CDE-85AA-5C6A06DC4498}"/>
    <cellStyle name="Millares [0] 2 3 2 3 4" xfId="1759" xr:uid="{FDE78060-889A-4D67-97B9-7C7073E1966B}"/>
    <cellStyle name="Millares [0] 2 3 2 3 4 2" xfId="4621" xr:uid="{E7B5859D-881D-479F-AA80-B9C3BA1D5ABD}"/>
    <cellStyle name="Millares [0] 2 3 2 3 4 2 2" xfId="10345" xr:uid="{FFEBE052-0E68-42FB-B970-12CDBCE2DCB4}"/>
    <cellStyle name="Millares [0] 2 3 2 3 4 2 3" xfId="16069" xr:uid="{55ABC6E5-7782-4B60-8F70-473B5CFA8239}"/>
    <cellStyle name="Millares [0] 2 3 2 3 4 3" xfId="7483" xr:uid="{B4DBC114-D9DF-4594-A5B7-371B9FA0E966}"/>
    <cellStyle name="Millares [0] 2 3 2 3 4 4" xfId="13207" xr:uid="{4873F3C5-2999-4AAC-AAB4-88CDD10A6EC8}"/>
    <cellStyle name="Millares [0] 2 3 2 3 5" xfId="3190" xr:uid="{B80ADC45-CECE-4AF7-AF79-6573B8BFC034}"/>
    <cellStyle name="Millares [0] 2 3 2 3 5 2" xfId="8914" xr:uid="{FE02D4E8-385E-4AEC-A7DA-5CF7A3D64D09}"/>
    <cellStyle name="Millares [0] 2 3 2 3 5 3" xfId="14638" xr:uid="{570C6911-890C-4371-9594-27E07F1D3432}"/>
    <cellStyle name="Millares [0] 2 3 2 3 6" xfId="6052" xr:uid="{04625EB4-D7ED-4883-8452-C35F51786862}"/>
    <cellStyle name="Millares [0] 2 3 2 3 7" xfId="11776" xr:uid="{F1C1FC90-48B2-4901-BFD8-73F05A1DF426}"/>
    <cellStyle name="Millares [0] 2 3 2 4" xfId="566" xr:uid="{9E470F57-82A6-4E65-B455-5C8FAEB10A27}"/>
    <cellStyle name="Millares [0] 2 3 2 4 2" xfId="1997" xr:uid="{52BE0143-535C-4724-8D25-3AD9CE6FD209}"/>
    <cellStyle name="Millares [0] 2 3 2 4 2 2" xfId="4859" xr:uid="{15C3F216-8013-4380-8F6A-92C3103E27A8}"/>
    <cellStyle name="Millares [0] 2 3 2 4 2 2 2" xfId="10583" xr:uid="{B5132886-2E68-4A55-8AF9-03511D6BDA5B}"/>
    <cellStyle name="Millares [0] 2 3 2 4 2 2 3" xfId="16307" xr:uid="{308EA135-119A-4432-983F-F2325C0EF748}"/>
    <cellStyle name="Millares [0] 2 3 2 4 2 3" xfId="7721" xr:uid="{A7CDFE44-0974-4A1B-BEC8-3EC9069967B5}"/>
    <cellStyle name="Millares [0] 2 3 2 4 2 4" xfId="13445" xr:uid="{B01AD1A9-D33D-4E08-8933-DCAE41741551}"/>
    <cellStyle name="Millares [0] 2 3 2 4 3" xfId="3428" xr:uid="{5660F393-FC9D-4F46-906E-0176A3CCF4D0}"/>
    <cellStyle name="Millares [0] 2 3 2 4 3 2" xfId="9152" xr:uid="{823E2DF9-D0B0-4426-AD43-4BD4CA8C7B65}"/>
    <cellStyle name="Millares [0] 2 3 2 4 3 3" xfId="14876" xr:uid="{68EDC57D-0AE2-44F0-B2E0-79D2FFBFBFBF}"/>
    <cellStyle name="Millares [0] 2 3 2 4 4" xfId="6290" xr:uid="{23075061-C0A2-439B-B64D-4EA899B336E0}"/>
    <cellStyle name="Millares [0] 2 3 2 4 5" xfId="12014" xr:uid="{4F013E41-8A95-4D50-9610-FD95B66193F0}"/>
    <cellStyle name="Millares [0] 2 3 2 5" xfId="1043" xr:uid="{6E4F63ED-358F-4C3B-B9D9-2DA5FD2343CC}"/>
    <cellStyle name="Millares [0] 2 3 2 5 2" xfId="2474" xr:uid="{0F79A501-A602-4E33-ADA8-FAFC3288F981}"/>
    <cellStyle name="Millares [0] 2 3 2 5 2 2" xfId="5336" xr:uid="{324DDBDE-9D75-4614-8865-3C219AEEEE9A}"/>
    <cellStyle name="Millares [0] 2 3 2 5 2 2 2" xfId="11060" xr:uid="{943393A8-6F42-454F-B510-DE0B98473734}"/>
    <cellStyle name="Millares [0] 2 3 2 5 2 2 3" xfId="16784" xr:uid="{3ED133AB-0155-49ED-B984-A27E71FD42DD}"/>
    <cellStyle name="Millares [0] 2 3 2 5 2 3" xfId="8198" xr:uid="{31A7A95D-E746-4C79-9E37-6FE0AA3D25D6}"/>
    <cellStyle name="Millares [0] 2 3 2 5 2 4" xfId="13922" xr:uid="{2FF8F260-FDE2-46CA-B31C-5C4DA3B3D4F1}"/>
    <cellStyle name="Millares [0] 2 3 2 5 3" xfId="3905" xr:uid="{9B6C090C-368D-4D94-AABC-F4825069DBD4}"/>
    <cellStyle name="Millares [0] 2 3 2 5 3 2" xfId="9629" xr:uid="{FCCAF403-C70F-47EA-A40D-14CCC2DD53E6}"/>
    <cellStyle name="Millares [0] 2 3 2 5 3 3" xfId="15353" xr:uid="{8452518C-B957-44B1-875A-D57409273A5D}"/>
    <cellStyle name="Millares [0] 2 3 2 5 4" xfId="6767" xr:uid="{B99A9363-C4E2-4C8C-AC65-817C21821AD4}"/>
    <cellStyle name="Millares [0] 2 3 2 5 5" xfId="12491" xr:uid="{E7C20B86-8958-401D-BD70-827CFA3C5DDA}"/>
    <cellStyle name="Millares [0] 2 3 2 6" xfId="1520" xr:uid="{15E47A05-D80A-487F-BF3F-19DE44D82E9A}"/>
    <cellStyle name="Millares [0] 2 3 2 6 2" xfId="4382" xr:uid="{4516F031-427F-4BBD-8AA7-4D10C20C2A89}"/>
    <cellStyle name="Millares [0] 2 3 2 6 2 2" xfId="10106" xr:uid="{4716F387-C95B-4188-80EC-7C7E8AEA5CDD}"/>
    <cellStyle name="Millares [0] 2 3 2 6 2 3" xfId="15830" xr:uid="{CFF79AAA-A076-4B34-A5C1-30BA1D74864E}"/>
    <cellStyle name="Millares [0] 2 3 2 6 3" xfId="7244" xr:uid="{4CDB7253-EFE7-40B1-8B4E-5F7348D40D88}"/>
    <cellStyle name="Millares [0] 2 3 2 6 4" xfId="12968" xr:uid="{10A5FAFE-F070-4DEC-8726-69F2642810E6}"/>
    <cellStyle name="Millares [0] 2 3 2 7" xfId="2951" xr:uid="{7F420D45-D26D-49D5-A0AD-90DC6A9C18F6}"/>
    <cellStyle name="Millares [0] 2 3 2 7 2" xfId="8675" xr:uid="{61601F80-0359-4509-8C87-CDF9EC7CB7F6}"/>
    <cellStyle name="Millares [0] 2 3 2 7 3" xfId="14399" xr:uid="{5D667993-E135-4A20-8B80-2A7D729F46F0}"/>
    <cellStyle name="Millares [0] 2 3 2 8" xfId="5813" xr:uid="{735A3BC3-5C98-4C25-BF7D-42A05A8EE25E}"/>
    <cellStyle name="Millares [0] 2 3 2 9" xfId="11537" xr:uid="{EC225598-7ECD-4B95-92B1-3E1BE5FDC285}"/>
    <cellStyle name="Millares [0] 2 3 3" xfId="147" xr:uid="{6BF143F3-7B83-4A5E-990F-44FF0C151791}"/>
    <cellStyle name="Millares [0] 2 3 3 2" xfId="386" xr:uid="{5E84DB35-3B73-497F-BF3C-E07DA812D5B8}"/>
    <cellStyle name="Millares [0] 2 3 3 2 2" xfId="863" xr:uid="{34C7F3F2-B064-4341-9054-BDCAB6322BF2}"/>
    <cellStyle name="Millares [0] 2 3 3 2 2 2" xfId="2294" xr:uid="{BB6EC802-5B99-4489-9C30-A65E7AEC92DC}"/>
    <cellStyle name="Millares [0] 2 3 3 2 2 2 2" xfId="5156" xr:uid="{70E436A8-ABBF-4E9D-96BC-0329E56FBB7F}"/>
    <cellStyle name="Millares [0] 2 3 3 2 2 2 2 2" xfId="10880" xr:uid="{B51DF1C4-48F9-44DB-9413-8BAF7D11D139}"/>
    <cellStyle name="Millares [0] 2 3 3 2 2 2 2 3" xfId="16604" xr:uid="{4B06071D-EE17-464F-AD66-575950A1CA09}"/>
    <cellStyle name="Millares [0] 2 3 3 2 2 2 3" xfId="8018" xr:uid="{F6C68E92-6785-4CFE-A81A-F63711ADABA9}"/>
    <cellStyle name="Millares [0] 2 3 3 2 2 2 4" xfId="13742" xr:uid="{B939AEE9-5432-434A-82B4-85F9BF2404A6}"/>
    <cellStyle name="Millares [0] 2 3 3 2 2 3" xfId="3725" xr:uid="{38EABA40-992A-4416-A489-1AE4844E913E}"/>
    <cellStyle name="Millares [0] 2 3 3 2 2 3 2" xfId="9449" xr:uid="{8D55FAA9-BAFE-41E8-BD7D-20DD644CAB9A}"/>
    <cellStyle name="Millares [0] 2 3 3 2 2 3 3" xfId="15173" xr:uid="{11EF97CC-ABE5-4675-8EEB-77D177A2C9F7}"/>
    <cellStyle name="Millares [0] 2 3 3 2 2 4" xfId="6587" xr:uid="{1312F5CC-87B8-4FE5-B6C7-C15E5329CE06}"/>
    <cellStyle name="Millares [0] 2 3 3 2 2 5" xfId="12311" xr:uid="{AE504675-EA9D-400C-B778-0F4CE6DD7CB3}"/>
    <cellStyle name="Millares [0] 2 3 3 2 3" xfId="1340" xr:uid="{0EB9F35E-CF5A-4B3E-B4E4-B3B9F7D2DFCA}"/>
    <cellStyle name="Millares [0] 2 3 3 2 3 2" xfId="2771" xr:uid="{979CD147-9DC1-4916-950C-4C9878E3205C}"/>
    <cellStyle name="Millares [0] 2 3 3 2 3 2 2" xfId="5633" xr:uid="{D6D042A4-5EDD-4BA7-9C2B-F82DB7D7FA27}"/>
    <cellStyle name="Millares [0] 2 3 3 2 3 2 2 2" xfId="11357" xr:uid="{C765AA86-6F68-46A7-88F3-C3EE62E3FB5E}"/>
    <cellStyle name="Millares [0] 2 3 3 2 3 2 2 3" xfId="17081" xr:uid="{3B338FA1-36C0-43A0-8C17-100FE775EAEB}"/>
    <cellStyle name="Millares [0] 2 3 3 2 3 2 3" xfId="8495" xr:uid="{615E83E6-9F27-40B3-B2E3-83C21FDBF923}"/>
    <cellStyle name="Millares [0] 2 3 3 2 3 2 4" xfId="14219" xr:uid="{D99006C3-72EA-4C00-A386-65727BF3E991}"/>
    <cellStyle name="Millares [0] 2 3 3 2 3 3" xfId="4202" xr:uid="{15118005-65E9-422D-A7C2-73BD7947AA5F}"/>
    <cellStyle name="Millares [0] 2 3 3 2 3 3 2" xfId="9926" xr:uid="{B6D76F5B-C532-4E36-97E4-5B7848DA7132}"/>
    <cellStyle name="Millares [0] 2 3 3 2 3 3 3" xfId="15650" xr:uid="{3A71CFAA-A898-44D8-BD7A-0F1AC3033894}"/>
    <cellStyle name="Millares [0] 2 3 3 2 3 4" xfId="7064" xr:uid="{270AEB90-6103-45D4-A77F-0A33BEDA5D02}"/>
    <cellStyle name="Millares [0] 2 3 3 2 3 5" xfId="12788" xr:uid="{3FCA20C2-2555-4915-9952-3981CBA96AE4}"/>
    <cellStyle name="Millares [0] 2 3 3 2 4" xfId="1817" xr:uid="{94DE648D-3F6B-4951-BD06-79643A9B4690}"/>
    <cellStyle name="Millares [0] 2 3 3 2 4 2" xfId="4679" xr:uid="{CDF81C35-0B48-432B-990C-1E41305F8EF7}"/>
    <cellStyle name="Millares [0] 2 3 3 2 4 2 2" xfId="10403" xr:uid="{CE79F2B3-4AE9-423A-BE35-9EC5AA1555D6}"/>
    <cellStyle name="Millares [0] 2 3 3 2 4 2 3" xfId="16127" xr:uid="{A1C555CF-8C69-48C7-BAF0-79EF187C5761}"/>
    <cellStyle name="Millares [0] 2 3 3 2 4 3" xfId="7541" xr:uid="{2BAFB074-5738-43BB-BEBD-B8771CEBE374}"/>
    <cellStyle name="Millares [0] 2 3 3 2 4 4" xfId="13265" xr:uid="{26406A00-3973-441F-977A-25BDB636977D}"/>
    <cellStyle name="Millares [0] 2 3 3 2 5" xfId="3248" xr:uid="{C60B1853-6DC8-4BE3-81E0-F635291968D5}"/>
    <cellStyle name="Millares [0] 2 3 3 2 5 2" xfId="8972" xr:uid="{8EE49991-09A3-464D-817F-C5B6F4ADBC04}"/>
    <cellStyle name="Millares [0] 2 3 3 2 5 3" xfId="14696" xr:uid="{CACE4B78-F751-4AC9-A214-B91835D1AB1F}"/>
    <cellStyle name="Millares [0] 2 3 3 2 6" xfId="6110" xr:uid="{C1EB89D7-C83A-486E-B207-551F71C8F283}"/>
    <cellStyle name="Millares [0] 2 3 3 2 7" xfId="11834" xr:uid="{65980B51-79C8-404D-BCA3-20F8533A2332}"/>
    <cellStyle name="Millares [0] 2 3 3 3" xfId="624" xr:uid="{E51280AB-E091-43BE-B83A-6D52A113B651}"/>
    <cellStyle name="Millares [0] 2 3 3 3 2" xfId="2055" xr:uid="{AD332487-271A-4555-A98F-65A218D882EE}"/>
    <cellStyle name="Millares [0] 2 3 3 3 2 2" xfId="4917" xr:uid="{5622348A-BD3C-4BB9-BAE7-B7FCDD2BCEA4}"/>
    <cellStyle name="Millares [0] 2 3 3 3 2 2 2" xfId="10641" xr:uid="{89F8F1D8-CD33-468A-B193-23CA60FEA35B}"/>
    <cellStyle name="Millares [0] 2 3 3 3 2 2 3" xfId="16365" xr:uid="{AF0CE1EC-ABE4-4B93-A867-E143BA124F3A}"/>
    <cellStyle name="Millares [0] 2 3 3 3 2 3" xfId="7779" xr:uid="{855580FF-4180-4D28-82EA-4EE6980C1AFA}"/>
    <cellStyle name="Millares [0] 2 3 3 3 2 4" xfId="13503" xr:uid="{5B85F9AA-56AA-4B77-9FF9-7BFB1B20B9E6}"/>
    <cellStyle name="Millares [0] 2 3 3 3 3" xfId="3486" xr:uid="{7DE471D6-D1C7-425B-BAB0-5E428DF31793}"/>
    <cellStyle name="Millares [0] 2 3 3 3 3 2" xfId="9210" xr:uid="{5C352625-4F43-4E6A-90D1-E5B947CFF9B5}"/>
    <cellStyle name="Millares [0] 2 3 3 3 3 3" xfId="14934" xr:uid="{0E224347-098E-4F17-AF37-E48B5CFD6051}"/>
    <cellStyle name="Millares [0] 2 3 3 3 4" xfId="6348" xr:uid="{D4E11E9D-A6E9-469F-8407-3266CD60F840}"/>
    <cellStyle name="Millares [0] 2 3 3 3 5" xfId="12072" xr:uid="{B0505D7E-3F4B-4685-B393-617EC3F40971}"/>
    <cellStyle name="Millares [0] 2 3 3 4" xfId="1101" xr:uid="{6DD0F034-122A-4680-A088-DD262D32786C}"/>
    <cellStyle name="Millares [0] 2 3 3 4 2" xfId="2532" xr:uid="{8C535EBE-28FB-42FF-93BF-B2D960645B28}"/>
    <cellStyle name="Millares [0] 2 3 3 4 2 2" xfId="5394" xr:uid="{584C78BC-CA57-4A66-B09C-F0BEB055E194}"/>
    <cellStyle name="Millares [0] 2 3 3 4 2 2 2" xfId="11118" xr:uid="{23D201EC-53FE-4A2F-83EC-BFD7C89D1B74}"/>
    <cellStyle name="Millares [0] 2 3 3 4 2 2 3" xfId="16842" xr:uid="{563185CB-CE0A-4D93-A078-A2663794394F}"/>
    <cellStyle name="Millares [0] 2 3 3 4 2 3" xfId="8256" xr:uid="{79BC252B-8C98-45B7-8783-139551EFE9C6}"/>
    <cellStyle name="Millares [0] 2 3 3 4 2 4" xfId="13980" xr:uid="{17E352FA-7CA6-4F15-ACDB-C3493F486F22}"/>
    <cellStyle name="Millares [0] 2 3 3 4 3" xfId="3963" xr:uid="{2B4303E1-F618-456C-A5F8-71F00B77B46B}"/>
    <cellStyle name="Millares [0] 2 3 3 4 3 2" xfId="9687" xr:uid="{3CA7830D-762C-4745-9A18-B549B659ACE2}"/>
    <cellStyle name="Millares [0] 2 3 3 4 3 3" xfId="15411" xr:uid="{96645828-4461-48A2-9535-D0B2CE896940}"/>
    <cellStyle name="Millares [0] 2 3 3 4 4" xfId="6825" xr:uid="{12776F24-77B9-4645-BB5A-2743D6A6D3B5}"/>
    <cellStyle name="Millares [0] 2 3 3 4 5" xfId="12549" xr:uid="{9C7A14E2-2D17-4A99-A1D4-A83DBB76F3A0}"/>
    <cellStyle name="Millares [0] 2 3 3 5" xfId="1578" xr:uid="{F3C9F5A7-1DBB-456A-A5DE-D53D995CDF7C}"/>
    <cellStyle name="Millares [0] 2 3 3 5 2" xfId="4440" xr:uid="{DC36DA34-B383-4BF4-BC53-1D15C9774BA0}"/>
    <cellStyle name="Millares [0] 2 3 3 5 2 2" xfId="10164" xr:uid="{04680177-BA85-46D7-A32D-C7208D56A4C3}"/>
    <cellStyle name="Millares [0] 2 3 3 5 2 3" xfId="15888" xr:uid="{1A89F0A1-2838-4805-883D-D8323FAC7655}"/>
    <cellStyle name="Millares [0] 2 3 3 5 3" xfId="7302" xr:uid="{10AA17CE-3564-48AA-A4DE-356CEDC1A5D0}"/>
    <cellStyle name="Millares [0] 2 3 3 5 4" xfId="13026" xr:uid="{BB27F48D-A9B3-48ED-BEC1-D38A376092B4}"/>
    <cellStyle name="Millares [0] 2 3 3 6" xfId="3009" xr:uid="{5BC14B7E-A426-463B-A998-9B7BA9D3F48D}"/>
    <cellStyle name="Millares [0] 2 3 3 6 2" xfId="8733" xr:uid="{87C72B85-6027-4CDA-8C5E-BE97BA6F714A}"/>
    <cellStyle name="Millares [0] 2 3 3 6 3" xfId="14457" xr:uid="{957CD926-0562-4B85-A671-5873B4D8DCCE}"/>
    <cellStyle name="Millares [0] 2 3 3 7" xfId="5871" xr:uid="{B869ABD4-7B27-4082-86AC-517E947E9158}"/>
    <cellStyle name="Millares [0] 2 3 3 8" xfId="11595" xr:uid="{B6A3FBF1-FD34-4113-80B8-E4FCF66CD74B}"/>
    <cellStyle name="Millares [0] 2 3 4" xfId="268" xr:uid="{8E8A69CD-FAFF-4A6E-9C91-A3A8FF606F6C}"/>
    <cellStyle name="Millares [0] 2 3 4 2" xfId="745" xr:uid="{0C248D25-D344-4550-9E30-CB4EC331F6A5}"/>
    <cellStyle name="Millares [0] 2 3 4 2 2" xfId="2176" xr:uid="{EFB8F7FD-8DDB-4EBE-82F4-F7B2539FA7E2}"/>
    <cellStyle name="Millares [0] 2 3 4 2 2 2" xfId="5038" xr:uid="{963F3709-CC13-46DF-B045-6FB2087123F4}"/>
    <cellStyle name="Millares [0] 2 3 4 2 2 2 2" xfId="10762" xr:uid="{654DF0C4-7674-4640-A95C-25CA4DC5D661}"/>
    <cellStyle name="Millares [0] 2 3 4 2 2 2 3" xfId="16486" xr:uid="{DA613AA9-D69D-44A4-8C5D-04DF3A954526}"/>
    <cellStyle name="Millares [0] 2 3 4 2 2 3" xfId="7900" xr:uid="{E8722BE9-3B57-4C3D-A3B5-EFE7CBFDFF1D}"/>
    <cellStyle name="Millares [0] 2 3 4 2 2 4" xfId="13624" xr:uid="{81B0767E-7FAD-41AF-A165-82424AC5DA59}"/>
    <cellStyle name="Millares [0] 2 3 4 2 3" xfId="3607" xr:uid="{6CE95865-6141-4B88-93FC-AE43E42A370E}"/>
    <cellStyle name="Millares [0] 2 3 4 2 3 2" xfId="9331" xr:uid="{5FCCB648-A1F8-40F4-83E6-23F0CAAE8454}"/>
    <cellStyle name="Millares [0] 2 3 4 2 3 3" xfId="15055" xr:uid="{CAC24F67-72D4-4A4F-961A-CBFC8D75EE45}"/>
    <cellStyle name="Millares [0] 2 3 4 2 4" xfId="6469" xr:uid="{AD22EB54-19F5-40E9-AC82-D749FB09D08B}"/>
    <cellStyle name="Millares [0] 2 3 4 2 5" xfId="12193" xr:uid="{BFC7CA80-B108-43D6-88C8-7CFA20973DF3}"/>
    <cellStyle name="Millares [0] 2 3 4 3" xfId="1222" xr:uid="{E579EC62-9DB0-4ADE-B271-55A2B279F8D5}"/>
    <cellStyle name="Millares [0] 2 3 4 3 2" xfId="2653" xr:uid="{2040F6AF-915D-45C0-81D8-1BEDFEA5C650}"/>
    <cellStyle name="Millares [0] 2 3 4 3 2 2" xfId="5515" xr:uid="{624E6909-4840-4031-A71E-930152949694}"/>
    <cellStyle name="Millares [0] 2 3 4 3 2 2 2" xfId="11239" xr:uid="{07DBDA38-6F2F-465D-8AB0-2945505B65AA}"/>
    <cellStyle name="Millares [0] 2 3 4 3 2 2 3" xfId="16963" xr:uid="{881D92A0-4416-43E3-824F-0BFCA25C2A8A}"/>
    <cellStyle name="Millares [0] 2 3 4 3 2 3" xfId="8377" xr:uid="{DFD58049-3642-402F-9AA6-6C11B234DD4C}"/>
    <cellStyle name="Millares [0] 2 3 4 3 2 4" xfId="14101" xr:uid="{9E7F2302-AFA9-460A-9AE2-850E10BD5C88}"/>
    <cellStyle name="Millares [0] 2 3 4 3 3" xfId="4084" xr:uid="{E59F3215-197C-4EA6-9224-02476EB4E1B9}"/>
    <cellStyle name="Millares [0] 2 3 4 3 3 2" xfId="9808" xr:uid="{DBBFEDE7-3CD9-4940-87B0-CDFFD8DF5310}"/>
    <cellStyle name="Millares [0] 2 3 4 3 3 3" xfId="15532" xr:uid="{28640AAC-7226-41C9-9504-3D09CBAB6AE3}"/>
    <cellStyle name="Millares [0] 2 3 4 3 4" xfId="6946" xr:uid="{D7D37E0F-F27B-4C70-A2DD-7302F6ED42C3}"/>
    <cellStyle name="Millares [0] 2 3 4 3 5" xfId="12670" xr:uid="{79C6ECAE-F586-4CBD-A2C1-B9B0BC35B362}"/>
    <cellStyle name="Millares [0] 2 3 4 4" xfId="1699" xr:uid="{C1FEC980-D86A-4C0F-BAAF-7DDB8053C0BD}"/>
    <cellStyle name="Millares [0] 2 3 4 4 2" xfId="4561" xr:uid="{342EF2E5-CFED-4003-9797-2F41427EFD99}"/>
    <cellStyle name="Millares [0] 2 3 4 4 2 2" xfId="10285" xr:uid="{C6985613-1B0A-42F4-81DF-0F133CED2E7D}"/>
    <cellStyle name="Millares [0] 2 3 4 4 2 3" xfId="16009" xr:uid="{80E60658-4B4E-4E83-8232-D19FCF7ACAE6}"/>
    <cellStyle name="Millares [0] 2 3 4 4 3" xfId="7423" xr:uid="{A94383DC-09E2-4FE4-88F9-08390115E486}"/>
    <cellStyle name="Millares [0] 2 3 4 4 4" xfId="13147" xr:uid="{8ED8B18B-B5A2-4916-BD41-4EAF82495A97}"/>
    <cellStyle name="Millares [0] 2 3 4 5" xfId="3130" xr:uid="{74038A21-B201-4EC2-97A4-ED7D42AD8C77}"/>
    <cellStyle name="Millares [0] 2 3 4 5 2" xfId="8854" xr:uid="{76995917-4F90-46E5-BF85-C7CC51565C4C}"/>
    <cellStyle name="Millares [0] 2 3 4 5 3" xfId="14578" xr:uid="{5458FA04-329D-4C5A-8F55-F623E872BD84}"/>
    <cellStyle name="Millares [0] 2 3 4 6" xfId="5992" xr:uid="{E84189A9-95DA-4874-A413-564FF1734D48}"/>
    <cellStyle name="Millares [0] 2 3 4 7" xfId="11716" xr:uid="{FD2AC28E-8F43-4036-94A3-4AB966212FBD}"/>
    <cellStyle name="Millares [0] 2 3 5" xfId="506" xr:uid="{3E2564C7-F40C-494A-BA38-281AC9CDD459}"/>
    <cellStyle name="Millares [0] 2 3 5 2" xfId="1937" xr:uid="{FC686258-0341-44A6-96FB-EBE41452B722}"/>
    <cellStyle name="Millares [0] 2 3 5 2 2" xfId="4799" xr:uid="{5A1C531A-CE58-45D9-BE54-B9AA19E4C6DE}"/>
    <cellStyle name="Millares [0] 2 3 5 2 2 2" xfId="10523" xr:uid="{F802CFBB-8C85-4600-9DEF-D54D8C039C65}"/>
    <cellStyle name="Millares [0] 2 3 5 2 2 3" xfId="16247" xr:uid="{E239AB9B-A643-48D7-8FEC-8A1ED0E77E7A}"/>
    <cellStyle name="Millares [0] 2 3 5 2 3" xfId="7661" xr:uid="{617F0D61-6E80-4667-92D2-E7DFCA68968E}"/>
    <cellStyle name="Millares [0] 2 3 5 2 4" xfId="13385" xr:uid="{C6173DE4-BA75-4E31-A14C-89AC0E8AEF7A}"/>
    <cellStyle name="Millares [0] 2 3 5 3" xfId="3368" xr:uid="{9417B90D-76A2-453B-A0E8-BFFEC992EBD8}"/>
    <cellStyle name="Millares [0] 2 3 5 3 2" xfId="9092" xr:uid="{528B893C-9DD1-48B0-B61A-91C37341A1CC}"/>
    <cellStyle name="Millares [0] 2 3 5 3 3" xfId="14816" xr:uid="{8D9E682A-3B37-45BD-BF0A-B957C214B6F1}"/>
    <cellStyle name="Millares [0] 2 3 5 4" xfId="6230" xr:uid="{8E504957-D941-44B1-850D-634051C04218}"/>
    <cellStyle name="Millares [0] 2 3 5 5" xfId="11954" xr:uid="{7E4A6B1E-512C-42F0-BBE5-CC130A315332}"/>
    <cellStyle name="Millares [0] 2 3 6" xfId="983" xr:uid="{8419497C-0F1C-45C6-B8AC-2BA5030171CE}"/>
    <cellStyle name="Millares [0] 2 3 6 2" xfId="2414" xr:uid="{40EFF017-BF44-4433-B842-5E72EC5A6B7D}"/>
    <cellStyle name="Millares [0] 2 3 6 2 2" xfId="5276" xr:uid="{E44B4D8B-AE36-4B50-9A79-748986496DBB}"/>
    <cellStyle name="Millares [0] 2 3 6 2 2 2" xfId="11000" xr:uid="{30496B85-676E-48C7-9F01-D365BDEA0315}"/>
    <cellStyle name="Millares [0] 2 3 6 2 2 3" xfId="16724" xr:uid="{A893B957-641C-4712-8064-DFE8C72487D2}"/>
    <cellStyle name="Millares [0] 2 3 6 2 3" xfId="8138" xr:uid="{50F87405-71C9-444D-80DA-0586F10D0262}"/>
    <cellStyle name="Millares [0] 2 3 6 2 4" xfId="13862" xr:uid="{C11F3F29-0887-4901-A8FC-6DE644C067D2}"/>
    <cellStyle name="Millares [0] 2 3 6 3" xfId="3845" xr:uid="{177BCE81-5285-4FFB-B47E-498BD8AA6997}"/>
    <cellStyle name="Millares [0] 2 3 6 3 2" xfId="9569" xr:uid="{B911249A-B8CD-4027-BC5B-DAA1124D1BCA}"/>
    <cellStyle name="Millares [0] 2 3 6 3 3" xfId="15293" xr:uid="{F256932F-A77A-45C3-BA17-D9747077069F}"/>
    <cellStyle name="Millares [0] 2 3 6 4" xfId="6707" xr:uid="{E30DE87D-1440-476A-A25B-64BAE9FBB315}"/>
    <cellStyle name="Millares [0] 2 3 6 5" xfId="12431" xr:uid="{E0CC645D-9BD3-4670-81D2-B2D62CDE5491}"/>
    <cellStyle name="Millares [0] 2 3 7" xfId="1460" xr:uid="{175B1B8D-0C72-4FCE-A61F-4EE3A298151D}"/>
    <cellStyle name="Millares [0] 2 3 7 2" xfId="4322" xr:uid="{6C247289-F0A6-4A12-92E1-1709B5DD5E28}"/>
    <cellStyle name="Millares [0] 2 3 7 2 2" xfId="10046" xr:uid="{D8EF4C69-2AC0-46B1-A9CE-59DD07D34D91}"/>
    <cellStyle name="Millares [0] 2 3 7 2 3" xfId="15770" xr:uid="{97F86BBA-01B9-44EF-8C27-34BD5DE70A15}"/>
    <cellStyle name="Millares [0] 2 3 7 3" xfId="7184" xr:uid="{E7C39E34-8127-4106-8872-6947D7EB53B6}"/>
    <cellStyle name="Millares [0] 2 3 7 4" xfId="12908" xr:uid="{E5B84C95-DDC2-47E4-8145-358A30C23EAA}"/>
    <cellStyle name="Millares [0] 2 3 8" xfId="2891" xr:uid="{0607A9AB-60AE-4044-8839-9800EDE9C267}"/>
    <cellStyle name="Millares [0] 2 3 8 2" xfId="8615" xr:uid="{7724F2BF-0190-46D0-8511-9022D6E59AEB}"/>
    <cellStyle name="Millares [0] 2 3 8 3" xfId="14339" xr:uid="{41D37F8E-4C55-40D8-8FBA-C94CD1696ADB}"/>
    <cellStyle name="Millares [0] 2 3 9" xfId="5754" xr:uid="{4717C3F3-037C-42F9-B893-A70D2FAD5FD6}"/>
    <cellStyle name="Millares [0] 2 4" xfId="49" xr:uid="{4D8F03FC-9841-44DD-BA3F-BD439499818F}"/>
    <cellStyle name="Millares [0] 2 4 10" xfId="11497" xr:uid="{8434222C-8F15-4770-96F3-AC0BFAFEB835}"/>
    <cellStyle name="Millares [0] 2 4 2" xfId="108" xr:uid="{C7FCB68B-7485-43D3-AE7A-24E62789B047}"/>
    <cellStyle name="Millares [0] 2 4 2 2" xfId="226" xr:uid="{2506D139-EB23-4D41-B484-802B3F1C70DE}"/>
    <cellStyle name="Millares [0] 2 4 2 2 2" xfId="465" xr:uid="{361EF3AF-F06F-49C9-8B57-8D4F4AC96E6C}"/>
    <cellStyle name="Millares [0] 2 4 2 2 2 2" xfId="942" xr:uid="{B200D750-342D-4315-918A-5A3BEB025CD5}"/>
    <cellStyle name="Millares [0] 2 4 2 2 2 2 2" xfId="2373" xr:uid="{E124BFAA-0EE6-44FE-B846-508B91D83FDF}"/>
    <cellStyle name="Millares [0] 2 4 2 2 2 2 2 2" xfId="5235" xr:uid="{94436FB5-C462-4A3E-9DC3-2DB08D04EFF8}"/>
    <cellStyle name="Millares [0] 2 4 2 2 2 2 2 2 2" xfId="10959" xr:uid="{8278D739-A417-4CAA-B178-EF0CD9CC0185}"/>
    <cellStyle name="Millares [0] 2 4 2 2 2 2 2 2 3" xfId="16683" xr:uid="{31002143-DF0B-4D94-BF1E-C32C63753EE2}"/>
    <cellStyle name="Millares [0] 2 4 2 2 2 2 2 3" xfId="8097" xr:uid="{F36F618E-5B61-42FD-A0F3-C03EC1EB9FEB}"/>
    <cellStyle name="Millares [0] 2 4 2 2 2 2 2 4" xfId="13821" xr:uid="{337C57AF-B7EB-406B-AE6B-CB2C266659F3}"/>
    <cellStyle name="Millares [0] 2 4 2 2 2 2 3" xfId="3804" xr:uid="{2EDA6FAD-703B-488B-9174-F3E779312AC8}"/>
    <cellStyle name="Millares [0] 2 4 2 2 2 2 3 2" xfId="9528" xr:uid="{D38A0697-01BA-4BF1-9644-07AF9086F940}"/>
    <cellStyle name="Millares [0] 2 4 2 2 2 2 3 3" xfId="15252" xr:uid="{2923EDD2-4CA8-4325-9207-4601498A90B5}"/>
    <cellStyle name="Millares [0] 2 4 2 2 2 2 4" xfId="6666" xr:uid="{851D2257-FDC9-4493-BAD2-03766EEBA6D0}"/>
    <cellStyle name="Millares [0] 2 4 2 2 2 2 5" xfId="12390" xr:uid="{775FF6F5-F1BE-446F-B6EC-50354479BE88}"/>
    <cellStyle name="Millares [0] 2 4 2 2 2 3" xfId="1419" xr:uid="{480D395C-9B3E-4E50-A3BB-4E68714D4411}"/>
    <cellStyle name="Millares [0] 2 4 2 2 2 3 2" xfId="2850" xr:uid="{254ECB1F-2B58-41A8-9E36-D4D108DD0D9C}"/>
    <cellStyle name="Millares [0] 2 4 2 2 2 3 2 2" xfId="5712" xr:uid="{217730CC-F714-4AC7-863B-0499FDDE3DB4}"/>
    <cellStyle name="Millares [0] 2 4 2 2 2 3 2 2 2" xfId="11436" xr:uid="{4244035F-C20B-4B6F-9969-6A6C7270710B}"/>
    <cellStyle name="Millares [0] 2 4 2 2 2 3 2 2 3" xfId="17160" xr:uid="{0FA9628A-A605-498A-ACC4-84B12B82C6E7}"/>
    <cellStyle name="Millares [0] 2 4 2 2 2 3 2 3" xfId="8574" xr:uid="{3C9289E4-A73E-49C3-8250-9CC37910640B}"/>
    <cellStyle name="Millares [0] 2 4 2 2 2 3 2 4" xfId="14298" xr:uid="{3E79777B-4EAD-4FDB-88E9-3300B3435BCE}"/>
    <cellStyle name="Millares [0] 2 4 2 2 2 3 3" xfId="4281" xr:uid="{2396EF0E-BA7B-4958-91BC-F4ADF7E426D2}"/>
    <cellStyle name="Millares [0] 2 4 2 2 2 3 3 2" xfId="10005" xr:uid="{61B4A569-AB25-4C9F-B39D-E30A88F58C36}"/>
    <cellStyle name="Millares [0] 2 4 2 2 2 3 3 3" xfId="15729" xr:uid="{A75145EC-2F16-4F62-9B12-7AFCA34EA0AE}"/>
    <cellStyle name="Millares [0] 2 4 2 2 2 3 4" xfId="7143" xr:uid="{9793E939-9DCE-4D92-958B-B6F749269801}"/>
    <cellStyle name="Millares [0] 2 4 2 2 2 3 5" xfId="12867" xr:uid="{9D7A25E8-D982-463C-A544-18809EEF6A79}"/>
    <cellStyle name="Millares [0] 2 4 2 2 2 4" xfId="1896" xr:uid="{D434F9D5-36AB-40E9-9E6E-893E5AFF23B1}"/>
    <cellStyle name="Millares [0] 2 4 2 2 2 4 2" xfId="4758" xr:uid="{4E24D014-13BC-4495-AAFC-5A2B0F167636}"/>
    <cellStyle name="Millares [0] 2 4 2 2 2 4 2 2" xfId="10482" xr:uid="{C9920A3E-EBF0-4CBA-BE41-1C3EE3C63BD8}"/>
    <cellStyle name="Millares [0] 2 4 2 2 2 4 2 3" xfId="16206" xr:uid="{DB8ABB2E-37D1-40C3-B392-4245FA0A1694}"/>
    <cellStyle name="Millares [0] 2 4 2 2 2 4 3" xfId="7620" xr:uid="{9BF18B0E-4A29-46C8-BEBA-21F9E38C395D}"/>
    <cellStyle name="Millares [0] 2 4 2 2 2 4 4" xfId="13344" xr:uid="{582406D3-1DA5-4E58-B5A6-07F42C606F21}"/>
    <cellStyle name="Millares [0] 2 4 2 2 2 5" xfId="3327" xr:uid="{95594207-0E6C-4241-99CB-96AC8A16820D}"/>
    <cellStyle name="Millares [0] 2 4 2 2 2 5 2" xfId="9051" xr:uid="{F1D81A98-65BB-4B4B-B131-660E980B7AA9}"/>
    <cellStyle name="Millares [0] 2 4 2 2 2 5 3" xfId="14775" xr:uid="{17D66420-0376-4880-84F0-0D8712AED51A}"/>
    <cellStyle name="Millares [0] 2 4 2 2 2 6" xfId="6189" xr:uid="{506ACC88-4B6F-4946-B9B6-F2E69481708B}"/>
    <cellStyle name="Millares [0] 2 4 2 2 2 7" xfId="11913" xr:uid="{61595914-AAEE-460C-A76C-5B2B65161125}"/>
    <cellStyle name="Millares [0] 2 4 2 2 3" xfId="703" xr:uid="{4C926995-5725-4DC6-BD7A-7AA17D7A29E9}"/>
    <cellStyle name="Millares [0] 2 4 2 2 3 2" xfId="2134" xr:uid="{A3D0FF10-2316-41A8-98AF-EA4B8AE63D68}"/>
    <cellStyle name="Millares [0] 2 4 2 2 3 2 2" xfId="4996" xr:uid="{639CC4F3-EC69-406D-BA43-098343019596}"/>
    <cellStyle name="Millares [0] 2 4 2 2 3 2 2 2" xfId="10720" xr:uid="{EA7475B0-FFCE-4621-995C-6CE22A922FA2}"/>
    <cellStyle name="Millares [0] 2 4 2 2 3 2 2 3" xfId="16444" xr:uid="{7104E0E0-12E7-454B-AC96-7836F57C5D3B}"/>
    <cellStyle name="Millares [0] 2 4 2 2 3 2 3" xfId="7858" xr:uid="{70C9B620-D204-41FC-AD6B-EE52F11C6AE4}"/>
    <cellStyle name="Millares [0] 2 4 2 2 3 2 4" xfId="13582" xr:uid="{3660C5BF-A48D-49F9-AF13-B6CEC0A1F2DF}"/>
    <cellStyle name="Millares [0] 2 4 2 2 3 3" xfId="3565" xr:uid="{F02E898C-7872-445E-B233-BC202D06A05D}"/>
    <cellStyle name="Millares [0] 2 4 2 2 3 3 2" xfId="9289" xr:uid="{B2E17E5F-9258-4EBD-8E6A-9BBE1FFB63A2}"/>
    <cellStyle name="Millares [0] 2 4 2 2 3 3 3" xfId="15013" xr:uid="{C6A4B8B8-F051-48C8-846C-D3A48FDF7AE0}"/>
    <cellStyle name="Millares [0] 2 4 2 2 3 4" xfId="6427" xr:uid="{EBE85494-DC27-4597-BA1B-F23D7E9DB4C8}"/>
    <cellStyle name="Millares [0] 2 4 2 2 3 5" xfId="12151" xr:uid="{1ED24A3A-A78F-4E76-BC0F-6DE308AAE97F}"/>
    <cellStyle name="Millares [0] 2 4 2 2 4" xfId="1180" xr:uid="{890BE523-2459-4810-A594-00EFDBD6B0FC}"/>
    <cellStyle name="Millares [0] 2 4 2 2 4 2" xfId="2611" xr:uid="{6DCD9D3B-D7C6-4D52-8013-6A733B8E8393}"/>
    <cellStyle name="Millares [0] 2 4 2 2 4 2 2" xfId="5473" xr:uid="{0A5FB8E8-7BF5-4127-B5D1-BCB0F65DDF9D}"/>
    <cellStyle name="Millares [0] 2 4 2 2 4 2 2 2" xfId="11197" xr:uid="{0165B975-4F8C-44F6-A78C-29A515A8403E}"/>
    <cellStyle name="Millares [0] 2 4 2 2 4 2 2 3" xfId="16921" xr:uid="{303FA623-8F5A-4957-861D-9EE3CBAC5222}"/>
    <cellStyle name="Millares [0] 2 4 2 2 4 2 3" xfId="8335" xr:uid="{DAFF8AE4-E76F-4B19-8625-C17DC7C2F761}"/>
    <cellStyle name="Millares [0] 2 4 2 2 4 2 4" xfId="14059" xr:uid="{4C4B52A6-904D-4EFD-84AE-5143B1DC88DD}"/>
    <cellStyle name="Millares [0] 2 4 2 2 4 3" xfId="4042" xr:uid="{F3D7624B-95F2-41E2-8742-F29DA34270D5}"/>
    <cellStyle name="Millares [0] 2 4 2 2 4 3 2" xfId="9766" xr:uid="{477A2E83-E835-4B5F-8380-B90B07D2AECF}"/>
    <cellStyle name="Millares [0] 2 4 2 2 4 3 3" xfId="15490" xr:uid="{5C24F697-FBE6-4474-A1C1-790F5A6CF4FF}"/>
    <cellStyle name="Millares [0] 2 4 2 2 4 4" xfId="6904" xr:uid="{2B01131A-5903-4390-9785-980AE35B32A2}"/>
    <cellStyle name="Millares [0] 2 4 2 2 4 5" xfId="12628" xr:uid="{25C371FF-D396-4250-8CDA-ED6B33E8512F}"/>
    <cellStyle name="Millares [0] 2 4 2 2 5" xfId="1657" xr:uid="{02505F1A-7E20-4ADB-B443-6E30ADB48907}"/>
    <cellStyle name="Millares [0] 2 4 2 2 5 2" xfId="4519" xr:uid="{9B5F339E-6CDA-40ED-960C-D641EE3A39DD}"/>
    <cellStyle name="Millares [0] 2 4 2 2 5 2 2" xfId="10243" xr:uid="{D0E52172-9004-4217-9AC0-F5BCC9A2B92E}"/>
    <cellStyle name="Millares [0] 2 4 2 2 5 2 3" xfId="15967" xr:uid="{2D1177FD-1F01-4179-9D2C-25B4FB53D0F4}"/>
    <cellStyle name="Millares [0] 2 4 2 2 5 3" xfId="7381" xr:uid="{C10F243F-00AD-49D8-853B-C113451E6908}"/>
    <cellStyle name="Millares [0] 2 4 2 2 5 4" xfId="13105" xr:uid="{94DF17D5-B7AE-484E-9E60-A7E7A94703A4}"/>
    <cellStyle name="Millares [0] 2 4 2 2 6" xfId="3088" xr:uid="{6335AE69-5983-42A9-B457-02017A82ACBC}"/>
    <cellStyle name="Millares [0] 2 4 2 2 6 2" xfId="8812" xr:uid="{BC40FBD7-08A8-4568-B9C4-A561E4F809D8}"/>
    <cellStyle name="Millares [0] 2 4 2 2 6 3" xfId="14536" xr:uid="{1D4C3C49-6A12-4ED5-8AAA-041EBE5F9C04}"/>
    <cellStyle name="Millares [0] 2 4 2 2 7" xfId="5950" xr:uid="{B0BB4CE0-323F-4BB4-8E17-5407BE0535CE}"/>
    <cellStyle name="Millares [0] 2 4 2 2 8" xfId="11674" xr:uid="{7EE40570-6F04-4DCA-83C0-3969EFE05618}"/>
    <cellStyle name="Millares [0] 2 4 2 3" xfId="347" xr:uid="{A0C05873-5041-40BC-B298-537A2D96C835}"/>
    <cellStyle name="Millares [0] 2 4 2 3 2" xfId="824" xr:uid="{58F1E798-0632-4C3C-A1C5-4FFC8D680752}"/>
    <cellStyle name="Millares [0] 2 4 2 3 2 2" xfId="2255" xr:uid="{5E8C4B2A-1094-430A-94B6-72D71B57FC50}"/>
    <cellStyle name="Millares [0] 2 4 2 3 2 2 2" xfId="5117" xr:uid="{CE324CF9-9C13-4346-8239-096176997096}"/>
    <cellStyle name="Millares [0] 2 4 2 3 2 2 2 2" xfId="10841" xr:uid="{CEA6758E-8341-4651-8D92-A24C566BB995}"/>
    <cellStyle name="Millares [0] 2 4 2 3 2 2 2 3" xfId="16565" xr:uid="{4D3AAD42-36DE-4419-84EE-B4A28828B335}"/>
    <cellStyle name="Millares [0] 2 4 2 3 2 2 3" xfId="7979" xr:uid="{F9EF6FEC-AFC5-46DC-AB0A-27E81E2E5250}"/>
    <cellStyle name="Millares [0] 2 4 2 3 2 2 4" xfId="13703" xr:uid="{D68989A7-C80E-44F0-97A9-4C92E3E49233}"/>
    <cellStyle name="Millares [0] 2 4 2 3 2 3" xfId="3686" xr:uid="{245BB897-E5AC-4346-9DB3-3D16B0113984}"/>
    <cellStyle name="Millares [0] 2 4 2 3 2 3 2" xfId="9410" xr:uid="{E6859AAB-F54F-4B26-91FE-FDE2450846A7}"/>
    <cellStyle name="Millares [0] 2 4 2 3 2 3 3" xfId="15134" xr:uid="{D946302D-57A9-4ABB-BF27-E334CF3B69B3}"/>
    <cellStyle name="Millares [0] 2 4 2 3 2 4" xfId="6548" xr:uid="{AD58C1DC-704E-4FDB-A242-61E075E8373C}"/>
    <cellStyle name="Millares [0] 2 4 2 3 2 5" xfId="12272" xr:uid="{0373ACF8-8321-4F4E-82BB-C11A398ED514}"/>
    <cellStyle name="Millares [0] 2 4 2 3 3" xfId="1301" xr:uid="{0326AE39-DA9D-481C-88C7-8418F130F835}"/>
    <cellStyle name="Millares [0] 2 4 2 3 3 2" xfId="2732" xr:uid="{267FA030-6BD3-46DD-81DE-09F396DD347B}"/>
    <cellStyle name="Millares [0] 2 4 2 3 3 2 2" xfId="5594" xr:uid="{29605A66-9EF9-49B6-BF83-F9E113D5C414}"/>
    <cellStyle name="Millares [0] 2 4 2 3 3 2 2 2" xfId="11318" xr:uid="{BA007685-A866-4A04-B3EF-F9BF7202153D}"/>
    <cellStyle name="Millares [0] 2 4 2 3 3 2 2 3" xfId="17042" xr:uid="{EF2B3B37-B47C-412F-A7F8-B20149A4777A}"/>
    <cellStyle name="Millares [0] 2 4 2 3 3 2 3" xfId="8456" xr:uid="{718F9E25-1BC0-49F9-84AB-C04EC8A800EF}"/>
    <cellStyle name="Millares [0] 2 4 2 3 3 2 4" xfId="14180" xr:uid="{FD70CAD5-1357-4480-91B9-FE84E36E7A35}"/>
    <cellStyle name="Millares [0] 2 4 2 3 3 3" xfId="4163" xr:uid="{78948579-83DA-40AC-A96D-C7C731D44386}"/>
    <cellStyle name="Millares [0] 2 4 2 3 3 3 2" xfId="9887" xr:uid="{4B235585-6D66-482C-99AB-61A3C7F9858F}"/>
    <cellStyle name="Millares [0] 2 4 2 3 3 3 3" xfId="15611" xr:uid="{D8AAD395-E3B9-4CF3-8162-529424A592E1}"/>
    <cellStyle name="Millares [0] 2 4 2 3 3 4" xfId="7025" xr:uid="{1AB1198B-1DC1-416F-906F-BA83B014F6EF}"/>
    <cellStyle name="Millares [0] 2 4 2 3 3 5" xfId="12749" xr:uid="{69D00AA1-A2F0-45BD-81FA-604EFCA4226B}"/>
    <cellStyle name="Millares [0] 2 4 2 3 4" xfId="1778" xr:uid="{87C4B13E-2CCE-49DE-99CB-A5022ED6B733}"/>
    <cellStyle name="Millares [0] 2 4 2 3 4 2" xfId="4640" xr:uid="{4AA341D6-65F5-4425-965D-8B22D1A352B5}"/>
    <cellStyle name="Millares [0] 2 4 2 3 4 2 2" xfId="10364" xr:uid="{0E01E5E8-2E4F-4650-BC26-7163F3885617}"/>
    <cellStyle name="Millares [0] 2 4 2 3 4 2 3" xfId="16088" xr:uid="{B8F564AF-3974-4982-933C-534EBB3F71D2}"/>
    <cellStyle name="Millares [0] 2 4 2 3 4 3" xfId="7502" xr:uid="{59E1E193-A375-47D9-8CE3-908EF99AEA75}"/>
    <cellStyle name="Millares [0] 2 4 2 3 4 4" xfId="13226" xr:uid="{5B1F52EE-C8F3-4C88-8464-1486ADCDA886}"/>
    <cellStyle name="Millares [0] 2 4 2 3 5" xfId="3209" xr:uid="{E91EB00A-05FF-40D3-9508-BE3AAC9BFF7B}"/>
    <cellStyle name="Millares [0] 2 4 2 3 5 2" xfId="8933" xr:uid="{DA832111-72C5-4CFD-A589-638945675D77}"/>
    <cellStyle name="Millares [0] 2 4 2 3 5 3" xfId="14657" xr:uid="{5FC33270-0019-4C5F-B39A-F2A59B2DD8F3}"/>
    <cellStyle name="Millares [0] 2 4 2 3 6" xfId="6071" xr:uid="{EE493740-68FC-456E-B643-39C55321A834}"/>
    <cellStyle name="Millares [0] 2 4 2 3 7" xfId="11795" xr:uid="{B992ABB4-2C7C-47A3-B029-E50F0F52AC0B}"/>
    <cellStyle name="Millares [0] 2 4 2 4" xfId="585" xr:uid="{AA323920-2A25-4529-9FD4-70CEB94CAAAE}"/>
    <cellStyle name="Millares [0] 2 4 2 4 2" xfId="2016" xr:uid="{E4E51632-4AF6-44D8-8DB9-2DC5020EB422}"/>
    <cellStyle name="Millares [0] 2 4 2 4 2 2" xfId="4878" xr:uid="{55D9AF7B-2378-41A1-A786-4178D4595F47}"/>
    <cellStyle name="Millares [0] 2 4 2 4 2 2 2" xfId="10602" xr:uid="{0DAECB55-278D-46B6-9097-E6D91F96DF11}"/>
    <cellStyle name="Millares [0] 2 4 2 4 2 2 3" xfId="16326" xr:uid="{8F8A5AE0-C06D-4123-BF14-8011DFEA92BF}"/>
    <cellStyle name="Millares [0] 2 4 2 4 2 3" xfId="7740" xr:uid="{F9DA3AB4-1EE5-4BC6-82B5-9A8A3B8B79FA}"/>
    <cellStyle name="Millares [0] 2 4 2 4 2 4" xfId="13464" xr:uid="{0C59D683-BA1A-4ABE-9075-568F8A858AAC}"/>
    <cellStyle name="Millares [0] 2 4 2 4 3" xfId="3447" xr:uid="{49046359-C07C-4187-9128-933B61932267}"/>
    <cellStyle name="Millares [0] 2 4 2 4 3 2" xfId="9171" xr:uid="{58AE0BFC-D144-4547-A57A-B976E3D38308}"/>
    <cellStyle name="Millares [0] 2 4 2 4 3 3" xfId="14895" xr:uid="{021F97DE-E7EC-4E45-8165-D7DED5D65A8A}"/>
    <cellStyle name="Millares [0] 2 4 2 4 4" xfId="6309" xr:uid="{D76261DE-81CB-4539-9836-2A1EAE670D62}"/>
    <cellStyle name="Millares [0] 2 4 2 4 5" xfId="12033" xr:uid="{04347F31-556D-49F6-9C7B-449FF38431A7}"/>
    <cellStyle name="Millares [0] 2 4 2 5" xfId="1062" xr:uid="{0C67AA85-275D-4278-B90A-DD476C29DD81}"/>
    <cellStyle name="Millares [0] 2 4 2 5 2" xfId="2493" xr:uid="{97C5E8AB-B277-477E-8A14-7B0875169F95}"/>
    <cellStyle name="Millares [0] 2 4 2 5 2 2" xfId="5355" xr:uid="{A2DE5F64-B7A2-445C-9832-4AF3B9D8B777}"/>
    <cellStyle name="Millares [0] 2 4 2 5 2 2 2" xfId="11079" xr:uid="{09D174D7-577D-44C3-AA85-734EDAA4B625}"/>
    <cellStyle name="Millares [0] 2 4 2 5 2 2 3" xfId="16803" xr:uid="{0C176040-A7F3-40B6-B277-5682F7668D1D}"/>
    <cellStyle name="Millares [0] 2 4 2 5 2 3" xfId="8217" xr:uid="{A8A46CD8-A210-4A8F-9C83-A000F8954821}"/>
    <cellStyle name="Millares [0] 2 4 2 5 2 4" xfId="13941" xr:uid="{3A432ABA-AAB5-4A36-8C19-A48D0BEE8DB4}"/>
    <cellStyle name="Millares [0] 2 4 2 5 3" xfId="3924" xr:uid="{5875BBF7-D3AF-4FDA-A296-6210CA76CC09}"/>
    <cellStyle name="Millares [0] 2 4 2 5 3 2" xfId="9648" xr:uid="{79DE973A-5D68-412C-B589-9B87D01855D5}"/>
    <cellStyle name="Millares [0] 2 4 2 5 3 3" xfId="15372" xr:uid="{01ACC1F9-A09F-4F71-8767-28A4A996E9E0}"/>
    <cellStyle name="Millares [0] 2 4 2 5 4" xfId="6786" xr:uid="{14860733-569D-4F21-B351-7A185805239C}"/>
    <cellStyle name="Millares [0] 2 4 2 5 5" xfId="12510" xr:uid="{F6018880-92AB-4EA0-8417-E35B092CE539}"/>
    <cellStyle name="Millares [0] 2 4 2 6" xfId="1539" xr:uid="{C590DB04-731B-4C0D-A787-8A7408DF0029}"/>
    <cellStyle name="Millares [0] 2 4 2 6 2" xfId="4401" xr:uid="{C670E8E1-0677-4469-BC8B-CC48AD432F7A}"/>
    <cellStyle name="Millares [0] 2 4 2 6 2 2" xfId="10125" xr:uid="{7137C694-90B9-42D3-AEF8-81EB78C82B57}"/>
    <cellStyle name="Millares [0] 2 4 2 6 2 3" xfId="15849" xr:uid="{93A241AB-BCE1-4BB2-B94B-0E79785A2654}"/>
    <cellStyle name="Millares [0] 2 4 2 6 3" xfId="7263" xr:uid="{9D686A3C-63B8-4B33-A7DA-A2E19D88CB4A}"/>
    <cellStyle name="Millares [0] 2 4 2 6 4" xfId="12987" xr:uid="{D2316BAD-9033-4926-8141-4E4CFAC2D402}"/>
    <cellStyle name="Millares [0] 2 4 2 7" xfId="2970" xr:uid="{347F49C6-0979-4DC1-8157-53C146F06BF6}"/>
    <cellStyle name="Millares [0] 2 4 2 7 2" xfId="8694" xr:uid="{EC90835F-4546-401F-885A-79EE8321B8ED}"/>
    <cellStyle name="Millares [0] 2 4 2 7 3" xfId="14418" xr:uid="{03205E9E-4560-47FA-B001-BB7C5A15E578}"/>
    <cellStyle name="Millares [0] 2 4 2 8" xfId="5832" xr:uid="{B71B678A-70F7-431E-B09D-8C4858ECAB78}"/>
    <cellStyle name="Millares [0] 2 4 2 9" xfId="11556" xr:uid="{AB5729AA-142C-43A8-9965-1ED416F237EB}"/>
    <cellStyle name="Millares [0] 2 4 3" xfId="166" xr:uid="{6A5634BB-42AB-417C-84B4-D74A0231DF32}"/>
    <cellStyle name="Millares [0] 2 4 3 2" xfId="405" xr:uid="{6D83BCC9-2D0F-49C7-815A-05146DB948AA}"/>
    <cellStyle name="Millares [0] 2 4 3 2 2" xfId="882" xr:uid="{7AA9A859-9CD0-4111-952D-23477C6F2CD6}"/>
    <cellStyle name="Millares [0] 2 4 3 2 2 2" xfId="2313" xr:uid="{549E5D90-138B-4761-904F-E90DA547E99F}"/>
    <cellStyle name="Millares [0] 2 4 3 2 2 2 2" xfId="5175" xr:uid="{E6DBC43D-531E-4815-BDC6-606D521CCB37}"/>
    <cellStyle name="Millares [0] 2 4 3 2 2 2 2 2" xfId="10899" xr:uid="{DC2277F5-40C0-47CF-9C1B-87AA78FAFFCA}"/>
    <cellStyle name="Millares [0] 2 4 3 2 2 2 2 3" xfId="16623" xr:uid="{5A1DD364-C9D4-4569-975B-D2FBAA0C5200}"/>
    <cellStyle name="Millares [0] 2 4 3 2 2 2 3" xfId="8037" xr:uid="{E5F4AE74-BABA-4388-92F3-6D2E926B43AE}"/>
    <cellStyle name="Millares [0] 2 4 3 2 2 2 4" xfId="13761" xr:uid="{FC0F7480-8674-4D49-9189-89EFF77C8E51}"/>
    <cellStyle name="Millares [0] 2 4 3 2 2 3" xfId="3744" xr:uid="{09250C4E-2A5A-4B02-81B3-A93526817950}"/>
    <cellStyle name="Millares [0] 2 4 3 2 2 3 2" xfId="9468" xr:uid="{6D439BAB-9EDF-4F39-89E1-E3FC0A483FB3}"/>
    <cellStyle name="Millares [0] 2 4 3 2 2 3 3" xfId="15192" xr:uid="{9167881E-C92B-4ACA-ACC7-C0FF4A9017A0}"/>
    <cellStyle name="Millares [0] 2 4 3 2 2 4" xfId="6606" xr:uid="{9A1D41DF-634B-4ED7-9109-230A317868FF}"/>
    <cellStyle name="Millares [0] 2 4 3 2 2 5" xfId="12330" xr:uid="{9B266A77-E4A6-453D-81C2-B8B13BEC610D}"/>
    <cellStyle name="Millares [0] 2 4 3 2 3" xfId="1359" xr:uid="{14FADE0B-0B55-46BC-8598-6FA62010418E}"/>
    <cellStyle name="Millares [0] 2 4 3 2 3 2" xfId="2790" xr:uid="{51963642-5426-4219-91F4-A527A0DFCDA5}"/>
    <cellStyle name="Millares [0] 2 4 3 2 3 2 2" xfId="5652" xr:uid="{CC7CB972-52EB-42C3-BA03-EA1DCE1704FB}"/>
    <cellStyle name="Millares [0] 2 4 3 2 3 2 2 2" xfId="11376" xr:uid="{1DC55095-E1C9-431C-A628-C6C995F115D8}"/>
    <cellStyle name="Millares [0] 2 4 3 2 3 2 2 3" xfId="17100" xr:uid="{02225AC8-22D8-4328-A9DC-70604094FB90}"/>
    <cellStyle name="Millares [0] 2 4 3 2 3 2 3" xfId="8514" xr:uid="{518A7EC8-CD1C-4017-BA35-56B5C394E830}"/>
    <cellStyle name="Millares [0] 2 4 3 2 3 2 4" xfId="14238" xr:uid="{938D6707-40E5-4C9E-82C0-F9C00B70F90D}"/>
    <cellStyle name="Millares [0] 2 4 3 2 3 3" xfId="4221" xr:uid="{FAEFEAC7-415C-48B3-A3FC-D1B881AADA87}"/>
    <cellStyle name="Millares [0] 2 4 3 2 3 3 2" xfId="9945" xr:uid="{88621B97-7707-4583-AEF1-12F8B78E6A6C}"/>
    <cellStyle name="Millares [0] 2 4 3 2 3 3 3" xfId="15669" xr:uid="{BB154E47-6ED8-4A72-BD99-BAD13B71C327}"/>
    <cellStyle name="Millares [0] 2 4 3 2 3 4" xfId="7083" xr:uid="{7049D8F1-E130-440A-8A0B-1156BA4F67B8}"/>
    <cellStyle name="Millares [0] 2 4 3 2 3 5" xfId="12807" xr:uid="{91C655B4-99C1-44F4-803F-140D456DCAF2}"/>
    <cellStyle name="Millares [0] 2 4 3 2 4" xfId="1836" xr:uid="{87D5331A-BBCB-4746-808C-A2A22586D17E}"/>
    <cellStyle name="Millares [0] 2 4 3 2 4 2" xfId="4698" xr:uid="{02EB0196-3B63-4185-9CB0-83F7E69B9B2D}"/>
    <cellStyle name="Millares [0] 2 4 3 2 4 2 2" xfId="10422" xr:uid="{29B05C42-16C6-443C-8789-1D8A7852D9E5}"/>
    <cellStyle name="Millares [0] 2 4 3 2 4 2 3" xfId="16146" xr:uid="{86757E53-468A-46B1-862D-BAFA07DFD8D0}"/>
    <cellStyle name="Millares [0] 2 4 3 2 4 3" xfId="7560" xr:uid="{FDEB4C53-43B0-4A0D-9BE2-81288D60A4B8}"/>
    <cellStyle name="Millares [0] 2 4 3 2 4 4" xfId="13284" xr:uid="{4882D91E-A30C-4245-992C-26EDE24611BE}"/>
    <cellStyle name="Millares [0] 2 4 3 2 5" xfId="3267" xr:uid="{477C5BF2-C352-4B39-A40D-6AAB925B5893}"/>
    <cellStyle name="Millares [0] 2 4 3 2 5 2" xfId="8991" xr:uid="{8AB87065-F2E6-4703-A252-203F05FADE19}"/>
    <cellStyle name="Millares [0] 2 4 3 2 5 3" xfId="14715" xr:uid="{5DB39322-255B-42B5-B255-16182A21E94E}"/>
    <cellStyle name="Millares [0] 2 4 3 2 6" xfId="6129" xr:uid="{94CAC15A-30F1-4206-85EA-EDDA9DC00802}"/>
    <cellStyle name="Millares [0] 2 4 3 2 7" xfId="11853" xr:uid="{42BF528C-4D01-442E-9C99-8D8A4586598E}"/>
    <cellStyle name="Millares [0] 2 4 3 3" xfId="643" xr:uid="{1E36C6A2-3366-457E-8879-6FC922B9E530}"/>
    <cellStyle name="Millares [0] 2 4 3 3 2" xfId="2074" xr:uid="{674E54F0-98E9-442A-A334-657EB8B66F5F}"/>
    <cellStyle name="Millares [0] 2 4 3 3 2 2" xfId="4936" xr:uid="{759298B1-DCFE-493A-8305-3C063903DB97}"/>
    <cellStyle name="Millares [0] 2 4 3 3 2 2 2" xfId="10660" xr:uid="{9CA6CC5F-20DE-46BD-8E06-6658F411D06D}"/>
    <cellStyle name="Millares [0] 2 4 3 3 2 2 3" xfId="16384" xr:uid="{6D658446-96BB-4524-9C5E-7A61C0CC4216}"/>
    <cellStyle name="Millares [0] 2 4 3 3 2 3" xfId="7798" xr:uid="{BC655267-12CD-4736-84EA-2BFB1A2E05C3}"/>
    <cellStyle name="Millares [0] 2 4 3 3 2 4" xfId="13522" xr:uid="{85CD7D8D-D34E-428E-A772-1F181CBBB83B}"/>
    <cellStyle name="Millares [0] 2 4 3 3 3" xfId="3505" xr:uid="{7E5647D4-2E1B-472A-A70A-D00F08EF75C4}"/>
    <cellStyle name="Millares [0] 2 4 3 3 3 2" xfId="9229" xr:uid="{26A0E1DA-1005-4C40-B1C6-926757C0EF2B}"/>
    <cellStyle name="Millares [0] 2 4 3 3 3 3" xfId="14953" xr:uid="{A55EDA47-C034-4D02-ABE1-7315C0489941}"/>
    <cellStyle name="Millares [0] 2 4 3 3 4" xfId="6367" xr:uid="{31427BDB-91DF-45B0-A53C-182AECE2F523}"/>
    <cellStyle name="Millares [0] 2 4 3 3 5" xfId="12091" xr:uid="{3C310DCD-047E-4675-97E9-5AB818CE2235}"/>
    <cellStyle name="Millares [0] 2 4 3 4" xfId="1120" xr:uid="{7FAA5B22-CFE6-4548-A8FB-3203890BBF6F}"/>
    <cellStyle name="Millares [0] 2 4 3 4 2" xfId="2551" xr:uid="{14C24323-8115-47F6-8D9F-07ED7F578540}"/>
    <cellStyle name="Millares [0] 2 4 3 4 2 2" xfId="5413" xr:uid="{AC9B3766-6C41-439D-9A32-307B62BD80A8}"/>
    <cellStyle name="Millares [0] 2 4 3 4 2 2 2" xfId="11137" xr:uid="{B839E50B-D028-4FDD-9975-0D8207D850EC}"/>
    <cellStyle name="Millares [0] 2 4 3 4 2 2 3" xfId="16861" xr:uid="{34F340FF-27B2-4472-B99A-B1354F468952}"/>
    <cellStyle name="Millares [0] 2 4 3 4 2 3" xfId="8275" xr:uid="{AD70B25F-62D8-422D-BA2C-69735D5C6320}"/>
    <cellStyle name="Millares [0] 2 4 3 4 2 4" xfId="13999" xr:uid="{B0F56C6B-455F-42E8-AC6F-0741AC655D78}"/>
    <cellStyle name="Millares [0] 2 4 3 4 3" xfId="3982" xr:uid="{DBC90445-E1AB-42C5-942B-491992E1C573}"/>
    <cellStyle name="Millares [0] 2 4 3 4 3 2" xfId="9706" xr:uid="{78F678B5-B58E-4317-ADF3-442B2DB8182B}"/>
    <cellStyle name="Millares [0] 2 4 3 4 3 3" xfId="15430" xr:uid="{F544CD95-6A10-4089-89DB-106C73D7AE9A}"/>
    <cellStyle name="Millares [0] 2 4 3 4 4" xfId="6844" xr:uid="{8FAD04A1-A457-4251-8AFE-0C6AED2337C7}"/>
    <cellStyle name="Millares [0] 2 4 3 4 5" xfId="12568" xr:uid="{9C05D417-4313-4257-BF01-8BE72372C478}"/>
    <cellStyle name="Millares [0] 2 4 3 5" xfId="1597" xr:uid="{6F5DF8E9-A67D-4D0B-A350-EE9607C383CF}"/>
    <cellStyle name="Millares [0] 2 4 3 5 2" xfId="4459" xr:uid="{6F274DAF-9EA8-46B1-9D61-2055FAB3B058}"/>
    <cellStyle name="Millares [0] 2 4 3 5 2 2" xfId="10183" xr:uid="{46A48BDA-AF98-4A31-8AB7-C659067DC919}"/>
    <cellStyle name="Millares [0] 2 4 3 5 2 3" xfId="15907" xr:uid="{A2D9E6CE-A8F2-4F5B-BCEA-4A88E19BB566}"/>
    <cellStyle name="Millares [0] 2 4 3 5 3" xfId="7321" xr:uid="{5ACBC2A2-476C-4034-B1A7-B4E6CC8C1199}"/>
    <cellStyle name="Millares [0] 2 4 3 5 4" xfId="13045" xr:uid="{308D9CE8-12FA-4648-A48C-EB506CF37359}"/>
    <cellStyle name="Millares [0] 2 4 3 6" xfId="3028" xr:uid="{33430DF6-0D84-4E1F-A487-55EF7A31192A}"/>
    <cellStyle name="Millares [0] 2 4 3 6 2" xfId="8752" xr:uid="{5B4800E0-24BD-4AB5-BA9E-63442E29B213}"/>
    <cellStyle name="Millares [0] 2 4 3 6 3" xfId="14476" xr:uid="{2643F594-4521-42F7-8DDC-CA1033490193}"/>
    <cellStyle name="Millares [0] 2 4 3 7" xfId="5890" xr:uid="{38E5D301-2EE9-4FC7-89AE-36A474E519AF}"/>
    <cellStyle name="Millares [0] 2 4 3 8" xfId="11614" xr:uid="{74BEF1A0-E3E4-492B-9B02-1DA9FEFB093F}"/>
    <cellStyle name="Millares [0] 2 4 4" xfId="287" xr:uid="{9F4447CD-7A18-4C1F-B2D3-507FD682F68F}"/>
    <cellStyle name="Millares [0] 2 4 4 2" xfId="764" xr:uid="{876DEB65-617E-476C-AE79-AACA90CA1022}"/>
    <cellStyle name="Millares [0] 2 4 4 2 2" xfId="2195" xr:uid="{2E57DFF5-0C96-4D6B-87CF-65B0C91B695B}"/>
    <cellStyle name="Millares [0] 2 4 4 2 2 2" xfId="5057" xr:uid="{07D4F251-414E-4DBB-891B-525EC007F0B2}"/>
    <cellStyle name="Millares [0] 2 4 4 2 2 2 2" xfId="10781" xr:uid="{8B037C3A-B78E-40DA-8423-F2A65A113D7F}"/>
    <cellStyle name="Millares [0] 2 4 4 2 2 2 3" xfId="16505" xr:uid="{79C35122-F3C0-4E3C-97A3-4E5BF34EB42D}"/>
    <cellStyle name="Millares [0] 2 4 4 2 2 3" xfId="7919" xr:uid="{696F22E9-423B-44DB-A1B3-890EFC135D42}"/>
    <cellStyle name="Millares [0] 2 4 4 2 2 4" xfId="13643" xr:uid="{90A6724C-D273-4B04-B108-6C42CCDBA4BF}"/>
    <cellStyle name="Millares [0] 2 4 4 2 3" xfId="3626" xr:uid="{5E50A9E1-7772-4441-BEBD-13C66D26EC19}"/>
    <cellStyle name="Millares [0] 2 4 4 2 3 2" xfId="9350" xr:uid="{937C71D3-6177-4615-A440-5D52CD9D5EC7}"/>
    <cellStyle name="Millares [0] 2 4 4 2 3 3" xfId="15074" xr:uid="{28ED9903-587B-461E-8CA2-2F0D8443DE5A}"/>
    <cellStyle name="Millares [0] 2 4 4 2 4" xfId="6488" xr:uid="{7463DCAD-B51D-4717-A919-723592D6B751}"/>
    <cellStyle name="Millares [0] 2 4 4 2 5" xfId="12212" xr:uid="{BB50ED54-AE1F-4752-8847-A9BBD30CE747}"/>
    <cellStyle name="Millares [0] 2 4 4 3" xfId="1241" xr:uid="{915EE865-4960-4606-B245-5B4B7AC93FDC}"/>
    <cellStyle name="Millares [0] 2 4 4 3 2" xfId="2672" xr:uid="{D049E35E-BFB6-444E-86A7-BEEAFA0847B5}"/>
    <cellStyle name="Millares [0] 2 4 4 3 2 2" xfId="5534" xr:uid="{D358C8FF-8A3C-4684-8065-4B6E0B9953CE}"/>
    <cellStyle name="Millares [0] 2 4 4 3 2 2 2" xfId="11258" xr:uid="{39C062B9-B389-4643-ACEE-40F11CDE017E}"/>
    <cellStyle name="Millares [0] 2 4 4 3 2 2 3" xfId="16982" xr:uid="{93A4E95B-82DB-40C3-9519-2820DFC90F9E}"/>
    <cellStyle name="Millares [0] 2 4 4 3 2 3" xfId="8396" xr:uid="{26366238-AEFC-438A-B336-88A56DEA3E9F}"/>
    <cellStyle name="Millares [0] 2 4 4 3 2 4" xfId="14120" xr:uid="{C3368346-4DA6-485D-BC03-ADBF89796BF5}"/>
    <cellStyle name="Millares [0] 2 4 4 3 3" xfId="4103" xr:uid="{B26F8337-667F-49F2-B24A-33A84937EFBA}"/>
    <cellStyle name="Millares [0] 2 4 4 3 3 2" xfId="9827" xr:uid="{1262C1E9-A844-4CB1-8465-24E05047F141}"/>
    <cellStyle name="Millares [0] 2 4 4 3 3 3" xfId="15551" xr:uid="{9E555044-0B95-4B7F-90B4-33399F80E3AB}"/>
    <cellStyle name="Millares [0] 2 4 4 3 4" xfId="6965" xr:uid="{DB45908C-A143-4679-BCAD-49A2B6412C7A}"/>
    <cellStyle name="Millares [0] 2 4 4 3 5" xfId="12689" xr:uid="{0C25B764-57C8-46A1-9C9D-80239E231FE8}"/>
    <cellStyle name="Millares [0] 2 4 4 4" xfId="1718" xr:uid="{C3A9826A-37A1-435C-A6AA-285072538C71}"/>
    <cellStyle name="Millares [0] 2 4 4 4 2" xfId="4580" xr:uid="{00FF5A75-0B13-478A-8155-CAB1FF82782D}"/>
    <cellStyle name="Millares [0] 2 4 4 4 2 2" xfId="10304" xr:uid="{F96A8311-DD7C-4E60-AC2F-899A6657EC52}"/>
    <cellStyle name="Millares [0] 2 4 4 4 2 3" xfId="16028" xr:uid="{490AF173-7A40-43E3-AEB9-9530C3755331}"/>
    <cellStyle name="Millares [0] 2 4 4 4 3" xfId="7442" xr:uid="{0D02A1B5-3BC3-4257-BADA-87AE59A84FE9}"/>
    <cellStyle name="Millares [0] 2 4 4 4 4" xfId="13166" xr:uid="{90CE3366-AC88-4878-B0C2-67C2E3BCB9FB}"/>
    <cellStyle name="Millares [0] 2 4 4 5" xfId="3149" xr:uid="{0EC76151-4064-41E8-B393-3B52B6CEEB5F}"/>
    <cellStyle name="Millares [0] 2 4 4 5 2" xfId="8873" xr:uid="{00FBB775-37BB-491D-9749-F15DE59D8013}"/>
    <cellStyle name="Millares [0] 2 4 4 5 3" xfId="14597" xr:uid="{819F0115-EC5B-43C7-A21B-B37C229235EB}"/>
    <cellStyle name="Millares [0] 2 4 4 6" xfId="6011" xr:uid="{6DF6D56F-BBDC-4406-8B1B-FA86725E304D}"/>
    <cellStyle name="Millares [0] 2 4 4 7" xfId="11735" xr:uid="{4FCAC72D-B01C-4DBC-9B26-7B12717643BF}"/>
    <cellStyle name="Millares [0] 2 4 5" xfId="525" xr:uid="{74DFADAC-8D73-46E5-BC44-38FAE986F173}"/>
    <cellStyle name="Millares [0] 2 4 5 2" xfId="1956" xr:uid="{D7D6220E-3937-4B33-90D9-09869E89C015}"/>
    <cellStyle name="Millares [0] 2 4 5 2 2" xfId="4818" xr:uid="{5D99D1A4-AF07-4B22-8E6E-69DBFF695C90}"/>
    <cellStyle name="Millares [0] 2 4 5 2 2 2" xfId="10542" xr:uid="{063EAA20-F642-44EE-B060-B5B88EB5377F}"/>
    <cellStyle name="Millares [0] 2 4 5 2 2 3" xfId="16266" xr:uid="{FD25DBFA-1922-42A0-A37F-F89C843A2989}"/>
    <cellStyle name="Millares [0] 2 4 5 2 3" xfId="7680" xr:uid="{E75E6FE4-1C20-4BC0-A82E-155E10853449}"/>
    <cellStyle name="Millares [0] 2 4 5 2 4" xfId="13404" xr:uid="{5E278DB1-B42A-4DE2-B836-A1DCE66B5567}"/>
    <cellStyle name="Millares [0] 2 4 5 3" xfId="3387" xr:uid="{D078C63A-89BC-4DE6-B8CC-C5E72BC1AB4B}"/>
    <cellStyle name="Millares [0] 2 4 5 3 2" xfId="9111" xr:uid="{1F274A59-35CA-4FA9-99DB-98DC921B40A9}"/>
    <cellStyle name="Millares [0] 2 4 5 3 3" xfId="14835" xr:uid="{D6E38C27-794C-4FEC-A5DA-C27D13125607}"/>
    <cellStyle name="Millares [0] 2 4 5 4" xfId="6249" xr:uid="{7A83ABFF-2598-4307-A363-664037730A4E}"/>
    <cellStyle name="Millares [0] 2 4 5 5" xfId="11973" xr:uid="{1D158FD4-85DA-45FE-A45B-2B020784052C}"/>
    <cellStyle name="Millares [0] 2 4 6" xfId="1002" xr:uid="{DFAC2C00-DA7B-4A37-852A-1015F8C71A9F}"/>
    <cellStyle name="Millares [0] 2 4 6 2" xfId="2433" xr:uid="{0381972E-BB5C-41AD-9DE1-941767B1BA50}"/>
    <cellStyle name="Millares [0] 2 4 6 2 2" xfId="5295" xr:uid="{BD416846-61F6-42EB-8714-F928FAE55A61}"/>
    <cellStyle name="Millares [0] 2 4 6 2 2 2" xfId="11019" xr:uid="{0E67D610-BCB8-47D3-836D-E47584D38674}"/>
    <cellStyle name="Millares [0] 2 4 6 2 2 3" xfId="16743" xr:uid="{2B8F39DC-7E2F-4D63-9BFD-4F17CB7C6CEA}"/>
    <cellStyle name="Millares [0] 2 4 6 2 3" xfId="8157" xr:uid="{718D487D-4052-48B8-AABF-8D2FC05A3FD5}"/>
    <cellStyle name="Millares [0] 2 4 6 2 4" xfId="13881" xr:uid="{FC4FC72C-2971-43C0-934E-DD2377BED4AC}"/>
    <cellStyle name="Millares [0] 2 4 6 3" xfId="3864" xr:uid="{36AD9E3E-E17D-4558-BF5B-7D5E235897B0}"/>
    <cellStyle name="Millares [0] 2 4 6 3 2" xfId="9588" xr:uid="{CD778CC2-B02E-42C8-886E-2D75BD802911}"/>
    <cellStyle name="Millares [0] 2 4 6 3 3" xfId="15312" xr:uid="{368C6ECA-81B2-4B19-8CED-24465AF88231}"/>
    <cellStyle name="Millares [0] 2 4 6 4" xfId="6726" xr:uid="{BD315373-D8B2-4F68-A2C0-D76CFE2BB0C6}"/>
    <cellStyle name="Millares [0] 2 4 6 5" xfId="12450" xr:uid="{62E31770-88DA-4E8B-887D-197F5AF42B63}"/>
    <cellStyle name="Millares [0] 2 4 7" xfId="1479" xr:uid="{613FD65C-C864-4768-8AD3-DAD6D6D6A326}"/>
    <cellStyle name="Millares [0] 2 4 7 2" xfId="4341" xr:uid="{683315E1-4815-47BC-8674-CB8678D5F37F}"/>
    <cellStyle name="Millares [0] 2 4 7 2 2" xfId="10065" xr:uid="{E14C2701-A218-4922-8354-B78B11851FE3}"/>
    <cellStyle name="Millares [0] 2 4 7 2 3" xfId="15789" xr:uid="{4B4315B6-F225-4992-BB6D-4011F86F3253}"/>
    <cellStyle name="Millares [0] 2 4 7 3" xfId="7203" xr:uid="{A13E0D79-9182-4B78-834C-5F8ABCA48A79}"/>
    <cellStyle name="Millares [0] 2 4 7 4" xfId="12927" xr:uid="{481B25B9-CABB-49D3-A238-FA9B91B0D2D3}"/>
    <cellStyle name="Millares [0] 2 4 8" xfId="2910" xr:uid="{C04DBB00-AA78-4ED0-8F98-36C675E7B644}"/>
    <cellStyle name="Millares [0] 2 4 8 2" xfId="8634" xr:uid="{15D7D0F3-62B2-4D5B-8061-013E2AD1E7FD}"/>
    <cellStyle name="Millares [0] 2 4 8 3" xfId="14358" xr:uid="{714BEBB5-408E-48E1-828C-E02834025D9C}"/>
    <cellStyle name="Millares [0] 2 4 9" xfId="5773" xr:uid="{1E87BCF8-3CC3-4FB8-9BEA-B6B360796286}"/>
    <cellStyle name="Millares [0] 2 5" xfId="69" xr:uid="{429E1BC4-AA87-4AEB-A4CC-0E712E18C2A4}"/>
    <cellStyle name="Millares [0] 2 5 2" xfId="187" xr:uid="{81E9EAC6-3973-4E47-A9B7-8023CD283FB8}"/>
    <cellStyle name="Millares [0] 2 5 2 2" xfId="426" xr:uid="{208BCB08-BB6A-4C6B-89DC-AA643B8D3CDA}"/>
    <cellStyle name="Millares [0] 2 5 2 2 2" xfId="903" xr:uid="{89CB0DDE-82FA-45F4-937E-4F6E67D6EFB3}"/>
    <cellStyle name="Millares [0] 2 5 2 2 2 2" xfId="2334" xr:uid="{4DA60F63-909C-4441-8348-845387A71366}"/>
    <cellStyle name="Millares [0] 2 5 2 2 2 2 2" xfId="5196" xr:uid="{0FA062ED-0374-4DA8-BAE1-B417B04F1F2E}"/>
    <cellStyle name="Millares [0] 2 5 2 2 2 2 2 2" xfId="10920" xr:uid="{BEE5A7B2-F878-4483-A976-B226D425D2D1}"/>
    <cellStyle name="Millares [0] 2 5 2 2 2 2 2 3" xfId="16644" xr:uid="{21039D18-3437-4602-B4E4-1D7914547A30}"/>
    <cellStyle name="Millares [0] 2 5 2 2 2 2 3" xfId="8058" xr:uid="{E575F596-AA63-49DC-9385-95E238081AB3}"/>
    <cellStyle name="Millares [0] 2 5 2 2 2 2 4" xfId="13782" xr:uid="{BFD80B3F-A30F-4826-966C-C0616B72DB75}"/>
    <cellStyle name="Millares [0] 2 5 2 2 2 3" xfId="3765" xr:uid="{53C31A03-0AA2-4F8D-AE70-EE1BEEFA656D}"/>
    <cellStyle name="Millares [0] 2 5 2 2 2 3 2" xfId="9489" xr:uid="{94D2F2D2-ED5A-4D59-A2FC-FDE72F86F659}"/>
    <cellStyle name="Millares [0] 2 5 2 2 2 3 3" xfId="15213" xr:uid="{5A168787-8E3A-46CE-8E8D-8BFD691EC8E2}"/>
    <cellStyle name="Millares [0] 2 5 2 2 2 4" xfId="6627" xr:uid="{D4E2B0D2-F384-4119-BEFF-CF29792987EA}"/>
    <cellStyle name="Millares [0] 2 5 2 2 2 5" xfId="12351" xr:uid="{1614C254-BAE2-4BB1-9DF0-669A33BD4834}"/>
    <cellStyle name="Millares [0] 2 5 2 2 3" xfId="1380" xr:uid="{2E9940B3-43EA-44A2-8360-D37F00E31434}"/>
    <cellStyle name="Millares [0] 2 5 2 2 3 2" xfId="2811" xr:uid="{E1C67ACC-941B-418C-B7A8-14A7C18264B4}"/>
    <cellStyle name="Millares [0] 2 5 2 2 3 2 2" xfId="5673" xr:uid="{35B30A3A-CD34-4833-AA98-7BC642D65794}"/>
    <cellStyle name="Millares [0] 2 5 2 2 3 2 2 2" xfId="11397" xr:uid="{1513669B-C23D-401C-A530-655D608BBD19}"/>
    <cellStyle name="Millares [0] 2 5 2 2 3 2 2 3" xfId="17121" xr:uid="{E9A33281-8CC1-46FF-955E-CB49F6C83CFF}"/>
    <cellStyle name="Millares [0] 2 5 2 2 3 2 3" xfId="8535" xr:uid="{44FDA9B0-C45C-4BFA-BD95-6A7A69B76336}"/>
    <cellStyle name="Millares [0] 2 5 2 2 3 2 4" xfId="14259" xr:uid="{EDEFDEEE-85B5-467C-BB3A-4F51D2FC4459}"/>
    <cellStyle name="Millares [0] 2 5 2 2 3 3" xfId="4242" xr:uid="{693C4FFE-835B-448F-BC7D-068B1DE5562A}"/>
    <cellStyle name="Millares [0] 2 5 2 2 3 3 2" xfId="9966" xr:uid="{2FB52AD0-E959-4C40-8301-749D389EDCFE}"/>
    <cellStyle name="Millares [0] 2 5 2 2 3 3 3" xfId="15690" xr:uid="{659A3B95-B846-4E0E-AE24-F3DD93BB05A8}"/>
    <cellStyle name="Millares [0] 2 5 2 2 3 4" xfId="7104" xr:uid="{E04DCE4D-26FB-4C3C-B74D-ADC2221A3A01}"/>
    <cellStyle name="Millares [0] 2 5 2 2 3 5" xfId="12828" xr:uid="{1261F846-7B2C-4667-815F-61473D8A2310}"/>
    <cellStyle name="Millares [0] 2 5 2 2 4" xfId="1857" xr:uid="{A28A4C01-3147-43AC-8B8C-3F2072384B6C}"/>
    <cellStyle name="Millares [0] 2 5 2 2 4 2" xfId="4719" xr:uid="{303B86C1-9430-4BED-BD81-F2385274E390}"/>
    <cellStyle name="Millares [0] 2 5 2 2 4 2 2" xfId="10443" xr:uid="{E07A2308-4A48-4A09-8F4B-98B46EC83C13}"/>
    <cellStyle name="Millares [0] 2 5 2 2 4 2 3" xfId="16167" xr:uid="{E6252293-7515-4671-9E77-B6F81887EB6A}"/>
    <cellStyle name="Millares [0] 2 5 2 2 4 3" xfId="7581" xr:uid="{1E5663CE-0CD0-48E1-BA54-B7E8688729CF}"/>
    <cellStyle name="Millares [0] 2 5 2 2 4 4" xfId="13305" xr:uid="{7CB6D92E-1723-4F47-9C35-A7D0F62ACFC9}"/>
    <cellStyle name="Millares [0] 2 5 2 2 5" xfId="3288" xr:uid="{C5AE6910-212C-47CC-A30F-37B44B67D4B8}"/>
    <cellStyle name="Millares [0] 2 5 2 2 5 2" xfId="9012" xr:uid="{339078FD-13B5-4DEF-91B7-F82E31A2D024}"/>
    <cellStyle name="Millares [0] 2 5 2 2 5 3" xfId="14736" xr:uid="{DF70DB8F-7FEB-41D2-B893-384FD1D461C3}"/>
    <cellStyle name="Millares [0] 2 5 2 2 6" xfId="6150" xr:uid="{19E46C25-469D-41F4-9172-04DB6CDCD370}"/>
    <cellStyle name="Millares [0] 2 5 2 2 7" xfId="11874" xr:uid="{DD5346D6-4737-4DD2-B3BD-B57799261117}"/>
    <cellStyle name="Millares [0] 2 5 2 3" xfId="664" xr:uid="{8A9E943D-14E2-4FF9-A2E3-CED8ED4DB074}"/>
    <cellStyle name="Millares [0] 2 5 2 3 2" xfId="2095" xr:uid="{BCF0D0DF-293F-44A7-9452-E3AEA162F9EA}"/>
    <cellStyle name="Millares [0] 2 5 2 3 2 2" xfId="4957" xr:uid="{6B3EBBA3-CC8F-4E3E-A9B9-404A46FBC8BD}"/>
    <cellStyle name="Millares [0] 2 5 2 3 2 2 2" xfId="10681" xr:uid="{13E45BFD-0253-41A9-BCC3-1AA73E8533EF}"/>
    <cellStyle name="Millares [0] 2 5 2 3 2 2 3" xfId="16405" xr:uid="{9B2D66CE-5BE2-4F96-BC41-D4FA04DA4759}"/>
    <cellStyle name="Millares [0] 2 5 2 3 2 3" xfId="7819" xr:uid="{FD70F31C-A508-491D-8BF9-E9ECAA5F464C}"/>
    <cellStyle name="Millares [0] 2 5 2 3 2 4" xfId="13543" xr:uid="{668A283D-05B0-4E6A-B069-2AAAB68B8EFF}"/>
    <cellStyle name="Millares [0] 2 5 2 3 3" xfId="3526" xr:uid="{174C5146-46DD-4151-803F-E65E31C1EE68}"/>
    <cellStyle name="Millares [0] 2 5 2 3 3 2" xfId="9250" xr:uid="{9C7745B4-582D-48F9-A36B-03A0B6E5B1F9}"/>
    <cellStyle name="Millares [0] 2 5 2 3 3 3" xfId="14974" xr:uid="{1B22C151-D936-4C16-96F5-EB81B92224CE}"/>
    <cellStyle name="Millares [0] 2 5 2 3 4" xfId="6388" xr:uid="{D867A2BE-55A8-4EA2-BD7A-5E5BFB030E89}"/>
    <cellStyle name="Millares [0] 2 5 2 3 5" xfId="12112" xr:uid="{689BE791-396F-42DB-8ADA-AB3758D862DA}"/>
    <cellStyle name="Millares [0] 2 5 2 4" xfId="1141" xr:uid="{B4FA185E-8519-4F5B-9FE3-CB216E7A091C}"/>
    <cellStyle name="Millares [0] 2 5 2 4 2" xfId="2572" xr:uid="{458C9C01-32DF-4394-A670-A127571CCD74}"/>
    <cellStyle name="Millares [0] 2 5 2 4 2 2" xfId="5434" xr:uid="{E2E18F95-C605-4073-8F9A-FF0A266AB784}"/>
    <cellStyle name="Millares [0] 2 5 2 4 2 2 2" xfId="11158" xr:uid="{26EDA055-EAC3-4E4F-B403-562A524A91A0}"/>
    <cellStyle name="Millares [0] 2 5 2 4 2 2 3" xfId="16882" xr:uid="{688BA842-C649-4868-A750-F5995B6D2996}"/>
    <cellStyle name="Millares [0] 2 5 2 4 2 3" xfId="8296" xr:uid="{5C5B9894-EB88-42FB-A211-350B42609DBA}"/>
    <cellStyle name="Millares [0] 2 5 2 4 2 4" xfId="14020" xr:uid="{0FECDDB5-1E2B-42E1-9B78-0DCA3EEFED75}"/>
    <cellStyle name="Millares [0] 2 5 2 4 3" xfId="4003" xr:uid="{6B32F1D2-4B04-41E9-AF0D-34E4247FAC02}"/>
    <cellStyle name="Millares [0] 2 5 2 4 3 2" xfId="9727" xr:uid="{982B8A6D-3CC5-44AB-989E-4880BF52A240}"/>
    <cellStyle name="Millares [0] 2 5 2 4 3 3" xfId="15451" xr:uid="{D1AB74D4-7529-4F24-8FCB-A2DA54C0FCF7}"/>
    <cellStyle name="Millares [0] 2 5 2 4 4" xfId="6865" xr:uid="{060068F5-034C-4A33-A7B5-9F12FE681F3A}"/>
    <cellStyle name="Millares [0] 2 5 2 4 5" xfId="12589" xr:uid="{B187302E-7CE3-485C-B94F-3EDAADF23AFD}"/>
    <cellStyle name="Millares [0] 2 5 2 5" xfId="1618" xr:uid="{C0B0E8F6-D8B3-44DA-A6C2-7A0685578CBD}"/>
    <cellStyle name="Millares [0] 2 5 2 5 2" xfId="4480" xr:uid="{4102A57B-D5CE-423A-B215-EF9E392259DD}"/>
    <cellStyle name="Millares [0] 2 5 2 5 2 2" xfId="10204" xr:uid="{76BA5A5B-E174-4134-B7DB-21F8B5D4CCE4}"/>
    <cellStyle name="Millares [0] 2 5 2 5 2 3" xfId="15928" xr:uid="{7264B835-B84E-40A8-B52A-D57C91051032}"/>
    <cellStyle name="Millares [0] 2 5 2 5 3" xfId="7342" xr:uid="{AF46A6C6-2387-49D3-AF10-BF77006B439C}"/>
    <cellStyle name="Millares [0] 2 5 2 5 4" xfId="13066" xr:uid="{14D4F2FE-B584-4429-95DB-D20AE557E97D}"/>
    <cellStyle name="Millares [0] 2 5 2 6" xfId="3049" xr:uid="{96E4D368-B779-4136-80D6-5CAF5CBEB3B0}"/>
    <cellStyle name="Millares [0] 2 5 2 6 2" xfId="8773" xr:uid="{5ECFABBB-2786-4F62-9099-65DC8675F9C0}"/>
    <cellStyle name="Millares [0] 2 5 2 6 3" xfId="14497" xr:uid="{439C1109-1B4D-442C-A92D-708EB513D943}"/>
    <cellStyle name="Millares [0] 2 5 2 7" xfId="5911" xr:uid="{E0E8AAC0-492C-4631-BEBB-58440B6D671C}"/>
    <cellStyle name="Millares [0] 2 5 2 8" xfId="11635" xr:uid="{7F011EA4-3C64-43D6-8C11-BEB1DAA16587}"/>
    <cellStyle name="Millares [0] 2 5 3" xfId="308" xr:uid="{54F18FBA-ACDA-42F2-8540-73E65035C05A}"/>
    <cellStyle name="Millares [0] 2 5 3 2" xfId="785" xr:uid="{F510CF72-A14B-46B7-AEF6-5E9C5739308C}"/>
    <cellStyle name="Millares [0] 2 5 3 2 2" xfId="2216" xr:uid="{385F32EB-178A-4D48-A766-FDA4F1021555}"/>
    <cellStyle name="Millares [0] 2 5 3 2 2 2" xfId="5078" xr:uid="{A532E764-C650-4F7A-A78C-A57933F0EE28}"/>
    <cellStyle name="Millares [0] 2 5 3 2 2 2 2" xfId="10802" xr:uid="{6D7F2DB0-D06B-4384-A8DB-6B780B796DA4}"/>
    <cellStyle name="Millares [0] 2 5 3 2 2 2 3" xfId="16526" xr:uid="{A68227F4-762D-4A00-8D87-630025512538}"/>
    <cellStyle name="Millares [0] 2 5 3 2 2 3" xfId="7940" xr:uid="{4F740890-DD91-4E02-9921-9A1B4CC4D007}"/>
    <cellStyle name="Millares [0] 2 5 3 2 2 4" xfId="13664" xr:uid="{D860D7CB-4128-4C8B-A318-EEECA8790A67}"/>
    <cellStyle name="Millares [0] 2 5 3 2 3" xfId="3647" xr:uid="{DA0C14F5-840F-4FB5-8103-E52E1B6F779D}"/>
    <cellStyle name="Millares [0] 2 5 3 2 3 2" xfId="9371" xr:uid="{3DC65DA8-86C2-4763-9A76-2536613C0651}"/>
    <cellStyle name="Millares [0] 2 5 3 2 3 3" xfId="15095" xr:uid="{D283152A-AD02-42DC-ACE5-E14690ECB3D3}"/>
    <cellStyle name="Millares [0] 2 5 3 2 4" xfId="6509" xr:uid="{2CD8A595-BFC6-4905-BD56-85B00831B44D}"/>
    <cellStyle name="Millares [0] 2 5 3 2 5" xfId="12233" xr:uid="{E1BE3FA1-A53F-4E10-A251-C280F2C253DB}"/>
    <cellStyle name="Millares [0] 2 5 3 3" xfId="1262" xr:uid="{82351BC4-2059-41F8-8822-56D5BB0F9EBE}"/>
    <cellStyle name="Millares [0] 2 5 3 3 2" xfId="2693" xr:uid="{5D577A3B-4ED1-411D-B697-DBC4F4D749F8}"/>
    <cellStyle name="Millares [0] 2 5 3 3 2 2" xfId="5555" xr:uid="{2D07924F-6AAE-4BB0-9209-1D309AAD828D}"/>
    <cellStyle name="Millares [0] 2 5 3 3 2 2 2" xfId="11279" xr:uid="{BA83702C-C5CC-4A05-B30C-EC5A6C17E841}"/>
    <cellStyle name="Millares [0] 2 5 3 3 2 2 3" xfId="17003" xr:uid="{66CB32D1-C86C-4FAE-B220-C3F0114088B2}"/>
    <cellStyle name="Millares [0] 2 5 3 3 2 3" xfId="8417" xr:uid="{6E08CF64-483C-4AD9-878A-087E3559CF65}"/>
    <cellStyle name="Millares [0] 2 5 3 3 2 4" xfId="14141" xr:uid="{43321730-4098-459F-9DA1-CB7D88BFAE47}"/>
    <cellStyle name="Millares [0] 2 5 3 3 3" xfId="4124" xr:uid="{BE58E11C-074B-4E90-82C8-5A4D03A21B6F}"/>
    <cellStyle name="Millares [0] 2 5 3 3 3 2" xfId="9848" xr:uid="{CEDDD210-23F4-4883-BEEE-9C5D7AF4C29C}"/>
    <cellStyle name="Millares [0] 2 5 3 3 3 3" xfId="15572" xr:uid="{6A7E654A-D023-4F58-BAA4-D901F9C80854}"/>
    <cellStyle name="Millares [0] 2 5 3 3 4" xfId="6986" xr:uid="{2A42D8C3-B8E4-46D5-A04C-938D008C9D53}"/>
    <cellStyle name="Millares [0] 2 5 3 3 5" xfId="12710" xr:uid="{A00979A9-23AD-4E3B-BDBB-518C94C799A3}"/>
    <cellStyle name="Millares [0] 2 5 3 4" xfId="1739" xr:uid="{E0699C82-0355-48A0-8BE6-C0F9E51E3939}"/>
    <cellStyle name="Millares [0] 2 5 3 4 2" xfId="4601" xr:uid="{8E5309DB-D841-45A2-8E6B-96077F576130}"/>
    <cellStyle name="Millares [0] 2 5 3 4 2 2" xfId="10325" xr:uid="{8B8FA7FD-C290-4A5F-82E2-DDDE0AC40160}"/>
    <cellStyle name="Millares [0] 2 5 3 4 2 3" xfId="16049" xr:uid="{51DC58EE-DBD2-4EE4-A441-4FD9165172CD}"/>
    <cellStyle name="Millares [0] 2 5 3 4 3" xfId="7463" xr:uid="{4D59C864-F117-4E4C-8F6F-B6E52B2F7928}"/>
    <cellStyle name="Millares [0] 2 5 3 4 4" xfId="13187" xr:uid="{FF22F1F2-D734-478F-A67C-7461B06BF0BD}"/>
    <cellStyle name="Millares [0] 2 5 3 5" xfId="3170" xr:uid="{1301FEC3-4C32-40A4-AF9F-3BF804027771}"/>
    <cellStyle name="Millares [0] 2 5 3 5 2" xfId="8894" xr:uid="{774FBC16-4346-4592-80DD-2D10F5E699B9}"/>
    <cellStyle name="Millares [0] 2 5 3 5 3" xfId="14618" xr:uid="{E41B2D5D-F482-4BAF-BF06-6176F8D90D9A}"/>
    <cellStyle name="Millares [0] 2 5 3 6" xfId="6032" xr:uid="{DC92D53C-5D3B-45C0-9CA4-79E247EBBDFC}"/>
    <cellStyle name="Millares [0] 2 5 3 7" xfId="11756" xr:uid="{77609E07-DAB1-40BA-B6AB-1714F14E1D69}"/>
    <cellStyle name="Millares [0] 2 5 4" xfId="546" xr:uid="{5BC9AF7D-15AC-4942-9413-2AC5D50AF4A2}"/>
    <cellStyle name="Millares [0] 2 5 4 2" xfId="1977" xr:uid="{C7C4EF42-2EF8-4278-AA11-3FC11ACE3983}"/>
    <cellStyle name="Millares [0] 2 5 4 2 2" xfId="4839" xr:uid="{0E7F145E-6C57-4F25-AE89-88B950454D7E}"/>
    <cellStyle name="Millares [0] 2 5 4 2 2 2" xfId="10563" xr:uid="{CB5812C7-2F9D-464C-B1F6-4A7CB2FFC477}"/>
    <cellStyle name="Millares [0] 2 5 4 2 2 3" xfId="16287" xr:uid="{8A2F0960-0730-467A-8C19-5B9CA81FDE90}"/>
    <cellStyle name="Millares [0] 2 5 4 2 3" xfId="7701" xr:uid="{E6B6B06B-E5BE-4573-80C3-352A19C82064}"/>
    <cellStyle name="Millares [0] 2 5 4 2 4" xfId="13425" xr:uid="{5E23EA4D-9E00-439B-BB66-82E6E2EDA790}"/>
    <cellStyle name="Millares [0] 2 5 4 3" xfId="3408" xr:uid="{638E6A37-7E40-454E-BC73-202D23B27E49}"/>
    <cellStyle name="Millares [0] 2 5 4 3 2" xfId="9132" xr:uid="{02DD28EC-1686-4BA9-B7E5-F1754503FFDD}"/>
    <cellStyle name="Millares [0] 2 5 4 3 3" xfId="14856" xr:uid="{529905AF-3268-4C59-8BE5-FB2C37EEB57B}"/>
    <cellStyle name="Millares [0] 2 5 4 4" xfId="6270" xr:uid="{727FF66A-43FD-4312-8D62-E60ED050B550}"/>
    <cellStyle name="Millares [0] 2 5 4 5" xfId="11994" xr:uid="{A418954F-9E2C-449A-948E-A0AB794FEEEF}"/>
    <cellStyle name="Millares [0] 2 5 5" xfId="1023" xr:uid="{7994C213-B0CD-46B4-AA81-EC63A1AACECD}"/>
    <cellStyle name="Millares [0] 2 5 5 2" xfId="2454" xr:uid="{7777DAAF-5CE7-4887-BA82-B078579876B2}"/>
    <cellStyle name="Millares [0] 2 5 5 2 2" xfId="5316" xr:uid="{479B700A-5F09-4461-81C9-0D6888F006BC}"/>
    <cellStyle name="Millares [0] 2 5 5 2 2 2" xfId="11040" xr:uid="{1344AF44-AC14-4331-AE5A-C578B0B08D10}"/>
    <cellStyle name="Millares [0] 2 5 5 2 2 3" xfId="16764" xr:uid="{29009809-9F22-4C16-BF25-7EFF6768133B}"/>
    <cellStyle name="Millares [0] 2 5 5 2 3" xfId="8178" xr:uid="{AA4B57D8-C974-4026-98D6-08151BAB75E3}"/>
    <cellStyle name="Millares [0] 2 5 5 2 4" xfId="13902" xr:uid="{D19A396F-B00D-4CC6-8951-B9B92A1BFC22}"/>
    <cellStyle name="Millares [0] 2 5 5 3" xfId="3885" xr:uid="{9154154B-6A63-4D82-A62A-C4A4497B9D63}"/>
    <cellStyle name="Millares [0] 2 5 5 3 2" xfId="9609" xr:uid="{F72DF174-6851-4BA7-A799-0C2E64E164F2}"/>
    <cellStyle name="Millares [0] 2 5 5 3 3" xfId="15333" xr:uid="{D037AEE2-49DF-403A-8C6F-2BA082C5DACA}"/>
    <cellStyle name="Millares [0] 2 5 5 4" xfId="6747" xr:uid="{135E3ADF-FF12-4A76-8670-D28B4C3BDE84}"/>
    <cellStyle name="Millares [0] 2 5 5 5" xfId="12471" xr:uid="{82E80F1D-9060-4B35-8E9F-A40EBA1F1919}"/>
    <cellStyle name="Millares [0] 2 5 6" xfId="1500" xr:uid="{153F652A-D9D1-4FAD-9C84-DACCAD6ADFEB}"/>
    <cellStyle name="Millares [0] 2 5 6 2" xfId="4362" xr:uid="{4A8AF028-154F-4C9E-94D4-A41B3260D4A9}"/>
    <cellStyle name="Millares [0] 2 5 6 2 2" xfId="10086" xr:uid="{136BC286-E90B-4FC8-8D06-3110A3AF9D1A}"/>
    <cellStyle name="Millares [0] 2 5 6 2 3" xfId="15810" xr:uid="{50B9F66F-5942-46B1-8D9A-AF574F456A4B}"/>
    <cellStyle name="Millares [0] 2 5 6 3" xfId="7224" xr:uid="{857EAA7E-F2EA-424F-8E0C-2FD28DFE47E9}"/>
    <cellStyle name="Millares [0] 2 5 6 4" xfId="12948" xr:uid="{02FD66B0-91CB-4E23-8E55-3E1CC538D17C}"/>
    <cellStyle name="Millares [0] 2 5 7" xfId="2931" xr:uid="{F057B465-C883-4137-ADC4-E71C6AF279A3}"/>
    <cellStyle name="Millares [0] 2 5 7 2" xfId="8655" xr:uid="{C3E233A7-E92E-4DF4-ABAF-8BD531A2647B}"/>
    <cellStyle name="Millares [0] 2 5 7 3" xfId="14379" xr:uid="{206B2221-9FBB-4359-9036-F1EE52FE1F7F}"/>
    <cellStyle name="Millares [0] 2 5 8" xfId="5793" xr:uid="{946073D4-ABFF-4E57-A145-7BFEB4990F84}"/>
    <cellStyle name="Millares [0] 2 5 9" xfId="11517" xr:uid="{B99F871B-8CE4-4834-9606-01958C248A31}"/>
    <cellStyle name="Millares [0] 2 6" xfId="127" xr:uid="{F794959F-167A-4904-869C-DA784DC41279}"/>
    <cellStyle name="Millares [0] 2 6 2" xfId="366" xr:uid="{933D05E4-6D2C-40F2-93D7-690A0E754C76}"/>
    <cellStyle name="Millares [0] 2 6 2 2" xfId="843" xr:uid="{F2985F87-DF2E-4630-AF6E-BE6C8389223A}"/>
    <cellStyle name="Millares [0] 2 6 2 2 2" xfId="2274" xr:uid="{BF3AEC7C-E6F4-44DC-8D83-E58575DD805E}"/>
    <cellStyle name="Millares [0] 2 6 2 2 2 2" xfId="5136" xr:uid="{2926791B-D157-4D31-BE4C-3914C1D9380D}"/>
    <cellStyle name="Millares [0] 2 6 2 2 2 2 2" xfId="10860" xr:uid="{B40A10FD-DEDB-4EDA-AB4A-4B3C60B6656E}"/>
    <cellStyle name="Millares [0] 2 6 2 2 2 2 3" xfId="16584" xr:uid="{B575F758-33CF-4EA8-9D5B-39CFA2C5380E}"/>
    <cellStyle name="Millares [0] 2 6 2 2 2 3" xfId="7998" xr:uid="{3FA44076-81A3-4F4E-B081-04567355EFF4}"/>
    <cellStyle name="Millares [0] 2 6 2 2 2 4" xfId="13722" xr:uid="{8A9E28CD-17C4-4292-91D8-0709F3306967}"/>
    <cellStyle name="Millares [0] 2 6 2 2 3" xfId="3705" xr:uid="{AAF67EB2-F16B-4416-8BCF-2BE6032B713A}"/>
    <cellStyle name="Millares [0] 2 6 2 2 3 2" xfId="9429" xr:uid="{2330078F-8177-4E40-B39C-4B3C7BFB8603}"/>
    <cellStyle name="Millares [0] 2 6 2 2 3 3" xfId="15153" xr:uid="{115701B1-E1E9-4262-A765-11D65112E955}"/>
    <cellStyle name="Millares [0] 2 6 2 2 4" xfId="6567" xr:uid="{A3E9A637-5559-4050-ACC1-5047B0DDA903}"/>
    <cellStyle name="Millares [0] 2 6 2 2 5" xfId="12291" xr:uid="{FC1CAFE3-D429-4A76-BB45-CCABD5DC31AD}"/>
    <cellStyle name="Millares [0] 2 6 2 3" xfId="1320" xr:uid="{DE1CB4A4-43EB-4577-BBE7-9C0A7F04C171}"/>
    <cellStyle name="Millares [0] 2 6 2 3 2" xfId="2751" xr:uid="{D9E9DBB9-03B0-4634-8E61-A8CE84431E94}"/>
    <cellStyle name="Millares [0] 2 6 2 3 2 2" xfId="5613" xr:uid="{C56DB89C-167F-452D-BA5B-C419CF6CC4F8}"/>
    <cellStyle name="Millares [0] 2 6 2 3 2 2 2" xfId="11337" xr:uid="{8C5800A1-1CF2-4B08-8B88-6C34C663EFD4}"/>
    <cellStyle name="Millares [0] 2 6 2 3 2 2 3" xfId="17061" xr:uid="{D6827C92-3961-4B22-A630-DD2E4D9822A4}"/>
    <cellStyle name="Millares [0] 2 6 2 3 2 3" xfId="8475" xr:uid="{062B2F8A-69C0-4920-BF5C-318B29072B94}"/>
    <cellStyle name="Millares [0] 2 6 2 3 2 4" xfId="14199" xr:uid="{848B8008-F9A6-48FD-9FFB-AD6561B9FE6D}"/>
    <cellStyle name="Millares [0] 2 6 2 3 3" xfId="4182" xr:uid="{9BDF6C74-D6B5-44B3-85EE-5153C1DAA288}"/>
    <cellStyle name="Millares [0] 2 6 2 3 3 2" xfId="9906" xr:uid="{3DDC3342-93B9-4E96-880D-760AD7E2CA2B}"/>
    <cellStyle name="Millares [0] 2 6 2 3 3 3" xfId="15630" xr:uid="{EEC1302F-29F1-4291-AE39-FB7FC236C1A1}"/>
    <cellStyle name="Millares [0] 2 6 2 3 4" xfId="7044" xr:uid="{8B6D040F-0300-466A-9B72-257605B02280}"/>
    <cellStyle name="Millares [0] 2 6 2 3 5" xfId="12768" xr:uid="{9BF70857-F5A4-44EE-A34F-DE9E0C626163}"/>
    <cellStyle name="Millares [0] 2 6 2 4" xfId="1797" xr:uid="{8A1DBE8F-2FDD-438D-9B5E-426F94A87B2D}"/>
    <cellStyle name="Millares [0] 2 6 2 4 2" xfId="4659" xr:uid="{CD7AE6AC-3385-485D-9485-50C10610DA0E}"/>
    <cellStyle name="Millares [0] 2 6 2 4 2 2" xfId="10383" xr:uid="{BE6744E3-7154-4E20-B0B7-41BC5540D409}"/>
    <cellStyle name="Millares [0] 2 6 2 4 2 3" xfId="16107" xr:uid="{13AB0188-0338-4509-9E36-2C9068AD1123}"/>
    <cellStyle name="Millares [0] 2 6 2 4 3" xfId="7521" xr:uid="{40B71968-E65F-46B6-9D0B-2D13DB41EE4C}"/>
    <cellStyle name="Millares [0] 2 6 2 4 4" xfId="13245" xr:uid="{5F4CF7DF-7DB4-4F79-858A-59B845F14681}"/>
    <cellStyle name="Millares [0] 2 6 2 5" xfId="3228" xr:uid="{6FB55F50-7764-4744-97FF-3FF69E9183EB}"/>
    <cellStyle name="Millares [0] 2 6 2 5 2" xfId="8952" xr:uid="{624F4A0E-78A4-4494-9384-62E8B15EFD22}"/>
    <cellStyle name="Millares [0] 2 6 2 5 3" xfId="14676" xr:uid="{DEB9D420-4683-4DEC-832D-9F1CE6AFFE17}"/>
    <cellStyle name="Millares [0] 2 6 2 6" xfId="6090" xr:uid="{B650D8C3-B450-4610-8A24-D428CEDC0EC5}"/>
    <cellStyle name="Millares [0] 2 6 2 7" xfId="11814" xr:uid="{531F4712-980C-42E2-9B61-645C3FB1937E}"/>
    <cellStyle name="Millares [0] 2 6 3" xfId="604" xr:uid="{08020B10-CB78-413E-B17C-38E8E9FB186E}"/>
    <cellStyle name="Millares [0] 2 6 3 2" xfId="2035" xr:uid="{174792AC-57C3-48CB-AAF2-D9C6E1AD9476}"/>
    <cellStyle name="Millares [0] 2 6 3 2 2" xfId="4897" xr:uid="{62F8195D-E313-4A25-9B98-897942F04326}"/>
    <cellStyle name="Millares [0] 2 6 3 2 2 2" xfId="10621" xr:uid="{84D4A04E-0D39-47B9-8A55-E3DB50570F0D}"/>
    <cellStyle name="Millares [0] 2 6 3 2 2 3" xfId="16345" xr:uid="{0AA7552C-5067-4396-8843-C88544743124}"/>
    <cellStyle name="Millares [0] 2 6 3 2 3" xfId="7759" xr:uid="{484004FF-7303-476D-BAEA-E1EDC22DE151}"/>
    <cellStyle name="Millares [0] 2 6 3 2 4" xfId="13483" xr:uid="{434EEBEF-8CD3-4F0D-8F62-8592F24C1A18}"/>
    <cellStyle name="Millares [0] 2 6 3 3" xfId="3466" xr:uid="{E497454E-2B25-4EB9-9E9C-22663ED24D94}"/>
    <cellStyle name="Millares [0] 2 6 3 3 2" xfId="9190" xr:uid="{6873C089-BBB7-4568-96EE-29AA4BEFADBC}"/>
    <cellStyle name="Millares [0] 2 6 3 3 3" xfId="14914" xr:uid="{59DD487E-9CBD-4299-AFC1-E9AF4B39ADDD}"/>
    <cellStyle name="Millares [0] 2 6 3 4" xfId="6328" xr:uid="{37E1B787-D4E8-4B28-855B-DCB8CA1C006B}"/>
    <cellStyle name="Millares [0] 2 6 3 5" xfId="12052" xr:uid="{D1E2B4D2-567D-4088-BD72-373FDF73A198}"/>
    <cellStyle name="Millares [0] 2 6 4" xfId="1081" xr:uid="{56AE1CC1-1982-4D27-91CF-15816758D393}"/>
    <cellStyle name="Millares [0] 2 6 4 2" xfId="2512" xr:uid="{B179014D-D2B9-495C-87CC-E5C8E0FA6F7C}"/>
    <cellStyle name="Millares [0] 2 6 4 2 2" xfId="5374" xr:uid="{C0404D09-21AF-4D63-8EBC-771D759CDA3F}"/>
    <cellStyle name="Millares [0] 2 6 4 2 2 2" xfId="11098" xr:uid="{10DF18B1-AB2D-4E98-B2CB-15F83E05FA41}"/>
    <cellStyle name="Millares [0] 2 6 4 2 2 3" xfId="16822" xr:uid="{21204D40-D782-4C03-B35B-2D6D949552EF}"/>
    <cellStyle name="Millares [0] 2 6 4 2 3" xfId="8236" xr:uid="{53D336A1-B8BB-4C82-849D-5EC34B8678BF}"/>
    <cellStyle name="Millares [0] 2 6 4 2 4" xfId="13960" xr:uid="{92632704-2EA6-4DDA-82E8-D46916D7F1C4}"/>
    <cellStyle name="Millares [0] 2 6 4 3" xfId="3943" xr:uid="{18CA68FC-2E7B-4025-A0CD-BF9B311C1984}"/>
    <cellStyle name="Millares [0] 2 6 4 3 2" xfId="9667" xr:uid="{39A58833-AE66-4AA5-8B8C-88FEB7A44F26}"/>
    <cellStyle name="Millares [0] 2 6 4 3 3" xfId="15391" xr:uid="{FAF945CF-3207-4EBA-8C3C-8D62EFFAA2A2}"/>
    <cellStyle name="Millares [0] 2 6 4 4" xfId="6805" xr:uid="{2D02A5FF-5A31-40A9-901B-05F715A1160C}"/>
    <cellStyle name="Millares [0] 2 6 4 5" xfId="12529" xr:uid="{6B1FCA3A-2256-45FD-9B88-AF4C5DE53300}"/>
    <cellStyle name="Millares [0] 2 6 5" xfId="1558" xr:uid="{000A3FA8-E85A-4F6B-A28F-51FE8E665773}"/>
    <cellStyle name="Millares [0] 2 6 5 2" xfId="4420" xr:uid="{8C19DE95-357C-450E-875D-170818752002}"/>
    <cellStyle name="Millares [0] 2 6 5 2 2" xfId="10144" xr:uid="{349E74BE-C8E5-4394-A471-55D9C17BEC10}"/>
    <cellStyle name="Millares [0] 2 6 5 2 3" xfId="15868" xr:uid="{5191A08D-2DCA-4674-BE9A-02E836554999}"/>
    <cellStyle name="Millares [0] 2 6 5 3" xfId="7282" xr:uid="{47304607-3A54-41FA-8A73-700017337890}"/>
    <cellStyle name="Millares [0] 2 6 5 4" xfId="13006" xr:uid="{C8C3AB8C-6EF6-445A-9496-FB440436B1FA}"/>
    <cellStyle name="Millares [0] 2 6 6" xfId="2989" xr:uid="{337BC0E2-F6ED-4BC2-80EE-FC650D1D1FD7}"/>
    <cellStyle name="Millares [0] 2 6 6 2" xfId="8713" xr:uid="{6508DC46-7598-4AFC-BB19-7A3D9ABE51A1}"/>
    <cellStyle name="Millares [0] 2 6 6 3" xfId="14437" xr:uid="{92DC223E-96FC-4CD7-B2AF-1F04C66FEF9A}"/>
    <cellStyle name="Millares [0] 2 6 7" xfId="5851" xr:uid="{EE4AA3DC-7710-44E2-9A26-800DD534AF75}"/>
    <cellStyle name="Millares [0] 2 6 8" xfId="11575" xr:uid="{8640FF48-B410-4B1A-B59D-FFE2C45879CE}"/>
    <cellStyle name="Millares [0] 2 7" xfId="248" xr:uid="{915006C2-D190-494C-B0AE-7005F0CBF593}"/>
    <cellStyle name="Millares [0] 2 7 2" xfId="725" xr:uid="{F96D5942-57A2-4306-A67C-7AB5E2D53101}"/>
    <cellStyle name="Millares [0] 2 7 2 2" xfId="2156" xr:uid="{0C8D0C06-96EB-4AF3-A763-0CC8ADFCFB78}"/>
    <cellStyle name="Millares [0] 2 7 2 2 2" xfId="5018" xr:uid="{FE8966B4-7BCC-49A5-B5CC-060FB12188DF}"/>
    <cellStyle name="Millares [0] 2 7 2 2 2 2" xfId="10742" xr:uid="{22F86D9B-5DEB-4D36-B622-23744E86CBCF}"/>
    <cellStyle name="Millares [0] 2 7 2 2 2 3" xfId="16466" xr:uid="{FE49C35F-2E9C-42F4-A609-F8E358EFEA0F}"/>
    <cellStyle name="Millares [0] 2 7 2 2 3" xfId="7880" xr:uid="{418B6BCD-4178-4E24-BC2A-2894BDBA01AA}"/>
    <cellStyle name="Millares [0] 2 7 2 2 4" xfId="13604" xr:uid="{CBE13D46-F841-4746-A8BC-4ECC4B141A6F}"/>
    <cellStyle name="Millares [0] 2 7 2 3" xfId="3587" xr:uid="{F69DFF90-4E4C-425D-9072-2C39AD6E2E21}"/>
    <cellStyle name="Millares [0] 2 7 2 3 2" xfId="9311" xr:uid="{88218DAC-0DB1-4371-8FE7-95BEA9E9BC13}"/>
    <cellStyle name="Millares [0] 2 7 2 3 3" xfId="15035" xr:uid="{657E68D1-C47B-450D-8997-3D1D83E57BDD}"/>
    <cellStyle name="Millares [0] 2 7 2 4" xfId="6449" xr:uid="{27F314E0-8CF3-4C9F-8E7D-A48DBE49174F}"/>
    <cellStyle name="Millares [0] 2 7 2 5" xfId="12173" xr:uid="{927DF51E-607A-4F89-8736-32F4DD12F964}"/>
    <cellStyle name="Millares [0] 2 7 3" xfId="1202" xr:uid="{5E4B2B62-7EFB-4C5C-98E1-29ADFE90B80F}"/>
    <cellStyle name="Millares [0] 2 7 3 2" xfId="2633" xr:uid="{81526EA6-C170-49FF-9A85-D898C331C400}"/>
    <cellStyle name="Millares [0] 2 7 3 2 2" xfId="5495" xr:uid="{F3FD13CC-6530-49A2-87B1-0862D2C4BBAA}"/>
    <cellStyle name="Millares [0] 2 7 3 2 2 2" xfId="11219" xr:uid="{95E501E7-7587-4115-A935-61FEE8587846}"/>
    <cellStyle name="Millares [0] 2 7 3 2 2 3" xfId="16943" xr:uid="{1FEBA305-CA4E-4BDD-B2B4-DAC0D0AD5BA7}"/>
    <cellStyle name="Millares [0] 2 7 3 2 3" xfId="8357" xr:uid="{A36ECDEC-962A-4AC2-B0D1-96D6326F3D79}"/>
    <cellStyle name="Millares [0] 2 7 3 2 4" xfId="14081" xr:uid="{BF202AAA-EDF3-421F-A0A4-3640EE4BEF34}"/>
    <cellStyle name="Millares [0] 2 7 3 3" xfId="4064" xr:uid="{D6D0CC69-FE73-4EED-8D91-061D059A0E0F}"/>
    <cellStyle name="Millares [0] 2 7 3 3 2" xfId="9788" xr:uid="{B0B5A5F6-43C3-4A14-83C2-4D1AF165D375}"/>
    <cellStyle name="Millares [0] 2 7 3 3 3" xfId="15512" xr:uid="{9ED83FDA-88D1-4453-AA9E-F80A45C171CC}"/>
    <cellStyle name="Millares [0] 2 7 3 4" xfId="6926" xr:uid="{E841DB8F-D979-43DE-AE9E-2D27BBEBE07D}"/>
    <cellStyle name="Millares [0] 2 7 3 5" xfId="12650" xr:uid="{0A0308BD-B3F1-4AEF-AE2F-3F6B51F281DD}"/>
    <cellStyle name="Millares [0] 2 7 4" xfId="1679" xr:uid="{51AF3380-FF98-4690-9D64-2F1000435DFE}"/>
    <cellStyle name="Millares [0] 2 7 4 2" xfId="4541" xr:uid="{E70ACB59-D53F-4B19-B856-3645AD6848C4}"/>
    <cellStyle name="Millares [0] 2 7 4 2 2" xfId="10265" xr:uid="{3B6DD733-9648-48C7-BA4D-88387B295A24}"/>
    <cellStyle name="Millares [0] 2 7 4 2 3" xfId="15989" xr:uid="{1D9C983D-4641-4F46-A441-727D57C31440}"/>
    <cellStyle name="Millares [0] 2 7 4 3" xfId="7403" xr:uid="{8D7EED3B-E12D-41F8-92C0-4C7A2F89666A}"/>
    <cellStyle name="Millares [0] 2 7 4 4" xfId="13127" xr:uid="{868627FB-1231-4200-9B13-BFB3155131EA}"/>
    <cellStyle name="Millares [0] 2 7 5" xfId="3110" xr:uid="{D4A498C9-2146-46B1-BFA1-42C6C32EA1E2}"/>
    <cellStyle name="Millares [0] 2 7 5 2" xfId="8834" xr:uid="{DE21AE4C-F799-4008-B917-23635C131F18}"/>
    <cellStyle name="Millares [0] 2 7 5 3" xfId="14558" xr:uid="{B633C4A3-D020-402D-AB84-6602E9314F17}"/>
    <cellStyle name="Millares [0] 2 7 6" xfId="5972" xr:uid="{309B043C-48A3-4541-ADD5-85AC307414AF}"/>
    <cellStyle name="Millares [0] 2 7 7" xfId="11696" xr:uid="{6E6CDDBC-EF2A-429A-BB46-D7AF6B10A41E}"/>
    <cellStyle name="Millares [0] 2 8" xfId="486" xr:uid="{22B1277C-2960-4C55-9536-F30E7EA83F54}"/>
    <cellStyle name="Millares [0] 2 8 2" xfId="1917" xr:uid="{FD4848BC-7D24-4824-9D02-27C6E8002B11}"/>
    <cellStyle name="Millares [0] 2 8 2 2" xfId="4779" xr:uid="{A4BDF0AD-8509-46E5-9DD0-A60F4741DFBC}"/>
    <cellStyle name="Millares [0] 2 8 2 2 2" xfId="10503" xr:uid="{85E083A8-2263-4E17-9AE7-33ED29E66EBC}"/>
    <cellStyle name="Millares [0] 2 8 2 2 3" xfId="16227" xr:uid="{38BDAD40-F077-4D42-A939-A045BFC5A03F}"/>
    <cellStyle name="Millares [0] 2 8 2 3" xfId="7641" xr:uid="{4A9705A8-54B1-4D94-B20B-31CA5DCA3CB5}"/>
    <cellStyle name="Millares [0] 2 8 2 4" xfId="13365" xr:uid="{3D1BFB05-8B07-4D91-80F7-2F2EB31B30A0}"/>
    <cellStyle name="Millares [0] 2 8 3" xfId="3348" xr:uid="{6657EA61-A0C6-42E8-B110-06E5E1443362}"/>
    <cellStyle name="Millares [0] 2 8 3 2" xfId="9072" xr:uid="{AF8870D4-D0DD-49BD-9FEA-EBAA0FEA0270}"/>
    <cellStyle name="Millares [0] 2 8 3 3" xfId="14796" xr:uid="{F54D1B05-520D-4C8B-B0FE-412B45E5BC68}"/>
    <cellStyle name="Millares [0] 2 8 4" xfId="6210" xr:uid="{B6C488CF-214B-4E71-8D27-F4D282053280}"/>
    <cellStyle name="Millares [0] 2 8 5" xfId="11934" xr:uid="{A405F3D8-EAB9-4606-AF8C-CED1D46CAE08}"/>
    <cellStyle name="Millares [0] 2 9" xfId="963" xr:uid="{84BE4471-A1CA-4D84-AD78-23663DFD01B0}"/>
    <cellStyle name="Millares [0] 2 9 2" xfId="2394" xr:uid="{1E0642B3-3D0C-4680-8A3A-39DFF29FF4E5}"/>
    <cellStyle name="Millares [0] 2 9 2 2" xfId="5256" xr:uid="{DD3A4880-8D92-43F5-802D-2515648A91F4}"/>
    <cellStyle name="Millares [0] 2 9 2 2 2" xfId="10980" xr:uid="{EE3B2561-E697-4341-9EBA-12FD30477608}"/>
    <cellStyle name="Millares [0] 2 9 2 2 3" xfId="16704" xr:uid="{501688C1-96C1-4068-8C90-474593665490}"/>
    <cellStyle name="Millares [0] 2 9 2 3" xfId="8118" xr:uid="{E325EFE7-02F7-4588-A5B7-BA2EF2E00CA5}"/>
    <cellStyle name="Millares [0] 2 9 2 4" xfId="13842" xr:uid="{363EF0C4-991A-47E8-89C7-8D3BB6CC2AF1}"/>
    <cellStyle name="Millares [0] 2 9 3" xfId="3825" xr:uid="{D5308028-5167-437B-8462-C4E54DEE58E6}"/>
    <cellStyle name="Millares [0] 2 9 3 2" xfId="9549" xr:uid="{3E41E135-0F25-4157-A5FD-550BEA586D13}"/>
    <cellStyle name="Millares [0] 2 9 3 3" xfId="15273" xr:uid="{1E14669E-C593-46E0-9CDA-C75FEAB661AD}"/>
    <cellStyle name="Millares [0] 2 9 4" xfId="6687" xr:uid="{8DA6494D-1E74-4EB2-8181-74144408F7A1}"/>
    <cellStyle name="Millares [0] 2 9 5" xfId="12411" xr:uid="{21193A93-2F72-45B5-A3B0-69EB4CE69CD7}"/>
    <cellStyle name="Millares [0] 3" xfId="13" xr:uid="{A057BCCC-3B1A-42B0-BB2A-DFCBA7C32E44}"/>
    <cellStyle name="Millares [0] 3 10" xfId="2875" xr:uid="{5CFC3C7C-D0A1-4EE3-9EEB-CAB55B0DBA8C}"/>
    <cellStyle name="Millares [0] 3 10 2" xfId="8599" xr:uid="{4999B3B2-E2A4-468C-8AE5-5D676E26EE9A}"/>
    <cellStyle name="Millares [0] 3 10 3" xfId="14323" xr:uid="{FD8F1DFB-B90C-432B-B9C4-9DD0D8BBBAB8}"/>
    <cellStyle name="Millares [0] 3 11" xfId="5738" xr:uid="{AF3E84AD-9F41-47A6-A1DE-0841B06C7160}"/>
    <cellStyle name="Millares [0] 3 12" xfId="11462" xr:uid="{0A74F4E7-20AB-4F4D-A510-3D3472F91AA3}"/>
    <cellStyle name="Millares [0] 3 2" xfId="34" xr:uid="{6C77F431-0E3A-4A05-B571-44B51FD06CFB}"/>
    <cellStyle name="Millares [0] 3 2 10" xfId="11482" xr:uid="{3344B5BB-E055-4731-A703-552D5478BFE7}"/>
    <cellStyle name="Millares [0] 3 2 2" xfId="93" xr:uid="{EA75B4A9-4B7B-44EA-AEA4-75AB76643460}"/>
    <cellStyle name="Millares [0] 3 2 2 2" xfId="211" xr:uid="{FD0A1F21-163D-49DD-A779-BDF955AC9085}"/>
    <cellStyle name="Millares [0] 3 2 2 2 2" xfId="450" xr:uid="{F1F4FED0-8CAD-471D-ACD6-13A135FE43F2}"/>
    <cellStyle name="Millares [0] 3 2 2 2 2 2" xfId="927" xr:uid="{96578A87-D21D-476E-82B0-DAFE76F9C647}"/>
    <cellStyle name="Millares [0] 3 2 2 2 2 2 2" xfId="2358" xr:uid="{FB471BFB-819F-4EF6-AD48-6B679DF66B00}"/>
    <cellStyle name="Millares [0] 3 2 2 2 2 2 2 2" xfId="5220" xr:uid="{60DFA626-CA81-4425-B0F8-D277996000B2}"/>
    <cellStyle name="Millares [0] 3 2 2 2 2 2 2 2 2" xfId="10944" xr:uid="{EEC294DE-0EE9-4155-8BA7-C0D8174E58DB}"/>
    <cellStyle name="Millares [0] 3 2 2 2 2 2 2 2 3" xfId="16668" xr:uid="{E79763FD-2B28-4F5C-84B8-1C4526CF3D69}"/>
    <cellStyle name="Millares [0] 3 2 2 2 2 2 2 3" xfId="8082" xr:uid="{47FE9BF0-F6BF-464E-9441-C116FA1C97C9}"/>
    <cellStyle name="Millares [0] 3 2 2 2 2 2 2 4" xfId="13806" xr:uid="{0A821B0E-A163-4860-AF76-33B142CB9AA2}"/>
    <cellStyle name="Millares [0] 3 2 2 2 2 2 3" xfId="3789" xr:uid="{A1E08096-654F-4755-84B3-BC803E977B2D}"/>
    <cellStyle name="Millares [0] 3 2 2 2 2 2 3 2" xfId="9513" xr:uid="{FBDBDA87-D911-43F0-9B50-C52837721B89}"/>
    <cellStyle name="Millares [0] 3 2 2 2 2 2 3 3" xfId="15237" xr:uid="{B82F481A-1307-4B00-87B0-1CB576692F03}"/>
    <cellStyle name="Millares [0] 3 2 2 2 2 2 4" xfId="6651" xr:uid="{A7E5B08A-C7CB-47D1-B843-B7B7E8A46D65}"/>
    <cellStyle name="Millares [0] 3 2 2 2 2 2 5" xfId="12375" xr:uid="{9E935EDB-DF0E-415C-BD19-A7BE462471B6}"/>
    <cellStyle name="Millares [0] 3 2 2 2 2 3" xfId="1404" xr:uid="{9B981AB0-9A27-4258-B4BC-A498CE686B8C}"/>
    <cellStyle name="Millares [0] 3 2 2 2 2 3 2" xfId="2835" xr:uid="{9D25A629-9ACD-44F3-94D7-0595088C26CA}"/>
    <cellStyle name="Millares [0] 3 2 2 2 2 3 2 2" xfId="5697" xr:uid="{340EAC28-591D-4F2F-BA00-6EB9082EF564}"/>
    <cellStyle name="Millares [0] 3 2 2 2 2 3 2 2 2" xfId="11421" xr:uid="{66A5D0AD-8691-4D42-8B3D-099A11C56C57}"/>
    <cellStyle name="Millares [0] 3 2 2 2 2 3 2 2 3" xfId="17145" xr:uid="{7445C1A8-FD5C-447E-9413-F77579E51C03}"/>
    <cellStyle name="Millares [0] 3 2 2 2 2 3 2 3" xfId="8559" xr:uid="{EDCEFCE1-1CA2-4C68-949A-FB3A3B8AF72C}"/>
    <cellStyle name="Millares [0] 3 2 2 2 2 3 2 4" xfId="14283" xr:uid="{6F7038DB-0B5D-4B29-9A0A-12B1AEDB2D7E}"/>
    <cellStyle name="Millares [0] 3 2 2 2 2 3 3" xfId="4266" xr:uid="{838B17D3-8435-4C88-8AFB-05128FBEDA5E}"/>
    <cellStyle name="Millares [0] 3 2 2 2 2 3 3 2" xfId="9990" xr:uid="{0D00DFDA-076C-4374-830A-9283DB9B10C6}"/>
    <cellStyle name="Millares [0] 3 2 2 2 2 3 3 3" xfId="15714" xr:uid="{8069197E-D64C-4584-ADA1-217E337F285C}"/>
    <cellStyle name="Millares [0] 3 2 2 2 2 3 4" xfId="7128" xr:uid="{E491089E-F2EE-49B8-A40A-5B85DA427B1C}"/>
    <cellStyle name="Millares [0] 3 2 2 2 2 3 5" xfId="12852" xr:uid="{9146C347-BC7C-47EC-9489-9C717569EBBC}"/>
    <cellStyle name="Millares [0] 3 2 2 2 2 4" xfId="1881" xr:uid="{FE814D22-4BF2-46EC-8F96-A207957FBE79}"/>
    <cellStyle name="Millares [0] 3 2 2 2 2 4 2" xfId="4743" xr:uid="{E2CBD15C-D3C9-44BC-B553-9960C7F09689}"/>
    <cellStyle name="Millares [0] 3 2 2 2 2 4 2 2" xfId="10467" xr:uid="{2A350290-2D59-42F7-AC3C-67A341F4A210}"/>
    <cellStyle name="Millares [0] 3 2 2 2 2 4 2 3" xfId="16191" xr:uid="{ECAAE8E5-0481-4DB9-9579-3A7579E5FA2D}"/>
    <cellStyle name="Millares [0] 3 2 2 2 2 4 3" xfId="7605" xr:uid="{C8D50461-8C1E-4DB6-9931-ABAD6EA135AA}"/>
    <cellStyle name="Millares [0] 3 2 2 2 2 4 4" xfId="13329" xr:uid="{A07AD2D3-9570-417A-937B-87AE473DFBD9}"/>
    <cellStyle name="Millares [0] 3 2 2 2 2 5" xfId="3312" xr:uid="{47C7020F-6ECE-47D4-B2A7-45D860B3BE14}"/>
    <cellStyle name="Millares [0] 3 2 2 2 2 5 2" xfId="9036" xr:uid="{C78CCCF7-EC36-4E60-B5C5-BF866CA61753}"/>
    <cellStyle name="Millares [0] 3 2 2 2 2 5 3" xfId="14760" xr:uid="{B2359CB6-4A61-49D7-8C57-0A1AC4054CB2}"/>
    <cellStyle name="Millares [0] 3 2 2 2 2 6" xfId="6174" xr:uid="{842202DD-3309-498B-B79D-2FA4EBA8FC64}"/>
    <cellStyle name="Millares [0] 3 2 2 2 2 7" xfId="11898" xr:uid="{AD2D3B6B-9FDC-420B-8A61-2C7AEEDFA54A}"/>
    <cellStyle name="Millares [0] 3 2 2 2 3" xfId="688" xr:uid="{4685BD35-DEB1-49EC-A246-7B1CA45E7403}"/>
    <cellStyle name="Millares [0] 3 2 2 2 3 2" xfId="2119" xr:uid="{FF506D03-98D4-4237-8D17-8D2015C174C0}"/>
    <cellStyle name="Millares [0] 3 2 2 2 3 2 2" xfId="4981" xr:uid="{98125C87-9AAB-493C-AD6A-94BDD9FE08CD}"/>
    <cellStyle name="Millares [0] 3 2 2 2 3 2 2 2" xfId="10705" xr:uid="{60B831DC-5C14-4148-868D-DD52342B93BC}"/>
    <cellStyle name="Millares [0] 3 2 2 2 3 2 2 3" xfId="16429" xr:uid="{B514E2EA-7328-413C-A98D-0F7A330A7908}"/>
    <cellStyle name="Millares [0] 3 2 2 2 3 2 3" xfId="7843" xr:uid="{FAD8823A-03A3-4068-857F-9232D3CC35A3}"/>
    <cellStyle name="Millares [0] 3 2 2 2 3 2 4" xfId="13567" xr:uid="{6E648A58-8113-48AE-8A7F-FA4DB42ACCCA}"/>
    <cellStyle name="Millares [0] 3 2 2 2 3 3" xfId="3550" xr:uid="{AADCDB41-F79B-4C0F-AC60-A6142C32713D}"/>
    <cellStyle name="Millares [0] 3 2 2 2 3 3 2" xfId="9274" xr:uid="{2A190A70-62DE-4075-A34D-C7CC40DC93D5}"/>
    <cellStyle name="Millares [0] 3 2 2 2 3 3 3" xfId="14998" xr:uid="{BCBCE98D-2E0C-4C1B-9CAF-9CAF057949F2}"/>
    <cellStyle name="Millares [0] 3 2 2 2 3 4" xfId="6412" xr:uid="{7E749F5F-879D-4CF3-9526-AA56884F7907}"/>
    <cellStyle name="Millares [0] 3 2 2 2 3 5" xfId="12136" xr:uid="{7AFFC6FE-F3B9-40ED-81AB-621993A406FF}"/>
    <cellStyle name="Millares [0] 3 2 2 2 4" xfId="1165" xr:uid="{68BD4AC0-A8C0-469C-BE34-F08D5BD2018B}"/>
    <cellStyle name="Millares [0] 3 2 2 2 4 2" xfId="2596" xr:uid="{EC131C31-703A-4F2D-B906-08B41597A742}"/>
    <cellStyle name="Millares [0] 3 2 2 2 4 2 2" xfId="5458" xr:uid="{E466CDCF-D3A1-4018-89EB-E0CB5FC4C18B}"/>
    <cellStyle name="Millares [0] 3 2 2 2 4 2 2 2" xfId="11182" xr:uid="{4474E8F7-DEFE-4744-B5A8-BAC6FA66CF65}"/>
    <cellStyle name="Millares [0] 3 2 2 2 4 2 2 3" xfId="16906" xr:uid="{E48D5014-5905-47A1-8C24-AAA33270F052}"/>
    <cellStyle name="Millares [0] 3 2 2 2 4 2 3" xfId="8320" xr:uid="{2DBC7E07-073E-4400-B983-B2CF1EB23775}"/>
    <cellStyle name="Millares [0] 3 2 2 2 4 2 4" xfId="14044" xr:uid="{5C00AD5C-579A-4A23-AA6B-39CBDBD605EE}"/>
    <cellStyle name="Millares [0] 3 2 2 2 4 3" xfId="4027" xr:uid="{D0B73246-9B57-4F7F-9CD0-07D0F2BA8954}"/>
    <cellStyle name="Millares [0] 3 2 2 2 4 3 2" xfId="9751" xr:uid="{A89F97DB-D184-40F5-A7C7-0F0E9EB0E7AE}"/>
    <cellStyle name="Millares [0] 3 2 2 2 4 3 3" xfId="15475" xr:uid="{189F07A6-469A-4DFE-A7FE-B98677D36DFD}"/>
    <cellStyle name="Millares [0] 3 2 2 2 4 4" xfId="6889" xr:uid="{D4EBEF1A-1284-4DA6-9486-655E8B4AB709}"/>
    <cellStyle name="Millares [0] 3 2 2 2 4 5" xfId="12613" xr:uid="{54AAE2B5-0CD0-4332-BA04-B4BA1131C4CF}"/>
    <cellStyle name="Millares [0] 3 2 2 2 5" xfId="1642" xr:uid="{05104BBC-2B5F-4F20-845A-73AC4D1D7A8D}"/>
    <cellStyle name="Millares [0] 3 2 2 2 5 2" xfId="4504" xr:uid="{473EA6DF-8F6D-45D9-AD02-CE53EEF47F7D}"/>
    <cellStyle name="Millares [0] 3 2 2 2 5 2 2" xfId="10228" xr:uid="{535E56E0-0547-43D8-A49F-B392310773E8}"/>
    <cellStyle name="Millares [0] 3 2 2 2 5 2 3" xfId="15952" xr:uid="{0D449177-AFA5-442E-BE50-A078C1F30E6C}"/>
    <cellStyle name="Millares [0] 3 2 2 2 5 3" xfId="7366" xr:uid="{222383A4-C0FB-44BB-A98E-68CA165A95BA}"/>
    <cellStyle name="Millares [0] 3 2 2 2 5 4" xfId="13090" xr:uid="{5B0FD876-17F2-4491-BD40-1FDCB8F3D420}"/>
    <cellStyle name="Millares [0] 3 2 2 2 6" xfId="3073" xr:uid="{2C50BA26-B41E-4BCB-A9ED-191DEA82FED7}"/>
    <cellStyle name="Millares [0] 3 2 2 2 6 2" xfId="8797" xr:uid="{671BCE1D-7FD6-422C-B1B5-374293DD69C3}"/>
    <cellStyle name="Millares [0] 3 2 2 2 6 3" xfId="14521" xr:uid="{6A80E118-DE21-4EA8-8253-D4BF3FB22675}"/>
    <cellStyle name="Millares [0] 3 2 2 2 7" xfId="5935" xr:uid="{3A0BCBE9-1D56-4E3B-86F0-DCAFEA87FFD1}"/>
    <cellStyle name="Millares [0] 3 2 2 2 8" xfId="11659" xr:uid="{E5954AF6-B824-4C29-8942-A5D402C96DE9}"/>
    <cellStyle name="Millares [0] 3 2 2 3" xfId="332" xr:uid="{41C4F0C1-EAB0-4C8B-958D-50A7A8019900}"/>
    <cellStyle name="Millares [0] 3 2 2 3 2" xfId="809" xr:uid="{DE3E40D6-218D-44C1-B2A4-32E48C3541A5}"/>
    <cellStyle name="Millares [0] 3 2 2 3 2 2" xfId="2240" xr:uid="{35F59CF5-E644-43AD-BD5C-CD8C1A9D3A33}"/>
    <cellStyle name="Millares [0] 3 2 2 3 2 2 2" xfId="5102" xr:uid="{F12C1D32-17F7-4079-8591-D58965ECDD08}"/>
    <cellStyle name="Millares [0] 3 2 2 3 2 2 2 2" xfId="10826" xr:uid="{2AED8BEC-A14D-41DC-8119-A9EDE29D2E4E}"/>
    <cellStyle name="Millares [0] 3 2 2 3 2 2 2 3" xfId="16550" xr:uid="{E21AF528-BC4B-47B2-AEB1-0538124B48C2}"/>
    <cellStyle name="Millares [0] 3 2 2 3 2 2 3" xfId="7964" xr:uid="{7E826DDE-25D2-4E64-9112-DEF4CC12C896}"/>
    <cellStyle name="Millares [0] 3 2 2 3 2 2 4" xfId="13688" xr:uid="{161D4F6A-3E61-4FF9-8E02-B9B93EAAA747}"/>
    <cellStyle name="Millares [0] 3 2 2 3 2 3" xfId="3671" xr:uid="{F5182624-E378-43AC-8501-E1E5CA4B1A1A}"/>
    <cellStyle name="Millares [0] 3 2 2 3 2 3 2" xfId="9395" xr:uid="{C8974905-506C-45C5-B805-7F52F764E38A}"/>
    <cellStyle name="Millares [0] 3 2 2 3 2 3 3" xfId="15119" xr:uid="{16FD70D7-2502-4260-B1F8-84D407900A41}"/>
    <cellStyle name="Millares [0] 3 2 2 3 2 4" xfId="6533" xr:uid="{850CAEA3-3490-4C02-951C-B6ECF125B6DE}"/>
    <cellStyle name="Millares [0] 3 2 2 3 2 5" xfId="12257" xr:uid="{4126EA67-E895-42BA-8FF9-B2E8D6BE2DA9}"/>
    <cellStyle name="Millares [0] 3 2 2 3 3" xfId="1286" xr:uid="{67510EED-815B-4527-BD5C-BF287718F6CF}"/>
    <cellStyle name="Millares [0] 3 2 2 3 3 2" xfId="2717" xr:uid="{5769E0A5-8F5E-4F49-80CF-92B3D6A6BD63}"/>
    <cellStyle name="Millares [0] 3 2 2 3 3 2 2" xfId="5579" xr:uid="{E07BB4E4-29D1-47EA-9FEC-9ADBA1C5875C}"/>
    <cellStyle name="Millares [0] 3 2 2 3 3 2 2 2" xfId="11303" xr:uid="{92F40249-5F0F-4549-9CC4-C39CB5529E5B}"/>
    <cellStyle name="Millares [0] 3 2 2 3 3 2 2 3" xfId="17027" xr:uid="{6401D908-C97E-4E6F-9AA7-0E4493ADDEE3}"/>
    <cellStyle name="Millares [0] 3 2 2 3 3 2 3" xfId="8441" xr:uid="{D0886031-40CC-4854-B300-2208346691A2}"/>
    <cellStyle name="Millares [0] 3 2 2 3 3 2 4" xfId="14165" xr:uid="{50D15532-336D-47B5-9AEE-E022EEE8D88B}"/>
    <cellStyle name="Millares [0] 3 2 2 3 3 3" xfId="4148" xr:uid="{AE08E085-3B2B-4783-8B87-FC19DF20FBED}"/>
    <cellStyle name="Millares [0] 3 2 2 3 3 3 2" xfId="9872" xr:uid="{87AD5F44-5394-4DD5-A5BE-8CFE51FEF01B}"/>
    <cellStyle name="Millares [0] 3 2 2 3 3 3 3" xfId="15596" xr:uid="{FA32A7C8-E41A-4A91-8723-468E41DC87D3}"/>
    <cellStyle name="Millares [0] 3 2 2 3 3 4" xfId="7010" xr:uid="{3891381F-8353-4112-8172-0949EB5ADF88}"/>
    <cellStyle name="Millares [0] 3 2 2 3 3 5" xfId="12734" xr:uid="{9CC4A85A-96EA-421E-AD54-137B2CA95C7C}"/>
    <cellStyle name="Millares [0] 3 2 2 3 4" xfId="1763" xr:uid="{B6AC5387-3EB8-4EC9-A220-0183C954FD06}"/>
    <cellStyle name="Millares [0] 3 2 2 3 4 2" xfId="4625" xr:uid="{4149A865-6E29-4911-9806-7E75ED15892C}"/>
    <cellStyle name="Millares [0] 3 2 2 3 4 2 2" xfId="10349" xr:uid="{7851301E-86C8-4B3B-9606-FEE613256BBF}"/>
    <cellStyle name="Millares [0] 3 2 2 3 4 2 3" xfId="16073" xr:uid="{6A70F601-08DA-4311-B81B-2F4767914595}"/>
    <cellStyle name="Millares [0] 3 2 2 3 4 3" xfId="7487" xr:uid="{794595C1-9A27-4AB3-8D62-9A1A2A99A4B5}"/>
    <cellStyle name="Millares [0] 3 2 2 3 4 4" xfId="13211" xr:uid="{3AF09727-B672-4B37-83DA-154836938445}"/>
    <cellStyle name="Millares [0] 3 2 2 3 5" xfId="3194" xr:uid="{DC67B6A5-7B1B-4E80-8415-1118926AC676}"/>
    <cellStyle name="Millares [0] 3 2 2 3 5 2" xfId="8918" xr:uid="{B76E3196-60F5-4F66-BCB9-7EFD9C773F05}"/>
    <cellStyle name="Millares [0] 3 2 2 3 5 3" xfId="14642" xr:uid="{55F18268-2CBF-4A5F-B2E7-84F358FF32CE}"/>
    <cellStyle name="Millares [0] 3 2 2 3 6" xfId="6056" xr:uid="{B597AAF0-D98B-4694-B9E8-B123F0E9F914}"/>
    <cellStyle name="Millares [0] 3 2 2 3 7" xfId="11780" xr:uid="{F593472B-CC6F-4F59-A9E5-0E3D530D1347}"/>
    <cellStyle name="Millares [0] 3 2 2 4" xfId="570" xr:uid="{A9C7347B-350E-4BBB-AF41-CC9BAD8B0414}"/>
    <cellStyle name="Millares [0] 3 2 2 4 2" xfId="2001" xr:uid="{69529D68-F72C-4FEE-AF52-3C95C070F0E4}"/>
    <cellStyle name="Millares [0] 3 2 2 4 2 2" xfId="4863" xr:uid="{774C9F8C-57D3-41F5-B4C3-4224F836B75E}"/>
    <cellStyle name="Millares [0] 3 2 2 4 2 2 2" xfId="10587" xr:uid="{EABFDE77-B157-43AE-A99C-9DC0B00C7DA1}"/>
    <cellStyle name="Millares [0] 3 2 2 4 2 2 3" xfId="16311" xr:uid="{8E144FEC-BEE8-473D-A12B-D5F7502FC7DC}"/>
    <cellStyle name="Millares [0] 3 2 2 4 2 3" xfId="7725" xr:uid="{2AECABD5-7543-46B7-890E-D16C3858F3DC}"/>
    <cellStyle name="Millares [0] 3 2 2 4 2 4" xfId="13449" xr:uid="{9C985B5C-A0BA-4DE0-AD60-505B151F16C3}"/>
    <cellStyle name="Millares [0] 3 2 2 4 3" xfId="3432" xr:uid="{5E71254D-2D49-44D5-A431-85D050205653}"/>
    <cellStyle name="Millares [0] 3 2 2 4 3 2" xfId="9156" xr:uid="{84F7D91F-8D91-41E4-ABE3-6A6BFF648B5F}"/>
    <cellStyle name="Millares [0] 3 2 2 4 3 3" xfId="14880" xr:uid="{9520AC52-7301-4E81-81A6-E886604300B9}"/>
    <cellStyle name="Millares [0] 3 2 2 4 4" xfId="6294" xr:uid="{49775A42-774A-4893-AA06-2131DB428A10}"/>
    <cellStyle name="Millares [0] 3 2 2 4 5" xfId="12018" xr:uid="{80963E61-54CD-46E7-A22E-C19886782CCA}"/>
    <cellStyle name="Millares [0] 3 2 2 5" xfId="1047" xr:uid="{83F38F09-0C33-47D6-B7C4-7A1FFADC9EF6}"/>
    <cellStyle name="Millares [0] 3 2 2 5 2" xfId="2478" xr:uid="{E9026CDE-CDD1-4F3F-89AE-E95248D5D966}"/>
    <cellStyle name="Millares [0] 3 2 2 5 2 2" xfId="5340" xr:uid="{D46DED97-FCE8-4AA5-A3EF-3CED2F5BE5AE}"/>
    <cellStyle name="Millares [0] 3 2 2 5 2 2 2" xfId="11064" xr:uid="{089B3733-2321-45BF-B009-3FFDDC9F5C9B}"/>
    <cellStyle name="Millares [0] 3 2 2 5 2 2 3" xfId="16788" xr:uid="{7F9A9CDC-C359-45CE-93E1-B903D94FD114}"/>
    <cellStyle name="Millares [0] 3 2 2 5 2 3" xfId="8202" xr:uid="{8D1648B8-7F65-4485-9F92-7AC68FEFFDA6}"/>
    <cellStyle name="Millares [0] 3 2 2 5 2 4" xfId="13926" xr:uid="{941FB657-2CFA-4D26-AF8F-A3004355D48F}"/>
    <cellStyle name="Millares [0] 3 2 2 5 3" xfId="3909" xr:uid="{8447CF38-4824-4D8E-B1B2-334C2C3CDA48}"/>
    <cellStyle name="Millares [0] 3 2 2 5 3 2" xfId="9633" xr:uid="{8C2D3B59-B7F1-4497-B73F-39C7F9ECF5E6}"/>
    <cellStyle name="Millares [0] 3 2 2 5 3 3" xfId="15357" xr:uid="{1C858DA4-6BBE-4D4D-8A93-35BCF7054EEB}"/>
    <cellStyle name="Millares [0] 3 2 2 5 4" xfId="6771" xr:uid="{FBAA2F3C-430F-417A-BD88-BAB699E1B0EE}"/>
    <cellStyle name="Millares [0] 3 2 2 5 5" xfId="12495" xr:uid="{9D70818A-41D3-43C6-968C-D90B127EF3BD}"/>
    <cellStyle name="Millares [0] 3 2 2 6" xfId="1524" xr:uid="{48BAF882-7071-4EC4-B932-4468217C5B30}"/>
    <cellStyle name="Millares [0] 3 2 2 6 2" xfId="4386" xr:uid="{BE3F4A38-1B00-4FA7-9883-7A9A7AE9EAEE}"/>
    <cellStyle name="Millares [0] 3 2 2 6 2 2" xfId="10110" xr:uid="{4EEEC0E1-D1E5-43F4-810C-3B8DE70551EC}"/>
    <cellStyle name="Millares [0] 3 2 2 6 2 3" xfId="15834" xr:uid="{F9D6E4CD-61F0-45EF-B7A7-D6FD0B60D488}"/>
    <cellStyle name="Millares [0] 3 2 2 6 3" xfId="7248" xr:uid="{FE3FFB0C-9ACA-4930-A9BD-5B80DE4A102A}"/>
    <cellStyle name="Millares [0] 3 2 2 6 4" xfId="12972" xr:uid="{7E86BC1A-75B4-4482-898B-D8AF740A1D84}"/>
    <cellStyle name="Millares [0] 3 2 2 7" xfId="2955" xr:uid="{E67F6157-44AB-4FD8-A0A0-BAAFE88E4C64}"/>
    <cellStyle name="Millares [0] 3 2 2 7 2" xfId="8679" xr:uid="{FEBF9450-F820-4C27-B787-7898FF93B1F2}"/>
    <cellStyle name="Millares [0] 3 2 2 7 3" xfId="14403" xr:uid="{8EEEFC17-7A07-4AC9-A22C-F3EE78CDF1EA}"/>
    <cellStyle name="Millares [0] 3 2 2 8" xfId="5817" xr:uid="{892B2E57-99F0-49A0-AD4F-90FD3E21551F}"/>
    <cellStyle name="Millares [0] 3 2 2 9" xfId="11541" xr:uid="{3CD55398-DC1F-43B9-A7C2-A454592408C8}"/>
    <cellStyle name="Millares [0] 3 2 3" xfId="151" xr:uid="{05F41604-8B98-4BDA-A907-F8173EF89C92}"/>
    <cellStyle name="Millares [0] 3 2 3 2" xfId="390" xr:uid="{6D08E229-01B1-4243-847D-86A6FD2D832B}"/>
    <cellStyle name="Millares [0] 3 2 3 2 2" xfId="867" xr:uid="{40A77D1F-DE81-4954-8A75-1B663AF7286D}"/>
    <cellStyle name="Millares [0] 3 2 3 2 2 2" xfId="2298" xr:uid="{93D80245-8643-4317-B28E-719A0042D022}"/>
    <cellStyle name="Millares [0] 3 2 3 2 2 2 2" xfId="5160" xr:uid="{C4BA47A9-5232-4D1C-A94F-C14EEE7874FF}"/>
    <cellStyle name="Millares [0] 3 2 3 2 2 2 2 2" xfId="10884" xr:uid="{AE3B752B-3E67-46A7-8B58-E23F57696BE0}"/>
    <cellStyle name="Millares [0] 3 2 3 2 2 2 2 3" xfId="16608" xr:uid="{5F0BC149-46F1-400C-B005-76AF63447EE6}"/>
    <cellStyle name="Millares [0] 3 2 3 2 2 2 3" xfId="8022" xr:uid="{BEDD6DFD-AF47-4C0A-97C0-7C5949347CDB}"/>
    <cellStyle name="Millares [0] 3 2 3 2 2 2 4" xfId="13746" xr:uid="{8A3BDA96-B7D6-4A8D-8DC5-3A6DBBF833AF}"/>
    <cellStyle name="Millares [0] 3 2 3 2 2 3" xfId="3729" xr:uid="{0F272F1D-7374-4AD3-8B79-A99292052470}"/>
    <cellStyle name="Millares [0] 3 2 3 2 2 3 2" xfId="9453" xr:uid="{7A9DAE05-A625-47A4-8927-63D05509853E}"/>
    <cellStyle name="Millares [0] 3 2 3 2 2 3 3" xfId="15177" xr:uid="{4137AE5A-FCC8-4476-A77D-CBDA28C8C214}"/>
    <cellStyle name="Millares [0] 3 2 3 2 2 4" xfId="6591" xr:uid="{1EE4BE82-3727-4D7F-8B92-942983B8CDB6}"/>
    <cellStyle name="Millares [0] 3 2 3 2 2 5" xfId="12315" xr:uid="{AFEE16D1-E455-4552-A698-537951EBEF2E}"/>
    <cellStyle name="Millares [0] 3 2 3 2 3" xfId="1344" xr:uid="{3C8FE623-30DB-4AEC-B7C2-CE72C97D41A5}"/>
    <cellStyle name="Millares [0] 3 2 3 2 3 2" xfId="2775" xr:uid="{7F14D446-D379-4A59-B018-C3F0CD695ACC}"/>
    <cellStyle name="Millares [0] 3 2 3 2 3 2 2" xfId="5637" xr:uid="{D3430503-9365-4748-9DA3-82A8D9B81CC6}"/>
    <cellStyle name="Millares [0] 3 2 3 2 3 2 2 2" xfId="11361" xr:uid="{803DCA7A-5FB7-443D-826B-DB4200AA8713}"/>
    <cellStyle name="Millares [0] 3 2 3 2 3 2 2 3" xfId="17085" xr:uid="{B2F69A03-7BD2-46A9-B3D1-27D9A340C015}"/>
    <cellStyle name="Millares [0] 3 2 3 2 3 2 3" xfId="8499" xr:uid="{E4A75FF2-AA29-4561-9E35-C9B301F6891B}"/>
    <cellStyle name="Millares [0] 3 2 3 2 3 2 4" xfId="14223" xr:uid="{07D659BD-D36B-4EF4-B533-59108F60D0E8}"/>
    <cellStyle name="Millares [0] 3 2 3 2 3 3" xfId="4206" xr:uid="{73B7E281-ED05-463A-A052-4CA5DB570C2C}"/>
    <cellStyle name="Millares [0] 3 2 3 2 3 3 2" xfId="9930" xr:uid="{AC73F6E3-2DE2-4A68-B91D-49128D067031}"/>
    <cellStyle name="Millares [0] 3 2 3 2 3 3 3" xfId="15654" xr:uid="{04213D1B-90A8-4D5D-8CA4-9CDB41AA23A3}"/>
    <cellStyle name="Millares [0] 3 2 3 2 3 4" xfId="7068" xr:uid="{5F7897B0-B534-41E0-A0B8-FCF7B001C22C}"/>
    <cellStyle name="Millares [0] 3 2 3 2 3 5" xfId="12792" xr:uid="{D217A63D-F0B7-4DEE-92CF-23397E154A69}"/>
    <cellStyle name="Millares [0] 3 2 3 2 4" xfId="1821" xr:uid="{F9DE2FF8-3D89-49DF-99E7-985391F0D66D}"/>
    <cellStyle name="Millares [0] 3 2 3 2 4 2" xfId="4683" xr:uid="{8AAA8C1D-687D-40A8-A0CE-2FFE330DF450}"/>
    <cellStyle name="Millares [0] 3 2 3 2 4 2 2" xfId="10407" xr:uid="{6EB7C199-D680-41C2-A303-0DB132ACD363}"/>
    <cellStyle name="Millares [0] 3 2 3 2 4 2 3" xfId="16131" xr:uid="{CBD68725-9FA9-4924-8EA5-DC09D365C883}"/>
    <cellStyle name="Millares [0] 3 2 3 2 4 3" xfId="7545" xr:uid="{9D30D6C3-EEFB-42A7-88AA-9A59BE8EFA87}"/>
    <cellStyle name="Millares [0] 3 2 3 2 4 4" xfId="13269" xr:uid="{E437968D-AFF6-4B09-B677-9F3C270E0800}"/>
    <cellStyle name="Millares [0] 3 2 3 2 5" xfId="3252" xr:uid="{CA54E16F-059B-443F-B35C-AB98EE3B9A42}"/>
    <cellStyle name="Millares [0] 3 2 3 2 5 2" xfId="8976" xr:uid="{5C61640D-0796-48E9-8A77-DCC136A16134}"/>
    <cellStyle name="Millares [0] 3 2 3 2 5 3" xfId="14700" xr:uid="{712EA9AB-9254-496E-A4AC-5D2DB449759D}"/>
    <cellStyle name="Millares [0] 3 2 3 2 6" xfId="6114" xr:uid="{E7FE04AA-C7DB-49AA-9520-D3443E3F4B6C}"/>
    <cellStyle name="Millares [0] 3 2 3 2 7" xfId="11838" xr:uid="{EA2504B3-80A1-4F93-861F-F725468893F7}"/>
    <cellStyle name="Millares [0] 3 2 3 3" xfId="628" xr:uid="{5CF86E04-C397-4FE7-B4A1-2F72ED2B3827}"/>
    <cellStyle name="Millares [0] 3 2 3 3 2" xfId="2059" xr:uid="{A23AF0F8-2CE5-4A1E-817D-52FEDF5C8BAB}"/>
    <cellStyle name="Millares [0] 3 2 3 3 2 2" xfId="4921" xr:uid="{75F3964F-99F2-4FBF-BA85-4B4022A43B40}"/>
    <cellStyle name="Millares [0] 3 2 3 3 2 2 2" xfId="10645" xr:uid="{1F28224D-CB97-4D2C-A6EF-15AD744A938C}"/>
    <cellStyle name="Millares [0] 3 2 3 3 2 2 3" xfId="16369" xr:uid="{2772C264-8571-4B81-8210-91BA569FF791}"/>
    <cellStyle name="Millares [0] 3 2 3 3 2 3" xfId="7783" xr:uid="{1435AE2E-F2EA-46F5-A250-645DF2CB187C}"/>
    <cellStyle name="Millares [0] 3 2 3 3 2 4" xfId="13507" xr:uid="{7F5E9047-7DE6-430D-B234-465D7909CCB4}"/>
    <cellStyle name="Millares [0] 3 2 3 3 3" xfId="3490" xr:uid="{B22482BA-1420-4395-A7F3-B162D75F2447}"/>
    <cellStyle name="Millares [0] 3 2 3 3 3 2" xfId="9214" xr:uid="{BF3A91DA-C20F-41AC-ACA8-F18C8D6D736F}"/>
    <cellStyle name="Millares [0] 3 2 3 3 3 3" xfId="14938" xr:uid="{E30D33EA-5D23-47D7-9A74-E6672FC5E9C3}"/>
    <cellStyle name="Millares [0] 3 2 3 3 4" xfId="6352" xr:uid="{48A4EFCA-5F4C-4A3E-89BB-26F43340E88C}"/>
    <cellStyle name="Millares [0] 3 2 3 3 5" xfId="12076" xr:uid="{48805F41-0D62-40D8-896B-9B3A7223AA5C}"/>
    <cellStyle name="Millares [0] 3 2 3 4" xfId="1105" xr:uid="{76AF7F2F-708E-4D07-B980-5E4718138C7C}"/>
    <cellStyle name="Millares [0] 3 2 3 4 2" xfId="2536" xr:uid="{03B62EF7-35EF-4DFE-96E0-1753917C4F63}"/>
    <cellStyle name="Millares [0] 3 2 3 4 2 2" xfId="5398" xr:uid="{0A973FA5-106F-41F3-9215-47C5D4542CAE}"/>
    <cellStyle name="Millares [0] 3 2 3 4 2 2 2" xfId="11122" xr:uid="{890C5A95-5D31-44FF-AC7A-CC77E7855326}"/>
    <cellStyle name="Millares [0] 3 2 3 4 2 2 3" xfId="16846" xr:uid="{1F903172-3218-4BDD-A8DB-58F23FCEDA03}"/>
    <cellStyle name="Millares [0] 3 2 3 4 2 3" xfId="8260" xr:uid="{88A26D7C-F6EC-4E6B-A1D7-97644A43719B}"/>
    <cellStyle name="Millares [0] 3 2 3 4 2 4" xfId="13984" xr:uid="{91202D37-973E-40C6-9752-45724F16A624}"/>
    <cellStyle name="Millares [0] 3 2 3 4 3" xfId="3967" xr:uid="{78052C9D-DEC4-426D-9B1C-B00618282B51}"/>
    <cellStyle name="Millares [0] 3 2 3 4 3 2" xfId="9691" xr:uid="{F040AFDF-CFF7-4B05-A945-E5521746120B}"/>
    <cellStyle name="Millares [0] 3 2 3 4 3 3" xfId="15415" xr:uid="{078B3D3A-4A20-47BE-9FB1-F7F8D506CE26}"/>
    <cellStyle name="Millares [0] 3 2 3 4 4" xfId="6829" xr:uid="{9CDC5B07-EF74-46D2-8A33-B4E0BB57C199}"/>
    <cellStyle name="Millares [0] 3 2 3 4 5" xfId="12553" xr:uid="{433F4434-911C-4929-8F5E-D027948E6378}"/>
    <cellStyle name="Millares [0] 3 2 3 5" xfId="1582" xr:uid="{A6F265D3-4009-42DC-B587-5F338B634C41}"/>
    <cellStyle name="Millares [0] 3 2 3 5 2" xfId="4444" xr:uid="{8A035925-70A1-4F45-AD34-0CCEF3D6E38B}"/>
    <cellStyle name="Millares [0] 3 2 3 5 2 2" xfId="10168" xr:uid="{FF8C1BB3-6E6D-4FCB-9AA0-8FD0AADA270F}"/>
    <cellStyle name="Millares [0] 3 2 3 5 2 3" xfId="15892" xr:uid="{7049ED7E-770E-4DD1-BA9E-CFD3F60E933A}"/>
    <cellStyle name="Millares [0] 3 2 3 5 3" xfId="7306" xr:uid="{AE415164-295C-494B-860E-17E089094BC5}"/>
    <cellStyle name="Millares [0] 3 2 3 5 4" xfId="13030" xr:uid="{36645161-211B-454C-9648-8EEA1DD6C1DD}"/>
    <cellStyle name="Millares [0] 3 2 3 6" xfId="3013" xr:uid="{859BD5EE-711D-4AD1-A47F-176D9D5F8130}"/>
    <cellStyle name="Millares [0] 3 2 3 6 2" xfId="8737" xr:uid="{CB09C52D-09F8-4C63-869F-26FBEC40BCD3}"/>
    <cellStyle name="Millares [0] 3 2 3 6 3" xfId="14461" xr:uid="{9C60FBCA-517B-45F2-B3C6-DA784AB6D2A1}"/>
    <cellStyle name="Millares [0] 3 2 3 7" xfId="5875" xr:uid="{B282ED67-5CFE-42CE-BCB4-961B80AC9BBF}"/>
    <cellStyle name="Millares [0] 3 2 3 8" xfId="11599" xr:uid="{E9CF437E-2F85-4B1C-AB3D-C47F7311BF4F}"/>
    <cellStyle name="Millares [0] 3 2 4" xfId="272" xr:uid="{BD0933A1-E77F-42CD-9C13-70195ABE23E3}"/>
    <cellStyle name="Millares [0] 3 2 4 2" xfId="749" xr:uid="{3C19F88D-9BA4-4A1C-BB78-63EF94FE5452}"/>
    <cellStyle name="Millares [0] 3 2 4 2 2" xfId="2180" xr:uid="{E297627E-C945-4BBF-9D24-A2BB65833941}"/>
    <cellStyle name="Millares [0] 3 2 4 2 2 2" xfId="5042" xr:uid="{EAFEDA8E-E1C4-42A5-8971-15FA07FBFD27}"/>
    <cellStyle name="Millares [0] 3 2 4 2 2 2 2" xfId="10766" xr:uid="{44003764-BF2D-4590-9FD6-4DA096CD7797}"/>
    <cellStyle name="Millares [0] 3 2 4 2 2 2 3" xfId="16490" xr:uid="{B2E37DD2-6CA0-408F-8CB7-4B03802D99C4}"/>
    <cellStyle name="Millares [0] 3 2 4 2 2 3" xfId="7904" xr:uid="{2B196F1F-3E3E-46B7-B0CD-C5DF3F6A0AF0}"/>
    <cellStyle name="Millares [0] 3 2 4 2 2 4" xfId="13628" xr:uid="{E62CF128-999E-49A2-A49F-CA4EEB9FD947}"/>
    <cellStyle name="Millares [0] 3 2 4 2 3" xfId="3611" xr:uid="{43871EBC-94D6-46C1-AA54-057EFE95CD74}"/>
    <cellStyle name="Millares [0] 3 2 4 2 3 2" xfId="9335" xr:uid="{2E750DD8-88FD-4AF5-B061-A799C8D442E7}"/>
    <cellStyle name="Millares [0] 3 2 4 2 3 3" xfId="15059" xr:uid="{97A3B68F-2579-4F85-9F1D-9CEF2A7B298E}"/>
    <cellStyle name="Millares [0] 3 2 4 2 4" xfId="6473" xr:uid="{7FB33F85-570A-4EBE-A47D-A117378D2573}"/>
    <cellStyle name="Millares [0] 3 2 4 2 5" xfId="12197" xr:uid="{373C639C-A524-43B5-A553-64844B22D269}"/>
    <cellStyle name="Millares [0] 3 2 4 3" xfId="1226" xr:uid="{BB4D4BF4-AE45-4605-957F-A0E5F3ED3DE2}"/>
    <cellStyle name="Millares [0] 3 2 4 3 2" xfId="2657" xr:uid="{6C3F1AF0-91D7-4F5D-B9AC-4B2A47397A86}"/>
    <cellStyle name="Millares [0] 3 2 4 3 2 2" xfId="5519" xr:uid="{EB22FB1D-420D-496E-B9CA-E26F5E3E0E0E}"/>
    <cellStyle name="Millares [0] 3 2 4 3 2 2 2" xfId="11243" xr:uid="{1D375A52-F8CF-4762-98C9-861300E07AEF}"/>
    <cellStyle name="Millares [0] 3 2 4 3 2 2 3" xfId="16967" xr:uid="{1068878B-7D75-4E3A-8F1A-AFF7094E3F06}"/>
    <cellStyle name="Millares [0] 3 2 4 3 2 3" xfId="8381" xr:uid="{16FE2AE9-849C-4F32-8D45-EB33FE3B89B3}"/>
    <cellStyle name="Millares [0] 3 2 4 3 2 4" xfId="14105" xr:uid="{F3AAC1CA-A7EB-453A-B437-D964926C0FAF}"/>
    <cellStyle name="Millares [0] 3 2 4 3 3" xfId="4088" xr:uid="{9D085C4B-C2E5-46DF-9C40-2CF8EC7F0FAD}"/>
    <cellStyle name="Millares [0] 3 2 4 3 3 2" xfId="9812" xr:uid="{0C201AFA-5962-4F0F-9B3C-22AB826D5688}"/>
    <cellStyle name="Millares [0] 3 2 4 3 3 3" xfId="15536" xr:uid="{43269BFF-3FFD-479D-8CCE-1E7D8F5AD761}"/>
    <cellStyle name="Millares [0] 3 2 4 3 4" xfId="6950" xr:uid="{1F66DFCC-C817-4E16-A58F-3043299CD40B}"/>
    <cellStyle name="Millares [0] 3 2 4 3 5" xfId="12674" xr:uid="{DA42DAF7-EE72-4481-9B63-2B9AA89D26A2}"/>
    <cellStyle name="Millares [0] 3 2 4 4" xfId="1703" xr:uid="{7F098B97-57DA-403D-BAD4-FED496DCFA10}"/>
    <cellStyle name="Millares [0] 3 2 4 4 2" xfId="4565" xr:uid="{792628F8-292A-4DDF-A541-6A744447BFB6}"/>
    <cellStyle name="Millares [0] 3 2 4 4 2 2" xfId="10289" xr:uid="{4B5170BB-80DB-4468-B4E5-54E52772C97A}"/>
    <cellStyle name="Millares [0] 3 2 4 4 2 3" xfId="16013" xr:uid="{C39F215B-B0FF-4C9C-A270-DB851FED0CA8}"/>
    <cellStyle name="Millares [0] 3 2 4 4 3" xfId="7427" xr:uid="{06DEBD8F-3D69-4CF1-8CAE-23188809FC62}"/>
    <cellStyle name="Millares [0] 3 2 4 4 4" xfId="13151" xr:uid="{B026555E-8B90-48BB-AC9F-E5606AD7FF76}"/>
    <cellStyle name="Millares [0] 3 2 4 5" xfId="3134" xr:uid="{E2572778-B285-4452-80A6-5A01E29F6215}"/>
    <cellStyle name="Millares [0] 3 2 4 5 2" xfId="8858" xr:uid="{5CA13E53-E7D2-424C-980C-B16F6EE9AC70}"/>
    <cellStyle name="Millares [0] 3 2 4 5 3" xfId="14582" xr:uid="{6F2F2983-FCF8-471A-8019-3C61D27646A6}"/>
    <cellStyle name="Millares [0] 3 2 4 6" xfId="5996" xr:uid="{0A63E51E-6377-42E4-AE39-CC3D390AB362}"/>
    <cellStyle name="Millares [0] 3 2 4 7" xfId="11720" xr:uid="{084E8D5C-13CA-4009-AA58-0B1134918F04}"/>
    <cellStyle name="Millares [0] 3 2 5" xfId="510" xr:uid="{8444DE10-7C7D-421A-B698-F5E7BBCDB95C}"/>
    <cellStyle name="Millares [0] 3 2 5 2" xfId="1941" xr:uid="{0817CEDA-FC00-498D-8906-FD36AFB6CA78}"/>
    <cellStyle name="Millares [0] 3 2 5 2 2" xfId="4803" xr:uid="{55E70E43-EF57-4789-8203-AFAEBA5FE06A}"/>
    <cellStyle name="Millares [0] 3 2 5 2 2 2" xfId="10527" xr:uid="{2F2F7ECF-B8E8-47A7-B61C-8140387345A4}"/>
    <cellStyle name="Millares [0] 3 2 5 2 2 3" xfId="16251" xr:uid="{15AEACAA-C3E1-42F9-973F-BE2EDA5B10D5}"/>
    <cellStyle name="Millares [0] 3 2 5 2 3" xfId="7665" xr:uid="{55EBFC10-E821-4B23-BF28-EC2C80054E1F}"/>
    <cellStyle name="Millares [0] 3 2 5 2 4" xfId="13389" xr:uid="{E616F55F-817E-4D55-98DC-E90069DD7510}"/>
    <cellStyle name="Millares [0] 3 2 5 3" xfId="3372" xr:uid="{26EC9D90-6FDB-4A13-82AC-DC935FEC0D17}"/>
    <cellStyle name="Millares [0] 3 2 5 3 2" xfId="9096" xr:uid="{9EB57E12-A275-43AF-B149-CF3C4474E835}"/>
    <cellStyle name="Millares [0] 3 2 5 3 3" xfId="14820" xr:uid="{1C6FBB3F-9034-49BC-9D51-8CF6D1D05C08}"/>
    <cellStyle name="Millares [0] 3 2 5 4" xfId="6234" xr:uid="{0523DCF3-74F4-467F-A436-178382C687D1}"/>
    <cellStyle name="Millares [0] 3 2 5 5" xfId="11958" xr:uid="{7169733A-01FF-4A75-904A-9644F34C28A1}"/>
    <cellStyle name="Millares [0] 3 2 6" xfId="987" xr:uid="{B4148132-FE16-44DD-80D2-E7CCC8564875}"/>
    <cellStyle name="Millares [0] 3 2 6 2" xfId="2418" xr:uid="{04A9207E-E5AF-4D16-9B79-7C92470BC5D8}"/>
    <cellStyle name="Millares [0] 3 2 6 2 2" xfId="5280" xr:uid="{3855BA9B-6CE0-4344-9FD6-F3744B92DCD2}"/>
    <cellStyle name="Millares [0] 3 2 6 2 2 2" xfId="11004" xr:uid="{FCD24FC7-8176-45CF-B2E1-DB1401EAD3F7}"/>
    <cellStyle name="Millares [0] 3 2 6 2 2 3" xfId="16728" xr:uid="{68174C59-0056-4BB7-B801-CA5DC7432F2C}"/>
    <cellStyle name="Millares [0] 3 2 6 2 3" xfId="8142" xr:uid="{84EB1F4F-F9E0-40C4-A7E2-69A39AEF217D}"/>
    <cellStyle name="Millares [0] 3 2 6 2 4" xfId="13866" xr:uid="{C1CEE1ED-5182-4513-A254-D24A5A0589D4}"/>
    <cellStyle name="Millares [0] 3 2 6 3" xfId="3849" xr:uid="{CA364D4D-5E92-4BA5-8742-43C2F5A8743B}"/>
    <cellStyle name="Millares [0] 3 2 6 3 2" xfId="9573" xr:uid="{A0A642A9-5F9A-49EB-A989-047774ECEB9B}"/>
    <cellStyle name="Millares [0] 3 2 6 3 3" xfId="15297" xr:uid="{6993CF09-C978-43FA-AC54-B287FFBCB260}"/>
    <cellStyle name="Millares [0] 3 2 6 4" xfId="6711" xr:uid="{13BD8B73-135B-4B2C-921B-9A23819CBF24}"/>
    <cellStyle name="Millares [0] 3 2 6 5" xfId="12435" xr:uid="{1088B998-026F-4154-A9D9-7054D7F0D7E4}"/>
    <cellStyle name="Millares [0] 3 2 7" xfId="1464" xr:uid="{984E3939-9C2D-4715-8774-3E4950AB02AF}"/>
    <cellStyle name="Millares [0] 3 2 7 2" xfId="4326" xr:uid="{4C08A06E-31DF-42FB-9684-63886DB36B56}"/>
    <cellStyle name="Millares [0] 3 2 7 2 2" xfId="10050" xr:uid="{7A0B7A18-CCCA-4683-ADBE-BD276AC8FB43}"/>
    <cellStyle name="Millares [0] 3 2 7 2 3" xfId="15774" xr:uid="{7B510AFC-8CF5-4B39-B87B-B3C2B05C369E}"/>
    <cellStyle name="Millares [0] 3 2 7 3" xfId="7188" xr:uid="{04A7B38B-5E54-42B3-9980-414310C2A512}"/>
    <cellStyle name="Millares [0] 3 2 7 4" xfId="12912" xr:uid="{CD0BF9C1-5345-41BA-A822-2608B4C84345}"/>
    <cellStyle name="Millares [0] 3 2 8" xfId="2895" xr:uid="{A04C58E3-6BEA-4795-943D-B5F9F187069B}"/>
    <cellStyle name="Millares [0] 3 2 8 2" xfId="8619" xr:uid="{F18972F4-75BE-4A9B-A271-43D2BF2ADBF8}"/>
    <cellStyle name="Millares [0] 3 2 8 3" xfId="14343" xr:uid="{0E6BC355-C2B0-4E06-A916-C73B8983B237}"/>
    <cellStyle name="Millares [0] 3 2 9" xfId="5758" xr:uid="{3723E753-CCDE-4B15-957C-0FC868025BEF}"/>
    <cellStyle name="Millares [0] 3 3" xfId="53" xr:uid="{4A99ACED-E7C8-4914-8F6B-4E4C4A7AB6F2}"/>
    <cellStyle name="Millares [0] 3 3 10" xfId="11501" xr:uid="{113DC4FD-0B02-47B1-9317-83FA29B0828E}"/>
    <cellStyle name="Millares [0] 3 3 2" xfId="112" xr:uid="{39FC0C14-DA6B-4AC9-99A8-E79893C45F92}"/>
    <cellStyle name="Millares [0] 3 3 2 2" xfId="230" xr:uid="{5F46B6FB-D7C1-4CC2-AAD7-1CBC0D386914}"/>
    <cellStyle name="Millares [0] 3 3 2 2 2" xfId="469" xr:uid="{61B918CA-04BA-44CC-AE53-3DAE329AF2EE}"/>
    <cellStyle name="Millares [0] 3 3 2 2 2 2" xfId="946" xr:uid="{32EEAF8C-A908-4B2E-A2A9-AD7EBC493C4E}"/>
    <cellStyle name="Millares [0] 3 3 2 2 2 2 2" xfId="2377" xr:uid="{5F33B36C-E983-4F6F-A707-181DFCE67C6E}"/>
    <cellStyle name="Millares [0] 3 3 2 2 2 2 2 2" xfId="5239" xr:uid="{E81EC789-8A22-4142-A406-D79F01221022}"/>
    <cellStyle name="Millares [0] 3 3 2 2 2 2 2 2 2" xfId="10963" xr:uid="{3A3A5D17-76E3-499C-8E84-5D4A15CF5B07}"/>
    <cellStyle name="Millares [0] 3 3 2 2 2 2 2 2 3" xfId="16687" xr:uid="{900306CB-6F1D-4CAD-A0D6-D6051D84658D}"/>
    <cellStyle name="Millares [0] 3 3 2 2 2 2 2 3" xfId="8101" xr:uid="{390A498D-89FF-42F1-BAC6-81FA73D7FF6B}"/>
    <cellStyle name="Millares [0] 3 3 2 2 2 2 2 4" xfId="13825" xr:uid="{02E6B04B-12AC-4339-A067-BAD312FD7642}"/>
    <cellStyle name="Millares [0] 3 3 2 2 2 2 3" xfId="3808" xr:uid="{4E493238-1210-4072-89CC-8CFD4D8AF14A}"/>
    <cellStyle name="Millares [0] 3 3 2 2 2 2 3 2" xfId="9532" xr:uid="{4306F251-AA9B-4371-8B40-712427ADA5B5}"/>
    <cellStyle name="Millares [0] 3 3 2 2 2 2 3 3" xfId="15256" xr:uid="{A7EE1339-35A6-4D8B-AC38-0866AAB3F62C}"/>
    <cellStyle name="Millares [0] 3 3 2 2 2 2 4" xfId="6670" xr:uid="{623E8A42-8335-458E-ABB7-911AF24DD1C9}"/>
    <cellStyle name="Millares [0] 3 3 2 2 2 2 5" xfId="12394" xr:uid="{BE45858E-8CE8-492E-A6B1-ECE3BC115062}"/>
    <cellStyle name="Millares [0] 3 3 2 2 2 3" xfId="1423" xr:uid="{BD972989-224E-4488-AD77-0B91278A1413}"/>
    <cellStyle name="Millares [0] 3 3 2 2 2 3 2" xfId="2854" xr:uid="{92F5814C-E133-465D-AB50-38584848D859}"/>
    <cellStyle name="Millares [0] 3 3 2 2 2 3 2 2" xfId="5716" xr:uid="{B8DCF92C-19D6-4A5E-8716-71C292CFCAFA}"/>
    <cellStyle name="Millares [0] 3 3 2 2 2 3 2 2 2" xfId="11440" xr:uid="{F076EB7D-903F-4736-8192-D6F86C018683}"/>
    <cellStyle name="Millares [0] 3 3 2 2 2 3 2 2 3" xfId="17164" xr:uid="{024A4375-1912-4B61-BB7C-0A8206B033C2}"/>
    <cellStyle name="Millares [0] 3 3 2 2 2 3 2 3" xfId="8578" xr:uid="{467C8366-6020-4A68-92BE-87CD7087B884}"/>
    <cellStyle name="Millares [0] 3 3 2 2 2 3 2 4" xfId="14302" xr:uid="{46D1E1CF-4F55-41E8-B47A-F61304897413}"/>
    <cellStyle name="Millares [0] 3 3 2 2 2 3 3" xfId="4285" xr:uid="{E3865CA9-7065-4A2C-A04F-B2F72BB66AC1}"/>
    <cellStyle name="Millares [0] 3 3 2 2 2 3 3 2" xfId="10009" xr:uid="{08B08EA9-A465-4F8C-9557-48D2F20C2581}"/>
    <cellStyle name="Millares [0] 3 3 2 2 2 3 3 3" xfId="15733" xr:uid="{7948DAFF-9374-4492-A807-3F5609E7EE3B}"/>
    <cellStyle name="Millares [0] 3 3 2 2 2 3 4" xfId="7147" xr:uid="{22A5BBCF-C81F-4466-ACD8-27C2645224DC}"/>
    <cellStyle name="Millares [0] 3 3 2 2 2 3 5" xfId="12871" xr:uid="{E7B7ED85-EF20-4C61-B8B7-36C888226D8C}"/>
    <cellStyle name="Millares [0] 3 3 2 2 2 4" xfId="1900" xr:uid="{FF10195C-3E03-49D5-BDFC-5E624EFB2635}"/>
    <cellStyle name="Millares [0] 3 3 2 2 2 4 2" xfId="4762" xr:uid="{BA754C24-978E-4BC5-858B-0B024B7CED3D}"/>
    <cellStyle name="Millares [0] 3 3 2 2 2 4 2 2" xfId="10486" xr:uid="{5CDFE757-9745-49C5-A0E7-71B09919290D}"/>
    <cellStyle name="Millares [0] 3 3 2 2 2 4 2 3" xfId="16210" xr:uid="{24CD6C08-8774-4E87-83B2-D174EEA1DD53}"/>
    <cellStyle name="Millares [0] 3 3 2 2 2 4 3" xfId="7624" xr:uid="{79833C77-57E3-40C8-A082-5F153FD3C052}"/>
    <cellStyle name="Millares [0] 3 3 2 2 2 4 4" xfId="13348" xr:uid="{52DEDE31-58D2-4442-AFB4-C3D487F3D278}"/>
    <cellStyle name="Millares [0] 3 3 2 2 2 5" xfId="3331" xr:uid="{1278181F-6A3D-4DDC-9E5C-533901939C0D}"/>
    <cellStyle name="Millares [0] 3 3 2 2 2 5 2" xfId="9055" xr:uid="{D828EE7B-3A08-4211-B735-90A12F569919}"/>
    <cellStyle name="Millares [0] 3 3 2 2 2 5 3" xfId="14779" xr:uid="{8EA3416F-CE61-486C-9CC4-0BBD751D820F}"/>
    <cellStyle name="Millares [0] 3 3 2 2 2 6" xfId="6193" xr:uid="{8EB52D7C-A871-4774-9972-47337F8B9FDF}"/>
    <cellStyle name="Millares [0] 3 3 2 2 2 7" xfId="11917" xr:uid="{C7E40009-85F5-4CE0-B57C-FEFE92296CC5}"/>
    <cellStyle name="Millares [0] 3 3 2 2 3" xfId="707" xr:uid="{433077B2-0073-4D63-8C38-3E5D78FC3785}"/>
    <cellStyle name="Millares [0] 3 3 2 2 3 2" xfId="2138" xr:uid="{024E314E-4367-42EC-B7D3-3A4417ED2738}"/>
    <cellStyle name="Millares [0] 3 3 2 2 3 2 2" xfId="5000" xr:uid="{1874505D-826E-4A78-BA95-CE24ACEAF4DF}"/>
    <cellStyle name="Millares [0] 3 3 2 2 3 2 2 2" xfId="10724" xr:uid="{B34008E4-62CB-435E-8856-C3BD2ABF3456}"/>
    <cellStyle name="Millares [0] 3 3 2 2 3 2 2 3" xfId="16448" xr:uid="{2D868461-0B10-4DDA-9A09-EFCDBAF4DD89}"/>
    <cellStyle name="Millares [0] 3 3 2 2 3 2 3" xfId="7862" xr:uid="{363CDEB6-74EA-4DCB-85AD-68E201B85AD2}"/>
    <cellStyle name="Millares [0] 3 3 2 2 3 2 4" xfId="13586" xr:uid="{4CF8B902-1C8B-467A-9B1E-733F3A4DCF90}"/>
    <cellStyle name="Millares [0] 3 3 2 2 3 3" xfId="3569" xr:uid="{CE50AED0-0BB8-4237-86AD-3463BCD6155D}"/>
    <cellStyle name="Millares [0] 3 3 2 2 3 3 2" xfId="9293" xr:uid="{7D8ADDB1-ACAB-4F85-949E-AB3DCC225349}"/>
    <cellStyle name="Millares [0] 3 3 2 2 3 3 3" xfId="15017" xr:uid="{21102BCA-846A-4659-8BB7-657219DB241C}"/>
    <cellStyle name="Millares [0] 3 3 2 2 3 4" xfId="6431" xr:uid="{0AC5C5C9-0287-4BB4-AAA1-486FB50EF954}"/>
    <cellStyle name="Millares [0] 3 3 2 2 3 5" xfId="12155" xr:uid="{839AFE1C-CCFA-423F-B0D0-7B65CB3A9AAD}"/>
    <cellStyle name="Millares [0] 3 3 2 2 4" xfId="1184" xr:uid="{A119BB63-3525-4FA7-A41B-68FBF563F7FB}"/>
    <cellStyle name="Millares [0] 3 3 2 2 4 2" xfId="2615" xr:uid="{D585BCCC-A6EC-49B2-BC41-F851FC0E18B1}"/>
    <cellStyle name="Millares [0] 3 3 2 2 4 2 2" xfId="5477" xr:uid="{7E93C787-D0F4-4FBF-81F0-D85DC255C38C}"/>
    <cellStyle name="Millares [0] 3 3 2 2 4 2 2 2" xfId="11201" xr:uid="{253266E1-3A8E-4C67-8137-09D213286729}"/>
    <cellStyle name="Millares [0] 3 3 2 2 4 2 2 3" xfId="16925" xr:uid="{05B2751F-087F-4E4C-8FB4-A49036705BB2}"/>
    <cellStyle name="Millares [0] 3 3 2 2 4 2 3" xfId="8339" xr:uid="{F2CEA444-DE9D-450F-89AF-91E81C489559}"/>
    <cellStyle name="Millares [0] 3 3 2 2 4 2 4" xfId="14063" xr:uid="{8DB93908-17AB-400A-9F33-4781D37D58B5}"/>
    <cellStyle name="Millares [0] 3 3 2 2 4 3" xfId="4046" xr:uid="{86684235-0BB0-4FA0-849B-B460A12BDD80}"/>
    <cellStyle name="Millares [0] 3 3 2 2 4 3 2" xfId="9770" xr:uid="{3B42D13F-41CC-4DAC-A75D-56173F673467}"/>
    <cellStyle name="Millares [0] 3 3 2 2 4 3 3" xfId="15494" xr:uid="{B87BA8AF-704A-419C-A958-A4BBF1A5D9E5}"/>
    <cellStyle name="Millares [0] 3 3 2 2 4 4" xfId="6908" xr:uid="{0F491893-0777-4B63-A138-67049F4716D6}"/>
    <cellStyle name="Millares [0] 3 3 2 2 4 5" xfId="12632" xr:uid="{42C9953D-E265-48EF-B4D2-37573D95D6EC}"/>
    <cellStyle name="Millares [0] 3 3 2 2 5" xfId="1661" xr:uid="{17A5AF64-9636-47C3-84D0-1FF15E2FF424}"/>
    <cellStyle name="Millares [0] 3 3 2 2 5 2" xfId="4523" xr:uid="{2EAD6A30-B423-41AC-A635-47DCA59BB182}"/>
    <cellStyle name="Millares [0] 3 3 2 2 5 2 2" xfId="10247" xr:uid="{6980AF70-45CB-4372-A3AE-8392C8FAE902}"/>
    <cellStyle name="Millares [0] 3 3 2 2 5 2 3" xfId="15971" xr:uid="{EB4A1C7A-179E-4144-A56A-3DA03726F85C}"/>
    <cellStyle name="Millares [0] 3 3 2 2 5 3" xfId="7385" xr:uid="{B8C9C274-DCE5-4631-A7E3-68FB36336C2E}"/>
    <cellStyle name="Millares [0] 3 3 2 2 5 4" xfId="13109" xr:uid="{F1A57128-1BE0-4518-9ABD-57E1EED0FF69}"/>
    <cellStyle name="Millares [0] 3 3 2 2 6" xfId="3092" xr:uid="{10619636-DFA3-4849-8CBB-5622875CC532}"/>
    <cellStyle name="Millares [0] 3 3 2 2 6 2" xfId="8816" xr:uid="{58E41CB6-F113-4104-B8FE-C24708918D55}"/>
    <cellStyle name="Millares [0] 3 3 2 2 6 3" xfId="14540" xr:uid="{4F474174-FE70-48D5-AC7A-62D4131D307C}"/>
    <cellStyle name="Millares [0] 3 3 2 2 7" xfId="5954" xr:uid="{BE256B79-4A28-456E-BB99-04977D0AF964}"/>
    <cellStyle name="Millares [0] 3 3 2 2 8" xfId="11678" xr:uid="{F3718DDB-0918-49E1-9534-9FF7164C2376}"/>
    <cellStyle name="Millares [0] 3 3 2 3" xfId="351" xr:uid="{482CEBBD-FD60-45A0-BA9A-AF097E357B88}"/>
    <cellStyle name="Millares [0] 3 3 2 3 2" xfId="828" xr:uid="{B5E07ED1-E1C6-4B8D-AE99-98C9DDB1A4FB}"/>
    <cellStyle name="Millares [0] 3 3 2 3 2 2" xfId="2259" xr:uid="{79908043-5CE5-431F-B8B7-01FE01890A8B}"/>
    <cellStyle name="Millares [0] 3 3 2 3 2 2 2" xfId="5121" xr:uid="{BB0D3C18-DA52-4657-8A68-E798A1E40ED1}"/>
    <cellStyle name="Millares [0] 3 3 2 3 2 2 2 2" xfId="10845" xr:uid="{58FD6BA7-29DE-4C67-81CF-881CD6DE2191}"/>
    <cellStyle name="Millares [0] 3 3 2 3 2 2 2 3" xfId="16569" xr:uid="{84839A49-977C-4BB1-8D06-5BF642C62DFA}"/>
    <cellStyle name="Millares [0] 3 3 2 3 2 2 3" xfId="7983" xr:uid="{DAC8EC84-6FB6-4A40-A323-8793E227DE6A}"/>
    <cellStyle name="Millares [0] 3 3 2 3 2 2 4" xfId="13707" xr:uid="{90F1F46B-700C-4E70-B6A4-0B299FA46E64}"/>
    <cellStyle name="Millares [0] 3 3 2 3 2 3" xfId="3690" xr:uid="{73B6760B-E4E3-49AD-BA8C-6148F30F2515}"/>
    <cellStyle name="Millares [0] 3 3 2 3 2 3 2" xfId="9414" xr:uid="{CD124EC5-31D0-45E7-891A-EB98F8093A27}"/>
    <cellStyle name="Millares [0] 3 3 2 3 2 3 3" xfId="15138" xr:uid="{B3B6F137-FC27-483B-B522-E90DF261E895}"/>
    <cellStyle name="Millares [0] 3 3 2 3 2 4" xfId="6552" xr:uid="{0F5B3598-3C46-4E3E-97EC-43C91A9BBE3A}"/>
    <cellStyle name="Millares [0] 3 3 2 3 2 5" xfId="12276" xr:uid="{0F68BCD9-93C3-4566-9479-CB6F14D5132F}"/>
    <cellStyle name="Millares [0] 3 3 2 3 3" xfId="1305" xr:uid="{5E9D689C-3D9E-425A-AAB7-C6F8EBBE5715}"/>
    <cellStyle name="Millares [0] 3 3 2 3 3 2" xfId="2736" xr:uid="{C4060D29-8A57-4284-9A22-F6CA9FEA58D7}"/>
    <cellStyle name="Millares [0] 3 3 2 3 3 2 2" xfId="5598" xr:uid="{039C32ED-B18D-47FF-B9F7-FAB66981550A}"/>
    <cellStyle name="Millares [0] 3 3 2 3 3 2 2 2" xfId="11322" xr:uid="{AEEC1520-4701-43F9-A20D-CFE1FB19BCCD}"/>
    <cellStyle name="Millares [0] 3 3 2 3 3 2 2 3" xfId="17046" xr:uid="{71AB83FB-77A5-42EA-BA13-33A716A2550C}"/>
    <cellStyle name="Millares [0] 3 3 2 3 3 2 3" xfId="8460" xr:uid="{A039B2DC-7468-40A5-A3E9-7F0D7F089765}"/>
    <cellStyle name="Millares [0] 3 3 2 3 3 2 4" xfId="14184" xr:uid="{BFDEC718-CFE9-426F-84EC-A192DBD5635A}"/>
    <cellStyle name="Millares [0] 3 3 2 3 3 3" xfId="4167" xr:uid="{DA136A6E-E6B7-4B39-90F8-DEAD9D783C39}"/>
    <cellStyle name="Millares [0] 3 3 2 3 3 3 2" xfId="9891" xr:uid="{88098B64-F7E4-4A97-91B0-E930EFF4A736}"/>
    <cellStyle name="Millares [0] 3 3 2 3 3 3 3" xfId="15615" xr:uid="{F5E37A13-7C84-42D2-81C1-177A1E9009C4}"/>
    <cellStyle name="Millares [0] 3 3 2 3 3 4" xfId="7029" xr:uid="{EB816E2B-72C0-49A4-AB09-A9B9160EB98D}"/>
    <cellStyle name="Millares [0] 3 3 2 3 3 5" xfId="12753" xr:uid="{01E996D4-486F-4CE8-9A03-0ADB437C8E7A}"/>
    <cellStyle name="Millares [0] 3 3 2 3 4" xfId="1782" xr:uid="{8B6E9E5F-6EB2-4A48-A139-91A0D0728152}"/>
    <cellStyle name="Millares [0] 3 3 2 3 4 2" xfId="4644" xr:uid="{4332E5C5-740E-4E13-8F1D-87629F95185E}"/>
    <cellStyle name="Millares [0] 3 3 2 3 4 2 2" xfId="10368" xr:uid="{A74138BB-C068-4CB6-B004-105D37F9D7F8}"/>
    <cellStyle name="Millares [0] 3 3 2 3 4 2 3" xfId="16092" xr:uid="{72F753C0-9F3D-4C70-9220-1F171325FEAA}"/>
    <cellStyle name="Millares [0] 3 3 2 3 4 3" xfId="7506" xr:uid="{93BCC09B-27F6-419B-816B-1F4C89F17FBD}"/>
    <cellStyle name="Millares [0] 3 3 2 3 4 4" xfId="13230" xr:uid="{9F4880BB-61BC-4914-8947-BD97D7017939}"/>
    <cellStyle name="Millares [0] 3 3 2 3 5" xfId="3213" xr:uid="{2BDB7EC6-F5BC-49E9-B087-0D3F4502C819}"/>
    <cellStyle name="Millares [0] 3 3 2 3 5 2" xfId="8937" xr:uid="{CFBD09BE-3057-49A5-A299-5302B7342F7B}"/>
    <cellStyle name="Millares [0] 3 3 2 3 5 3" xfId="14661" xr:uid="{A07CBE6B-9E02-4576-9771-E0B34D2045A4}"/>
    <cellStyle name="Millares [0] 3 3 2 3 6" xfId="6075" xr:uid="{3769A2BD-C7FA-40D3-93BC-A7222CE5F573}"/>
    <cellStyle name="Millares [0] 3 3 2 3 7" xfId="11799" xr:uid="{689E49E4-494D-4E3C-BC43-94ED0150767F}"/>
    <cellStyle name="Millares [0] 3 3 2 4" xfId="589" xr:uid="{0D6D6A33-E2B2-4581-AD5F-E1DCB3F692A8}"/>
    <cellStyle name="Millares [0] 3 3 2 4 2" xfId="2020" xr:uid="{0715ADF7-0A82-45D9-AD7C-D86E47A37AD8}"/>
    <cellStyle name="Millares [0] 3 3 2 4 2 2" xfId="4882" xr:uid="{FF504EBC-F43F-4270-BEE7-E7156D65FD7E}"/>
    <cellStyle name="Millares [0] 3 3 2 4 2 2 2" xfId="10606" xr:uid="{8E085A32-397A-462B-A8FC-0E05B87F6496}"/>
    <cellStyle name="Millares [0] 3 3 2 4 2 2 3" xfId="16330" xr:uid="{0F346D0E-F06E-492F-96D4-0EA23B0B5162}"/>
    <cellStyle name="Millares [0] 3 3 2 4 2 3" xfId="7744" xr:uid="{7BB8B595-DBDE-4C21-B1EF-3DDE966EF6A9}"/>
    <cellStyle name="Millares [0] 3 3 2 4 2 4" xfId="13468" xr:uid="{E9062EE1-55AD-448B-B582-3AFDAE34408E}"/>
    <cellStyle name="Millares [0] 3 3 2 4 3" xfId="3451" xr:uid="{47EB79BF-08D4-4DF2-BBFF-A7D1EED46769}"/>
    <cellStyle name="Millares [0] 3 3 2 4 3 2" xfId="9175" xr:uid="{E848A666-3AE3-44F7-9015-BD942AD8418E}"/>
    <cellStyle name="Millares [0] 3 3 2 4 3 3" xfId="14899" xr:uid="{F5849E07-819B-42AD-8315-4E309766E312}"/>
    <cellStyle name="Millares [0] 3 3 2 4 4" xfId="6313" xr:uid="{D2B1C200-7FD7-4057-8565-E1D2511B51C2}"/>
    <cellStyle name="Millares [0] 3 3 2 4 5" xfId="12037" xr:uid="{8038D2A7-F8A7-47D5-BB29-F92F17DF4D94}"/>
    <cellStyle name="Millares [0] 3 3 2 5" xfId="1066" xr:uid="{2499DD34-4ACB-4A77-961E-D7C841AA0738}"/>
    <cellStyle name="Millares [0] 3 3 2 5 2" xfId="2497" xr:uid="{369B401C-6D98-4837-A181-6BD6D286DA08}"/>
    <cellStyle name="Millares [0] 3 3 2 5 2 2" xfId="5359" xr:uid="{946171FC-8D73-4477-8361-A13CF77628FE}"/>
    <cellStyle name="Millares [0] 3 3 2 5 2 2 2" xfId="11083" xr:uid="{F732BA8C-CFF9-4016-92E1-A89635D3ACE7}"/>
    <cellStyle name="Millares [0] 3 3 2 5 2 2 3" xfId="16807" xr:uid="{C39AC67A-0041-4877-9198-B73E018C8743}"/>
    <cellStyle name="Millares [0] 3 3 2 5 2 3" xfId="8221" xr:uid="{47165456-6849-41D7-977F-B80EAAE48697}"/>
    <cellStyle name="Millares [0] 3 3 2 5 2 4" xfId="13945" xr:uid="{C07E3188-1D46-488A-8C9C-80F7520465E1}"/>
    <cellStyle name="Millares [0] 3 3 2 5 3" xfId="3928" xr:uid="{E763A2EB-197D-45F4-951D-6DAF99954252}"/>
    <cellStyle name="Millares [0] 3 3 2 5 3 2" xfId="9652" xr:uid="{799E8F10-BA6F-4FD0-AE30-BE0130664E05}"/>
    <cellStyle name="Millares [0] 3 3 2 5 3 3" xfId="15376" xr:uid="{C95B4009-B36C-45B8-B239-A1B582F7DF90}"/>
    <cellStyle name="Millares [0] 3 3 2 5 4" xfId="6790" xr:uid="{224649C0-5992-48EA-9177-CB4270B6B6FF}"/>
    <cellStyle name="Millares [0] 3 3 2 5 5" xfId="12514" xr:uid="{29B0E547-0893-4EC0-9B98-703BB0B7ECEA}"/>
    <cellStyle name="Millares [0] 3 3 2 6" xfId="1543" xr:uid="{6FC91E34-91FF-4203-AF94-4EE9D87B205C}"/>
    <cellStyle name="Millares [0] 3 3 2 6 2" xfId="4405" xr:uid="{AA7026D0-B415-4978-B352-DA3ED2C4A190}"/>
    <cellStyle name="Millares [0] 3 3 2 6 2 2" xfId="10129" xr:uid="{FCC67D81-7C6B-4504-B257-C07AA3AF560D}"/>
    <cellStyle name="Millares [0] 3 3 2 6 2 3" xfId="15853" xr:uid="{D7AE4821-0947-4A93-89C1-13A19AE5925E}"/>
    <cellStyle name="Millares [0] 3 3 2 6 3" xfId="7267" xr:uid="{5CFF6BA7-C9E7-4586-8DEA-9B6AEBA419EB}"/>
    <cellStyle name="Millares [0] 3 3 2 6 4" xfId="12991" xr:uid="{F6E2E177-ABFF-48F2-8C0E-1D06AB28B907}"/>
    <cellStyle name="Millares [0] 3 3 2 7" xfId="2974" xr:uid="{9E5DEE65-97E5-45E3-B894-AF41DC873140}"/>
    <cellStyle name="Millares [0] 3 3 2 7 2" xfId="8698" xr:uid="{6168BE6E-39A2-4391-9428-C6DBA3D8DEAC}"/>
    <cellStyle name="Millares [0] 3 3 2 7 3" xfId="14422" xr:uid="{0DE32FFF-0CB2-4026-8749-2542DFCD411F}"/>
    <cellStyle name="Millares [0] 3 3 2 8" xfId="5836" xr:uid="{6790DF73-8106-487F-9AEB-760FD77A9403}"/>
    <cellStyle name="Millares [0] 3 3 2 9" xfId="11560" xr:uid="{C0AB9070-E1D0-4370-85F3-092007A64113}"/>
    <cellStyle name="Millares [0] 3 3 3" xfId="170" xr:uid="{D88758E6-C3B2-477F-90DD-7BC2EB56D07B}"/>
    <cellStyle name="Millares [0] 3 3 3 2" xfId="409" xr:uid="{E73BC57C-EE68-4C56-AA30-707E46C36BEC}"/>
    <cellStyle name="Millares [0] 3 3 3 2 2" xfId="886" xr:uid="{CA1CE13D-92A6-45D1-B386-BF8FAA28CCF4}"/>
    <cellStyle name="Millares [0] 3 3 3 2 2 2" xfId="2317" xr:uid="{2DB82168-F202-436D-A7D9-4EFA20B3F124}"/>
    <cellStyle name="Millares [0] 3 3 3 2 2 2 2" xfId="5179" xr:uid="{212112B6-8742-4505-991D-E3DF0404D244}"/>
    <cellStyle name="Millares [0] 3 3 3 2 2 2 2 2" xfId="10903" xr:uid="{9671F6B3-74FA-4F5A-A85A-003DFBD56BFB}"/>
    <cellStyle name="Millares [0] 3 3 3 2 2 2 2 3" xfId="16627" xr:uid="{9679125B-CA88-4B50-92AE-4E727AFCBA92}"/>
    <cellStyle name="Millares [0] 3 3 3 2 2 2 3" xfId="8041" xr:uid="{9CB3F0D6-3E51-4B8A-B152-46172A4F9B45}"/>
    <cellStyle name="Millares [0] 3 3 3 2 2 2 4" xfId="13765" xr:uid="{17AC0888-FB30-4873-90FF-D68B6BBAFC00}"/>
    <cellStyle name="Millares [0] 3 3 3 2 2 3" xfId="3748" xr:uid="{1DDF9701-797B-40CE-A8F4-8B27F8CF08FA}"/>
    <cellStyle name="Millares [0] 3 3 3 2 2 3 2" xfId="9472" xr:uid="{CD81D9BE-3A5F-42BA-A7B5-4D4F824230C6}"/>
    <cellStyle name="Millares [0] 3 3 3 2 2 3 3" xfId="15196" xr:uid="{06D1C007-1C4E-4BCD-985B-9B859C24144C}"/>
    <cellStyle name="Millares [0] 3 3 3 2 2 4" xfId="6610" xr:uid="{472BE97C-67A5-4C91-9B45-6EC916A23949}"/>
    <cellStyle name="Millares [0] 3 3 3 2 2 5" xfId="12334" xr:uid="{960B378C-C975-41EB-933A-5AC296F4E2AF}"/>
    <cellStyle name="Millares [0] 3 3 3 2 3" xfId="1363" xr:uid="{D80A7FE5-70DD-42F2-8CDD-7C583B9A3498}"/>
    <cellStyle name="Millares [0] 3 3 3 2 3 2" xfId="2794" xr:uid="{D0F0BBDA-F133-491F-A01A-BF270C605CAA}"/>
    <cellStyle name="Millares [0] 3 3 3 2 3 2 2" xfId="5656" xr:uid="{9732EE26-F410-4234-BB5C-B428E70BC73C}"/>
    <cellStyle name="Millares [0] 3 3 3 2 3 2 2 2" xfId="11380" xr:uid="{8387DE7F-3480-41BD-A6C8-FD0B086AFCDA}"/>
    <cellStyle name="Millares [0] 3 3 3 2 3 2 2 3" xfId="17104" xr:uid="{8ED9AFA7-81F7-47E9-9194-258DFD341145}"/>
    <cellStyle name="Millares [0] 3 3 3 2 3 2 3" xfId="8518" xr:uid="{16836B86-0A37-4693-AF6F-4BCC28DE83A0}"/>
    <cellStyle name="Millares [0] 3 3 3 2 3 2 4" xfId="14242" xr:uid="{FEFC1901-F403-427F-A871-DE0EEAEFC6B4}"/>
    <cellStyle name="Millares [0] 3 3 3 2 3 3" xfId="4225" xr:uid="{E4CF934D-DF26-493A-8964-C72D32D8F415}"/>
    <cellStyle name="Millares [0] 3 3 3 2 3 3 2" xfId="9949" xr:uid="{4FF80F87-9DA7-4688-ADB9-F1256C2BC421}"/>
    <cellStyle name="Millares [0] 3 3 3 2 3 3 3" xfId="15673" xr:uid="{FA93AC3E-2E44-4E2C-96A6-5DE4E1B5D7DE}"/>
    <cellStyle name="Millares [0] 3 3 3 2 3 4" xfId="7087" xr:uid="{26093B7D-BC51-4977-92AF-724085541299}"/>
    <cellStyle name="Millares [0] 3 3 3 2 3 5" xfId="12811" xr:uid="{5D8034B4-E5AD-4679-8292-CAC3DF709921}"/>
    <cellStyle name="Millares [0] 3 3 3 2 4" xfId="1840" xr:uid="{D7F1A896-9A87-4AF9-B72B-AC36AB595195}"/>
    <cellStyle name="Millares [0] 3 3 3 2 4 2" xfId="4702" xr:uid="{52C48F0D-E5D1-4D0B-86C5-836DD309A1F2}"/>
    <cellStyle name="Millares [0] 3 3 3 2 4 2 2" xfId="10426" xr:uid="{6CE597E3-DCAE-403F-852F-AC03D475F96E}"/>
    <cellStyle name="Millares [0] 3 3 3 2 4 2 3" xfId="16150" xr:uid="{B9D4B8DF-552D-45A0-8E77-EF4CFC77921C}"/>
    <cellStyle name="Millares [0] 3 3 3 2 4 3" xfId="7564" xr:uid="{C8FD986C-732A-4281-9EE1-8468899CE74D}"/>
    <cellStyle name="Millares [0] 3 3 3 2 4 4" xfId="13288" xr:uid="{FEA63F45-3F7E-4D14-812D-10A61B0535BE}"/>
    <cellStyle name="Millares [0] 3 3 3 2 5" xfId="3271" xr:uid="{488FA507-7E56-4ECD-9D03-1C0D86650CF4}"/>
    <cellStyle name="Millares [0] 3 3 3 2 5 2" xfId="8995" xr:uid="{8219C3A6-5BF1-45C6-B6CA-8C9810F3C5E0}"/>
    <cellStyle name="Millares [0] 3 3 3 2 5 3" xfId="14719" xr:uid="{C5B86D23-1152-4C4C-8D46-072F23AD9573}"/>
    <cellStyle name="Millares [0] 3 3 3 2 6" xfId="6133" xr:uid="{1623F9AB-00EE-492E-8BF0-23ECD8E4A969}"/>
    <cellStyle name="Millares [0] 3 3 3 2 7" xfId="11857" xr:uid="{853E2DE3-E1DA-4538-AE4C-0AA41E91E516}"/>
    <cellStyle name="Millares [0] 3 3 3 3" xfId="647" xr:uid="{3EFE94F0-E958-4A27-8284-F78B43E51700}"/>
    <cellStyle name="Millares [0] 3 3 3 3 2" xfId="2078" xr:uid="{AFCD1DA1-52CB-4209-A523-9613B0949F89}"/>
    <cellStyle name="Millares [0] 3 3 3 3 2 2" xfId="4940" xr:uid="{A1B3298A-9292-4EAB-9C11-08E8856A55B4}"/>
    <cellStyle name="Millares [0] 3 3 3 3 2 2 2" xfId="10664" xr:uid="{229660AC-5B1A-49E8-9911-1E19809CB825}"/>
    <cellStyle name="Millares [0] 3 3 3 3 2 2 3" xfId="16388" xr:uid="{0DC65CAE-2713-42E8-BBFC-1584577208E9}"/>
    <cellStyle name="Millares [0] 3 3 3 3 2 3" xfId="7802" xr:uid="{1EA37E35-E1E7-4496-A8BA-B2C70DC68E65}"/>
    <cellStyle name="Millares [0] 3 3 3 3 2 4" xfId="13526" xr:uid="{47CA202B-1B13-48EB-ADBB-D1DA4C2D1173}"/>
    <cellStyle name="Millares [0] 3 3 3 3 3" xfId="3509" xr:uid="{547C5F88-7559-428E-9DAE-5E475FE3EE0D}"/>
    <cellStyle name="Millares [0] 3 3 3 3 3 2" xfId="9233" xr:uid="{8268494D-F0E0-4E87-BA51-9F04E5D7CFC6}"/>
    <cellStyle name="Millares [0] 3 3 3 3 3 3" xfId="14957" xr:uid="{B04D39DA-A530-49F8-9AF0-10CF2329C421}"/>
    <cellStyle name="Millares [0] 3 3 3 3 4" xfId="6371" xr:uid="{F19BD20A-0EF2-48A2-8735-3DDD53102682}"/>
    <cellStyle name="Millares [0] 3 3 3 3 5" xfId="12095" xr:uid="{FFFFF37F-0F6E-4ACC-B14B-A38ECE43EF58}"/>
    <cellStyle name="Millares [0] 3 3 3 4" xfId="1124" xr:uid="{9EB6AC82-5C3B-4235-9BAC-6A360BAF611E}"/>
    <cellStyle name="Millares [0] 3 3 3 4 2" xfId="2555" xr:uid="{F401C16C-9BB6-4409-AA82-A1E98A0DEF32}"/>
    <cellStyle name="Millares [0] 3 3 3 4 2 2" xfId="5417" xr:uid="{F6E48CAE-86DB-4B47-93B1-BB338084354A}"/>
    <cellStyle name="Millares [0] 3 3 3 4 2 2 2" xfId="11141" xr:uid="{2D6DEC4C-5168-408D-BD47-82A2939F7FDE}"/>
    <cellStyle name="Millares [0] 3 3 3 4 2 2 3" xfId="16865" xr:uid="{C8D4E6BD-B9C4-47E8-BB42-3028EF2E83DE}"/>
    <cellStyle name="Millares [0] 3 3 3 4 2 3" xfId="8279" xr:uid="{B1784EFC-E1C8-4D7F-BB7D-1F2274F1E870}"/>
    <cellStyle name="Millares [0] 3 3 3 4 2 4" xfId="14003" xr:uid="{9CA9010F-2F18-4E07-ACD7-D7D6DCFB023C}"/>
    <cellStyle name="Millares [0] 3 3 3 4 3" xfId="3986" xr:uid="{C79799D7-B805-4DB0-AA69-8A0CC185265B}"/>
    <cellStyle name="Millares [0] 3 3 3 4 3 2" xfId="9710" xr:uid="{5B5EE67F-0531-47AD-81A4-03892AC8FF4B}"/>
    <cellStyle name="Millares [0] 3 3 3 4 3 3" xfId="15434" xr:uid="{E63838D5-3432-402A-9654-166B36D99835}"/>
    <cellStyle name="Millares [0] 3 3 3 4 4" xfId="6848" xr:uid="{B317FCFE-94E6-4B30-B48A-456DA85C3E3C}"/>
    <cellStyle name="Millares [0] 3 3 3 4 5" xfId="12572" xr:uid="{783F78C2-77D8-40E9-8A06-D4D1AE3A7D47}"/>
    <cellStyle name="Millares [0] 3 3 3 5" xfId="1601" xr:uid="{9835A67C-6CDD-4C8C-84CA-6B05A3E914B8}"/>
    <cellStyle name="Millares [0] 3 3 3 5 2" xfId="4463" xr:uid="{A24CDD2D-0C58-4A2B-963A-BDA220A0CE43}"/>
    <cellStyle name="Millares [0] 3 3 3 5 2 2" xfId="10187" xr:uid="{C25A0992-6B35-4EB3-902E-E7A726B2FB71}"/>
    <cellStyle name="Millares [0] 3 3 3 5 2 3" xfId="15911" xr:uid="{BBC78D22-F68B-40C1-AC99-3876F2C754E0}"/>
    <cellStyle name="Millares [0] 3 3 3 5 3" xfId="7325" xr:uid="{91B1D5A1-79CB-49F0-8D5B-695684A2806D}"/>
    <cellStyle name="Millares [0] 3 3 3 5 4" xfId="13049" xr:uid="{B2315FC3-BC17-4543-8D56-BA9FFAC40A1C}"/>
    <cellStyle name="Millares [0] 3 3 3 6" xfId="3032" xr:uid="{57F66998-DB29-451D-9E7E-CE79F94F1C31}"/>
    <cellStyle name="Millares [0] 3 3 3 6 2" xfId="8756" xr:uid="{D37287CF-C265-4325-836E-8DFB61938D99}"/>
    <cellStyle name="Millares [0] 3 3 3 6 3" xfId="14480" xr:uid="{0EB3C887-F58C-452D-B563-C92C58AC4BCB}"/>
    <cellStyle name="Millares [0] 3 3 3 7" xfId="5894" xr:uid="{4DEB9BC3-682D-44BB-9CA6-A2255EFC3657}"/>
    <cellStyle name="Millares [0] 3 3 3 8" xfId="11618" xr:uid="{F0A6E9A5-E156-46BC-895A-FBAA71CD2179}"/>
    <cellStyle name="Millares [0] 3 3 4" xfId="291" xr:uid="{47426F87-ED28-49C6-B3E0-54D23E3122C5}"/>
    <cellStyle name="Millares [0] 3 3 4 2" xfId="768" xr:uid="{41D25F77-D88A-4853-ADB9-EA2EAC1E9ACD}"/>
    <cellStyle name="Millares [0] 3 3 4 2 2" xfId="2199" xr:uid="{52F0F95A-3E7E-466B-895F-3FD5B8495480}"/>
    <cellStyle name="Millares [0] 3 3 4 2 2 2" xfId="5061" xr:uid="{1FEE98F5-810D-48AF-B844-9E936B8FDBDF}"/>
    <cellStyle name="Millares [0] 3 3 4 2 2 2 2" xfId="10785" xr:uid="{54F588D1-D731-45DD-B5A3-85A557C6DD04}"/>
    <cellStyle name="Millares [0] 3 3 4 2 2 2 3" xfId="16509" xr:uid="{6B1E7B49-9E88-458C-A721-FD6318583532}"/>
    <cellStyle name="Millares [0] 3 3 4 2 2 3" xfId="7923" xr:uid="{C6A7B6D8-0E63-4D5E-A330-C04BF93DA689}"/>
    <cellStyle name="Millares [0] 3 3 4 2 2 4" xfId="13647" xr:uid="{8153BA73-9C3C-4F07-B971-71AA8108CAC6}"/>
    <cellStyle name="Millares [0] 3 3 4 2 3" xfId="3630" xr:uid="{6BC732B5-9AE2-4BCC-8CAF-7DADA127CB45}"/>
    <cellStyle name="Millares [0] 3 3 4 2 3 2" xfId="9354" xr:uid="{8EB37AB5-DFB7-451C-B72A-1D99034FF8F8}"/>
    <cellStyle name="Millares [0] 3 3 4 2 3 3" xfId="15078" xr:uid="{C86E03BC-8F9B-4EC5-9687-B0E7AA2531AD}"/>
    <cellStyle name="Millares [0] 3 3 4 2 4" xfId="6492" xr:uid="{C3A93B49-B249-4004-9690-4DDA1ADC988E}"/>
    <cellStyle name="Millares [0] 3 3 4 2 5" xfId="12216" xr:uid="{AB72FDC6-AF56-4EA3-AEAB-C3706DD16901}"/>
    <cellStyle name="Millares [0] 3 3 4 3" xfId="1245" xr:uid="{E4F4D6AC-1974-477B-808B-9CBF5A824993}"/>
    <cellStyle name="Millares [0] 3 3 4 3 2" xfId="2676" xr:uid="{E7841B10-3D08-49BB-AAFB-702144F65CA1}"/>
    <cellStyle name="Millares [0] 3 3 4 3 2 2" xfId="5538" xr:uid="{F6D144F0-ED51-40B3-88D2-628B7BC71F48}"/>
    <cellStyle name="Millares [0] 3 3 4 3 2 2 2" xfId="11262" xr:uid="{C420D2E0-DAD4-411B-B3A7-6F8D98981013}"/>
    <cellStyle name="Millares [0] 3 3 4 3 2 2 3" xfId="16986" xr:uid="{ECF4618F-5829-49D6-BEA4-4FBE28670CCD}"/>
    <cellStyle name="Millares [0] 3 3 4 3 2 3" xfId="8400" xr:uid="{4F7D3FF0-5E18-4066-B3A3-79EC4A29F06A}"/>
    <cellStyle name="Millares [0] 3 3 4 3 2 4" xfId="14124" xr:uid="{A6AFCF46-26CC-422A-9146-523D1EA9B8C5}"/>
    <cellStyle name="Millares [0] 3 3 4 3 3" xfId="4107" xr:uid="{C38EEA58-0D5B-461C-B014-31D32A881106}"/>
    <cellStyle name="Millares [0] 3 3 4 3 3 2" xfId="9831" xr:uid="{76976BEB-1BED-4897-9833-0D5344FA5874}"/>
    <cellStyle name="Millares [0] 3 3 4 3 3 3" xfId="15555" xr:uid="{C9E6DEBB-DC55-4B4E-9A12-CD5769699AE1}"/>
    <cellStyle name="Millares [0] 3 3 4 3 4" xfId="6969" xr:uid="{0251B347-BD7F-426B-A646-9DC5808E0463}"/>
    <cellStyle name="Millares [0] 3 3 4 3 5" xfId="12693" xr:uid="{D72F123B-41ED-4504-9D10-D31D954012CF}"/>
    <cellStyle name="Millares [0] 3 3 4 4" xfId="1722" xr:uid="{7CCF6471-E723-4EE0-A2E7-649433424A8A}"/>
    <cellStyle name="Millares [0] 3 3 4 4 2" xfId="4584" xr:uid="{EB8C74D4-7337-4B25-AD70-DDEF8559009E}"/>
    <cellStyle name="Millares [0] 3 3 4 4 2 2" xfId="10308" xr:uid="{36CE80F1-E464-4FA0-9FAF-720DED69466E}"/>
    <cellStyle name="Millares [0] 3 3 4 4 2 3" xfId="16032" xr:uid="{010D0E67-4343-46EE-9008-8A15BF40D9E8}"/>
    <cellStyle name="Millares [0] 3 3 4 4 3" xfId="7446" xr:uid="{8BE25039-2B84-40BF-82F5-B0BC9D12DF2A}"/>
    <cellStyle name="Millares [0] 3 3 4 4 4" xfId="13170" xr:uid="{0AEF1FC6-D940-4F80-8B07-A25D3756B75F}"/>
    <cellStyle name="Millares [0] 3 3 4 5" xfId="3153" xr:uid="{D19FF32F-9281-462C-860B-F316A409052F}"/>
    <cellStyle name="Millares [0] 3 3 4 5 2" xfId="8877" xr:uid="{6C7DC838-C30A-42F3-A127-5F43B1DA65F2}"/>
    <cellStyle name="Millares [0] 3 3 4 5 3" xfId="14601" xr:uid="{7F869EF3-69EC-4225-B7A5-45FA96A433B7}"/>
    <cellStyle name="Millares [0] 3 3 4 6" xfId="6015" xr:uid="{EE587557-FCFF-4B86-B548-F1BF45351961}"/>
    <cellStyle name="Millares [0] 3 3 4 7" xfId="11739" xr:uid="{AFE592DB-CEE9-4804-BB37-BA9081C4094D}"/>
    <cellStyle name="Millares [0] 3 3 5" xfId="529" xr:uid="{F0C04976-450D-4ADF-A65D-5CF2F682ED6B}"/>
    <cellStyle name="Millares [0] 3 3 5 2" xfId="1960" xr:uid="{C4246252-17C5-4E6E-B120-4ECAE16F4F5B}"/>
    <cellStyle name="Millares [0] 3 3 5 2 2" xfId="4822" xr:uid="{67CF7D53-A7E1-4001-8E1B-2AF17B373EFA}"/>
    <cellStyle name="Millares [0] 3 3 5 2 2 2" xfId="10546" xr:uid="{F767CB6A-1082-4B58-A4F6-0EE247835241}"/>
    <cellStyle name="Millares [0] 3 3 5 2 2 3" xfId="16270" xr:uid="{8895E695-DDC3-419F-AEC6-381A21AA5F6B}"/>
    <cellStyle name="Millares [0] 3 3 5 2 3" xfId="7684" xr:uid="{2C70002D-8D95-462A-B41E-781A9C1DF054}"/>
    <cellStyle name="Millares [0] 3 3 5 2 4" xfId="13408" xr:uid="{97F7221B-FF0E-45C1-A74B-71F814C25C5F}"/>
    <cellStyle name="Millares [0] 3 3 5 3" xfId="3391" xr:uid="{3D04CB34-6BB4-4939-99A9-63269654CED7}"/>
    <cellStyle name="Millares [0] 3 3 5 3 2" xfId="9115" xr:uid="{EE0147C2-FEBF-4E08-B681-A9EA2BD3B43E}"/>
    <cellStyle name="Millares [0] 3 3 5 3 3" xfId="14839" xr:uid="{389EDC4C-B6EA-48A4-B073-BF07093EA7AE}"/>
    <cellStyle name="Millares [0] 3 3 5 4" xfId="6253" xr:uid="{59A91767-5689-4092-99DB-71EE86B5426E}"/>
    <cellStyle name="Millares [0] 3 3 5 5" xfId="11977" xr:uid="{BD9F43DC-E8C2-42AF-A84D-42E96BD16D83}"/>
    <cellStyle name="Millares [0] 3 3 6" xfId="1006" xr:uid="{A419ACA0-85FE-405F-A44F-50058662DCCA}"/>
    <cellStyle name="Millares [0] 3 3 6 2" xfId="2437" xr:uid="{6CE26C32-9B30-4FB8-921D-982B1397D625}"/>
    <cellStyle name="Millares [0] 3 3 6 2 2" xfId="5299" xr:uid="{6F378D36-43C6-49A5-AD80-CA882877357A}"/>
    <cellStyle name="Millares [0] 3 3 6 2 2 2" xfId="11023" xr:uid="{DCFADDAF-B62A-477A-BB1B-5F535889FCB1}"/>
    <cellStyle name="Millares [0] 3 3 6 2 2 3" xfId="16747" xr:uid="{54974235-1761-4FA7-A6E1-79C98393B865}"/>
    <cellStyle name="Millares [0] 3 3 6 2 3" xfId="8161" xr:uid="{6ABBF9BF-3C28-482D-8C8C-7917507C7553}"/>
    <cellStyle name="Millares [0] 3 3 6 2 4" xfId="13885" xr:uid="{67CB7E32-EFBA-424D-9EFD-627369B3827C}"/>
    <cellStyle name="Millares [0] 3 3 6 3" xfId="3868" xr:uid="{1DC91DA8-3CDB-47CD-9549-1437857C8B5E}"/>
    <cellStyle name="Millares [0] 3 3 6 3 2" xfId="9592" xr:uid="{99443A94-5B2B-4A1D-846E-62C0E9C785C8}"/>
    <cellStyle name="Millares [0] 3 3 6 3 3" xfId="15316" xr:uid="{B5A25F57-AADC-4FEB-87F5-4D035EC82FEB}"/>
    <cellStyle name="Millares [0] 3 3 6 4" xfId="6730" xr:uid="{08C17CC6-465A-463E-8F67-EE9AF586A1BF}"/>
    <cellStyle name="Millares [0] 3 3 6 5" xfId="12454" xr:uid="{AA0AEEBE-A1EB-4EF4-8CA0-CF17B5325427}"/>
    <cellStyle name="Millares [0] 3 3 7" xfId="1483" xr:uid="{D57AD989-E576-4856-82C5-E8519A0CC88F}"/>
    <cellStyle name="Millares [0] 3 3 7 2" xfId="4345" xr:uid="{2C9ED239-F137-4507-909E-A7589A93996B}"/>
    <cellStyle name="Millares [0] 3 3 7 2 2" xfId="10069" xr:uid="{D63164AE-7BB9-4955-AB3D-4A89B0611CB2}"/>
    <cellStyle name="Millares [0] 3 3 7 2 3" xfId="15793" xr:uid="{FE884D8F-F505-434D-BFE1-EDDB9A997B47}"/>
    <cellStyle name="Millares [0] 3 3 7 3" xfId="7207" xr:uid="{4014B8E1-2DF5-4891-846A-FB073B530306}"/>
    <cellStyle name="Millares [0] 3 3 7 4" xfId="12931" xr:uid="{B808C567-D693-4CE4-8B1D-91036DAA30CE}"/>
    <cellStyle name="Millares [0] 3 3 8" xfId="2914" xr:uid="{5AB1BE0F-831E-4A3A-9536-A462D2E8B20D}"/>
    <cellStyle name="Millares [0] 3 3 8 2" xfId="8638" xr:uid="{9CF88351-2F66-47C1-88FF-5DFAD67FE7DF}"/>
    <cellStyle name="Millares [0] 3 3 8 3" xfId="14362" xr:uid="{E481F9CD-DF03-45C1-89BF-2DEEFCE3AA17}"/>
    <cellStyle name="Millares [0] 3 3 9" xfId="5777" xr:uid="{01EF7E67-0DB3-40DB-964D-49A383719080}"/>
    <cellStyle name="Millares [0] 3 4" xfId="73" xr:uid="{B823E7D9-EFD4-4849-B487-B694F47A6253}"/>
    <cellStyle name="Millares [0] 3 4 2" xfId="191" xr:uid="{20F7B937-4DCF-4EAC-ADA0-A169CB1E20EA}"/>
    <cellStyle name="Millares [0] 3 4 2 2" xfId="430" xr:uid="{743EEB85-7D48-459F-A8A0-96A5E3A6D134}"/>
    <cellStyle name="Millares [0] 3 4 2 2 2" xfId="907" xr:uid="{49754BA0-A516-431B-B699-AF4FF339A3D3}"/>
    <cellStyle name="Millares [0] 3 4 2 2 2 2" xfId="2338" xr:uid="{383F3806-FC44-4311-BE54-1752E0709949}"/>
    <cellStyle name="Millares [0] 3 4 2 2 2 2 2" xfId="5200" xr:uid="{F507EE9E-AF7D-4CB8-89B4-7F5337F516EA}"/>
    <cellStyle name="Millares [0] 3 4 2 2 2 2 2 2" xfId="10924" xr:uid="{3CC7FA14-85AE-49E9-8D2F-67A8BD05FC5F}"/>
    <cellStyle name="Millares [0] 3 4 2 2 2 2 2 3" xfId="16648" xr:uid="{8780FA72-DB49-42D3-9BD3-C4CAF80E3D5F}"/>
    <cellStyle name="Millares [0] 3 4 2 2 2 2 3" xfId="8062" xr:uid="{8680B59F-51F8-432A-990B-0B7D2AFC45A4}"/>
    <cellStyle name="Millares [0] 3 4 2 2 2 2 4" xfId="13786" xr:uid="{5823BD7A-69D7-4E77-905F-0150BAF92955}"/>
    <cellStyle name="Millares [0] 3 4 2 2 2 3" xfId="3769" xr:uid="{E6EBBDA9-5650-464E-8FD8-2BA3AE518199}"/>
    <cellStyle name="Millares [0] 3 4 2 2 2 3 2" xfId="9493" xr:uid="{4F3555E2-49AB-41BF-9D97-2E84B31EC2A3}"/>
    <cellStyle name="Millares [0] 3 4 2 2 2 3 3" xfId="15217" xr:uid="{6BF38489-30DC-420E-8E53-F74E3FA92B58}"/>
    <cellStyle name="Millares [0] 3 4 2 2 2 4" xfId="6631" xr:uid="{90AEAFE4-1F1B-44BC-B432-7C2FB913A38D}"/>
    <cellStyle name="Millares [0] 3 4 2 2 2 5" xfId="12355" xr:uid="{CD8298E2-B7A2-4A2B-9847-EEB550F16AED}"/>
    <cellStyle name="Millares [0] 3 4 2 2 3" xfId="1384" xr:uid="{6D5A2C5A-2B13-4483-BFE2-C803D02667A9}"/>
    <cellStyle name="Millares [0] 3 4 2 2 3 2" xfId="2815" xr:uid="{D846821D-C338-4393-8D9B-5DDDF02F77E0}"/>
    <cellStyle name="Millares [0] 3 4 2 2 3 2 2" xfId="5677" xr:uid="{EA4B351D-0E34-4B4B-9CCD-2B034650C3E4}"/>
    <cellStyle name="Millares [0] 3 4 2 2 3 2 2 2" xfId="11401" xr:uid="{3C975D3B-01D0-4061-8205-278C6DB38406}"/>
    <cellStyle name="Millares [0] 3 4 2 2 3 2 2 3" xfId="17125" xr:uid="{0215A138-808D-454C-B19B-C866494808DA}"/>
    <cellStyle name="Millares [0] 3 4 2 2 3 2 3" xfId="8539" xr:uid="{F2F2DC2D-C011-4656-89BE-EB76B609B126}"/>
    <cellStyle name="Millares [0] 3 4 2 2 3 2 4" xfId="14263" xr:uid="{3688FEC8-1FD3-4074-A5DD-2B9CB324C802}"/>
    <cellStyle name="Millares [0] 3 4 2 2 3 3" xfId="4246" xr:uid="{27C964DE-F603-4124-BA48-8C44F82C6615}"/>
    <cellStyle name="Millares [0] 3 4 2 2 3 3 2" xfId="9970" xr:uid="{D4C670F3-A892-45CC-8291-955C5DF75A51}"/>
    <cellStyle name="Millares [0] 3 4 2 2 3 3 3" xfId="15694" xr:uid="{53F8379E-492E-49E4-82D5-9E6FC43E43C4}"/>
    <cellStyle name="Millares [0] 3 4 2 2 3 4" xfId="7108" xr:uid="{BDCAC868-61FE-459A-BDC8-50EFEB3A5E2A}"/>
    <cellStyle name="Millares [0] 3 4 2 2 3 5" xfId="12832" xr:uid="{8C3E7330-7295-4217-93E2-E3EEDFB939BE}"/>
    <cellStyle name="Millares [0] 3 4 2 2 4" xfId="1861" xr:uid="{C31593EB-A82F-4575-924B-17B34ACE6FBA}"/>
    <cellStyle name="Millares [0] 3 4 2 2 4 2" xfId="4723" xr:uid="{F9003675-FED9-466D-91CD-DC2357F82A1A}"/>
    <cellStyle name="Millares [0] 3 4 2 2 4 2 2" xfId="10447" xr:uid="{C1C06F00-17D8-4CE9-AACD-1F29FFD569C3}"/>
    <cellStyle name="Millares [0] 3 4 2 2 4 2 3" xfId="16171" xr:uid="{4BC2DF38-4021-42F1-8515-3503ADA2C4F0}"/>
    <cellStyle name="Millares [0] 3 4 2 2 4 3" xfId="7585" xr:uid="{7B892542-9C6D-4FEF-A4F4-149FDDC5C084}"/>
    <cellStyle name="Millares [0] 3 4 2 2 4 4" xfId="13309" xr:uid="{33EB5DD1-0C70-4425-AB61-933FE51FBA34}"/>
    <cellStyle name="Millares [0] 3 4 2 2 5" xfId="3292" xr:uid="{301ECA03-9C55-4538-A558-83DA09E41993}"/>
    <cellStyle name="Millares [0] 3 4 2 2 5 2" xfId="9016" xr:uid="{D09BC82E-7102-4B54-8515-FD653A13D178}"/>
    <cellStyle name="Millares [0] 3 4 2 2 5 3" xfId="14740" xr:uid="{1F94B4BC-5A10-4506-AF5F-DD89B9A1575D}"/>
    <cellStyle name="Millares [0] 3 4 2 2 6" xfId="6154" xr:uid="{4ADED321-1E3C-40C8-928B-9EBBC0158F5A}"/>
    <cellStyle name="Millares [0] 3 4 2 2 7" xfId="11878" xr:uid="{CE2FD6F8-48F8-4FA2-A790-CC58F2DA4187}"/>
    <cellStyle name="Millares [0] 3 4 2 3" xfId="668" xr:uid="{06C676F3-EEEC-4CBE-8329-FE271E34FE10}"/>
    <cellStyle name="Millares [0] 3 4 2 3 2" xfId="2099" xr:uid="{81CEB16E-293A-4935-9B2C-483E984AB5E2}"/>
    <cellStyle name="Millares [0] 3 4 2 3 2 2" xfId="4961" xr:uid="{FB31F1D6-8269-47E9-B47C-1A90A92BEC49}"/>
    <cellStyle name="Millares [0] 3 4 2 3 2 2 2" xfId="10685" xr:uid="{742F7002-8CD5-4478-84A6-213E3239FE5C}"/>
    <cellStyle name="Millares [0] 3 4 2 3 2 2 3" xfId="16409" xr:uid="{63AF6AB8-C602-4061-8A78-CA992DB82FF0}"/>
    <cellStyle name="Millares [0] 3 4 2 3 2 3" xfId="7823" xr:uid="{E474ABA5-9D11-4625-B999-32142CE32D88}"/>
    <cellStyle name="Millares [0] 3 4 2 3 2 4" xfId="13547" xr:uid="{4DC0C2DE-5F17-4181-A3C5-5232241B8F44}"/>
    <cellStyle name="Millares [0] 3 4 2 3 3" xfId="3530" xr:uid="{9A7E337C-DBA1-4282-898E-8D4D9FBD3571}"/>
    <cellStyle name="Millares [0] 3 4 2 3 3 2" xfId="9254" xr:uid="{A7972D6B-2D96-487C-8B7F-1CE27FBCB2F4}"/>
    <cellStyle name="Millares [0] 3 4 2 3 3 3" xfId="14978" xr:uid="{5C05C386-33E4-45B5-966C-881AFA7377BA}"/>
    <cellStyle name="Millares [0] 3 4 2 3 4" xfId="6392" xr:uid="{302E1769-EBCA-41E9-897A-755AB63664F4}"/>
    <cellStyle name="Millares [0] 3 4 2 3 5" xfId="12116" xr:uid="{6A403102-480F-4FAD-AA7F-8D58EDD8504C}"/>
    <cellStyle name="Millares [0] 3 4 2 4" xfId="1145" xr:uid="{F8D50F4F-7383-4B25-B4BA-67221E557FDF}"/>
    <cellStyle name="Millares [0] 3 4 2 4 2" xfId="2576" xr:uid="{C7FA4A7E-71C6-455F-ABB8-8FDBAB2427FA}"/>
    <cellStyle name="Millares [0] 3 4 2 4 2 2" xfId="5438" xr:uid="{10E5F2D5-8A09-4E2F-B6F3-834BD980153A}"/>
    <cellStyle name="Millares [0] 3 4 2 4 2 2 2" xfId="11162" xr:uid="{2B7C12B6-824B-4332-9C70-78D881520FF1}"/>
    <cellStyle name="Millares [0] 3 4 2 4 2 2 3" xfId="16886" xr:uid="{4D5E6A43-D534-4D61-8A46-ECF382A588D3}"/>
    <cellStyle name="Millares [0] 3 4 2 4 2 3" xfId="8300" xr:uid="{813EF449-9AD8-411C-9DF7-610877A34E83}"/>
    <cellStyle name="Millares [0] 3 4 2 4 2 4" xfId="14024" xr:uid="{928D3B32-4874-4693-8AC9-CECB813B237A}"/>
    <cellStyle name="Millares [0] 3 4 2 4 3" xfId="4007" xr:uid="{EF6A4B86-5961-49B5-9E59-24924B75B882}"/>
    <cellStyle name="Millares [0] 3 4 2 4 3 2" xfId="9731" xr:uid="{2E909A86-1EBF-49FF-9578-FB8070375B6D}"/>
    <cellStyle name="Millares [0] 3 4 2 4 3 3" xfId="15455" xr:uid="{25FE5C7F-484C-4A0B-8411-4A1E61C83D13}"/>
    <cellStyle name="Millares [0] 3 4 2 4 4" xfId="6869" xr:uid="{B09E1D15-7934-4EE7-9418-1C21207AD624}"/>
    <cellStyle name="Millares [0] 3 4 2 4 5" xfId="12593" xr:uid="{CC144D6B-40E7-4395-9202-582D1EB1B04D}"/>
    <cellStyle name="Millares [0] 3 4 2 5" xfId="1622" xr:uid="{BD342C40-CAB0-40DB-84F6-431C632FF4D3}"/>
    <cellStyle name="Millares [0] 3 4 2 5 2" xfId="4484" xr:uid="{9D05B69F-14EE-4C4E-A54E-0D4876BB0600}"/>
    <cellStyle name="Millares [0] 3 4 2 5 2 2" xfId="10208" xr:uid="{676B5CCC-FEF2-454D-BE1B-14BAFF104063}"/>
    <cellStyle name="Millares [0] 3 4 2 5 2 3" xfId="15932" xr:uid="{BCD8F116-742F-46F6-997A-8DE2F0E92E8D}"/>
    <cellStyle name="Millares [0] 3 4 2 5 3" xfId="7346" xr:uid="{D108D390-5C0D-4E36-A435-E4499CD1247E}"/>
    <cellStyle name="Millares [0] 3 4 2 5 4" xfId="13070" xr:uid="{F8D78D76-AFC9-4DBF-9155-ED3C5B573E28}"/>
    <cellStyle name="Millares [0] 3 4 2 6" xfId="3053" xr:uid="{77EAC8DB-55CF-411E-B96F-47A676C971E5}"/>
    <cellStyle name="Millares [0] 3 4 2 6 2" xfId="8777" xr:uid="{F738ACF1-9BEF-469D-B0ED-54350A435DEE}"/>
    <cellStyle name="Millares [0] 3 4 2 6 3" xfId="14501" xr:uid="{38C95401-40D5-453C-9804-0BDE963378D0}"/>
    <cellStyle name="Millares [0] 3 4 2 7" xfId="5915" xr:uid="{9365DDFF-C739-404B-B998-C00D7078B876}"/>
    <cellStyle name="Millares [0] 3 4 2 8" xfId="11639" xr:uid="{D769496A-2764-402B-BC09-651158106384}"/>
    <cellStyle name="Millares [0] 3 4 3" xfId="312" xr:uid="{85113337-D88B-47B1-8957-02B15E527118}"/>
    <cellStyle name="Millares [0] 3 4 3 2" xfId="789" xr:uid="{7115F8B5-3735-45AF-8D41-7B80AD0117E5}"/>
    <cellStyle name="Millares [0] 3 4 3 2 2" xfId="2220" xr:uid="{F27D9C95-EA98-4296-A60E-B583096EE05C}"/>
    <cellStyle name="Millares [0] 3 4 3 2 2 2" xfId="5082" xr:uid="{78C9AD58-BC12-45ED-9F3D-A42EFB4147FA}"/>
    <cellStyle name="Millares [0] 3 4 3 2 2 2 2" xfId="10806" xr:uid="{05883DBE-49C7-47ED-97FD-56AB493953ED}"/>
    <cellStyle name="Millares [0] 3 4 3 2 2 2 3" xfId="16530" xr:uid="{A2646C24-55CE-4B4C-A39B-FD60CC06A08E}"/>
    <cellStyle name="Millares [0] 3 4 3 2 2 3" xfId="7944" xr:uid="{FF10848B-2B1F-4B04-83DC-A9D5EF7F5C6B}"/>
    <cellStyle name="Millares [0] 3 4 3 2 2 4" xfId="13668" xr:uid="{6B935B05-44BB-4FBE-8133-17C95708658D}"/>
    <cellStyle name="Millares [0] 3 4 3 2 3" xfId="3651" xr:uid="{03A62DBE-AA69-49F7-869E-36140619D548}"/>
    <cellStyle name="Millares [0] 3 4 3 2 3 2" xfId="9375" xr:uid="{5514F885-A9AF-47AC-B784-2CD5E377FB54}"/>
    <cellStyle name="Millares [0] 3 4 3 2 3 3" xfId="15099" xr:uid="{0A154486-52FE-4B0C-90E3-DBEFD995F959}"/>
    <cellStyle name="Millares [0] 3 4 3 2 4" xfId="6513" xr:uid="{1740B2B7-0BB4-4732-A3E2-1FDACB8BBA85}"/>
    <cellStyle name="Millares [0] 3 4 3 2 5" xfId="12237" xr:uid="{A293F2A5-E1FA-44C9-9EAC-366A8508F50C}"/>
    <cellStyle name="Millares [0] 3 4 3 3" xfId="1266" xr:uid="{7A47C146-631F-4F03-8780-2825F04DFFA6}"/>
    <cellStyle name="Millares [0] 3 4 3 3 2" xfId="2697" xr:uid="{34AE66C4-912B-4523-88A1-50043652B3BA}"/>
    <cellStyle name="Millares [0] 3 4 3 3 2 2" xfId="5559" xr:uid="{795A44F3-0C62-4B1B-BCF7-D235F106B9B1}"/>
    <cellStyle name="Millares [0] 3 4 3 3 2 2 2" xfId="11283" xr:uid="{883FC5CC-F90D-48D1-A37C-A10ECEFDFD18}"/>
    <cellStyle name="Millares [0] 3 4 3 3 2 2 3" xfId="17007" xr:uid="{DA6C0F9A-8AFA-448C-A43F-E213EAA557CD}"/>
    <cellStyle name="Millares [0] 3 4 3 3 2 3" xfId="8421" xr:uid="{C4173554-B14F-4641-BBD5-996114D7C70B}"/>
    <cellStyle name="Millares [0] 3 4 3 3 2 4" xfId="14145" xr:uid="{6032614D-E7AC-47EB-BB1E-045A136AE660}"/>
    <cellStyle name="Millares [0] 3 4 3 3 3" xfId="4128" xr:uid="{0FDA45A4-2BFB-4297-B4A9-7551B8D1CE40}"/>
    <cellStyle name="Millares [0] 3 4 3 3 3 2" xfId="9852" xr:uid="{57C69E02-09D8-46D6-A758-EBE9DAFEDABC}"/>
    <cellStyle name="Millares [0] 3 4 3 3 3 3" xfId="15576" xr:uid="{710E3517-4542-40F3-810C-E272AC043709}"/>
    <cellStyle name="Millares [0] 3 4 3 3 4" xfId="6990" xr:uid="{E6C1285B-1336-411F-B9DE-2D2ED98B7F8C}"/>
    <cellStyle name="Millares [0] 3 4 3 3 5" xfId="12714" xr:uid="{4C466C63-6FB3-4860-8BF2-C3C8ABBBBFD6}"/>
    <cellStyle name="Millares [0] 3 4 3 4" xfId="1743" xr:uid="{1D05BFD8-E56F-44FA-872C-833AE1A6C465}"/>
    <cellStyle name="Millares [0] 3 4 3 4 2" xfId="4605" xr:uid="{67FB10DE-7999-43D9-9929-58F436D5E471}"/>
    <cellStyle name="Millares [0] 3 4 3 4 2 2" xfId="10329" xr:uid="{6EF19DEF-9E0A-4483-8708-194B09EC50EC}"/>
    <cellStyle name="Millares [0] 3 4 3 4 2 3" xfId="16053" xr:uid="{E15AAC08-760F-40D9-A5F1-06746808C3BB}"/>
    <cellStyle name="Millares [0] 3 4 3 4 3" xfId="7467" xr:uid="{DBD8B16A-95FE-4B81-9508-0B8B143F1EBC}"/>
    <cellStyle name="Millares [0] 3 4 3 4 4" xfId="13191" xr:uid="{A8753F96-8379-44E8-91E3-FC2208B0F3E1}"/>
    <cellStyle name="Millares [0] 3 4 3 5" xfId="3174" xr:uid="{F5027C80-B666-41B9-B56F-BF7DE5589CD1}"/>
    <cellStyle name="Millares [0] 3 4 3 5 2" xfId="8898" xr:uid="{34AAB215-0BC7-45B8-9170-58FF73E1E8A9}"/>
    <cellStyle name="Millares [0] 3 4 3 5 3" xfId="14622" xr:uid="{DBB9C3A3-C9AC-4AAC-B99A-79BAA39B0524}"/>
    <cellStyle name="Millares [0] 3 4 3 6" xfId="6036" xr:uid="{F9B1E964-D3A4-4401-BC40-228FF0DAE9DB}"/>
    <cellStyle name="Millares [0] 3 4 3 7" xfId="11760" xr:uid="{1D3CB887-4B8E-48F6-8959-8579FC927E92}"/>
    <cellStyle name="Millares [0] 3 4 4" xfId="550" xr:uid="{4D363B20-AA78-48D1-BBE5-731AC5DE923E}"/>
    <cellStyle name="Millares [0] 3 4 4 2" xfId="1981" xr:uid="{54CBAF4B-1AEE-4634-8DE5-13BF946BDF15}"/>
    <cellStyle name="Millares [0] 3 4 4 2 2" xfId="4843" xr:uid="{F1B049D8-9091-49B7-A6D2-318222CA9453}"/>
    <cellStyle name="Millares [0] 3 4 4 2 2 2" xfId="10567" xr:uid="{F4787D0F-EEFC-4F16-8A6A-8DD9FC305F72}"/>
    <cellStyle name="Millares [0] 3 4 4 2 2 3" xfId="16291" xr:uid="{D97C0EF0-9F8E-44C8-A824-DF8520929C72}"/>
    <cellStyle name="Millares [0] 3 4 4 2 3" xfId="7705" xr:uid="{549AD99D-3E65-4567-99A8-E1F869AE2AE1}"/>
    <cellStyle name="Millares [0] 3 4 4 2 4" xfId="13429" xr:uid="{35250139-9C6B-4B24-A1C6-823B95145C48}"/>
    <cellStyle name="Millares [0] 3 4 4 3" xfId="3412" xr:uid="{78DFC6B2-2193-4FEB-A0E4-08AF4ED9655F}"/>
    <cellStyle name="Millares [0] 3 4 4 3 2" xfId="9136" xr:uid="{4735A342-F2F9-4404-AEAB-153FC51A00C0}"/>
    <cellStyle name="Millares [0] 3 4 4 3 3" xfId="14860" xr:uid="{D5DC86B1-641F-4BBD-9DF9-21CAD45E7B03}"/>
    <cellStyle name="Millares [0] 3 4 4 4" xfId="6274" xr:uid="{C89E92B4-0581-4D30-ADF7-EBC3AB02314C}"/>
    <cellStyle name="Millares [0] 3 4 4 5" xfId="11998" xr:uid="{9070B776-F660-4F0C-BBCF-790AC0023F86}"/>
    <cellStyle name="Millares [0] 3 4 5" xfId="1027" xr:uid="{E9832FC1-442D-46AC-BD64-CB29BF294CEA}"/>
    <cellStyle name="Millares [0] 3 4 5 2" xfId="2458" xr:uid="{227D3D70-F417-4117-9546-FEC39CB01192}"/>
    <cellStyle name="Millares [0] 3 4 5 2 2" xfId="5320" xr:uid="{97C09BCF-790A-41DB-96CB-F60165D52CDE}"/>
    <cellStyle name="Millares [0] 3 4 5 2 2 2" xfId="11044" xr:uid="{9D0B4AAB-D6FE-47FC-8C37-D2945A2209C0}"/>
    <cellStyle name="Millares [0] 3 4 5 2 2 3" xfId="16768" xr:uid="{CF631A08-971E-4856-ACC2-82B422FC4100}"/>
    <cellStyle name="Millares [0] 3 4 5 2 3" xfId="8182" xr:uid="{FAAFD9AA-4AEA-4647-A26D-BC8B7413707D}"/>
    <cellStyle name="Millares [0] 3 4 5 2 4" xfId="13906" xr:uid="{93004B54-7571-4628-B97B-498CD7760956}"/>
    <cellStyle name="Millares [0] 3 4 5 3" xfId="3889" xr:uid="{3E969020-961E-4E7E-AF36-7447B1656F5A}"/>
    <cellStyle name="Millares [0] 3 4 5 3 2" xfId="9613" xr:uid="{C50C8855-F211-48DA-B039-5DAC716E996A}"/>
    <cellStyle name="Millares [0] 3 4 5 3 3" xfId="15337" xr:uid="{35093D1D-3528-48D6-9C4B-C10DEF6D97B8}"/>
    <cellStyle name="Millares [0] 3 4 5 4" xfId="6751" xr:uid="{7DD31AC3-E546-48A8-947A-6DCB69E50537}"/>
    <cellStyle name="Millares [0] 3 4 5 5" xfId="12475" xr:uid="{3508CEB0-3428-418F-9EEB-1D920D02C1E2}"/>
    <cellStyle name="Millares [0] 3 4 6" xfId="1504" xr:uid="{C1C26135-5B17-4394-B063-CF64B6D2C4DB}"/>
    <cellStyle name="Millares [0] 3 4 6 2" xfId="4366" xr:uid="{A22249D1-106A-4820-AC1B-A57A8EB6FCE3}"/>
    <cellStyle name="Millares [0] 3 4 6 2 2" xfId="10090" xr:uid="{67A3F929-2309-45A2-9350-0A67AEA735A7}"/>
    <cellStyle name="Millares [0] 3 4 6 2 3" xfId="15814" xr:uid="{A7E3E673-BF91-4D72-8F84-5BB15301CA83}"/>
    <cellStyle name="Millares [0] 3 4 6 3" xfId="7228" xr:uid="{EC120684-7252-4756-8351-957FA751ADFF}"/>
    <cellStyle name="Millares [0] 3 4 6 4" xfId="12952" xr:uid="{901D8969-13AF-48B8-BFA5-EF04642189FF}"/>
    <cellStyle name="Millares [0] 3 4 7" xfId="2935" xr:uid="{F1F282C4-E213-4927-98A4-C678AAE88301}"/>
    <cellStyle name="Millares [0] 3 4 7 2" xfId="8659" xr:uid="{64F1A557-9D31-4EA2-9AE2-D21F9E443541}"/>
    <cellStyle name="Millares [0] 3 4 7 3" xfId="14383" xr:uid="{530C4CD6-AEED-47E3-916F-597609633E54}"/>
    <cellStyle name="Millares [0] 3 4 8" xfId="5797" xr:uid="{60A27494-5E49-4599-8944-8444C7263B0B}"/>
    <cellStyle name="Millares [0] 3 4 9" xfId="11521" xr:uid="{B9F35F4F-A28D-4F3D-ACC2-B1DB43DAC26F}"/>
    <cellStyle name="Millares [0] 3 5" xfId="131" xr:uid="{A3689CCC-6F22-4CD9-B68E-7B313B76AA9B}"/>
    <cellStyle name="Millares [0] 3 5 2" xfId="370" xr:uid="{D5D1C6A9-71CA-46E1-BD84-531D47A83F88}"/>
    <cellStyle name="Millares [0] 3 5 2 2" xfId="847" xr:uid="{F6FDBBF1-D015-404C-8EDF-E6871E4369C0}"/>
    <cellStyle name="Millares [0] 3 5 2 2 2" xfId="2278" xr:uid="{B31D9E69-A4B3-4920-A6E6-20CC04A8203F}"/>
    <cellStyle name="Millares [0] 3 5 2 2 2 2" xfId="5140" xr:uid="{751B07DC-3B99-43CF-A980-80675CB7609E}"/>
    <cellStyle name="Millares [0] 3 5 2 2 2 2 2" xfId="10864" xr:uid="{506BEB98-D6F7-4FF2-A74A-16A995551139}"/>
    <cellStyle name="Millares [0] 3 5 2 2 2 2 3" xfId="16588" xr:uid="{7EECDB66-8B7E-4F15-B378-437200C14C8C}"/>
    <cellStyle name="Millares [0] 3 5 2 2 2 3" xfId="8002" xr:uid="{3E750C4D-1CE5-4C25-B7FD-620B2639C9C1}"/>
    <cellStyle name="Millares [0] 3 5 2 2 2 4" xfId="13726" xr:uid="{8784F0D9-D37B-4D07-BAA2-6D14283C0A01}"/>
    <cellStyle name="Millares [0] 3 5 2 2 3" xfId="3709" xr:uid="{0766AC80-C309-4290-87BA-0BA51D3E9E97}"/>
    <cellStyle name="Millares [0] 3 5 2 2 3 2" xfId="9433" xr:uid="{5CD4F16F-B199-4B28-AE60-51BD5C12E80F}"/>
    <cellStyle name="Millares [0] 3 5 2 2 3 3" xfId="15157" xr:uid="{F86D32CB-AA5D-4B2D-9F62-ACD2A1ADEE93}"/>
    <cellStyle name="Millares [0] 3 5 2 2 4" xfId="6571" xr:uid="{4082D5A8-6D6C-4320-BA83-94BF1818740A}"/>
    <cellStyle name="Millares [0] 3 5 2 2 5" xfId="12295" xr:uid="{1F032ED1-5256-4956-B51A-D19F1A991AFD}"/>
    <cellStyle name="Millares [0] 3 5 2 3" xfId="1324" xr:uid="{97A09D43-9547-438E-9E22-890821E80AF1}"/>
    <cellStyle name="Millares [0] 3 5 2 3 2" xfId="2755" xr:uid="{DA002F07-7730-4AA3-B82B-30F72E2D9738}"/>
    <cellStyle name="Millares [0] 3 5 2 3 2 2" xfId="5617" xr:uid="{50B8AF94-E1E0-462B-9CAD-90FDD353C59C}"/>
    <cellStyle name="Millares [0] 3 5 2 3 2 2 2" xfId="11341" xr:uid="{B4E07D87-2878-4A26-9EEF-CE02C976D007}"/>
    <cellStyle name="Millares [0] 3 5 2 3 2 2 3" xfId="17065" xr:uid="{21294F94-A2BE-4BD1-9BD7-F622DE885F5D}"/>
    <cellStyle name="Millares [0] 3 5 2 3 2 3" xfId="8479" xr:uid="{3D2156A7-BD81-4E15-8B1B-3B9F1A5D3656}"/>
    <cellStyle name="Millares [0] 3 5 2 3 2 4" xfId="14203" xr:uid="{89044189-9403-4BC1-86F4-AFFB975FD351}"/>
    <cellStyle name="Millares [0] 3 5 2 3 3" xfId="4186" xr:uid="{03664671-CBB3-4CFE-90C7-92C1F0EB5D0C}"/>
    <cellStyle name="Millares [0] 3 5 2 3 3 2" xfId="9910" xr:uid="{5F02A38A-DE65-4ADD-A5EB-B1D06465C397}"/>
    <cellStyle name="Millares [0] 3 5 2 3 3 3" xfId="15634" xr:uid="{0C9939A4-D860-4842-A655-28D05C6A38EB}"/>
    <cellStyle name="Millares [0] 3 5 2 3 4" xfId="7048" xr:uid="{6F0889A7-6334-4A65-A4C4-3F17583D69E6}"/>
    <cellStyle name="Millares [0] 3 5 2 3 5" xfId="12772" xr:uid="{96543A05-C4B7-4E28-95C4-0EFAD17AD1BF}"/>
    <cellStyle name="Millares [0] 3 5 2 4" xfId="1801" xr:uid="{34173FEB-66AF-4AB9-B1D6-AC7F1AAAA59F}"/>
    <cellStyle name="Millares [0] 3 5 2 4 2" xfId="4663" xr:uid="{FCE80894-EE77-45C3-ADC9-001A672E53D6}"/>
    <cellStyle name="Millares [0] 3 5 2 4 2 2" xfId="10387" xr:uid="{C84725D8-421A-4868-9ECC-120CE6E9144E}"/>
    <cellStyle name="Millares [0] 3 5 2 4 2 3" xfId="16111" xr:uid="{59054AC1-053C-49EC-855D-C6EBD5F16CE0}"/>
    <cellStyle name="Millares [0] 3 5 2 4 3" xfId="7525" xr:uid="{F40835C0-B918-408C-87BE-AF87EADE2E2F}"/>
    <cellStyle name="Millares [0] 3 5 2 4 4" xfId="13249" xr:uid="{FC337649-F225-40E0-A431-AE111FB1AB12}"/>
    <cellStyle name="Millares [0] 3 5 2 5" xfId="3232" xr:uid="{48BA96E7-5164-4228-A40B-70C7CF0E6F82}"/>
    <cellStyle name="Millares [0] 3 5 2 5 2" xfId="8956" xr:uid="{D0BF77E0-BDDF-49CE-ADEF-571260918FF6}"/>
    <cellStyle name="Millares [0] 3 5 2 5 3" xfId="14680" xr:uid="{6B9F677B-B2D1-4153-B3E8-8C3CB3E484BE}"/>
    <cellStyle name="Millares [0] 3 5 2 6" xfId="6094" xr:uid="{5D561DEB-4378-4D47-8477-8404645C766A}"/>
    <cellStyle name="Millares [0] 3 5 2 7" xfId="11818" xr:uid="{D1882ADA-D7B2-4096-AF97-64D5D8EA0B44}"/>
    <cellStyle name="Millares [0] 3 5 3" xfId="608" xr:uid="{647D150B-2DD2-4B87-933B-E98B5A6CF220}"/>
    <cellStyle name="Millares [0] 3 5 3 2" xfId="2039" xr:uid="{62AE612D-3947-4D4F-9901-9865BA9E4C3F}"/>
    <cellStyle name="Millares [0] 3 5 3 2 2" xfId="4901" xr:uid="{0C8CC370-22F8-4C00-81FB-370408BE7298}"/>
    <cellStyle name="Millares [0] 3 5 3 2 2 2" xfId="10625" xr:uid="{70A6D8E5-495B-48AF-8ECC-5D0EF0443B90}"/>
    <cellStyle name="Millares [0] 3 5 3 2 2 3" xfId="16349" xr:uid="{7976D2D7-4FB6-441F-B4B3-59EC39C7DA97}"/>
    <cellStyle name="Millares [0] 3 5 3 2 3" xfId="7763" xr:uid="{985812CA-FC25-4D7E-B983-1A3FC88DEE81}"/>
    <cellStyle name="Millares [0] 3 5 3 2 4" xfId="13487" xr:uid="{00D3F8CB-13FE-4158-93EB-AB20A048BD6C}"/>
    <cellStyle name="Millares [0] 3 5 3 3" xfId="3470" xr:uid="{54B96949-E312-4954-B44D-41CD34AFA212}"/>
    <cellStyle name="Millares [0] 3 5 3 3 2" xfId="9194" xr:uid="{6F98FBDA-6245-4BAD-A42E-5172271C2D23}"/>
    <cellStyle name="Millares [0] 3 5 3 3 3" xfId="14918" xr:uid="{55034C55-C400-4DF6-9141-647834D76E90}"/>
    <cellStyle name="Millares [0] 3 5 3 4" xfId="6332" xr:uid="{860C5FF7-A7EE-4677-AE04-401C05CD3CC5}"/>
    <cellStyle name="Millares [0] 3 5 3 5" xfId="12056" xr:uid="{512FD43E-8DAA-40E2-A4B0-1D4FDB1BC33A}"/>
    <cellStyle name="Millares [0] 3 5 4" xfId="1085" xr:uid="{96F6436E-E693-4556-A768-7557FED74362}"/>
    <cellStyle name="Millares [0] 3 5 4 2" xfId="2516" xr:uid="{52E1286A-E12F-4804-9AA1-1EC487BD026E}"/>
    <cellStyle name="Millares [0] 3 5 4 2 2" xfId="5378" xr:uid="{7F82C51E-9875-4F74-8557-5EA4BC1678C9}"/>
    <cellStyle name="Millares [0] 3 5 4 2 2 2" xfId="11102" xr:uid="{C1113637-E7F7-41B0-B525-356390272D68}"/>
    <cellStyle name="Millares [0] 3 5 4 2 2 3" xfId="16826" xr:uid="{9DDB8A62-E53D-44A1-A31B-E4E18AE903E7}"/>
    <cellStyle name="Millares [0] 3 5 4 2 3" xfId="8240" xr:uid="{FE2E501C-1677-4473-8634-13DC2EE7E782}"/>
    <cellStyle name="Millares [0] 3 5 4 2 4" xfId="13964" xr:uid="{48568DFA-AE12-4F9B-B82B-715E6A64BE6B}"/>
    <cellStyle name="Millares [0] 3 5 4 3" xfId="3947" xr:uid="{159A9ABD-A14D-455A-A292-F99AC0D9FC59}"/>
    <cellStyle name="Millares [0] 3 5 4 3 2" xfId="9671" xr:uid="{729065B6-4906-4331-85A9-5D0F3D9AB662}"/>
    <cellStyle name="Millares [0] 3 5 4 3 3" xfId="15395" xr:uid="{98A61FAD-88D4-4C3A-875F-A94502C2EADB}"/>
    <cellStyle name="Millares [0] 3 5 4 4" xfId="6809" xr:uid="{FFCA2BF5-F7B1-48AD-98F2-AB1AC3BB9DA3}"/>
    <cellStyle name="Millares [0] 3 5 4 5" xfId="12533" xr:uid="{038E196B-AD9F-4305-AD0E-6CED915F054A}"/>
    <cellStyle name="Millares [0] 3 5 5" xfId="1562" xr:uid="{B9B1AF5F-A8EE-4C0C-B4C1-5D3CBCB64297}"/>
    <cellStyle name="Millares [0] 3 5 5 2" xfId="4424" xr:uid="{5CB831F1-3DC6-437C-BB72-D91D4E918D11}"/>
    <cellStyle name="Millares [0] 3 5 5 2 2" xfId="10148" xr:uid="{D1225F8F-4F7E-44B4-AC0A-07304D213379}"/>
    <cellStyle name="Millares [0] 3 5 5 2 3" xfId="15872" xr:uid="{4EC9807C-5E1F-49A3-AF06-60513551AF4C}"/>
    <cellStyle name="Millares [0] 3 5 5 3" xfId="7286" xr:uid="{B922D443-65F2-44F2-9570-26899B5F5701}"/>
    <cellStyle name="Millares [0] 3 5 5 4" xfId="13010" xr:uid="{7B4FA9E8-2A1E-40E5-8174-293E6D2B6803}"/>
    <cellStyle name="Millares [0] 3 5 6" xfId="2993" xr:uid="{149F5CA1-2548-41D7-A712-0BFCD84EDE7B}"/>
    <cellStyle name="Millares [0] 3 5 6 2" xfId="8717" xr:uid="{E1647415-3657-44B6-8E8A-D37957B6F884}"/>
    <cellStyle name="Millares [0] 3 5 6 3" xfId="14441" xr:uid="{2F388CD8-8748-4B26-B5BF-867E2025326C}"/>
    <cellStyle name="Millares [0] 3 5 7" xfId="5855" xr:uid="{B0637F03-9EE5-45FB-BAB8-AA5302443047}"/>
    <cellStyle name="Millares [0] 3 5 8" xfId="11579" xr:uid="{E8BC1DCD-70CA-4545-9495-6F980A9D9F43}"/>
    <cellStyle name="Millares [0] 3 6" xfId="252" xr:uid="{1B071B4B-8B56-4510-A9FB-56D90FF4DD42}"/>
    <cellStyle name="Millares [0] 3 6 2" xfId="729" xr:uid="{465E39CF-83B3-49D7-BD99-382DA8E517CC}"/>
    <cellStyle name="Millares [0] 3 6 2 2" xfId="2160" xr:uid="{44D81BDC-0296-4FFC-8E18-3B567A49DA8C}"/>
    <cellStyle name="Millares [0] 3 6 2 2 2" xfId="5022" xr:uid="{07B5255A-58BA-44AF-9F04-144DADD2160D}"/>
    <cellStyle name="Millares [0] 3 6 2 2 2 2" xfId="10746" xr:uid="{43711D06-D0B8-47C6-9A75-6A27200346C7}"/>
    <cellStyle name="Millares [0] 3 6 2 2 2 3" xfId="16470" xr:uid="{6609DA01-9FDE-4D0B-80F7-2833B8D7F684}"/>
    <cellStyle name="Millares [0] 3 6 2 2 3" xfId="7884" xr:uid="{E44474C6-3641-4611-9500-C9763DF4864F}"/>
    <cellStyle name="Millares [0] 3 6 2 2 4" xfId="13608" xr:uid="{F34B43F3-B9A4-4369-A4B8-642A00DF375C}"/>
    <cellStyle name="Millares [0] 3 6 2 3" xfId="3591" xr:uid="{82D1745A-2DC1-4E6B-8C1E-5F36B5C620F8}"/>
    <cellStyle name="Millares [0] 3 6 2 3 2" xfId="9315" xr:uid="{DE0AF5AA-9DA8-4B78-9686-129412BD7E9A}"/>
    <cellStyle name="Millares [0] 3 6 2 3 3" xfId="15039" xr:uid="{BE446327-25DC-471F-9CA9-FA87B0A3AEE4}"/>
    <cellStyle name="Millares [0] 3 6 2 4" xfId="6453" xr:uid="{067C4C98-6CCD-4AF2-958E-A7B58CAD4127}"/>
    <cellStyle name="Millares [0] 3 6 2 5" xfId="12177" xr:uid="{8CA16E11-7C49-4F2E-9F43-63A2A08E815C}"/>
    <cellStyle name="Millares [0] 3 6 3" xfId="1206" xr:uid="{410C472E-E999-4047-AD08-B55414D6C39F}"/>
    <cellStyle name="Millares [0] 3 6 3 2" xfId="2637" xr:uid="{9C900C16-56B7-4EB6-87EA-CDF70043E0BE}"/>
    <cellStyle name="Millares [0] 3 6 3 2 2" xfId="5499" xr:uid="{6B8F9741-86F6-48A4-92CA-D3CB6E1E6981}"/>
    <cellStyle name="Millares [0] 3 6 3 2 2 2" xfId="11223" xr:uid="{F325A2F4-FC57-462E-9730-D9413B165B3D}"/>
    <cellStyle name="Millares [0] 3 6 3 2 2 3" xfId="16947" xr:uid="{FB852843-0E53-419F-9C1B-FB3A5E5D41D8}"/>
    <cellStyle name="Millares [0] 3 6 3 2 3" xfId="8361" xr:uid="{D54DB042-10C5-46DA-842A-28BA66518A0E}"/>
    <cellStyle name="Millares [0] 3 6 3 2 4" xfId="14085" xr:uid="{891012EB-B0C4-4054-B2AE-B32DA14B2138}"/>
    <cellStyle name="Millares [0] 3 6 3 3" xfId="4068" xr:uid="{26448A98-9774-4987-8DD5-EB575E62D739}"/>
    <cellStyle name="Millares [0] 3 6 3 3 2" xfId="9792" xr:uid="{508F1115-4545-4D89-B101-730E1E37E995}"/>
    <cellStyle name="Millares [0] 3 6 3 3 3" xfId="15516" xr:uid="{688E9569-064D-4B76-99B9-FCA6EDBCC1E1}"/>
    <cellStyle name="Millares [0] 3 6 3 4" xfId="6930" xr:uid="{3EDE5B6B-5E2A-4627-B54F-6F2DFC84C58B}"/>
    <cellStyle name="Millares [0] 3 6 3 5" xfId="12654" xr:uid="{BF7D87A8-9153-4E52-80CE-409631479CF1}"/>
    <cellStyle name="Millares [0] 3 6 4" xfId="1683" xr:uid="{311897BB-7FD3-4126-AB9B-682C3D89B4AB}"/>
    <cellStyle name="Millares [0] 3 6 4 2" xfId="4545" xr:uid="{20F7C90D-864B-4485-88D6-72A49225C34E}"/>
    <cellStyle name="Millares [0] 3 6 4 2 2" xfId="10269" xr:uid="{6A631F34-0D66-4849-B6C5-12D7946E7B73}"/>
    <cellStyle name="Millares [0] 3 6 4 2 3" xfId="15993" xr:uid="{6E3BCF9B-BC66-4168-A214-87F8E5FE46AD}"/>
    <cellStyle name="Millares [0] 3 6 4 3" xfId="7407" xr:uid="{AE560A97-BD0D-447A-8017-F74F9E5B450C}"/>
    <cellStyle name="Millares [0] 3 6 4 4" xfId="13131" xr:uid="{7CC1D8AB-8FB2-481E-84A4-F9F38A3BE931}"/>
    <cellStyle name="Millares [0] 3 6 5" xfId="3114" xr:uid="{F3902A7A-CBA7-43A2-81D9-760D83E0F93C}"/>
    <cellStyle name="Millares [0] 3 6 5 2" xfId="8838" xr:uid="{92F16A80-376E-40D5-9E3D-F2E1C6E89DB4}"/>
    <cellStyle name="Millares [0] 3 6 5 3" xfId="14562" xr:uid="{FC19E640-CB18-47D1-BFD9-BA3A42545709}"/>
    <cellStyle name="Millares [0] 3 6 6" xfId="5976" xr:uid="{71AF04C5-6131-4F3C-A46E-045A1521FB54}"/>
    <cellStyle name="Millares [0] 3 6 7" xfId="11700" xr:uid="{D3DED3F9-F5B5-45DA-AEC9-B3465C200910}"/>
    <cellStyle name="Millares [0] 3 7" xfId="490" xr:uid="{157B4B13-E6E4-4A64-B809-FBF3EC6762A4}"/>
    <cellStyle name="Millares [0] 3 7 2" xfId="1921" xr:uid="{DBC580CD-62B7-46F7-90C2-F3AF4646B252}"/>
    <cellStyle name="Millares [0] 3 7 2 2" xfId="4783" xr:uid="{1434F34E-8E19-48D9-880B-D01738DCF24E}"/>
    <cellStyle name="Millares [0] 3 7 2 2 2" xfId="10507" xr:uid="{17FAF320-4705-479C-8153-B1DC00900423}"/>
    <cellStyle name="Millares [0] 3 7 2 2 3" xfId="16231" xr:uid="{4BFA487E-C8FC-43AA-A841-167C7FA17899}"/>
    <cellStyle name="Millares [0] 3 7 2 3" xfId="7645" xr:uid="{F71F3422-A640-4990-B0E6-645086F51BE0}"/>
    <cellStyle name="Millares [0] 3 7 2 4" xfId="13369" xr:uid="{95EE349B-67F2-44DA-BE97-62570D0AD58E}"/>
    <cellStyle name="Millares [0] 3 7 3" xfId="3352" xr:uid="{0D493092-BBFD-4620-BA1F-A54EB99A8A9D}"/>
    <cellStyle name="Millares [0] 3 7 3 2" xfId="9076" xr:uid="{E6983966-0829-4D21-B7D3-203B0453F1C7}"/>
    <cellStyle name="Millares [0] 3 7 3 3" xfId="14800" xr:uid="{9BE2502C-1E0B-4825-8B2E-5D3A6523386A}"/>
    <cellStyle name="Millares [0] 3 7 4" xfId="6214" xr:uid="{6FBF8B23-F7BE-47B3-A885-5A3901DF5BE5}"/>
    <cellStyle name="Millares [0] 3 7 5" xfId="11938" xr:uid="{22F3C24F-27AF-4DDF-8531-BEECA479A920}"/>
    <cellStyle name="Millares [0] 3 8" xfId="967" xr:uid="{E48AA663-89B8-45D1-BB03-B3DAB218FD1B}"/>
    <cellStyle name="Millares [0] 3 8 2" xfId="2398" xr:uid="{29A8D91D-9910-41E2-81FF-1E22B8430DF9}"/>
    <cellStyle name="Millares [0] 3 8 2 2" xfId="5260" xr:uid="{445211C8-16C8-432B-AF1B-FE3ABEBC10EF}"/>
    <cellStyle name="Millares [0] 3 8 2 2 2" xfId="10984" xr:uid="{B42F796D-EADE-4CB2-AA66-D2D5CEB6B1B3}"/>
    <cellStyle name="Millares [0] 3 8 2 2 3" xfId="16708" xr:uid="{EF7CA17C-0E0F-4147-8514-EE348F836614}"/>
    <cellStyle name="Millares [0] 3 8 2 3" xfId="8122" xr:uid="{BF8A98F0-DFD3-4C83-AA8A-D35BE58C740F}"/>
    <cellStyle name="Millares [0] 3 8 2 4" xfId="13846" xr:uid="{B4EB39B7-CBFD-49C3-B4FF-25B9D1F74C0D}"/>
    <cellStyle name="Millares [0] 3 8 3" xfId="3829" xr:uid="{2212384B-F299-4A8B-905D-A063154FC85E}"/>
    <cellStyle name="Millares [0] 3 8 3 2" xfId="9553" xr:uid="{FF24FD89-1AC2-4E03-A366-7FD994EB8E90}"/>
    <cellStyle name="Millares [0] 3 8 3 3" xfId="15277" xr:uid="{6C3E7EFE-DC4A-47F9-A473-377BBA15B3FB}"/>
    <cellStyle name="Millares [0] 3 8 4" xfId="6691" xr:uid="{182A4014-7AAC-482E-883F-C6DDD3F670E2}"/>
    <cellStyle name="Millares [0] 3 8 5" xfId="12415" xr:uid="{3FCF41C0-2A0F-42FC-89C5-14ACF9970C3B}"/>
    <cellStyle name="Millares [0] 3 9" xfId="1444" xr:uid="{1504A90D-07D2-4066-861C-9E50599DB051}"/>
    <cellStyle name="Millares [0] 3 9 2" xfId="4306" xr:uid="{F2C0F7DB-4D10-457F-B2A7-4C4073F3F180}"/>
    <cellStyle name="Millares [0] 3 9 2 2" xfId="10030" xr:uid="{AA0F5921-06DF-44E2-8A4C-6EC430A40063}"/>
    <cellStyle name="Millares [0] 3 9 2 3" xfId="15754" xr:uid="{0232E261-7351-49BD-B4E1-068C2DD85E0A}"/>
    <cellStyle name="Millares [0] 3 9 3" xfId="7168" xr:uid="{6CB46996-A39E-46F6-9060-0050422B81CA}"/>
    <cellStyle name="Millares [0] 3 9 4" xfId="12892" xr:uid="{AD04DF93-06D0-4CC3-9584-BAA59E3E3001}"/>
    <cellStyle name="Millares [0] 4" xfId="26" xr:uid="{F424BC36-32E1-46CD-AE05-716064A0D7EC}"/>
    <cellStyle name="Millares [0] 4 10" xfId="11474" xr:uid="{036F9DEC-E43E-4EEC-876D-53C790F06AEB}"/>
    <cellStyle name="Millares [0] 4 2" xfId="85" xr:uid="{FFB4A46C-5CA9-4FEC-9A54-6F8B845AF4EE}"/>
    <cellStyle name="Millares [0] 4 2 2" xfId="203" xr:uid="{96B7D52E-0D56-46A5-9EC4-51CF0E2FC277}"/>
    <cellStyle name="Millares [0] 4 2 2 2" xfId="442" xr:uid="{8D85E0F5-BCA5-496A-B1BF-F15C9C27836B}"/>
    <cellStyle name="Millares [0] 4 2 2 2 2" xfId="919" xr:uid="{63D098A0-F12B-42AD-9C8B-DB79ABA45B3D}"/>
    <cellStyle name="Millares [0] 4 2 2 2 2 2" xfId="2350" xr:uid="{7AA971FB-5B9D-4310-889D-6E230B78D484}"/>
    <cellStyle name="Millares [0] 4 2 2 2 2 2 2" xfId="5212" xr:uid="{084B23E5-0C12-4B17-8AF5-A3E78EBD9715}"/>
    <cellStyle name="Millares [0] 4 2 2 2 2 2 2 2" xfId="10936" xr:uid="{B02311B6-A4DA-4E9A-9308-2F2538DFCD75}"/>
    <cellStyle name="Millares [0] 4 2 2 2 2 2 2 3" xfId="16660" xr:uid="{7E5A8B7D-F38C-44CB-88CF-284779742524}"/>
    <cellStyle name="Millares [0] 4 2 2 2 2 2 3" xfId="8074" xr:uid="{3FF79180-B9F4-492C-A732-5FBB82427262}"/>
    <cellStyle name="Millares [0] 4 2 2 2 2 2 4" xfId="13798" xr:uid="{F17B2958-513A-4D7F-8C0E-1BC204FBC9CF}"/>
    <cellStyle name="Millares [0] 4 2 2 2 2 3" xfId="3781" xr:uid="{69021A4C-59AB-4179-AD1A-F1EACBF15341}"/>
    <cellStyle name="Millares [0] 4 2 2 2 2 3 2" xfId="9505" xr:uid="{E8A40FEF-FA9B-4ACA-B4BC-9A951BEFFB67}"/>
    <cellStyle name="Millares [0] 4 2 2 2 2 3 3" xfId="15229" xr:uid="{282C50A8-4B49-4CA0-B6AE-0771433B5A3C}"/>
    <cellStyle name="Millares [0] 4 2 2 2 2 4" xfId="6643" xr:uid="{A14DFE8D-FD73-4D2C-93C3-4957CE28A5AD}"/>
    <cellStyle name="Millares [0] 4 2 2 2 2 5" xfId="12367" xr:uid="{6D09F26E-BDEA-438A-8C3D-46EAAF1A0BFF}"/>
    <cellStyle name="Millares [0] 4 2 2 2 3" xfId="1396" xr:uid="{E0131EEC-AAB0-4F75-B5C3-39F3CE0F5DB9}"/>
    <cellStyle name="Millares [0] 4 2 2 2 3 2" xfId="2827" xr:uid="{218F16F1-F675-4B2E-AB34-A314005BECAD}"/>
    <cellStyle name="Millares [0] 4 2 2 2 3 2 2" xfId="5689" xr:uid="{7268F404-08B4-4BE8-A876-2D6E98E7AE2A}"/>
    <cellStyle name="Millares [0] 4 2 2 2 3 2 2 2" xfId="11413" xr:uid="{9AEA0820-0223-4F65-A0A0-F86D7EB4B0A4}"/>
    <cellStyle name="Millares [0] 4 2 2 2 3 2 2 3" xfId="17137" xr:uid="{7B174856-D719-4067-BC3D-DFD138B4F6FA}"/>
    <cellStyle name="Millares [0] 4 2 2 2 3 2 3" xfId="8551" xr:uid="{811CD60C-351E-4A1A-A3D6-44F8E19A352C}"/>
    <cellStyle name="Millares [0] 4 2 2 2 3 2 4" xfId="14275" xr:uid="{E27EA35A-85F2-47E1-A6B7-5E49E71592B6}"/>
    <cellStyle name="Millares [0] 4 2 2 2 3 3" xfId="4258" xr:uid="{D817965F-8E0A-4124-9528-66444599819F}"/>
    <cellStyle name="Millares [0] 4 2 2 2 3 3 2" xfId="9982" xr:uid="{E2D5C680-ECB8-421B-88C5-7F9A4A562870}"/>
    <cellStyle name="Millares [0] 4 2 2 2 3 3 3" xfId="15706" xr:uid="{A8E0A7F4-DE9B-4E64-859E-8183678AFA1E}"/>
    <cellStyle name="Millares [0] 4 2 2 2 3 4" xfId="7120" xr:uid="{5E0B512F-C669-4780-9862-CA8D8AE745DE}"/>
    <cellStyle name="Millares [0] 4 2 2 2 3 5" xfId="12844" xr:uid="{B30DD77D-3E40-4B8F-907B-86CDD0F6B422}"/>
    <cellStyle name="Millares [0] 4 2 2 2 4" xfId="1873" xr:uid="{36B3A77D-5F5C-44B9-9C11-FB4E3FEAE3AA}"/>
    <cellStyle name="Millares [0] 4 2 2 2 4 2" xfId="4735" xr:uid="{1E0EFBD5-6DD9-41C9-8DCC-5E8D74DBA697}"/>
    <cellStyle name="Millares [0] 4 2 2 2 4 2 2" xfId="10459" xr:uid="{FEF81963-9384-4E74-A545-E717A2BD5758}"/>
    <cellStyle name="Millares [0] 4 2 2 2 4 2 3" xfId="16183" xr:uid="{07A8FB31-6647-43AC-A970-27106A3A14F4}"/>
    <cellStyle name="Millares [0] 4 2 2 2 4 3" xfId="7597" xr:uid="{BE566AEA-2181-40ED-AAE3-E459231733BA}"/>
    <cellStyle name="Millares [0] 4 2 2 2 4 4" xfId="13321" xr:uid="{3D0AF4F3-56DA-41A2-AF9B-2EC8A32DE748}"/>
    <cellStyle name="Millares [0] 4 2 2 2 5" xfId="3304" xr:uid="{86E796B8-3B95-437E-A6EE-1E0E836E4BD6}"/>
    <cellStyle name="Millares [0] 4 2 2 2 5 2" xfId="9028" xr:uid="{EB43BEE4-592B-40C3-8EDA-9D92C31B61CC}"/>
    <cellStyle name="Millares [0] 4 2 2 2 5 3" xfId="14752" xr:uid="{273D8A5C-5C86-426F-8BA3-3FF7252E3D70}"/>
    <cellStyle name="Millares [0] 4 2 2 2 6" xfId="6166" xr:uid="{B0CCA5BD-9BDF-4E49-B930-AA260E9E0F55}"/>
    <cellStyle name="Millares [0] 4 2 2 2 7" xfId="11890" xr:uid="{C08458F8-275C-4D71-8AFE-FC32CF179F11}"/>
    <cellStyle name="Millares [0] 4 2 2 3" xfId="680" xr:uid="{660106F7-A0C0-46BC-9611-A79FC3840ACF}"/>
    <cellStyle name="Millares [0] 4 2 2 3 2" xfId="2111" xr:uid="{4D0B841B-DE44-4F89-9982-0D138F03EF3D}"/>
    <cellStyle name="Millares [0] 4 2 2 3 2 2" xfId="4973" xr:uid="{FB6CA3F5-BF05-410C-9B9C-03BB1AE1209C}"/>
    <cellStyle name="Millares [0] 4 2 2 3 2 2 2" xfId="10697" xr:uid="{32345CF2-0904-4334-A1EE-BC1D85D85B64}"/>
    <cellStyle name="Millares [0] 4 2 2 3 2 2 3" xfId="16421" xr:uid="{61D2C338-E578-4195-B6A1-39CFE9C4E8B5}"/>
    <cellStyle name="Millares [0] 4 2 2 3 2 3" xfId="7835" xr:uid="{F093FA05-F2F7-478C-8EAC-AEA2758B6D8B}"/>
    <cellStyle name="Millares [0] 4 2 2 3 2 4" xfId="13559" xr:uid="{5259383F-7638-43DB-8E02-396500557686}"/>
    <cellStyle name="Millares [0] 4 2 2 3 3" xfId="3542" xr:uid="{EB4F8029-2F10-4593-9C91-D8CA081D750C}"/>
    <cellStyle name="Millares [0] 4 2 2 3 3 2" xfId="9266" xr:uid="{53F0A24E-E0BA-4892-B817-8317E80C0F6B}"/>
    <cellStyle name="Millares [0] 4 2 2 3 3 3" xfId="14990" xr:uid="{4D6610C6-E0FE-490C-B5C1-C66C63C59EC2}"/>
    <cellStyle name="Millares [0] 4 2 2 3 4" xfId="6404" xr:uid="{7E84EEC6-1907-4FA7-9379-FF3DD1E13540}"/>
    <cellStyle name="Millares [0] 4 2 2 3 5" xfId="12128" xr:uid="{B9AAF04C-D9B9-4E2A-AD6B-FCA9B79FC3A3}"/>
    <cellStyle name="Millares [0] 4 2 2 4" xfId="1157" xr:uid="{5587D54E-33A5-481A-BEFC-EF4EB390E90B}"/>
    <cellStyle name="Millares [0] 4 2 2 4 2" xfId="2588" xr:uid="{2EBB807F-30C5-442F-9AA8-34CCD19CF26D}"/>
    <cellStyle name="Millares [0] 4 2 2 4 2 2" xfId="5450" xr:uid="{20DB1986-8E30-4BCD-935E-2816BBF065E9}"/>
    <cellStyle name="Millares [0] 4 2 2 4 2 2 2" xfId="11174" xr:uid="{540E11F7-4E8B-418D-9BEF-AEFF4A5360E0}"/>
    <cellStyle name="Millares [0] 4 2 2 4 2 2 3" xfId="16898" xr:uid="{32E73BC8-1B31-4A59-B51C-BE80A1C5C8EC}"/>
    <cellStyle name="Millares [0] 4 2 2 4 2 3" xfId="8312" xr:uid="{293CB503-EFBB-451E-8221-20337DCB58A0}"/>
    <cellStyle name="Millares [0] 4 2 2 4 2 4" xfId="14036" xr:uid="{50CE6A06-6C47-4EB4-9BC1-5D0947E04BE7}"/>
    <cellStyle name="Millares [0] 4 2 2 4 3" xfId="4019" xr:uid="{0EF0B0D3-C37A-48D8-985C-6B613DC29214}"/>
    <cellStyle name="Millares [0] 4 2 2 4 3 2" xfId="9743" xr:uid="{8F7BB7CC-6817-459A-BCA2-20CA1A42D211}"/>
    <cellStyle name="Millares [0] 4 2 2 4 3 3" xfId="15467" xr:uid="{C2583EEA-6BCC-4CA1-A330-A616F8C9ACED}"/>
    <cellStyle name="Millares [0] 4 2 2 4 4" xfId="6881" xr:uid="{FD39589A-94C5-4189-A2D4-7AA2888850EE}"/>
    <cellStyle name="Millares [0] 4 2 2 4 5" xfId="12605" xr:uid="{1D65E166-F65F-4B13-9479-E48859E25FFD}"/>
    <cellStyle name="Millares [0] 4 2 2 5" xfId="1634" xr:uid="{B6E47636-A5D4-49A2-A172-2E2D429C8F7C}"/>
    <cellStyle name="Millares [0] 4 2 2 5 2" xfId="4496" xr:uid="{ED8EDBA8-D8E0-4162-8691-6DF061BD64AE}"/>
    <cellStyle name="Millares [0] 4 2 2 5 2 2" xfId="10220" xr:uid="{E76667F0-C384-448B-AC85-7763161DACE6}"/>
    <cellStyle name="Millares [0] 4 2 2 5 2 3" xfId="15944" xr:uid="{40B04B99-E61A-4101-8ABF-1B8BDE5194C5}"/>
    <cellStyle name="Millares [0] 4 2 2 5 3" xfId="7358" xr:uid="{5AC6C977-B2A0-4777-97F2-BA869BAC7B59}"/>
    <cellStyle name="Millares [0] 4 2 2 5 4" xfId="13082" xr:uid="{511D9614-6A88-4684-80F7-D88990ABE29E}"/>
    <cellStyle name="Millares [0] 4 2 2 6" xfId="3065" xr:uid="{52BB8119-3ECD-46BC-825F-C5F59B338C25}"/>
    <cellStyle name="Millares [0] 4 2 2 6 2" xfId="8789" xr:uid="{EBB9D903-149A-423C-949E-70BCF4E99D33}"/>
    <cellStyle name="Millares [0] 4 2 2 6 3" xfId="14513" xr:uid="{A74F49C3-FEAB-46ED-BA22-289E62D19388}"/>
    <cellStyle name="Millares [0] 4 2 2 7" xfId="5927" xr:uid="{E7DAF537-ED5F-45BD-9B5F-3B7AE2E598B0}"/>
    <cellStyle name="Millares [0] 4 2 2 8" xfId="11651" xr:uid="{16FC2793-DCAC-4C76-8F07-A6CA1A664F20}"/>
    <cellStyle name="Millares [0] 4 2 3" xfId="324" xr:uid="{753746CB-E9C6-467E-864F-213D10E93C1E}"/>
    <cellStyle name="Millares [0] 4 2 3 2" xfId="801" xr:uid="{6C511F78-0157-4828-BDF1-2DF45942448E}"/>
    <cellStyle name="Millares [0] 4 2 3 2 2" xfId="2232" xr:uid="{01B34A2F-AD66-4609-98C9-2143986280ED}"/>
    <cellStyle name="Millares [0] 4 2 3 2 2 2" xfId="5094" xr:uid="{7F4A7E31-ACDA-4E1D-A009-409D400A19D7}"/>
    <cellStyle name="Millares [0] 4 2 3 2 2 2 2" xfId="10818" xr:uid="{F91107FB-1C56-4B4E-8D9E-1759E9D8B174}"/>
    <cellStyle name="Millares [0] 4 2 3 2 2 2 3" xfId="16542" xr:uid="{3A369063-2580-4E0A-BD8A-B78DC6D1B778}"/>
    <cellStyle name="Millares [0] 4 2 3 2 2 3" xfId="7956" xr:uid="{76E8A5E8-0EEB-4415-A856-F6E245DE325F}"/>
    <cellStyle name="Millares [0] 4 2 3 2 2 4" xfId="13680" xr:uid="{A8827B91-843D-4795-94C3-B36E2BDFAA3D}"/>
    <cellStyle name="Millares [0] 4 2 3 2 3" xfId="3663" xr:uid="{932E5CF1-620D-4BED-98D6-8ED34ED9148B}"/>
    <cellStyle name="Millares [0] 4 2 3 2 3 2" xfId="9387" xr:uid="{A921A1BA-F4C2-4C56-84A6-6EF65FAA6079}"/>
    <cellStyle name="Millares [0] 4 2 3 2 3 3" xfId="15111" xr:uid="{E1B51EB2-7F5C-4AD3-B16B-9959F518896C}"/>
    <cellStyle name="Millares [0] 4 2 3 2 4" xfId="6525" xr:uid="{7E1878C0-198E-4E8B-AD1C-F46382325936}"/>
    <cellStyle name="Millares [0] 4 2 3 2 5" xfId="12249" xr:uid="{E0CF177E-9F19-4AC6-9983-2DA010B9466D}"/>
    <cellStyle name="Millares [0] 4 2 3 3" xfId="1278" xr:uid="{B092EE91-ADB3-43AD-B275-08A45106065E}"/>
    <cellStyle name="Millares [0] 4 2 3 3 2" xfId="2709" xr:uid="{4AD7B5C6-3955-447B-B5CD-0C36C8EB575D}"/>
    <cellStyle name="Millares [0] 4 2 3 3 2 2" xfId="5571" xr:uid="{41E8A093-9BD0-4876-B015-06C8DE3EEF78}"/>
    <cellStyle name="Millares [0] 4 2 3 3 2 2 2" xfId="11295" xr:uid="{12381493-73CC-4CC9-80B1-2B5D482DCD25}"/>
    <cellStyle name="Millares [0] 4 2 3 3 2 2 3" xfId="17019" xr:uid="{A40894C0-ED70-4E5E-A3D1-5772B301CD5E}"/>
    <cellStyle name="Millares [0] 4 2 3 3 2 3" xfId="8433" xr:uid="{5BDAEACA-3CFC-414F-9A99-EFE9CD73575A}"/>
    <cellStyle name="Millares [0] 4 2 3 3 2 4" xfId="14157" xr:uid="{A289EB8D-A976-4119-9894-8C493992D230}"/>
    <cellStyle name="Millares [0] 4 2 3 3 3" xfId="4140" xr:uid="{E765BCAB-40E1-4686-9FA7-D27679D38AF6}"/>
    <cellStyle name="Millares [0] 4 2 3 3 3 2" xfId="9864" xr:uid="{43CCC0F6-BE82-449B-9975-A809329C165F}"/>
    <cellStyle name="Millares [0] 4 2 3 3 3 3" xfId="15588" xr:uid="{85E7F0DE-6285-44F0-8260-BAC983856BDC}"/>
    <cellStyle name="Millares [0] 4 2 3 3 4" xfId="7002" xr:uid="{99C3D6E7-216E-4B8A-BB87-824C87FABB52}"/>
    <cellStyle name="Millares [0] 4 2 3 3 5" xfId="12726" xr:uid="{E52F79DA-511E-4102-A867-D25AE52D00C5}"/>
    <cellStyle name="Millares [0] 4 2 3 4" xfId="1755" xr:uid="{6DA359C2-5FC8-4A2F-8373-B6FE2AB25305}"/>
    <cellStyle name="Millares [0] 4 2 3 4 2" xfId="4617" xr:uid="{98ADE9D4-67B7-46B2-9BBA-5F3094C62EA4}"/>
    <cellStyle name="Millares [0] 4 2 3 4 2 2" xfId="10341" xr:uid="{4A1FC331-CC39-4A9F-9A60-AA7B00D6A1E4}"/>
    <cellStyle name="Millares [0] 4 2 3 4 2 3" xfId="16065" xr:uid="{717D2F22-E87A-4732-B2E2-39DF18BD06FE}"/>
    <cellStyle name="Millares [0] 4 2 3 4 3" xfId="7479" xr:uid="{BC8E2A50-6E54-4FBA-A3FD-A096985F2D9E}"/>
    <cellStyle name="Millares [0] 4 2 3 4 4" xfId="13203" xr:uid="{64E2C6E5-3223-4F88-8141-B733B6EBD5C7}"/>
    <cellStyle name="Millares [0] 4 2 3 5" xfId="3186" xr:uid="{65052C28-0D3E-4931-B65C-C9ACA43F2E84}"/>
    <cellStyle name="Millares [0] 4 2 3 5 2" xfId="8910" xr:uid="{5A55D5B1-F975-4822-949A-DB6419742EDB}"/>
    <cellStyle name="Millares [0] 4 2 3 5 3" xfId="14634" xr:uid="{747954D2-C692-4105-A88B-0992AD7520F9}"/>
    <cellStyle name="Millares [0] 4 2 3 6" xfId="6048" xr:uid="{5C2B151F-CECA-4769-8A60-023A3357B83E}"/>
    <cellStyle name="Millares [0] 4 2 3 7" xfId="11772" xr:uid="{4FBC81D2-D0F8-4F68-98FD-7721AFFBB5BF}"/>
    <cellStyle name="Millares [0] 4 2 4" xfId="562" xr:uid="{C4ECF223-42CA-44A7-B11E-00E2AE89EF44}"/>
    <cellStyle name="Millares [0] 4 2 4 2" xfId="1993" xr:uid="{E4CD7624-832E-4887-B16E-2823286CAF79}"/>
    <cellStyle name="Millares [0] 4 2 4 2 2" xfId="4855" xr:uid="{25CED02E-62C0-4886-8525-87A4157119E3}"/>
    <cellStyle name="Millares [0] 4 2 4 2 2 2" xfId="10579" xr:uid="{C7F3B070-41F4-4B92-B58F-C7BF7DF14037}"/>
    <cellStyle name="Millares [0] 4 2 4 2 2 3" xfId="16303" xr:uid="{BA288DD0-7B5C-4E23-A843-132315BC99D1}"/>
    <cellStyle name="Millares [0] 4 2 4 2 3" xfId="7717" xr:uid="{A6609C8A-CA58-4D68-A59A-B8BB6E9EE48A}"/>
    <cellStyle name="Millares [0] 4 2 4 2 4" xfId="13441" xr:uid="{94BE0F83-7650-44B1-B738-F75E57529FF7}"/>
    <cellStyle name="Millares [0] 4 2 4 3" xfId="3424" xr:uid="{4A2C5F85-D0AD-4074-8DDC-D91A5387B958}"/>
    <cellStyle name="Millares [0] 4 2 4 3 2" xfId="9148" xr:uid="{7894C0CC-892B-44AA-9716-2995AEA915AA}"/>
    <cellStyle name="Millares [0] 4 2 4 3 3" xfId="14872" xr:uid="{E97FE7CC-4D4A-4F5D-8B6B-502AE4986EDE}"/>
    <cellStyle name="Millares [0] 4 2 4 4" xfId="6286" xr:uid="{63642D92-C096-4B07-ABA7-D3D3B51A6FAE}"/>
    <cellStyle name="Millares [0] 4 2 4 5" xfId="12010" xr:uid="{BF569BF7-6ED4-4A4E-938F-F15602F4CA8D}"/>
    <cellStyle name="Millares [0] 4 2 5" xfId="1039" xr:uid="{BBF64406-BC5D-419B-B2DF-020F46D7B35B}"/>
    <cellStyle name="Millares [0] 4 2 5 2" xfId="2470" xr:uid="{1C397F76-F5D7-42B3-98B1-35E70767488F}"/>
    <cellStyle name="Millares [0] 4 2 5 2 2" xfId="5332" xr:uid="{7DED9B05-C093-41EE-B2AD-1799A5494FF5}"/>
    <cellStyle name="Millares [0] 4 2 5 2 2 2" xfId="11056" xr:uid="{2AF5F5EC-EE92-480A-982F-EFAD8E98FBFD}"/>
    <cellStyle name="Millares [0] 4 2 5 2 2 3" xfId="16780" xr:uid="{18F9997B-A344-4409-8D1F-F8D6830F8033}"/>
    <cellStyle name="Millares [0] 4 2 5 2 3" xfId="8194" xr:uid="{EEFBA80A-120E-41D9-B83B-427417FAA0F2}"/>
    <cellStyle name="Millares [0] 4 2 5 2 4" xfId="13918" xr:uid="{BD288C49-31A5-4D89-8F91-ACF1AAAEF05C}"/>
    <cellStyle name="Millares [0] 4 2 5 3" xfId="3901" xr:uid="{A56C0D8A-D59C-4B0C-9014-7CF88B2FB2CF}"/>
    <cellStyle name="Millares [0] 4 2 5 3 2" xfId="9625" xr:uid="{C666BBE7-C231-4EDE-9799-87AC8E1E83AA}"/>
    <cellStyle name="Millares [0] 4 2 5 3 3" xfId="15349" xr:uid="{2EF28ED9-79F3-4952-9C20-E1280C1D397A}"/>
    <cellStyle name="Millares [0] 4 2 5 4" xfId="6763" xr:uid="{D3B115DB-3AF3-4C8F-8971-FFFBD022194A}"/>
    <cellStyle name="Millares [0] 4 2 5 5" xfId="12487" xr:uid="{EC9AC2AD-0CCE-4C8C-8926-4EADA51B001D}"/>
    <cellStyle name="Millares [0] 4 2 6" xfId="1516" xr:uid="{6CE10F0D-042B-4F79-94CF-1376D1CD52AC}"/>
    <cellStyle name="Millares [0] 4 2 6 2" xfId="4378" xr:uid="{CB3657E3-E442-434D-958C-BB059EA186FD}"/>
    <cellStyle name="Millares [0] 4 2 6 2 2" xfId="10102" xr:uid="{5CA06EDA-9834-4E07-9E4B-A25942A925BD}"/>
    <cellStyle name="Millares [0] 4 2 6 2 3" xfId="15826" xr:uid="{F988F87B-46BF-4819-883D-E61B932F9EB7}"/>
    <cellStyle name="Millares [0] 4 2 6 3" xfId="7240" xr:uid="{9F7CC928-2DFA-4A57-9965-622495A2FBD1}"/>
    <cellStyle name="Millares [0] 4 2 6 4" xfId="12964" xr:uid="{7794B8A3-3DF6-490D-869B-3A01FC5F655A}"/>
    <cellStyle name="Millares [0] 4 2 7" xfId="2947" xr:uid="{D418CA2C-FA35-4680-AA0D-80E0B56C3EF3}"/>
    <cellStyle name="Millares [0] 4 2 7 2" xfId="8671" xr:uid="{6944E68B-69B2-4197-845E-9C5419CDC0A6}"/>
    <cellStyle name="Millares [0] 4 2 7 3" xfId="14395" xr:uid="{E3F188FA-325B-41B6-A516-8353D79A5AA0}"/>
    <cellStyle name="Millares [0] 4 2 8" xfId="5809" xr:uid="{B382614A-0761-4706-B904-B1FDC706A4F6}"/>
    <cellStyle name="Millares [0] 4 2 9" xfId="11533" xr:uid="{BA3D638D-A397-4CAC-81AC-470B25C6184C}"/>
    <cellStyle name="Millares [0] 4 3" xfId="143" xr:uid="{22BEC339-534F-44F0-91DD-1D7CA3A95F5C}"/>
    <cellStyle name="Millares [0] 4 3 2" xfId="382" xr:uid="{7BDE726F-1E8B-484D-824F-1A5F18300865}"/>
    <cellStyle name="Millares [0] 4 3 2 2" xfId="859" xr:uid="{72BEEA7F-D3B4-4A0B-9E3E-5DE3FFCA19CD}"/>
    <cellStyle name="Millares [0] 4 3 2 2 2" xfId="2290" xr:uid="{9BEEB195-5DA9-456F-A725-575C9BA05F58}"/>
    <cellStyle name="Millares [0] 4 3 2 2 2 2" xfId="5152" xr:uid="{B7E49949-07C0-4F96-9382-81C6330BC4E4}"/>
    <cellStyle name="Millares [0] 4 3 2 2 2 2 2" xfId="10876" xr:uid="{F225A222-9998-4E8B-A1CD-FC5D5F9005F6}"/>
    <cellStyle name="Millares [0] 4 3 2 2 2 2 3" xfId="16600" xr:uid="{67F5EAEF-23AD-40D3-A372-38468415A2E7}"/>
    <cellStyle name="Millares [0] 4 3 2 2 2 3" xfId="8014" xr:uid="{914843A5-F9C4-425E-8C04-4A27508B2704}"/>
    <cellStyle name="Millares [0] 4 3 2 2 2 4" xfId="13738" xr:uid="{3001C202-836B-4A20-A189-E04FEE8F874A}"/>
    <cellStyle name="Millares [0] 4 3 2 2 3" xfId="3721" xr:uid="{9B1C44B7-195A-4726-B722-073B04E48290}"/>
    <cellStyle name="Millares [0] 4 3 2 2 3 2" xfId="9445" xr:uid="{BED29A82-4822-4CBC-8015-38F41642B9A3}"/>
    <cellStyle name="Millares [0] 4 3 2 2 3 3" xfId="15169" xr:uid="{D86DEFD6-C81C-48B1-A944-BD4C20C781A2}"/>
    <cellStyle name="Millares [0] 4 3 2 2 4" xfId="6583" xr:uid="{A933B44C-D41B-4B32-B77B-DB331484B981}"/>
    <cellStyle name="Millares [0] 4 3 2 2 5" xfId="12307" xr:uid="{954CEEE9-2C6B-4F68-9B26-B33828C41753}"/>
    <cellStyle name="Millares [0] 4 3 2 3" xfId="1336" xr:uid="{62D1867C-17F7-4000-AE28-3201618E5F04}"/>
    <cellStyle name="Millares [0] 4 3 2 3 2" xfId="2767" xr:uid="{6AF1B73A-1078-4702-BA15-B05A9A797A00}"/>
    <cellStyle name="Millares [0] 4 3 2 3 2 2" xfId="5629" xr:uid="{7A4EA4FE-FA27-47F9-8D20-E20366E309D9}"/>
    <cellStyle name="Millares [0] 4 3 2 3 2 2 2" xfId="11353" xr:uid="{6E68BA18-94EB-4D1D-99A7-CDAF39B654D6}"/>
    <cellStyle name="Millares [0] 4 3 2 3 2 2 3" xfId="17077" xr:uid="{7581877B-2976-45DE-8294-09F5FC5F8D52}"/>
    <cellStyle name="Millares [0] 4 3 2 3 2 3" xfId="8491" xr:uid="{5507EB21-635B-49E9-A7E2-B3D2ED1E82E6}"/>
    <cellStyle name="Millares [0] 4 3 2 3 2 4" xfId="14215" xr:uid="{094D9F94-67BF-4B10-97AB-855D3B175BEA}"/>
    <cellStyle name="Millares [0] 4 3 2 3 3" xfId="4198" xr:uid="{0D085B27-2340-4251-A879-D72E7051A48E}"/>
    <cellStyle name="Millares [0] 4 3 2 3 3 2" xfId="9922" xr:uid="{8F2FDE85-57EF-48AD-B4A6-DEB84031B370}"/>
    <cellStyle name="Millares [0] 4 3 2 3 3 3" xfId="15646" xr:uid="{BB9394B9-C694-4669-9178-D4187AC59A9C}"/>
    <cellStyle name="Millares [0] 4 3 2 3 4" xfId="7060" xr:uid="{DDB07B1C-6633-4735-B671-7B893E216A21}"/>
    <cellStyle name="Millares [0] 4 3 2 3 5" xfId="12784" xr:uid="{945C404B-9037-4CE1-9E17-D3FBBA2D841D}"/>
    <cellStyle name="Millares [0] 4 3 2 4" xfId="1813" xr:uid="{27DC4A41-6221-46B9-AEF8-0200CB20CCF6}"/>
    <cellStyle name="Millares [0] 4 3 2 4 2" xfId="4675" xr:uid="{216BC124-1A01-4162-988F-567D1BEF1F1F}"/>
    <cellStyle name="Millares [0] 4 3 2 4 2 2" xfId="10399" xr:uid="{080D63F9-435B-4D78-89CB-75DEF0392382}"/>
    <cellStyle name="Millares [0] 4 3 2 4 2 3" xfId="16123" xr:uid="{EDE7057F-D205-4EDD-AD9F-37AC002551FB}"/>
    <cellStyle name="Millares [0] 4 3 2 4 3" xfId="7537" xr:uid="{FF185D9E-F42B-4223-A442-516D3AD572BA}"/>
    <cellStyle name="Millares [0] 4 3 2 4 4" xfId="13261" xr:uid="{DDA95ED5-B38A-42DF-BF4A-C03301B98DD0}"/>
    <cellStyle name="Millares [0] 4 3 2 5" xfId="3244" xr:uid="{F70AB3D7-4ADF-40ED-A6FD-E62DFEAB5708}"/>
    <cellStyle name="Millares [0] 4 3 2 5 2" xfId="8968" xr:uid="{764B580C-2873-4248-B1FD-01F57D68F596}"/>
    <cellStyle name="Millares [0] 4 3 2 5 3" xfId="14692" xr:uid="{A6B44C60-8018-4833-B4FC-F9FB5D92B486}"/>
    <cellStyle name="Millares [0] 4 3 2 6" xfId="6106" xr:uid="{4C7BBFDA-D3CB-4A05-A905-0E6CE90D2A4E}"/>
    <cellStyle name="Millares [0] 4 3 2 7" xfId="11830" xr:uid="{A28C8A57-0243-4C45-8E4F-766CE9306F9E}"/>
    <cellStyle name="Millares [0] 4 3 3" xfId="620" xr:uid="{F45ADC4E-1B8F-4504-9BC6-B23C4AFE9B48}"/>
    <cellStyle name="Millares [0] 4 3 3 2" xfId="2051" xr:uid="{79536A08-1928-4A44-B1EA-ACFBEE9E3471}"/>
    <cellStyle name="Millares [0] 4 3 3 2 2" xfId="4913" xr:uid="{2EA2DC36-A51C-48E9-A915-799173773193}"/>
    <cellStyle name="Millares [0] 4 3 3 2 2 2" xfId="10637" xr:uid="{21FAEA9C-A20B-4F14-BF49-EE8AE85AFF35}"/>
    <cellStyle name="Millares [0] 4 3 3 2 2 3" xfId="16361" xr:uid="{FC5D96AB-0B9B-4E53-979A-159359DD8D6D}"/>
    <cellStyle name="Millares [0] 4 3 3 2 3" xfId="7775" xr:uid="{20042654-1A1F-428A-BFE2-AC8860634746}"/>
    <cellStyle name="Millares [0] 4 3 3 2 4" xfId="13499" xr:uid="{D231C345-2985-4377-86B1-28ECDC5F4B95}"/>
    <cellStyle name="Millares [0] 4 3 3 3" xfId="3482" xr:uid="{45576343-84F1-4AA3-87CF-C8F78824DD0F}"/>
    <cellStyle name="Millares [0] 4 3 3 3 2" xfId="9206" xr:uid="{2DC55E82-C5EE-4D24-8E06-9F58E7939DA8}"/>
    <cellStyle name="Millares [0] 4 3 3 3 3" xfId="14930" xr:uid="{79F9AA76-0B58-418D-AAD6-AF6ADE3DC9DB}"/>
    <cellStyle name="Millares [0] 4 3 3 4" xfId="6344" xr:uid="{A0E7A76A-77D9-4244-A992-6A63FEDA69FC}"/>
    <cellStyle name="Millares [0] 4 3 3 5" xfId="12068" xr:uid="{768B8757-0218-4F4C-81B3-7BF3483AE035}"/>
    <cellStyle name="Millares [0] 4 3 4" xfId="1097" xr:uid="{D5631331-F2EF-459F-989A-3854E6F6F9E2}"/>
    <cellStyle name="Millares [0] 4 3 4 2" xfId="2528" xr:uid="{CE0E8505-12DE-4481-A92C-41291D6840FB}"/>
    <cellStyle name="Millares [0] 4 3 4 2 2" xfId="5390" xr:uid="{4B81FBB0-1446-4B35-9D2B-117E85D9853F}"/>
    <cellStyle name="Millares [0] 4 3 4 2 2 2" xfId="11114" xr:uid="{751A1F5F-4E72-40C9-9DAC-F01C11DE9032}"/>
    <cellStyle name="Millares [0] 4 3 4 2 2 3" xfId="16838" xr:uid="{A8B493D1-F296-4489-A570-5C3E1AC9C8A1}"/>
    <cellStyle name="Millares [0] 4 3 4 2 3" xfId="8252" xr:uid="{A8ACE5C6-592B-4859-96CE-CABE3B6BF691}"/>
    <cellStyle name="Millares [0] 4 3 4 2 4" xfId="13976" xr:uid="{EDEAA4B7-BA90-4403-9A00-C3139FD5ED7F}"/>
    <cellStyle name="Millares [0] 4 3 4 3" xfId="3959" xr:uid="{6533A2AE-3E34-4C7C-9E68-C293103EF288}"/>
    <cellStyle name="Millares [0] 4 3 4 3 2" xfId="9683" xr:uid="{B7F66870-30B9-4B13-89A5-9023315AE226}"/>
    <cellStyle name="Millares [0] 4 3 4 3 3" xfId="15407" xr:uid="{3236C1CC-0F16-4A6F-A67E-6C53EA74F7B5}"/>
    <cellStyle name="Millares [0] 4 3 4 4" xfId="6821" xr:uid="{AB4A4FAB-43FD-4805-A740-D964B9AFF634}"/>
    <cellStyle name="Millares [0] 4 3 4 5" xfId="12545" xr:uid="{3B809C92-789F-4BBD-8B23-24ACCCB30DE4}"/>
    <cellStyle name="Millares [0] 4 3 5" xfId="1574" xr:uid="{B3718F90-3903-4D2E-8D18-2FBB0FAB6859}"/>
    <cellStyle name="Millares [0] 4 3 5 2" xfId="4436" xr:uid="{BE5E2AFA-546A-41A7-AAA9-EFAE53775CF0}"/>
    <cellStyle name="Millares [0] 4 3 5 2 2" xfId="10160" xr:uid="{D26CCDBB-47D4-4609-8F91-2C8DF6EA0295}"/>
    <cellStyle name="Millares [0] 4 3 5 2 3" xfId="15884" xr:uid="{E32F0E30-EB91-44CA-AFEC-2F6505065F5E}"/>
    <cellStyle name="Millares [0] 4 3 5 3" xfId="7298" xr:uid="{6466F7C9-6365-4EC4-8C12-D00A56021AE2}"/>
    <cellStyle name="Millares [0] 4 3 5 4" xfId="13022" xr:uid="{CE85F81D-FA2C-4CEE-BF14-0F39F94110E2}"/>
    <cellStyle name="Millares [0] 4 3 6" xfId="3005" xr:uid="{82493CE1-461C-45F2-8E8F-ABA3A90A0D35}"/>
    <cellStyle name="Millares [0] 4 3 6 2" xfId="8729" xr:uid="{74CC0F49-BBD5-435A-85A9-28E983B8F53F}"/>
    <cellStyle name="Millares [0] 4 3 6 3" xfId="14453" xr:uid="{954A4103-6A28-4682-B725-98D4D5963F7F}"/>
    <cellStyle name="Millares [0] 4 3 7" xfId="5867" xr:uid="{858A4BAB-D54C-4893-B2CD-794E6E963C36}"/>
    <cellStyle name="Millares [0] 4 3 8" xfId="11591" xr:uid="{7CFCFFEB-2F2B-4AF7-B83E-8FFEB348788B}"/>
    <cellStyle name="Millares [0] 4 4" xfId="264" xr:uid="{2591F586-4D76-4711-97B7-E7B2C23DB8BE}"/>
    <cellStyle name="Millares [0] 4 4 2" xfId="741" xr:uid="{9DBB08CD-3AD2-4262-8F5F-E0E59A7373B5}"/>
    <cellStyle name="Millares [0] 4 4 2 2" xfId="2172" xr:uid="{6D3BE3DD-04CF-459B-A1BF-23E2615FA90B}"/>
    <cellStyle name="Millares [0] 4 4 2 2 2" xfId="5034" xr:uid="{240C91D9-6CA5-4C7A-82BF-8B0947BD9BB9}"/>
    <cellStyle name="Millares [0] 4 4 2 2 2 2" xfId="10758" xr:uid="{153E093A-97F0-49A3-A69C-6C475084A4C0}"/>
    <cellStyle name="Millares [0] 4 4 2 2 2 3" xfId="16482" xr:uid="{8C65F8D2-5C81-4580-8AB0-A73FB8BA82B4}"/>
    <cellStyle name="Millares [0] 4 4 2 2 3" xfId="7896" xr:uid="{6708A38B-D25E-4FAF-90A2-CCE356445646}"/>
    <cellStyle name="Millares [0] 4 4 2 2 4" xfId="13620" xr:uid="{53862437-8F9D-4360-B40B-C43D99ECA16F}"/>
    <cellStyle name="Millares [0] 4 4 2 3" xfId="3603" xr:uid="{027FC23A-8FCD-43BA-8692-420E20084B9B}"/>
    <cellStyle name="Millares [0] 4 4 2 3 2" xfId="9327" xr:uid="{C6AA24AA-198E-4893-B012-B8200ACA2C01}"/>
    <cellStyle name="Millares [0] 4 4 2 3 3" xfId="15051" xr:uid="{050FFBE5-5F45-42A4-B51D-ADB73D92835C}"/>
    <cellStyle name="Millares [0] 4 4 2 4" xfId="6465" xr:uid="{25EA5582-5FEC-4B76-BEFB-F2F8A52FA4EF}"/>
    <cellStyle name="Millares [0] 4 4 2 5" xfId="12189" xr:uid="{DB42EF8F-DD77-4B43-BA04-25B75AF1B8B9}"/>
    <cellStyle name="Millares [0] 4 4 3" xfId="1218" xr:uid="{2E262040-DE29-43D0-9C73-0EFA2494A7D7}"/>
    <cellStyle name="Millares [0] 4 4 3 2" xfId="2649" xr:uid="{E2FF56E4-C581-4464-BFDA-4E96864233E4}"/>
    <cellStyle name="Millares [0] 4 4 3 2 2" xfId="5511" xr:uid="{F254E2FD-56EE-47D1-BFE4-9597B44EC316}"/>
    <cellStyle name="Millares [0] 4 4 3 2 2 2" xfId="11235" xr:uid="{C8E605D8-0388-472D-BCDC-47EA593AA33B}"/>
    <cellStyle name="Millares [0] 4 4 3 2 2 3" xfId="16959" xr:uid="{10C83AEC-DCB0-46F0-BC88-65ECEB806A7C}"/>
    <cellStyle name="Millares [0] 4 4 3 2 3" xfId="8373" xr:uid="{1F43AAB3-7BC1-4F27-B66C-5AA821264F7C}"/>
    <cellStyle name="Millares [0] 4 4 3 2 4" xfId="14097" xr:uid="{5FF3EE83-BB80-4323-B1C6-18E187A16275}"/>
    <cellStyle name="Millares [0] 4 4 3 3" xfId="4080" xr:uid="{3F52B013-A897-449E-B607-AA1CBA1EAEB2}"/>
    <cellStyle name="Millares [0] 4 4 3 3 2" xfId="9804" xr:uid="{CE1B983E-3B8B-4CC5-AAD6-C28DEC78BAD3}"/>
    <cellStyle name="Millares [0] 4 4 3 3 3" xfId="15528" xr:uid="{F6C98242-4546-41A9-A0DB-E54F4B1E457B}"/>
    <cellStyle name="Millares [0] 4 4 3 4" xfId="6942" xr:uid="{E2583F36-4364-495B-8068-4F33A9873F59}"/>
    <cellStyle name="Millares [0] 4 4 3 5" xfId="12666" xr:uid="{0835C1D0-1AFE-43E3-BE6F-83E7499ECD21}"/>
    <cellStyle name="Millares [0] 4 4 4" xfId="1695" xr:uid="{96F70AFF-B49F-4834-9C0C-BD6D29F68561}"/>
    <cellStyle name="Millares [0] 4 4 4 2" xfId="4557" xr:uid="{4D9EB34A-5609-41E6-A7B2-32CFFD5FF51A}"/>
    <cellStyle name="Millares [0] 4 4 4 2 2" xfId="10281" xr:uid="{A888190E-1A44-467D-B550-35C0359D5621}"/>
    <cellStyle name="Millares [0] 4 4 4 2 3" xfId="16005" xr:uid="{9EA3334F-79E5-4716-B41B-A050069CA593}"/>
    <cellStyle name="Millares [0] 4 4 4 3" xfId="7419" xr:uid="{F81B8A0D-66E5-4BAD-93AE-6932BF79A7F5}"/>
    <cellStyle name="Millares [0] 4 4 4 4" xfId="13143" xr:uid="{B71B1F70-952D-41C1-8183-01C08A79BF4E}"/>
    <cellStyle name="Millares [0] 4 4 5" xfId="3126" xr:uid="{D987B326-8AE7-4871-9BDE-7523A30B89AE}"/>
    <cellStyle name="Millares [0] 4 4 5 2" xfId="8850" xr:uid="{0B877FE8-A957-4D4F-A2FD-08A5CF737A18}"/>
    <cellStyle name="Millares [0] 4 4 5 3" xfId="14574" xr:uid="{FDD03541-CB5D-4782-929A-8A3578C9B5E1}"/>
    <cellStyle name="Millares [0] 4 4 6" xfId="5988" xr:uid="{C35CD348-B1AF-41E3-8133-F2AD2E1F22C6}"/>
    <cellStyle name="Millares [0] 4 4 7" xfId="11712" xr:uid="{1A2FF7D7-DA01-46CE-9D88-8F6D19B658A9}"/>
    <cellStyle name="Millares [0] 4 5" xfId="502" xr:uid="{451DA48C-11F9-4108-972D-D64B98D8583A}"/>
    <cellStyle name="Millares [0] 4 5 2" xfId="1933" xr:uid="{59F8726F-7E29-4E79-990D-147A1336F4D3}"/>
    <cellStyle name="Millares [0] 4 5 2 2" xfId="4795" xr:uid="{21B5F417-0444-45BC-95F7-44B7411C25DF}"/>
    <cellStyle name="Millares [0] 4 5 2 2 2" xfId="10519" xr:uid="{E572BF94-93B0-414F-ADAE-A6F511BAD5D0}"/>
    <cellStyle name="Millares [0] 4 5 2 2 3" xfId="16243" xr:uid="{BFE8A7DA-BBC2-4A09-A787-9A83A1C753EF}"/>
    <cellStyle name="Millares [0] 4 5 2 3" xfId="7657" xr:uid="{98B8EB76-B22F-4673-8A81-46FF78928A71}"/>
    <cellStyle name="Millares [0] 4 5 2 4" xfId="13381" xr:uid="{3DF22D9E-972A-4C8F-8537-BCC825D42CB3}"/>
    <cellStyle name="Millares [0] 4 5 3" xfId="3364" xr:uid="{86929999-4144-494E-ADCF-56E7C6CC09C8}"/>
    <cellStyle name="Millares [0] 4 5 3 2" xfId="9088" xr:uid="{4EC84515-CDBD-4F64-A362-3DE2B33739EA}"/>
    <cellStyle name="Millares [0] 4 5 3 3" xfId="14812" xr:uid="{66C0437A-8A80-445D-9758-5E61F18A74DD}"/>
    <cellStyle name="Millares [0] 4 5 4" xfId="6226" xr:uid="{3F760AD1-49C3-4CA8-B9DE-55CFA6F84DA8}"/>
    <cellStyle name="Millares [0] 4 5 5" xfId="11950" xr:uid="{FD10BE35-7749-4973-AA61-14CB7F10979A}"/>
    <cellStyle name="Millares [0] 4 6" xfId="979" xr:uid="{2A730CA5-EC85-4EB0-937A-BD2FCBB5E5F8}"/>
    <cellStyle name="Millares [0] 4 6 2" xfId="2410" xr:uid="{AF80D885-8654-425F-9542-8642327C2E9F}"/>
    <cellStyle name="Millares [0] 4 6 2 2" xfId="5272" xr:uid="{30919EEC-1F51-4097-87F8-A1087DE0C463}"/>
    <cellStyle name="Millares [0] 4 6 2 2 2" xfId="10996" xr:uid="{1002AC9A-08E5-47B4-B0AD-7CD1FFFB3846}"/>
    <cellStyle name="Millares [0] 4 6 2 2 3" xfId="16720" xr:uid="{91CA3E4B-684A-455B-833E-6809F814E448}"/>
    <cellStyle name="Millares [0] 4 6 2 3" xfId="8134" xr:uid="{5B4B0B1E-12F7-44D7-A82D-E8E1EB796180}"/>
    <cellStyle name="Millares [0] 4 6 2 4" xfId="13858" xr:uid="{1D3B7C61-CCD7-4A2A-BAB1-E9D19CDB47A0}"/>
    <cellStyle name="Millares [0] 4 6 3" xfId="3841" xr:uid="{3E2883D2-9ED5-4BB2-8F50-9C97D986B060}"/>
    <cellStyle name="Millares [0] 4 6 3 2" xfId="9565" xr:uid="{C0B80E65-5D31-40C6-999B-0F7146D52303}"/>
    <cellStyle name="Millares [0] 4 6 3 3" xfId="15289" xr:uid="{51A97F01-F420-4760-B067-D0ACA518CAA7}"/>
    <cellStyle name="Millares [0] 4 6 4" xfId="6703" xr:uid="{04C3F28E-7275-473D-835C-CE6AFEF9B1CB}"/>
    <cellStyle name="Millares [0] 4 6 5" xfId="12427" xr:uid="{491CE83F-6234-4F3B-A8F2-B4B5BB3981C2}"/>
    <cellStyle name="Millares [0] 4 7" xfId="1456" xr:uid="{DCF6E3B6-C107-4636-B7E9-34AA47EC4D6B}"/>
    <cellStyle name="Millares [0] 4 7 2" xfId="4318" xr:uid="{A0A7C070-CB7D-44ED-83A5-181006798593}"/>
    <cellStyle name="Millares [0] 4 7 2 2" xfId="10042" xr:uid="{D59664DE-4531-4FA5-B9AC-9EF01D0AA4DA}"/>
    <cellStyle name="Millares [0] 4 7 2 3" xfId="15766" xr:uid="{C9899F47-F78A-4532-B9E6-66D889EC2DAB}"/>
    <cellStyle name="Millares [0] 4 7 3" xfId="7180" xr:uid="{949F72C8-78E2-4BD0-B5EA-8EAA9806969E}"/>
    <cellStyle name="Millares [0] 4 7 4" xfId="12904" xr:uid="{EE547FFC-8C4B-4B1D-BF3B-25D8436B688C}"/>
    <cellStyle name="Millares [0] 4 8" xfId="2887" xr:uid="{E7F78D53-0238-4454-92F7-10D86C8D5BE5}"/>
    <cellStyle name="Millares [0] 4 8 2" xfId="8611" xr:uid="{4FEE0455-DBDF-4A91-A6FB-725288E8D28F}"/>
    <cellStyle name="Millares [0] 4 8 3" xfId="14335" xr:uid="{74E6B100-7F1C-4498-B66E-E256C6F45805}"/>
    <cellStyle name="Millares [0] 4 9" xfId="5750" xr:uid="{F6583DE5-55F8-4D38-9491-5CC150ECE899}"/>
    <cellStyle name="Millares [0] 5" xfId="45" xr:uid="{531709F6-1A09-4CA4-9138-D829D6A5805A}"/>
    <cellStyle name="Millares [0] 5 10" xfId="11493" xr:uid="{2AC2F030-0D89-4162-A552-E8EDBE48AE90}"/>
    <cellStyle name="Millares [0] 5 2" xfId="104" xr:uid="{78196D67-8AD1-4A8F-ACB2-83E66236C517}"/>
    <cellStyle name="Millares [0] 5 2 2" xfId="222" xr:uid="{8909A5D0-32DC-4C58-920F-AD91E0F12052}"/>
    <cellStyle name="Millares [0] 5 2 2 2" xfId="461" xr:uid="{9B9B4AAF-A76F-4EC5-AD58-B646FB39BBE2}"/>
    <cellStyle name="Millares [0] 5 2 2 2 2" xfId="938" xr:uid="{3490BE8D-8338-4794-B3B3-E2D130BF81C7}"/>
    <cellStyle name="Millares [0] 5 2 2 2 2 2" xfId="2369" xr:uid="{00644E05-49BC-4BB5-A313-1D16E4FA6557}"/>
    <cellStyle name="Millares [0] 5 2 2 2 2 2 2" xfId="5231" xr:uid="{C0EA541A-405D-4ADD-9D62-1BD4D75C3FB9}"/>
    <cellStyle name="Millares [0] 5 2 2 2 2 2 2 2" xfId="10955" xr:uid="{E116C068-5146-446A-9C0C-84DB50F470B5}"/>
    <cellStyle name="Millares [0] 5 2 2 2 2 2 2 3" xfId="16679" xr:uid="{A3997EF0-4318-4104-BAFD-1231A7E73309}"/>
    <cellStyle name="Millares [0] 5 2 2 2 2 2 3" xfId="8093" xr:uid="{ED898818-3DD6-494C-9506-5DD66C44EBC3}"/>
    <cellStyle name="Millares [0] 5 2 2 2 2 2 4" xfId="13817" xr:uid="{1D97BD33-A15D-4AC2-881C-11D17977860C}"/>
    <cellStyle name="Millares [0] 5 2 2 2 2 3" xfId="3800" xr:uid="{D4D529DB-8542-4D9B-BC05-40C505C214FC}"/>
    <cellStyle name="Millares [0] 5 2 2 2 2 3 2" xfId="9524" xr:uid="{579DDC05-A498-4958-A049-720CFCD76CA0}"/>
    <cellStyle name="Millares [0] 5 2 2 2 2 3 3" xfId="15248" xr:uid="{D8A2C3E7-AA99-4FB9-A351-0CB41E621D6F}"/>
    <cellStyle name="Millares [0] 5 2 2 2 2 4" xfId="6662" xr:uid="{C01553D0-D8C3-4B01-98FD-182AA39142A7}"/>
    <cellStyle name="Millares [0] 5 2 2 2 2 5" xfId="12386" xr:uid="{059D5239-16E1-43F5-BAA0-EAF1EA805E1E}"/>
    <cellStyle name="Millares [0] 5 2 2 2 3" xfId="1415" xr:uid="{47FB1350-5168-40ED-8422-7978C8538B75}"/>
    <cellStyle name="Millares [0] 5 2 2 2 3 2" xfId="2846" xr:uid="{E4415548-0080-4B45-B149-B942098E1D3C}"/>
    <cellStyle name="Millares [0] 5 2 2 2 3 2 2" xfId="5708" xr:uid="{BCC51AD0-8BFB-4D49-930E-8333274D2057}"/>
    <cellStyle name="Millares [0] 5 2 2 2 3 2 2 2" xfId="11432" xr:uid="{507F0360-1D98-429E-887F-C389EEB9CF67}"/>
    <cellStyle name="Millares [0] 5 2 2 2 3 2 2 3" xfId="17156" xr:uid="{48159859-BE1F-4AEC-ACCE-3DDBD9AB31C4}"/>
    <cellStyle name="Millares [0] 5 2 2 2 3 2 3" xfId="8570" xr:uid="{FC8DC3F9-EFFE-4E25-9D8A-BD41D25C3A26}"/>
    <cellStyle name="Millares [0] 5 2 2 2 3 2 4" xfId="14294" xr:uid="{1EC01DF7-86D6-4B54-AC10-2B4AD5170D52}"/>
    <cellStyle name="Millares [0] 5 2 2 2 3 3" xfId="4277" xr:uid="{C4AA0D7D-EB2D-4049-9744-55DCF92501F6}"/>
    <cellStyle name="Millares [0] 5 2 2 2 3 3 2" xfId="10001" xr:uid="{7F1947D9-5B1E-431C-9F3A-9AD7DCB685DA}"/>
    <cellStyle name="Millares [0] 5 2 2 2 3 3 3" xfId="15725" xr:uid="{E6612B8D-CAAA-4282-A481-536672193A8F}"/>
    <cellStyle name="Millares [0] 5 2 2 2 3 4" xfId="7139" xr:uid="{E0DB4898-B7DD-4F9D-B986-C9B964E556EC}"/>
    <cellStyle name="Millares [0] 5 2 2 2 3 5" xfId="12863" xr:uid="{B8CBCF1F-2936-4F48-A09D-F6D47F88F321}"/>
    <cellStyle name="Millares [0] 5 2 2 2 4" xfId="1892" xr:uid="{44D044D8-BE0F-498E-A281-338F379EE097}"/>
    <cellStyle name="Millares [0] 5 2 2 2 4 2" xfId="4754" xr:uid="{61C65411-B30E-404A-94CD-42B890DEA9D1}"/>
    <cellStyle name="Millares [0] 5 2 2 2 4 2 2" xfId="10478" xr:uid="{FAFC9262-1565-4ED1-8680-C317FA40A5F5}"/>
    <cellStyle name="Millares [0] 5 2 2 2 4 2 3" xfId="16202" xr:uid="{C1880464-D941-4976-BA43-12E5818A9B39}"/>
    <cellStyle name="Millares [0] 5 2 2 2 4 3" xfId="7616" xr:uid="{B7350573-F784-449B-BA1A-C6F52241ADA4}"/>
    <cellStyle name="Millares [0] 5 2 2 2 4 4" xfId="13340" xr:uid="{562CB1C0-82E8-4477-80AB-2822250E095F}"/>
    <cellStyle name="Millares [0] 5 2 2 2 5" xfId="3323" xr:uid="{4B73D77F-C864-4BE4-B32F-DCDAD8F205F6}"/>
    <cellStyle name="Millares [0] 5 2 2 2 5 2" xfId="9047" xr:uid="{442C27DF-2EE7-477B-BE59-F2EB71121C0D}"/>
    <cellStyle name="Millares [0] 5 2 2 2 5 3" xfId="14771" xr:uid="{596172F8-131F-4810-BAFC-D8847A5594D4}"/>
    <cellStyle name="Millares [0] 5 2 2 2 6" xfId="6185" xr:uid="{04BF9839-B6FB-4DB9-ABCA-4B04D8EC2B02}"/>
    <cellStyle name="Millares [0] 5 2 2 2 7" xfId="11909" xr:uid="{D6DB028D-00E5-49B4-94AB-C3DC5ACD3DCC}"/>
    <cellStyle name="Millares [0] 5 2 2 3" xfId="699" xr:uid="{2A893BEC-DC9C-4084-BCF5-26A0B318A367}"/>
    <cellStyle name="Millares [0] 5 2 2 3 2" xfId="2130" xr:uid="{9AA58519-AD8F-4599-AF92-8F5C5715FEF3}"/>
    <cellStyle name="Millares [0] 5 2 2 3 2 2" xfId="4992" xr:uid="{9B297D2F-48EE-400A-B1C8-7C28949F89DF}"/>
    <cellStyle name="Millares [0] 5 2 2 3 2 2 2" xfId="10716" xr:uid="{91072CD6-F50C-476A-B77C-2C0CBC89EFD1}"/>
    <cellStyle name="Millares [0] 5 2 2 3 2 2 3" xfId="16440" xr:uid="{F1E25B19-FB2C-4F5B-B740-E38BAC90EF38}"/>
    <cellStyle name="Millares [0] 5 2 2 3 2 3" xfId="7854" xr:uid="{3BF47F5C-4CF5-407C-87F9-F7580FD80ECF}"/>
    <cellStyle name="Millares [0] 5 2 2 3 2 4" xfId="13578" xr:uid="{5E7C71C8-1D61-484B-AF9F-0A2434133527}"/>
    <cellStyle name="Millares [0] 5 2 2 3 3" xfId="3561" xr:uid="{748C7937-B4BA-488A-9795-03A59ECE7F8A}"/>
    <cellStyle name="Millares [0] 5 2 2 3 3 2" xfId="9285" xr:uid="{9440C63E-A9C6-4740-A2B5-E28382F71D68}"/>
    <cellStyle name="Millares [0] 5 2 2 3 3 3" xfId="15009" xr:uid="{234D45B3-7D75-4EE1-BA26-19BA56B3BFE8}"/>
    <cellStyle name="Millares [0] 5 2 2 3 4" xfId="6423" xr:uid="{6C7C6EF8-EEC1-489E-82F5-AEC224C6C449}"/>
    <cellStyle name="Millares [0] 5 2 2 3 5" xfId="12147" xr:uid="{A98F5E6F-B28B-43C8-A601-5ADAAFA19DF9}"/>
    <cellStyle name="Millares [0] 5 2 2 4" xfId="1176" xr:uid="{F4DE4692-8DF4-4E66-B0C0-D3FF24C6F347}"/>
    <cellStyle name="Millares [0] 5 2 2 4 2" xfId="2607" xr:uid="{0CE7E96F-F44F-44BD-BEBA-029CAA169C45}"/>
    <cellStyle name="Millares [0] 5 2 2 4 2 2" xfId="5469" xr:uid="{4F69D585-ED5F-49B5-993F-3EE550D5CD56}"/>
    <cellStyle name="Millares [0] 5 2 2 4 2 2 2" xfId="11193" xr:uid="{CDE58F42-9FAF-40D3-94FE-3D3DB816AF45}"/>
    <cellStyle name="Millares [0] 5 2 2 4 2 2 3" xfId="16917" xr:uid="{3DE8F95F-3080-41D6-87D5-9694BE99A8D8}"/>
    <cellStyle name="Millares [0] 5 2 2 4 2 3" xfId="8331" xr:uid="{6C88CF74-5C0B-4655-9472-2D0C5492D435}"/>
    <cellStyle name="Millares [0] 5 2 2 4 2 4" xfId="14055" xr:uid="{080C14E2-AFCF-4D00-AD31-DAADD78FEF7D}"/>
    <cellStyle name="Millares [0] 5 2 2 4 3" xfId="4038" xr:uid="{77AFDBCA-18EC-4BD6-B30D-79C4CEF0A6CE}"/>
    <cellStyle name="Millares [0] 5 2 2 4 3 2" xfId="9762" xr:uid="{7CEB2658-374E-49E3-9507-4A8309DF3DDF}"/>
    <cellStyle name="Millares [0] 5 2 2 4 3 3" xfId="15486" xr:uid="{661C7626-6CE7-48AC-87CB-7DB1B68F8CB3}"/>
    <cellStyle name="Millares [0] 5 2 2 4 4" xfId="6900" xr:uid="{2E476DE9-A84D-43B1-9119-787C344A811E}"/>
    <cellStyle name="Millares [0] 5 2 2 4 5" xfId="12624" xr:uid="{FB1DCDE0-E656-464E-AF58-DA5E729FE056}"/>
    <cellStyle name="Millares [0] 5 2 2 5" xfId="1653" xr:uid="{19723FD9-6BCE-4E91-9D0F-482AB8DDED61}"/>
    <cellStyle name="Millares [0] 5 2 2 5 2" xfId="4515" xr:uid="{AD2149DB-CA64-4AD1-8444-9AF469B18739}"/>
    <cellStyle name="Millares [0] 5 2 2 5 2 2" xfId="10239" xr:uid="{3B3E89C1-4598-4489-A8B8-662368AF9FB3}"/>
    <cellStyle name="Millares [0] 5 2 2 5 2 3" xfId="15963" xr:uid="{E65398A8-872D-488E-B3F3-B906E0677A32}"/>
    <cellStyle name="Millares [0] 5 2 2 5 3" xfId="7377" xr:uid="{4FD83D95-1886-4210-81C7-4864BAE07078}"/>
    <cellStyle name="Millares [0] 5 2 2 5 4" xfId="13101" xr:uid="{95F6BB0A-A913-4DAB-ABDC-7A1466AD88CC}"/>
    <cellStyle name="Millares [0] 5 2 2 6" xfId="3084" xr:uid="{7790BD8E-0D88-4952-99BB-A0ED7ECFD072}"/>
    <cellStyle name="Millares [0] 5 2 2 6 2" xfId="8808" xr:uid="{EBF8F737-2487-4EA9-B87D-3F303F6CB425}"/>
    <cellStyle name="Millares [0] 5 2 2 6 3" xfId="14532" xr:uid="{4C8A8AAD-0065-458D-AF18-EED973133FDE}"/>
    <cellStyle name="Millares [0] 5 2 2 7" xfId="5946" xr:uid="{F7476D63-32D7-484B-96EF-D0105F57A6D5}"/>
    <cellStyle name="Millares [0] 5 2 2 8" xfId="11670" xr:uid="{CB620DEA-3DF3-427D-BB44-EE04B823D795}"/>
    <cellStyle name="Millares [0] 5 2 3" xfId="343" xr:uid="{0F56ECB3-D97A-4BBC-99C2-EED3A32C8B51}"/>
    <cellStyle name="Millares [0] 5 2 3 2" xfId="820" xr:uid="{D532DA93-9322-41D8-A13B-4CD1104D1F86}"/>
    <cellStyle name="Millares [0] 5 2 3 2 2" xfId="2251" xr:uid="{73FC4B98-2C19-4D40-A70E-D6EB834AD342}"/>
    <cellStyle name="Millares [0] 5 2 3 2 2 2" xfId="5113" xr:uid="{0DA987E9-BF1A-4351-A28F-CE4E704CFEB7}"/>
    <cellStyle name="Millares [0] 5 2 3 2 2 2 2" xfId="10837" xr:uid="{7F3562B8-8868-4A17-A02C-5C91048907F0}"/>
    <cellStyle name="Millares [0] 5 2 3 2 2 2 3" xfId="16561" xr:uid="{38E46699-FC3E-406D-AD7A-71B30F3738DB}"/>
    <cellStyle name="Millares [0] 5 2 3 2 2 3" xfId="7975" xr:uid="{64F63698-5177-4FE4-8530-328AC85A5AF8}"/>
    <cellStyle name="Millares [0] 5 2 3 2 2 4" xfId="13699" xr:uid="{1705EB41-3542-4225-AAD1-1DCE35606173}"/>
    <cellStyle name="Millares [0] 5 2 3 2 3" xfId="3682" xr:uid="{171B11F2-FEE5-4A1F-99CC-68BB1D9BB617}"/>
    <cellStyle name="Millares [0] 5 2 3 2 3 2" xfId="9406" xr:uid="{FA49E853-D021-4793-B5CE-4F6B60B87D9E}"/>
    <cellStyle name="Millares [0] 5 2 3 2 3 3" xfId="15130" xr:uid="{60F81399-7E24-42D5-A055-ADBA719EF22F}"/>
    <cellStyle name="Millares [0] 5 2 3 2 4" xfId="6544" xr:uid="{52B9F7E0-6C3F-4683-A2BE-EED82E59C73F}"/>
    <cellStyle name="Millares [0] 5 2 3 2 5" xfId="12268" xr:uid="{7F8F3E9E-6953-4FC6-8068-DF67A332B6BE}"/>
    <cellStyle name="Millares [0] 5 2 3 3" xfId="1297" xr:uid="{164D9386-1C55-4B6A-9101-9F38FDB02D06}"/>
    <cellStyle name="Millares [0] 5 2 3 3 2" xfId="2728" xr:uid="{8E15A8BC-B035-4E01-9C9F-182CA0F8D7DC}"/>
    <cellStyle name="Millares [0] 5 2 3 3 2 2" xfId="5590" xr:uid="{C670B604-7AA1-4B1E-B414-2F69CB1702AF}"/>
    <cellStyle name="Millares [0] 5 2 3 3 2 2 2" xfId="11314" xr:uid="{335958A2-05AA-4FAA-8BEF-CA61F3E0F3B1}"/>
    <cellStyle name="Millares [0] 5 2 3 3 2 2 3" xfId="17038" xr:uid="{2BE4358E-B8FF-41A7-8C7F-FD62120C45FC}"/>
    <cellStyle name="Millares [0] 5 2 3 3 2 3" xfId="8452" xr:uid="{DF07CE01-4F4D-403C-8788-F585115A06C3}"/>
    <cellStyle name="Millares [0] 5 2 3 3 2 4" xfId="14176" xr:uid="{5CA3960E-6EB5-4A2B-963A-FEE3E398CA49}"/>
    <cellStyle name="Millares [0] 5 2 3 3 3" xfId="4159" xr:uid="{896A9BD6-B6F9-45A0-96A5-8DD8A21E7532}"/>
    <cellStyle name="Millares [0] 5 2 3 3 3 2" xfId="9883" xr:uid="{81F25E4A-E0D9-40FB-8329-F47FA7A4EA3E}"/>
    <cellStyle name="Millares [0] 5 2 3 3 3 3" xfId="15607" xr:uid="{8182DADC-441E-4C48-AE64-D4A2F76B18BF}"/>
    <cellStyle name="Millares [0] 5 2 3 3 4" xfId="7021" xr:uid="{20F55411-6D1C-4330-A5BA-E8151E82F01D}"/>
    <cellStyle name="Millares [0] 5 2 3 3 5" xfId="12745" xr:uid="{97412DED-5D0E-40D3-A2C5-C0BD573F494A}"/>
    <cellStyle name="Millares [0] 5 2 3 4" xfId="1774" xr:uid="{DC4E50CF-0CF9-4C62-9AC3-FB521FB26BE8}"/>
    <cellStyle name="Millares [0] 5 2 3 4 2" xfId="4636" xr:uid="{88E7D685-88FE-47BF-A670-ECA6AA584F91}"/>
    <cellStyle name="Millares [0] 5 2 3 4 2 2" xfId="10360" xr:uid="{987604D1-9DF2-418D-B6F1-5F4539F65494}"/>
    <cellStyle name="Millares [0] 5 2 3 4 2 3" xfId="16084" xr:uid="{411AB086-CCAF-4574-A95E-3A05E0A88923}"/>
    <cellStyle name="Millares [0] 5 2 3 4 3" xfId="7498" xr:uid="{1DC7778D-CD7D-40AC-8801-83857376980C}"/>
    <cellStyle name="Millares [0] 5 2 3 4 4" xfId="13222" xr:uid="{EB78C68C-F269-491A-B7E6-2234FA870814}"/>
    <cellStyle name="Millares [0] 5 2 3 5" xfId="3205" xr:uid="{7042EBE0-0A4B-46DC-A334-1A8D535AEE01}"/>
    <cellStyle name="Millares [0] 5 2 3 5 2" xfId="8929" xr:uid="{04B14BFC-A761-4A42-AF7F-73DCB30E0FD6}"/>
    <cellStyle name="Millares [0] 5 2 3 5 3" xfId="14653" xr:uid="{3E906B6C-D6DA-45B3-9C2C-672BBDE09331}"/>
    <cellStyle name="Millares [0] 5 2 3 6" xfId="6067" xr:uid="{C2B76099-55BE-4F1C-B236-B04A13CFE570}"/>
    <cellStyle name="Millares [0] 5 2 3 7" xfId="11791" xr:uid="{8348CF70-91CA-4D37-B0ED-4A77812F4B7D}"/>
    <cellStyle name="Millares [0] 5 2 4" xfId="581" xr:uid="{E29CEAE6-192E-4CF9-9AAE-B75D9D171A7A}"/>
    <cellStyle name="Millares [0] 5 2 4 2" xfId="2012" xr:uid="{85D08C3E-ADC4-415E-8F7B-9A60BEE1BD9E}"/>
    <cellStyle name="Millares [0] 5 2 4 2 2" xfId="4874" xr:uid="{B9732E8F-87B7-423E-B00E-E2AA87661976}"/>
    <cellStyle name="Millares [0] 5 2 4 2 2 2" xfId="10598" xr:uid="{9D1AD4C3-2F46-4259-9070-A0BBCA84B3ED}"/>
    <cellStyle name="Millares [0] 5 2 4 2 2 3" xfId="16322" xr:uid="{C5F26CC7-730E-4978-A36D-6DD2BE930016}"/>
    <cellStyle name="Millares [0] 5 2 4 2 3" xfId="7736" xr:uid="{FB7F62C0-E01B-4597-9A4F-031FB9155E9F}"/>
    <cellStyle name="Millares [0] 5 2 4 2 4" xfId="13460" xr:uid="{5232AA2F-7AF9-47DB-824C-A8791FE0180C}"/>
    <cellStyle name="Millares [0] 5 2 4 3" xfId="3443" xr:uid="{3F8674B9-3274-423B-AF3F-CA07689A06F3}"/>
    <cellStyle name="Millares [0] 5 2 4 3 2" xfId="9167" xr:uid="{21BBDA9E-AA41-4E25-90B4-F372F273B0FD}"/>
    <cellStyle name="Millares [0] 5 2 4 3 3" xfId="14891" xr:uid="{42142695-12AC-4355-9745-AFA6371E241A}"/>
    <cellStyle name="Millares [0] 5 2 4 4" xfId="6305" xr:uid="{657F39FD-C431-4320-B45F-2F89EFB9C157}"/>
    <cellStyle name="Millares [0] 5 2 4 5" xfId="12029" xr:uid="{3A6A8C1E-5836-479E-BC2D-7329DE1FE172}"/>
    <cellStyle name="Millares [0] 5 2 5" xfId="1058" xr:uid="{118C373E-9A44-4D77-BF07-254BBC019959}"/>
    <cellStyle name="Millares [0] 5 2 5 2" xfId="2489" xr:uid="{3E8D9227-1CCA-4F76-BFB0-3A4C5733F94B}"/>
    <cellStyle name="Millares [0] 5 2 5 2 2" xfId="5351" xr:uid="{9E129050-7807-4168-82A3-E0487A1EA77E}"/>
    <cellStyle name="Millares [0] 5 2 5 2 2 2" xfId="11075" xr:uid="{EBFA6410-017F-4233-8484-1BE9D499169D}"/>
    <cellStyle name="Millares [0] 5 2 5 2 2 3" xfId="16799" xr:uid="{34082BFE-3893-44DF-9939-77B5B2D83B4F}"/>
    <cellStyle name="Millares [0] 5 2 5 2 3" xfId="8213" xr:uid="{DD369541-1782-46E3-B811-FFE276AF747E}"/>
    <cellStyle name="Millares [0] 5 2 5 2 4" xfId="13937" xr:uid="{0EB3D34C-B14F-4B87-A3FB-7B0C715EBA97}"/>
    <cellStyle name="Millares [0] 5 2 5 3" xfId="3920" xr:uid="{B54E7EFF-C18F-44B3-A987-53FFF30D7608}"/>
    <cellStyle name="Millares [0] 5 2 5 3 2" xfId="9644" xr:uid="{7DF5CC91-6BBE-4B03-8942-B4F758974EC8}"/>
    <cellStyle name="Millares [0] 5 2 5 3 3" xfId="15368" xr:uid="{CC611A84-5355-4C21-BA0C-1FF026960AF4}"/>
    <cellStyle name="Millares [0] 5 2 5 4" xfId="6782" xr:uid="{8CBC82A6-C190-4E7F-88A6-A07ACC8022C9}"/>
    <cellStyle name="Millares [0] 5 2 5 5" xfId="12506" xr:uid="{7C799DBA-BC88-4C7B-9341-D13B7DBFE683}"/>
    <cellStyle name="Millares [0] 5 2 6" xfId="1535" xr:uid="{1E0A7A33-9AD3-44A3-91F9-41DB4846C774}"/>
    <cellStyle name="Millares [0] 5 2 6 2" xfId="4397" xr:uid="{872433C0-ABA6-4D7B-9F54-76C13832E9C5}"/>
    <cellStyle name="Millares [0] 5 2 6 2 2" xfId="10121" xr:uid="{3E3BA25D-5AE3-4E43-8479-5C072FB4F57A}"/>
    <cellStyle name="Millares [0] 5 2 6 2 3" xfId="15845" xr:uid="{583BF540-735A-4ECD-BFF0-86559EA12886}"/>
    <cellStyle name="Millares [0] 5 2 6 3" xfId="7259" xr:uid="{F1466C33-802C-4C7A-9392-D0F3695FE27D}"/>
    <cellStyle name="Millares [0] 5 2 6 4" xfId="12983" xr:uid="{39149293-C7D7-4DAA-BE7C-27DE9E8F9571}"/>
    <cellStyle name="Millares [0] 5 2 7" xfId="2966" xr:uid="{EBEC0D0F-8E01-470A-98D4-318B91C9E4FE}"/>
    <cellStyle name="Millares [0] 5 2 7 2" xfId="8690" xr:uid="{7F0365E2-A98A-4B6D-8FDF-47A7CD413568}"/>
    <cellStyle name="Millares [0] 5 2 7 3" xfId="14414" xr:uid="{5A1828F4-4F91-476E-A819-33CC555A6FE0}"/>
    <cellStyle name="Millares [0] 5 2 8" xfId="5828" xr:uid="{B51423B2-E82B-40D8-AD6C-A7D7B339D80D}"/>
    <cellStyle name="Millares [0] 5 2 9" xfId="11552" xr:uid="{CC1311E3-FC1C-43A9-BBC4-DC4AB475E0E5}"/>
    <cellStyle name="Millares [0] 5 3" xfId="162" xr:uid="{7ECFB69C-49EB-4FC5-9E99-AF20513FC3B3}"/>
    <cellStyle name="Millares [0] 5 3 2" xfId="401" xr:uid="{595A2FE1-9EB9-405F-9D27-703D113FF6FD}"/>
    <cellStyle name="Millares [0] 5 3 2 2" xfId="878" xr:uid="{BEAC27F5-77C9-4686-A328-1E3621D967A7}"/>
    <cellStyle name="Millares [0] 5 3 2 2 2" xfId="2309" xr:uid="{678540EE-9B0B-4971-BE15-5E51DDE5186F}"/>
    <cellStyle name="Millares [0] 5 3 2 2 2 2" xfId="5171" xr:uid="{A81CD54A-767C-4D55-AD1B-6390257DC8F7}"/>
    <cellStyle name="Millares [0] 5 3 2 2 2 2 2" xfId="10895" xr:uid="{4883C3C4-6057-4856-B2D3-EAD7880E5071}"/>
    <cellStyle name="Millares [0] 5 3 2 2 2 2 3" xfId="16619" xr:uid="{ECAC3BEC-9822-4F4A-AF13-7A7DB536A076}"/>
    <cellStyle name="Millares [0] 5 3 2 2 2 3" xfId="8033" xr:uid="{32339A84-3788-42ED-8648-E6683161B8E1}"/>
    <cellStyle name="Millares [0] 5 3 2 2 2 4" xfId="13757" xr:uid="{5DECF721-C39D-4421-8629-3BFF3472F62F}"/>
    <cellStyle name="Millares [0] 5 3 2 2 3" xfId="3740" xr:uid="{F9C4480D-6EEC-4903-B1E1-1A2A0C0E5DAA}"/>
    <cellStyle name="Millares [0] 5 3 2 2 3 2" xfId="9464" xr:uid="{F6ABF659-1C2B-4CB9-90F1-B6B71217F574}"/>
    <cellStyle name="Millares [0] 5 3 2 2 3 3" xfId="15188" xr:uid="{69EF3A5A-1EFD-4586-8181-BA4870453623}"/>
    <cellStyle name="Millares [0] 5 3 2 2 4" xfId="6602" xr:uid="{C94CC5DA-C1BD-49ED-879B-706FEF284648}"/>
    <cellStyle name="Millares [0] 5 3 2 2 5" xfId="12326" xr:uid="{A1E26933-656C-490E-86A8-9E3D99BED232}"/>
    <cellStyle name="Millares [0] 5 3 2 3" xfId="1355" xr:uid="{EF6EE283-F4CF-424D-8F8F-AA10B36AA627}"/>
    <cellStyle name="Millares [0] 5 3 2 3 2" xfId="2786" xr:uid="{2213FB6A-479E-4C1F-8D33-53CCFF65C876}"/>
    <cellStyle name="Millares [0] 5 3 2 3 2 2" xfId="5648" xr:uid="{E4B61488-1C76-445B-88B1-1FAB1F6CC5DA}"/>
    <cellStyle name="Millares [0] 5 3 2 3 2 2 2" xfId="11372" xr:uid="{3EF5A58E-C365-45DF-B0A0-06B2991CEEE6}"/>
    <cellStyle name="Millares [0] 5 3 2 3 2 2 3" xfId="17096" xr:uid="{416ADC5E-B02C-43FE-BF07-4E5CB55CF011}"/>
    <cellStyle name="Millares [0] 5 3 2 3 2 3" xfId="8510" xr:uid="{D5CF5977-59EA-405E-BBB2-E5CFF8A8820C}"/>
    <cellStyle name="Millares [0] 5 3 2 3 2 4" xfId="14234" xr:uid="{A8EBA590-3110-4CAD-997B-E3C872278C82}"/>
    <cellStyle name="Millares [0] 5 3 2 3 3" xfId="4217" xr:uid="{6A8DAD03-076D-47EF-8A14-3E98E909EDE3}"/>
    <cellStyle name="Millares [0] 5 3 2 3 3 2" xfId="9941" xr:uid="{F8F96C65-BB40-4B79-A13D-1F27AB9936F9}"/>
    <cellStyle name="Millares [0] 5 3 2 3 3 3" xfId="15665" xr:uid="{BBEC5A66-FE32-4448-A686-972A756873B5}"/>
    <cellStyle name="Millares [0] 5 3 2 3 4" xfId="7079" xr:uid="{2C3AEE4F-E524-4259-A06F-40A3E32B3B99}"/>
    <cellStyle name="Millares [0] 5 3 2 3 5" xfId="12803" xr:uid="{49AC6294-3294-4470-A708-FCBF91C04B0B}"/>
    <cellStyle name="Millares [0] 5 3 2 4" xfId="1832" xr:uid="{03F61B0D-D877-4B47-A004-5ACA9EA64E7E}"/>
    <cellStyle name="Millares [0] 5 3 2 4 2" xfId="4694" xr:uid="{8812FB21-29EB-4A13-9E2D-04127FB7D768}"/>
    <cellStyle name="Millares [0] 5 3 2 4 2 2" xfId="10418" xr:uid="{9D45371C-1424-4D71-A36D-A0C0729BE3AC}"/>
    <cellStyle name="Millares [0] 5 3 2 4 2 3" xfId="16142" xr:uid="{1A735257-7227-45AC-A26C-E1B4327DB8AA}"/>
    <cellStyle name="Millares [0] 5 3 2 4 3" xfId="7556" xr:uid="{BB1300B0-B747-48A0-891B-E1B2B9DA04F3}"/>
    <cellStyle name="Millares [0] 5 3 2 4 4" xfId="13280" xr:uid="{08E732FE-9323-4820-964D-05CB284857BA}"/>
    <cellStyle name="Millares [0] 5 3 2 5" xfId="3263" xr:uid="{906C1889-FD2F-458E-BD15-3DDC33E67F33}"/>
    <cellStyle name="Millares [0] 5 3 2 5 2" xfId="8987" xr:uid="{FE7E5C2E-F159-43C1-BA4D-B960C712620B}"/>
    <cellStyle name="Millares [0] 5 3 2 5 3" xfId="14711" xr:uid="{19ABBD37-8C56-48D3-9024-D89FD5745598}"/>
    <cellStyle name="Millares [0] 5 3 2 6" xfId="6125" xr:uid="{0E811CBF-CD68-44B7-B5E6-73F1E1C9C3FE}"/>
    <cellStyle name="Millares [0] 5 3 2 7" xfId="11849" xr:uid="{EFA89302-5143-46BA-B9D2-A1F106CFEABF}"/>
    <cellStyle name="Millares [0] 5 3 3" xfId="639" xr:uid="{8628CFB8-E25D-4E5E-907E-44C6EB143F10}"/>
    <cellStyle name="Millares [0] 5 3 3 2" xfId="2070" xr:uid="{C7AC1FC7-3288-4B81-8015-5FE19A74EC22}"/>
    <cellStyle name="Millares [0] 5 3 3 2 2" xfId="4932" xr:uid="{19D6A345-4F01-4AAF-9CFB-D51F4424FA8D}"/>
    <cellStyle name="Millares [0] 5 3 3 2 2 2" xfId="10656" xr:uid="{5203CEDF-4C8D-45FE-8571-C6F35935D45F}"/>
    <cellStyle name="Millares [0] 5 3 3 2 2 3" xfId="16380" xr:uid="{5E0AA984-D840-4A42-8A0F-46EBA5DCDFD0}"/>
    <cellStyle name="Millares [0] 5 3 3 2 3" xfId="7794" xr:uid="{25041480-7540-42B8-8B19-9A8E35294883}"/>
    <cellStyle name="Millares [0] 5 3 3 2 4" xfId="13518" xr:uid="{040825A3-3236-4E09-8F1B-864D3A55B795}"/>
    <cellStyle name="Millares [0] 5 3 3 3" xfId="3501" xr:uid="{4E928BA5-8628-4483-AFA1-50C4EB705E5E}"/>
    <cellStyle name="Millares [0] 5 3 3 3 2" xfId="9225" xr:uid="{481A3C49-2A52-4311-B635-960FF3B185EF}"/>
    <cellStyle name="Millares [0] 5 3 3 3 3" xfId="14949" xr:uid="{80D905C4-059C-4262-951D-D071163AADD2}"/>
    <cellStyle name="Millares [0] 5 3 3 4" xfId="6363" xr:uid="{2395B98B-CFB8-4455-8532-2D68F8F4396E}"/>
    <cellStyle name="Millares [0] 5 3 3 5" xfId="12087" xr:uid="{FCF0366A-CF00-4B3F-B850-E5572D975092}"/>
    <cellStyle name="Millares [0] 5 3 4" xfId="1116" xr:uid="{9073F8FE-DD9C-477C-B2A4-8C2A2A2B7890}"/>
    <cellStyle name="Millares [0] 5 3 4 2" xfId="2547" xr:uid="{EA529D20-3536-44BA-9844-83FFE3C18422}"/>
    <cellStyle name="Millares [0] 5 3 4 2 2" xfId="5409" xr:uid="{D7D864B7-EA85-42FC-9986-E4F22FDC437F}"/>
    <cellStyle name="Millares [0] 5 3 4 2 2 2" xfId="11133" xr:uid="{3F0A9736-FB39-4483-8421-DC90EA02952C}"/>
    <cellStyle name="Millares [0] 5 3 4 2 2 3" xfId="16857" xr:uid="{CB51814F-3FAD-4933-8081-4CAD56D3EDB0}"/>
    <cellStyle name="Millares [0] 5 3 4 2 3" xfId="8271" xr:uid="{333D464A-6A3D-4928-A3E9-650C9EFCD276}"/>
    <cellStyle name="Millares [0] 5 3 4 2 4" xfId="13995" xr:uid="{5F2DD9DF-194E-4E61-80D0-B7EB3D27E36F}"/>
    <cellStyle name="Millares [0] 5 3 4 3" xfId="3978" xr:uid="{196B225D-59B2-435A-B545-63E632478E2D}"/>
    <cellStyle name="Millares [0] 5 3 4 3 2" xfId="9702" xr:uid="{65492A35-D1D0-44C1-BFC9-9CCBD17E8E3D}"/>
    <cellStyle name="Millares [0] 5 3 4 3 3" xfId="15426" xr:uid="{4330FA5C-99D8-4054-B2C5-AA82BB43105E}"/>
    <cellStyle name="Millares [0] 5 3 4 4" xfId="6840" xr:uid="{B9220842-A73A-40BD-8ABF-DD362E56718A}"/>
    <cellStyle name="Millares [0] 5 3 4 5" xfId="12564" xr:uid="{9E563427-4354-4377-BE95-D684DD199F5E}"/>
    <cellStyle name="Millares [0] 5 3 5" xfId="1593" xr:uid="{A41F6BF2-3569-4189-AB56-673CF56FB4D8}"/>
    <cellStyle name="Millares [0] 5 3 5 2" xfId="4455" xr:uid="{6F8FB40A-BCE7-4682-87EC-7A4B1EEFBBCF}"/>
    <cellStyle name="Millares [0] 5 3 5 2 2" xfId="10179" xr:uid="{A1551E48-4465-474F-8F3F-FE8E6C39152A}"/>
    <cellStyle name="Millares [0] 5 3 5 2 3" xfId="15903" xr:uid="{FFEBC759-F605-4F47-9977-1CD90F893C03}"/>
    <cellStyle name="Millares [0] 5 3 5 3" xfId="7317" xr:uid="{253E8BB1-2D93-4456-9A0B-09E8BD470EEC}"/>
    <cellStyle name="Millares [0] 5 3 5 4" xfId="13041" xr:uid="{D93FA28B-26C3-4BF7-B62D-3B7DAB5A3FD4}"/>
    <cellStyle name="Millares [0] 5 3 6" xfId="3024" xr:uid="{B16DAE35-8CD7-425A-89FF-AE1E240EEF27}"/>
    <cellStyle name="Millares [0] 5 3 6 2" xfId="8748" xr:uid="{F0884857-54A4-4CE5-81D6-0B79C8EB6DA8}"/>
    <cellStyle name="Millares [0] 5 3 6 3" xfId="14472" xr:uid="{09F46F47-A530-4D85-BA01-F659E5615684}"/>
    <cellStyle name="Millares [0] 5 3 7" xfId="5886" xr:uid="{99BBB911-EE87-42DF-983F-4831CC77ECFC}"/>
    <cellStyle name="Millares [0] 5 3 8" xfId="11610" xr:uid="{4B80F436-4456-4017-A841-8D59A5B7580B}"/>
    <cellStyle name="Millares [0] 5 4" xfId="283" xr:uid="{C45B83D4-4464-411A-8591-56A974BBDE38}"/>
    <cellStyle name="Millares [0] 5 4 2" xfId="760" xr:uid="{328CDD6D-6F98-433F-8C75-E348E3D44DEF}"/>
    <cellStyle name="Millares [0] 5 4 2 2" xfId="2191" xr:uid="{A5BDC01F-E3BB-4595-BD29-7A673D1DBFC1}"/>
    <cellStyle name="Millares [0] 5 4 2 2 2" xfId="5053" xr:uid="{88610D54-0CA9-4809-A695-E07D5F086BD6}"/>
    <cellStyle name="Millares [0] 5 4 2 2 2 2" xfId="10777" xr:uid="{2992EAA8-1F4C-4E80-B7F4-44EAAAD7D9A6}"/>
    <cellStyle name="Millares [0] 5 4 2 2 2 3" xfId="16501" xr:uid="{4F2B8880-E088-48F5-ADE0-93C7F9E4071E}"/>
    <cellStyle name="Millares [0] 5 4 2 2 3" xfId="7915" xr:uid="{16C32CC4-11B5-4022-BCDA-8AACDE2C0DA8}"/>
    <cellStyle name="Millares [0] 5 4 2 2 4" xfId="13639" xr:uid="{2F599701-E621-4F3C-9D72-01764FA960E9}"/>
    <cellStyle name="Millares [0] 5 4 2 3" xfId="3622" xr:uid="{87CDD026-7F8E-4729-91A8-1BF8041BD7B8}"/>
    <cellStyle name="Millares [0] 5 4 2 3 2" xfId="9346" xr:uid="{FF92C37C-9AF7-403C-AB88-F4B61C422CCA}"/>
    <cellStyle name="Millares [0] 5 4 2 3 3" xfId="15070" xr:uid="{AE4C5B6C-6E94-4C4D-966E-44DA60F838C0}"/>
    <cellStyle name="Millares [0] 5 4 2 4" xfId="6484" xr:uid="{A6095414-7C64-471C-9E6E-85451DB0E5B1}"/>
    <cellStyle name="Millares [0] 5 4 2 5" xfId="12208" xr:uid="{F578A2F5-8312-4F15-9E24-B2FA23477EEA}"/>
    <cellStyle name="Millares [0] 5 4 3" xfId="1237" xr:uid="{81DE501A-8DEF-4FAD-AD53-6BED46BB2BBB}"/>
    <cellStyle name="Millares [0] 5 4 3 2" xfId="2668" xr:uid="{D16807D4-008A-4E7B-8C30-9146339FFD79}"/>
    <cellStyle name="Millares [0] 5 4 3 2 2" xfId="5530" xr:uid="{839E1E99-5A20-4907-B3F7-8F44F96297D7}"/>
    <cellStyle name="Millares [0] 5 4 3 2 2 2" xfId="11254" xr:uid="{12EBFF7A-9765-4051-B9C3-9FB8F28B261F}"/>
    <cellStyle name="Millares [0] 5 4 3 2 2 3" xfId="16978" xr:uid="{426C8291-92FA-480A-B1E0-9766C6CE6042}"/>
    <cellStyle name="Millares [0] 5 4 3 2 3" xfId="8392" xr:uid="{DE2BD96B-14C3-460A-B358-1AEDEBD6643F}"/>
    <cellStyle name="Millares [0] 5 4 3 2 4" xfId="14116" xr:uid="{7A285D9F-2C04-4F6F-A80F-586D1EB620AF}"/>
    <cellStyle name="Millares [0] 5 4 3 3" xfId="4099" xr:uid="{7B6F21AC-951E-4069-91BE-222BC7FE0C9D}"/>
    <cellStyle name="Millares [0] 5 4 3 3 2" xfId="9823" xr:uid="{3D2D448C-2AEF-4533-BE55-D828BAA4D53E}"/>
    <cellStyle name="Millares [0] 5 4 3 3 3" xfId="15547" xr:uid="{8820F1D8-41A0-4B69-AF6F-FBE7D3479ECE}"/>
    <cellStyle name="Millares [0] 5 4 3 4" xfId="6961" xr:uid="{05967734-D5C9-4B28-AFB3-704F1BC1F42F}"/>
    <cellStyle name="Millares [0] 5 4 3 5" xfId="12685" xr:uid="{4D74BC65-5FAD-4C28-9E10-3381F8BC2FD1}"/>
    <cellStyle name="Millares [0] 5 4 4" xfId="1714" xr:uid="{9FEC830B-AA03-40A1-A487-D4C27825B4AA}"/>
    <cellStyle name="Millares [0] 5 4 4 2" xfId="4576" xr:uid="{EF82264C-89AA-4EDD-AC6C-6C1A874D31C1}"/>
    <cellStyle name="Millares [0] 5 4 4 2 2" xfId="10300" xr:uid="{09C37635-2F8C-4DA2-B252-88E619454B14}"/>
    <cellStyle name="Millares [0] 5 4 4 2 3" xfId="16024" xr:uid="{33A6BACA-B964-4A34-BE50-087FD8938387}"/>
    <cellStyle name="Millares [0] 5 4 4 3" xfId="7438" xr:uid="{0944423D-0B9D-4F06-A327-7243F98BDF20}"/>
    <cellStyle name="Millares [0] 5 4 4 4" xfId="13162" xr:uid="{AC7BB0CC-95B3-4C63-AB4B-92C3B8864E1A}"/>
    <cellStyle name="Millares [0] 5 4 5" xfId="3145" xr:uid="{5955871E-E5D7-4AC3-BE32-374A125E4DEB}"/>
    <cellStyle name="Millares [0] 5 4 5 2" xfId="8869" xr:uid="{6969431C-9D4E-4E63-9D9B-D875EDFB214E}"/>
    <cellStyle name="Millares [0] 5 4 5 3" xfId="14593" xr:uid="{CEC21D81-7E53-4402-9E2B-1EDC974F90EF}"/>
    <cellStyle name="Millares [0] 5 4 6" xfId="6007" xr:uid="{4265005C-38F1-4491-928C-5874AE0CED6E}"/>
    <cellStyle name="Millares [0] 5 4 7" xfId="11731" xr:uid="{F00718CE-BF00-4F0E-BB49-7BBDFF350C95}"/>
    <cellStyle name="Millares [0] 5 5" xfId="521" xr:uid="{64CD0E04-E056-4506-BEA3-C2D15DFDED37}"/>
    <cellStyle name="Millares [0] 5 5 2" xfId="1952" xr:uid="{CA176BC4-08B2-483D-8821-023E2AEA6C02}"/>
    <cellStyle name="Millares [0] 5 5 2 2" xfId="4814" xr:uid="{CF9EFF01-8885-43AC-A45F-AF9537A76572}"/>
    <cellStyle name="Millares [0] 5 5 2 2 2" xfId="10538" xr:uid="{C6541FB0-58B9-4A2A-898B-AE6DC74EBFEF}"/>
    <cellStyle name="Millares [0] 5 5 2 2 3" xfId="16262" xr:uid="{F188EAC6-2127-4CC9-8181-E4AA00DD467F}"/>
    <cellStyle name="Millares [0] 5 5 2 3" xfId="7676" xr:uid="{5103D8B8-20C7-4E10-A5BF-4A7E1D06C145}"/>
    <cellStyle name="Millares [0] 5 5 2 4" xfId="13400" xr:uid="{FE9D2733-F9F6-43F3-8B6F-17421CB635AE}"/>
    <cellStyle name="Millares [0] 5 5 3" xfId="3383" xr:uid="{23DD38F6-ECF5-4AA8-A213-17760DB74A45}"/>
    <cellStyle name="Millares [0] 5 5 3 2" xfId="9107" xr:uid="{0F92AA11-88DA-416F-99B2-591FD80CC4AF}"/>
    <cellStyle name="Millares [0] 5 5 3 3" xfId="14831" xr:uid="{C6300C9D-4956-48BA-B56B-B098C54F88C0}"/>
    <cellStyle name="Millares [0] 5 5 4" xfId="6245" xr:uid="{2C86225D-F34E-4979-8411-0351B20FC0A7}"/>
    <cellStyle name="Millares [0] 5 5 5" xfId="11969" xr:uid="{464BC1FF-22A7-42B4-9FD1-D4764E34D10B}"/>
    <cellStyle name="Millares [0] 5 6" xfId="998" xr:uid="{B625B6DD-12BB-4003-92EC-662661DE842E}"/>
    <cellStyle name="Millares [0] 5 6 2" xfId="2429" xr:uid="{15F95757-0863-4D21-94A3-163660BA2D72}"/>
    <cellStyle name="Millares [0] 5 6 2 2" xfId="5291" xr:uid="{7EDD9D1D-E346-4767-858F-E4EE725F695C}"/>
    <cellStyle name="Millares [0] 5 6 2 2 2" xfId="11015" xr:uid="{3D90EB3A-CBB0-416C-ADC0-5000332E8620}"/>
    <cellStyle name="Millares [0] 5 6 2 2 3" xfId="16739" xr:uid="{734BEB4E-657D-46AE-8D35-108001592F63}"/>
    <cellStyle name="Millares [0] 5 6 2 3" xfId="8153" xr:uid="{ED3E20BA-508D-4037-BBD0-19B6D39E4497}"/>
    <cellStyle name="Millares [0] 5 6 2 4" xfId="13877" xr:uid="{0B12F047-F0E1-48F9-A000-DD6D71F85AFA}"/>
    <cellStyle name="Millares [0] 5 6 3" xfId="3860" xr:uid="{037FAA16-42DB-4FB2-A861-49408AC93C8A}"/>
    <cellStyle name="Millares [0] 5 6 3 2" xfId="9584" xr:uid="{E40299D9-1806-4FD8-AD30-F9B8DC9648D8}"/>
    <cellStyle name="Millares [0] 5 6 3 3" xfId="15308" xr:uid="{90AA666D-5194-4136-8F68-EEE72AE6726E}"/>
    <cellStyle name="Millares [0] 5 6 4" xfId="6722" xr:uid="{CA4BF3B3-34F1-44C7-B7F7-13D47582D249}"/>
    <cellStyle name="Millares [0] 5 6 5" xfId="12446" xr:uid="{57476A51-2C5B-42B1-AE5E-DA97B153FD6F}"/>
    <cellStyle name="Millares [0] 5 7" xfId="1475" xr:uid="{D096388C-32CF-4E71-BEA9-3173F26AF34F}"/>
    <cellStyle name="Millares [0] 5 7 2" xfId="4337" xr:uid="{6684BFFB-E209-47EA-8CEE-22FA42DCB27B}"/>
    <cellStyle name="Millares [0] 5 7 2 2" xfId="10061" xr:uid="{9677951D-325E-48D1-8387-F17CA39576DC}"/>
    <cellStyle name="Millares [0] 5 7 2 3" xfId="15785" xr:uid="{A9A69AEF-8909-4499-A746-8D707D1026DC}"/>
    <cellStyle name="Millares [0] 5 7 3" xfId="7199" xr:uid="{16A8AF96-D71F-4ACF-AB7B-5C6E9FD4198B}"/>
    <cellStyle name="Millares [0] 5 7 4" xfId="12923" xr:uid="{B5362579-50D7-409D-BC86-2B4641B06698}"/>
    <cellStyle name="Millares [0] 5 8" xfId="2906" xr:uid="{34A69485-13FB-4246-8E83-680506F57468}"/>
    <cellStyle name="Millares [0] 5 8 2" xfId="8630" xr:uid="{A946BE08-C659-4530-85A9-3C1F62B2252D}"/>
    <cellStyle name="Millares [0] 5 8 3" xfId="14354" xr:uid="{671312C9-0DF4-4A76-BF9B-7DE5D20B871A}"/>
    <cellStyle name="Millares [0] 5 9" xfId="5769" xr:uid="{08CDFD0D-D7A9-4CC0-9274-FAE6428129AA}"/>
    <cellStyle name="Millares [0] 6" xfId="65" xr:uid="{C1747E5B-B253-453B-BBD9-69416C33AB5A}"/>
    <cellStyle name="Millares [0] 6 2" xfId="183" xr:uid="{18C03D9D-3971-434C-9FC3-EF54DED071C5}"/>
    <cellStyle name="Millares [0] 6 2 2" xfId="422" xr:uid="{34B65F7D-6CBB-4A27-B50E-6BB3517BBF95}"/>
    <cellStyle name="Millares [0] 6 2 2 2" xfId="899" xr:uid="{BD4F8A33-99F5-47E7-95A5-025C87948882}"/>
    <cellStyle name="Millares [0] 6 2 2 2 2" xfId="2330" xr:uid="{62258452-9122-45C9-9AB9-CB337E1DB60E}"/>
    <cellStyle name="Millares [0] 6 2 2 2 2 2" xfId="5192" xr:uid="{4482A7E9-5AE2-4F08-B2A8-2F18AEBCD6C5}"/>
    <cellStyle name="Millares [0] 6 2 2 2 2 2 2" xfId="10916" xr:uid="{808B6FE5-BAE2-47F2-9F07-98410689F02C}"/>
    <cellStyle name="Millares [0] 6 2 2 2 2 2 3" xfId="16640" xr:uid="{0727C6EF-EEE0-419B-9011-37A7E9A62065}"/>
    <cellStyle name="Millares [0] 6 2 2 2 2 3" xfId="8054" xr:uid="{262450BF-1880-4678-89B3-93064A1EC483}"/>
    <cellStyle name="Millares [0] 6 2 2 2 2 4" xfId="13778" xr:uid="{3990F3F5-564E-475B-9C34-EC8CA9F541D1}"/>
    <cellStyle name="Millares [0] 6 2 2 2 3" xfId="3761" xr:uid="{0701AC6B-F725-425F-BFE3-177BF7985C84}"/>
    <cellStyle name="Millares [0] 6 2 2 2 3 2" xfId="9485" xr:uid="{372F3D08-5C19-4CC0-8614-821E9D1125E5}"/>
    <cellStyle name="Millares [0] 6 2 2 2 3 3" xfId="15209" xr:uid="{F0D7C6B5-262F-46D1-9BFB-AAAF2C80DDA9}"/>
    <cellStyle name="Millares [0] 6 2 2 2 4" xfId="6623" xr:uid="{D0D26AB2-AC74-4CF6-ABA0-6BCD58CFAC00}"/>
    <cellStyle name="Millares [0] 6 2 2 2 5" xfId="12347" xr:uid="{A9E61A2A-7B03-4EB3-B38A-2E5D33C50AE6}"/>
    <cellStyle name="Millares [0] 6 2 2 3" xfId="1376" xr:uid="{FDAFBD22-F561-441C-9D77-0BA0F0EAC798}"/>
    <cellStyle name="Millares [0] 6 2 2 3 2" xfId="2807" xr:uid="{E68327E1-FC36-44BB-9C0E-711BE406C5BE}"/>
    <cellStyle name="Millares [0] 6 2 2 3 2 2" xfId="5669" xr:uid="{22414793-9316-4F41-AC52-08FE6DACDB14}"/>
    <cellStyle name="Millares [0] 6 2 2 3 2 2 2" xfId="11393" xr:uid="{29E0A823-686F-4064-B1BD-9198323821BD}"/>
    <cellStyle name="Millares [0] 6 2 2 3 2 2 3" xfId="17117" xr:uid="{CD4061F1-C259-45C9-8EF6-F538184DC757}"/>
    <cellStyle name="Millares [0] 6 2 2 3 2 3" xfId="8531" xr:uid="{22B9E6B5-EE51-4C87-9667-D7E46E17B49A}"/>
    <cellStyle name="Millares [0] 6 2 2 3 2 4" xfId="14255" xr:uid="{E4B0D9BD-56E5-4D03-89F7-E8F68E6F6CC9}"/>
    <cellStyle name="Millares [0] 6 2 2 3 3" xfId="4238" xr:uid="{A385172F-10DF-4F82-928C-E90A153526BD}"/>
    <cellStyle name="Millares [0] 6 2 2 3 3 2" xfId="9962" xr:uid="{A0F18C96-0C3A-4D28-AFB7-7064836B2FDE}"/>
    <cellStyle name="Millares [0] 6 2 2 3 3 3" xfId="15686" xr:uid="{4BB77A2A-D6DF-4FC2-B04D-DA955F02B51D}"/>
    <cellStyle name="Millares [0] 6 2 2 3 4" xfId="7100" xr:uid="{13B1C3D1-E7C3-4809-AA4D-A7D3BF0D8425}"/>
    <cellStyle name="Millares [0] 6 2 2 3 5" xfId="12824" xr:uid="{77D9A3A1-FE85-45C9-B146-7563E78F7223}"/>
    <cellStyle name="Millares [0] 6 2 2 4" xfId="1853" xr:uid="{00184B78-627F-4693-8109-1C200ACC56D6}"/>
    <cellStyle name="Millares [0] 6 2 2 4 2" xfId="4715" xr:uid="{6E799CCB-67DD-4B98-B9E7-9880E2A461E0}"/>
    <cellStyle name="Millares [0] 6 2 2 4 2 2" xfId="10439" xr:uid="{71868572-0CF9-4F01-8DE7-9A72901D7421}"/>
    <cellStyle name="Millares [0] 6 2 2 4 2 3" xfId="16163" xr:uid="{2DE258ED-CEB5-48A9-B223-D2E05D2A0456}"/>
    <cellStyle name="Millares [0] 6 2 2 4 3" xfId="7577" xr:uid="{000AF909-EE27-4A6C-87F8-0FBE13FB3383}"/>
    <cellStyle name="Millares [0] 6 2 2 4 4" xfId="13301" xr:uid="{5835493F-0059-419A-9294-B2837010D054}"/>
    <cellStyle name="Millares [0] 6 2 2 5" xfId="3284" xr:uid="{8A195622-2644-4D9E-8239-7FDF513A3BA0}"/>
    <cellStyle name="Millares [0] 6 2 2 5 2" xfId="9008" xr:uid="{D8DE0F07-E314-43AF-81A1-A5719470A8F6}"/>
    <cellStyle name="Millares [0] 6 2 2 5 3" xfId="14732" xr:uid="{9DC14D59-F1DD-4458-969A-8B141AFF156B}"/>
    <cellStyle name="Millares [0] 6 2 2 6" xfId="6146" xr:uid="{069A5A39-2454-4694-A80A-DFFC1B0D6874}"/>
    <cellStyle name="Millares [0] 6 2 2 7" xfId="11870" xr:uid="{21E85A0E-E51A-4DCA-8AB6-D3A9F39D0097}"/>
    <cellStyle name="Millares [0] 6 2 3" xfId="660" xr:uid="{48DBB197-0D29-448D-972F-AC5C3EA189E2}"/>
    <cellStyle name="Millares [0] 6 2 3 2" xfId="2091" xr:uid="{F30BE0B8-8C21-433B-8EDE-876ED8A45D86}"/>
    <cellStyle name="Millares [0] 6 2 3 2 2" xfId="4953" xr:uid="{893B5E59-36B7-483C-8D9B-BAE5F80EAE29}"/>
    <cellStyle name="Millares [0] 6 2 3 2 2 2" xfId="10677" xr:uid="{B5BDB7D0-2132-42A1-8D4E-54BAF4499CD0}"/>
    <cellStyle name="Millares [0] 6 2 3 2 2 3" xfId="16401" xr:uid="{DC17EB7F-41AE-448E-B7DD-856439097EF6}"/>
    <cellStyle name="Millares [0] 6 2 3 2 3" xfId="7815" xr:uid="{0CE7D876-10D9-4397-BDA1-2EC9405DCF60}"/>
    <cellStyle name="Millares [0] 6 2 3 2 4" xfId="13539" xr:uid="{C62E6665-D0FB-49BB-A1B1-AA1FA0341C74}"/>
    <cellStyle name="Millares [0] 6 2 3 3" xfId="3522" xr:uid="{769D6F5C-4A85-43DC-B87D-FAEB220AC8BB}"/>
    <cellStyle name="Millares [0] 6 2 3 3 2" xfId="9246" xr:uid="{C6AA6195-056B-41A8-8EA1-504D7EB9CD6C}"/>
    <cellStyle name="Millares [0] 6 2 3 3 3" xfId="14970" xr:uid="{F2911937-3106-4598-9FC0-674FB58744CF}"/>
    <cellStyle name="Millares [0] 6 2 3 4" xfId="6384" xr:uid="{01A435FD-DBC1-4AB4-BF70-1BD76CF5FF35}"/>
    <cellStyle name="Millares [0] 6 2 3 5" xfId="12108" xr:uid="{0AF3A44E-C711-4785-8F1F-F241465ACFA0}"/>
    <cellStyle name="Millares [0] 6 2 4" xfId="1137" xr:uid="{30607171-5E56-472B-A9F1-D587586C5258}"/>
    <cellStyle name="Millares [0] 6 2 4 2" xfId="2568" xr:uid="{5588A6EA-DD18-47A2-85BD-BB6B86E19F80}"/>
    <cellStyle name="Millares [0] 6 2 4 2 2" xfId="5430" xr:uid="{FAE67A3E-CFAB-425B-9ACB-6E2C8B877917}"/>
    <cellStyle name="Millares [0] 6 2 4 2 2 2" xfId="11154" xr:uid="{DD861E71-6E94-4E64-8A78-4D640BBC6174}"/>
    <cellStyle name="Millares [0] 6 2 4 2 2 3" xfId="16878" xr:uid="{B996266E-A3D3-4C3B-B318-0B47DB687072}"/>
    <cellStyle name="Millares [0] 6 2 4 2 3" xfId="8292" xr:uid="{2251418B-CAC9-4680-9A52-38E4DD4CA275}"/>
    <cellStyle name="Millares [0] 6 2 4 2 4" xfId="14016" xr:uid="{9FE3D52F-8DFB-4099-BD4A-D3DC65B3E71A}"/>
    <cellStyle name="Millares [0] 6 2 4 3" xfId="3999" xr:uid="{0A379852-0727-47A0-9819-F3F7C7BAD5FD}"/>
    <cellStyle name="Millares [0] 6 2 4 3 2" xfId="9723" xr:uid="{C00A17F4-9361-41B1-8F7C-CFC8C2EEB75F}"/>
    <cellStyle name="Millares [0] 6 2 4 3 3" xfId="15447" xr:uid="{3E44F8F0-6585-4BE8-8619-3A28A19050BB}"/>
    <cellStyle name="Millares [0] 6 2 4 4" xfId="6861" xr:uid="{161FB4E6-737E-42A3-8C1D-0453989567D8}"/>
    <cellStyle name="Millares [0] 6 2 4 5" xfId="12585" xr:uid="{7E0A98D1-D45E-49D0-8B09-A27FC8E63B94}"/>
    <cellStyle name="Millares [0] 6 2 5" xfId="1614" xr:uid="{9560AB2F-B5AC-4F05-B876-BD815DF10388}"/>
    <cellStyle name="Millares [0] 6 2 5 2" xfId="4476" xr:uid="{48D6A273-19B2-4BFB-A501-3B400ABE203D}"/>
    <cellStyle name="Millares [0] 6 2 5 2 2" xfId="10200" xr:uid="{FBA8F953-19F0-44FF-A127-997A6A34917A}"/>
    <cellStyle name="Millares [0] 6 2 5 2 3" xfId="15924" xr:uid="{89F705EA-B1A2-4811-A090-6B02CDFB5BF1}"/>
    <cellStyle name="Millares [0] 6 2 5 3" xfId="7338" xr:uid="{75B3DB2A-812E-40E4-A632-72F4177D393C}"/>
    <cellStyle name="Millares [0] 6 2 5 4" xfId="13062" xr:uid="{3D9FA984-9FC2-4A25-A31D-8BD938B09D0A}"/>
    <cellStyle name="Millares [0] 6 2 6" xfId="3045" xr:uid="{D544A43D-100D-4B3B-8EDF-63AAE9725BB9}"/>
    <cellStyle name="Millares [0] 6 2 6 2" xfId="8769" xr:uid="{0BAFB307-E96B-47F3-910D-B0FD4E68272F}"/>
    <cellStyle name="Millares [0] 6 2 6 3" xfId="14493" xr:uid="{5898700A-7D37-43AF-9A90-7CB482091440}"/>
    <cellStyle name="Millares [0] 6 2 7" xfId="5907" xr:uid="{DCEE2CB6-F208-4756-9FFD-C5599CB557F2}"/>
    <cellStyle name="Millares [0] 6 2 8" xfId="11631" xr:uid="{C4D9F704-FCA4-46C3-83A7-E99D6D803087}"/>
    <cellStyle name="Millares [0] 6 3" xfId="304" xr:uid="{399256E8-BF7C-4E55-B1EA-B765B9629638}"/>
    <cellStyle name="Millares [0] 6 3 2" xfId="781" xr:uid="{879B1D3C-AECE-4CE2-8ACC-7D1711B99970}"/>
    <cellStyle name="Millares [0] 6 3 2 2" xfId="2212" xr:uid="{41000E20-DC98-4088-95FE-3421F24FE53A}"/>
    <cellStyle name="Millares [0] 6 3 2 2 2" xfId="5074" xr:uid="{C04C8439-B517-4A62-B828-C6811CD14B1E}"/>
    <cellStyle name="Millares [0] 6 3 2 2 2 2" xfId="10798" xr:uid="{DBD60F27-EC7E-4799-B8E9-06FED2733DA6}"/>
    <cellStyle name="Millares [0] 6 3 2 2 2 3" xfId="16522" xr:uid="{FE67AB06-B32B-4407-913E-A1483CFB11B5}"/>
    <cellStyle name="Millares [0] 6 3 2 2 3" xfId="7936" xr:uid="{24183920-8D79-486C-8037-58DDAB6F5605}"/>
    <cellStyle name="Millares [0] 6 3 2 2 4" xfId="13660" xr:uid="{C786AF02-7B4C-4C82-B6A6-1FD354761C16}"/>
    <cellStyle name="Millares [0] 6 3 2 3" xfId="3643" xr:uid="{31909541-9A20-41EA-9423-0134F5CC78A1}"/>
    <cellStyle name="Millares [0] 6 3 2 3 2" xfId="9367" xr:uid="{F6274DDE-B418-4639-9382-D7B90A42EED9}"/>
    <cellStyle name="Millares [0] 6 3 2 3 3" xfId="15091" xr:uid="{679E2B34-13D1-4FDF-BC4C-B4DD9B437F2C}"/>
    <cellStyle name="Millares [0] 6 3 2 4" xfId="6505" xr:uid="{26E3DB02-17B8-41FF-9815-1A206E45A63B}"/>
    <cellStyle name="Millares [0] 6 3 2 5" xfId="12229" xr:uid="{6C8D4084-B18C-4E4C-A0CF-4EC73B5363ED}"/>
    <cellStyle name="Millares [0] 6 3 3" xfId="1258" xr:uid="{943089D5-0E82-4BD3-96D1-F559D88C3BE3}"/>
    <cellStyle name="Millares [0] 6 3 3 2" xfId="2689" xr:uid="{6C3EFC1A-08FC-4E4B-BF91-A4621ACF239E}"/>
    <cellStyle name="Millares [0] 6 3 3 2 2" xfId="5551" xr:uid="{3B9B2E2F-FC84-4ABA-BB9B-E5812D821C26}"/>
    <cellStyle name="Millares [0] 6 3 3 2 2 2" xfId="11275" xr:uid="{0BBBF045-FB0E-4F7C-946F-56C0281ECA2E}"/>
    <cellStyle name="Millares [0] 6 3 3 2 2 3" xfId="16999" xr:uid="{ED5A2732-97C7-489F-9870-8E588BA17E24}"/>
    <cellStyle name="Millares [0] 6 3 3 2 3" xfId="8413" xr:uid="{24B3E03D-EE20-4253-98A2-441D98812EDF}"/>
    <cellStyle name="Millares [0] 6 3 3 2 4" xfId="14137" xr:uid="{B3BF1801-1911-4EE7-8F8A-13883BC14E7A}"/>
    <cellStyle name="Millares [0] 6 3 3 3" xfId="4120" xr:uid="{65D3E36E-E552-46A2-AB10-259A4358689B}"/>
    <cellStyle name="Millares [0] 6 3 3 3 2" xfId="9844" xr:uid="{635B267C-CC2F-424D-A5C7-AD6F2A03AF46}"/>
    <cellStyle name="Millares [0] 6 3 3 3 3" xfId="15568" xr:uid="{C99DD522-9694-407C-BECE-1F58B5B2FE91}"/>
    <cellStyle name="Millares [0] 6 3 3 4" xfId="6982" xr:uid="{1DD6883A-FF77-4D05-9AA7-A71433832965}"/>
    <cellStyle name="Millares [0] 6 3 3 5" xfId="12706" xr:uid="{EC2439B3-851D-4F89-B6A0-ADAB10B9E61D}"/>
    <cellStyle name="Millares [0] 6 3 4" xfId="1735" xr:uid="{F1CD5540-9339-45E2-A0F9-90D778CE1233}"/>
    <cellStyle name="Millares [0] 6 3 4 2" xfId="4597" xr:uid="{9A4C335B-751A-428C-86A3-2D55B3AA8A4D}"/>
    <cellStyle name="Millares [0] 6 3 4 2 2" xfId="10321" xr:uid="{B2D4ACF2-9F80-4E0E-832E-08CEA4B3697D}"/>
    <cellStyle name="Millares [0] 6 3 4 2 3" xfId="16045" xr:uid="{951D3244-5BD0-4DF1-B81D-20951E63E5AC}"/>
    <cellStyle name="Millares [0] 6 3 4 3" xfId="7459" xr:uid="{76E3F867-BF68-434C-B758-6E156AC87E57}"/>
    <cellStyle name="Millares [0] 6 3 4 4" xfId="13183" xr:uid="{7BC81993-E6FB-4E2A-BE71-00F177AF1669}"/>
    <cellStyle name="Millares [0] 6 3 5" xfId="3166" xr:uid="{872CF390-2C2F-427D-BD8A-D2D97B9A48BD}"/>
    <cellStyle name="Millares [0] 6 3 5 2" xfId="8890" xr:uid="{CFE1CF45-7669-44E4-B9C5-9CD082710711}"/>
    <cellStyle name="Millares [0] 6 3 5 3" xfId="14614" xr:uid="{44255261-F1B1-413A-97E6-79AF20BC5E3E}"/>
    <cellStyle name="Millares [0] 6 3 6" xfId="6028" xr:uid="{113975A9-E851-4BDA-95C0-D55003C33D68}"/>
    <cellStyle name="Millares [0] 6 3 7" xfId="11752" xr:uid="{26B38703-F227-46FF-A74D-3136654CB2E8}"/>
    <cellStyle name="Millares [0] 6 4" xfId="542" xr:uid="{05015893-5771-4DBA-9D2B-CDC9289FF14E}"/>
    <cellStyle name="Millares [0] 6 4 2" xfId="1973" xr:uid="{A9677E2E-C2A9-4746-B4DC-D45E17E78B30}"/>
    <cellStyle name="Millares [0] 6 4 2 2" xfId="4835" xr:uid="{6711E73E-9F69-4CFD-845F-B4472B2830E5}"/>
    <cellStyle name="Millares [0] 6 4 2 2 2" xfId="10559" xr:uid="{1EE67FAE-F521-495C-B5A5-BA33BB08B55F}"/>
    <cellStyle name="Millares [0] 6 4 2 2 3" xfId="16283" xr:uid="{E08FE13D-C018-4343-9B77-A1DF8CF69606}"/>
    <cellStyle name="Millares [0] 6 4 2 3" xfId="7697" xr:uid="{0AB3FD7D-87BD-4C6D-A415-119EE101CDC0}"/>
    <cellStyle name="Millares [0] 6 4 2 4" xfId="13421" xr:uid="{454BA540-D567-4CE1-9021-15E6EAB7B6D2}"/>
    <cellStyle name="Millares [0] 6 4 3" xfId="3404" xr:uid="{B9E95685-63A4-40BF-9F43-E474C07CCC4D}"/>
    <cellStyle name="Millares [0] 6 4 3 2" xfId="9128" xr:uid="{9A7B0802-6808-4D3A-82D9-FEB30C500EC4}"/>
    <cellStyle name="Millares [0] 6 4 3 3" xfId="14852" xr:uid="{2C275A7C-743B-47D1-BBFF-AFBBEE0F2FD1}"/>
    <cellStyle name="Millares [0] 6 4 4" xfId="6266" xr:uid="{7896A60F-68F0-438D-97F2-EA064A04C270}"/>
    <cellStyle name="Millares [0] 6 4 5" xfId="11990" xr:uid="{711B957D-105E-424A-8787-C7C64A59FCE9}"/>
    <cellStyle name="Millares [0] 6 5" xfId="1019" xr:uid="{1194D311-20A2-45B8-AF2A-9DB9CEB2FCC6}"/>
    <cellStyle name="Millares [0] 6 5 2" xfId="2450" xr:uid="{29C2103E-1ED1-4EB3-8844-A085744AD05C}"/>
    <cellStyle name="Millares [0] 6 5 2 2" xfId="5312" xr:uid="{CC909AAE-439F-4AE5-9337-5ED12BE40EB7}"/>
    <cellStyle name="Millares [0] 6 5 2 2 2" xfId="11036" xr:uid="{3E54F733-403B-4772-9042-51860636462F}"/>
    <cellStyle name="Millares [0] 6 5 2 2 3" xfId="16760" xr:uid="{4FBF5C3C-BAC7-4EC8-9172-F3A4BADC959C}"/>
    <cellStyle name="Millares [0] 6 5 2 3" xfId="8174" xr:uid="{EFEB0CA7-B957-46BD-9B3E-741E58A66F98}"/>
    <cellStyle name="Millares [0] 6 5 2 4" xfId="13898" xr:uid="{5DC591C4-514D-45FD-8CDA-32CF5CC39593}"/>
    <cellStyle name="Millares [0] 6 5 3" xfId="3881" xr:uid="{D49F7E12-6B9B-44C7-B25F-DEBCBEA04766}"/>
    <cellStyle name="Millares [0] 6 5 3 2" xfId="9605" xr:uid="{2DB965FC-BBBC-44DD-BAD8-238E24EF9277}"/>
    <cellStyle name="Millares [0] 6 5 3 3" xfId="15329" xr:uid="{A37318B7-D812-40E1-98F0-A2202BABE7E4}"/>
    <cellStyle name="Millares [0] 6 5 4" xfId="6743" xr:uid="{F229676B-8D79-42DE-AF83-E28CDC090E19}"/>
    <cellStyle name="Millares [0] 6 5 5" xfId="12467" xr:uid="{EE61DD43-BA71-4DC3-B1A3-E11B1CB8F901}"/>
    <cellStyle name="Millares [0] 6 6" xfId="1496" xr:uid="{50A13DF1-FD99-4C2C-B5B4-C9FDA6FC1B7E}"/>
    <cellStyle name="Millares [0] 6 6 2" xfId="4358" xr:uid="{ABF48A1E-474E-408C-8BC5-E6253005E427}"/>
    <cellStyle name="Millares [0] 6 6 2 2" xfId="10082" xr:uid="{C9F8CECB-1730-4B6F-B0E9-1CC7A73C3A33}"/>
    <cellStyle name="Millares [0] 6 6 2 3" xfId="15806" xr:uid="{1A3745E9-F967-4105-8838-D334E2B7E31E}"/>
    <cellStyle name="Millares [0] 6 6 3" xfId="7220" xr:uid="{F16E828D-96ED-4583-9253-A42FBEEACE48}"/>
    <cellStyle name="Millares [0] 6 6 4" xfId="12944" xr:uid="{DF1ABF44-7751-47D2-992D-2247650E162A}"/>
    <cellStyle name="Millares [0] 6 7" xfId="2927" xr:uid="{5BD6DFFE-00E4-4E0F-8125-01CCA30BEF8A}"/>
    <cellStyle name="Millares [0] 6 7 2" xfId="8651" xr:uid="{DDDEE1A3-EEF7-499C-9B0B-E1E28A5AF1BD}"/>
    <cellStyle name="Millares [0] 6 7 3" xfId="14375" xr:uid="{9B7C178E-49BF-4145-A973-CAB7C550E937}"/>
    <cellStyle name="Millares [0] 6 8" xfId="5789" xr:uid="{C49483C9-D666-48C9-82C3-C708355199DA}"/>
    <cellStyle name="Millares [0] 6 9" xfId="11513" xr:uid="{C17FF52C-54FC-40EC-BAB7-122BBDC0B37B}"/>
    <cellStyle name="Millares [0] 7" xfId="123" xr:uid="{4A89B95E-1E19-421B-B465-580357DC39A2}"/>
    <cellStyle name="Millares [0] 7 2" xfId="362" xr:uid="{F5333AC7-40F7-4216-AC2F-E8E64F8FCA27}"/>
    <cellStyle name="Millares [0] 7 2 2" xfId="839" xr:uid="{D808D55C-2213-43B3-A0EA-6C33E07AA413}"/>
    <cellStyle name="Millares [0] 7 2 2 2" xfId="2270" xr:uid="{66F28F24-6322-40F7-B25F-11729F5D29F5}"/>
    <cellStyle name="Millares [0] 7 2 2 2 2" xfId="5132" xr:uid="{EC911807-9F86-4221-8AA1-4B072E64CD5E}"/>
    <cellStyle name="Millares [0] 7 2 2 2 2 2" xfId="10856" xr:uid="{E4793C4B-559B-439C-A4D9-A0024E101F57}"/>
    <cellStyle name="Millares [0] 7 2 2 2 2 3" xfId="16580" xr:uid="{9FA3E2EC-CEDD-4382-B066-5717FFD73A33}"/>
    <cellStyle name="Millares [0] 7 2 2 2 3" xfId="7994" xr:uid="{6B333AAD-C5AB-4248-97BB-F0355C4BEDE3}"/>
    <cellStyle name="Millares [0] 7 2 2 2 4" xfId="13718" xr:uid="{F02EC300-77F8-4522-9783-865538D7C5CD}"/>
    <cellStyle name="Millares [0] 7 2 2 3" xfId="3701" xr:uid="{DA8FA5EA-9979-402C-B50C-C2E2FBBC8270}"/>
    <cellStyle name="Millares [0] 7 2 2 3 2" xfId="9425" xr:uid="{AE465B96-4DDA-4FA8-AB23-FD176B220F98}"/>
    <cellStyle name="Millares [0] 7 2 2 3 3" xfId="15149" xr:uid="{04FDE71B-D58C-44AF-8D12-BA9E6B0A1E67}"/>
    <cellStyle name="Millares [0] 7 2 2 4" xfId="6563" xr:uid="{138DD0A6-3F1A-4752-BD3D-8AAF946E9699}"/>
    <cellStyle name="Millares [0] 7 2 2 5" xfId="12287" xr:uid="{ED6104FD-A400-41C0-ABC5-E158C0C256DB}"/>
    <cellStyle name="Millares [0] 7 2 3" xfId="1316" xr:uid="{92581FA1-32DE-4084-9E6B-41E19929C44F}"/>
    <cellStyle name="Millares [0] 7 2 3 2" xfId="2747" xr:uid="{5FB62AA6-3915-45F2-9284-4F0BF30F468C}"/>
    <cellStyle name="Millares [0] 7 2 3 2 2" xfId="5609" xr:uid="{130F985D-D65E-4874-B284-7CA6EF9AA65F}"/>
    <cellStyle name="Millares [0] 7 2 3 2 2 2" xfId="11333" xr:uid="{DAB6540D-13FF-4CB3-B657-19DD45C5D5BC}"/>
    <cellStyle name="Millares [0] 7 2 3 2 2 3" xfId="17057" xr:uid="{5C903807-0030-4CFA-998A-ED6B92750E51}"/>
    <cellStyle name="Millares [0] 7 2 3 2 3" xfId="8471" xr:uid="{1319A370-585A-4DC4-8B3B-11A9A28626FD}"/>
    <cellStyle name="Millares [0] 7 2 3 2 4" xfId="14195" xr:uid="{83A6785E-473C-4E17-BE7D-EA10F50BB6F3}"/>
    <cellStyle name="Millares [0] 7 2 3 3" xfId="4178" xr:uid="{408F4FA8-B977-45BD-B0DA-F26CA9D8D41D}"/>
    <cellStyle name="Millares [0] 7 2 3 3 2" xfId="9902" xr:uid="{70800469-C91E-4DE5-980C-4115A9F660EF}"/>
    <cellStyle name="Millares [0] 7 2 3 3 3" xfId="15626" xr:uid="{CEFD3645-7D25-4019-90CA-930D51D88B58}"/>
    <cellStyle name="Millares [0] 7 2 3 4" xfId="7040" xr:uid="{626D8726-738B-4E42-A490-232D4D6404BF}"/>
    <cellStyle name="Millares [0] 7 2 3 5" xfId="12764" xr:uid="{535CDB31-8F99-4DA1-9A71-3DD63F7920E5}"/>
    <cellStyle name="Millares [0] 7 2 4" xfId="1793" xr:uid="{C58A567E-E85D-46FA-B9C0-53D52AF6B4E9}"/>
    <cellStyle name="Millares [0] 7 2 4 2" xfId="4655" xr:uid="{46A9B148-5B54-42DA-809A-0A5CE6141893}"/>
    <cellStyle name="Millares [0] 7 2 4 2 2" xfId="10379" xr:uid="{9C9D0CE3-E6DB-4DD5-9F73-0A1CBC5C8408}"/>
    <cellStyle name="Millares [0] 7 2 4 2 3" xfId="16103" xr:uid="{0E4C542D-E962-4E41-8AD0-5BA4F637CB84}"/>
    <cellStyle name="Millares [0] 7 2 4 3" xfId="7517" xr:uid="{73943E52-F4F3-42DF-B31E-CEE0C971D28A}"/>
    <cellStyle name="Millares [0] 7 2 4 4" xfId="13241" xr:uid="{31A47BD8-3ACD-451F-89C7-EC75CD6E58C5}"/>
    <cellStyle name="Millares [0] 7 2 5" xfId="3224" xr:uid="{F12CBA77-68D8-4BE2-9D3A-F5A5D3287DB1}"/>
    <cellStyle name="Millares [0] 7 2 5 2" xfId="8948" xr:uid="{A9078B65-6D21-4A38-8437-C53CAA650DC5}"/>
    <cellStyle name="Millares [0] 7 2 5 3" xfId="14672" xr:uid="{38AE3A1E-1214-48BF-8D1C-59D96222E9F2}"/>
    <cellStyle name="Millares [0] 7 2 6" xfId="6086" xr:uid="{AF7C0697-19C2-4C23-8483-C5E3435396CF}"/>
    <cellStyle name="Millares [0] 7 2 7" xfId="11810" xr:uid="{51E67B4C-386F-4128-BBFB-A818D1574FE4}"/>
    <cellStyle name="Millares [0] 7 3" xfId="600" xr:uid="{E2DF60D0-C6ED-4E4E-8FA7-1F00ABAE0004}"/>
    <cellStyle name="Millares [0] 7 3 2" xfId="2031" xr:uid="{4CCAEFB3-CC85-44C1-BCCD-C40D47136191}"/>
    <cellStyle name="Millares [0] 7 3 2 2" xfId="4893" xr:uid="{07E7F7C4-9562-4ECB-A8A4-77668917FB2F}"/>
    <cellStyle name="Millares [0] 7 3 2 2 2" xfId="10617" xr:uid="{2C1F7161-A664-4775-ADA4-06FE24568B5E}"/>
    <cellStyle name="Millares [0] 7 3 2 2 3" xfId="16341" xr:uid="{156359D9-05BB-46F2-9DAA-D3E43331DF1A}"/>
    <cellStyle name="Millares [0] 7 3 2 3" xfId="7755" xr:uid="{C6F36737-C034-437D-8F67-6320C3E4D0AF}"/>
    <cellStyle name="Millares [0] 7 3 2 4" xfId="13479" xr:uid="{14E22BAB-B50B-4AE9-92A3-CCD3C4CCD2A8}"/>
    <cellStyle name="Millares [0] 7 3 3" xfId="3462" xr:uid="{5E60ED2F-F314-4A68-9465-03A44090C52B}"/>
    <cellStyle name="Millares [0] 7 3 3 2" xfId="9186" xr:uid="{75077BC9-4EE9-431E-81CE-548B87D41C46}"/>
    <cellStyle name="Millares [0] 7 3 3 3" xfId="14910" xr:uid="{DBA5B9A9-B1BA-44F8-84D5-EF32FC081DB3}"/>
    <cellStyle name="Millares [0] 7 3 4" xfId="6324" xr:uid="{7BBFEF6C-00F9-4090-A1A1-9E9522F64AC1}"/>
    <cellStyle name="Millares [0] 7 3 5" xfId="12048" xr:uid="{7E66C0EC-DDC0-42D5-BAF8-7E19AA1E4CA0}"/>
    <cellStyle name="Millares [0] 7 4" xfId="1077" xr:uid="{6108F572-3E90-4319-8E91-649FEE241466}"/>
    <cellStyle name="Millares [0] 7 4 2" xfId="2508" xr:uid="{E9612CC5-F556-4F61-9FE7-52A78FE08969}"/>
    <cellStyle name="Millares [0] 7 4 2 2" xfId="5370" xr:uid="{D86BBCE7-C37D-4FC3-A5E5-B539DCE13AC9}"/>
    <cellStyle name="Millares [0] 7 4 2 2 2" xfId="11094" xr:uid="{AD8CBD95-C69F-43A9-849D-B045F7637AF2}"/>
    <cellStyle name="Millares [0] 7 4 2 2 3" xfId="16818" xr:uid="{3A1D145A-A603-49B6-AA66-18D79A30B5A1}"/>
    <cellStyle name="Millares [0] 7 4 2 3" xfId="8232" xr:uid="{5BBBFCE3-4F05-4F1F-B21B-0C66D0D21A60}"/>
    <cellStyle name="Millares [0] 7 4 2 4" xfId="13956" xr:uid="{61C31686-6604-4454-A86C-C428B352E28F}"/>
    <cellStyle name="Millares [0] 7 4 3" xfId="3939" xr:uid="{EF9DFF05-5F5E-4746-AF81-9BFE8336BAD4}"/>
    <cellStyle name="Millares [0] 7 4 3 2" xfId="9663" xr:uid="{33BFF42C-3FE5-47B9-9E46-25B536AD7194}"/>
    <cellStyle name="Millares [0] 7 4 3 3" xfId="15387" xr:uid="{D7F25214-1466-4416-9081-1813CB3256BD}"/>
    <cellStyle name="Millares [0] 7 4 4" xfId="6801" xr:uid="{CCE5ECE4-0870-4F4A-9C88-884857C98AF4}"/>
    <cellStyle name="Millares [0] 7 4 5" xfId="12525" xr:uid="{0CB5A0C1-CC99-4520-A01B-E1B407DB4C16}"/>
    <cellStyle name="Millares [0] 7 5" xfId="1554" xr:uid="{10161688-DCAD-4404-A4F9-032B1B4311C7}"/>
    <cellStyle name="Millares [0] 7 5 2" xfId="4416" xr:uid="{ACACF2C7-30EB-4D24-914D-A8320EE19D77}"/>
    <cellStyle name="Millares [0] 7 5 2 2" xfId="10140" xr:uid="{E812A893-E2D7-4B79-B953-0E992D966BDA}"/>
    <cellStyle name="Millares [0] 7 5 2 3" xfId="15864" xr:uid="{F47AE2C9-BE7C-4389-9841-CF7C59B07110}"/>
    <cellStyle name="Millares [0] 7 5 3" xfId="7278" xr:uid="{0CEBB615-F990-4C15-B180-C5BA1CCF95EF}"/>
    <cellStyle name="Millares [0] 7 5 4" xfId="13002" xr:uid="{E12DFA29-58D3-49DB-BF96-7816F55441FB}"/>
    <cellStyle name="Millares [0] 7 6" xfId="2985" xr:uid="{5B3E8ED0-FD5D-4A29-A933-2B73935F1B81}"/>
    <cellStyle name="Millares [0] 7 6 2" xfId="8709" xr:uid="{A9A50273-7230-4D87-8E41-720C3607BE50}"/>
    <cellStyle name="Millares [0] 7 6 3" xfId="14433" xr:uid="{FC5142CB-002F-4525-BE62-80796074F8C7}"/>
    <cellStyle name="Millares [0] 7 7" xfId="5847" xr:uid="{811288A9-F1DA-4076-B7D7-FDCED9A1B313}"/>
    <cellStyle name="Millares [0] 7 8" xfId="11571" xr:uid="{B7C31E21-152C-4032-82EA-88B4763228B5}"/>
    <cellStyle name="Millares [0] 8" xfId="244" xr:uid="{DAC98162-DBFE-43B0-9351-21D66C768E4C}"/>
    <cellStyle name="Millares [0] 8 2" xfId="721" xr:uid="{27E2D954-ABC4-4D8F-A0C2-8EACBA86ED33}"/>
    <cellStyle name="Millares [0] 8 2 2" xfId="2152" xr:uid="{82B569E2-EC19-437F-8F05-61066A98B10A}"/>
    <cellStyle name="Millares [0] 8 2 2 2" xfId="5014" xr:uid="{53EBA189-13E7-4C00-B8C2-AF12493F12A7}"/>
    <cellStyle name="Millares [0] 8 2 2 2 2" xfId="10738" xr:uid="{D1490734-EEEE-48CE-B03A-AAA8BD59C618}"/>
    <cellStyle name="Millares [0] 8 2 2 2 3" xfId="16462" xr:uid="{4A98E315-0040-49EC-A924-2891BB6A1817}"/>
    <cellStyle name="Millares [0] 8 2 2 3" xfId="7876" xr:uid="{2314FA9D-1143-41D7-A6B4-591CF2D53BC0}"/>
    <cellStyle name="Millares [0] 8 2 2 4" xfId="13600" xr:uid="{4D08E9B1-B218-4524-8CD7-AC2A85E14E95}"/>
    <cellStyle name="Millares [0] 8 2 3" xfId="3583" xr:uid="{2F4DEFF0-075F-4F4C-86C8-5F898BBD7B62}"/>
    <cellStyle name="Millares [0] 8 2 3 2" xfId="9307" xr:uid="{46AFDD3C-8F55-4F5E-A4DF-56B86EB5CCFC}"/>
    <cellStyle name="Millares [0] 8 2 3 3" xfId="15031" xr:uid="{9A263B83-97A0-48E8-B87D-EA6AA27463D0}"/>
    <cellStyle name="Millares [0] 8 2 4" xfId="6445" xr:uid="{DD821521-95B8-4B9D-A275-330F64941A85}"/>
    <cellStyle name="Millares [0] 8 2 5" xfId="12169" xr:uid="{E8D05E09-1388-4418-93AD-7118447E1F28}"/>
    <cellStyle name="Millares [0] 8 3" xfId="1198" xr:uid="{145BA2BF-8BB7-496E-83BD-146090658098}"/>
    <cellStyle name="Millares [0] 8 3 2" xfId="2629" xr:uid="{9C602783-6110-4233-8B93-A57E3E06EF4F}"/>
    <cellStyle name="Millares [0] 8 3 2 2" xfId="5491" xr:uid="{8D67C1C7-6BA2-4321-99BD-8B8B9291F0C9}"/>
    <cellStyle name="Millares [0] 8 3 2 2 2" xfId="11215" xr:uid="{24BEA80C-C21A-4B36-BD7D-155E4FBC8F88}"/>
    <cellStyle name="Millares [0] 8 3 2 2 3" xfId="16939" xr:uid="{E3FB47E1-36EE-4B8E-BE1C-B91B25F59C75}"/>
    <cellStyle name="Millares [0] 8 3 2 3" xfId="8353" xr:uid="{63E98DE5-6240-4962-9AE3-A0565E005C45}"/>
    <cellStyle name="Millares [0] 8 3 2 4" xfId="14077" xr:uid="{0DFDF8A9-4B1D-4E8F-B592-3DBCB80A76BE}"/>
    <cellStyle name="Millares [0] 8 3 3" xfId="4060" xr:uid="{B91AAA1B-399A-4B38-A4C0-539FB746538A}"/>
    <cellStyle name="Millares [0] 8 3 3 2" xfId="9784" xr:uid="{1113DD69-EA9D-481C-94FA-72E01D8D2A96}"/>
    <cellStyle name="Millares [0] 8 3 3 3" xfId="15508" xr:uid="{24EF032F-A15F-49C9-BA29-F5F5B5C6DF9C}"/>
    <cellStyle name="Millares [0] 8 3 4" xfId="6922" xr:uid="{9C3628D2-3229-4B3E-AAD3-E23285BF12DC}"/>
    <cellStyle name="Millares [0] 8 3 5" xfId="12646" xr:uid="{AFC0FAF8-9949-4123-AE4A-FEFB2B61DF78}"/>
    <cellStyle name="Millares [0] 8 4" xfId="1675" xr:uid="{3A9CBC6E-7828-4647-B5C1-F3A07DC9A89C}"/>
    <cellStyle name="Millares [0] 8 4 2" xfId="4537" xr:uid="{E14EBEBC-99CE-4D6C-AF1B-732439D3DCA0}"/>
    <cellStyle name="Millares [0] 8 4 2 2" xfId="10261" xr:uid="{29B76FD6-D08C-4902-9665-870195A3C5E1}"/>
    <cellStyle name="Millares [0] 8 4 2 3" xfId="15985" xr:uid="{600A9241-9A99-4CCE-80EF-7D1939D38277}"/>
    <cellStyle name="Millares [0] 8 4 3" xfId="7399" xr:uid="{49920D47-5217-45EF-9299-BCD1B893373C}"/>
    <cellStyle name="Millares [0] 8 4 4" xfId="13123" xr:uid="{12962316-D103-40B3-B147-E40B32C805B7}"/>
    <cellStyle name="Millares [0] 8 5" xfId="3106" xr:uid="{72BEDA06-65E1-425B-9651-965E0B693228}"/>
    <cellStyle name="Millares [0] 8 5 2" xfId="8830" xr:uid="{457FA2B9-96B1-41D9-A1C6-FFFCF247A615}"/>
    <cellStyle name="Millares [0] 8 5 3" xfId="14554" xr:uid="{FCC5CABE-4448-417E-8578-F1CE5B9F9018}"/>
    <cellStyle name="Millares [0] 8 6" xfId="5968" xr:uid="{6E953D7B-1155-48FF-8DB6-550244CA6A8F}"/>
    <cellStyle name="Millares [0] 8 7" xfId="11692" xr:uid="{CF5E2BD3-A893-4B79-9DED-F2ABCE553723}"/>
    <cellStyle name="Millares [0] 9" xfId="482" xr:uid="{BEA4F75B-5D57-4BF5-B483-A05BDCACB5DA}"/>
    <cellStyle name="Millares [0] 9 2" xfId="1913" xr:uid="{FF7A6D4A-2425-4C90-BB4B-657E42F62D56}"/>
    <cellStyle name="Millares [0] 9 2 2" xfId="4775" xr:uid="{9373D063-F4A7-4A5C-B9D0-0A5B8D36CA99}"/>
    <cellStyle name="Millares [0] 9 2 2 2" xfId="10499" xr:uid="{98F5E308-C124-477C-9185-31572F30C578}"/>
    <cellStyle name="Millares [0] 9 2 2 3" xfId="16223" xr:uid="{E4D2106F-C083-4010-8138-B2B21CEF6B9C}"/>
    <cellStyle name="Millares [0] 9 2 3" xfId="7637" xr:uid="{541AAB69-234D-44B8-AC1D-55D943743F4D}"/>
    <cellStyle name="Millares [0] 9 2 4" xfId="13361" xr:uid="{F62EBD8C-CAAE-4AF4-B3D4-0073E11ACCDD}"/>
    <cellStyle name="Millares [0] 9 3" xfId="3344" xr:uid="{BB5D37C6-5D22-4584-9E63-4B6C654B50C6}"/>
    <cellStyle name="Millares [0] 9 3 2" xfId="9068" xr:uid="{90F26FE4-550C-47E0-91BE-A9E137395E46}"/>
    <cellStyle name="Millares [0] 9 3 3" xfId="14792" xr:uid="{DA244187-267B-4E7E-84DC-8A2A12F96751}"/>
    <cellStyle name="Millares [0] 9 4" xfId="6206" xr:uid="{2773A475-9C10-4FEE-81CA-728F566D1FC3}"/>
    <cellStyle name="Millares [0] 9 5" xfId="11930" xr:uid="{8F889C43-CBED-458B-B7CE-C300899E9F79}"/>
    <cellStyle name="Millares 10" xfId="5727" xr:uid="{750897C5-E9FD-439D-BE6A-3ED02A2E46E2}"/>
    <cellStyle name="Millares 10 2" xfId="11451" xr:uid="{3BAB2F2B-D72A-4D22-98E8-7173665BDD4A}"/>
    <cellStyle name="Millares 10 3" xfId="17175" xr:uid="{09C2684F-001A-462F-B382-2F51833C6300}"/>
    <cellStyle name="Millares 2" xfId="1" xr:uid="{00000000-0005-0000-0000-000002000000}"/>
    <cellStyle name="Millares 2 10" xfId="956" xr:uid="{CC7FB102-E785-4759-A072-44F032C40565}"/>
    <cellStyle name="Millares 2 10 2" xfId="2387" xr:uid="{18A4A279-4619-4348-A7F8-84C31B8721B0}"/>
    <cellStyle name="Millares 2 10 2 2" xfId="5249" xr:uid="{0A6C5176-7352-48CE-B89D-C57F509FA5CE}"/>
    <cellStyle name="Millares 2 10 2 2 2" xfId="10973" xr:uid="{5A50757C-6493-4731-AA69-E623E4E4288A}"/>
    <cellStyle name="Millares 2 10 2 2 3" xfId="16697" xr:uid="{BDFE94C7-15F7-473A-951C-3B04399E4938}"/>
    <cellStyle name="Millares 2 10 2 3" xfId="8111" xr:uid="{6FAA430C-42C8-4C99-951B-72B181BD66DD}"/>
    <cellStyle name="Millares 2 10 2 4" xfId="13835" xr:uid="{B2C94EE3-8A2D-4EDD-B3C2-C697CC8133DA}"/>
    <cellStyle name="Millares 2 10 3" xfId="3818" xr:uid="{C72260F0-07A5-4B1B-96D5-D3A97ADBA822}"/>
    <cellStyle name="Millares 2 10 3 2" xfId="9542" xr:uid="{B719EA5E-734C-496B-8F22-A07A47DA7D39}"/>
    <cellStyle name="Millares 2 10 3 3" xfId="15266" xr:uid="{20CADB4E-7D70-4AC2-87A1-F5D8B4C0F7E1}"/>
    <cellStyle name="Millares 2 10 4" xfId="6680" xr:uid="{BF96F85B-E1EA-4F20-8237-9BC086BB9735}"/>
    <cellStyle name="Millares 2 10 5" xfId="12404" xr:uid="{76BB303B-EB0E-471B-A105-2CBD117D1F62}"/>
    <cellStyle name="Millares 2 11" xfId="1433" xr:uid="{02C58CC7-477F-4AF6-B61F-E921D78D0D39}"/>
    <cellStyle name="Millares 2 11 2" xfId="4295" xr:uid="{1A6A6CF9-8701-4BD7-A66A-4EFC6C0810FC}"/>
    <cellStyle name="Millares 2 11 2 2" xfId="10019" xr:uid="{4C131C61-E1B5-403F-8DBC-74D3121414F5}"/>
    <cellStyle name="Millares 2 11 2 3" xfId="15743" xr:uid="{A176935A-BBCB-4201-886A-18D3D311D4DD}"/>
    <cellStyle name="Millares 2 11 3" xfId="7157" xr:uid="{B57F8722-7A94-43F6-AAB7-BDCB4EFD32BE}"/>
    <cellStyle name="Millares 2 11 4" xfId="12881" xr:uid="{CD411E47-4724-421E-9C50-5A6FE61920FD}"/>
    <cellStyle name="Millares 2 12" xfId="2864" xr:uid="{D5B7DEF1-447B-43C7-B5D5-4D640C6464B0}"/>
    <cellStyle name="Millares 2 12 2" xfId="8588" xr:uid="{C2B173BF-6014-4BE5-BD58-7EDB3DDD1878}"/>
    <cellStyle name="Millares 2 12 3" xfId="14312" xr:uid="{8C3646C2-F5D6-4B6E-8D9E-6554415840A5}"/>
    <cellStyle name="Millares 2 13" xfId="5728" xr:uid="{E6509759-1274-4DFD-975E-22B443A4DF96}"/>
    <cellStyle name="Millares 2 14" xfId="11452" xr:uid="{86914A8A-31E6-4529-B24A-55B2F593404F}"/>
    <cellStyle name="Millares 2 2" xfId="6" xr:uid="{E477D3A3-0E48-41F4-AE09-A3D8DBCCC663}"/>
    <cellStyle name="Millares 2 2 10" xfId="1437" xr:uid="{94905B58-A0D8-481F-A331-D902B746780F}"/>
    <cellStyle name="Millares 2 2 10 2" xfId="4299" xr:uid="{2D653EAB-EF24-4166-8269-DE48CE80ACBB}"/>
    <cellStyle name="Millares 2 2 10 2 2" xfId="10023" xr:uid="{67D08B04-D356-44C5-8084-2165916774FB}"/>
    <cellStyle name="Millares 2 2 10 2 3" xfId="15747" xr:uid="{BED1E2FE-FCEA-43E8-A91B-6D0C6E7A489C}"/>
    <cellStyle name="Millares 2 2 10 3" xfId="7161" xr:uid="{A3FC8E57-1D30-4929-B64E-A569708DDCA4}"/>
    <cellStyle name="Millares 2 2 10 4" xfId="12885" xr:uid="{77F0F3CA-2014-4A77-83D1-4339BB82C470}"/>
    <cellStyle name="Millares 2 2 11" xfId="2868" xr:uid="{F0CDC9B4-6EB1-416F-8A91-037638A98B8D}"/>
    <cellStyle name="Millares 2 2 11 2" xfId="8592" xr:uid="{E2401B78-D49D-4684-A6ED-B7C5CDA118E2}"/>
    <cellStyle name="Millares 2 2 11 3" xfId="14316" xr:uid="{D5EAF871-6AB0-431D-9721-2BE87F6534D9}"/>
    <cellStyle name="Millares 2 2 12" xfId="5731" xr:uid="{513686BF-5E98-41F0-A944-56EC0DBB8EC1}"/>
    <cellStyle name="Millares 2 2 13" xfId="11455" xr:uid="{32D5AA6B-BE40-4B3E-99DC-78A7E12A032B}"/>
    <cellStyle name="Millares 2 2 2" xfId="14" xr:uid="{8340DD09-32B4-43B0-B3CD-2246A26C168D}"/>
    <cellStyle name="Millares 2 2 2 10" xfId="2876" xr:uid="{C244A711-FB71-4A01-A44F-53EFE67D1EB3}"/>
    <cellStyle name="Millares 2 2 2 10 2" xfId="8600" xr:uid="{BF67E94C-A375-4489-991A-F726F125B4A6}"/>
    <cellStyle name="Millares 2 2 2 10 3" xfId="14324" xr:uid="{C30F2AF8-8F38-46C7-BE26-A2F7164ED976}"/>
    <cellStyle name="Millares 2 2 2 11" xfId="5739" xr:uid="{BD8E33E1-CEBF-45B8-AC5C-00D93D3C5A55}"/>
    <cellStyle name="Millares 2 2 2 12" xfId="11463" xr:uid="{CBA0BF52-08AF-4ECA-BFB4-86FC9070D325}"/>
    <cellStyle name="Millares 2 2 2 2" xfId="35" xr:uid="{7892FD84-9CEF-4381-9C70-D6C0BBA6F91B}"/>
    <cellStyle name="Millares 2 2 2 2 10" xfId="11483" xr:uid="{F58272CA-7E3C-4D97-AAFC-94DF2DFCD1E4}"/>
    <cellStyle name="Millares 2 2 2 2 2" xfId="94" xr:uid="{E71AA06A-20E6-405E-B414-C9F06521B7D4}"/>
    <cellStyle name="Millares 2 2 2 2 2 2" xfId="212" xr:uid="{E4BA4E8B-6DCC-4BD4-BCA8-7341E0CC8078}"/>
    <cellStyle name="Millares 2 2 2 2 2 2 2" xfId="451" xr:uid="{32234841-4285-49E1-B976-F9966046E57A}"/>
    <cellStyle name="Millares 2 2 2 2 2 2 2 2" xfId="928" xr:uid="{8911CB70-236F-4B29-A3A7-C3A09D21E350}"/>
    <cellStyle name="Millares 2 2 2 2 2 2 2 2 2" xfId="2359" xr:uid="{1CB5F37C-356A-4642-83DB-8C1946A89207}"/>
    <cellStyle name="Millares 2 2 2 2 2 2 2 2 2 2" xfId="5221" xr:uid="{17E6BF35-10D4-4538-A537-9724FA7F6535}"/>
    <cellStyle name="Millares 2 2 2 2 2 2 2 2 2 2 2" xfId="10945" xr:uid="{DE340E5E-43FF-4DFD-8D31-C9AA098B86DB}"/>
    <cellStyle name="Millares 2 2 2 2 2 2 2 2 2 2 3" xfId="16669" xr:uid="{0438BD6A-B2E0-41A1-9FEF-CF0359D467B9}"/>
    <cellStyle name="Millares 2 2 2 2 2 2 2 2 2 3" xfId="8083" xr:uid="{5F0C963D-6EA7-4B1A-BDD2-614AC20477B8}"/>
    <cellStyle name="Millares 2 2 2 2 2 2 2 2 2 4" xfId="13807" xr:uid="{AAB7564E-3616-4690-84A8-B842D311AA00}"/>
    <cellStyle name="Millares 2 2 2 2 2 2 2 2 3" xfId="3790" xr:uid="{B0D450EF-9418-41AA-9B90-816B5F65995E}"/>
    <cellStyle name="Millares 2 2 2 2 2 2 2 2 3 2" xfId="9514" xr:uid="{326DB93D-B0DB-4201-8603-36149EE909EF}"/>
    <cellStyle name="Millares 2 2 2 2 2 2 2 2 3 3" xfId="15238" xr:uid="{9D8E933A-9407-4809-ACCC-B9B12798188D}"/>
    <cellStyle name="Millares 2 2 2 2 2 2 2 2 4" xfId="6652" xr:uid="{F1F94F73-DEB7-4BDB-919F-D840DCFE9DB7}"/>
    <cellStyle name="Millares 2 2 2 2 2 2 2 2 5" xfId="12376" xr:uid="{FDB4B922-2827-4337-986E-DE4AA9A9A44E}"/>
    <cellStyle name="Millares 2 2 2 2 2 2 2 3" xfId="1405" xr:uid="{729CDFE0-A6C8-4790-9FD9-68F762B1084B}"/>
    <cellStyle name="Millares 2 2 2 2 2 2 2 3 2" xfId="2836" xr:uid="{EF685C16-5B6E-489F-8561-D3A169FAE4AD}"/>
    <cellStyle name="Millares 2 2 2 2 2 2 2 3 2 2" xfId="5698" xr:uid="{24197DEA-E8E2-4FB3-9981-148A6DC06702}"/>
    <cellStyle name="Millares 2 2 2 2 2 2 2 3 2 2 2" xfId="11422" xr:uid="{E51AB91E-35B6-46C6-9CA2-B0B1D3645A4E}"/>
    <cellStyle name="Millares 2 2 2 2 2 2 2 3 2 2 3" xfId="17146" xr:uid="{5D6EC639-9FC6-4608-B057-1FC36C24B188}"/>
    <cellStyle name="Millares 2 2 2 2 2 2 2 3 2 3" xfId="8560" xr:uid="{1562BC77-235F-4424-953E-827BF6A01AB2}"/>
    <cellStyle name="Millares 2 2 2 2 2 2 2 3 2 4" xfId="14284" xr:uid="{3EDCAA17-4D69-4C53-A8F3-B20779212F54}"/>
    <cellStyle name="Millares 2 2 2 2 2 2 2 3 3" xfId="4267" xr:uid="{B4E24C83-716F-4068-A9CC-915ED4C69228}"/>
    <cellStyle name="Millares 2 2 2 2 2 2 2 3 3 2" xfId="9991" xr:uid="{3C857BCE-B5C9-4203-95B3-5788F8396F52}"/>
    <cellStyle name="Millares 2 2 2 2 2 2 2 3 3 3" xfId="15715" xr:uid="{51E8A895-9176-443F-941C-9CA79F69034A}"/>
    <cellStyle name="Millares 2 2 2 2 2 2 2 3 4" xfId="7129" xr:uid="{46F0276A-124B-4BD9-8B5F-5CD3249C189B}"/>
    <cellStyle name="Millares 2 2 2 2 2 2 2 3 5" xfId="12853" xr:uid="{4C0FDEB7-7D95-4F28-A2B2-F2551817BFED}"/>
    <cellStyle name="Millares 2 2 2 2 2 2 2 4" xfId="1882" xr:uid="{8A39ED69-5707-435C-AFC9-D481F8580131}"/>
    <cellStyle name="Millares 2 2 2 2 2 2 2 4 2" xfId="4744" xr:uid="{76CD1A5E-ED84-4454-A13B-36EB536105F4}"/>
    <cellStyle name="Millares 2 2 2 2 2 2 2 4 2 2" xfId="10468" xr:uid="{EF498C88-047E-45C0-B585-C7835B1FD437}"/>
    <cellStyle name="Millares 2 2 2 2 2 2 2 4 2 3" xfId="16192" xr:uid="{760A2A04-8F5C-402C-A190-5857953DA4C5}"/>
    <cellStyle name="Millares 2 2 2 2 2 2 2 4 3" xfId="7606" xr:uid="{FCF08724-2DB9-4EBA-B3AE-DC1966F4682F}"/>
    <cellStyle name="Millares 2 2 2 2 2 2 2 4 4" xfId="13330" xr:uid="{B2279EDC-6BB4-494F-B98D-8BF75CC25A6C}"/>
    <cellStyle name="Millares 2 2 2 2 2 2 2 5" xfId="3313" xr:uid="{190ABE5A-774F-4FAB-8856-6BC5936B7A8F}"/>
    <cellStyle name="Millares 2 2 2 2 2 2 2 5 2" xfId="9037" xr:uid="{B1F8273F-1C53-4E55-A74A-7D3DC32E753A}"/>
    <cellStyle name="Millares 2 2 2 2 2 2 2 5 3" xfId="14761" xr:uid="{D3937449-E264-48C8-B9E1-EAE8E1F29906}"/>
    <cellStyle name="Millares 2 2 2 2 2 2 2 6" xfId="6175" xr:uid="{6A8492C3-0265-407A-A472-1E9CDAF47C32}"/>
    <cellStyle name="Millares 2 2 2 2 2 2 2 7" xfId="11899" xr:uid="{6D4322B0-2896-4086-87E2-9C330808E41B}"/>
    <cellStyle name="Millares 2 2 2 2 2 2 3" xfId="689" xr:uid="{88199A25-B8A5-467E-AFA5-9246C5166261}"/>
    <cellStyle name="Millares 2 2 2 2 2 2 3 2" xfId="2120" xr:uid="{4DC0EF46-863E-4803-B3ED-2D7038BE60BD}"/>
    <cellStyle name="Millares 2 2 2 2 2 2 3 2 2" xfId="4982" xr:uid="{0A79F72B-E3C4-4185-AA9D-F7CF9CFCEF17}"/>
    <cellStyle name="Millares 2 2 2 2 2 2 3 2 2 2" xfId="10706" xr:uid="{5A3F3290-0E66-4ECF-B7E0-DEF043807710}"/>
    <cellStyle name="Millares 2 2 2 2 2 2 3 2 2 3" xfId="16430" xr:uid="{8D1D5085-FB92-4BE1-822A-53B36DD311DA}"/>
    <cellStyle name="Millares 2 2 2 2 2 2 3 2 3" xfId="7844" xr:uid="{D417A066-1877-4305-867F-87D87F32224C}"/>
    <cellStyle name="Millares 2 2 2 2 2 2 3 2 4" xfId="13568" xr:uid="{076A1392-B1EC-46FB-9E19-21AF33A22C30}"/>
    <cellStyle name="Millares 2 2 2 2 2 2 3 3" xfId="3551" xr:uid="{F91F3426-A7F2-4B90-A611-795D18E32EE6}"/>
    <cellStyle name="Millares 2 2 2 2 2 2 3 3 2" xfId="9275" xr:uid="{F7F6CDA5-0E1D-436A-B1B5-36B849E78266}"/>
    <cellStyle name="Millares 2 2 2 2 2 2 3 3 3" xfId="14999" xr:uid="{82E9AD30-DAFB-4450-A207-DFC367EDF8F8}"/>
    <cellStyle name="Millares 2 2 2 2 2 2 3 4" xfId="6413" xr:uid="{5D7214DB-7B90-43B2-83A8-23A608A2C32B}"/>
    <cellStyle name="Millares 2 2 2 2 2 2 3 5" xfId="12137" xr:uid="{0B8D0EA7-4C2C-4F16-8B7D-64A4BEE1B15F}"/>
    <cellStyle name="Millares 2 2 2 2 2 2 4" xfId="1166" xr:uid="{2B42BF6D-C6C7-431D-83F6-0FB5312C4918}"/>
    <cellStyle name="Millares 2 2 2 2 2 2 4 2" xfId="2597" xr:uid="{920FC069-AE35-427E-99F0-908765A484BA}"/>
    <cellStyle name="Millares 2 2 2 2 2 2 4 2 2" xfId="5459" xr:uid="{37F974FB-0157-4EC1-A003-C1F46499E0EC}"/>
    <cellStyle name="Millares 2 2 2 2 2 2 4 2 2 2" xfId="11183" xr:uid="{9588F0C3-5AD6-49D4-BB9B-3F578E97288C}"/>
    <cellStyle name="Millares 2 2 2 2 2 2 4 2 2 3" xfId="16907" xr:uid="{A2EA4DE6-E4DF-4808-8510-AEA4F8B0FEDA}"/>
    <cellStyle name="Millares 2 2 2 2 2 2 4 2 3" xfId="8321" xr:uid="{48F14711-ABE4-4F89-92D5-53B74501F116}"/>
    <cellStyle name="Millares 2 2 2 2 2 2 4 2 4" xfId="14045" xr:uid="{80DB6C6D-E22B-48CB-973D-7C6314139021}"/>
    <cellStyle name="Millares 2 2 2 2 2 2 4 3" xfId="4028" xr:uid="{2EEF4E7B-DF17-46F4-B803-658D57C6547C}"/>
    <cellStyle name="Millares 2 2 2 2 2 2 4 3 2" xfId="9752" xr:uid="{11B3C197-A6C5-42C2-9085-EDCF11531E2A}"/>
    <cellStyle name="Millares 2 2 2 2 2 2 4 3 3" xfId="15476" xr:uid="{68967322-59A4-4E8C-A844-058943718111}"/>
    <cellStyle name="Millares 2 2 2 2 2 2 4 4" xfId="6890" xr:uid="{9AD94184-36FA-4967-BAF1-D5D5D2EDD203}"/>
    <cellStyle name="Millares 2 2 2 2 2 2 4 5" xfId="12614" xr:uid="{72327854-0CAA-4194-8FA8-ECEBEA3C4B67}"/>
    <cellStyle name="Millares 2 2 2 2 2 2 5" xfId="1643" xr:uid="{279530CE-1AF4-4054-B978-D23C4082BDC2}"/>
    <cellStyle name="Millares 2 2 2 2 2 2 5 2" xfId="4505" xr:uid="{F3D2E30C-B873-4A50-B002-3A32DC039902}"/>
    <cellStyle name="Millares 2 2 2 2 2 2 5 2 2" xfId="10229" xr:uid="{956A6530-6031-4F9A-BD8F-4E147FCACB93}"/>
    <cellStyle name="Millares 2 2 2 2 2 2 5 2 3" xfId="15953" xr:uid="{061F2DEC-3C01-489A-9FDF-93724E3F83E9}"/>
    <cellStyle name="Millares 2 2 2 2 2 2 5 3" xfId="7367" xr:uid="{54EEC63E-49CB-49B4-A1AC-B001BF2F2809}"/>
    <cellStyle name="Millares 2 2 2 2 2 2 5 4" xfId="13091" xr:uid="{E927638D-9DB3-4937-AE05-AF900A6E9A68}"/>
    <cellStyle name="Millares 2 2 2 2 2 2 6" xfId="3074" xr:uid="{6350B146-13E5-4D4B-8FB9-69478F88A758}"/>
    <cellStyle name="Millares 2 2 2 2 2 2 6 2" xfId="8798" xr:uid="{572E2E40-9DA6-4DEF-9B01-D27212573326}"/>
    <cellStyle name="Millares 2 2 2 2 2 2 6 3" xfId="14522" xr:uid="{D5E11A5C-09D6-47DB-B9A6-F888670E1A21}"/>
    <cellStyle name="Millares 2 2 2 2 2 2 7" xfId="5936" xr:uid="{3B7652AA-4CCC-43B9-B717-475E0CFAC13D}"/>
    <cellStyle name="Millares 2 2 2 2 2 2 8" xfId="11660" xr:uid="{BC2618EF-A83B-40F7-8E05-A77F031EBCEB}"/>
    <cellStyle name="Millares 2 2 2 2 2 3" xfId="333" xr:uid="{ADA3355A-7A0D-4B9C-B946-20C4350BEA2C}"/>
    <cellStyle name="Millares 2 2 2 2 2 3 2" xfId="810" xr:uid="{D64998D1-B0CA-4754-AC27-311F62A1EAE3}"/>
    <cellStyle name="Millares 2 2 2 2 2 3 2 2" xfId="2241" xr:uid="{CB4809CC-BC5B-4BDE-8741-F69D10C6DECF}"/>
    <cellStyle name="Millares 2 2 2 2 2 3 2 2 2" xfId="5103" xr:uid="{42689E66-4E84-44B4-80CC-C681A80E1740}"/>
    <cellStyle name="Millares 2 2 2 2 2 3 2 2 2 2" xfId="10827" xr:uid="{CFEF169A-457A-4A37-AE18-D75796391A31}"/>
    <cellStyle name="Millares 2 2 2 2 2 3 2 2 2 3" xfId="16551" xr:uid="{D6D02C2F-A788-4810-A3C6-1521AFDEAF3C}"/>
    <cellStyle name="Millares 2 2 2 2 2 3 2 2 3" xfId="7965" xr:uid="{14D7BC63-0BF5-43B1-A7E1-3CB44470FA64}"/>
    <cellStyle name="Millares 2 2 2 2 2 3 2 2 4" xfId="13689" xr:uid="{C596122A-C230-442D-B00F-2B236D274162}"/>
    <cellStyle name="Millares 2 2 2 2 2 3 2 3" xfId="3672" xr:uid="{CA7E5EC8-E544-4233-9280-D22666FB12D3}"/>
    <cellStyle name="Millares 2 2 2 2 2 3 2 3 2" xfId="9396" xr:uid="{B674D29A-FE96-451B-9C3B-06CB8F6DED30}"/>
    <cellStyle name="Millares 2 2 2 2 2 3 2 3 3" xfId="15120" xr:uid="{CB67FB3F-819B-4036-AE3E-7DE14D6C0D6D}"/>
    <cellStyle name="Millares 2 2 2 2 2 3 2 4" xfId="6534" xr:uid="{9BB5B53D-12B3-443F-86EA-9033FD2A7956}"/>
    <cellStyle name="Millares 2 2 2 2 2 3 2 5" xfId="12258" xr:uid="{AE8ED124-60B5-460E-AC73-1824B60353D6}"/>
    <cellStyle name="Millares 2 2 2 2 2 3 3" xfId="1287" xr:uid="{FC1C77FB-F114-42DA-A647-14B6210F8DB9}"/>
    <cellStyle name="Millares 2 2 2 2 2 3 3 2" xfId="2718" xr:uid="{E6017C2C-02F5-4AD6-9154-4CE10C14B367}"/>
    <cellStyle name="Millares 2 2 2 2 2 3 3 2 2" xfId="5580" xr:uid="{27E74096-755B-431F-B766-21FD35F86728}"/>
    <cellStyle name="Millares 2 2 2 2 2 3 3 2 2 2" xfId="11304" xr:uid="{65E552CF-78A4-4328-B45A-3BE313C0C873}"/>
    <cellStyle name="Millares 2 2 2 2 2 3 3 2 2 3" xfId="17028" xr:uid="{87208C03-717E-4DF2-AE87-4D43E04EF79D}"/>
    <cellStyle name="Millares 2 2 2 2 2 3 3 2 3" xfId="8442" xr:uid="{10AFE189-0970-4A86-9C9E-E0CF0674AC76}"/>
    <cellStyle name="Millares 2 2 2 2 2 3 3 2 4" xfId="14166" xr:uid="{E03A1479-F160-4F05-A6D4-68D0C8F94B42}"/>
    <cellStyle name="Millares 2 2 2 2 2 3 3 3" xfId="4149" xr:uid="{13F784AF-9397-4D38-A631-BA4B717AD41C}"/>
    <cellStyle name="Millares 2 2 2 2 2 3 3 3 2" xfId="9873" xr:uid="{1F62D58F-6AA4-4737-B24F-EBF80D6984B5}"/>
    <cellStyle name="Millares 2 2 2 2 2 3 3 3 3" xfId="15597" xr:uid="{108F5593-6505-4687-BAC5-191D362205F1}"/>
    <cellStyle name="Millares 2 2 2 2 2 3 3 4" xfId="7011" xr:uid="{59B915D5-CCF6-48EF-A5AE-40AF52BD4E22}"/>
    <cellStyle name="Millares 2 2 2 2 2 3 3 5" xfId="12735" xr:uid="{8CE91B58-68D7-4532-9823-DD7740D81C90}"/>
    <cellStyle name="Millares 2 2 2 2 2 3 4" xfId="1764" xr:uid="{29FBEE81-A96C-4639-9FF0-48411085F8BC}"/>
    <cellStyle name="Millares 2 2 2 2 2 3 4 2" xfId="4626" xr:uid="{27548C54-EE7D-49F9-9AA0-EFD121D9DF71}"/>
    <cellStyle name="Millares 2 2 2 2 2 3 4 2 2" xfId="10350" xr:uid="{69E2B109-738B-4C1B-B7CF-06B7E12C3460}"/>
    <cellStyle name="Millares 2 2 2 2 2 3 4 2 3" xfId="16074" xr:uid="{0FD6669B-EA01-4EC4-A66F-1D2757755E20}"/>
    <cellStyle name="Millares 2 2 2 2 2 3 4 3" xfId="7488" xr:uid="{5FA34127-B7FD-45D6-AADC-C8E8ECB981B8}"/>
    <cellStyle name="Millares 2 2 2 2 2 3 4 4" xfId="13212" xr:uid="{743C493F-979A-42ED-9A6F-21C7ABAF3720}"/>
    <cellStyle name="Millares 2 2 2 2 2 3 5" xfId="3195" xr:uid="{6CACEBF4-48B2-4F6F-82BF-0E3F8424580B}"/>
    <cellStyle name="Millares 2 2 2 2 2 3 5 2" xfId="8919" xr:uid="{77A973C7-6EED-470B-861C-8888887AA91A}"/>
    <cellStyle name="Millares 2 2 2 2 2 3 5 3" xfId="14643" xr:uid="{DE386F37-88C5-4C29-BB40-4A31280158EE}"/>
    <cellStyle name="Millares 2 2 2 2 2 3 6" xfId="6057" xr:uid="{5752E536-F487-475B-AFB8-6564F7DE2CCC}"/>
    <cellStyle name="Millares 2 2 2 2 2 3 7" xfId="11781" xr:uid="{F1DC0947-023F-41DF-9B88-E6E51532A704}"/>
    <cellStyle name="Millares 2 2 2 2 2 4" xfId="571" xr:uid="{871FC0D2-CF84-4519-8AB0-93120A8B0464}"/>
    <cellStyle name="Millares 2 2 2 2 2 4 2" xfId="2002" xr:uid="{2C211919-68C1-4057-888F-DE958CFE566D}"/>
    <cellStyle name="Millares 2 2 2 2 2 4 2 2" xfId="4864" xr:uid="{89BEB58E-3A49-4B7C-B341-AA404560A873}"/>
    <cellStyle name="Millares 2 2 2 2 2 4 2 2 2" xfId="10588" xr:uid="{47FC3DAC-1FD7-4BB5-8297-51951B72DBA6}"/>
    <cellStyle name="Millares 2 2 2 2 2 4 2 2 3" xfId="16312" xr:uid="{F3911266-C5D5-43DF-BD13-9C3F29CBA739}"/>
    <cellStyle name="Millares 2 2 2 2 2 4 2 3" xfId="7726" xr:uid="{9242E4F2-642E-48F0-A3E0-212B063F413B}"/>
    <cellStyle name="Millares 2 2 2 2 2 4 2 4" xfId="13450" xr:uid="{B0011C68-A699-4EA1-9C0E-C39615B03DC4}"/>
    <cellStyle name="Millares 2 2 2 2 2 4 3" xfId="3433" xr:uid="{73683C2B-688E-47AA-8AA8-773CE18B70A2}"/>
    <cellStyle name="Millares 2 2 2 2 2 4 3 2" xfId="9157" xr:uid="{5914DA73-2B8C-4BF7-AA32-F81EB2A19964}"/>
    <cellStyle name="Millares 2 2 2 2 2 4 3 3" xfId="14881" xr:uid="{BB261E6A-9FE4-4DEF-B58B-F62CE707739C}"/>
    <cellStyle name="Millares 2 2 2 2 2 4 4" xfId="6295" xr:uid="{BC21FFA2-8E40-47AF-B83C-10D687C323C2}"/>
    <cellStyle name="Millares 2 2 2 2 2 4 5" xfId="12019" xr:uid="{D1E899EE-608B-461B-83CC-ABBE51D57A7F}"/>
    <cellStyle name="Millares 2 2 2 2 2 5" xfId="1048" xr:uid="{0CEEF1B8-EA22-4CA5-B61A-A71B11FAE9DE}"/>
    <cellStyle name="Millares 2 2 2 2 2 5 2" xfId="2479" xr:uid="{EF822BFF-30A8-4F62-ADB1-7C049046D6A6}"/>
    <cellStyle name="Millares 2 2 2 2 2 5 2 2" xfId="5341" xr:uid="{250048DF-E293-4D6C-899F-33D81E9AE7B4}"/>
    <cellStyle name="Millares 2 2 2 2 2 5 2 2 2" xfId="11065" xr:uid="{F861AE80-53BB-4416-A285-D7C2D61B14CA}"/>
    <cellStyle name="Millares 2 2 2 2 2 5 2 2 3" xfId="16789" xr:uid="{32A3D61A-A928-4CCF-85E7-EFE2E4F1739A}"/>
    <cellStyle name="Millares 2 2 2 2 2 5 2 3" xfId="8203" xr:uid="{7CD3CCC4-C209-41AD-BC9E-F7E98C1B2E49}"/>
    <cellStyle name="Millares 2 2 2 2 2 5 2 4" xfId="13927" xr:uid="{79A3982C-C922-404E-902C-E8C5EF603C0E}"/>
    <cellStyle name="Millares 2 2 2 2 2 5 3" xfId="3910" xr:uid="{E1C57DF2-15B8-409E-A046-62BCB5DE6334}"/>
    <cellStyle name="Millares 2 2 2 2 2 5 3 2" xfId="9634" xr:uid="{20866C6C-A0CF-4613-BA68-B144CAC2D097}"/>
    <cellStyle name="Millares 2 2 2 2 2 5 3 3" xfId="15358" xr:uid="{A1BB9B84-1A29-4432-9F33-91760ACD4AE9}"/>
    <cellStyle name="Millares 2 2 2 2 2 5 4" xfId="6772" xr:uid="{1903B6CA-FE3F-4850-A306-4CDA39EAE73E}"/>
    <cellStyle name="Millares 2 2 2 2 2 5 5" xfId="12496" xr:uid="{D24C304B-15B8-4C22-9A3F-66656E8FA3F1}"/>
    <cellStyle name="Millares 2 2 2 2 2 6" xfId="1525" xr:uid="{C559B709-6A7F-4852-ACFD-2B48C20A5AC9}"/>
    <cellStyle name="Millares 2 2 2 2 2 6 2" xfId="4387" xr:uid="{FC5DEFBF-9FED-454D-97A7-6786AC3AD617}"/>
    <cellStyle name="Millares 2 2 2 2 2 6 2 2" xfId="10111" xr:uid="{AC1D6C34-B3B4-46E1-A0D2-6B21B3D43E06}"/>
    <cellStyle name="Millares 2 2 2 2 2 6 2 3" xfId="15835" xr:uid="{80DAF34E-F6D4-4107-BB0C-CEAF63B616F5}"/>
    <cellStyle name="Millares 2 2 2 2 2 6 3" xfId="7249" xr:uid="{0B9A95E7-123A-40C3-9242-AEA73BA50A54}"/>
    <cellStyle name="Millares 2 2 2 2 2 6 4" xfId="12973" xr:uid="{F5945E29-4C5D-4516-928C-C759724B9E02}"/>
    <cellStyle name="Millares 2 2 2 2 2 7" xfId="2956" xr:uid="{B1AA0CE8-F992-47FA-99BA-B3AC1BE84AED}"/>
    <cellStyle name="Millares 2 2 2 2 2 7 2" xfId="8680" xr:uid="{AE17A239-CA02-4D4E-A1F8-2DDB9D709CC2}"/>
    <cellStyle name="Millares 2 2 2 2 2 7 3" xfId="14404" xr:uid="{7ECC551A-7B3D-45E3-9EE0-392C926F69DA}"/>
    <cellStyle name="Millares 2 2 2 2 2 8" xfId="5818" xr:uid="{B4EED29F-32A8-469E-844C-1DD6D2652DCD}"/>
    <cellStyle name="Millares 2 2 2 2 2 9" xfId="11542" xr:uid="{A204A063-CBC8-4D1F-9B5B-D858A7D84CC7}"/>
    <cellStyle name="Millares 2 2 2 2 3" xfId="152" xr:uid="{A18B2E9C-191C-4456-ACB6-26A9A5736A1C}"/>
    <cellStyle name="Millares 2 2 2 2 3 2" xfId="391" xr:uid="{487A1E9E-7426-4F3D-A7B8-485C8419FF78}"/>
    <cellStyle name="Millares 2 2 2 2 3 2 2" xfId="868" xr:uid="{188386E4-6FD4-4B62-8E04-A4A0D0F1BEA1}"/>
    <cellStyle name="Millares 2 2 2 2 3 2 2 2" xfId="2299" xr:uid="{8C8B83FE-8A8B-4376-8D47-48D6C8A920F4}"/>
    <cellStyle name="Millares 2 2 2 2 3 2 2 2 2" xfId="5161" xr:uid="{F96820E8-CA52-4D2D-AC47-BB7D9DB0BF9C}"/>
    <cellStyle name="Millares 2 2 2 2 3 2 2 2 2 2" xfId="10885" xr:uid="{1F0F519E-FD7A-4E1F-9CE1-57C77E26B5C2}"/>
    <cellStyle name="Millares 2 2 2 2 3 2 2 2 2 3" xfId="16609" xr:uid="{EDDFA74C-8210-4C11-A4DB-B197F9FE9A99}"/>
    <cellStyle name="Millares 2 2 2 2 3 2 2 2 3" xfId="8023" xr:uid="{A6ABDD7E-B780-4832-A6DF-1064ED964F02}"/>
    <cellStyle name="Millares 2 2 2 2 3 2 2 2 4" xfId="13747" xr:uid="{94955380-8384-44C2-A85D-73DCD74CA925}"/>
    <cellStyle name="Millares 2 2 2 2 3 2 2 3" xfId="3730" xr:uid="{F933C8B2-03B1-4A64-904D-ED3D854910D0}"/>
    <cellStyle name="Millares 2 2 2 2 3 2 2 3 2" xfId="9454" xr:uid="{FBAC7DF8-4FC6-4D63-8AAB-940225456127}"/>
    <cellStyle name="Millares 2 2 2 2 3 2 2 3 3" xfId="15178" xr:uid="{AE999958-866E-4BFF-BA91-07CEF143B4F3}"/>
    <cellStyle name="Millares 2 2 2 2 3 2 2 4" xfId="6592" xr:uid="{33685E4F-DCBE-4095-91EF-9C1F3B70E8F6}"/>
    <cellStyle name="Millares 2 2 2 2 3 2 2 5" xfId="12316" xr:uid="{6089D3EE-3C88-4BCE-BA0B-A14B20CFE5BA}"/>
    <cellStyle name="Millares 2 2 2 2 3 2 3" xfId="1345" xr:uid="{46C0EC4A-F58E-4F1F-B288-440D4C9E9607}"/>
    <cellStyle name="Millares 2 2 2 2 3 2 3 2" xfId="2776" xr:uid="{3CCA6367-B61B-47EF-9F1A-11C0BDFE58A4}"/>
    <cellStyle name="Millares 2 2 2 2 3 2 3 2 2" xfId="5638" xr:uid="{3DF22E22-5853-471B-8754-37462583BB52}"/>
    <cellStyle name="Millares 2 2 2 2 3 2 3 2 2 2" xfId="11362" xr:uid="{4F2D2B90-46D2-4A2E-85C4-C8A470C7A2C3}"/>
    <cellStyle name="Millares 2 2 2 2 3 2 3 2 2 3" xfId="17086" xr:uid="{84D52246-351B-47A3-B2F0-6952C116275A}"/>
    <cellStyle name="Millares 2 2 2 2 3 2 3 2 3" xfId="8500" xr:uid="{8A05A6DA-2A83-4EBC-91B0-83221695D6A3}"/>
    <cellStyle name="Millares 2 2 2 2 3 2 3 2 4" xfId="14224" xr:uid="{99FDC2CC-2608-4DEC-8444-F25580AC7011}"/>
    <cellStyle name="Millares 2 2 2 2 3 2 3 3" xfId="4207" xr:uid="{0C6F2D16-ABF4-4D62-92F9-B616EB049123}"/>
    <cellStyle name="Millares 2 2 2 2 3 2 3 3 2" xfId="9931" xr:uid="{335AFB6B-AA12-4344-B5D0-8C8E53376F1C}"/>
    <cellStyle name="Millares 2 2 2 2 3 2 3 3 3" xfId="15655" xr:uid="{1C45DBA8-27F6-4649-BA86-2EA513292639}"/>
    <cellStyle name="Millares 2 2 2 2 3 2 3 4" xfId="7069" xr:uid="{C079D0F6-108D-475B-A0B0-DCB1C0D0E64C}"/>
    <cellStyle name="Millares 2 2 2 2 3 2 3 5" xfId="12793" xr:uid="{19DEB760-827E-495C-B5CB-FEF63F51886D}"/>
    <cellStyle name="Millares 2 2 2 2 3 2 4" xfId="1822" xr:uid="{1A57BEEB-320A-4709-A402-A9A556C8D0E6}"/>
    <cellStyle name="Millares 2 2 2 2 3 2 4 2" xfId="4684" xr:uid="{BB110134-994F-4711-A08E-A147EB6AAF20}"/>
    <cellStyle name="Millares 2 2 2 2 3 2 4 2 2" xfId="10408" xr:uid="{702CC2D7-4DC0-4C44-BDA3-580D4EA18B5D}"/>
    <cellStyle name="Millares 2 2 2 2 3 2 4 2 3" xfId="16132" xr:uid="{7E13A316-8B94-4806-BC8D-E9567FC6C01F}"/>
    <cellStyle name="Millares 2 2 2 2 3 2 4 3" xfId="7546" xr:uid="{A3480548-9D50-4849-976A-C80DFE18C651}"/>
    <cellStyle name="Millares 2 2 2 2 3 2 4 4" xfId="13270" xr:uid="{87FC3C18-3633-4D95-9850-1E6785124E64}"/>
    <cellStyle name="Millares 2 2 2 2 3 2 5" xfId="3253" xr:uid="{34018212-3D56-45C7-AE92-78CA3DE9885C}"/>
    <cellStyle name="Millares 2 2 2 2 3 2 5 2" xfId="8977" xr:uid="{E7642114-21FF-4EA0-8027-D2111179F3B8}"/>
    <cellStyle name="Millares 2 2 2 2 3 2 5 3" xfId="14701" xr:uid="{798AF8BC-069D-425D-A9B0-7E91A3AA8610}"/>
    <cellStyle name="Millares 2 2 2 2 3 2 6" xfId="6115" xr:uid="{A5840E97-10F9-4952-B386-CBB002C8ADBD}"/>
    <cellStyle name="Millares 2 2 2 2 3 2 7" xfId="11839" xr:uid="{85C4E930-E498-4B87-8A9A-B5A2A51A7A2B}"/>
    <cellStyle name="Millares 2 2 2 2 3 3" xfId="629" xr:uid="{C513D820-7260-4B43-B505-5BFE3572A966}"/>
    <cellStyle name="Millares 2 2 2 2 3 3 2" xfId="2060" xr:uid="{8B2E60E9-9D9E-4A5F-A48F-4A5A3BF1A1C1}"/>
    <cellStyle name="Millares 2 2 2 2 3 3 2 2" xfId="4922" xr:uid="{E782D7DA-07FE-49CC-8851-DC49F1B918A0}"/>
    <cellStyle name="Millares 2 2 2 2 3 3 2 2 2" xfId="10646" xr:uid="{ACF24890-56A1-44AE-ABDB-BDA4A9E3FBE6}"/>
    <cellStyle name="Millares 2 2 2 2 3 3 2 2 3" xfId="16370" xr:uid="{96C37B41-0869-472D-8BFF-44BF9D5AA12C}"/>
    <cellStyle name="Millares 2 2 2 2 3 3 2 3" xfId="7784" xr:uid="{8D2A208D-35AB-4EBB-AAF6-B60BFA85ADD5}"/>
    <cellStyle name="Millares 2 2 2 2 3 3 2 4" xfId="13508" xr:uid="{9F1E76C7-5A6E-421A-83F6-7AEF695D4235}"/>
    <cellStyle name="Millares 2 2 2 2 3 3 3" xfId="3491" xr:uid="{5F7FD7B0-C5CC-4F03-B59C-AAB9CA9956CE}"/>
    <cellStyle name="Millares 2 2 2 2 3 3 3 2" xfId="9215" xr:uid="{34AFD8E0-8360-49D6-A9FC-75FF392858A2}"/>
    <cellStyle name="Millares 2 2 2 2 3 3 3 3" xfId="14939" xr:uid="{D70F9ED3-59C7-4DC9-84C2-0D6A80C392AF}"/>
    <cellStyle name="Millares 2 2 2 2 3 3 4" xfId="6353" xr:uid="{3F4E7BF1-5CED-455C-96A9-E72A5D402BA5}"/>
    <cellStyle name="Millares 2 2 2 2 3 3 5" xfId="12077" xr:uid="{9E8C41C9-4C13-4316-A88E-2929750EDC29}"/>
    <cellStyle name="Millares 2 2 2 2 3 4" xfId="1106" xr:uid="{2161B286-0576-4352-846C-2C1164DD0AF8}"/>
    <cellStyle name="Millares 2 2 2 2 3 4 2" xfId="2537" xr:uid="{91E0D655-5A19-41B9-B962-D47B87A0095A}"/>
    <cellStyle name="Millares 2 2 2 2 3 4 2 2" xfId="5399" xr:uid="{9715F28E-9F1B-448C-9882-A29B68F943B5}"/>
    <cellStyle name="Millares 2 2 2 2 3 4 2 2 2" xfId="11123" xr:uid="{7A3182AD-F3AE-4104-8785-E71E402ABEE4}"/>
    <cellStyle name="Millares 2 2 2 2 3 4 2 2 3" xfId="16847" xr:uid="{D64B3F8F-1385-4FB1-91AE-4CE8F533EE09}"/>
    <cellStyle name="Millares 2 2 2 2 3 4 2 3" xfId="8261" xr:uid="{843D630A-3B0A-48BD-8ED9-ED270E21527A}"/>
    <cellStyle name="Millares 2 2 2 2 3 4 2 4" xfId="13985" xr:uid="{0B5F6AF5-331B-4528-90EA-3BB4EC0FE9C2}"/>
    <cellStyle name="Millares 2 2 2 2 3 4 3" xfId="3968" xr:uid="{78A858DD-B849-44CC-ADF1-D8E7A3ECB000}"/>
    <cellStyle name="Millares 2 2 2 2 3 4 3 2" xfId="9692" xr:uid="{36D16DE8-DD4A-4098-BAFD-43A47AB65066}"/>
    <cellStyle name="Millares 2 2 2 2 3 4 3 3" xfId="15416" xr:uid="{813A3327-B748-404C-B662-AD891FE02375}"/>
    <cellStyle name="Millares 2 2 2 2 3 4 4" xfId="6830" xr:uid="{4A697686-4B8D-41D2-9646-3747C64F02A0}"/>
    <cellStyle name="Millares 2 2 2 2 3 4 5" xfId="12554" xr:uid="{3F2EAA6F-1EE2-496A-B65E-56A06BC4F6E6}"/>
    <cellStyle name="Millares 2 2 2 2 3 5" xfId="1583" xr:uid="{1456E160-6A51-46C9-BF58-1556AFF84257}"/>
    <cellStyle name="Millares 2 2 2 2 3 5 2" xfId="4445" xr:uid="{D0CFD712-CF79-46B5-A943-52B79752421F}"/>
    <cellStyle name="Millares 2 2 2 2 3 5 2 2" xfId="10169" xr:uid="{39BAA1A1-623D-4F66-A1E0-0EF62FEF2C13}"/>
    <cellStyle name="Millares 2 2 2 2 3 5 2 3" xfId="15893" xr:uid="{57074F83-90B9-4658-BE39-A4D9E28E43EF}"/>
    <cellStyle name="Millares 2 2 2 2 3 5 3" xfId="7307" xr:uid="{C82574A3-F29F-4165-95D3-5E26DC7028C8}"/>
    <cellStyle name="Millares 2 2 2 2 3 5 4" xfId="13031" xr:uid="{C1BC3400-3472-4DAB-8D30-C9D99F66B91C}"/>
    <cellStyle name="Millares 2 2 2 2 3 6" xfId="3014" xr:uid="{D5DF9E23-76F5-4480-97C5-C22D31AFFCB1}"/>
    <cellStyle name="Millares 2 2 2 2 3 6 2" xfId="8738" xr:uid="{A0BDD599-F51E-4871-B110-7FD2F16854BC}"/>
    <cellStyle name="Millares 2 2 2 2 3 6 3" xfId="14462" xr:uid="{62EB1013-DE13-4916-A8C5-870C8F743B03}"/>
    <cellStyle name="Millares 2 2 2 2 3 7" xfId="5876" xr:uid="{4E102F8F-9E59-4370-81E9-D8D886FC9CF6}"/>
    <cellStyle name="Millares 2 2 2 2 3 8" xfId="11600" xr:uid="{2DF8CCBE-6ECC-4185-A857-7F3A8E91E8E7}"/>
    <cellStyle name="Millares 2 2 2 2 4" xfId="273" xr:uid="{1BC4EE21-959A-4F37-BE23-1D613959A865}"/>
    <cellStyle name="Millares 2 2 2 2 4 2" xfId="750" xr:uid="{E67AF7EC-5BEC-4907-A7DF-811F0144947E}"/>
    <cellStyle name="Millares 2 2 2 2 4 2 2" xfId="2181" xr:uid="{15749ABB-EDEC-4CC7-8AE2-5D253EE3E0E3}"/>
    <cellStyle name="Millares 2 2 2 2 4 2 2 2" xfId="5043" xr:uid="{E7190C3C-EE70-40A4-9FAF-9825D524F85C}"/>
    <cellStyle name="Millares 2 2 2 2 4 2 2 2 2" xfId="10767" xr:uid="{1DF469F0-85F4-48DB-9121-DC759C97D30C}"/>
    <cellStyle name="Millares 2 2 2 2 4 2 2 2 3" xfId="16491" xr:uid="{65680B10-BB72-4938-8AD6-D9CDE7C15D89}"/>
    <cellStyle name="Millares 2 2 2 2 4 2 2 3" xfId="7905" xr:uid="{A7F47D9A-9B7D-449E-AB78-FDCF595CFFD6}"/>
    <cellStyle name="Millares 2 2 2 2 4 2 2 4" xfId="13629" xr:uid="{DF642E4C-1362-4C51-A7B9-A0F231BDA619}"/>
    <cellStyle name="Millares 2 2 2 2 4 2 3" xfId="3612" xr:uid="{46F6CDA9-D086-4FB0-B238-E8423C4F01B8}"/>
    <cellStyle name="Millares 2 2 2 2 4 2 3 2" xfId="9336" xr:uid="{F1FA5813-81B7-4826-A6C5-5C9C1E342A5A}"/>
    <cellStyle name="Millares 2 2 2 2 4 2 3 3" xfId="15060" xr:uid="{D0DE9F64-2F65-4D97-BD28-EC907E5EC979}"/>
    <cellStyle name="Millares 2 2 2 2 4 2 4" xfId="6474" xr:uid="{9BDE6F4F-DF54-4DFD-B850-EB24B3882B40}"/>
    <cellStyle name="Millares 2 2 2 2 4 2 5" xfId="12198" xr:uid="{B4184EC8-B1B8-4347-AB16-C486D6EE8F32}"/>
    <cellStyle name="Millares 2 2 2 2 4 3" xfId="1227" xr:uid="{D218BE73-1500-45AC-9BE9-A66B49D92225}"/>
    <cellStyle name="Millares 2 2 2 2 4 3 2" xfId="2658" xr:uid="{F534BBE1-BDE9-4AC9-9D62-696D7081E89D}"/>
    <cellStyle name="Millares 2 2 2 2 4 3 2 2" xfId="5520" xr:uid="{6E177C36-F573-4E7C-B9D2-696AE3FABBF5}"/>
    <cellStyle name="Millares 2 2 2 2 4 3 2 2 2" xfId="11244" xr:uid="{01D04ECE-F617-4F88-8F73-4FFB23B25686}"/>
    <cellStyle name="Millares 2 2 2 2 4 3 2 2 3" xfId="16968" xr:uid="{7A8AFB7D-378C-47DA-A692-F3FEF93AE628}"/>
    <cellStyle name="Millares 2 2 2 2 4 3 2 3" xfId="8382" xr:uid="{DEB74226-8AE6-4889-90AB-A9896937C088}"/>
    <cellStyle name="Millares 2 2 2 2 4 3 2 4" xfId="14106" xr:uid="{72475652-4761-48C9-AAD5-A09CAF082BD5}"/>
    <cellStyle name="Millares 2 2 2 2 4 3 3" xfId="4089" xr:uid="{47CF74AA-62BB-45DC-8339-A7D70643FD44}"/>
    <cellStyle name="Millares 2 2 2 2 4 3 3 2" xfId="9813" xr:uid="{11F0A306-39D3-49FD-8C95-11520C34B4A9}"/>
    <cellStyle name="Millares 2 2 2 2 4 3 3 3" xfId="15537" xr:uid="{2597A37B-0F2A-4245-A4FD-AC8E526C15F8}"/>
    <cellStyle name="Millares 2 2 2 2 4 3 4" xfId="6951" xr:uid="{D8226EED-152B-4A32-BA78-4A4C6FE3E0BB}"/>
    <cellStyle name="Millares 2 2 2 2 4 3 5" xfId="12675" xr:uid="{B6A0335D-CB9A-48D5-8CCF-BAE2610C3972}"/>
    <cellStyle name="Millares 2 2 2 2 4 4" xfId="1704" xr:uid="{3135C550-F9B5-45E7-848E-860EB92EDC46}"/>
    <cellStyle name="Millares 2 2 2 2 4 4 2" xfId="4566" xr:uid="{FD7C0778-D997-4168-8209-EFF3E20C48E3}"/>
    <cellStyle name="Millares 2 2 2 2 4 4 2 2" xfId="10290" xr:uid="{AF816235-C90F-4811-9A7B-301B4CA824D5}"/>
    <cellStyle name="Millares 2 2 2 2 4 4 2 3" xfId="16014" xr:uid="{404DD522-DE5F-4A8D-99DD-EF2EB9A8AD59}"/>
    <cellStyle name="Millares 2 2 2 2 4 4 3" xfId="7428" xr:uid="{BD232B9C-F1B1-40D4-B52F-1BCF211391B1}"/>
    <cellStyle name="Millares 2 2 2 2 4 4 4" xfId="13152" xr:uid="{6D31C8A1-A58F-4025-96BC-B5828CB691AE}"/>
    <cellStyle name="Millares 2 2 2 2 4 5" xfId="3135" xr:uid="{1144DBDD-5019-4613-B286-C60BD870FE65}"/>
    <cellStyle name="Millares 2 2 2 2 4 5 2" xfId="8859" xr:uid="{E9549568-ED73-45CF-ABE3-0CCCED8194F8}"/>
    <cellStyle name="Millares 2 2 2 2 4 5 3" xfId="14583" xr:uid="{759416E9-C763-4C6C-9228-113007623EF4}"/>
    <cellStyle name="Millares 2 2 2 2 4 6" xfId="5997" xr:uid="{6129C650-F0D1-4227-928E-2EF7B218BA81}"/>
    <cellStyle name="Millares 2 2 2 2 4 7" xfId="11721" xr:uid="{18F5F951-0474-4D74-A1F4-8957859D0E1C}"/>
    <cellStyle name="Millares 2 2 2 2 5" xfId="511" xr:uid="{D13A26FB-EE31-4A5B-8B94-E6F1E448C3D3}"/>
    <cellStyle name="Millares 2 2 2 2 5 2" xfId="1942" xr:uid="{06AF2CA5-0CAE-4C5A-BEC5-6E568D6C1D33}"/>
    <cellStyle name="Millares 2 2 2 2 5 2 2" xfId="4804" xr:uid="{34D286A5-A577-45FF-911D-33A5ABDCE5DD}"/>
    <cellStyle name="Millares 2 2 2 2 5 2 2 2" xfId="10528" xr:uid="{5998B1C7-9528-4BBC-AB93-D91C2C0430E0}"/>
    <cellStyle name="Millares 2 2 2 2 5 2 2 3" xfId="16252" xr:uid="{AEB95652-3BD5-49DD-BD74-F1084AE48150}"/>
    <cellStyle name="Millares 2 2 2 2 5 2 3" xfId="7666" xr:uid="{99F20044-4C67-45C3-85DA-7C87BCF281BD}"/>
    <cellStyle name="Millares 2 2 2 2 5 2 4" xfId="13390" xr:uid="{F6924C28-6A7B-4EA5-B3A5-191A587DD0D7}"/>
    <cellStyle name="Millares 2 2 2 2 5 3" xfId="3373" xr:uid="{805BA9FA-07EA-4BD0-BDDF-9AB150FE559B}"/>
    <cellStyle name="Millares 2 2 2 2 5 3 2" xfId="9097" xr:uid="{AB6F427A-0B48-4903-AE1A-FD1FDC472F72}"/>
    <cellStyle name="Millares 2 2 2 2 5 3 3" xfId="14821" xr:uid="{4E335EE8-990A-4AA2-9409-3854684B6B91}"/>
    <cellStyle name="Millares 2 2 2 2 5 4" xfId="6235" xr:uid="{BF25BC42-4BE5-4729-B829-EE7F0EE9A67A}"/>
    <cellStyle name="Millares 2 2 2 2 5 5" xfId="11959" xr:uid="{D6720320-392E-49C8-B8EF-106115090B9B}"/>
    <cellStyle name="Millares 2 2 2 2 6" xfId="988" xr:uid="{BFB61310-45DC-4671-B5EA-2AA24F7BEFCE}"/>
    <cellStyle name="Millares 2 2 2 2 6 2" xfId="2419" xr:uid="{7401BC45-703C-4DE5-8D05-5E632DB9FBDC}"/>
    <cellStyle name="Millares 2 2 2 2 6 2 2" xfId="5281" xr:uid="{1709F879-0622-44EE-9260-C62757C81EB4}"/>
    <cellStyle name="Millares 2 2 2 2 6 2 2 2" xfId="11005" xr:uid="{17855160-692B-4A0E-AABE-90DF01DE2429}"/>
    <cellStyle name="Millares 2 2 2 2 6 2 2 3" xfId="16729" xr:uid="{BE34F7D0-6B2A-41F9-B41F-AEA6B7974CB8}"/>
    <cellStyle name="Millares 2 2 2 2 6 2 3" xfId="8143" xr:uid="{762B59FD-8AFF-4186-919A-A4296E4A46C4}"/>
    <cellStyle name="Millares 2 2 2 2 6 2 4" xfId="13867" xr:uid="{95F4BFF9-DCCF-4CBE-AE03-3028B4DA72FC}"/>
    <cellStyle name="Millares 2 2 2 2 6 3" xfId="3850" xr:uid="{C295EEAB-263C-47CF-BB86-F8F1FB151DB5}"/>
    <cellStyle name="Millares 2 2 2 2 6 3 2" xfId="9574" xr:uid="{F6D52418-4CC6-49E3-A48A-BB695509B49D}"/>
    <cellStyle name="Millares 2 2 2 2 6 3 3" xfId="15298" xr:uid="{027E59C7-9443-4EF6-9A0B-B8200528D5F5}"/>
    <cellStyle name="Millares 2 2 2 2 6 4" xfId="6712" xr:uid="{D8D3BC92-4D98-4C76-A298-4C038F481B10}"/>
    <cellStyle name="Millares 2 2 2 2 6 5" xfId="12436" xr:uid="{4D89273E-8B76-4206-AF43-300F4144E4AC}"/>
    <cellStyle name="Millares 2 2 2 2 7" xfId="1465" xr:uid="{5890BAA2-0971-461F-8FC7-68B876B9D215}"/>
    <cellStyle name="Millares 2 2 2 2 7 2" xfId="4327" xr:uid="{EEEAA5AA-6115-4C9E-94D3-E06F172D2C1E}"/>
    <cellStyle name="Millares 2 2 2 2 7 2 2" xfId="10051" xr:uid="{5C28C8C4-F1AB-4222-A375-AC94C434602A}"/>
    <cellStyle name="Millares 2 2 2 2 7 2 3" xfId="15775" xr:uid="{1B41D185-3E89-4CB5-98B8-407DB42CA994}"/>
    <cellStyle name="Millares 2 2 2 2 7 3" xfId="7189" xr:uid="{5CF00BDD-C3CB-46B0-BFF7-0C22F6DF8145}"/>
    <cellStyle name="Millares 2 2 2 2 7 4" xfId="12913" xr:uid="{146235F5-1C9B-4905-AD06-FB35159ADE68}"/>
    <cellStyle name="Millares 2 2 2 2 8" xfId="2896" xr:uid="{AA45B2DE-5C51-4C1D-BF49-985B80280DA5}"/>
    <cellStyle name="Millares 2 2 2 2 8 2" xfId="8620" xr:uid="{715927A8-33B7-4E13-948D-F72374E62B8F}"/>
    <cellStyle name="Millares 2 2 2 2 8 3" xfId="14344" xr:uid="{4FA0985A-E5D2-4A95-B4FC-0458889354E0}"/>
    <cellStyle name="Millares 2 2 2 2 9" xfId="5759" xr:uid="{54D12A55-CE6B-4B90-B99A-8939D6DCA61D}"/>
    <cellStyle name="Millares 2 2 2 3" xfId="54" xr:uid="{5CDA5F1D-F863-4C6C-A24F-FB6BDD9C8B48}"/>
    <cellStyle name="Millares 2 2 2 3 10" xfId="11502" xr:uid="{F32C11C0-D063-4022-BA0F-092D3B1C465D}"/>
    <cellStyle name="Millares 2 2 2 3 2" xfId="113" xr:uid="{E1FCF4E0-EF36-4CB7-BDEF-2BC47B3863D9}"/>
    <cellStyle name="Millares 2 2 2 3 2 2" xfId="231" xr:uid="{2F81B23D-9F4B-46E8-88D6-986AFAE6CAFA}"/>
    <cellStyle name="Millares 2 2 2 3 2 2 2" xfId="470" xr:uid="{62FE1162-5582-40BB-811D-D838933F8C01}"/>
    <cellStyle name="Millares 2 2 2 3 2 2 2 2" xfId="947" xr:uid="{47AE1AA4-20F5-4A56-9FA3-F0E67B86E23F}"/>
    <cellStyle name="Millares 2 2 2 3 2 2 2 2 2" xfId="2378" xr:uid="{37C018F0-C8F6-42F0-A970-F6DEA36593C9}"/>
    <cellStyle name="Millares 2 2 2 3 2 2 2 2 2 2" xfId="5240" xr:uid="{EB966389-7C82-4D30-AB24-F7C1B5D278BA}"/>
    <cellStyle name="Millares 2 2 2 3 2 2 2 2 2 2 2" xfId="10964" xr:uid="{F374A514-A15B-4EBA-B48A-39CAA9CAA097}"/>
    <cellStyle name="Millares 2 2 2 3 2 2 2 2 2 2 3" xfId="16688" xr:uid="{25F632B5-CA84-41E1-86BC-446F96332083}"/>
    <cellStyle name="Millares 2 2 2 3 2 2 2 2 2 3" xfId="8102" xr:uid="{0FF3A9C2-4F7B-45B6-9E6E-CA285A2772F6}"/>
    <cellStyle name="Millares 2 2 2 3 2 2 2 2 2 4" xfId="13826" xr:uid="{A5064C54-911E-4511-B05A-86CCC843B756}"/>
    <cellStyle name="Millares 2 2 2 3 2 2 2 2 3" xfId="3809" xr:uid="{5237E594-CDE9-4993-9DCB-724CAF87779B}"/>
    <cellStyle name="Millares 2 2 2 3 2 2 2 2 3 2" xfId="9533" xr:uid="{FF1780EB-3D1B-40CD-A468-932A60802D21}"/>
    <cellStyle name="Millares 2 2 2 3 2 2 2 2 3 3" xfId="15257" xr:uid="{5645A754-BD0F-4A68-97DE-2BF4890AC761}"/>
    <cellStyle name="Millares 2 2 2 3 2 2 2 2 4" xfId="6671" xr:uid="{FB8B5CC7-91CE-4752-A572-0FB8741ABAAD}"/>
    <cellStyle name="Millares 2 2 2 3 2 2 2 2 5" xfId="12395" xr:uid="{CC696441-75D4-47D3-ABFC-94A003C8DC3E}"/>
    <cellStyle name="Millares 2 2 2 3 2 2 2 3" xfId="1424" xr:uid="{5C5E5991-496D-4A79-B497-2B9E5F444931}"/>
    <cellStyle name="Millares 2 2 2 3 2 2 2 3 2" xfId="2855" xr:uid="{7E270AAE-8BBD-496E-86F2-6438759BA8D9}"/>
    <cellStyle name="Millares 2 2 2 3 2 2 2 3 2 2" xfId="5717" xr:uid="{27A25D59-A898-44CF-9A9E-079277DEFF38}"/>
    <cellStyle name="Millares 2 2 2 3 2 2 2 3 2 2 2" xfId="11441" xr:uid="{6228C084-774C-49FA-ADDB-E565F5ACEF64}"/>
    <cellStyle name="Millares 2 2 2 3 2 2 2 3 2 2 3" xfId="17165" xr:uid="{0C436E09-B773-4F41-A1EC-1E15F730A0F6}"/>
    <cellStyle name="Millares 2 2 2 3 2 2 2 3 2 3" xfId="8579" xr:uid="{3B874B43-9EF3-44C0-A526-54D3F495A20F}"/>
    <cellStyle name="Millares 2 2 2 3 2 2 2 3 2 4" xfId="14303" xr:uid="{35711282-FFC9-40E5-B4B8-5C96D6DC7FB0}"/>
    <cellStyle name="Millares 2 2 2 3 2 2 2 3 3" xfId="4286" xr:uid="{5FDF2BDB-F9DA-465A-9515-8B23EF5CE180}"/>
    <cellStyle name="Millares 2 2 2 3 2 2 2 3 3 2" xfId="10010" xr:uid="{04D449F9-0480-4296-8043-5BB21127B764}"/>
    <cellStyle name="Millares 2 2 2 3 2 2 2 3 3 3" xfId="15734" xr:uid="{60B44B40-CCA3-43AC-B162-EA315071DDEA}"/>
    <cellStyle name="Millares 2 2 2 3 2 2 2 3 4" xfId="7148" xr:uid="{74034439-CCC3-4F95-A739-C64898900EED}"/>
    <cellStyle name="Millares 2 2 2 3 2 2 2 3 5" xfId="12872" xr:uid="{915EA85F-BCF4-4306-8718-68F4860E5332}"/>
    <cellStyle name="Millares 2 2 2 3 2 2 2 4" xfId="1901" xr:uid="{1DEB4FF4-091D-4F4E-9B88-72E1A69D8C77}"/>
    <cellStyle name="Millares 2 2 2 3 2 2 2 4 2" xfId="4763" xr:uid="{94ACFAE2-A1A8-4672-A8CA-5E871E286F0F}"/>
    <cellStyle name="Millares 2 2 2 3 2 2 2 4 2 2" xfId="10487" xr:uid="{6EE276D9-50BE-4A20-845B-8707694435FD}"/>
    <cellStyle name="Millares 2 2 2 3 2 2 2 4 2 3" xfId="16211" xr:uid="{53154B6D-48F1-47C3-A2AE-3498F986907B}"/>
    <cellStyle name="Millares 2 2 2 3 2 2 2 4 3" xfId="7625" xr:uid="{B73C750C-4A2E-4E7B-B846-268CD1593C93}"/>
    <cellStyle name="Millares 2 2 2 3 2 2 2 4 4" xfId="13349" xr:uid="{5BB53874-A4CB-476E-9CED-07B948393864}"/>
    <cellStyle name="Millares 2 2 2 3 2 2 2 5" xfId="3332" xr:uid="{A67EEF1A-BAA3-4F62-AF46-17AD80785A4F}"/>
    <cellStyle name="Millares 2 2 2 3 2 2 2 5 2" xfId="9056" xr:uid="{FD548C51-A376-49B0-8B3A-C549E1E60E89}"/>
    <cellStyle name="Millares 2 2 2 3 2 2 2 5 3" xfId="14780" xr:uid="{261DB3DA-DF95-4A33-A077-9D14E331BECC}"/>
    <cellStyle name="Millares 2 2 2 3 2 2 2 6" xfId="6194" xr:uid="{230CB9D8-26A3-429C-9DED-0CE840B32AEB}"/>
    <cellStyle name="Millares 2 2 2 3 2 2 2 7" xfId="11918" xr:uid="{C5A25419-541C-42F5-87F3-F60D96F74DF4}"/>
    <cellStyle name="Millares 2 2 2 3 2 2 3" xfId="708" xr:uid="{AC853893-D1D0-4735-92D2-70EA00BCE302}"/>
    <cellStyle name="Millares 2 2 2 3 2 2 3 2" xfId="2139" xr:uid="{7511E480-3FA3-447C-87DB-E021DCF341C6}"/>
    <cellStyle name="Millares 2 2 2 3 2 2 3 2 2" xfId="5001" xr:uid="{905FBE55-8A26-4B31-8D60-48AA0BAAEFB4}"/>
    <cellStyle name="Millares 2 2 2 3 2 2 3 2 2 2" xfId="10725" xr:uid="{D22308AA-B907-4D19-AFAC-20D50A20645D}"/>
    <cellStyle name="Millares 2 2 2 3 2 2 3 2 2 3" xfId="16449" xr:uid="{34F7D64B-9E1F-40A7-8E29-4451F0E958D0}"/>
    <cellStyle name="Millares 2 2 2 3 2 2 3 2 3" xfId="7863" xr:uid="{3659F188-2566-46FE-98F7-7C7038245E83}"/>
    <cellStyle name="Millares 2 2 2 3 2 2 3 2 4" xfId="13587" xr:uid="{14042472-9533-4D03-A7F2-F337BD284D89}"/>
    <cellStyle name="Millares 2 2 2 3 2 2 3 3" xfId="3570" xr:uid="{D5B75B14-F644-49CA-8BDA-532056DAF9F0}"/>
    <cellStyle name="Millares 2 2 2 3 2 2 3 3 2" xfId="9294" xr:uid="{B00CE810-62C5-4D8D-AD3D-643770C417F0}"/>
    <cellStyle name="Millares 2 2 2 3 2 2 3 3 3" xfId="15018" xr:uid="{2C6D9CF7-2D5A-42E2-ACBE-593EE4AD8190}"/>
    <cellStyle name="Millares 2 2 2 3 2 2 3 4" xfId="6432" xr:uid="{07E6118B-F829-45CB-8FDC-61C45B9743D8}"/>
    <cellStyle name="Millares 2 2 2 3 2 2 3 5" xfId="12156" xr:uid="{BEF21AB3-FBBD-4D08-A3D6-99745F196DD1}"/>
    <cellStyle name="Millares 2 2 2 3 2 2 4" xfId="1185" xr:uid="{59556D88-3920-4877-9B91-6F60467A94E7}"/>
    <cellStyle name="Millares 2 2 2 3 2 2 4 2" xfId="2616" xr:uid="{9DAFFCA5-CA86-4C7A-B562-C4BC7B2798E6}"/>
    <cellStyle name="Millares 2 2 2 3 2 2 4 2 2" xfId="5478" xr:uid="{97E81B6A-2FCB-4256-B80C-700D2FF6F981}"/>
    <cellStyle name="Millares 2 2 2 3 2 2 4 2 2 2" xfId="11202" xr:uid="{05A3A701-C799-43AC-8571-F99CEEEDCD7F}"/>
    <cellStyle name="Millares 2 2 2 3 2 2 4 2 2 3" xfId="16926" xr:uid="{73AC7781-C181-4BD9-9EC2-AF08EF67C644}"/>
    <cellStyle name="Millares 2 2 2 3 2 2 4 2 3" xfId="8340" xr:uid="{1172EBC3-AFB0-4F32-B971-15C2F796852E}"/>
    <cellStyle name="Millares 2 2 2 3 2 2 4 2 4" xfId="14064" xr:uid="{5EB63ADE-5289-4B02-9401-75DD8014F78B}"/>
    <cellStyle name="Millares 2 2 2 3 2 2 4 3" xfId="4047" xr:uid="{97C2516B-421D-48DB-BBFA-584A178FB409}"/>
    <cellStyle name="Millares 2 2 2 3 2 2 4 3 2" xfId="9771" xr:uid="{E125B5D1-8B8A-44CC-A53F-F1F3219AFC5D}"/>
    <cellStyle name="Millares 2 2 2 3 2 2 4 3 3" xfId="15495" xr:uid="{B11AF867-9056-416D-B028-2CE3868A1A92}"/>
    <cellStyle name="Millares 2 2 2 3 2 2 4 4" xfId="6909" xr:uid="{368AF62F-673A-4D19-967F-F976822F1C16}"/>
    <cellStyle name="Millares 2 2 2 3 2 2 4 5" xfId="12633" xr:uid="{0C20BF9D-3733-44A8-9ED3-2280143CCE31}"/>
    <cellStyle name="Millares 2 2 2 3 2 2 5" xfId="1662" xr:uid="{75AFCABA-593B-48FA-BDD3-44F60156A55F}"/>
    <cellStyle name="Millares 2 2 2 3 2 2 5 2" xfId="4524" xr:uid="{FB3F1396-AFC7-42D0-B6C1-5CB326E3E33D}"/>
    <cellStyle name="Millares 2 2 2 3 2 2 5 2 2" xfId="10248" xr:uid="{2E45F213-FF50-496E-8BAF-9F615C0FF2A7}"/>
    <cellStyle name="Millares 2 2 2 3 2 2 5 2 3" xfId="15972" xr:uid="{FB14D1B9-E02E-4F6A-BF74-9C8A1A4269DF}"/>
    <cellStyle name="Millares 2 2 2 3 2 2 5 3" xfId="7386" xr:uid="{8EA34858-13BF-4F08-A674-1E7FA623B982}"/>
    <cellStyle name="Millares 2 2 2 3 2 2 5 4" xfId="13110" xr:uid="{2BAE6893-5C48-4FE3-957D-8265ACFAB608}"/>
    <cellStyle name="Millares 2 2 2 3 2 2 6" xfId="3093" xr:uid="{F8819604-CA8E-4915-BC1E-9EFA24A803FB}"/>
    <cellStyle name="Millares 2 2 2 3 2 2 6 2" xfId="8817" xr:uid="{BC8F0DC3-E631-4F7B-BFB8-F03A77BD82C0}"/>
    <cellStyle name="Millares 2 2 2 3 2 2 6 3" xfId="14541" xr:uid="{5FD8B77A-DB8A-4EC6-A05A-DB2E58095A46}"/>
    <cellStyle name="Millares 2 2 2 3 2 2 7" xfId="5955" xr:uid="{AAF45C86-0564-451F-9FA2-3F78DFA54CF4}"/>
    <cellStyle name="Millares 2 2 2 3 2 2 8" xfId="11679" xr:uid="{29D3F9C0-4192-40C5-9304-AEF88F9BA641}"/>
    <cellStyle name="Millares 2 2 2 3 2 3" xfId="352" xr:uid="{19400B00-BE65-4924-B91E-FBF07B8ADDF6}"/>
    <cellStyle name="Millares 2 2 2 3 2 3 2" xfId="829" xr:uid="{848C85E3-099A-4133-A667-EDB6CE1283E7}"/>
    <cellStyle name="Millares 2 2 2 3 2 3 2 2" xfId="2260" xr:uid="{F8B2C9CE-C420-44B1-B2D3-60E177D3662F}"/>
    <cellStyle name="Millares 2 2 2 3 2 3 2 2 2" xfId="5122" xr:uid="{10BC87B7-772B-46B7-9F9A-85CDFDB2EBB1}"/>
    <cellStyle name="Millares 2 2 2 3 2 3 2 2 2 2" xfId="10846" xr:uid="{33EC3335-609E-4674-8575-315A49C8BB1E}"/>
    <cellStyle name="Millares 2 2 2 3 2 3 2 2 2 3" xfId="16570" xr:uid="{91D326C4-3B65-408D-B6EE-AFCBD5DF1B94}"/>
    <cellStyle name="Millares 2 2 2 3 2 3 2 2 3" xfId="7984" xr:uid="{F6F23F65-8D79-44A8-8FCE-6B559E8E89E0}"/>
    <cellStyle name="Millares 2 2 2 3 2 3 2 2 4" xfId="13708" xr:uid="{CFFF8730-D711-47D2-81D0-62E4FC0081DF}"/>
    <cellStyle name="Millares 2 2 2 3 2 3 2 3" xfId="3691" xr:uid="{48DE5868-770A-401E-8341-A479D769ADB3}"/>
    <cellStyle name="Millares 2 2 2 3 2 3 2 3 2" xfId="9415" xr:uid="{A3F98372-F657-4020-A921-6AAF8979E9BA}"/>
    <cellStyle name="Millares 2 2 2 3 2 3 2 3 3" xfId="15139" xr:uid="{05AA275D-D022-46B9-AD88-9795AB5791BD}"/>
    <cellStyle name="Millares 2 2 2 3 2 3 2 4" xfId="6553" xr:uid="{877DCFD8-B6D9-4CCD-A894-CCF8A4C5BF37}"/>
    <cellStyle name="Millares 2 2 2 3 2 3 2 5" xfId="12277" xr:uid="{2BACE67D-4884-4D87-B689-757A72BC81AF}"/>
    <cellStyle name="Millares 2 2 2 3 2 3 3" xfId="1306" xr:uid="{959E8731-2479-4A76-B1CE-982EA7EA9F95}"/>
    <cellStyle name="Millares 2 2 2 3 2 3 3 2" xfId="2737" xr:uid="{773D2BFD-EA0E-46B9-A320-05670C64D29E}"/>
    <cellStyle name="Millares 2 2 2 3 2 3 3 2 2" xfId="5599" xr:uid="{BF7D91EB-3C61-4D4F-9BBD-EF596D55C242}"/>
    <cellStyle name="Millares 2 2 2 3 2 3 3 2 2 2" xfId="11323" xr:uid="{4E44A0EB-BA69-42AC-AC14-176AE61EFDC9}"/>
    <cellStyle name="Millares 2 2 2 3 2 3 3 2 2 3" xfId="17047" xr:uid="{764FB7C6-3C0A-4D25-B95C-A48493B3571D}"/>
    <cellStyle name="Millares 2 2 2 3 2 3 3 2 3" xfId="8461" xr:uid="{6F26E3DA-8B5D-426A-B864-8512242D3C4B}"/>
    <cellStyle name="Millares 2 2 2 3 2 3 3 2 4" xfId="14185" xr:uid="{2E224D7F-DC8B-4BD8-A7EE-2D8F15C560A7}"/>
    <cellStyle name="Millares 2 2 2 3 2 3 3 3" xfId="4168" xr:uid="{D42BDC52-6F3D-4551-B005-3FA3891A4B39}"/>
    <cellStyle name="Millares 2 2 2 3 2 3 3 3 2" xfId="9892" xr:uid="{08351CBF-FED5-47B7-B513-139306C365B7}"/>
    <cellStyle name="Millares 2 2 2 3 2 3 3 3 3" xfId="15616" xr:uid="{75CFD09E-5C06-472C-AFCA-509F45519B6D}"/>
    <cellStyle name="Millares 2 2 2 3 2 3 3 4" xfId="7030" xr:uid="{A37B51E2-C307-4C8D-9CD6-EDE6EA0A6E61}"/>
    <cellStyle name="Millares 2 2 2 3 2 3 3 5" xfId="12754" xr:uid="{1F99B9D2-200D-4BC1-9728-2A0E3A367825}"/>
    <cellStyle name="Millares 2 2 2 3 2 3 4" xfId="1783" xr:uid="{2F143D9B-CE1E-4C88-9128-AFC2312E5928}"/>
    <cellStyle name="Millares 2 2 2 3 2 3 4 2" xfId="4645" xr:uid="{C9EB9316-EC44-4C8E-9F11-5750A72C3EAC}"/>
    <cellStyle name="Millares 2 2 2 3 2 3 4 2 2" xfId="10369" xr:uid="{41BB81C9-7567-42C7-AF13-6049AE39162B}"/>
    <cellStyle name="Millares 2 2 2 3 2 3 4 2 3" xfId="16093" xr:uid="{9529FE06-05C4-47E1-B218-8BF3AE40D449}"/>
    <cellStyle name="Millares 2 2 2 3 2 3 4 3" xfId="7507" xr:uid="{7CA76245-C38F-4131-81F9-B0722904A0AF}"/>
    <cellStyle name="Millares 2 2 2 3 2 3 4 4" xfId="13231" xr:uid="{5485EE17-D22B-494A-8437-F6B6C2ACCBAD}"/>
    <cellStyle name="Millares 2 2 2 3 2 3 5" xfId="3214" xr:uid="{7AF77BA4-B8F5-452D-87D1-DAF83E4406FC}"/>
    <cellStyle name="Millares 2 2 2 3 2 3 5 2" xfId="8938" xr:uid="{516A3727-0DBF-4FAA-B889-11E684EC9A06}"/>
    <cellStyle name="Millares 2 2 2 3 2 3 5 3" xfId="14662" xr:uid="{9ECF593A-EC44-4032-8F62-24DF11DA534C}"/>
    <cellStyle name="Millares 2 2 2 3 2 3 6" xfId="6076" xr:uid="{B63F6587-0598-4CBB-9BD8-1A3428A485B1}"/>
    <cellStyle name="Millares 2 2 2 3 2 3 7" xfId="11800" xr:uid="{DCA7729F-4FE6-448A-826C-69CC42C73DB2}"/>
    <cellStyle name="Millares 2 2 2 3 2 4" xfId="590" xr:uid="{A9239221-E02E-4A81-A192-AFCBB30F4ED4}"/>
    <cellStyle name="Millares 2 2 2 3 2 4 2" xfId="2021" xr:uid="{8386F3E4-B8F3-4ACA-B638-3EAF2F334251}"/>
    <cellStyle name="Millares 2 2 2 3 2 4 2 2" xfId="4883" xr:uid="{9E5B2884-EB65-4239-B125-30A67B291A8C}"/>
    <cellStyle name="Millares 2 2 2 3 2 4 2 2 2" xfId="10607" xr:uid="{2EB644EA-F3AE-4D1A-A025-D1CE8D7A703E}"/>
    <cellStyle name="Millares 2 2 2 3 2 4 2 2 3" xfId="16331" xr:uid="{89643D49-37C3-4257-9E8E-7DBF28D7D3E9}"/>
    <cellStyle name="Millares 2 2 2 3 2 4 2 3" xfId="7745" xr:uid="{D323F58D-8037-4250-90AA-2EC4509AB33E}"/>
    <cellStyle name="Millares 2 2 2 3 2 4 2 4" xfId="13469" xr:uid="{962010FE-0E55-408B-B68A-CE8A43FEF73C}"/>
    <cellStyle name="Millares 2 2 2 3 2 4 3" xfId="3452" xr:uid="{0A9645A6-03ED-4403-8DCF-B2F6DE3BC134}"/>
    <cellStyle name="Millares 2 2 2 3 2 4 3 2" xfId="9176" xr:uid="{01898AB8-95C1-429D-A0DE-569AA344B94D}"/>
    <cellStyle name="Millares 2 2 2 3 2 4 3 3" xfId="14900" xr:uid="{373A2864-8FC1-4183-B619-C914BEF02A17}"/>
    <cellStyle name="Millares 2 2 2 3 2 4 4" xfId="6314" xr:uid="{B80C42DB-99F0-4347-B4D7-F7E7F8D705B6}"/>
    <cellStyle name="Millares 2 2 2 3 2 4 5" xfId="12038" xr:uid="{17ACE306-5794-4F3C-B510-9F1ACFDFC39A}"/>
    <cellStyle name="Millares 2 2 2 3 2 5" xfId="1067" xr:uid="{B40B7A7E-A6FC-4466-943A-9C1C1F26B2D3}"/>
    <cellStyle name="Millares 2 2 2 3 2 5 2" xfId="2498" xr:uid="{5507969E-3656-4DBE-89E5-FD403AB3EB2A}"/>
    <cellStyle name="Millares 2 2 2 3 2 5 2 2" xfId="5360" xr:uid="{7A8D78AD-FB7A-4296-86D0-EC0B37B47D48}"/>
    <cellStyle name="Millares 2 2 2 3 2 5 2 2 2" xfId="11084" xr:uid="{EF5AB0B8-4390-4275-B927-F6314C158B26}"/>
    <cellStyle name="Millares 2 2 2 3 2 5 2 2 3" xfId="16808" xr:uid="{33D82ABD-BC7F-4246-9AF6-41AE59B55DF4}"/>
    <cellStyle name="Millares 2 2 2 3 2 5 2 3" xfId="8222" xr:uid="{FBC8CA73-1894-4860-BB5F-4487D62C3E63}"/>
    <cellStyle name="Millares 2 2 2 3 2 5 2 4" xfId="13946" xr:uid="{59311D7F-BF80-4280-951B-AE65665997DE}"/>
    <cellStyle name="Millares 2 2 2 3 2 5 3" xfId="3929" xr:uid="{C6E7D5A0-5A4E-47D3-B909-9C64CB239155}"/>
    <cellStyle name="Millares 2 2 2 3 2 5 3 2" xfId="9653" xr:uid="{640EF383-CE58-465F-BA1E-CD3DBD390220}"/>
    <cellStyle name="Millares 2 2 2 3 2 5 3 3" xfId="15377" xr:uid="{03547634-C6AC-43E0-87D6-F59708C1B45E}"/>
    <cellStyle name="Millares 2 2 2 3 2 5 4" xfId="6791" xr:uid="{4B0E7927-487C-40C7-9D78-5DA07D8F14BB}"/>
    <cellStyle name="Millares 2 2 2 3 2 5 5" xfId="12515" xr:uid="{80F7C0A6-6E97-4E21-B506-6B152105B208}"/>
    <cellStyle name="Millares 2 2 2 3 2 6" xfId="1544" xr:uid="{8D146632-17E1-4394-BCAA-6ADAAA4A0A2C}"/>
    <cellStyle name="Millares 2 2 2 3 2 6 2" xfId="4406" xr:uid="{79CF4EE5-231C-4D5A-8DE6-33E32C4685E1}"/>
    <cellStyle name="Millares 2 2 2 3 2 6 2 2" xfId="10130" xr:uid="{98A0B241-5F3D-4087-8EC9-7BE2AE78A821}"/>
    <cellStyle name="Millares 2 2 2 3 2 6 2 3" xfId="15854" xr:uid="{B8CAB647-534D-4A30-ADA3-5C1E81D1E520}"/>
    <cellStyle name="Millares 2 2 2 3 2 6 3" xfId="7268" xr:uid="{E6E925B7-E3CB-4B5C-9D0B-6C9AED2C8956}"/>
    <cellStyle name="Millares 2 2 2 3 2 6 4" xfId="12992" xr:uid="{1CD7E20F-831B-4F11-84F3-B1E20139C01B}"/>
    <cellStyle name="Millares 2 2 2 3 2 7" xfId="2975" xr:uid="{E3F3A522-572A-491C-837E-55F025579EF4}"/>
    <cellStyle name="Millares 2 2 2 3 2 7 2" xfId="8699" xr:uid="{769A9A45-3EE5-468D-BEB8-96B69538AA02}"/>
    <cellStyle name="Millares 2 2 2 3 2 7 3" xfId="14423" xr:uid="{B217E47B-5C09-4C38-8EAD-C3CB04F6D7FB}"/>
    <cellStyle name="Millares 2 2 2 3 2 8" xfId="5837" xr:uid="{9939E256-5103-4093-95A8-B72CC1E9F40E}"/>
    <cellStyle name="Millares 2 2 2 3 2 9" xfId="11561" xr:uid="{FEE8188B-50FD-44F0-B074-A57F8ECA790F}"/>
    <cellStyle name="Millares 2 2 2 3 3" xfId="171" xr:uid="{0C1C91C0-B4ED-471E-8B2F-6A46493A3E32}"/>
    <cellStyle name="Millares 2 2 2 3 3 2" xfId="410" xr:uid="{4A102CA6-F979-45C7-828F-E1C17F4E3E30}"/>
    <cellStyle name="Millares 2 2 2 3 3 2 2" xfId="887" xr:uid="{EBDB3004-C59D-4DBA-B261-D42BF5083580}"/>
    <cellStyle name="Millares 2 2 2 3 3 2 2 2" xfId="2318" xr:uid="{E4A8D237-08C1-4B77-BA5E-3118F5EB3F54}"/>
    <cellStyle name="Millares 2 2 2 3 3 2 2 2 2" xfId="5180" xr:uid="{DC3A54F6-9269-46EA-A875-14DE454B1F57}"/>
    <cellStyle name="Millares 2 2 2 3 3 2 2 2 2 2" xfId="10904" xr:uid="{54CEEC1D-2FBF-48F3-BD9E-DB6F3FCCF451}"/>
    <cellStyle name="Millares 2 2 2 3 3 2 2 2 2 3" xfId="16628" xr:uid="{41C7E50E-A4D6-4E9C-9AC7-F7A3E369E206}"/>
    <cellStyle name="Millares 2 2 2 3 3 2 2 2 3" xfId="8042" xr:uid="{28F8B551-BCA3-4389-A0E9-02AD8AB96C7C}"/>
    <cellStyle name="Millares 2 2 2 3 3 2 2 2 4" xfId="13766" xr:uid="{B8E04DEC-AA02-44F9-9591-8F1AAE99B95C}"/>
    <cellStyle name="Millares 2 2 2 3 3 2 2 3" xfId="3749" xr:uid="{BFD681A4-4769-4D25-9585-D5DF1CADD6FE}"/>
    <cellStyle name="Millares 2 2 2 3 3 2 2 3 2" xfId="9473" xr:uid="{D27666E6-1765-4663-9374-D91BEB1050CA}"/>
    <cellStyle name="Millares 2 2 2 3 3 2 2 3 3" xfId="15197" xr:uid="{77BECCF9-2CA9-4F5F-A218-C8C9AB20273A}"/>
    <cellStyle name="Millares 2 2 2 3 3 2 2 4" xfId="6611" xr:uid="{C9A69003-5786-4468-AE79-8246EA489A24}"/>
    <cellStyle name="Millares 2 2 2 3 3 2 2 5" xfId="12335" xr:uid="{38899FD3-E43D-4A60-A520-4DF55782D709}"/>
    <cellStyle name="Millares 2 2 2 3 3 2 3" xfId="1364" xr:uid="{A6C5C560-FA58-4990-872F-FFE65D5F510B}"/>
    <cellStyle name="Millares 2 2 2 3 3 2 3 2" xfId="2795" xr:uid="{518C3DD5-51DA-4E9D-8874-64113E298B20}"/>
    <cellStyle name="Millares 2 2 2 3 3 2 3 2 2" xfId="5657" xr:uid="{5E921617-E8F2-4801-894C-CC448C46FCF4}"/>
    <cellStyle name="Millares 2 2 2 3 3 2 3 2 2 2" xfId="11381" xr:uid="{D71B8D08-6AC3-40C7-A61B-16F3D179E93E}"/>
    <cellStyle name="Millares 2 2 2 3 3 2 3 2 2 3" xfId="17105" xr:uid="{7DC37081-FC71-4FD3-A0E8-61DA5B69E567}"/>
    <cellStyle name="Millares 2 2 2 3 3 2 3 2 3" xfId="8519" xr:uid="{EAB88346-CA65-4068-82E1-86ACEEA154D4}"/>
    <cellStyle name="Millares 2 2 2 3 3 2 3 2 4" xfId="14243" xr:uid="{126A3804-5FB3-4745-BCED-F99A9A0DF4AC}"/>
    <cellStyle name="Millares 2 2 2 3 3 2 3 3" xfId="4226" xr:uid="{3E8C6D32-CB0F-43F7-A03D-84076CCBA727}"/>
    <cellStyle name="Millares 2 2 2 3 3 2 3 3 2" xfId="9950" xr:uid="{300E4084-D8B3-4892-B78A-061B01B353FC}"/>
    <cellStyle name="Millares 2 2 2 3 3 2 3 3 3" xfId="15674" xr:uid="{1260B6EC-F513-44A3-A929-7B4997A018A6}"/>
    <cellStyle name="Millares 2 2 2 3 3 2 3 4" xfId="7088" xr:uid="{1B0E3DF4-D773-4E2C-99A5-25B5D866D444}"/>
    <cellStyle name="Millares 2 2 2 3 3 2 3 5" xfId="12812" xr:uid="{9331ADAC-382F-4179-998B-B34F7F12BDF9}"/>
    <cellStyle name="Millares 2 2 2 3 3 2 4" xfId="1841" xr:uid="{564E9302-2475-4938-B19B-358EF94D8937}"/>
    <cellStyle name="Millares 2 2 2 3 3 2 4 2" xfId="4703" xr:uid="{A97B31F0-CDDE-462F-B97D-BF4DC2F790DD}"/>
    <cellStyle name="Millares 2 2 2 3 3 2 4 2 2" xfId="10427" xr:uid="{0F89E744-6209-49E1-8613-F3F989759544}"/>
    <cellStyle name="Millares 2 2 2 3 3 2 4 2 3" xfId="16151" xr:uid="{C2874E33-16F9-4F80-8106-120FDA615D31}"/>
    <cellStyle name="Millares 2 2 2 3 3 2 4 3" xfId="7565" xr:uid="{3B19F317-91A2-4FFE-A0C0-9C57E8BACDA3}"/>
    <cellStyle name="Millares 2 2 2 3 3 2 4 4" xfId="13289" xr:uid="{38F0B28D-0870-4156-9128-E312415441A1}"/>
    <cellStyle name="Millares 2 2 2 3 3 2 5" xfId="3272" xr:uid="{2F41EE39-D8C5-4736-B0E7-C3D21735FE88}"/>
    <cellStyle name="Millares 2 2 2 3 3 2 5 2" xfId="8996" xr:uid="{BF3D4D63-C30D-4DBF-B407-1DFA2DBF4C97}"/>
    <cellStyle name="Millares 2 2 2 3 3 2 5 3" xfId="14720" xr:uid="{140E4055-063B-404E-A6F9-1B7CA678AA2D}"/>
    <cellStyle name="Millares 2 2 2 3 3 2 6" xfId="6134" xr:uid="{4663CB3E-7982-474F-BD54-6E2F46BD129E}"/>
    <cellStyle name="Millares 2 2 2 3 3 2 7" xfId="11858" xr:uid="{57154B49-CEE2-47A8-A77D-E37C32AE63E8}"/>
    <cellStyle name="Millares 2 2 2 3 3 3" xfId="648" xr:uid="{D025CF5B-CA25-449B-BD98-922C2845DFED}"/>
    <cellStyle name="Millares 2 2 2 3 3 3 2" xfId="2079" xr:uid="{A34E982E-C38C-4C7B-B340-AEE059C99F2A}"/>
    <cellStyle name="Millares 2 2 2 3 3 3 2 2" xfId="4941" xr:uid="{66270F1C-EAF8-4C8B-B0BE-C8F89FA23C04}"/>
    <cellStyle name="Millares 2 2 2 3 3 3 2 2 2" xfId="10665" xr:uid="{54C88C2A-D874-4725-8B65-975864C142FC}"/>
    <cellStyle name="Millares 2 2 2 3 3 3 2 2 3" xfId="16389" xr:uid="{7A15B2CB-0E0E-4AA0-97D0-4AD212F270DD}"/>
    <cellStyle name="Millares 2 2 2 3 3 3 2 3" xfId="7803" xr:uid="{33D13306-F467-4C24-8442-057CA4F7C6EC}"/>
    <cellStyle name="Millares 2 2 2 3 3 3 2 4" xfId="13527" xr:uid="{219C7DC6-6E57-4AE5-A89A-4C3FBA898DBD}"/>
    <cellStyle name="Millares 2 2 2 3 3 3 3" xfId="3510" xr:uid="{D41C7C17-C38C-4EFC-B260-EEA4FE258140}"/>
    <cellStyle name="Millares 2 2 2 3 3 3 3 2" xfId="9234" xr:uid="{347A34BD-1486-4453-BB07-4A678C2771F7}"/>
    <cellStyle name="Millares 2 2 2 3 3 3 3 3" xfId="14958" xr:uid="{F738FF9F-FCDB-467A-B564-C64B7464D698}"/>
    <cellStyle name="Millares 2 2 2 3 3 3 4" xfId="6372" xr:uid="{A3A70411-7D83-42EE-997D-7C8AF4A207A0}"/>
    <cellStyle name="Millares 2 2 2 3 3 3 5" xfId="12096" xr:uid="{AF86670B-6953-4237-95CC-0F36FB8E133D}"/>
    <cellStyle name="Millares 2 2 2 3 3 4" xfId="1125" xr:uid="{8E5D1EAD-EBC9-4459-9370-70A265B687F2}"/>
    <cellStyle name="Millares 2 2 2 3 3 4 2" xfId="2556" xr:uid="{EA250080-4772-4B37-9219-600B17D6AC64}"/>
    <cellStyle name="Millares 2 2 2 3 3 4 2 2" xfId="5418" xr:uid="{E39FD14C-BD02-4800-9723-703D1A846A2D}"/>
    <cellStyle name="Millares 2 2 2 3 3 4 2 2 2" xfId="11142" xr:uid="{6E52D2FF-30B7-4976-9A85-461740E76AE9}"/>
    <cellStyle name="Millares 2 2 2 3 3 4 2 2 3" xfId="16866" xr:uid="{62097D93-7A94-40AB-84BF-0C6B3A80A6B6}"/>
    <cellStyle name="Millares 2 2 2 3 3 4 2 3" xfId="8280" xr:uid="{66B4501E-B01B-4B0B-86E5-688CA0D646FD}"/>
    <cellStyle name="Millares 2 2 2 3 3 4 2 4" xfId="14004" xr:uid="{7EE511E1-272A-491D-B9C5-C703C5904E8F}"/>
    <cellStyle name="Millares 2 2 2 3 3 4 3" xfId="3987" xr:uid="{E9FACC67-DE48-4820-8E3A-0FD584FA5546}"/>
    <cellStyle name="Millares 2 2 2 3 3 4 3 2" xfId="9711" xr:uid="{7CE127AF-A346-451C-A9A9-3527CF1B6AC6}"/>
    <cellStyle name="Millares 2 2 2 3 3 4 3 3" xfId="15435" xr:uid="{D35212C1-FC8C-4AC4-BAB2-789E27B50A4A}"/>
    <cellStyle name="Millares 2 2 2 3 3 4 4" xfId="6849" xr:uid="{8B5F8940-677A-4215-8D41-BBF0E505396C}"/>
    <cellStyle name="Millares 2 2 2 3 3 4 5" xfId="12573" xr:uid="{B4C7C002-4B1B-479C-A9EE-55EF034CF539}"/>
    <cellStyle name="Millares 2 2 2 3 3 5" xfId="1602" xr:uid="{2D9E2705-9319-4891-8870-115331DC8DC1}"/>
    <cellStyle name="Millares 2 2 2 3 3 5 2" xfId="4464" xr:uid="{B43C61E9-3305-4424-997A-399AA1CDA665}"/>
    <cellStyle name="Millares 2 2 2 3 3 5 2 2" xfId="10188" xr:uid="{C9C1935C-1863-4A4A-8C3D-78DC9C124C5B}"/>
    <cellStyle name="Millares 2 2 2 3 3 5 2 3" xfId="15912" xr:uid="{3D604950-751A-4C5B-A8F5-0F3F7C323558}"/>
    <cellStyle name="Millares 2 2 2 3 3 5 3" xfId="7326" xr:uid="{6112CE66-5FC2-417D-85BC-134AC1664F83}"/>
    <cellStyle name="Millares 2 2 2 3 3 5 4" xfId="13050" xr:uid="{2F0949FE-7CB1-4D6C-A9E0-15EEC29F6096}"/>
    <cellStyle name="Millares 2 2 2 3 3 6" xfId="3033" xr:uid="{35F8BD26-A183-41A0-B9C6-BD1B9147089E}"/>
    <cellStyle name="Millares 2 2 2 3 3 6 2" xfId="8757" xr:uid="{37DC6AA5-040E-4B83-8A4D-B3B70E7D2D29}"/>
    <cellStyle name="Millares 2 2 2 3 3 6 3" xfId="14481" xr:uid="{FFF04E29-8D0D-487C-87B4-33A220241572}"/>
    <cellStyle name="Millares 2 2 2 3 3 7" xfId="5895" xr:uid="{A6AEA5AA-4DB0-4C26-B731-F7C5EBC03D06}"/>
    <cellStyle name="Millares 2 2 2 3 3 8" xfId="11619" xr:uid="{83453461-BFD8-47C1-BA99-6BCD11935D44}"/>
    <cellStyle name="Millares 2 2 2 3 4" xfId="292" xr:uid="{C9BBC1CC-06F2-4FBC-9A3A-DEE3BDDE2450}"/>
    <cellStyle name="Millares 2 2 2 3 4 2" xfId="769" xr:uid="{CC3CF525-F4D1-4604-888E-72CB8C844B3C}"/>
    <cellStyle name="Millares 2 2 2 3 4 2 2" xfId="2200" xr:uid="{8BFBFD4E-C6B3-49E9-AD98-C488B7B7DF09}"/>
    <cellStyle name="Millares 2 2 2 3 4 2 2 2" xfId="5062" xr:uid="{37CBC744-8E6F-4037-A264-B1C91376CC82}"/>
    <cellStyle name="Millares 2 2 2 3 4 2 2 2 2" xfId="10786" xr:uid="{8A023A26-95DE-45A4-90E4-7DB9EADC56D0}"/>
    <cellStyle name="Millares 2 2 2 3 4 2 2 2 3" xfId="16510" xr:uid="{96FB30A9-C572-44F4-AAF2-D8DA968B93C7}"/>
    <cellStyle name="Millares 2 2 2 3 4 2 2 3" xfId="7924" xr:uid="{67D1F171-F9CD-47CE-A0CA-32F909A916E8}"/>
    <cellStyle name="Millares 2 2 2 3 4 2 2 4" xfId="13648" xr:uid="{225523FA-9F80-47B3-836D-EB586AE7D714}"/>
    <cellStyle name="Millares 2 2 2 3 4 2 3" xfId="3631" xr:uid="{00AF3644-C369-4247-BC2A-5E77E66C294F}"/>
    <cellStyle name="Millares 2 2 2 3 4 2 3 2" xfId="9355" xr:uid="{FA396302-1FF4-4FC6-8C01-4047B002D42F}"/>
    <cellStyle name="Millares 2 2 2 3 4 2 3 3" xfId="15079" xr:uid="{B616D843-4F0E-4036-BC3C-EA32952520F4}"/>
    <cellStyle name="Millares 2 2 2 3 4 2 4" xfId="6493" xr:uid="{1BF952AD-814D-4B88-9989-074EDECD3965}"/>
    <cellStyle name="Millares 2 2 2 3 4 2 5" xfId="12217" xr:uid="{9E064F2B-EE84-4DA7-A9A5-9D5EB70C9977}"/>
    <cellStyle name="Millares 2 2 2 3 4 3" xfId="1246" xr:uid="{AE084D03-6D34-40AB-B94E-1C6CAC92BDBC}"/>
    <cellStyle name="Millares 2 2 2 3 4 3 2" xfId="2677" xr:uid="{04A252EB-A4FC-438F-B69D-721BD3150FC1}"/>
    <cellStyle name="Millares 2 2 2 3 4 3 2 2" xfId="5539" xr:uid="{4563B70C-AF09-407F-8DCE-94D947862ED2}"/>
    <cellStyle name="Millares 2 2 2 3 4 3 2 2 2" xfId="11263" xr:uid="{3FE4D729-646E-4E58-9D61-EBC430B10A1C}"/>
    <cellStyle name="Millares 2 2 2 3 4 3 2 2 3" xfId="16987" xr:uid="{4A61F517-3B8C-4892-892B-0509A6676296}"/>
    <cellStyle name="Millares 2 2 2 3 4 3 2 3" xfId="8401" xr:uid="{8472E62A-2A83-40D5-9844-F48680D9106C}"/>
    <cellStyle name="Millares 2 2 2 3 4 3 2 4" xfId="14125" xr:uid="{BBCE2529-39A5-420A-AB23-69BC82B6E345}"/>
    <cellStyle name="Millares 2 2 2 3 4 3 3" xfId="4108" xr:uid="{63A04F56-8495-4695-B99D-18D842844612}"/>
    <cellStyle name="Millares 2 2 2 3 4 3 3 2" xfId="9832" xr:uid="{939D1B72-5297-45C0-88D2-3E2A94285A64}"/>
    <cellStyle name="Millares 2 2 2 3 4 3 3 3" xfId="15556" xr:uid="{0F59F68E-A40B-4685-A7C7-4B4FD46C471F}"/>
    <cellStyle name="Millares 2 2 2 3 4 3 4" xfId="6970" xr:uid="{5D13CF96-5602-4360-B1C5-8ED510AB1CD1}"/>
    <cellStyle name="Millares 2 2 2 3 4 3 5" xfId="12694" xr:uid="{14BFF7EF-1EA0-4A51-A97F-5AB8297235F9}"/>
    <cellStyle name="Millares 2 2 2 3 4 4" xfId="1723" xr:uid="{98BEBB7C-8C5B-4D15-8A57-B49DAB2A9875}"/>
    <cellStyle name="Millares 2 2 2 3 4 4 2" xfId="4585" xr:uid="{B3315045-D934-41AD-B108-06D21EF69A0F}"/>
    <cellStyle name="Millares 2 2 2 3 4 4 2 2" xfId="10309" xr:uid="{57F7A3B3-A54A-4CF2-A90E-4CBC9B2C8AEE}"/>
    <cellStyle name="Millares 2 2 2 3 4 4 2 3" xfId="16033" xr:uid="{AB324AAC-DCA5-4DF2-8A36-91FDD8A0FB4D}"/>
    <cellStyle name="Millares 2 2 2 3 4 4 3" xfId="7447" xr:uid="{D158328F-0396-4AC1-BB7E-7CF76BF728FF}"/>
    <cellStyle name="Millares 2 2 2 3 4 4 4" xfId="13171" xr:uid="{9DDF3A82-52DC-4E0B-90EC-E938AC0C2BB4}"/>
    <cellStyle name="Millares 2 2 2 3 4 5" xfId="3154" xr:uid="{C57BAD9B-614D-4049-9EE7-C8AD2402B94F}"/>
    <cellStyle name="Millares 2 2 2 3 4 5 2" xfId="8878" xr:uid="{60089BF9-AA81-42F6-8B7E-9AB3CF9DE655}"/>
    <cellStyle name="Millares 2 2 2 3 4 5 3" xfId="14602" xr:uid="{175911D9-A3CF-4736-8E08-B4CECCD75B51}"/>
    <cellStyle name="Millares 2 2 2 3 4 6" xfId="6016" xr:uid="{F89A488A-DC31-4764-9E6E-4EEFF6758FB7}"/>
    <cellStyle name="Millares 2 2 2 3 4 7" xfId="11740" xr:uid="{E7420C90-ACB1-46BB-A9D5-9E0F20283A21}"/>
    <cellStyle name="Millares 2 2 2 3 5" xfId="530" xr:uid="{5826AD81-000A-4F7D-A38C-352A0D7ACCBE}"/>
    <cellStyle name="Millares 2 2 2 3 5 2" xfId="1961" xr:uid="{DC858F79-EBFB-4D41-AB28-4CFB357C006D}"/>
    <cellStyle name="Millares 2 2 2 3 5 2 2" xfId="4823" xr:uid="{154C6136-1B3B-431B-83E9-558A84BE5DB4}"/>
    <cellStyle name="Millares 2 2 2 3 5 2 2 2" xfId="10547" xr:uid="{31B490A2-1FD0-4BC1-A9C0-32E5721E1CB1}"/>
    <cellStyle name="Millares 2 2 2 3 5 2 2 3" xfId="16271" xr:uid="{0060FCCE-45D4-451C-932E-7538F2F1F742}"/>
    <cellStyle name="Millares 2 2 2 3 5 2 3" xfId="7685" xr:uid="{15C68CE9-3952-4A43-910E-A130E8260F62}"/>
    <cellStyle name="Millares 2 2 2 3 5 2 4" xfId="13409" xr:uid="{6C9B3140-C577-4959-BF90-C925F320109D}"/>
    <cellStyle name="Millares 2 2 2 3 5 3" xfId="3392" xr:uid="{CDAB7AAC-B37F-463F-B2B3-D2442F45222D}"/>
    <cellStyle name="Millares 2 2 2 3 5 3 2" xfId="9116" xr:uid="{5447DC4C-A1AD-4CA0-8EFE-852402A59B62}"/>
    <cellStyle name="Millares 2 2 2 3 5 3 3" xfId="14840" xr:uid="{F950D835-A803-4090-A891-54CA5214099C}"/>
    <cellStyle name="Millares 2 2 2 3 5 4" xfId="6254" xr:uid="{FF2F2A65-4331-4768-9E7A-673EF1BBFCA9}"/>
    <cellStyle name="Millares 2 2 2 3 5 5" xfId="11978" xr:uid="{411E11A9-B90D-4442-BEE2-26FE2D938776}"/>
    <cellStyle name="Millares 2 2 2 3 6" xfId="1007" xr:uid="{76CE4650-DCB6-4DC5-A4A9-BD2998586550}"/>
    <cellStyle name="Millares 2 2 2 3 6 2" xfId="2438" xr:uid="{9D340FC1-3056-473B-A9DC-FA088301057A}"/>
    <cellStyle name="Millares 2 2 2 3 6 2 2" xfId="5300" xr:uid="{9F267F09-4D04-4D7F-8BDB-5F640459D367}"/>
    <cellStyle name="Millares 2 2 2 3 6 2 2 2" xfId="11024" xr:uid="{D4D6C15B-4E14-41DD-A998-C49CB005F047}"/>
    <cellStyle name="Millares 2 2 2 3 6 2 2 3" xfId="16748" xr:uid="{76B25DBB-3996-4CF4-8C3B-4097A6C711FD}"/>
    <cellStyle name="Millares 2 2 2 3 6 2 3" xfId="8162" xr:uid="{9250451B-422A-485F-AF49-F1B3EF3D5E54}"/>
    <cellStyle name="Millares 2 2 2 3 6 2 4" xfId="13886" xr:uid="{18353AC0-7878-4F36-8C30-419D80DAF825}"/>
    <cellStyle name="Millares 2 2 2 3 6 3" xfId="3869" xr:uid="{B90166B6-F8AF-4BC3-9F2B-E70B4E114DE1}"/>
    <cellStyle name="Millares 2 2 2 3 6 3 2" xfId="9593" xr:uid="{8164FC77-6410-476C-92FA-3AA353D6D432}"/>
    <cellStyle name="Millares 2 2 2 3 6 3 3" xfId="15317" xr:uid="{81DDCE7A-171F-472A-8821-D6F52B70CF04}"/>
    <cellStyle name="Millares 2 2 2 3 6 4" xfId="6731" xr:uid="{C9A6F5D2-7806-46F1-BDDA-CE50153FC24D}"/>
    <cellStyle name="Millares 2 2 2 3 6 5" xfId="12455" xr:uid="{5BEE6308-0F59-46E7-9353-91338A0A2714}"/>
    <cellStyle name="Millares 2 2 2 3 7" xfId="1484" xr:uid="{D871C28C-8FA3-42F8-A1E6-2A3DEC0D1DEC}"/>
    <cellStyle name="Millares 2 2 2 3 7 2" xfId="4346" xr:uid="{D67D8CC4-1AE4-4FFA-A01F-2C3FC1652F03}"/>
    <cellStyle name="Millares 2 2 2 3 7 2 2" xfId="10070" xr:uid="{38FDDD14-A95D-47DA-9EE9-98DDEFCDD413}"/>
    <cellStyle name="Millares 2 2 2 3 7 2 3" xfId="15794" xr:uid="{E4386AE4-06A4-44A7-8022-ED0C95DAD2B0}"/>
    <cellStyle name="Millares 2 2 2 3 7 3" xfId="7208" xr:uid="{E40882CD-A447-4855-8135-C524787244B7}"/>
    <cellStyle name="Millares 2 2 2 3 7 4" xfId="12932" xr:uid="{F3B40AFC-2218-4CB5-9A76-9FBBAFCDC974}"/>
    <cellStyle name="Millares 2 2 2 3 8" xfId="2915" xr:uid="{37601E2E-4EC4-4F5A-8CE8-340227A18099}"/>
    <cellStyle name="Millares 2 2 2 3 8 2" xfId="8639" xr:uid="{BC96A040-A994-40E7-965D-3D1E97593D58}"/>
    <cellStyle name="Millares 2 2 2 3 8 3" xfId="14363" xr:uid="{68AA864F-098A-41F7-BFB0-A0FDC8D479AD}"/>
    <cellStyle name="Millares 2 2 2 3 9" xfId="5778" xr:uid="{B5C7B3E4-D159-4BE5-BC1D-FCE7C36FD1B8}"/>
    <cellStyle name="Millares 2 2 2 4" xfId="74" xr:uid="{B1D8C897-C108-4F83-910D-A828A9B96B8E}"/>
    <cellStyle name="Millares 2 2 2 4 2" xfId="192" xr:uid="{BCD41E4F-AA6E-444D-A1AD-B36B20F7CBB8}"/>
    <cellStyle name="Millares 2 2 2 4 2 2" xfId="431" xr:uid="{6557E454-53E4-4C44-AF1C-F5CA08704414}"/>
    <cellStyle name="Millares 2 2 2 4 2 2 2" xfId="908" xr:uid="{0B442C12-C77C-4AF7-94A3-1000D342140F}"/>
    <cellStyle name="Millares 2 2 2 4 2 2 2 2" xfId="2339" xr:uid="{A7AFF89E-84E8-4D7B-B9CE-9270E78AC07E}"/>
    <cellStyle name="Millares 2 2 2 4 2 2 2 2 2" xfId="5201" xr:uid="{84108AAD-3779-4A79-9968-25CC9BF2C72E}"/>
    <cellStyle name="Millares 2 2 2 4 2 2 2 2 2 2" xfId="10925" xr:uid="{8B36968E-0729-434D-B3FC-55DE505774C7}"/>
    <cellStyle name="Millares 2 2 2 4 2 2 2 2 2 3" xfId="16649" xr:uid="{4065A2CC-056F-4B11-BDEC-539A89545371}"/>
    <cellStyle name="Millares 2 2 2 4 2 2 2 2 3" xfId="8063" xr:uid="{FD0D8BDE-6498-418D-BCB9-F63FC022FC79}"/>
    <cellStyle name="Millares 2 2 2 4 2 2 2 2 4" xfId="13787" xr:uid="{7F585EAF-B5FD-490B-9BD0-4CDA5A87456B}"/>
    <cellStyle name="Millares 2 2 2 4 2 2 2 3" xfId="3770" xr:uid="{62DA012B-A297-4F26-8B12-F1D28D941BBB}"/>
    <cellStyle name="Millares 2 2 2 4 2 2 2 3 2" xfId="9494" xr:uid="{62984B45-3ED5-4C7B-BA5A-50A9680ECF64}"/>
    <cellStyle name="Millares 2 2 2 4 2 2 2 3 3" xfId="15218" xr:uid="{5507CB00-117C-4339-B873-A461D1C2B737}"/>
    <cellStyle name="Millares 2 2 2 4 2 2 2 4" xfId="6632" xr:uid="{7698E360-D0C3-49D4-9046-3488D01F66DC}"/>
    <cellStyle name="Millares 2 2 2 4 2 2 2 5" xfId="12356" xr:uid="{EC2F55AE-8AF8-4B40-B398-FE083C52A258}"/>
    <cellStyle name="Millares 2 2 2 4 2 2 3" xfId="1385" xr:uid="{2072B512-0196-4AAE-972C-F165DC16BA5A}"/>
    <cellStyle name="Millares 2 2 2 4 2 2 3 2" xfId="2816" xr:uid="{153C2568-E3B6-485F-A757-DC19DBE9FC33}"/>
    <cellStyle name="Millares 2 2 2 4 2 2 3 2 2" xfId="5678" xr:uid="{422BC65F-84C3-43DB-94BC-C6066009D8FA}"/>
    <cellStyle name="Millares 2 2 2 4 2 2 3 2 2 2" xfId="11402" xr:uid="{53A20881-25D8-4062-9B71-86E1486FAF98}"/>
    <cellStyle name="Millares 2 2 2 4 2 2 3 2 2 3" xfId="17126" xr:uid="{C04F52B1-B77C-41C0-A142-616A4A1FD939}"/>
    <cellStyle name="Millares 2 2 2 4 2 2 3 2 3" xfId="8540" xr:uid="{4E9B2D28-5A27-423F-95C2-2A70D9CA1F0D}"/>
    <cellStyle name="Millares 2 2 2 4 2 2 3 2 4" xfId="14264" xr:uid="{9DA7A389-2460-4D7B-A37D-37805E715312}"/>
    <cellStyle name="Millares 2 2 2 4 2 2 3 3" xfId="4247" xr:uid="{F8A8EA60-550B-4355-AF76-071D75008E37}"/>
    <cellStyle name="Millares 2 2 2 4 2 2 3 3 2" xfId="9971" xr:uid="{96B45C48-4AC4-49FC-BA98-B32EDC892494}"/>
    <cellStyle name="Millares 2 2 2 4 2 2 3 3 3" xfId="15695" xr:uid="{BDEE7B5D-92EC-4149-B1F3-1C439339E8B4}"/>
    <cellStyle name="Millares 2 2 2 4 2 2 3 4" xfId="7109" xr:uid="{1CAFF6DE-92E0-4116-A141-AFAE4137CE25}"/>
    <cellStyle name="Millares 2 2 2 4 2 2 3 5" xfId="12833" xr:uid="{EF7D7E81-E873-4715-B845-478BAC0C87B4}"/>
    <cellStyle name="Millares 2 2 2 4 2 2 4" xfId="1862" xr:uid="{28BE6E07-0D65-4573-AD36-C122B2DE0D0E}"/>
    <cellStyle name="Millares 2 2 2 4 2 2 4 2" xfId="4724" xr:uid="{24998763-0A72-4A54-A2B8-BA685E6A33D4}"/>
    <cellStyle name="Millares 2 2 2 4 2 2 4 2 2" xfId="10448" xr:uid="{9710A2BA-6E3B-40C9-8AA1-57057291F845}"/>
    <cellStyle name="Millares 2 2 2 4 2 2 4 2 3" xfId="16172" xr:uid="{B54780A8-B5AB-4B84-92FB-2F61EDC9FB83}"/>
    <cellStyle name="Millares 2 2 2 4 2 2 4 3" xfId="7586" xr:uid="{A5B09209-AA8A-4A05-AEA8-5DA8B14DC89A}"/>
    <cellStyle name="Millares 2 2 2 4 2 2 4 4" xfId="13310" xr:uid="{104E4134-C686-4EEA-99CB-9C66124415ED}"/>
    <cellStyle name="Millares 2 2 2 4 2 2 5" xfId="3293" xr:uid="{DB20A234-59AE-4666-A803-65E6CAD49486}"/>
    <cellStyle name="Millares 2 2 2 4 2 2 5 2" xfId="9017" xr:uid="{3A77005A-98D1-4A51-9933-8E41295CF21F}"/>
    <cellStyle name="Millares 2 2 2 4 2 2 5 3" xfId="14741" xr:uid="{4CFDA966-7AA1-4B0F-8CAF-CC50087647A9}"/>
    <cellStyle name="Millares 2 2 2 4 2 2 6" xfId="6155" xr:uid="{F71EBAE4-5629-4CB0-81D5-27CB42F05946}"/>
    <cellStyle name="Millares 2 2 2 4 2 2 7" xfId="11879" xr:uid="{A240F58B-4A03-4283-B51D-3DC38727E377}"/>
    <cellStyle name="Millares 2 2 2 4 2 3" xfId="669" xr:uid="{A64B3038-342C-49F4-8097-F8588A2204B7}"/>
    <cellStyle name="Millares 2 2 2 4 2 3 2" xfId="2100" xr:uid="{05EA14CC-E899-414C-91E7-22D66C284B30}"/>
    <cellStyle name="Millares 2 2 2 4 2 3 2 2" xfId="4962" xr:uid="{AC8738EF-C6EF-4F8D-8B80-EBE418EF7CCF}"/>
    <cellStyle name="Millares 2 2 2 4 2 3 2 2 2" xfId="10686" xr:uid="{7A78A860-3B94-4B2E-9B64-0ED53762D809}"/>
    <cellStyle name="Millares 2 2 2 4 2 3 2 2 3" xfId="16410" xr:uid="{58846413-E112-43EF-990D-55F8A5DF74CF}"/>
    <cellStyle name="Millares 2 2 2 4 2 3 2 3" xfId="7824" xr:uid="{504E6A86-D8F3-426E-92CA-9E884F9C1A81}"/>
    <cellStyle name="Millares 2 2 2 4 2 3 2 4" xfId="13548" xr:uid="{18A6B69D-A9D6-49E3-A2F5-FED99E6C14EA}"/>
    <cellStyle name="Millares 2 2 2 4 2 3 3" xfId="3531" xr:uid="{561214B8-7D87-404A-BE29-44FD2339E831}"/>
    <cellStyle name="Millares 2 2 2 4 2 3 3 2" xfId="9255" xr:uid="{B5103EDE-BF17-475C-AB1C-6670B558E0C7}"/>
    <cellStyle name="Millares 2 2 2 4 2 3 3 3" xfId="14979" xr:uid="{8BF9CD5A-29F3-4D07-8DC7-B1AF9FF98B99}"/>
    <cellStyle name="Millares 2 2 2 4 2 3 4" xfId="6393" xr:uid="{EF44C077-BAEE-4EB8-ABD7-F8A036707351}"/>
    <cellStyle name="Millares 2 2 2 4 2 3 5" xfId="12117" xr:uid="{C73D1192-1B11-4836-8FF4-9064DCD9A4D9}"/>
    <cellStyle name="Millares 2 2 2 4 2 4" xfId="1146" xr:uid="{27FC61A5-5F1F-4A74-9DCB-0B2C80BD07C0}"/>
    <cellStyle name="Millares 2 2 2 4 2 4 2" xfId="2577" xr:uid="{981F3D18-B4B3-4B66-91B1-306811EEF8E5}"/>
    <cellStyle name="Millares 2 2 2 4 2 4 2 2" xfId="5439" xr:uid="{F1FBC404-E827-4B41-9E84-5EB2D5114DA9}"/>
    <cellStyle name="Millares 2 2 2 4 2 4 2 2 2" xfId="11163" xr:uid="{3BD0A181-481B-4B6A-92FC-6F6F62C2A845}"/>
    <cellStyle name="Millares 2 2 2 4 2 4 2 2 3" xfId="16887" xr:uid="{1B3E3EA0-129B-4E54-962D-4C3FC9EBB079}"/>
    <cellStyle name="Millares 2 2 2 4 2 4 2 3" xfId="8301" xr:uid="{025636B9-3A84-477D-A5EF-28B89CA7EB23}"/>
    <cellStyle name="Millares 2 2 2 4 2 4 2 4" xfId="14025" xr:uid="{3D642E32-7C3B-4738-B90C-55B36F2274C8}"/>
    <cellStyle name="Millares 2 2 2 4 2 4 3" xfId="4008" xr:uid="{05A63209-0382-4050-A073-0419BB861CBF}"/>
    <cellStyle name="Millares 2 2 2 4 2 4 3 2" xfId="9732" xr:uid="{45385DE6-9D72-4075-BF59-8523557B9050}"/>
    <cellStyle name="Millares 2 2 2 4 2 4 3 3" xfId="15456" xr:uid="{28F25769-F94C-4DA0-9255-FC5C62E8837A}"/>
    <cellStyle name="Millares 2 2 2 4 2 4 4" xfId="6870" xr:uid="{820D1A33-FFA6-4EC2-A237-C954565247DB}"/>
    <cellStyle name="Millares 2 2 2 4 2 4 5" xfId="12594" xr:uid="{89603F41-BBB6-48A2-9D35-561353B46609}"/>
    <cellStyle name="Millares 2 2 2 4 2 5" xfId="1623" xr:uid="{8496784A-F96F-4C22-9463-E036099D736C}"/>
    <cellStyle name="Millares 2 2 2 4 2 5 2" xfId="4485" xr:uid="{C6F5E62F-D503-483E-8889-9D59272D081A}"/>
    <cellStyle name="Millares 2 2 2 4 2 5 2 2" xfId="10209" xr:uid="{D42FDA40-886D-496E-9F23-F32D7A203B52}"/>
    <cellStyle name="Millares 2 2 2 4 2 5 2 3" xfId="15933" xr:uid="{7053B09A-B24D-4000-BF92-DED533318C74}"/>
    <cellStyle name="Millares 2 2 2 4 2 5 3" xfId="7347" xr:uid="{58951398-F1EA-4488-BC8A-425DC50A3A31}"/>
    <cellStyle name="Millares 2 2 2 4 2 5 4" xfId="13071" xr:uid="{A5696A05-21D7-499D-B1D2-E58DFFF7F7F0}"/>
    <cellStyle name="Millares 2 2 2 4 2 6" xfId="3054" xr:uid="{D29563E3-F279-4E9A-A3BA-49472DA45404}"/>
    <cellStyle name="Millares 2 2 2 4 2 6 2" xfId="8778" xr:uid="{3628AF1C-19D4-4051-9AC8-654B2D006D55}"/>
    <cellStyle name="Millares 2 2 2 4 2 6 3" xfId="14502" xr:uid="{3ABBDB10-CBDF-44DF-B676-98495FF43347}"/>
    <cellStyle name="Millares 2 2 2 4 2 7" xfId="5916" xr:uid="{64610085-78A5-470A-98FA-A97DB266B621}"/>
    <cellStyle name="Millares 2 2 2 4 2 8" xfId="11640" xr:uid="{0ED89D47-EDA5-4151-B4DB-9E0071505501}"/>
    <cellStyle name="Millares 2 2 2 4 3" xfId="313" xr:uid="{3FB07B0D-0D37-4238-87E6-EFC1130E8704}"/>
    <cellStyle name="Millares 2 2 2 4 3 2" xfId="790" xr:uid="{EA220354-168C-4CBA-8A62-CFF24CE8F35A}"/>
    <cellStyle name="Millares 2 2 2 4 3 2 2" xfId="2221" xr:uid="{B2D451CE-CD36-438B-915C-FC7AE1BF01C4}"/>
    <cellStyle name="Millares 2 2 2 4 3 2 2 2" xfId="5083" xr:uid="{F0817D4C-2F5A-47AF-8062-3B710E37E1C4}"/>
    <cellStyle name="Millares 2 2 2 4 3 2 2 2 2" xfId="10807" xr:uid="{0DC7CCF4-402F-4246-9515-064E53F445DD}"/>
    <cellStyle name="Millares 2 2 2 4 3 2 2 2 3" xfId="16531" xr:uid="{1B90F077-2052-4002-BAA9-E2FB7BAD2A82}"/>
    <cellStyle name="Millares 2 2 2 4 3 2 2 3" xfId="7945" xr:uid="{13B52269-A666-446A-B6D7-28FC6C5D165B}"/>
    <cellStyle name="Millares 2 2 2 4 3 2 2 4" xfId="13669" xr:uid="{C2272D5B-F2B0-4438-8672-3562A478E41F}"/>
    <cellStyle name="Millares 2 2 2 4 3 2 3" xfId="3652" xr:uid="{A04AA53D-5EDF-444D-9DE4-268A71869AD6}"/>
    <cellStyle name="Millares 2 2 2 4 3 2 3 2" xfId="9376" xr:uid="{6788CB2E-8CB6-4883-9DCD-ACB94764545A}"/>
    <cellStyle name="Millares 2 2 2 4 3 2 3 3" xfId="15100" xr:uid="{EAFAFCB7-A010-4A13-8177-DEA507609166}"/>
    <cellStyle name="Millares 2 2 2 4 3 2 4" xfId="6514" xr:uid="{F752774E-48DB-440F-A90D-A026E37C6148}"/>
    <cellStyle name="Millares 2 2 2 4 3 2 5" xfId="12238" xr:uid="{036316E7-A1F2-48F9-95D7-9D0AAAB08C4F}"/>
    <cellStyle name="Millares 2 2 2 4 3 3" xfId="1267" xr:uid="{65B4893D-53BD-4E5A-A78F-6303DE1755C2}"/>
    <cellStyle name="Millares 2 2 2 4 3 3 2" xfId="2698" xr:uid="{8B74FF27-B89C-4FCE-9BF5-DB814A8D60D8}"/>
    <cellStyle name="Millares 2 2 2 4 3 3 2 2" xfId="5560" xr:uid="{0C2F9A52-772F-4537-A554-D46A418672DB}"/>
    <cellStyle name="Millares 2 2 2 4 3 3 2 2 2" xfId="11284" xr:uid="{F2037F23-1918-43BF-9DA6-04ECCC6995B4}"/>
    <cellStyle name="Millares 2 2 2 4 3 3 2 2 3" xfId="17008" xr:uid="{299D5E88-145A-45AF-910A-8D33B030FF4B}"/>
    <cellStyle name="Millares 2 2 2 4 3 3 2 3" xfId="8422" xr:uid="{9FC05102-2F5C-4855-8F8C-6F8BF1B0986E}"/>
    <cellStyle name="Millares 2 2 2 4 3 3 2 4" xfId="14146" xr:uid="{CD03B17F-2412-4286-813D-4D5DFFD81DE0}"/>
    <cellStyle name="Millares 2 2 2 4 3 3 3" xfId="4129" xr:uid="{65D3D207-113F-48F4-8E10-BD8C1AA0C5C2}"/>
    <cellStyle name="Millares 2 2 2 4 3 3 3 2" xfId="9853" xr:uid="{5F521E2C-7DEE-4326-93BB-91536E107F99}"/>
    <cellStyle name="Millares 2 2 2 4 3 3 3 3" xfId="15577" xr:uid="{46D173F6-1AEB-46E7-A368-F1CF2AFF3B05}"/>
    <cellStyle name="Millares 2 2 2 4 3 3 4" xfId="6991" xr:uid="{19009F45-D607-4F7B-9567-FC09ECB63B76}"/>
    <cellStyle name="Millares 2 2 2 4 3 3 5" xfId="12715" xr:uid="{65FF23B2-0CDF-4781-993B-DF18C05813BE}"/>
    <cellStyle name="Millares 2 2 2 4 3 4" xfId="1744" xr:uid="{549B9D85-BC78-434B-9EF9-183E91292984}"/>
    <cellStyle name="Millares 2 2 2 4 3 4 2" xfId="4606" xr:uid="{A332F027-AD25-4F49-8EF6-8E119E7619E3}"/>
    <cellStyle name="Millares 2 2 2 4 3 4 2 2" xfId="10330" xr:uid="{ECC31213-872C-420C-96DC-CFD13C858C69}"/>
    <cellStyle name="Millares 2 2 2 4 3 4 2 3" xfId="16054" xr:uid="{D39D666D-9666-41DC-A79F-8CA67C563D60}"/>
    <cellStyle name="Millares 2 2 2 4 3 4 3" xfId="7468" xr:uid="{03ADF2E5-A049-4D26-AE9F-C705B6E6A3AF}"/>
    <cellStyle name="Millares 2 2 2 4 3 4 4" xfId="13192" xr:uid="{EF5B3D8E-2011-46B9-B92E-39F23B5B7420}"/>
    <cellStyle name="Millares 2 2 2 4 3 5" xfId="3175" xr:uid="{808A1AEB-4E85-4449-9F8D-1664B9DC4509}"/>
    <cellStyle name="Millares 2 2 2 4 3 5 2" xfId="8899" xr:uid="{A369DEF7-A5BC-4DB3-88E1-2DFEA5981909}"/>
    <cellStyle name="Millares 2 2 2 4 3 5 3" xfId="14623" xr:uid="{697A9326-4004-493E-A15C-539902DD4FFF}"/>
    <cellStyle name="Millares 2 2 2 4 3 6" xfId="6037" xr:uid="{526731E6-1E46-478B-A909-D52AAA7A156E}"/>
    <cellStyle name="Millares 2 2 2 4 3 7" xfId="11761" xr:uid="{C922E745-0FE1-4264-9431-8B83318D62B9}"/>
    <cellStyle name="Millares 2 2 2 4 4" xfId="551" xr:uid="{93EA29CD-36DD-4B2C-AD16-03C2C34B4237}"/>
    <cellStyle name="Millares 2 2 2 4 4 2" xfId="1982" xr:uid="{DC80D222-DFF1-4450-9F4D-B8750A2F666E}"/>
    <cellStyle name="Millares 2 2 2 4 4 2 2" xfId="4844" xr:uid="{C5EFC9AC-087B-4E6F-AE19-0AB8BDF02461}"/>
    <cellStyle name="Millares 2 2 2 4 4 2 2 2" xfId="10568" xr:uid="{83E16224-8EB5-4100-A19A-21C9DCCDB55A}"/>
    <cellStyle name="Millares 2 2 2 4 4 2 2 3" xfId="16292" xr:uid="{F954B8EE-1483-4723-BD3E-B6DB5CFE78B6}"/>
    <cellStyle name="Millares 2 2 2 4 4 2 3" xfId="7706" xr:uid="{E1A15F50-C5DF-462F-83FA-863800ED8EDC}"/>
    <cellStyle name="Millares 2 2 2 4 4 2 4" xfId="13430" xr:uid="{D2C9CCB0-27D0-48E9-9385-328056EB7907}"/>
    <cellStyle name="Millares 2 2 2 4 4 3" xfId="3413" xr:uid="{CE495176-F83F-4C48-9774-56605B06FC29}"/>
    <cellStyle name="Millares 2 2 2 4 4 3 2" xfId="9137" xr:uid="{1517C46B-67D0-4032-910C-DA1F90309284}"/>
    <cellStyle name="Millares 2 2 2 4 4 3 3" xfId="14861" xr:uid="{8CA0F3FA-CD0A-4161-B145-0BB84A112DEC}"/>
    <cellStyle name="Millares 2 2 2 4 4 4" xfId="6275" xr:uid="{6EDB3F90-3984-4789-A94F-805DEB269544}"/>
    <cellStyle name="Millares 2 2 2 4 4 5" xfId="11999" xr:uid="{AECF3FE6-8324-49B5-BF9B-BEAC4B6D41A3}"/>
    <cellStyle name="Millares 2 2 2 4 5" xfId="1028" xr:uid="{EB1A13C6-C6B5-429F-9F59-6B137631293F}"/>
    <cellStyle name="Millares 2 2 2 4 5 2" xfId="2459" xr:uid="{260A74DB-B662-4B36-832F-A4601556EC6F}"/>
    <cellStyle name="Millares 2 2 2 4 5 2 2" xfId="5321" xr:uid="{54B6471E-5E37-4D74-8C79-BB1619D5175E}"/>
    <cellStyle name="Millares 2 2 2 4 5 2 2 2" xfId="11045" xr:uid="{75084409-71CD-4D03-B277-8C780B888D8C}"/>
    <cellStyle name="Millares 2 2 2 4 5 2 2 3" xfId="16769" xr:uid="{88548BAF-FEDA-4193-8A6E-6A891F27BEB9}"/>
    <cellStyle name="Millares 2 2 2 4 5 2 3" xfId="8183" xr:uid="{C3FAD2D3-D725-4899-B59B-1680AEFAF428}"/>
    <cellStyle name="Millares 2 2 2 4 5 2 4" xfId="13907" xr:uid="{BC5B7DD0-5302-4431-AA2D-02DAC08933DA}"/>
    <cellStyle name="Millares 2 2 2 4 5 3" xfId="3890" xr:uid="{2F2D0A29-5CBC-4CD6-B225-2070424798CA}"/>
    <cellStyle name="Millares 2 2 2 4 5 3 2" xfId="9614" xr:uid="{CC24A93E-E568-4FF5-8A26-34525EFF82AB}"/>
    <cellStyle name="Millares 2 2 2 4 5 3 3" xfId="15338" xr:uid="{75073071-7348-4E3E-9C05-3D13F115E46C}"/>
    <cellStyle name="Millares 2 2 2 4 5 4" xfId="6752" xr:uid="{6B84EABD-2BF5-4021-8244-EFFEF27CC3E4}"/>
    <cellStyle name="Millares 2 2 2 4 5 5" xfId="12476" xr:uid="{87DB7D2C-34F0-41D0-8422-80443A39937F}"/>
    <cellStyle name="Millares 2 2 2 4 6" xfId="1505" xr:uid="{B8FAFA54-53F8-4395-A75E-A125794B85DA}"/>
    <cellStyle name="Millares 2 2 2 4 6 2" xfId="4367" xr:uid="{F6293640-9BAE-4D0F-B034-E9D620CE9665}"/>
    <cellStyle name="Millares 2 2 2 4 6 2 2" xfId="10091" xr:uid="{23F942B0-35E4-4B34-9B09-ADAFC84FEA3E}"/>
    <cellStyle name="Millares 2 2 2 4 6 2 3" xfId="15815" xr:uid="{BF23E8AA-72B1-409F-A081-91704DD30C23}"/>
    <cellStyle name="Millares 2 2 2 4 6 3" xfId="7229" xr:uid="{60B9ED54-C08B-48F3-92CE-260BA23DB4C9}"/>
    <cellStyle name="Millares 2 2 2 4 6 4" xfId="12953" xr:uid="{BE7B4A89-C84D-44BA-BD83-FDDC01D7801A}"/>
    <cellStyle name="Millares 2 2 2 4 7" xfId="2936" xr:uid="{517CE80F-07D0-47D5-9172-E72026903D97}"/>
    <cellStyle name="Millares 2 2 2 4 7 2" xfId="8660" xr:uid="{0FDB3CE7-36A4-4933-A16F-CA84ED2F0E75}"/>
    <cellStyle name="Millares 2 2 2 4 7 3" xfId="14384" xr:uid="{B94788D2-A50B-4779-8D21-A3A4C1F0809E}"/>
    <cellStyle name="Millares 2 2 2 4 8" xfId="5798" xr:uid="{EF038121-FC33-485B-9C93-D157A82C0C13}"/>
    <cellStyle name="Millares 2 2 2 4 9" xfId="11522" xr:uid="{2A11B4C2-EF26-4122-AA9B-15BFCA2C69F8}"/>
    <cellStyle name="Millares 2 2 2 5" xfId="132" xr:uid="{8253AE35-D71F-4622-AA4A-39E9FA4B6DDB}"/>
    <cellStyle name="Millares 2 2 2 5 2" xfId="371" xr:uid="{2B2A32D1-B725-4F3B-910A-3476EF36B0C4}"/>
    <cellStyle name="Millares 2 2 2 5 2 2" xfId="848" xr:uid="{A42D0C34-EE2F-4CAA-B6EE-4F9A4B354117}"/>
    <cellStyle name="Millares 2 2 2 5 2 2 2" xfId="2279" xr:uid="{EA47C5C7-D33D-460E-A734-A190E880D59E}"/>
    <cellStyle name="Millares 2 2 2 5 2 2 2 2" xfId="5141" xr:uid="{FB90482B-949D-430C-96EA-201468F936E2}"/>
    <cellStyle name="Millares 2 2 2 5 2 2 2 2 2" xfId="10865" xr:uid="{52316A4B-0326-470C-94C6-76A71EB07E4F}"/>
    <cellStyle name="Millares 2 2 2 5 2 2 2 2 3" xfId="16589" xr:uid="{D53BB2C7-E8CF-4620-8ED0-CA576ECE2D1B}"/>
    <cellStyle name="Millares 2 2 2 5 2 2 2 3" xfId="8003" xr:uid="{509E7E13-3E2C-4484-9B50-7350CBBC143A}"/>
    <cellStyle name="Millares 2 2 2 5 2 2 2 4" xfId="13727" xr:uid="{7002C40D-6375-46F0-ACE3-86414E53D2F5}"/>
    <cellStyle name="Millares 2 2 2 5 2 2 3" xfId="3710" xr:uid="{39F22230-9993-4F02-BCAE-01652DE31B8D}"/>
    <cellStyle name="Millares 2 2 2 5 2 2 3 2" xfId="9434" xr:uid="{62B000A7-726B-471E-94E7-0F135AB5BDF6}"/>
    <cellStyle name="Millares 2 2 2 5 2 2 3 3" xfId="15158" xr:uid="{0F9BD98D-59AB-48ED-A5C8-70FB987746C0}"/>
    <cellStyle name="Millares 2 2 2 5 2 2 4" xfId="6572" xr:uid="{C25CEBF3-0FD9-4ED1-9185-D6305B032F08}"/>
    <cellStyle name="Millares 2 2 2 5 2 2 5" xfId="12296" xr:uid="{78D4DD28-7210-4631-BFEF-354216214A7B}"/>
    <cellStyle name="Millares 2 2 2 5 2 3" xfId="1325" xr:uid="{D60F1AF6-FBB7-4C28-83EA-36882D5549ED}"/>
    <cellStyle name="Millares 2 2 2 5 2 3 2" xfId="2756" xr:uid="{4B770D35-C17F-4DC2-BEF8-A89B61E94A7E}"/>
    <cellStyle name="Millares 2 2 2 5 2 3 2 2" xfId="5618" xr:uid="{37F9B971-02F4-4BB8-9852-CA9D95BC73BA}"/>
    <cellStyle name="Millares 2 2 2 5 2 3 2 2 2" xfId="11342" xr:uid="{3CFFF943-AA20-4F28-A27A-358903C416DF}"/>
    <cellStyle name="Millares 2 2 2 5 2 3 2 2 3" xfId="17066" xr:uid="{C35300C7-15DB-4D89-A2A7-71844BD98134}"/>
    <cellStyle name="Millares 2 2 2 5 2 3 2 3" xfId="8480" xr:uid="{B9CF46AC-9764-4000-A93B-3BA67FA8E8A8}"/>
    <cellStyle name="Millares 2 2 2 5 2 3 2 4" xfId="14204" xr:uid="{28A3B03C-F483-4E24-AECD-1D63C6C86937}"/>
    <cellStyle name="Millares 2 2 2 5 2 3 3" xfId="4187" xr:uid="{D50E96D4-2744-4D21-A8D1-698E84ACF83B}"/>
    <cellStyle name="Millares 2 2 2 5 2 3 3 2" xfId="9911" xr:uid="{4F464533-A835-4434-941A-90A00EC923C6}"/>
    <cellStyle name="Millares 2 2 2 5 2 3 3 3" xfId="15635" xr:uid="{0A898AF6-C6BF-4A5A-9D15-4453BF9DB37D}"/>
    <cellStyle name="Millares 2 2 2 5 2 3 4" xfId="7049" xr:uid="{A9539ACC-3961-46AB-8333-9150E0424527}"/>
    <cellStyle name="Millares 2 2 2 5 2 3 5" xfId="12773" xr:uid="{FFDD9C16-AA33-4B6B-9472-67FEE254EB4B}"/>
    <cellStyle name="Millares 2 2 2 5 2 4" xfId="1802" xr:uid="{B1193FBC-C298-412D-A640-CF001253D519}"/>
    <cellStyle name="Millares 2 2 2 5 2 4 2" xfId="4664" xr:uid="{5D931447-2545-4B65-93E4-D85455221B4C}"/>
    <cellStyle name="Millares 2 2 2 5 2 4 2 2" xfId="10388" xr:uid="{EAF8A01E-87BA-4751-A063-80A70720F15C}"/>
    <cellStyle name="Millares 2 2 2 5 2 4 2 3" xfId="16112" xr:uid="{F6B66C39-B4B2-4489-BC76-2EED0B50E987}"/>
    <cellStyle name="Millares 2 2 2 5 2 4 3" xfId="7526" xr:uid="{FACB7C68-192D-4CB7-B1A2-92F211399DA9}"/>
    <cellStyle name="Millares 2 2 2 5 2 4 4" xfId="13250" xr:uid="{819AA55A-30D0-486E-9957-CCBBA2279CBF}"/>
    <cellStyle name="Millares 2 2 2 5 2 5" xfId="3233" xr:uid="{B6BF236F-28B6-4F35-A100-291340F2E08D}"/>
    <cellStyle name="Millares 2 2 2 5 2 5 2" xfId="8957" xr:uid="{228B1D14-957A-46B3-8B97-5BBE5C6F9C76}"/>
    <cellStyle name="Millares 2 2 2 5 2 5 3" xfId="14681" xr:uid="{A896D0D3-AD44-4DB7-8710-3109824B8F31}"/>
    <cellStyle name="Millares 2 2 2 5 2 6" xfId="6095" xr:uid="{394FCB93-9691-4644-A1EA-1EFE7B821EFE}"/>
    <cellStyle name="Millares 2 2 2 5 2 7" xfId="11819" xr:uid="{8A59CFE5-6BFC-4787-9FB4-881359F28253}"/>
    <cellStyle name="Millares 2 2 2 5 3" xfId="609" xr:uid="{6F85A163-503D-4EE9-83B0-26DF484693CE}"/>
    <cellStyle name="Millares 2 2 2 5 3 2" xfId="2040" xr:uid="{BF13BCFD-C4C9-4B7F-9FFE-D383D220ED32}"/>
    <cellStyle name="Millares 2 2 2 5 3 2 2" xfId="4902" xr:uid="{D26D84BF-B5AD-4A75-B9F9-BAF67FD46C65}"/>
    <cellStyle name="Millares 2 2 2 5 3 2 2 2" xfId="10626" xr:uid="{C1A8D738-D643-483A-8976-FBB7CC012FE5}"/>
    <cellStyle name="Millares 2 2 2 5 3 2 2 3" xfId="16350" xr:uid="{49B903DE-427C-423D-80E8-B3C7CB42D57C}"/>
    <cellStyle name="Millares 2 2 2 5 3 2 3" xfId="7764" xr:uid="{2A98F40C-3F42-4D40-9F41-15EF9E454EF1}"/>
    <cellStyle name="Millares 2 2 2 5 3 2 4" xfId="13488" xr:uid="{7DCAF2C5-BCEA-4C8D-B0AD-023E4D0C6E1D}"/>
    <cellStyle name="Millares 2 2 2 5 3 3" xfId="3471" xr:uid="{E68EE4CF-A5F5-493B-8AF3-27AFF777C82C}"/>
    <cellStyle name="Millares 2 2 2 5 3 3 2" xfId="9195" xr:uid="{F218C05B-312E-427D-818D-C2FC7AC5D675}"/>
    <cellStyle name="Millares 2 2 2 5 3 3 3" xfId="14919" xr:uid="{B759644F-E2A8-41A7-98F4-DA0340D7FA06}"/>
    <cellStyle name="Millares 2 2 2 5 3 4" xfId="6333" xr:uid="{0209832D-B50D-46C1-B8F3-AB065D34F66D}"/>
    <cellStyle name="Millares 2 2 2 5 3 5" xfId="12057" xr:uid="{5E24F784-0131-4F09-A8A0-D7DFF0EEDA78}"/>
    <cellStyle name="Millares 2 2 2 5 4" xfId="1086" xr:uid="{447C8CA1-24FD-4BFC-895E-AC6235F2E8EB}"/>
    <cellStyle name="Millares 2 2 2 5 4 2" xfId="2517" xr:uid="{EE2E49B8-BBBA-4B0E-BF77-BA2821BE92D6}"/>
    <cellStyle name="Millares 2 2 2 5 4 2 2" xfId="5379" xr:uid="{DF0E42A2-A7B8-46F2-8A35-4BCEB2104479}"/>
    <cellStyle name="Millares 2 2 2 5 4 2 2 2" xfId="11103" xr:uid="{C7A67587-35CB-4F1A-BE4E-435E035A7E40}"/>
    <cellStyle name="Millares 2 2 2 5 4 2 2 3" xfId="16827" xr:uid="{81B2CD29-4D26-47B5-B118-3A04C88C2882}"/>
    <cellStyle name="Millares 2 2 2 5 4 2 3" xfId="8241" xr:uid="{4F114101-18A8-4289-A445-44A36E7E26CE}"/>
    <cellStyle name="Millares 2 2 2 5 4 2 4" xfId="13965" xr:uid="{D868BF2D-5905-4F04-ADFB-6ABF9202FF53}"/>
    <cellStyle name="Millares 2 2 2 5 4 3" xfId="3948" xr:uid="{CD099D51-A51F-4928-9DCE-1E1C9ED4115E}"/>
    <cellStyle name="Millares 2 2 2 5 4 3 2" xfId="9672" xr:uid="{CA5D8F37-A1E7-4F69-B9EA-38C6F1ED5A34}"/>
    <cellStyle name="Millares 2 2 2 5 4 3 3" xfId="15396" xr:uid="{DD4B646E-14A7-4096-ADE6-24F6F4E54B89}"/>
    <cellStyle name="Millares 2 2 2 5 4 4" xfId="6810" xr:uid="{CD50B354-FE10-459B-802F-3C6EC885B4FE}"/>
    <cellStyle name="Millares 2 2 2 5 4 5" xfId="12534" xr:uid="{C84C25B8-EE89-4EB2-A153-E7C287B21197}"/>
    <cellStyle name="Millares 2 2 2 5 5" xfId="1563" xr:uid="{E66FF2CB-9D27-4DE3-9B73-B1AAD260395F}"/>
    <cellStyle name="Millares 2 2 2 5 5 2" xfId="4425" xr:uid="{8D5A2A18-598F-4F02-81C1-FC8E44170507}"/>
    <cellStyle name="Millares 2 2 2 5 5 2 2" xfId="10149" xr:uid="{2746942B-C0CF-4215-93B3-820A7A0DB15A}"/>
    <cellStyle name="Millares 2 2 2 5 5 2 3" xfId="15873" xr:uid="{F7F85DAB-43DF-430C-AE8B-AAF8368B7DE3}"/>
    <cellStyle name="Millares 2 2 2 5 5 3" xfId="7287" xr:uid="{A265D774-0CEF-463C-BAC3-FCFF3D39B49E}"/>
    <cellStyle name="Millares 2 2 2 5 5 4" xfId="13011" xr:uid="{D0EAA49D-F615-43CD-973E-A7C8AA840B59}"/>
    <cellStyle name="Millares 2 2 2 5 6" xfId="2994" xr:uid="{E06BA205-867D-4003-BAFE-DE8398F492E2}"/>
    <cellStyle name="Millares 2 2 2 5 6 2" xfId="8718" xr:uid="{26536567-23B1-4B43-938D-857F51B359F5}"/>
    <cellStyle name="Millares 2 2 2 5 6 3" xfId="14442" xr:uid="{68C5EFA5-1550-41B8-9AC9-14319328D1F3}"/>
    <cellStyle name="Millares 2 2 2 5 7" xfId="5856" xr:uid="{3EE94409-B578-4C4F-B71E-1284B752B5DB}"/>
    <cellStyle name="Millares 2 2 2 5 8" xfId="11580" xr:uid="{2FC0E3F3-F420-4444-A9B9-6F28AD972CC7}"/>
    <cellStyle name="Millares 2 2 2 6" xfId="253" xr:uid="{AA0A5628-DACB-43D1-B1EA-90BB3D138FE7}"/>
    <cellStyle name="Millares 2 2 2 6 2" xfId="730" xr:uid="{A21BAA63-3B88-41BB-8362-5DB96B2BFF38}"/>
    <cellStyle name="Millares 2 2 2 6 2 2" xfId="2161" xr:uid="{E4D30E87-1B3B-42F3-85D3-2EAC207078FF}"/>
    <cellStyle name="Millares 2 2 2 6 2 2 2" xfId="5023" xr:uid="{CA0270FE-5800-41E8-A27F-45E4E8E54521}"/>
    <cellStyle name="Millares 2 2 2 6 2 2 2 2" xfId="10747" xr:uid="{F0F8BCF3-A31E-4818-87D4-3A24328BFA81}"/>
    <cellStyle name="Millares 2 2 2 6 2 2 2 3" xfId="16471" xr:uid="{2A141CC1-130F-41DB-B6FC-BF9ED5FD6FB9}"/>
    <cellStyle name="Millares 2 2 2 6 2 2 3" xfId="7885" xr:uid="{1AB5B899-0619-4C46-BA62-9094CC94B2A2}"/>
    <cellStyle name="Millares 2 2 2 6 2 2 4" xfId="13609" xr:uid="{5FCF81A9-A3B8-49B7-8079-02CCB02524E1}"/>
    <cellStyle name="Millares 2 2 2 6 2 3" xfId="3592" xr:uid="{04DFC434-BD15-46CC-8088-9B3C9EF7847F}"/>
    <cellStyle name="Millares 2 2 2 6 2 3 2" xfId="9316" xr:uid="{DD52BA8A-2EDC-4346-B094-DD1BFE26D9A2}"/>
    <cellStyle name="Millares 2 2 2 6 2 3 3" xfId="15040" xr:uid="{49392122-6A53-43D6-999C-72EFF58EA41A}"/>
    <cellStyle name="Millares 2 2 2 6 2 4" xfId="6454" xr:uid="{BCBE0C44-2460-44D2-8F41-C479997AC714}"/>
    <cellStyle name="Millares 2 2 2 6 2 5" xfId="12178" xr:uid="{28476861-6108-4CC9-8280-30A770B17E06}"/>
    <cellStyle name="Millares 2 2 2 6 3" xfId="1207" xr:uid="{E13F9F10-B8C9-4878-BA18-362657FA460C}"/>
    <cellStyle name="Millares 2 2 2 6 3 2" xfId="2638" xr:uid="{B51D1699-3646-484C-849A-8EC60BB6D6EA}"/>
    <cellStyle name="Millares 2 2 2 6 3 2 2" xfId="5500" xr:uid="{F007B14E-C30F-42A4-AC72-A0598E04BD68}"/>
    <cellStyle name="Millares 2 2 2 6 3 2 2 2" xfId="11224" xr:uid="{E4458388-3ED8-4A56-AB77-60741E486738}"/>
    <cellStyle name="Millares 2 2 2 6 3 2 2 3" xfId="16948" xr:uid="{097446EE-5067-46BB-8145-802444F3B025}"/>
    <cellStyle name="Millares 2 2 2 6 3 2 3" xfId="8362" xr:uid="{CDE2718F-AF89-45D2-8F41-F29F82D540D2}"/>
    <cellStyle name="Millares 2 2 2 6 3 2 4" xfId="14086" xr:uid="{EDB4C6EE-07EE-4175-811D-9371F7FD7060}"/>
    <cellStyle name="Millares 2 2 2 6 3 3" xfId="4069" xr:uid="{419DF5DE-8DCD-49E1-AE39-C9DA85292C12}"/>
    <cellStyle name="Millares 2 2 2 6 3 3 2" xfId="9793" xr:uid="{9C383483-EF40-4913-B66D-23A8B0A1EB08}"/>
    <cellStyle name="Millares 2 2 2 6 3 3 3" xfId="15517" xr:uid="{FDF7C499-35C4-41D5-955F-10537DBB3CB9}"/>
    <cellStyle name="Millares 2 2 2 6 3 4" xfId="6931" xr:uid="{E5DF7619-AC70-417F-8CCF-69BC47979928}"/>
    <cellStyle name="Millares 2 2 2 6 3 5" xfId="12655" xr:uid="{A585D1C9-FB4E-4BCD-84F0-0362B4E89BBB}"/>
    <cellStyle name="Millares 2 2 2 6 4" xfId="1684" xr:uid="{4088CBB5-710F-4245-85AB-A2D00B78AA94}"/>
    <cellStyle name="Millares 2 2 2 6 4 2" xfId="4546" xr:uid="{939A142C-1D0A-4059-939C-34F4FDD28751}"/>
    <cellStyle name="Millares 2 2 2 6 4 2 2" xfId="10270" xr:uid="{D5684079-7BAA-4B4E-96F7-B307EDA2FE48}"/>
    <cellStyle name="Millares 2 2 2 6 4 2 3" xfId="15994" xr:uid="{CC78BD39-0A7B-4755-B35A-E9E5579D0561}"/>
    <cellStyle name="Millares 2 2 2 6 4 3" xfId="7408" xr:uid="{BB67E2D3-ED4A-4C09-82E0-62F47142DCC3}"/>
    <cellStyle name="Millares 2 2 2 6 4 4" xfId="13132" xr:uid="{3E01CF62-26FD-4640-BB4D-092E4C79E8B7}"/>
    <cellStyle name="Millares 2 2 2 6 5" xfId="3115" xr:uid="{6A81AB6F-3599-4D09-BE92-D393EDD1F859}"/>
    <cellStyle name="Millares 2 2 2 6 5 2" xfId="8839" xr:uid="{0C4A59E0-C02F-4775-9DED-D15F4378CA79}"/>
    <cellStyle name="Millares 2 2 2 6 5 3" xfId="14563" xr:uid="{6AF506AC-C253-4F35-ABC3-6F42770BA297}"/>
    <cellStyle name="Millares 2 2 2 6 6" xfId="5977" xr:uid="{2B29083B-A30F-41DB-8E9B-2695500DD3FF}"/>
    <cellStyle name="Millares 2 2 2 6 7" xfId="11701" xr:uid="{B658CED5-81B6-4DE0-9E8B-F9901B7E316F}"/>
    <cellStyle name="Millares 2 2 2 7" xfId="491" xr:uid="{3FE1F3ED-AC7C-4802-9EC7-C38035A494F1}"/>
    <cellStyle name="Millares 2 2 2 7 2" xfId="1922" xr:uid="{88182A53-60E9-4A71-91C9-E351C03723F5}"/>
    <cellStyle name="Millares 2 2 2 7 2 2" xfId="4784" xr:uid="{7625910E-C093-4BC1-9CE6-94AEE5A9B6DD}"/>
    <cellStyle name="Millares 2 2 2 7 2 2 2" xfId="10508" xr:uid="{120DFC86-1538-452B-A2D0-F1F6270AD436}"/>
    <cellStyle name="Millares 2 2 2 7 2 2 3" xfId="16232" xr:uid="{93731B43-9BCA-437D-8BA7-902A858909E9}"/>
    <cellStyle name="Millares 2 2 2 7 2 3" xfId="7646" xr:uid="{6EE6C6D2-2481-4C31-B31D-F9A9BFDE0236}"/>
    <cellStyle name="Millares 2 2 2 7 2 4" xfId="13370" xr:uid="{15EA525C-9990-4657-AF4F-2194A5EE3837}"/>
    <cellStyle name="Millares 2 2 2 7 3" xfId="3353" xr:uid="{1C548220-5451-4F8A-A425-D104B79FC9CA}"/>
    <cellStyle name="Millares 2 2 2 7 3 2" xfId="9077" xr:uid="{4A12744C-5D66-46E5-8E94-CA1316161F9E}"/>
    <cellStyle name="Millares 2 2 2 7 3 3" xfId="14801" xr:uid="{F2D0DF4D-46D6-4EF0-8AC3-3D5F59E3B13F}"/>
    <cellStyle name="Millares 2 2 2 7 4" xfId="6215" xr:uid="{2FC2938A-2F98-4DD3-8A1A-C5C488BE5A70}"/>
    <cellStyle name="Millares 2 2 2 7 5" xfId="11939" xr:uid="{4F0B6A2B-E269-4FD8-B131-6F8F4A2B5270}"/>
    <cellStyle name="Millares 2 2 2 8" xfId="968" xr:uid="{6890C375-5596-4FCB-A185-0950884FADF6}"/>
    <cellStyle name="Millares 2 2 2 8 2" xfId="2399" xr:uid="{7D6282B5-6783-4DE2-B175-C40A6F1AEE46}"/>
    <cellStyle name="Millares 2 2 2 8 2 2" xfId="5261" xr:uid="{72880E07-A618-4F9C-849E-B6487A58DD3B}"/>
    <cellStyle name="Millares 2 2 2 8 2 2 2" xfId="10985" xr:uid="{E4B8FCF4-75C0-4197-8B0C-E4A95E6D8C90}"/>
    <cellStyle name="Millares 2 2 2 8 2 2 3" xfId="16709" xr:uid="{AA5542A4-A600-4F13-931D-C52E0ECFB27D}"/>
    <cellStyle name="Millares 2 2 2 8 2 3" xfId="8123" xr:uid="{D7443E60-8D68-4CE9-AC96-3A62652FA74E}"/>
    <cellStyle name="Millares 2 2 2 8 2 4" xfId="13847" xr:uid="{BD702896-5D7A-42EF-86EE-1E637CC8B090}"/>
    <cellStyle name="Millares 2 2 2 8 3" xfId="3830" xr:uid="{E5D58F17-2079-4BC8-9FAC-146B1042CC31}"/>
    <cellStyle name="Millares 2 2 2 8 3 2" xfId="9554" xr:uid="{0CED4198-A9C3-4123-9A82-4F1CAB9B1CAF}"/>
    <cellStyle name="Millares 2 2 2 8 3 3" xfId="15278" xr:uid="{0C7B7B03-3538-444D-B147-9B921F209B22}"/>
    <cellStyle name="Millares 2 2 2 8 4" xfId="6692" xr:uid="{9F767BA5-B341-435B-B81E-329D2F312EF9}"/>
    <cellStyle name="Millares 2 2 2 8 5" xfId="12416" xr:uid="{C2D7EB28-1026-4A28-A0C2-6C5EA2AFA9D8}"/>
    <cellStyle name="Millares 2 2 2 9" xfId="1445" xr:uid="{C7C45B07-D75B-481A-AF6C-282516340AF6}"/>
    <cellStyle name="Millares 2 2 2 9 2" xfId="4307" xr:uid="{B5BBEE65-0F2F-4348-A892-33BC2D357D1B}"/>
    <cellStyle name="Millares 2 2 2 9 2 2" xfId="10031" xr:uid="{82FF1935-E633-4041-876A-599E56DAC03A}"/>
    <cellStyle name="Millares 2 2 2 9 2 3" xfId="15755" xr:uid="{36907469-1B7A-4DE3-9605-A3896336D38D}"/>
    <cellStyle name="Millares 2 2 2 9 3" xfId="7169" xr:uid="{946CB825-9DFF-4A04-B485-E3A416C71F5E}"/>
    <cellStyle name="Millares 2 2 2 9 4" xfId="12893" xr:uid="{8B9B119E-165B-482A-821C-5751CC89F7BD}"/>
    <cellStyle name="Millares 2 2 3" xfId="27" xr:uid="{A764575C-5842-4457-962B-6770F194677F}"/>
    <cellStyle name="Millares 2 2 3 10" xfId="11475" xr:uid="{2179FE37-6E92-446E-B68C-5B91A435568D}"/>
    <cellStyle name="Millares 2 2 3 2" xfId="86" xr:uid="{CCC1E5CF-8FF3-487C-9098-D1D53712A96F}"/>
    <cellStyle name="Millares 2 2 3 2 2" xfId="204" xr:uid="{967E7544-A8F3-4FED-807E-8EABAAC12E51}"/>
    <cellStyle name="Millares 2 2 3 2 2 2" xfId="443" xr:uid="{69A9BE22-1FE8-41CE-8C0B-5C45F0F80463}"/>
    <cellStyle name="Millares 2 2 3 2 2 2 2" xfId="920" xr:uid="{893B94D9-79D8-4B64-98FA-58AC1AC1DE57}"/>
    <cellStyle name="Millares 2 2 3 2 2 2 2 2" xfId="2351" xr:uid="{708676C8-7B12-45B1-88AF-A326E12B4E60}"/>
    <cellStyle name="Millares 2 2 3 2 2 2 2 2 2" xfId="5213" xr:uid="{126CF90E-5EB1-4577-B68E-1526728A348A}"/>
    <cellStyle name="Millares 2 2 3 2 2 2 2 2 2 2" xfId="10937" xr:uid="{3CCB1A7F-CC72-4168-806F-336DFD90F175}"/>
    <cellStyle name="Millares 2 2 3 2 2 2 2 2 2 3" xfId="16661" xr:uid="{E9083B00-6AF5-42C8-B80F-28A57BC7F017}"/>
    <cellStyle name="Millares 2 2 3 2 2 2 2 2 3" xfId="8075" xr:uid="{ABA86838-3CC7-460C-AAA6-532F40B8DA4E}"/>
    <cellStyle name="Millares 2 2 3 2 2 2 2 2 4" xfId="13799" xr:uid="{9D5785A6-A161-4A46-8AE8-74695C8C9BE1}"/>
    <cellStyle name="Millares 2 2 3 2 2 2 2 3" xfId="3782" xr:uid="{BC1F4AB5-E97A-45E4-85B6-98F81ABDFA26}"/>
    <cellStyle name="Millares 2 2 3 2 2 2 2 3 2" xfId="9506" xr:uid="{82F10392-5B72-4FB1-8CB7-B3C22A7FA56A}"/>
    <cellStyle name="Millares 2 2 3 2 2 2 2 3 3" xfId="15230" xr:uid="{3EB0C945-8C88-4293-8768-B8B0E4A7045D}"/>
    <cellStyle name="Millares 2 2 3 2 2 2 2 4" xfId="6644" xr:uid="{93A5483A-7D49-42BB-8ED8-1586D1766C83}"/>
    <cellStyle name="Millares 2 2 3 2 2 2 2 5" xfId="12368" xr:uid="{4052BE6A-B410-4ED5-B343-E1A545355D1A}"/>
    <cellStyle name="Millares 2 2 3 2 2 2 3" xfId="1397" xr:uid="{40F18814-5FD2-4A24-A36A-0E944BFE5405}"/>
    <cellStyle name="Millares 2 2 3 2 2 2 3 2" xfId="2828" xr:uid="{A0532142-85FE-47EA-9956-619154E8AAC1}"/>
    <cellStyle name="Millares 2 2 3 2 2 2 3 2 2" xfId="5690" xr:uid="{2137C972-38EF-48FC-A1BF-5F16DA377A0C}"/>
    <cellStyle name="Millares 2 2 3 2 2 2 3 2 2 2" xfId="11414" xr:uid="{EC1BE3EE-C38C-4F35-9D5F-8D59E41A976C}"/>
    <cellStyle name="Millares 2 2 3 2 2 2 3 2 2 3" xfId="17138" xr:uid="{8C923B81-9C0B-440E-AF84-ED4BBEEBF2A5}"/>
    <cellStyle name="Millares 2 2 3 2 2 2 3 2 3" xfId="8552" xr:uid="{4C2110DD-D662-48D9-8DCD-6F07CF7B22A8}"/>
    <cellStyle name="Millares 2 2 3 2 2 2 3 2 4" xfId="14276" xr:uid="{DEC2766F-51FC-444A-AEDF-B9CF87DB6112}"/>
    <cellStyle name="Millares 2 2 3 2 2 2 3 3" xfId="4259" xr:uid="{36D6AD28-22FD-45DB-B2BB-CB4866E5F5C9}"/>
    <cellStyle name="Millares 2 2 3 2 2 2 3 3 2" xfId="9983" xr:uid="{EC9EF57C-B910-4E68-A036-AE25E6CA1974}"/>
    <cellStyle name="Millares 2 2 3 2 2 2 3 3 3" xfId="15707" xr:uid="{0635094C-872E-4D0F-AB93-F33DBD531FA5}"/>
    <cellStyle name="Millares 2 2 3 2 2 2 3 4" xfId="7121" xr:uid="{0416D19D-773A-4307-9D36-558C8A040805}"/>
    <cellStyle name="Millares 2 2 3 2 2 2 3 5" xfId="12845" xr:uid="{8E919A74-F017-4CA3-81DC-20A7DC0A121A}"/>
    <cellStyle name="Millares 2 2 3 2 2 2 4" xfId="1874" xr:uid="{80612DDF-9DAA-4626-AA70-59F0DC853E5C}"/>
    <cellStyle name="Millares 2 2 3 2 2 2 4 2" xfId="4736" xr:uid="{37399575-31E6-4565-82C3-A42D3F046D6A}"/>
    <cellStyle name="Millares 2 2 3 2 2 2 4 2 2" xfId="10460" xr:uid="{EF1AD1EE-4C7A-4298-B3E1-1C2FD15B9C7E}"/>
    <cellStyle name="Millares 2 2 3 2 2 2 4 2 3" xfId="16184" xr:uid="{FFC2A253-B611-4DD5-8C77-F299CAC386D1}"/>
    <cellStyle name="Millares 2 2 3 2 2 2 4 3" xfId="7598" xr:uid="{04FFC5D4-1088-4EE6-ABED-35047B70974C}"/>
    <cellStyle name="Millares 2 2 3 2 2 2 4 4" xfId="13322" xr:uid="{27A51444-EC37-47D4-9D0F-18507C91B257}"/>
    <cellStyle name="Millares 2 2 3 2 2 2 5" xfId="3305" xr:uid="{C03E41F8-0ECD-4BFA-AD5A-C4A9C01381E3}"/>
    <cellStyle name="Millares 2 2 3 2 2 2 5 2" xfId="9029" xr:uid="{5922E30B-E932-4904-9D35-03A671DD847B}"/>
    <cellStyle name="Millares 2 2 3 2 2 2 5 3" xfId="14753" xr:uid="{AA1529C4-84A2-4C1E-A958-55C78AF18987}"/>
    <cellStyle name="Millares 2 2 3 2 2 2 6" xfId="6167" xr:uid="{58618584-06B0-4679-9C37-C2449AE6E94B}"/>
    <cellStyle name="Millares 2 2 3 2 2 2 7" xfId="11891" xr:uid="{F874F624-4997-4565-B87E-EAA5E2587164}"/>
    <cellStyle name="Millares 2 2 3 2 2 3" xfId="681" xr:uid="{17A6B0A7-8C51-4BEC-9628-AF389C59261C}"/>
    <cellStyle name="Millares 2 2 3 2 2 3 2" xfId="2112" xr:uid="{C6D8E461-AAB9-423F-A563-2B07DFD4EF45}"/>
    <cellStyle name="Millares 2 2 3 2 2 3 2 2" xfId="4974" xr:uid="{D60CB270-0926-484E-AC85-E923EF6ED1E6}"/>
    <cellStyle name="Millares 2 2 3 2 2 3 2 2 2" xfId="10698" xr:uid="{F586C408-B5FA-4565-AF1D-666F0F1330E6}"/>
    <cellStyle name="Millares 2 2 3 2 2 3 2 2 3" xfId="16422" xr:uid="{194659A0-4168-4CCC-8E76-7685316126BD}"/>
    <cellStyle name="Millares 2 2 3 2 2 3 2 3" xfId="7836" xr:uid="{1BB8B422-9870-4AD4-ACAF-9B4020614B08}"/>
    <cellStyle name="Millares 2 2 3 2 2 3 2 4" xfId="13560" xr:uid="{D9BA642E-0543-4918-80E3-8779A59295DD}"/>
    <cellStyle name="Millares 2 2 3 2 2 3 3" xfId="3543" xr:uid="{4C8B5079-17EE-464B-B473-0AC587463AC6}"/>
    <cellStyle name="Millares 2 2 3 2 2 3 3 2" xfId="9267" xr:uid="{4523B5E1-DDCA-497E-9C6F-FB53BBCDB98B}"/>
    <cellStyle name="Millares 2 2 3 2 2 3 3 3" xfId="14991" xr:uid="{03FC218F-F125-46DE-8394-CAB14F2AFA8E}"/>
    <cellStyle name="Millares 2 2 3 2 2 3 4" xfId="6405" xr:uid="{C88491EF-C1D1-4D9B-8C6B-501924F84215}"/>
    <cellStyle name="Millares 2 2 3 2 2 3 5" xfId="12129" xr:uid="{33FA3724-E028-44BD-B144-12A84BC82598}"/>
    <cellStyle name="Millares 2 2 3 2 2 4" xfId="1158" xr:uid="{D3BE5B3A-6816-4E5F-9915-F9EDD1BB8CF8}"/>
    <cellStyle name="Millares 2 2 3 2 2 4 2" xfId="2589" xr:uid="{03CBC6ED-CF59-4FA6-9874-EFB382C8894F}"/>
    <cellStyle name="Millares 2 2 3 2 2 4 2 2" xfId="5451" xr:uid="{86D8FD59-AD09-4B6E-8B8D-928F9F99C344}"/>
    <cellStyle name="Millares 2 2 3 2 2 4 2 2 2" xfId="11175" xr:uid="{6B447573-E2D5-446A-AC00-99C236BFC533}"/>
    <cellStyle name="Millares 2 2 3 2 2 4 2 2 3" xfId="16899" xr:uid="{2F6E43E4-6F21-4391-B58A-1DF6D437397A}"/>
    <cellStyle name="Millares 2 2 3 2 2 4 2 3" xfId="8313" xr:uid="{C2008BE7-7A3B-4D0F-BBE6-2E7CCB83B038}"/>
    <cellStyle name="Millares 2 2 3 2 2 4 2 4" xfId="14037" xr:uid="{48ADA2A7-CC7F-4966-8F90-F2C33986C6A1}"/>
    <cellStyle name="Millares 2 2 3 2 2 4 3" xfId="4020" xr:uid="{8101C536-D291-4A0F-9D2B-A165D27166C5}"/>
    <cellStyle name="Millares 2 2 3 2 2 4 3 2" xfId="9744" xr:uid="{642577B3-CCC1-446E-8EC9-733B11322F00}"/>
    <cellStyle name="Millares 2 2 3 2 2 4 3 3" xfId="15468" xr:uid="{2ED49FDA-F2EC-41A4-AF38-33F76B9D5D2A}"/>
    <cellStyle name="Millares 2 2 3 2 2 4 4" xfId="6882" xr:uid="{B594ED4C-DCC7-4748-8D03-27F200C6A86B}"/>
    <cellStyle name="Millares 2 2 3 2 2 4 5" xfId="12606" xr:uid="{971EF2C5-9218-487F-91E2-A7235EDAD521}"/>
    <cellStyle name="Millares 2 2 3 2 2 5" xfId="1635" xr:uid="{F0D06A02-87CA-4579-92AC-42660EE280A6}"/>
    <cellStyle name="Millares 2 2 3 2 2 5 2" xfId="4497" xr:uid="{0D4CA806-53C7-4426-A3FB-A206310117AB}"/>
    <cellStyle name="Millares 2 2 3 2 2 5 2 2" xfId="10221" xr:uid="{224F4B0A-0D2D-40F0-9B93-A6C4C3A7C2A2}"/>
    <cellStyle name="Millares 2 2 3 2 2 5 2 3" xfId="15945" xr:uid="{B80620F3-89E0-4F1A-94A2-3B5A45487908}"/>
    <cellStyle name="Millares 2 2 3 2 2 5 3" xfId="7359" xr:uid="{B6912ADA-9370-474A-9A7B-127A91366FEF}"/>
    <cellStyle name="Millares 2 2 3 2 2 5 4" xfId="13083" xr:uid="{01CA815A-1A03-40D2-A5B9-7D3E5D91BBC2}"/>
    <cellStyle name="Millares 2 2 3 2 2 6" xfId="3066" xr:uid="{BA72D2D0-6C5D-4A32-AE7D-9F5CE55B4C99}"/>
    <cellStyle name="Millares 2 2 3 2 2 6 2" xfId="8790" xr:uid="{24FB1979-4AD9-4819-BDE6-B91F9393EAC4}"/>
    <cellStyle name="Millares 2 2 3 2 2 6 3" xfId="14514" xr:uid="{EB500286-0F26-482A-B3E3-53DFC4E398A0}"/>
    <cellStyle name="Millares 2 2 3 2 2 7" xfId="5928" xr:uid="{0E8870D7-FD53-45EF-881C-6AB94CAA79FD}"/>
    <cellStyle name="Millares 2 2 3 2 2 8" xfId="11652" xr:uid="{BE2E1F9F-F961-4DC6-9768-EDAB5FD0E1BA}"/>
    <cellStyle name="Millares 2 2 3 2 3" xfId="325" xr:uid="{38860E80-B1FC-4D31-87D0-3B5891161BC3}"/>
    <cellStyle name="Millares 2 2 3 2 3 2" xfId="802" xr:uid="{0B98A5A4-5861-4A3E-BB31-8D0D7A182F05}"/>
    <cellStyle name="Millares 2 2 3 2 3 2 2" xfId="2233" xr:uid="{EF507B32-6434-42D3-9E49-872FE2CE3821}"/>
    <cellStyle name="Millares 2 2 3 2 3 2 2 2" xfId="5095" xr:uid="{0BEC0BDB-8A7E-4282-A6D0-302D5CDB9D8E}"/>
    <cellStyle name="Millares 2 2 3 2 3 2 2 2 2" xfId="10819" xr:uid="{666FDB3A-3015-4FFD-A63A-45C8C7DF2CF4}"/>
    <cellStyle name="Millares 2 2 3 2 3 2 2 2 3" xfId="16543" xr:uid="{DE6409E8-67F0-4F7F-A8F5-DD01A0566699}"/>
    <cellStyle name="Millares 2 2 3 2 3 2 2 3" xfId="7957" xr:uid="{FD314157-2216-47B9-B949-505A472D4F8F}"/>
    <cellStyle name="Millares 2 2 3 2 3 2 2 4" xfId="13681" xr:uid="{FBC840E2-8286-4DF8-AEE5-FE0E3F52BF03}"/>
    <cellStyle name="Millares 2 2 3 2 3 2 3" xfId="3664" xr:uid="{521DBE6B-1B75-4E55-B596-64D70890A296}"/>
    <cellStyle name="Millares 2 2 3 2 3 2 3 2" xfId="9388" xr:uid="{C8FC3B6B-A26E-4FAE-9695-D615600CD44A}"/>
    <cellStyle name="Millares 2 2 3 2 3 2 3 3" xfId="15112" xr:uid="{828C856D-0903-463A-99AF-06260DD874C3}"/>
    <cellStyle name="Millares 2 2 3 2 3 2 4" xfId="6526" xr:uid="{268B33A1-D013-4CF3-B475-ED449FECDB22}"/>
    <cellStyle name="Millares 2 2 3 2 3 2 5" xfId="12250" xr:uid="{FCF89B0B-2093-475A-BE0C-06B373C2B16E}"/>
    <cellStyle name="Millares 2 2 3 2 3 3" xfId="1279" xr:uid="{8A07355A-7A74-4291-B98D-3A79999C4911}"/>
    <cellStyle name="Millares 2 2 3 2 3 3 2" xfId="2710" xr:uid="{B69A4537-DC59-468A-B0BA-D0455E1B0A9E}"/>
    <cellStyle name="Millares 2 2 3 2 3 3 2 2" xfId="5572" xr:uid="{B5863336-02E1-40E5-A134-C7EC6C593C3F}"/>
    <cellStyle name="Millares 2 2 3 2 3 3 2 2 2" xfId="11296" xr:uid="{A0A287C8-8C73-4AB1-81E4-45C669E66A86}"/>
    <cellStyle name="Millares 2 2 3 2 3 3 2 2 3" xfId="17020" xr:uid="{6ABDFA8D-8C57-48B4-B89E-834E81095270}"/>
    <cellStyle name="Millares 2 2 3 2 3 3 2 3" xfId="8434" xr:uid="{40A8C9B1-8881-42A6-93A8-83080A192401}"/>
    <cellStyle name="Millares 2 2 3 2 3 3 2 4" xfId="14158" xr:uid="{37C84ADC-A666-423D-B931-CA9538CE1CEE}"/>
    <cellStyle name="Millares 2 2 3 2 3 3 3" xfId="4141" xr:uid="{30D3A29E-348C-434F-B7E9-7C4465AEC0E0}"/>
    <cellStyle name="Millares 2 2 3 2 3 3 3 2" xfId="9865" xr:uid="{D9C4C3D3-3243-460C-B6C7-7CD3EDECF6F5}"/>
    <cellStyle name="Millares 2 2 3 2 3 3 3 3" xfId="15589" xr:uid="{1E8A93ED-357B-4C36-8E2A-96C3C65DCD21}"/>
    <cellStyle name="Millares 2 2 3 2 3 3 4" xfId="7003" xr:uid="{22366688-F8DB-45DA-95E1-93DAA2B26C50}"/>
    <cellStyle name="Millares 2 2 3 2 3 3 5" xfId="12727" xr:uid="{FAA1C965-73E2-44A6-97B3-26BDDD8BEFD7}"/>
    <cellStyle name="Millares 2 2 3 2 3 4" xfId="1756" xr:uid="{59033450-EAC6-4705-A9B4-D6CABF1021D5}"/>
    <cellStyle name="Millares 2 2 3 2 3 4 2" xfId="4618" xr:uid="{8B909759-12F7-48CB-833A-B5505485A166}"/>
    <cellStyle name="Millares 2 2 3 2 3 4 2 2" xfId="10342" xr:uid="{CEB37287-865D-477D-A7BF-7F1A682C64B8}"/>
    <cellStyle name="Millares 2 2 3 2 3 4 2 3" xfId="16066" xr:uid="{A71D8E5B-FE97-43D1-94BB-62530BF04224}"/>
    <cellStyle name="Millares 2 2 3 2 3 4 3" xfId="7480" xr:uid="{24B981D7-EE8D-4C7B-AB51-8BD98397CD15}"/>
    <cellStyle name="Millares 2 2 3 2 3 4 4" xfId="13204" xr:uid="{1DD9FCD9-150C-4C3F-B6CE-D324144E7274}"/>
    <cellStyle name="Millares 2 2 3 2 3 5" xfId="3187" xr:uid="{D7DEBECA-1C7D-46CA-B8DB-4251F82BA3AF}"/>
    <cellStyle name="Millares 2 2 3 2 3 5 2" xfId="8911" xr:uid="{C1AA1AA3-069D-46ED-B8D4-BCF087A77277}"/>
    <cellStyle name="Millares 2 2 3 2 3 5 3" xfId="14635" xr:uid="{A9FD31FF-0DB9-4408-B445-92EA24773814}"/>
    <cellStyle name="Millares 2 2 3 2 3 6" xfId="6049" xr:uid="{DFD9FE71-AF4A-4E8E-92F7-EF05DDDB06D8}"/>
    <cellStyle name="Millares 2 2 3 2 3 7" xfId="11773" xr:uid="{7EB7E37B-C5FE-4C6B-891F-FD999FCEAB0C}"/>
    <cellStyle name="Millares 2 2 3 2 4" xfId="563" xr:uid="{03BA2406-6D8A-4E53-AD61-9E9002BD69DC}"/>
    <cellStyle name="Millares 2 2 3 2 4 2" xfId="1994" xr:uid="{95B56A0A-860A-49B1-86D2-FA9F6197EDE3}"/>
    <cellStyle name="Millares 2 2 3 2 4 2 2" xfId="4856" xr:uid="{C9CB04B1-1B8B-411D-8003-D6ABDC54BBA8}"/>
    <cellStyle name="Millares 2 2 3 2 4 2 2 2" xfId="10580" xr:uid="{479FA893-9B09-42DB-9429-A530D63C3724}"/>
    <cellStyle name="Millares 2 2 3 2 4 2 2 3" xfId="16304" xr:uid="{82B26FCE-7D5D-4F37-9F92-654423D4C516}"/>
    <cellStyle name="Millares 2 2 3 2 4 2 3" xfId="7718" xr:uid="{974C6D5D-73B1-413C-9716-19A7622A89D9}"/>
    <cellStyle name="Millares 2 2 3 2 4 2 4" xfId="13442" xr:uid="{E95B264A-E8C6-4816-9E27-E915A8DC0D52}"/>
    <cellStyle name="Millares 2 2 3 2 4 3" xfId="3425" xr:uid="{CC1FADDF-67E0-45CD-B433-3AEA15F134E9}"/>
    <cellStyle name="Millares 2 2 3 2 4 3 2" xfId="9149" xr:uid="{278F9752-08D4-40B1-A251-1C6050360148}"/>
    <cellStyle name="Millares 2 2 3 2 4 3 3" xfId="14873" xr:uid="{80D22F1F-307D-43A8-81FB-396A51AB821B}"/>
    <cellStyle name="Millares 2 2 3 2 4 4" xfId="6287" xr:uid="{BDA3CA39-3001-4D23-8EE3-543D34DBEB8C}"/>
    <cellStyle name="Millares 2 2 3 2 4 5" xfId="12011" xr:uid="{C029673A-22F6-47E5-97D5-238012AA7391}"/>
    <cellStyle name="Millares 2 2 3 2 5" xfId="1040" xr:uid="{8AE29F6C-0F6F-4FD3-858F-9539E4BD280D}"/>
    <cellStyle name="Millares 2 2 3 2 5 2" xfId="2471" xr:uid="{199CDEBF-6E9A-4F7D-961C-4BDE5B5EB6D7}"/>
    <cellStyle name="Millares 2 2 3 2 5 2 2" xfId="5333" xr:uid="{3D37CA18-C391-47A4-8D0C-9BA812969684}"/>
    <cellStyle name="Millares 2 2 3 2 5 2 2 2" xfId="11057" xr:uid="{E80C8C60-AD8B-4BC5-BB48-B36A5A7C18FF}"/>
    <cellStyle name="Millares 2 2 3 2 5 2 2 3" xfId="16781" xr:uid="{832016B6-8F7F-4699-BAAC-86C524B7ACAF}"/>
    <cellStyle name="Millares 2 2 3 2 5 2 3" xfId="8195" xr:uid="{D2B06859-FBD3-44DC-AD10-4E6089A7A5CD}"/>
    <cellStyle name="Millares 2 2 3 2 5 2 4" xfId="13919" xr:uid="{B85E5848-709C-44F6-976A-3CEBD1307275}"/>
    <cellStyle name="Millares 2 2 3 2 5 3" xfId="3902" xr:uid="{1C9A7193-A2DD-4D81-BCC5-B123B6EB38A2}"/>
    <cellStyle name="Millares 2 2 3 2 5 3 2" xfId="9626" xr:uid="{CA63B774-C613-41E6-A478-5924D0DFE1D6}"/>
    <cellStyle name="Millares 2 2 3 2 5 3 3" xfId="15350" xr:uid="{D8593DEB-C4B1-4D05-BDDC-0DBC1314C419}"/>
    <cellStyle name="Millares 2 2 3 2 5 4" xfId="6764" xr:uid="{F3F1C2EE-1050-42B4-9993-07C0790D74BB}"/>
    <cellStyle name="Millares 2 2 3 2 5 5" xfId="12488" xr:uid="{0188F108-CE2A-4CD3-9844-91BDD0CFCBD4}"/>
    <cellStyle name="Millares 2 2 3 2 6" xfId="1517" xr:uid="{3C397101-9482-43DA-AB85-3DD34E6FDEB7}"/>
    <cellStyle name="Millares 2 2 3 2 6 2" xfId="4379" xr:uid="{DC252612-B76B-4231-92A1-F0030F8FB0D0}"/>
    <cellStyle name="Millares 2 2 3 2 6 2 2" xfId="10103" xr:uid="{041A05A1-5AA8-441F-BBBA-1442C3D89B59}"/>
    <cellStyle name="Millares 2 2 3 2 6 2 3" xfId="15827" xr:uid="{32820318-A2ED-4977-82A0-948FEC683000}"/>
    <cellStyle name="Millares 2 2 3 2 6 3" xfId="7241" xr:uid="{D00A0D8B-13DD-40A7-9D17-80FDA0FB79EA}"/>
    <cellStyle name="Millares 2 2 3 2 6 4" xfId="12965" xr:uid="{42CBA80C-8845-43A3-9F3A-527D986C5CB2}"/>
    <cellStyle name="Millares 2 2 3 2 7" xfId="2948" xr:uid="{CDEB809F-A3B4-4043-8FF4-373849815342}"/>
    <cellStyle name="Millares 2 2 3 2 7 2" xfId="8672" xr:uid="{9661A3DF-1C9B-4AF1-B264-FBE39209C2C1}"/>
    <cellStyle name="Millares 2 2 3 2 7 3" xfId="14396" xr:uid="{542DACAF-F5F4-4366-A9DA-A192CC0BC21F}"/>
    <cellStyle name="Millares 2 2 3 2 8" xfId="5810" xr:uid="{7BCF6F1A-0EF1-4ACD-9335-F19AFC1C4BB2}"/>
    <cellStyle name="Millares 2 2 3 2 9" xfId="11534" xr:uid="{B576FB8D-3D45-43F1-BDD3-3A5319C535FE}"/>
    <cellStyle name="Millares 2 2 3 3" xfId="144" xr:uid="{39FFC18D-CEB1-4A3E-A184-BF3E6146233E}"/>
    <cellStyle name="Millares 2 2 3 3 2" xfId="383" xr:uid="{B35E59A9-021A-45E5-89D6-AFAA8982E9EA}"/>
    <cellStyle name="Millares 2 2 3 3 2 2" xfId="860" xr:uid="{8683A45A-CBDC-481E-9EDA-37C4F5121033}"/>
    <cellStyle name="Millares 2 2 3 3 2 2 2" xfId="2291" xr:uid="{69DE91EF-8F11-451D-A4CB-B8FD331A2FCC}"/>
    <cellStyle name="Millares 2 2 3 3 2 2 2 2" xfId="5153" xr:uid="{24751334-D331-4E87-83CD-6CFEBDA55511}"/>
    <cellStyle name="Millares 2 2 3 3 2 2 2 2 2" xfId="10877" xr:uid="{BE09B863-7284-4522-87A8-834EEADE2292}"/>
    <cellStyle name="Millares 2 2 3 3 2 2 2 2 3" xfId="16601" xr:uid="{5CD38EB8-AFBB-417B-B02E-57B4C351A089}"/>
    <cellStyle name="Millares 2 2 3 3 2 2 2 3" xfId="8015" xr:uid="{B8990C6B-9698-4F98-8DE5-6889ACADBBFB}"/>
    <cellStyle name="Millares 2 2 3 3 2 2 2 4" xfId="13739" xr:uid="{83C88B73-5F21-45D1-A6DA-56D80633A334}"/>
    <cellStyle name="Millares 2 2 3 3 2 2 3" xfId="3722" xr:uid="{7EDA70F0-B966-4BF4-8D8D-507F0E2C1603}"/>
    <cellStyle name="Millares 2 2 3 3 2 2 3 2" xfId="9446" xr:uid="{6CE25F5B-714F-4EC4-B7A0-52B14A159F68}"/>
    <cellStyle name="Millares 2 2 3 3 2 2 3 3" xfId="15170" xr:uid="{8C22141B-B512-4131-9BB9-7251F98F90D2}"/>
    <cellStyle name="Millares 2 2 3 3 2 2 4" xfId="6584" xr:uid="{191B0FFE-FD3A-4437-ACD8-5E7DEE8C57C8}"/>
    <cellStyle name="Millares 2 2 3 3 2 2 5" xfId="12308" xr:uid="{2FE810DA-000C-49FE-8243-F079B33F91AC}"/>
    <cellStyle name="Millares 2 2 3 3 2 3" xfId="1337" xr:uid="{7935562E-0B53-4600-A9A5-879826635279}"/>
    <cellStyle name="Millares 2 2 3 3 2 3 2" xfId="2768" xr:uid="{5B722585-AE60-4EC2-97DA-613D2404EDE7}"/>
    <cellStyle name="Millares 2 2 3 3 2 3 2 2" xfId="5630" xr:uid="{E4CA7219-4CF2-435A-A68C-3CF189D78595}"/>
    <cellStyle name="Millares 2 2 3 3 2 3 2 2 2" xfId="11354" xr:uid="{A44389EF-06D1-43C9-A066-BACA5F84F1FA}"/>
    <cellStyle name="Millares 2 2 3 3 2 3 2 2 3" xfId="17078" xr:uid="{FCA2C80A-A404-441D-A5B3-742D08CFE1F3}"/>
    <cellStyle name="Millares 2 2 3 3 2 3 2 3" xfId="8492" xr:uid="{5106B77A-921A-47EB-ABDD-94355BD7F56D}"/>
    <cellStyle name="Millares 2 2 3 3 2 3 2 4" xfId="14216" xr:uid="{F7EA4134-0BEA-411D-82C6-75C22C067E4F}"/>
    <cellStyle name="Millares 2 2 3 3 2 3 3" xfId="4199" xr:uid="{0500D7A5-5B3B-4089-9BB7-E7E318804411}"/>
    <cellStyle name="Millares 2 2 3 3 2 3 3 2" xfId="9923" xr:uid="{6A1372F7-EC3D-453A-9790-7765810A7885}"/>
    <cellStyle name="Millares 2 2 3 3 2 3 3 3" xfId="15647" xr:uid="{44BF2990-67F6-4ADD-8C0A-F22D2D96E55B}"/>
    <cellStyle name="Millares 2 2 3 3 2 3 4" xfId="7061" xr:uid="{9B5D312B-8F00-4055-9D5D-B3F91EE801FA}"/>
    <cellStyle name="Millares 2 2 3 3 2 3 5" xfId="12785" xr:uid="{DE5EF184-F53E-44AB-A36C-B9B32529EEBE}"/>
    <cellStyle name="Millares 2 2 3 3 2 4" xfId="1814" xr:uid="{280B06F9-3340-4F0B-8EE3-2C0628375B92}"/>
    <cellStyle name="Millares 2 2 3 3 2 4 2" xfId="4676" xr:uid="{65D06646-CB34-4B01-B1B8-06985590B1C4}"/>
    <cellStyle name="Millares 2 2 3 3 2 4 2 2" xfId="10400" xr:uid="{1F4CCC26-86E4-4767-9A02-33022A9E7F2B}"/>
    <cellStyle name="Millares 2 2 3 3 2 4 2 3" xfId="16124" xr:uid="{D1C806DE-A1AE-49CE-AF09-BA663C70FD46}"/>
    <cellStyle name="Millares 2 2 3 3 2 4 3" xfId="7538" xr:uid="{386136FB-A9C4-4EDF-BBA0-F920F6419745}"/>
    <cellStyle name="Millares 2 2 3 3 2 4 4" xfId="13262" xr:uid="{6477EEA0-B724-4C10-B287-7AF0DED1D236}"/>
    <cellStyle name="Millares 2 2 3 3 2 5" xfId="3245" xr:uid="{EEBA52AB-D192-4545-8517-9DDACD83EE56}"/>
    <cellStyle name="Millares 2 2 3 3 2 5 2" xfId="8969" xr:uid="{32E77AB4-8A65-4236-B2E1-4269CFAE6901}"/>
    <cellStyle name="Millares 2 2 3 3 2 5 3" xfId="14693" xr:uid="{8C6BA16D-CE42-4D3A-9DAA-28C93FDFD6F6}"/>
    <cellStyle name="Millares 2 2 3 3 2 6" xfId="6107" xr:uid="{07E3800E-69B9-4D08-8CD9-2317239DDC26}"/>
    <cellStyle name="Millares 2 2 3 3 2 7" xfId="11831" xr:uid="{E33B1504-AD8C-4B5B-9355-5A2E7A72C2D5}"/>
    <cellStyle name="Millares 2 2 3 3 3" xfId="621" xr:uid="{62C6BF09-CF26-407D-9DFD-2C669BC2D974}"/>
    <cellStyle name="Millares 2 2 3 3 3 2" xfId="2052" xr:uid="{B0DEBE4D-9ADE-47F9-AA68-F22210362CB1}"/>
    <cellStyle name="Millares 2 2 3 3 3 2 2" xfId="4914" xr:uid="{153E28DA-C229-4EB4-A8D7-A0BD45621052}"/>
    <cellStyle name="Millares 2 2 3 3 3 2 2 2" xfId="10638" xr:uid="{196EB77A-CBF7-448B-8A79-1081C17B563B}"/>
    <cellStyle name="Millares 2 2 3 3 3 2 2 3" xfId="16362" xr:uid="{5907CA6C-4CDA-42C0-948B-701A3E4E17E0}"/>
    <cellStyle name="Millares 2 2 3 3 3 2 3" xfId="7776" xr:uid="{70ED732C-CBF5-4800-8CAD-2C15F47B5793}"/>
    <cellStyle name="Millares 2 2 3 3 3 2 4" xfId="13500" xr:uid="{774B3533-38E3-4AEF-8F08-84908D55BACD}"/>
    <cellStyle name="Millares 2 2 3 3 3 3" xfId="3483" xr:uid="{1EFECBDF-F268-4229-8C2B-D63CC7A94B26}"/>
    <cellStyle name="Millares 2 2 3 3 3 3 2" xfId="9207" xr:uid="{A9D51898-8BD3-4C19-B94C-52AE46BA59E9}"/>
    <cellStyle name="Millares 2 2 3 3 3 3 3" xfId="14931" xr:uid="{475BA3EE-3759-4E66-B535-91F0E15DFE3B}"/>
    <cellStyle name="Millares 2 2 3 3 3 4" xfId="6345" xr:uid="{F77FE124-0A46-4CAF-8338-4FED7DC752BD}"/>
    <cellStyle name="Millares 2 2 3 3 3 5" xfId="12069" xr:uid="{6B1AF7AD-B244-4D7A-9A70-3BB2E5725C80}"/>
    <cellStyle name="Millares 2 2 3 3 4" xfId="1098" xr:uid="{7747A18B-F426-4D8F-B1C7-D559CCE18F3E}"/>
    <cellStyle name="Millares 2 2 3 3 4 2" xfId="2529" xr:uid="{C068B104-7549-483A-82F3-347BA69EEEA7}"/>
    <cellStyle name="Millares 2 2 3 3 4 2 2" xfId="5391" xr:uid="{7026FBFE-05A8-4A70-BD0C-6CE25140540E}"/>
    <cellStyle name="Millares 2 2 3 3 4 2 2 2" xfId="11115" xr:uid="{23B29FFE-14CD-4F10-BF5C-54C858953A77}"/>
    <cellStyle name="Millares 2 2 3 3 4 2 2 3" xfId="16839" xr:uid="{FFACFFF9-FA85-4C0E-8379-9286C08E4440}"/>
    <cellStyle name="Millares 2 2 3 3 4 2 3" xfId="8253" xr:uid="{922F655A-186C-4AF7-9E07-ED9F851E6959}"/>
    <cellStyle name="Millares 2 2 3 3 4 2 4" xfId="13977" xr:uid="{3352CDE3-C072-4D76-A751-91C0C20AE35B}"/>
    <cellStyle name="Millares 2 2 3 3 4 3" xfId="3960" xr:uid="{C85C0B43-561D-4922-87C9-CEF552E339F0}"/>
    <cellStyle name="Millares 2 2 3 3 4 3 2" xfId="9684" xr:uid="{3ECA4352-586F-4BDA-80AE-546494692DC8}"/>
    <cellStyle name="Millares 2 2 3 3 4 3 3" xfId="15408" xr:uid="{6E83C592-A9CA-4A4C-9315-F42B2AB066C7}"/>
    <cellStyle name="Millares 2 2 3 3 4 4" xfId="6822" xr:uid="{5041333A-1A12-4ECD-90DA-FBF3E0A9D229}"/>
    <cellStyle name="Millares 2 2 3 3 4 5" xfId="12546" xr:uid="{FA89658A-CDF9-4D12-A65E-20D034CCAC89}"/>
    <cellStyle name="Millares 2 2 3 3 5" xfId="1575" xr:uid="{682336B0-82F4-4DC7-A3A0-252458846586}"/>
    <cellStyle name="Millares 2 2 3 3 5 2" xfId="4437" xr:uid="{8D3A7570-A787-4308-8E32-C67660501628}"/>
    <cellStyle name="Millares 2 2 3 3 5 2 2" xfId="10161" xr:uid="{1B3B39B3-7F39-42C5-8F5C-EB71E05E22B0}"/>
    <cellStyle name="Millares 2 2 3 3 5 2 3" xfId="15885" xr:uid="{BA79CE7A-68D7-4CC4-943C-BBA85609EB33}"/>
    <cellStyle name="Millares 2 2 3 3 5 3" xfId="7299" xr:uid="{94EFB784-0D75-497D-ABC3-2A0B247C5264}"/>
    <cellStyle name="Millares 2 2 3 3 5 4" xfId="13023" xr:uid="{EEC6BF1B-3022-4AE9-8B8F-8A59567CF85B}"/>
    <cellStyle name="Millares 2 2 3 3 6" xfId="3006" xr:uid="{8E8640AF-7177-4C9B-91FD-2365B37DC9BB}"/>
    <cellStyle name="Millares 2 2 3 3 6 2" xfId="8730" xr:uid="{848F061E-AC34-430C-912B-FFB145275969}"/>
    <cellStyle name="Millares 2 2 3 3 6 3" xfId="14454" xr:uid="{0000595C-4D6E-4DC8-8536-82F9BD4DC026}"/>
    <cellStyle name="Millares 2 2 3 3 7" xfId="5868" xr:uid="{52F07DB2-152E-49F0-8586-E15AA63E8D46}"/>
    <cellStyle name="Millares 2 2 3 3 8" xfId="11592" xr:uid="{8A2C2965-71F1-452C-9A76-7EEABD0B557A}"/>
    <cellStyle name="Millares 2 2 3 4" xfId="265" xr:uid="{5A24CD51-77B2-4314-97E2-EB9A0EC20940}"/>
    <cellStyle name="Millares 2 2 3 4 2" xfId="742" xr:uid="{8F8E9C73-71F5-4EFA-979B-D47647B9BE7B}"/>
    <cellStyle name="Millares 2 2 3 4 2 2" xfId="2173" xr:uid="{FB3DA745-3616-4ACC-BEA4-AF331837E535}"/>
    <cellStyle name="Millares 2 2 3 4 2 2 2" xfId="5035" xr:uid="{734E2379-07C0-47AC-A557-76D739A77F69}"/>
    <cellStyle name="Millares 2 2 3 4 2 2 2 2" xfId="10759" xr:uid="{24A96982-C151-4C99-A5D0-F68E1A6F7371}"/>
    <cellStyle name="Millares 2 2 3 4 2 2 2 3" xfId="16483" xr:uid="{BD3260EB-34BF-4808-9732-2429257255AD}"/>
    <cellStyle name="Millares 2 2 3 4 2 2 3" xfId="7897" xr:uid="{FC4A381E-DF4B-4849-9853-FD4F35218214}"/>
    <cellStyle name="Millares 2 2 3 4 2 2 4" xfId="13621" xr:uid="{F2D19C98-954C-4D2E-B90D-B9134DF979E0}"/>
    <cellStyle name="Millares 2 2 3 4 2 3" xfId="3604" xr:uid="{27BB58CB-38F2-4EA0-BA8B-F5A08094FC9D}"/>
    <cellStyle name="Millares 2 2 3 4 2 3 2" xfId="9328" xr:uid="{9B75D95B-739E-4F96-AA3D-2CF5953A8C65}"/>
    <cellStyle name="Millares 2 2 3 4 2 3 3" xfId="15052" xr:uid="{EF3E5742-1E3D-4CE3-94FE-DD83DFE86B8B}"/>
    <cellStyle name="Millares 2 2 3 4 2 4" xfId="6466" xr:uid="{AB1AEF96-3226-46B9-90FE-0A333EFC9F6A}"/>
    <cellStyle name="Millares 2 2 3 4 2 5" xfId="12190" xr:uid="{898818D3-8322-4828-8C74-69F0D1C12DAC}"/>
    <cellStyle name="Millares 2 2 3 4 3" xfId="1219" xr:uid="{D4A6E213-72FD-441F-9E33-AA25CAA0A0DA}"/>
    <cellStyle name="Millares 2 2 3 4 3 2" xfId="2650" xr:uid="{6F8E064B-1210-401D-877B-77776D617B6D}"/>
    <cellStyle name="Millares 2 2 3 4 3 2 2" xfId="5512" xr:uid="{7B8367E3-1590-40D1-95E3-724240F29663}"/>
    <cellStyle name="Millares 2 2 3 4 3 2 2 2" xfId="11236" xr:uid="{CF56A675-8B04-45CC-9031-0692F7B5828D}"/>
    <cellStyle name="Millares 2 2 3 4 3 2 2 3" xfId="16960" xr:uid="{AE8328C9-B9DD-49ED-8889-3C71D133A8DB}"/>
    <cellStyle name="Millares 2 2 3 4 3 2 3" xfId="8374" xr:uid="{495AF54F-4B87-45E0-AA58-B928B8A83BF2}"/>
    <cellStyle name="Millares 2 2 3 4 3 2 4" xfId="14098" xr:uid="{D11C9690-51C6-4443-A021-1613012BA4E7}"/>
    <cellStyle name="Millares 2 2 3 4 3 3" xfId="4081" xr:uid="{FDA2F488-7857-421C-A04F-B1C51438AC4C}"/>
    <cellStyle name="Millares 2 2 3 4 3 3 2" xfId="9805" xr:uid="{4608D5CB-F85C-4B75-A308-2B2E79B3A1DD}"/>
    <cellStyle name="Millares 2 2 3 4 3 3 3" xfId="15529" xr:uid="{3FA1E71F-7D7C-4CAD-A289-F782471C5F3A}"/>
    <cellStyle name="Millares 2 2 3 4 3 4" xfId="6943" xr:uid="{4C920538-936F-47C9-8075-28EE46876125}"/>
    <cellStyle name="Millares 2 2 3 4 3 5" xfId="12667" xr:uid="{A2B07BD3-61F0-44C0-A442-48DBE461692F}"/>
    <cellStyle name="Millares 2 2 3 4 4" xfId="1696" xr:uid="{6A2593FA-2300-4F4E-A6C0-D0F3EE352B5B}"/>
    <cellStyle name="Millares 2 2 3 4 4 2" xfId="4558" xr:uid="{0232E204-51E4-4E69-AA6E-6F7F8F61F69C}"/>
    <cellStyle name="Millares 2 2 3 4 4 2 2" xfId="10282" xr:uid="{A6A1CEF8-DA7D-47A3-BA2C-02CAA8B77336}"/>
    <cellStyle name="Millares 2 2 3 4 4 2 3" xfId="16006" xr:uid="{AE0E2A1B-7A61-4D31-A033-0A9FA90A1623}"/>
    <cellStyle name="Millares 2 2 3 4 4 3" xfId="7420" xr:uid="{B76E936A-29A9-4DAC-B0D2-11DB2391A460}"/>
    <cellStyle name="Millares 2 2 3 4 4 4" xfId="13144" xr:uid="{DF8381DF-48EF-44D6-A2E5-A9DEF725C39A}"/>
    <cellStyle name="Millares 2 2 3 4 5" xfId="3127" xr:uid="{BBB5FDE0-55DE-4737-AE4C-6682B3F9FF86}"/>
    <cellStyle name="Millares 2 2 3 4 5 2" xfId="8851" xr:uid="{D9C5FF62-BF32-42A3-ABCC-CBC1E56FE1CB}"/>
    <cellStyle name="Millares 2 2 3 4 5 3" xfId="14575" xr:uid="{B154E1E0-C257-45C2-9988-7D0C67FC22DE}"/>
    <cellStyle name="Millares 2 2 3 4 6" xfId="5989" xr:uid="{6D361766-840F-42AF-86B4-234BAD71B271}"/>
    <cellStyle name="Millares 2 2 3 4 7" xfId="11713" xr:uid="{2C306710-0E89-4DC2-8575-4FA45030E1A6}"/>
    <cellStyle name="Millares 2 2 3 5" xfId="503" xr:uid="{F1FA74E0-280C-49F4-B18C-BC0CBDBAABCC}"/>
    <cellStyle name="Millares 2 2 3 5 2" xfId="1934" xr:uid="{69F5A2C4-302B-47B2-9309-587BD3D846AE}"/>
    <cellStyle name="Millares 2 2 3 5 2 2" xfId="4796" xr:uid="{338979F5-27F0-43B4-BF45-7C1E8213A42D}"/>
    <cellStyle name="Millares 2 2 3 5 2 2 2" xfId="10520" xr:uid="{B83F925A-78BB-488C-A440-36D3219631C1}"/>
    <cellStyle name="Millares 2 2 3 5 2 2 3" xfId="16244" xr:uid="{E01CA3D2-E86E-48AA-99A9-D4859392BBD7}"/>
    <cellStyle name="Millares 2 2 3 5 2 3" xfId="7658" xr:uid="{67A08377-938E-499F-BC23-0EC4683D0234}"/>
    <cellStyle name="Millares 2 2 3 5 2 4" xfId="13382" xr:uid="{C487A8B7-EA2A-4980-AD3D-07CC595F54F4}"/>
    <cellStyle name="Millares 2 2 3 5 3" xfId="3365" xr:uid="{39F79955-6E6F-43D0-A267-F0D56D8E5D02}"/>
    <cellStyle name="Millares 2 2 3 5 3 2" xfId="9089" xr:uid="{30D222F6-B11F-47B1-B2A5-61EAC91EBA65}"/>
    <cellStyle name="Millares 2 2 3 5 3 3" xfId="14813" xr:uid="{43D1C94F-89B6-424A-A8CC-1D5D6E8F7752}"/>
    <cellStyle name="Millares 2 2 3 5 4" xfId="6227" xr:uid="{8764C765-7128-48E1-854B-B5EE79C898DB}"/>
    <cellStyle name="Millares 2 2 3 5 5" xfId="11951" xr:uid="{54F06F27-F432-4486-8EBA-D6909D962F99}"/>
    <cellStyle name="Millares 2 2 3 6" xfId="980" xr:uid="{25092440-43BC-44EC-A956-37984AAE76A1}"/>
    <cellStyle name="Millares 2 2 3 6 2" xfId="2411" xr:uid="{771D575F-CD89-42B7-9B3B-4BAD0085F27E}"/>
    <cellStyle name="Millares 2 2 3 6 2 2" xfId="5273" xr:uid="{3A05EB4A-2C7F-469B-BEAC-A9E9D5E27EB2}"/>
    <cellStyle name="Millares 2 2 3 6 2 2 2" xfId="10997" xr:uid="{1962AF47-AA38-449D-B8E0-768705DACF96}"/>
    <cellStyle name="Millares 2 2 3 6 2 2 3" xfId="16721" xr:uid="{70487171-ADBF-495B-AAF9-8A099D0C74E3}"/>
    <cellStyle name="Millares 2 2 3 6 2 3" xfId="8135" xr:uid="{305AF35E-EFA1-49BF-A258-F9FDD1E18506}"/>
    <cellStyle name="Millares 2 2 3 6 2 4" xfId="13859" xr:uid="{28F8AED4-A9C6-4C37-85C7-760E500D0597}"/>
    <cellStyle name="Millares 2 2 3 6 3" xfId="3842" xr:uid="{80925989-E4DA-4B8B-BE69-D8CD630B7DC0}"/>
    <cellStyle name="Millares 2 2 3 6 3 2" xfId="9566" xr:uid="{73047E27-EB5B-427C-A13B-076C0FF15AF7}"/>
    <cellStyle name="Millares 2 2 3 6 3 3" xfId="15290" xr:uid="{256826B1-9C85-474A-BB3A-918460E35F0C}"/>
    <cellStyle name="Millares 2 2 3 6 4" xfId="6704" xr:uid="{60E332C3-57B5-44A1-A117-2D3465E24330}"/>
    <cellStyle name="Millares 2 2 3 6 5" xfId="12428" xr:uid="{9187E2CD-7582-43EA-BA54-5E0E1FF427CD}"/>
    <cellStyle name="Millares 2 2 3 7" xfId="1457" xr:uid="{56953813-6208-4515-B3E4-3EA2BDC402ED}"/>
    <cellStyle name="Millares 2 2 3 7 2" xfId="4319" xr:uid="{3A0101D9-5D8D-4A5F-A8E4-316A0E2088BE}"/>
    <cellStyle name="Millares 2 2 3 7 2 2" xfId="10043" xr:uid="{810154A6-36FF-4B59-9421-817DA87EDED0}"/>
    <cellStyle name="Millares 2 2 3 7 2 3" xfId="15767" xr:uid="{E4F82113-E94B-40CB-B17C-68913523D1A6}"/>
    <cellStyle name="Millares 2 2 3 7 3" xfId="7181" xr:uid="{D2A8E926-12FF-47C7-B570-719D7AEAE374}"/>
    <cellStyle name="Millares 2 2 3 7 4" xfId="12905" xr:uid="{CC449C33-9A57-4A9D-B19E-109E084A1F18}"/>
    <cellStyle name="Millares 2 2 3 8" xfId="2888" xr:uid="{A5775444-D0B5-4EE3-A604-0E8213764618}"/>
    <cellStyle name="Millares 2 2 3 8 2" xfId="8612" xr:uid="{11C7B754-1522-4518-8514-E4282713DBFE}"/>
    <cellStyle name="Millares 2 2 3 8 3" xfId="14336" xr:uid="{8D4067C2-BC92-4B4E-B2F2-1438EEC8F525}"/>
    <cellStyle name="Millares 2 2 3 9" xfId="5751" xr:uid="{ECBEBC34-7841-4267-A132-8510B251AAEA}"/>
    <cellStyle name="Millares 2 2 4" xfId="46" xr:uid="{48A01A0F-9C05-425D-A8D3-36D47DEFFBF3}"/>
    <cellStyle name="Millares 2 2 4 10" xfId="11494" xr:uid="{FDFC59BD-9CE3-407B-AA1E-BBD217CF1BFB}"/>
    <cellStyle name="Millares 2 2 4 2" xfId="105" xr:uid="{79FE8CA3-84A5-4CA2-B27B-EC86AF99D354}"/>
    <cellStyle name="Millares 2 2 4 2 2" xfId="223" xr:uid="{EDCD07C5-274A-45EE-BF90-33B4A8080CB4}"/>
    <cellStyle name="Millares 2 2 4 2 2 2" xfId="462" xr:uid="{B76037E6-DE1B-4335-A906-82AA2030AB4D}"/>
    <cellStyle name="Millares 2 2 4 2 2 2 2" xfId="939" xr:uid="{47BA8518-4E38-4E4B-BF51-77C727ED7E14}"/>
    <cellStyle name="Millares 2 2 4 2 2 2 2 2" xfId="2370" xr:uid="{54FA5C53-2E69-44D3-9CB6-2F78D8B08D81}"/>
    <cellStyle name="Millares 2 2 4 2 2 2 2 2 2" xfId="5232" xr:uid="{15D9163D-919D-49B1-A46C-01C82038F62C}"/>
    <cellStyle name="Millares 2 2 4 2 2 2 2 2 2 2" xfId="10956" xr:uid="{9D335A40-43AE-418E-8E08-8093CE6E23E2}"/>
    <cellStyle name="Millares 2 2 4 2 2 2 2 2 2 3" xfId="16680" xr:uid="{1D84C40B-C7FB-44F2-B4A7-DED91D6910F1}"/>
    <cellStyle name="Millares 2 2 4 2 2 2 2 2 3" xfId="8094" xr:uid="{13C61600-1E9E-4528-B575-C01CAB3C167E}"/>
    <cellStyle name="Millares 2 2 4 2 2 2 2 2 4" xfId="13818" xr:uid="{7F924BB4-7FE4-4F12-8431-CFEC19B698A1}"/>
    <cellStyle name="Millares 2 2 4 2 2 2 2 3" xfId="3801" xr:uid="{CD2746AF-1C49-4570-9086-F42D66930A90}"/>
    <cellStyle name="Millares 2 2 4 2 2 2 2 3 2" xfId="9525" xr:uid="{FC81E17C-26B3-4B63-9808-54612616D797}"/>
    <cellStyle name="Millares 2 2 4 2 2 2 2 3 3" xfId="15249" xr:uid="{C0E0204D-62BC-4342-942B-0A1493928832}"/>
    <cellStyle name="Millares 2 2 4 2 2 2 2 4" xfId="6663" xr:uid="{CECCAC2A-E4FA-4D54-B03E-4810F448AEB5}"/>
    <cellStyle name="Millares 2 2 4 2 2 2 2 5" xfId="12387" xr:uid="{1046A91D-FDB4-4E90-91B4-EAEC538F1AEE}"/>
    <cellStyle name="Millares 2 2 4 2 2 2 3" xfId="1416" xr:uid="{BAE4098A-15AD-4EC5-9779-09540BF6A3EE}"/>
    <cellStyle name="Millares 2 2 4 2 2 2 3 2" xfId="2847" xr:uid="{35F77CA9-DFAF-4373-A24A-FAC077552142}"/>
    <cellStyle name="Millares 2 2 4 2 2 2 3 2 2" xfId="5709" xr:uid="{0A8AA56A-94F9-4968-A25F-7736F0A1C8E1}"/>
    <cellStyle name="Millares 2 2 4 2 2 2 3 2 2 2" xfId="11433" xr:uid="{7E8B68F7-019A-4C69-BE76-5A7ED90E0408}"/>
    <cellStyle name="Millares 2 2 4 2 2 2 3 2 2 3" xfId="17157" xr:uid="{BF494EAE-B0FE-4E30-8B30-4B54A513C4C4}"/>
    <cellStyle name="Millares 2 2 4 2 2 2 3 2 3" xfId="8571" xr:uid="{BE58372B-FA94-4B62-8033-59A81FF0121F}"/>
    <cellStyle name="Millares 2 2 4 2 2 2 3 2 4" xfId="14295" xr:uid="{316530BD-5D49-47EC-A272-955271CEA4C5}"/>
    <cellStyle name="Millares 2 2 4 2 2 2 3 3" xfId="4278" xr:uid="{BF34184A-5A35-4984-BF93-0A1E4D36EFC7}"/>
    <cellStyle name="Millares 2 2 4 2 2 2 3 3 2" xfId="10002" xr:uid="{4F18C5D9-59BA-4076-98CC-6516F3006FDD}"/>
    <cellStyle name="Millares 2 2 4 2 2 2 3 3 3" xfId="15726" xr:uid="{C62DBFC0-D308-4062-A1AA-4439E13764A8}"/>
    <cellStyle name="Millares 2 2 4 2 2 2 3 4" xfId="7140" xr:uid="{21F2E35F-D5A4-4ADC-A562-59F38778659E}"/>
    <cellStyle name="Millares 2 2 4 2 2 2 3 5" xfId="12864" xr:uid="{6128A947-5449-485B-8968-D395095308F4}"/>
    <cellStyle name="Millares 2 2 4 2 2 2 4" xfId="1893" xr:uid="{46D373A7-1F02-44C8-A630-0390C4693DD3}"/>
    <cellStyle name="Millares 2 2 4 2 2 2 4 2" xfId="4755" xr:uid="{D5F506E9-69B9-46F5-944A-41AD47331528}"/>
    <cellStyle name="Millares 2 2 4 2 2 2 4 2 2" xfId="10479" xr:uid="{0CB97686-7734-45C5-BA65-0220B055E15E}"/>
    <cellStyle name="Millares 2 2 4 2 2 2 4 2 3" xfId="16203" xr:uid="{CB07C3C5-C97E-4C1B-AAD5-B95DECBB0FB1}"/>
    <cellStyle name="Millares 2 2 4 2 2 2 4 3" xfId="7617" xr:uid="{7E1A646E-9E58-4C46-8074-E33000C2DF8D}"/>
    <cellStyle name="Millares 2 2 4 2 2 2 4 4" xfId="13341" xr:uid="{D10DA84B-1E8C-4AF4-9506-24EC1DB7423B}"/>
    <cellStyle name="Millares 2 2 4 2 2 2 5" xfId="3324" xr:uid="{5C825CAD-8A61-4386-948B-9C588A2703B3}"/>
    <cellStyle name="Millares 2 2 4 2 2 2 5 2" xfId="9048" xr:uid="{669E03FF-DB0D-4AD0-86C5-0A4D2EF1C855}"/>
    <cellStyle name="Millares 2 2 4 2 2 2 5 3" xfId="14772" xr:uid="{9AD29486-6F08-4B13-A485-2AE11EFB6158}"/>
    <cellStyle name="Millares 2 2 4 2 2 2 6" xfId="6186" xr:uid="{1441FDA3-DF60-4126-A014-E9E55184B9D8}"/>
    <cellStyle name="Millares 2 2 4 2 2 2 7" xfId="11910" xr:uid="{34499C08-E393-4FB9-9DCD-ABD928E18DA4}"/>
    <cellStyle name="Millares 2 2 4 2 2 3" xfId="700" xr:uid="{76D34C40-748A-4F38-B1FA-BC448BE3A25C}"/>
    <cellStyle name="Millares 2 2 4 2 2 3 2" xfId="2131" xr:uid="{FA970B7C-A608-4BCC-8A08-B7555B600B96}"/>
    <cellStyle name="Millares 2 2 4 2 2 3 2 2" xfId="4993" xr:uid="{1FC6E580-A79C-4C45-9220-5356E6A3983F}"/>
    <cellStyle name="Millares 2 2 4 2 2 3 2 2 2" xfId="10717" xr:uid="{D4F2CB7B-EE5E-4658-9656-F43B01EFF0D5}"/>
    <cellStyle name="Millares 2 2 4 2 2 3 2 2 3" xfId="16441" xr:uid="{DEB41A56-238B-4247-A559-CC9D3283A806}"/>
    <cellStyle name="Millares 2 2 4 2 2 3 2 3" xfId="7855" xr:uid="{13B72A60-6738-42FA-AC67-2B0B56D20B3B}"/>
    <cellStyle name="Millares 2 2 4 2 2 3 2 4" xfId="13579" xr:uid="{34BBF4B1-C2C2-4E1C-80D0-5E658D357B15}"/>
    <cellStyle name="Millares 2 2 4 2 2 3 3" xfId="3562" xr:uid="{04DD380E-9F6F-4C7B-8029-353BDDB56E1B}"/>
    <cellStyle name="Millares 2 2 4 2 2 3 3 2" xfId="9286" xr:uid="{D22011B2-36D3-401F-BE08-CF94DE2945AD}"/>
    <cellStyle name="Millares 2 2 4 2 2 3 3 3" xfId="15010" xr:uid="{AA87326C-0D18-41EB-9038-27AF311810B5}"/>
    <cellStyle name="Millares 2 2 4 2 2 3 4" xfId="6424" xr:uid="{522D7916-CF5B-4FD3-954D-6EE5A0520200}"/>
    <cellStyle name="Millares 2 2 4 2 2 3 5" xfId="12148" xr:uid="{C6B0D525-0DB4-4B67-8895-575A55B0BBA0}"/>
    <cellStyle name="Millares 2 2 4 2 2 4" xfId="1177" xr:uid="{AD831271-F18D-4599-8471-8E9E8227FF54}"/>
    <cellStyle name="Millares 2 2 4 2 2 4 2" xfId="2608" xr:uid="{F109DA36-8A17-403C-A20E-64890E826005}"/>
    <cellStyle name="Millares 2 2 4 2 2 4 2 2" xfId="5470" xr:uid="{656D86CF-B213-4569-80E9-3ABD098459D3}"/>
    <cellStyle name="Millares 2 2 4 2 2 4 2 2 2" xfId="11194" xr:uid="{60D119D9-486E-4746-9DAB-B4697AE1437F}"/>
    <cellStyle name="Millares 2 2 4 2 2 4 2 2 3" xfId="16918" xr:uid="{6791625D-E5B4-4280-ABE7-AA8184201805}"/>
    <cellStyle name="Millares 2 2 4 2 2 4 2 3" xfId="8332" xr:uid="{D197036D-0411-44A7-84D4-52F6A5322C57}"/>
    <cellStyle name="Millares 2 2 4 2 2 4 2 4" xfId="14056" xr:uid="{65477456-68EF-46F3-87FA-36E276A72D06}"/>
    <cellStyle name="Millares 2 2 4 2 2 4 3" xfId="4039" xr:uid="{4AC50CA5-E911-4C5F-A114-B25BA7BEA1F7}"/>
    <cellStyle name="Millares 2 2 4 2 2 4 3 2" xfId="9763" xr:uid="{A0180BB8-34A6-4EFD-8C41-FAE737E2C8B0}"/>
    <cellStyle name="Millares 2 2 4 2 2 4 3 3" xfId="15487" xr:uid="{293DE6B7-932B-49C9-854F-626E98F5D70C}"/>
    <cellStyle name="Millares 2 2 4 2 2 4 4" xfId="6901" xr:uid="{54B6E40B-EB8C-4D9F-BA2E-E1D3545F6B81}"/>
    <cellStyle name="Millares 2 2 4 2 2 4 5" xfId="12625" xr:uid="{DB6EF732-B628-421A-BFA4-1F97F853D611}"/>
    <cellStyle name="Millares 2 2 4 2 2 5" xfId="1654" xr:uid="{8F2B95D7-127B-4FAB-84D6-C1AEBD43D78A}"/>
    <cellStyle name="Millares 2 2 4 2 2 5 2" xfId="4516" xr:uid="{48888FD9-22E7-4063-B0BE-0429A357E9FE}"/>
    <cellStyle name="Millares 2 2 4 2 2 5 2 2" xfId="10240" xr:uid="{19EBC343-DD10-4F98-96BD-6CF6582785B0}"/>
    <cellStyle name="Millares 2 2 4 2 2 5 2 3" xfId="15964" xr:uid="{19EAC71E-6A8E-4511-87D0-2C2114EE6ECF}"/>
    <cellStyle name="Millares 2 2 4 2 2 5 3" xfId="7378" xr:uid="{9B097422-30E3-4077-9FF4-712ACD819F64}"/>
    <cellStyle name="Millares 2 2 4 2 2 5 4" xfId="13102" xr:uid="{DAE6FCE7-D432-42A1-B893-C7E669BB0BE2}"/>
    <cellStyle name="Millares 2 2 4 2 2 6" xfId="3085" xr:uid="{A31E2793-125F-45E0-9945-BEE00F89EA05}"/>
    <cellStyle name="Millares 2 2 4 2 2 6 2" xfId="8809" xr:uid="{415203EF-42FB-4D5E-A867-D21A76670EBA}"/>
    <cellStyle name="Millares 2 2 4 2 2 6 3" xfId="14533" xr:uid="{8715C7E7-CE78-4DC2-BCD2-C39C6C62066A}"/>
    <cellStyle name="Millares 2 2 4 2 2 7" xfId="5947" xr:uid="{D4E2A0D7-2366-47B4-A2FC-1FC75D87006E}"/>
    <cellStyle name="Millares 2 2 4 2 2 8" xfId="11671" xr:uid="{D6C8BD4D-BE56-42CD-98F0-E65A13070733}"/>
    <cellStyle name="Millares 2 2 4 2 3" xfId="344" xr:uid="{04FCCAAA-5557-4AE7-8BFE-AAEA9CD3EE4A}"/>
    <cellStyle name="Millares 2 2 4 2 3 2" xfId="821" xr:uid="{F16EB368-8345-4169-B8DB-5CD2420AB6D8}"/>
    <cellStyle name="Millares 2 2 4 2 3 2 2" xfId="2252" xr:uid="{D676E6D1-90F5-4AA0-AE7F-7DCC3FD11735}"/>
    <cellStyle name="Millares 2 2 4 2 3 2 2 2" xfId="5114" xr:uid="{807D8294-9281-4211-BBAE-3D4B17A07517}"/>
    <cellStyle name="Millares 2 2 4 2 3 2 2 2 2" xfId="10838" xr:uid="{CCB44D31-CA4B-47D5-8243-BAFEE5BA1CDA}"/>
    <cellStyle name="Millares 2 2 4 2 3 2 2 2 3" xfId="16562" xr:uid="{DC03E618-7C1B-4B85-914B-F5191A335FDD}"/>
    <cellStyle name="Millares 2 2 4 2 3 2 2 3" xfId="7976" xr:uid="{01AFF1B1-042B-4534-A6ED-896D84AAB441}"/>
    <cellStyle name="Millares 2 2 4 2 3 2 2 4" xfId="13700" xr:uid="{E4E0CD1E-8B99-4987-A7F1-5C9835BA9C23}"/>
    <cellStyle name="Millares 2 2 4 2 3 2 3" xfId="3683" xr:uid="{5507B838-6249-43CC-86E2-E669D7397A0D}"/>
    <cellStyle name="Millares 2 2 4 2 3 2 3 2" xfId="9407" xr:uid="{B21DEAB2-76CA-4AD8-97D7-E7227971615B}"/>
    <cellStyle name="Millares 2 2 4 2 3 2 3 3" xfId="15131" xr:uid="{6A98E2D0-75AD-4CA6-9CC6-066A8B0D71E0}"/>
    <cellStyle name="Millares 2 2 4 2 3 2 4" xfId="6545" xr:uid="{7ACC655F-96A6-49FA-965D-FC9C20BEE590}"/>
    <cellStyle name="Millares 2 2 4 2 3 2 5" xfId="12269" xr:uid="{B582FCFF-7D91-4E6E-B3AE-B5A99716E0DE}"/>
    <cellStyle name="Millares 2 2 4 2 3 3" xfId="1298" xr:uid="{448BBC58-4478-4B2E-863F-254396B6ADFD}"/>
    <cellStyle name="Millares 2 2 4 2 3 3 2" xfId="2729" xr:uid="{B564F282-40DF-4C69-B9BD-F99C9480E220}"/>
    <cellStyle name="Millares 2 2 4 2 3 3 2 2" xfId="5591" xr:uid="{43B4A8E9-64A8-4F97-927D-438C7F09115D}"/>
    <cellStyle name="Millares 2 2 4 2 3 3 2 2 2" xfId="11315" xr:uid="{DAEF5858-EF1B-41DF-B9BE-753E93620000}"/>
    <cellStyle name="Millares 2 2 4 2 3 3 2 2 3" xfId="17039" xr:uid="{E73CB525-F80A-44E3-9D4A-FF38271DED06}"/>
    <cellStyle name="Millares 2 2 4 2 3 3 2 3" xfId="8453" xr:uid="{85BF839C-068E-4C91-97CE-DA2DA07EA395}"/>
    <cellStyle name="Millares 2 2 4 2 3 3 2 4" xfId="14177" xr:uid="{3CE1AFFF-F479-4B1F-9215-DACAF3F6FB76}"/>
    <cellStyle name="Millares 2 2 4 2 3 3 3" xfId="4160" xr:uid="{E4881324-BC00-4BDC-802E-4BDE868043F5}"/>
    <cellStyle name="Millares 2 2 4 2 3 3 3 2" xfId="9884" xr:uid="{D621EF64-77F5-4F9E-ABE1-5607F9FD049F}"/>
    <cellStyle name="Millares 2 2 4 2 3 3 3 3" xfId="15608" xr:uid="{6F0627B2-C5E1-4E38-82AF-54EA06FC8A96}"/>
    <cellStyle name="Millares 2 2 4 2 3 3 4" xfId="7022" xr:uid="{5A268B7F-78B2-4A5C-8801-52E3B7D0BE52}"/>
    <cellStyle name="Millares 2 2 4 2 3 3 5" xfId="12746" xr:uid="{1CAC6A83-7EDA-46E0-94D8-5FC8193A1026}"/>
    <cellStyle name="Millares 2 2 4 2 3 4" xfId="1775" xr:uid="{0A6310A9-29BB-400E-AEF0-598F81F9D68E}"/>
    <cellStyle name="Millares 2 2 4 2 3 4 2" xfId="4637" xr:uid="{0B7315A0-BC19-487F-B9DE-43F07E5B4868}"/>
    <cellStyle name="Millares 2 2 4 2 3 4 2 2" xfId="10361" xr:uid="{431C4B02-5EC7-40F7-878D-F33C26107CF0}"/>
    <cellStyle name="Millares 2 2 4 2 3 4 2 3" xfId="16085" xr:uid="{F6A6A671-DB3B-4C44-A79F-680595B3464F}"/>
    <cellStyle name="Millares 2 2 4 2 3 4 3" xfId="7499" xr:uid="{6EBCD1FF-FBD2-485E-95DB-38015431A245}"/>
    <cellStyle name="Millares 2 2 4 2 3 4 4" xfId="13223" xr:uid="{0E5DE02B-3FB0-4000-8DF9-FD00768BFE5E}"/>
    <cellStyle name="Millares 2 2 4 2 3 5" xfId="3206" xr:uid="{191B691F-1A39-40C8-92A4-443EB4AC2543}"/>
    <cellStyle name="Millares 2 2 4 2 3 5 2" xfId="8930" xr:uid="{13A93BC3-9402-4C2B-938A-2DAFF1924880}"/>
    <cellStyle name="Millares 2 2 4 2 3 5 3" xfId="14654" xr:uid="{2A60D88A-03A9-4D9B-9619-5AF43ABABBE3}"/>
    <cellStyle name="Millares 2 2 4 2 3 6" xfId="6068" xr:uid="{12E34888-6060-4C54-A1E1-4BB7552E2DFC}"/>
    <cellStyle name="Millares 2 2 4 2 3 7" xfId="11792" xr:uid="{35914773-7519-46F6-B12E-6DEB16906FE5}"/>
    <cellStyle name="Millares 2 2 4 2 4" xfId="582" xr:uid="{76EB2D32-66F3-4AEB-9AE4-C08E2C626F9A}"/>
    <cellStyle name="Millares 2 2 4 2 4 2" xfId="2013" xr:uid="{9A5BB5B1-4BB1-488A-B964-9082F3325A80}"/>
    <cellStyle name="Millares 2 2 4 2 4 2 2" xfId="4875" xr:uid="{0294FF83-8F8D-459E-B47C-12B8AC147871}"/>
    <cellStyle name="Millares 2 2 4 2 4 2 2 2" xfId="10599" xr:uid="{E1796EAF-2376-4B66-9C7E-BA3C8B528DEB}"/>
    <cellStyle name="Millares 2 2 4 2 4 2 2 3" xfId="16323" xr:uid="{E8119EB2-770E-40C1-A02D-1C55CEB3EED8}"/>
    <cellStyle name="Millares 2 2 4 2 4 2 3" xfId="7737" xr:uid="{9872DE0C-1A9A-451F-B4B7-51B1E888AA6D}"/>
    <cellStyle name="Millares 2 2 4 2 4 2 4" xfId="13461" xr:uid="{CC567C7B-3574-4F5A-86E4-F4C75560C7E0}"/>
    <cellStyle name="Millares 2 2 4 2 4 3" xfId="3444" xr:uid="{8942DA73-3EF1-42EE-9587-A350AC9E65D9}"/>
    <cellStyle name="Millares 2 2 4 2 4 3 2" xfId="9168" xr:uid="{E1B28C5D-FE3F-46E8-B1E9-D6BF98036F0B}"/>
    <cellStyle name="Millares 2 2 4 2 4 3 3" xfId="14892" xr:uid="{14EFF197-1AF9-4D06-B2AE-ECE5955148F6}"/>
    <cellStyle name="Millares 2 2 4 2 4 4" xfId="6306" xr:uid="{2FCD5DA3-2F20-4990-8958-82C32C3859F1}"/>
    <cellStyle name="Millares 2 2 4 2 4 5" xfId="12030" xr:uid="{26853BB3-8117-403D-B4E2-1200E6EDD725}"/>
    <cellStyle name="Millares 2 2 4 2 5" xfId="1059" xr:uid="{3CEB5AB5-0313-4F37-879D-46A73C807605}"/>
    <cellStyle name="Millares 2 2 4 2 5 2" xfId="2490" xr:uid="{A45DED8B-B9CC-4AAC-8DF2-6573807BCD77}"/>
    <cellStyle name="Millares 2 2 4 2 5 2 2" xfId="5352" xr:uid="{7C3F1C90-F857-4660-B1E4-FDCA1D15D71B}"/>
    <cellStyle name="Millares 2 2 4 2 5 2 2 2" xfId="11076" xr:uid="{958BF2BC-2FCB-47A9-8D77-FF458127C96D}"/>
    <cellStyle name="Millares 2 2 4 2 5 2 2 3" xfId="16800" xr:uid="{C9E0B4EE-4421-4C35-AD95-BA9EE3026627}"/>
    <cellStyle name="Millares 2 2 4 2 5 2 3" xfId="8214" xr:uid="{F8E29496-CCB7-4246-A689-E2C2CA962C3F}"/>
    <cellStyle name="Millares 2 2 4 2 5 2 4" xfId="13938" xr:uid="{0468E5AE-4D2D-47E8-A03A-68C83BFE27CA}"/>
    <cellStyle name="Millares 2 2 4 2 5 3" xfId="3921" xr:uid="{33FF01D0-7D37-41A7-A3B4-34CDFBF56F03}"/>
    <cellStyle name="Millares 2 2 4 2 5 3 2" xfId="9645" xr:uid="{DCF8A3EB-9FDB-4477-BF57-9DC6350207D6}"/>
    <cellStyle name="Millares 2 2 4 2 5 3 3" xfId="15369" xr:uid="{C6885922-372E-4C16-BFF4-D871507F980C}"/>
    <cellStyle name="Millares 2 2 4 2 5 4" xfId="6783" xr:uid="{EFC9C2B5-CD45-4942-AACD-1198DBFB5708}"/>
    <cellStyle name="Millares 2 2 4 2 5 5" xfId="12507" xr:uid="{3CFDD3CA-634D-4F74-8BE6-1874FB5BA0C1}"/>
    <cellStyle name="Millares 2 2 4 2 6" xfId="1536" xr:uid="{966C136D-D808-4FB9-BA48-AC6CADD9BE4C}"/>
    <cellStyle name="Millares 2 2 4 2 6 2" xfId="4398" xr:uid="{F0F51378-89C4-48FD-8B58-CA570DFF7D7E}"/>
    <cellStyle name="Millares 2 2 4 2 6 2 2" xfId="10122" xr:uid="{FF5CC0D2-0821-4F55-AAF3-219EB56293EC}"/>
    <cellStyle name="Millares 2 2 4 2 6 2 3" xfId="15846" xr:uid="{01F8EC55-8C74-4FEA-87D8-E356FCD1C061}"/>
    <cellStyle name="Millares 2 2 4 2 6 3" xfId="7260" xr:uid="{3139BB98-95EE-40C4-987E-EFB991656E61}"/>
    <cellStyle name="Millares 2 2 4 2 6 4" xfId="12984" xr:uid="{3C290A09-5273-4127-A255-8296D137742B}"/>
    <cellStyle name="Millares 2 2 4 2 7" xfId="2967" xr:uid="{FA689229-C568-4FB5-B176-974472D45D08}"/>
    <cellStyle name="Millares 2 2 4 2 7 2" xfId="8691" xr:uid="{FA9B1DB9-A529-46BD-AA5F-8D0B4E0DAC23}"/>
    <cellStyle name="Millares 2 2 4 2 7 3" xfId="14415" xr:uid="{57CF8F38-CF0F-42DD-B9F1-D41AFC718EF8}"/>
    <cellStyle name="Millares 2 2 4 2 8" xfId="5829" xr:uid="{500AA43B-3550-4F29-B9DA-2218895077D8}"/>
    <cellStyle name="Millares 2 2 4 2 9" xfId="11553" xr:uid="{BB8ACC0D-6CD2-4060-9053-9F9517F82C81}"/>
    <cellStyle name="Millares 2 2 4 3" xfId="163" xr:uid="{9AAC8618-A510-49F0-91FA-D86481A0F694}"/>
    <cellStyle name="Millares 2 2 4 3 2" xfId="402" xr:uid="{26DFF7BA-91AF-47CA-B08E-77A2649CE940}"/>
    <cellStyle name="Millares 2 2 4 3 2 2" xfId="879" xr:uid="{E7A8470B-49E9-4DB4-99D4-E246A66A49F7}"/>
    <cellStyle name="Millares 2 2 4 3 2 2 2" xfId="2310" xr:uid="{1E8298AC-7C96-435B-9CC3-BC5C4981A161}"/>
    <cellStyle name="Millares 2 2 4 3 2 2 2 2" xfId="5172" xr:uid="{C1DD8441-E518-417F-B60D-CF05769788F3}"/>
    <cellStyle name="Millares 2 2 4 3 2 2 2 2 2" xfId="10896" xr:uid="{39F6B114-B63D-41CD-8FBE-142BD3960A23}"/>
    <cellStyle name="Millares 2 2 4 3 2 2 2 2 3" xfId="16620" xr:uid="{32307B25-64B0-4119-BABC-0337A4C24BF3}"/>
    <cellStyle name="Millares 2 2 4 3 2 2 2 3" xfId="8034" xr:uid="{30312164-887E-419E-A2E9-ED94528606C3}"/>
    <cellStyle name="Millares 2 2 4 3 2 2 2 4" xfId="13758" xr:uid="{3D6D0785-A762-4522-A1E6-8C89A681E91D}"/>
    <cellStyle name="Millares 2 2 4 3 2 2 3" xfId="3741" xr:uid="{9BA12AD9-F9A4-4BA0-AE62-B0F2F51E4284}"/>
    <cellStyle name="Millares 2 2 4 3 2 2 3 2" xfId="9465" xr:uid="{A6563FCA-E956-4FB8-ADAF-D569D52BBE09}"/>
    <cellStyle name="Millares 2 2 4 3 2 2 3 3" xfId="15189" xr:uid="{0D9DA222-747B-42A4-8CF2-A7794F280403}"/>
    <cellStyle name="Millares 2 2 4 3 2 2 4" xfId="6603" xr:uid="{8E8BABEA-20DE-4A0E-9B70-385E8BF34F91}"/>
    <cellStyle name="Millares 2 2 4 3 2 2 5" xfId="12327" xr:uid="{0B9353E2-F3C3-4F3F-85A3-44BC542CDBAB}"/>
    <cellStyle name="Millares 2 2 4 3 2 3" xfId="1356" xr:uid="{027C3A04-F5F9-4BA0-8830-E073E5A6025B}"/>
    <cellStyle name="Millares 2 2 4 3 2 3 2" xfId="2787" xr:uid="{4CE10C19-B87B-4327-BE7C-7544A05E9C37}"/>
    <cellStyle name="Millares 2 2 4 3 2 3 2 2" xfId="5649" xr:uid="{1E351D03-2830-4B15-A69A-0B4ED79A5FED}"/>
    <cellStyle name="Millares 2 2 4 3 2 3 2 2 2" xfId="11373" xr:uid="{8EAD8164-326A-43C1-B68E-CE15B91C12C8}"/>
    <cellStyle name="Millares 2 2 4 3 2 3 2 2 3" xfId="17097" xr:uid="{1A26A792-032D-48C2-AEF6-A5F233E5EFC3}"/>
    <cellStyle name="Millares 2 2 4 3 2 3 2 3" xfId="8511" xr:uid="{0A4F7DF2-FF9C-46B0-9EC7-61AC4B409529}"/>
    <cellStyle name="Millares 2 2 4 3 2 3 2 4" xfId="14235" xr:uid="{E37E262C-4D2F-43A6-BB05-59305B5A429D}"/>
    <cellStyle name="Millares 2 2 4 3 2 3 3" xfId="4218" xr:uid="{C00ABE8D-1494-4D9F-984B-D974A91F939C}"/>
    <cellStyle name="Millares 2 2 4 3 2 3 3 2" xfId="9942" xr:uid="{15555E08-6678-4E73-B928-621E38DB41CA}"/>
    <cellStyle name="Millares 2 2 4 3 2 3 3 3" xfId="15666" xr:uid="{C6685C7E-B143-48F4-9AE7-9C86E3E3F8FA}"/>
    <cellStyle name="Millares 2 2 4 3 2 3 4" xfId="7080" xr:uid="{E9E4B73B-D5B8-4BCE-9FAB-8304A3C096F2}"/>
    <cellStyle name="Millares 2 2 4 3 2 3 5" xfId="12804" xr:uid="{52EAA09D-A787-4ED1-9C8C-FDFC7FBFBE13}"/>
    <cellStyle name="Millares 2 2 4 3 2 4" xfId="1833" xr:uid="{0DF9B64E-7487-4757-B866-931C484DF22E}"/>
    <cellStyle name="Millares 2 2 4 3 2 4 2" xfId="4695" xr:uid="{B75EB5A6-E21D-4D52-9947-6302DBF750A6}"/>
    <cellStyle name="Millares 2 2 4 3 2 4 2 2" xfId="10419" xr:uid="{D24D727C-91BD-4EA2-888C-2F72D6CC538C}"/>
    <cellStyle name="Millares 2 2 4 3 2 4 2 3" xfId="16143" xr:uid="{87F0CFDD-4E6A-4FD2-85FE-CD46D1417A8B}"/>
    <cellStyle name="Millares 2 2 4 3 2 4 3" xfId="7557" xr:uid="{F9009E64-ACC6-43B0-9842-5A62B337BB76}"/>
    <cellStyle name="Millares 2 2 4 3 2 4 4" xfId="13281" xr:uid="{8D7CE60E-5DC0-4456-BEED-782D660C98A6}"/>
    <cellStyle name="Millares 2 2 4 3 2 5" xfId="3264" xr:uid="{82BC9F75-BF87-4DD0-83CC-682AE6AA222E}"/>
    <cellStyle name="Millares 2 2 4 3 2 5 2" xfId="8988" xr:uid="{76A5A50E-8882-4436-AB3B-AA606C9E4CFB}"/>
    <cellStyle name="Millares 2 2 4 3 2 5 3" xfId="14712" xr:uid="{49568BE7-3CAA-48C1-9764-61BEDE83F0C9}"/>
    <cellStyle name="Millares 2 2 4 3 2 6" xfId="6126" xr:uid="{3C8A9944-2AB5-4396-9D1B-28C82A833A04}"/>
    <cellStyle name="Millares 2 2 4 3 2 7" xfId="11850" xr:uid="{23741C0D-3A2C-4C9D-B02D-A118AFD41A3F}"/>
    <cellStyle name="Millares 2 2 4 3 3" xfId="640" xr:uid="{E31B1750-E4CC-44D0-A100-52D00C6A3000}"/>
    <cellStyle name="Millares 2 2 4 3 3 2" xfId="2071" xr:uid="{E6BE7EA4-4E70-4D4C-9E1F-C34CE266CCE7}"/>
    <cellStyle name="Millares 2 2 4 3 3 2 2" xfId="4933" xr:uid="{B74F7C67-A2D7-44AE-B64A-727F5B5D5FBD}"/>
    <cellStyle name="Millares 2 2 4 3 3 2 2 2" xfId="10657" xr:uid="{6B805634-FD33-40C9-95D7-89B34968BD1A}"/>
    <cellStyle name="Millares 2 2 4 3 3 2 2 3" xfId="16381" xr:uid="{8D640745-3E01-44A6-AAB4-27BE9505FDA2}"/>
    <cellStyle name="Millares 2 2 4 3 3 2 3" xfId="7795" xr:uid="{CAA12828-833B-440D-A2A6-FFFAA2886441}"/>
    <cellStyle name="Millares 2 2 4 3 3 2 4" xfId="13519" xr:uid="{1C3A4543-D297-421F-B273-C269FE8E5A56}"/>
    <cellStyle name="Millares 2 2 4 3 3 3" xfId="3502" xr:uid="{955D41D1-3F1F-4B6E-B4B8-940545A90216}"/>
    <cellStyle name="Millares 2 2 4 3 3 3 2" xfId="9226" xr:uid="{82200FD6-CBDF-4FEF-B82D-6A16A7ED6828}"/>
    <cellStyle name="Millares 2 2 4 3 3 3 3" xfId="14950" xr:uid="{F41D80C2-51F7-4778-AA26-A57D3C5D70AC}"/>
    <cellStyle name="Millares 2 2 4 3 3 4" xfId="6364" xr:uid="{159D8582-F04D-4E16-932C-28282A68310F}"/>
    <cellStyle name="Millares 2 2 4 3 3 5" xfId="12088" xr:uid="{5F13A7AC-4097-41C6-9552-D265ABE2A3A7}"/>
    <cellStyle name="Millares 2 2 4 3 4" xfId="1117" xr:uid="{18B3239D-F202-47DD-834C-6BFE9378C005}"/>
    <cellStyle name="Millares 2 2 4 3 4 2" xfId="2548" xr:uid="{FB3BB460-EF58-4CE0-BF09-2949B2DFB893}"/>
    <cellStyle name="Millares 2 2 4 3 4 2 2" xfId="5410" xr:uid="{06933ADA-F770-4A2F-A75B-9CC83BE3BFEF}"/>
    <cellStyle name="Millares 2 2 4 3 4 2 2 2" xfId="11134" xr:uid="{4B716E59-6BA2-4F6E-87AD-F29FAA7AAA25}"/>
    <cellStyle name="Millares 2 2 4 3 4 2 2 3" xfId="16858" xr:uid="{5B422A82-4727-4352-8BB8-547CDD17B381}"/>
    <cellStyle name="Millares 2 2 4 3 4 2 3" xfId="8272" xr:uid="{1B61DB35-02F6-4F43-A73D-CB9DD2E9E385}"/>
    <cellStyle name="Millares 2 2 4 3 4 2 4" xfId="13996" xr:uid="{12B0A00C-3E92-43D4-B37B-4466C9E6FE96}"/>
    <cellStyle name="Millares 2 2 4 3 4 3" xfId="3979" xr:uid="{F6B63E9F-2A28-4FCC-9758-54AFE85EEE71}"/>
    <cellStyle name="Millares 2 2 4 3 4 3 2" xfId="9703" xr:uid="{AF46FA67-17DF-4FEA-BF31-A79E8EF77DED}"/>
    <cellStyle name="Millares 2 2 4 3 4 3 3" xfId="15427" xr:uid="{8BFE1D11-5925-47B6-9244-4B5A9FBED569}"/>
    <cellStyle name="Millares 2 2 4 3 4 4" xfId="6841" xr:uid="{C639E6A3-057F-4E03-B1D1-A823571D6A6F}"/>
    <cellStyle name="Millares 2 2 4 3 4 5" xfId="12565" xr:uid="{6526619A-C010-4DCC-AACE-371CC91CC481}"/>
    <cellStyle name="Millares 2 2 4 3 5" xfId="1594" xr:uid="{0A719D7F-09E6-4CA5-9FEB-B2365F31EF02}"/>
    <cellStyle name="Millares 2 2 4 3 5 2" xfId="4456" xr:uid="{06FB2899-4E54-4323-8A9A-B3C6EB781601}"/>
    <cellStyle name="Millares 2 2 4 3 5 2 2" xfId="10180" xr:uid="{E0A19EB8-D4A1-4E09-AC18-D16C02C359AA}"/>
    <cellStyle name="Millares 2 2 4 3 5 2 3" xfId="15904" xr:uid="{F8C448C7-B27B-4506-9DF8-F86CECF57BFA}"/>
    <cellStyle name="Millares 2 2 4 3 5 3" xfId="7318" xr:uid="{1807F590-6B37-4F55-B48E-26B7462BD730}"/>
    <cellStyle name="Millares 2 2 4 3 5 4" xfId="13042" xr:uid="{4D2BB059-34E2-4947-A9A6-CBB5A90FA19F}"/>
    <cellStyle name="Millares 2 2 4 3 6" xfId="3025" xr:uid="{159874ED-59E8-4456-85B3-E0385BE5989A}"/>
    <cellStyle name="Millares 2 2 4 3 6 2" xfId="8749" xr:uid="{D92BE0EC-8A2A-4AAB-AB3C-80811276B818}"/>
    <cellStyle name="Millares 2 2 4 3 6 3" xfId="14473" xr:uid="{DDE20431-5AF6-4885-9BA7-6E6A00961687}"/>
    <cellStyle name="Millares 2 2 4 3 7" xfId="5887" xr:uid="{853061F6-FB89-478F-A086-92E97662D8B5}"/>
    <cellStyle name="Millares 2 2 4 3 8" xfId="11611" xr:uid="{DBB92BA7-24BF-4EB9-A9E5-8DBDFF80DF26}"/>
    <cellStyle name="Millares 2 2 4 4" xfId="284" xr:uid="{036E0F1B-A609-4846-9062-10F0DCA3F7C0}"/>
    <cellStyle name="Millares 2 2 4 4 2" xfId="761" xr:uid="{49CFEE19-7C87-4654-8CEF-B35ADC18591A}"/>
    <cellStyle name="Millares 2 2 4 4 2 2" xfId="2192" xr:uid="{8C3EFEC3-DAFC-4E63-B37C-FF96E12CDBC1}"/>
    <cellStyle name="Millares 2 2 4 4 2 2 2" xfId="5054" xr:uid="{D1034D2E-B611-4F6E-9774-518473476258}"/>
    <cellStyle name="Millares 2 2 4 4 2 2 2 2" xfId="10778" xr:uid="{D07D4A65-66B0-4C85-BEC7-6A6738CE9ACE}"/>
    <cellStyle name="Millares 2 2 4 4 2 2 2 3" xfId="16502" xr:uid="{7B2F64DE-0792-44F8-B37B-9CA7B48258E4}"/>
    <cellStyle name="Millares 2 2 4 4 2 2 3" xfId="7916" xr:uid="{9FF385AE-3731-4CA1-AFBF-DD90EF2A4870}"/>
    <cellStyle name="Millares 2 2 4 4 2 2 4" xfId="13640" xr:uid="{E67AE6CE-5AE4-478C-805A-6075D99B2FA7}"/>
    <cellStyle name="Millares 2 2 4 4 2 3" xfId="3623" xr:uid="{137EDDD5-FA2C-4F0C-80F8-2DDAA66FE78E}"/>
    <cellStyle name="Millares 2 2 4 4 2 3 2" xfId="9347" xr:uid="{82449ED7-50A8-4810-B560-D5BB1C3D2A01}"/>
    <cellStyle name="Millares 2 2 4 4 2 3 3" xfId="15071" xr:uid="{CD5CFE49-8F69-4004-B79D-B5D5FC5703EB}"/>
    <cellStyle name="Millares 2 2 4 4 2 4" xfId="6485" xr:uid="{AE66957E-4292-42F6-A61C-8E968249A8E6}"/>
    <cellStyle name="Millares 2 2 4 4 2 5" xfId="12209" xr:uid="{8C75A118-6A9F-4269-8159-2816F6E9E56F}"/>
    <cellStyle name="Millares 2 2 4 4 3" xfId="1238" xr:uid="{5EF7DDF7-1C6E-4311-9D44-165F2236DA2E}"/>
    <cellStyle name="Millares 2 2 4 4 3 2" xfId="2669" xr:uid="{DE6FB6FE-D650-41DF-B86D-42DF88DE2627}"/>
    <cellStyle name="Millares 2 2 4 4 3 2 2" xfId="5531" xr:uid="{19388A10-35CA-4CD2-BC0C-9B143BAFD331}"/>
    <cellStyle name="Millares 2 2 4 4 3 2 2 2" xfId="11255" xr:uid="{12A646EA-BD22-424D-8B91-5BDE23A6C3B8}"/>
    <cellStyle name="Millares 2 2 4 4 3 2 2 3" xfId="16979" xr:uid="{F7A296B3-1CDC-4C0C-A5F8-098B1148A539}"/>
    <cellStyle name="Millares 2 2 4 4 3 2 3" xfId="8393" xr:uid="{9F00EE97-5AEA-453A-9213-2104BA51EF55}"/>
    <cellStyle name="Millares 2 2 4 4 3 2 4" xfId="14117" xr:uid="{0D6C3A2B-B8C5-44A0-AD2D-0811AFB3C12D}"/>
    <cellStyle name="Millares 2 2 4 4 3 3" xfId="4100" xr:uid="{8FA70598-1079-40B2-A4C0-902A255F4228}"/>
    <cellStyle name="Millares 2 2 4 4 3 3 2" xfId="9824" xr:uid="{26368988-9353-44D7-8A81-FF98DF4C3AD8}"/>
    <cellStyle name="Millares 2 2 4 4 3 3 3" xfId="15548" xr:uid="{78A49007-070C-4478-A1D3-58D41178A4C1}"/>
    <cellStyle name="Millares 2 2 4 4 3 4" xfId="6962" xr:uid="{687E8034-1DCE-4C36-A0F8-B3FF9931C713}"/>
    <cellStyle name="Millares 2 2 4 4 3 5" xfId="12686" xr:uid="{54B0F12E-E7A6-448A-B33E-1548E5E01B0C}"/>
    <cellStyle name="Millares 2 2 4 4 4" xfId="1715" xr:uid="{35977C53-6428-4123-8EB0-3F2EC959D840}"/>
    <cellStyle name="Millares 2 2 4 4 4 2" xfId="4577" xr:uid="{45670382-90F6-4EF2-A03B-D326E1EE38CA}"/>
    <cellStyle name="Millares 2 2 4 4 4 2 2" xfId="10301" xr:uid="{19F8056D-4F1A-40CA-ABD2-527C22198732}"/>
    <cellStyle name="Millares 2 2 4 4 4 2 3" xfId="16025" xr:uid="{62B43411-5F3D-4D8D-B8F3-1C36EDC2BFD4}"/>
    <cellStyle name="Millares 2 2 4 4 4 3" xfId="7439" xr:uid="{9C6F78AC-252E-4135-B13F-90EC155706CF}"/>
    <cellStyle name="Millares 2 2 4 4 4 4" xfId="13163" xr:uid="{52DBEECA-2B73-4C5E-992B-AF6984B3585A}"/>
    <cellStyle name="Millares 2 2 4 4 5" xfId="3146" xr:uid="{66356BA7-A2E4-408F-965A-F4658E0015BD}"/>
    <cellStyle name="Millares 2 2 4 4 5 2" xfId="8870" xr:uid="{3A998A09-043C-4E27-A7A1-A10A08C4C852}"/>
    <cellStyle name="Millares 2 2 4 4 5 3" xfId="14594" xr:uid="{807B9F4A-2E3D-4694-8523-69C3A13C7B58}"/>
    <cellStyle name="Millares 2 2 4 4 6" xfId="6008" xr:uid="{6B1F681D-866B-44AB-BDEB-79020F59BA78}"/>
    <cellStyle name="Millares 2 2 4 4 7" xfId="11732" xr:uid="{AB2F8C11-BAEF-4C1E-9E71-75ACC5D42534}"/>
    <cellStyle name="Millares 2 2 4 5" xfId="522" xr:uid="{10F78042-8E0F-4CFC-8650-8406D139C9FA}"/>
    <cellStyle name="Millares 2 2 4 5 2" xfId="1953" xr:uid="{BDF162C9-F4D1-4F99-8DCD-C0454661B24A}"/>
    <cellStyle name="Millares 2 2 4 5 2 2" xfId="4815" xr:uid="{72F8B4D9-610D-4F64-B185-DD34032C6318}"/>
    <cellStyle name="Millares 2 2 4 5 2 2 2" xfId="10539" xr:uid="{7470F3AF-FE94-4673-929D-B2351191BE61}"/>
    <cellStyle name="Millares 2 2 4 5 2 2 3" xfId="16263" xr:uid="{12C7DD1A-78D4-46F0-8E16-6F320BCD2E51}"/>
    <cellStyle name="Millares 2 2 4 5 2 3" xfId="7677" xr:uid="{7DEC31F1-3C7A-496B-843F-24F76082683B}"/>
    <cellStyle name="Millares 2 2 4 5 2 4" xfId="13401" xr:uid="{5FC8AAAA-9342-4D78-AEE8-3C692E6DB4F2}"/>
    <cellStyle name="Millares 2 2 4 5 3" xfId="3384" xr:uid="{8EFC1463-8D83-4A9E-823A-A26A1A08DABE}"/>
    <cellStyle name="Millares 2 2 4 5 3 2" xfId="9108" xr:uid="{95F1137A-4D9D-4E2B-B8BE-AC050CB5E604}"/>
    <cellStyle name="Millares 2 2 4 5 3 3" xfId="14832" xr:uid="{59000C92-D49F-4C8B-AD14-4FF3C75AD182}"/>
    <cellStyle name="Millares 2 2 4 5 4" xfId="6246" xr:uid="{93DFD11D-F381-48D1-A007-8D7DE3DE8B4B}"/>
    <cellStyle name="Millares 2 2 4 5 5" xfId="11970" xr:uid="{F15CC939-532D-4EF3-A212-4973539DC881}"/>
    <cellStyle name="Millares 2 2 4 6" xfId="999" xr:uid="{14C18F8C-7FCC-4895-BF72-14D58F10B612}"/>
    <cellStyle name="Millares 2 2 4 6 2" xfId="2430" xr:uid="{9E167AD7-F26C-495E-A67D-8234CCECFAED}"/>
    <cellStyle name="Millares 2 2 4 6 2 2" xfId="5292" xr:uid="{316AB743-5542-486B-BA41-D6E5D800B8EE}"/>
    <cellStyle name="Millares 2 2 4 6 2 2 2" xfId="11016" xr:uid="{7644FD4C-6939-413C-9A14-7BC820E86985}"/>
    <cellStyle name="Millares 2 2 4 6 2 2 3" xfId="16740" xr:uid="{E5F508B2-6319-4298-B583-77976E6D2D81}"/>
    <cellStyle name="Millares 2 2 4 6 2 3" xfId="8154" xr:uid="{8935F95A-65AE-4EC9-9C75-27AC7855677F}"/>
    <cellStyle name="Millares 2 2 4 6 2 4" xfId="13878" xr:uid="{6EDDACA0-D5D0-411E-9F3A-7A76A4FBE6E7}"/>
    <cellStyle name="Millares 2 2 4 6 3" xfId="3861" xr:uid="{3E63BE5A-9F6B-46FC-9A51-2C6CC7095F4B}"/>
    <cellStyle name="Millares 2 2 4 6 3 2" xfId="9585" xr:uid="{BBA67838-CE42-485E-8319-6FFB2D3612F6}"/>
    <cellStyle name="Millares 2 2 4 6 3 3" xfId="15309" xr:uid="{636E2858-A696-48CE-9576-A6706C8E2C5C}"/>
    <cellStyle name="Millares 2 2 4 6 4" xfId="6723" xr:uid="{5029D854-7F19-4D80-BF8E-EACDC3678E9C}"/>
    <cellStyle name="Millares 2 2 4 6 5" xfId="12447" xr:uid="{2756B16B-74D2-4A68-B421-32794168083F}"/>
    <cellStyle name="Millares 2 2 4 7" xfId="1476" xr:uid="{50DED303-37DE-4246-A157-AB4DFBC3A12D}"/>
    <cellStyle name="Millares 2 2 4 7 2" xfId="4338" xr:uid="{A8627265-ECF9-4210-B854-B8BB206A848C}"/>
    <cellStyle name="Millares 2 2 4 7 2 2" xfId="10062" xr:uid="{AC05BCD1-E5F7-4646-A0F4-6BA28AEE1957}"/>
    <cellStyle name="Millares 2 2 4 7 2 3" xfId="15786" xr:uid="{21246636-4A6A-4611-9734-DBDAC76B06E2}"/>
    <cellStyle name="Millares 2 2 4 7 3" xfId="7200" xr:uid="{10856163-0CBA-46F8-A866-7210572BBF3E}"/>
    <cellStyle name="Millares 2 2 4 7 4" xfId="12924" xr:uid="{56A3587A-CD3E-412C-9E39-5AB8BD3F0B52}"/>
    <cellStyle name="Millares 2 2 4 8" xfId="2907" xr:uid="{ED57817D-BF62-47E7-9643-CFFA02D41A67}"/>
    <cellStyle name="Millares 2 2 4 8 2" xfId="8631" xr:uid="{C253CC09-08D3-4C1D-B2BD-4EDD1ED75545}"/>
    <cellStyle name="Millares 2 2 4 8 3" xfId="14355" xr:uid="{F2D01EEA-9E73-4460-BAA4-443B457F5BF4}"/>
    <cellStyle name="Millares 2 2 4 9" xfId="5770" xr:uid="{5DB32299-0AD4-4E12-A968-6685677D8840}"/>
    <cellStyle name="Millares 2 2 5" xfId="66" xr:uid="{E1457F42-76C7-4156-A949-256292F857FE}"/>
    <cellStyle name="Millares 2 2 5 2" xfId="184" xr:uid="{DA9F4804-6B48-4319-92D8-57E70A939132}"/>
    <cellStyle name="Millares 2 2 5 2 2" xfId="423" xr:uid="{8D42F2BD-7771-4F10-8B34-2AAA89C6F857}"/>
    <cellStyle name="Millares 2 2 5 2 2 2" xfId="900" xr:uid="{7750A05A-B345-47E7-9BF6-5F956AED5DC8}"/>
    <cellStyle name="Millares 2 2 5 2 2 2 2" xfId="2331" xr:uid="{9602C716-AB3B-457C-9887-B89E4095710C}"/>
    <cellStyle name="Millares 2 2 5 2 2 2 2 2" xfId="5193" xr:uid="{7BB567B2-CFB4-4D88-8258-FDF2977FE3A1}"/>
    <cellStyle name="Millares 2 2 5 2 2 2 2 2 2" xfId="10917" xr:uid="{AC73E6EF-3C2B-4A7B-B2A9-6D132ED86808}"/>
    <cellStyle name="Millares 2 2 5 2 2 2 2 2 3" xfId="16641" xr:uid="{9DB8412B-3C67-4173-B8E4-C0C1F32FF5D3}"/>
    <cellStyle name="Millares 2 2 5 2 2 2 2 3" xfId="8055" xr:uid="{5CC30A95-7DA6-4BC7-91BB-3C253DC053C8}"/>
    <cellStyle name="Millares 2 2 5 2 2 2 2 4" xfId="13779" xr:uid="{A92C99DA-01BD-474E-AB84-250DCA71E045}"/>
    <cellStyle name="Millares 2 2 5 2 2 2 3" xfId="3762" xr:uid="{C8B056DD-201B-4733-B308-22DD1B3C0487}"/>
    <cellStyle name="Millares 2 2 5 2 2 2 3 2" xfId="9486" xr:uid="{69877B80-6F43-4C3C-B0D2-80784E11281D}"/>
    <cellStyle name="Millares 2 2 5 2 2 2 3 3" xfId="15210" xr:uid="{BB52622D-0BE4-4509-A645-01E593AD8682}"/>
    <cellStyle name="Millares 2 2 5 2 2 2 4" xfId="6624" xr:uid="{BD9F95BA-A602-4D5B-8303-FCCB6E073AE8}"/>
    <cellStyle name="Millares 2 2 5 2 2 2 5" xfId="12348" xr:uid="{AF04CD8B-95C5-4FFF-9D09-5345E6F9AC33}"/>
    <cellStyle name="Millares 2 2 5 2 2 3" xfId="1377" xr:uid="{D4EBD2BD-D84D-479A-A7DD-2835EDD65E5F}"/>
    <cellStyle name="Millares 2 2 5 2 2 3 2" xfId="2808" xr:uid="{DF2A150D-43B8-4FA4-B9CF-863986363D34}"/>
    <cellStyle name="Millares 2 2 5 2 2 3 2 2" xfId="5670" xr:uid="{766EC839-AE1F-47A2-B954-3F146FBFE0C9}"/>
    <cellStyle name="Millares 2 2 5 2 2 3 2 2 2" xfId="11394" xr:uid="{A927D22E-A4BD-4967-A938-68E63F5F58B4}"/>
    <cellStyle name="Millares 2 2 5 2 2 3 2 2 3" xfId="17118" xr:uid="{F0BE67A4-A76C-4332-A607-73930EE23FF1}"/>
    <cellStyle name="Millares 2 2 5 2 2 3 2 3" xfId="8532" xr:uid="{1B6916F3-B5DA-460A-9776-9E678F1FAF89}"/>
    <cellStyle name="Millares 2 2 5 2 2 3 2 4" xfId="14256" xr:uid="{8201C473-B7A0-4074-A655-A7511D9F2728}"/>
    <cellStyle name="Millares 2 2 5 2 2 3 3" xfId="4239" xr:uid="{6DA4529F-8E61-464F-B7F0-A0B621DEC5B6}"/>
    <cellStyle name="Millares 2 2 5 2 2 3 3 2" xfId="9963" xr:uid="{4493D203-710F-4823-B84A-B396E6EE35C0}"/>
    <cellStyle name="Millares 2 2 5 2 2 3 3 3" xfId="15687" xr:uid="{1971F800-42AF-42C7-83F5-121BE1503034}"/>
    <cellStyle name="Millares 2 2 5 2 2 3 4" xfId="7101" xr:uid="{EFC9A6BB-E3CF-4059-B35B-3164E412880D}"/>
    <cellStyle name="Millares 2 2 5 2 2 3 5" xfId="12825" xr:uid="{E16A6A81-8536-4889-B82E-1D2927B90CE0}"/>
    <cellStyle name="Millares 2 2 5 2 2 4" xfId="1854" xr:uid="{D357A02D-00BC-4758-AC74-64348BF8C3F0}"/>
    <cellStyle name="Millares 2 2 5 2 2 4 2" xfId="4716" xr:uid="{66D6C6C2-0EFD-4EE9-A95B-698BF2DD9970}"/>
    <cellStyle name="Millares 2 2 5 2 2 4 2 2" xfId="10440" xr:uid="{5961E437-7CBC-47E5-AABB-F11A41262454}"/>
    <cellStyle name="Millares 2 2 5 2 2 4 2 3" xfId="16164" xr:uid="{00F96A6A-99AA-4924-BC03-5818DD330A1E}"/>
    <cellStyle name="Millares 2 2 5 2 2 4 3" xfId="7578" xr:uid="{CAF77D7F-D225-44D1-9E17-4214D36E2656}"/>
    <cellStyle name="Millares 2 2 5 2 2 4 4" xfId="13302" xr:uid="{35B8CA65-0E35-47B7-A077-F5798C40D0EC}"/>
    <cellStyle name="Millares 2 2 5 2 2 5" xfId="3285" xr:uid="{B14C2302-0BCD-4950-A9AD-5E95996C8AB9}"/>
    <cellStyle name="Millares 2 2 5 2 2 5 2" xfId="9009" xr:uid="{E3C583FE-7672-42EC-A2E0-51E7C3012107}"/>
    <cellStyle name="Millares 2 2 5 2 2 5 3" xfId="14733" xr:uid="{CE0C2A8E-0AA5-4EBF-ABFB-54751CBF3B37}"/>
    <cellStyle name="Millares 2 2 5 2 2 6" xfId="6147" xr:uid="{7D6283E2-81AB-4E13-9AF8-EBD82BB0FF08}"/>
    <cellStyle name="Millares 2 2 5 2 2 7" xfId="11871" xr:uid="{F34AB91C-3A38-4AD5-A242-2C2753CC5D10}"/>
    <cellStyle name="Millares 2 2 5 2 3" xfId="661" xr:uid="{FB38D0B7-50B5-4CCB-A185-11F3D8A9EE13}"/>
    <cellStyle name="Millares 2 2 5 2 3 2" xfId="2092" xr:uid="{DF88417A-D430-48F1-B737-A4A61BDFE324}"/>
    <cellStyle name="Millares 2 2 5 2 3 2 2" xfId="4954" xr:uid="{6AF5CDEC-8815-4E35-929A-535C849D03A4}"/>
    <cellStyle name="Millares 2 2 5 2 3 2 2 2" xfId="10678" xr:uid="{4677C19E-E451-418A-9052-A3A472CE4BB3}"/>
    <cellStyle name="Millares 2 2 5 2 3 2 2 3" xfId="16402" xr:uid="{FF303D37-91A9-40E8-8C56-F0DE9A1B09E7}"/>
    <cellStyle name="Millares 2 2 5 2 3 2 3" xfId="7816" xr:uid="{6AB3B271-C674-43EF-AB11-B7BB2FE85E12}"/>
    <cellStyle name="Millares 2 2 5 2 3 2 4" xfId="13540" xr:uid="{AE6BEB1A-2DBB-49B9-8E27-2A809C03F00E}"/>
    <cellStyle name="Millares 2 2 5 2 3 3" xfId="3523" xr:uid="{78F857CC-D21D-4BAD-AFED-4B4DF91AE6DD}"/>
    <cellStyle name="Millares 2 2 5 2 3 3 2" xfId="9247" xr:uid="{1FA45B0E-0D35-4641-80B1-AE4CBCF3792D}"/>
    <cellStyle name="Millares 2 2 5 2 3 3 3" xfId="14971" xr:uid="{4C0C7381-CCD7-4761-B992-BDC49285E4BE}"/>
    <cellStyle name="Millares 2 2 5 2 3 4" xfId="6385" xr:uid="{C6BA87EA-3381-46FF-917F-67404C78C191}"/>
    <cellStyle name="Millares 2 2 5 2 3 5" xfId="12109" xr:uid="{65D1FFF4-0D31-4B04-A81D-94598DA57C7E}"/>
    <cellStyle name="Millares 2 2 5 2 4" xfId="1138" xr:uid="{EB86AB81-2B27-4A8F-8F7F-F9612F52E338}"/>
    <cellStyle name="Millares 2 2 5 2 4 2" xfId="2569" xr:uid="{73E55113-DAD2-46A5-9019-56AADA1169AC}"/>
    <cellStyle name="Millares 2 2 5 2 4 2 2" xfId="5431" xr:uid="{AE3E46DF-F218-4A6C-9D7E-17FBACB31F5C}"/>
    <cellStyle name="Millares 2 2 5 2 4 2 2 2" xfId="11155" xr:uid="{974CC587-4DCC-448A-A6F7-BB85FE1166EE}"/>
    <cellStyle name="Millares 2 2 5 2 4 2 2 3" xfId="16879" xr:uid="{5434CCB8-352B-4A89-88B4-7A39A86C1C6C}"/>
    <cellStyle name="Millares 2 2 5 2 4 2 3" xfId="8293" xr:uid="{AE1B7232-DD69-42FA-B3F1-3C1D9972CF46}"/>
    <cellStyle name="Millares 2 2 5 2 4 2 4" xfId="14017" xr:uid="{34440109-34CB-46F5-A6CC-E60D2C8FB73B}"/>
    <cellStyle name="Millares 2 2 5 2 4 3" xfId="4000" xr:uid="{0FAC0F15-D79F-460A-8786-5499FF9E6017}"/>
    <cellStyle name="Millares 2 2 5 2 4 3 2" xfId="9724" xr:uid="{D1B8C58B-21F5-4CF3-B4B3-706571A6AD08}"/>
    <cellStyle name="Millares 2 2 5 2 4 3 3" xfId="15448" xr:uid="{B140F3EB-04DD-42BA-867F-EC2247D1BC6F}"/>
    <cellStyle name="Millares 2 2 5 2 4 4" xfId="6862" xr:uid="{57FD3091-BB3D-450A-8F27-46446CC31F5F}"/>
    <cellStyle name="Millares 2 2 5 2 4 5" xfId="12586" xr:uid="{BB513BBA-362B-436F-B07F-065CFEE7A383}"/>
    <cellStyle name="Millares 2 2 5 2 5" xfId="1615" xr:uid="{A5E36C89-CB45-4A27-B2DD-7BC07FF7F202}"/>
    <cellStyle name="Millares 2 2 5 2 5 2" xfId="4477" xr:uid="{63379C40-9985-4B5F-A8AB-1B9D8570BF08}"/>
    <cellStyle name="Millares 2 2 5 2 5 2 2" xfId="10201" xr:uid="{8AD249A3-5280-4EAD-82F5-B2802554B3E5}"/>
    <cellStyle name="Millares 2 2 5 2 5 2 3" xfId="15925" xr:uid="{BBEFE8EA-B399-4B53-AC2F-0E030E0EDEA6}"/>
    <cellStyle name="Millares 2 2 5 2 5 3" xfId="7339" xr:uid="{FE734C2C-B1D7-49D3-AD35-E9BA3D020F73}"/>
    <cellStyle name="Millares 2 2 5 2 5 4" xfId="13063" xr:uid="{CFFA3719-3EB6-4729-B9FB-B4D4BBA8F383}"/>
    <cellStyle name="Millares 2 2 5 2 6" xfId="3046" xr:uid="{0C2D6C38-60F7-4A7F-8CFC-A3EBB9E4C233}"/>
    <cellStyle name="Millares 2 2 5 2 6 2" xfId="8770" xr:uid="{6938A658-CA9F-4F96-8320-8883C8A37F3D}"/>
    <cellStyle name="Millares 2 2 5 2 6 3" xfId="14494" xr:uid="{23A5FB7B-9EF5-467F-9C80-13312633559B}"/>
    <cellStyle name="Millares 2 2 5 2 7" xfId="5908" xr:uid="{F5F7A88D-3D9F-4686-9093-0F6DF0DCA9AC}"/>
    <cellStyle name="Millares 2 2 5 2 8" xfId="11632" xr:uid="{E22B0622-1C89-4790-B740-FD39EBB69DBE}"/>
    <cellStyle name="Millares 2 2 5 3" xfId="305" xr:uid="{1DE1655A-8D2D-4DD3-B230-EA68934FCA2A}"/>
    <cellStyle name="Millares 2 2 5 3 2" xfId="782" xr:uid="{3EB111CD-434C-4399-BBAE-D28592FC23BA}"/>
    <cellStyle name="Millares 2 2 5 3 2 2" xfId="2213" xr:uid="{8A9D6EF9-7175-4677-A0FC-2D32D40768D9}"/>
    <cellStyle name="Millares 2 2 5 3 2 2 2" xfId="5075" xr:uid="{6E5A7322-3CA3-46E3-9825-CBB6EEC78C01}"/>
    <cellStyle name="Millares 2 2 5 3 2 2 2 2" xfId="10799" xr:uid="{D8D89991-EAB8-48FF-9E2C-FB9BE800EE64}"/>
    <cellStyle name="Millares 2 2 5 3 2 2 2 3" xfId="16523" xr:uid="{C459911B-94A6-47D9-96DE-9C3836D861E7}"/>
    <cellStyle name="Millares 2 2 5 3 2 2 3" xfId="7937" xr:uid="{47C25E07-EEE9-4D0E-91E8-57AE687A6705}"/>
    <cellStyle name="Millares 2 2 5 3 2 2 4" xfId="13661" xr:uid="{81AC7FDE-C445-4CB3-90EA-8D87E424A939}"/>
    <cellStyle name="Millares 2 2 5 3 2 3" xfId="3644" xr:uid="{75CF3A0C-D9AC-44B5-AAC7-04A933509D2D}"/>
    <cellStyle name="Millares 2 2 5 3 2 3 2" xfId="9368" xr:uid="{2F096E40-D3D5-4A53-9E4F-605C05A003DD}"/>
    <cellStyle name="Millares 2 2 5 3 2 3 3" xfId="15092" xr:uid="{D1FE2384-9F2E-4D2A-AB01-2CC5209D3292}"/>
    <cellStyle name="Millares 2 2 5 3 2 4" xfId="6506" xr:uid="{F1E55226-263E-4308-8DAD-995E0B9024AB}"/>
    <cellStyle name="Millares 2 2 5 3 2 5" xfId="12230" xr:uid="{C5811439-D83C-44EB-A10E-CF71456E8251}"/>
    <cellStyle name="Millares 2 2 5 3 3" xfId="1259" xr:uid="{4A08B133-96D4-4B32-A5C2-55FBBDD9F98D}"/>
    <cellStyle name="Millares 2 2 5 3 3 2" xfId="2690" xr:uid="{4450F0BC-38D5-4840-BD62-A126F39376E0}"/>
    <cellStyle name="Millares 2 2 5 3 3 2 2" xfId="5552" xr:uid="{C939872F-C012-4104-AA63-AD3EE75E9FCB}"/>
    <cellStyle name="Millares 2 2 5 3 3 2 2 2" xfId="11276" xr:uid="{E8579E4D-D811-42CB-B3CD-0F7809103B15}"/>
    <cellStyle name="Millares 2 2 5 3 3 2 2 3" xfId="17000" xr:uid="{D97E11E5-59B0-4D86-BDFE-DDC4B52806C2}"/>
    <cellStyle name="Millares 2 2 5 3 3 2 3" xfId="8414" xr:uid="{E67FBD36-BED4-4D64-A601-C946B15969BE}"/>
    <cellStyle name="Millares 2 2 5 3 3 2 4" xfId="14138" xr:uid="{8A6B56F0-0581-4E8C-8652-1B5418345BBE}"/>
    <cellStyle name="Millares 2 2 5 3 3 3" xfId="4121" xr:uid="{4015D9B1-24AD-4F0B-A294-7A7E57F7835E}"/>
    <cellStyle name="Millares 2 2 5 3 3 3 2" xfId="9845" xr:uid="{1EBB7E9A-E82C-43FE-8204-E95938B5C2C3}"/>
    <cellStyle name="Millares 2 2 5 3 3 3 3" xfId="15569" xr:uid="{B5E99B70-64B3-4847-B410-01AA73C3ADBA}"/>
    <cellStyle name="Millares 2 2 5 3 3 4" xfId="6983" xr:uid="{92D041E9-3437-4C2F-97DD-08DC9C9969DE}"/>
    <cellStyle name="Millares 2 2 5 3 3 5" xfId="12707" xr:uid="{6624EDD5-BD9F-4F14-9EC1-1AC00A8076B1}"/>
    <cellStyle name="Millares 2 2 5 3 4" xfId="1736" xr:uid="{F132BEA1-97BC-4B47-BE08-32E88BA9399C}"/>
    <cellStyle name="Millares 2 2 5 3 4 2" xfId="4598" xr:uid="{64BFC7D0-7547-42DA-A5A4-6337E3790263}"/>
    <cellStyle name="Millares 2 2 5 3 4 2 2" xfId="10322" xr:uid="{BB4952D6-FBCC-4B4E-BFD8-CC010E50324F}"/>
    <cellStyle name="Millares 2 2 5 3 4 2 3" xfId="16046" xr:uid="{94874715-9403-466F-AE65-112F9941262C}"/>
    <cellStyle name="Millares 2 2 5 3 4 3" xfId="7460" xr:uid="{7FBEC650-3C4C-4CE7-B769-EDAD36BE8D02}"/>
    <cellStyle name="Millares 2 2 5 3 4 4" xfId="13184" xr:uid="{2BC44A8D-4D78-4D2B-9A51-90F7E5B5E518}"/>
    <cellStyle name="Millares 2 2 5 3 5" xfId="3167" xr:uid="{C122FE5B-C5FD-4705-BA64-6E668E9AD5E4}"/>
    <cellStyle name="Millares 2 2 5 3 5 2" xfId="8891" xr:uid="{A6B50F8F-1585-4239-952F-777012A6DBE0}"/>
    <cellStyle name="Millares 2 2 5 3 5 3" xfId="14615" xr:uid="{EBB251A4-2FBC-464F-A3EE-BD73AB815E33}"/>
    <cellStyle name="Millares 2 2 5 3 6" xfId="6029" xr:uid="{CAD91CB1-4529-4017-AA7E-F6546C7457EA}"/>
    <cellStyle name="Millares 2 2 5 3 7" xfId="11753" xr:uid="{C7B1E1DA-0A2D-4502-B5AF-B8C36247F7EA}"/>
    <cellStyle name="Millares 2 2 5 4" xfId="543" xr:uid="{EBA07496-7FB9-42B2-A9C3-18FDE26C2D41}"/>
    <cellStyle name="Millares 2 2 5 4 2" xfId="1974" xr:uid="{0F8C2330-35F6-45C7-A6B6-3D86753AD1D2}"/>
    <cellStyle name="Millares 2 2 5 4 2 2" xfId="4836" xr:uid="{5782AC19-6C51-41A2-9857-8F2B9A564EFA}"/>
    <cellStyle name="Millares 2 2 5 4 2 2 2" xfId="10560" xr:uid="{C0535D0D-38B4-4975-9B74-B94391D363AE}"/>
    <cellStyle name="Millares 2 2 5 4 2 2 3" xfId="16284" xr:uid="{FD69DD2A-F8B4-4266-80FD-B170A6936ADE}"/>
    <cellStyle name="Millares 2 2 5 4 2 3" xfId="7698" xr:uid="{B8783C50-9340-430B-A4C7-4AEBD0BD4D7E}"/>
    <cellStyle name="Millares 2 2 5 4 2 4" xfId="13422" xr:uid="{6F3762BD-ECCE-47E6-8022-445B156EBE74}"/>
    <cellStyle name="Millares 2 2 5 4 3" xfId="3405" xr:uid="{5420CC02-E4E4-42BE-8593-53B4F0296523}"/>
    <cellStyle name="Millares 2 2 5 4 3 2" xfId="9129" xr:uid="{97862785-E933-4B96-BBF8-80922CF452FA}"/>
    <cellStyle name="Millares 2 2 5 4 3 3" xfId="14853" xr:uid="{3A84C752-FF0D-4C0C-9963-80BA2FF62E7C}"/>
    <cellStyle name="Millares 2 2 5 4 4" xfId="6267" xr:uid="{4D7CE002-576F-484B-8F89-AFF31B5E6572}"/>
    <cellStyle name="Millares 2 2 5 4 5" xfId="11991" xr:uid="{FA45C809-8302-44EE-9DEE-F2F749BAE394}"/>
    <cellStyle name="Millares 2 2 5 5" xfId="1020" xr:uid="{627E4250-BCD1-4FDD-96E8-C0798003B65F}"/>
    <cellStyle name="Millares 2 2 5 5 2" xfId="2451" xr:uid="{66D337D8-3790-4770-8792-614EE24E7D57}"/>
    <cellStyle name="Millares 2 2 5 5 2 2" xfId="5313" xr:uid="{08CF90F3-92BF-4AD2-BCCC-0F463EB812AF}"/>
    <cellStyle name="Millares 2 2 5 5 2 2 2" xfId="11037" xr:uid="{D6D7BC8E-08D8-405C-8149-EC42CC4E0B46}"/>
    <cellStyle name="Millares 2 2 5 5 2 2 3" xfId="16761" xr:uid="{1C6E0161-B8EE-422F-A379-196565D1DC0C}"/>
    <cellStyle name="Millares 2 2 5 5 2 3" xfId="8175" xr:uid="{F312DB66-B444-43BE-9F8B-0D9632D40B8E}"/>
    <cellStyle name="Millares 2 2 5 5 2 4" xfId="13899" xr:uid="{1FE4EA53-CDCB-41B2-8DC8-20630EF97132}"/>
    <cellStyle name="Millares 2 2 5 5 3" xfId="3882" xr:uid="{03C5D1BC-ED4A-4C10-9FF8-B86094AE688D}"/>
    <cellStyle name="Millares 2 2 5 5 3 2" xfId="9606" xr:uid="{39CE05BD-F066-4336-B13F-00393283A18B}"/>
    <cellStyle name="Millares 2 2 5 5 3 3" xfId="15330" xr:uid="{111C4D7C-778D-497B-B35C-8330D54FD821}"/>
    <cellStyle name="Millares 2 2 5 5 4" xfId="6744" xr:uid="{F5B7C0A0-515F-4FA4-A736-9377DF08DF30}"/>
    <cellStyle name="Millares 2 2 5 5 5" xfId="12468" xr:uid="{C6DB9D9A-E0B0-4AD5-AD44-62171D66CA0C}"/>
    <cellStyle name="Millares 2 2 5 6" xfId="1497" xr:uid="{5254EC73-8030-49AB-A71E-F4EA73337F9E}"/>
    <cellStyle name="Millares 2 2 5 6 2" xfId="4359" xr:uid="{3F1B85B0-61D9-4268-A16B-1A4DF1EA72ED}"/>
    <cellStyle name="Millares 2 2 5 6 2 2" xfId="10083" xr:uid="{C6418D0D-7EDB-45AA-906A-D0CD58FE7357}"/>
    <cellStyle name="Millares 2 2 5 6 2 3" xfId="15807" xr:uid="{8DAAF61E-20A5-4906-97E0-4BAC37B32ECE}"/>
    <cellStyle name="Millares 2 2 5 6 3" xfId="7221" xr:uid="{D389AB6D-ADFA-45EC-ACEC-FDDE1F63A1EB}"/>
    <cellStyle name="Millares 2 2 5 6 4" xfId="12945" xr:uid="{85E10FC3-D88D-4066-8FF3-A64E7569BEAF}"/>
    <cellStyle name="Millares 2 2 5 7" xfId="2928" xr:uid="{56CA934A-BC87-454B-A6B5-2ADBF4B29564}"/>
    <cellStyle name="Millares 2 2 5 7 2" xfId="8652" xr:uid="{0278ADB2-3C30-4151-AE98-BE4AB5E2C1F8}"/>
    <cellStyle name="Millares 2 2 5 7 3" xfId="14376" xr:uid="{06015C8B-FDAC-4794-937F-9D377C239112}"/>
    <cellStyle name="Millares 2 2 5 8" xfId="5790" xr:uid="{042912F3-C61C-4ABE-BD68-08519B1885CF}"/>
    <cellStyle name="Millares 2 2 5 9" xfId="11514" xr:uid="{C5C56E0A-03E4-46BC-9B1A-02E298CBB75C}"/>
    <cellStyle name="Millares 2 2 6" xfId="124" xr:uid="{764E721A-618D-4026-82C3-25B54DFC5F32}"/>
    <cellStyle name="Millares 2 2 6 2" xfId="363" xr:uid="{84E983E7-8913-4FA3-BD04-86E403AF232C}"/>
    <cellStyle name="Millares 2 2 6 2 2" xfId="840" xr:uid="{293F6EF4-EB57-4574-A75A-072525B08271}"/>
    <cellStyle name="Millares 2 2 6 2 2 2" xfId="2271" xr:uid="{E851A505-A122-46CC-A1B2-FC5BFC416737}"/>
    <cellStyle name="Millares 2 2 6 2 2 2 2" xfId="5133" xr:uid="{74C2CF61-B0D7-4594-B8DB-248EC038DE33}"/>
    <cellStyle name="Millares 2 2 6 2 2 2 2 2" xfId="10857" xr:uid="{67C197B3-3AB6-47D5-967A-EA941C0B3CAD}"/>
    <cellStyle name="Millares 2 2 6 2 2 2 2 3" xfId="16581" xr:uid="{A49679C5-9995-441A-A8CC-6916145BCD75}"/>
    <cellStyle name="Millares 2 2 6 2 2 2 3" xfId="7995" xr:uid="{E9BF063C-14E9-447E-8925-660B1851CB0B}"/>
    <cellStyle name="Millares 2 2 6 2 2 2 4" xfId="13719" xr:uid="{62AC7043-ECBC-4EB6-857B-55A74B03521D}"/>
    <cellStyle name="Millares 2 2 6 2 2 3" xfId="3702" xr:uid="{D8165142-6523-4D6F-8091-1720CFC06A8A}"/>
    <cellStyle name="Millares 2 2 6 2 2 3 2" xfId="9426" xr:uid="{F944D4CB-AB26-4125-824E-77E097B929B9}"/>
    <cellStyle name="Millares 2 2 6 2 2 3 3" xfId="15150" xr:uid="{63BE2BF8-696A-4BE4-8DBD-F50746A58BCB}"/>
    <cellStyle name="Millares 2 2 6 2 2 4" xfId="6564" xr:uid="{A83138C9-99F9-4CCA-A56A-07872FE3D834}"/>
    <cellStyle name="Millares 2 2 6 2 2 5" xfId="12288" xr:uid="{CFD53ACD-44F7-4C28-976C-FD446CA78BD4}"/>
    <cellStyle name="Millares 2 2 6 2 3" xfId="1317" xr:uid="{3BABF143-0885-45EC-8135-DCBF578373F6}"/>
    <cellStyle name="Millares 2 2 6 2 3 2" xfId="2748" xr:uid="{1DC5386E-60B9-45F5-A357-94427C879008}"/>
    <cellStyle name="Millares 2 2 6 2 3 2 2" xfId="5610" xr:uid="{052B10DB-EA53-407E-B5CC-D85C9FAB8762}"/>
    <cellStyle name="Millares 2 2 6 2 3 2 2 2" xfId="11334" xr:uid="{3E71D543-A22B-462C-AEC6-27B74D15E7EC}"/>
    <cellStyle name="Millares 2 2 6 2 3 2 2 3" xfId="17058" xr:uid="{2672AE1F-EFFE-427D-93E0-E8999E7AD62D}"/>
    <cellStyle name="Millares 2 2 6 2 3 2 3" xfId="8472" xr:uid="{EE9B6CA1-4569-4099-A305-E5937069341F}"/>
    <cellStyle name="Millares 2 2 6 2 3 2 4" xfId="14196" xr:uid="{C4770C3B-F579-4C98-A4AD-E19FE65A1280}"/>
    <cellStyle name="Millares 2 2 6 2 3 3" xfId="4179" xr:uid="{0CBB41B0-A945-4D86-A7C3-96D1DF85D827}"/>
    <cellStyle name="Millares 2 2 6 2 3 3 2" xfId="9903" xr:uid="{5C4B2503-0AF4-4BE8-A713-90EBC2148102}"/>
    <cellStyle name="Millares 2 2 6 2 3 3 3" xfId="15627" xr:uid="{BB5EA5DE-0802-418B-BB26-C29123382307}"/>
    <cellStyle name="Millares 2 2 6 2 3 4" xfId="7041" xr:uid="{68C8631B-15ED-4E07-B137-909EB6F079F4}"/>
    <cellStyle name="Millares 2 2 6 2 3 5" xfId="12765" xr:uid="{E337DC0C-312A-4F19-B185-87F0DAB9AE2D}"/>
    <cellStyle name="Millares 2 2 6 2 4" xfId="1794" xr:uid="{61ADA709-94EA-43A6-BB22-3329C9E4292E}"/>
    <cellStyle name="Millares 2 2 6 2 4 2" xfId="4656" xr:uid="{9B06D95A-36A7-411F-A1CD-5599745EF47A}"/>
    <cellStyle name="Millares 2 2 6 2 4 2 2" xfId="10380" xr:uid="{4F842B7F-11FB-46C6-8D1D-FB7145F275B2}"/>
    <cellStyle name="Millares 2 2 6 2 4 2 3" xfId="16104" xr:uid="{B6802F1F-69A9-4D30-A137-6CBC43AA7455}"/>
    <cellStyle name="Millares 2 2 6 2 4 3" xfId="7518" xr:uid="{F50D8A81-F290-4637-8290-C81BD3E20B89}"/>
    <cellStyle name="Millares 2 2 6 2 4 4" xfId="13242" xr:uid="{572C7FDB-109B-442A-A8A0-72E12EC49410}"/>
    <cellStyle name="Millares 2 2 6 2 5" xfId="3225" xr:uid="{11FC266D-F8D1-4CEF-ACBC-FE2140644E77}"/>
    <cellStyle name="Millares 2 2 6 2 5 2" xfId="8949" xr:uid="{BAEE271B-90CF-4A1C-A2F3-AF91C7963018}"/>
    <cellStyle name="Millares 2 2 6 2 5 3" xfId="14673" xr:uid="{6B7FE2A2-3678-490C-8B07-D56D0CB463FB}"/>
    <cellStyle name="Millares 2 2 6 2 6" xfId="6087" xr:uid="{F13A7D86-A0F9-4B2E-A15C-82954DA68CF3}"/>
    <cellStyle name="Millares 2 2 6 2 7" xfId="11811" xr:uid="{DEACB2CF-DD6C-4AA5-BC18-12D23157E851}"/>
    <cellStyle name="Millares 2 2 6 3" xfId="601" xr:uid="{B5B886A9-BC7F-4036-B535-939EA02BB557}"/>
    <cellStyle name="Millares 2 2 6 3 2" xfId="2032" xr:uid="{2BD5892B-A657-473F-A20E-4420162AAB5D}"/>
    <cellStyle name="Millares 2 2 6 3 2 2" xfId="4894" xr:uid="{9D16B977-C733-4F54-927A-0B07DE023DFC}"/>
    <cellStyle name="Millares 2 2 6 3 2 2 2" xfId="10618" xr:uid="{4619429C-D886-4A68-88E9-8ABE4458E093}"/>
    <cellStyle name="Millares 2 2 6 3 2 2 3" xfId="16342" xr:uid="{06D186E4-CCAE-4C0C-9482-509055E9CB1B}"/>
    <cellStyle name="Millares 2 2 6 3 2 3" xfId="7756" xr:uid="{7B50F74D-61BA-4100-AE26-373DE9F88B95}"/>
    <cellStyle name="Millares 2 2 6 3 2 4" xfId="13480" xr:uid="{F635DA62-1B48-4211-8DCC-D3E2AA3494AD}"/>
    <cellStyle name="Millares 2 2 6 3 3" xfId="3463" xr:uid="{511DA400-6A1C-40DF-B87F-2138C3A69CFA}"/>
    <cellStyle name="Millares 2 2 6 3 3 2" xfId="9187" xr:uid="{483212AA-5780-45B5-A050-55FF0922D6D6}"/>
    <cellStyle name="Millares 2 2 6 3 3 3" xfId="14911" xr:uid="{A948E83D-9EDC-4D5A-B73E-26669ED44E18}"/>
    <cellStyle name="Millares 2 2 6 3 4" xfId="6325" xr:uid="{F13F0F7C-6112-454A-9725-8F981A3990AA}"/>
    <cellStyle name="Millares 2 2 6 3 5" xfId="12049" xr:uid="{0C21E644-0F44-43FC-A831-6A17475A70BA}"/>
    <cellStyle name="Millares 2 2 6 4" xfId="1078" xr:uid="{5FBB4649-699F-448A-B373-BC395006B7B8}"/>
    <cellStyle name="Millares 2 2 6 4 2" xfId="2509" xr:uid="{FAD1E2AC-BA7E-4E1D-A7F8-B8C842B93875}"/>
    <cellStyle name="Millares 2 2 6 4 2 2" xfId="5371" xr:uid="{275FB44B-D9EC-4087-85EB-CF01E4F580D2}"/>
    <cellStyle name="Millares 2 2 6 4 2 2 2" xfId="11095" xr:uid="{B7FC79FB-9EC8-4B39-A83E-EAD41A9EF631}"/>
    <cellStyle name="Millares 2 2 6 4 2 2 3" xfId="16819" xr:uid="{FC310158-875F-47FB-97EE-A3BA707205D1}"/>
    <cellStyle name="Millares 2 2 6 4 2 3" xfId="8233" xr:uid="{1C315602-5A33-4E16-8476-FF2C1429F25F}"/>
    <cellStyle name="Millares 2 2 6 4 2 4" xfId="13957" xr:uid="{1B6F08C6-0E49-45A2-A925-0ADB7B925728}"/>
    <cellStyle name="Millares 2 2 6 4 3" xfId="3940" xr:uid="{06C61DAA-B2F2-471C-9A26-1EF709AFD6C7}"/>
    <cellStyle name="Millares 2 2 6 4 3 2" xfId="9664" xr:uid="{0FC6553C-AEA8-41F2-88C1-00581AF3DEBB}"/>
    <cellStyle name="Millares 2 2 6 4 3 3" xfId="15388" xr:uid="{59BC47B4-759E-4D80-8CE8-8EDFA898D1F1}"/>
    <cellStyle name="Millares 2 2 6 4 4" xfId="6802" xr:uid="{E822B1B3-55ED-418B-8C19-8F718468FBD7}"/>
    <cellStyle name="Millares 2 2 6 4 5" xfId="12526" xr:uid="{4B87379A-E8E4-4E1F-9DA9-D58F6A217D03}"/>
    <cellStyle name="Millares 2 2 6 5" xfId="1555" xr:uid="{C03F920D-8726-41EE-8101-8A4313A6AFC9}"/>
    <cellStyle name="Millares 2 2 6 5 2" xfId="4417" xr:uid="{AB7CD398-57BB-4E36-A878-17F67DED6F4E}"/>
    <cellStyle name="Millares 2 2 6 5 2 2" xfId="10141" xr:uid="{64AA839B-0262-4DAE-8A21-6CDD3838DCB1}"/>
    <cellStyle name="Millares 2 2 6 5 2 3" xfId="15865" xr:uid="{7668344E-723A-45DB-BFFD-27CC4AC2DE96}"/>
    <cellStyle name="Millares 2 2 6 5 3" xfId="7279" xr:uid="{47E5687D-255C-4BFA-8A26-9E0647C83513}"/>
    <cellStyle name="Millares 2 2 6 5 4" xfId="13003" xr:uid="{A35AA51A-760B-44DB-AE0A-406016822EB2}"/>
    <cellStyle name="Millares 2 2 6 6" xfId="2986" xr:uid="{F4945B4E-9470-4773-94FA-40623EFAB58F}"/>
    <cellStyle name="Millares 2 2 6 6 2" xfId="8710" xr:uid="{0BD48C73-947C-494A-B622-036A4DE8FEA9}"/>
    <cellStyle name="Millares 2 2 6 6 3" xfId="14434" xr:uid="{F9947871-C191-40EB-82E8-F15DFC5D6A9F}"/>
    <cellStyle name="Millares 2 2 6 7" xfId="5848" xr:uid="{C5FCA45C-B467-4A56-BFF6-91812D911861}"/>
    <cellStyle name="Millares 2 2 6 8" xfId="11572" xr:uid="{A805B5B5-F50E-4AE9-A698-9013BD8BF9DE}"/>
    <cellStyle name="Millares 2 2 7" xfId="245" xr:uid="{E2E8396A-F0D7-4640-848B-EE4507BAC02C}"/>
    <cellStyle name="Millares 2 2 7 2" xfId="722" xr:uid="{65CBB38F-D6EF-4078-B147-C84E7592BE21}"/>
    <cellStyle name="Millares 2 2 7 2 2" xfId="2153" xr:uid="{AB2B0D52-5894-404F-8644-548896410DCB}"/>
    <cellStyle name="Millares 2 2 7 2 2 2" xfId="5015" xr:uid="{A9A5EC70-60A9-4EE0-A4F2-3B4CEC3305E9}"/>
    <cellStyle name="Millares 2 2 7 2 2 2 2" xfId="10739" xr:uid="{47FD010D-D664-45E8-B0C2-383C9A9C269E}"/>
    <cellStyle name="Millares 2 2 7 2 2 2 3" xfId="16463" xr:uid="{17807BA6-3F4A-44EB-8606-316E994BBFBA}"/>
    <cellStyle name="Millares 2 2 7 2 2 3" xfId="7877" xr:uid="{A6B98433-4E12-4AD8-A19C-C60C4FE93228}"/>
    <cellStyle name="Millares 2 2 7 2 2 4" xfId="13601" xr:uid="{5073161F-A6A0-4FC9-9FAB-CD1A59B22F40}"/>
    <cellStyle name="Millares 2 2 7 2 3" xfId="3584" xr:uid="{B98A6BF8-2521-4234-9DE0-3CAFA9D3E674}"/>
    <cellStyle name="Millares 2 2 7 2 3 2" xfId="9308" xr:uid="{72367987-B727-4A01-9839-4D15287CD97E}"/>
    <cellStyle name="Millares 2 2 7 2 3 3" xfId="15032" xr:uid="{1F2C9E91-78C8-4096-8AE2-01D855DE8E43}"/>
    <cellStyle name="Millares 2 2 7 2 4" xfId="6446" xr:uid="{E8F473FC-6036-4392-B106-58A01E0B3010}"/>
    <cellStyle name="Millares 2 2 7 2 5" xfId="12170" xr:uid="{BC74C4B4-F54C-42FD-A420-A680CED62BFC}"/>
    <cellStyle name="Millares 2 2 7 3" xfId="1199" xr:uid="{4A5535EC-D59B-4535-82E6-CB0D7D987FC6}"/>
    <cellStyle name="Millares 2 2 7 3 2" xfId="2630" xr:uid="{F8F1D8A5-7F57-450D-B35F-1978486F512E}"/>
    <cellStyle name="Millares 2 2 7 3 2 2" xfId="5492" xr:uid="{B089653E-C8EE-4B42-8052-72AE7079A562}"/>
    <cellStyle name="Millares 2 2 7 3 2 2 2" xfId="11216" xr:uid="{FA743496-90E9-4769-8ADB-74DC28457ED9}"/>
    <cellStyle name="Millares 2 2 7 3 2 2 3" xfId="16940" xr:uid="{2DCBED81-D280-4D1D-ABD7-412B7F609F70}"/>
    <cellStyle name="Millares 2 2 7 3 2 3" xfId="8354" xr:uid="{F727A41B-55DE-40AC-9B3B-F905C372E25D}"/>
    <cellStyle name="Millares 2 2 7 3 2 4" xfId="14078" xr:uid="{E3A44C66-C428-4E3F-A935-24DFA3F9C376}"/>
    <cellStyle name="Millares 2 2 7 3 3" xfId="4061" xr:uid="{BB64536B-2063-4DDF-9516-F1AD99F006F6}"/>
    <cellStyle name="Millares 2 2 7 3 3 2" xfId="9785" xr:uid="{18427EE9-1138-43D8-9346-A429125CE0A5}"/>
    <cellStyle name="Millares 2 2 7 3 3 3" xfId="15509" xr:uid="{ABF74B21-7087-4591-844A-D99B0000C407}"/>
    <cellStyle name="Millares 2 2 7 3 4" xfId="6923" xr:uid="{3C242E84-2D4E-4436-804F-FA5D632ED376}"/>
    <cellStyle name="Millares 2 2 7 3 5" xfId="12647" xr:uid="{47112F4B-DB66-4F01-8D26-B97C1B2C0349}"/>
    <cellStyle name="Millares 2 2 7 4" xfId="1676" xr:uid="{55D5331E-61E0-4EE7-98B6-03E3519BF1AA}"/>
    <cellStyle name="Millares 2 2 7 4 2" xfId="4538" xr:uid="{CE6097C6-8B9D-49A1-8A92-AACFAC0B1AE1}"/>
    <cellStyle name="Millares 2 2 7 4 2 2" xfId="10262" xr:uid="{F0EA016D-CCD1-4A16-8A78-FD7FB6457428}"/>
    <cellStyle name="Millares 2 2 7 4 2 3" xfId="15986" xr:uid="{6B5A677B-3A3D-4BA9-A430-3CB9A6AB8BAB}"/>
    <cellStyle name="Millares 2 2 7 4 3" xfId="7400" xr:uid="{34C65AED-8313-46EC-96D3-24FD5EB26ED1}"/>
    <cellStyle name="Millares 2 2 7 4 4" xfId="13124" xr:uid="{BC69E189-9F1B-43B9-BBD7-786E63DC275E}"/>
    <cellStyle name="Millares 2 2 7 5" xfId="3107" xr:uid="{5C90713F-6DFE-4A42-A324-B3DB0F4B9B29}"/>
    <cellStyle name="Millares 2 2 7 5 2" xfId="8831" xr:uid="{34D6C942-9C64-4318-BB44-219FE314076A}"/>
    <cellStyle name="Millares 2 2 7 5 3" xfId="14555" xr:uid="{E97C33CD-0187-4843-A820-90BDAA4DCFF2}"/>
    <cellStyle name="Millares 2 2 7 6" xfId="5969" xr:uid="{A82C2A33-1CA8-4CFD-ADAB-E74449342C10}"/>
    <cellStyle name="Millares 2 2 7 7" xfId="11693" xr:uid="{C1FDFA67-500F-428A-B70A-21B3176AA5CE}"/>
    <cellStyle name="Millares 2 2 8" xfId="483" xr:uid="{86725C64-5580-40C7-9DFD-98900DA77FD9}"/>
    <cellStyle name="Millares 2 2 8 2" xfId="1914" xr:uid="{F978E15D-145F-410C-AFA9-98951258F090}"/>
    <cellStyle name="Millares 2 2 8 2 2" xfId="4776" xr:uid="{24A78929-578D-44FA-BF52-F898C789C275}"/>
    <cellStyle name="Millares 2 2 8 2 2 2" xfId="10500" xr:uid="{47A57F49-FCAA-4566-BBC5-1AAF5858965A}"/>
    <cellStyle name="Millares 2 2 8 2 2 3" xfId="16224" xr:uid="{AE10A32F-08D8-4B4F-85F8-BA673678FDDA}"/>
    <cellStyle name="Millares 2 2 8 2 3" xfId="7638" xr:uid="{D24C6738-91E0-4D8A-9CD8-16448A6B3B79}"/>
    <cellStyle name="Millares 2 2 8 2 4" xfId="13362" xr:uid="{216E8130-9708-40B0-932A-C6145CCCAE04}"/>
    <cellStyle name="Millares 2 2 8 3" xfId="3345" xr:uid="{BA4AACC3-989D-469D-9CA6-2FFA924B51CE}"/>
    <cellStyle name="Millares 2 2 8 3 2" xfId="9069" xr:uid="{3D8EFB0C-875E-499A-B92A-420EC947D747}"/>
    <cellStyle name="Millares 2 2 8 3 3" xfId="14793" xr:uid="{AE7F6E96-C667-48F1-9DE5-B30D05E8145A}"/>
    <cellStyle name="Millares 2 2 8 4" xfId="6207" xr:uid="{19756495-29F3-4EEA-8C2D-C4A9424FCCDD}"/>
    <cellStyle name="Millares 2 2 8 5" xfId="11931" xr:uid="{FE187D2C-3F86-419F-B070-ECEF5D6C2F07}"/>
    <cellStyle name="Millares 2 2 9" xfId="960" xr:uid="{AC7DC821-FA28-4EC6-922B-6AC2A6B367CD}"/>
    <cellStyle name="Millares 2 2 9 2" xfId="2391" xr:uid="{6B1C7F35-1546-4313-A322-32F7280E276C}"/>
    <cellStyle name="Millares 2 2 9 2 2" xfId="5253" xr:uid="{672AAD60-EDD7-4B20-8C44-A1E72E80AF6A}"/>
    <cellStyle name="Millares 2 2 9 2 2 2" xfId="10977" xr:uid="{FF83A739-168C-4307-A0CA-1FA610114273}"/>
    <cellStyle name="Millares 2 2 9 2 2 3" xfId="16701" xr:uid="{0B112DDD-10DA-4129-8DAD-6518017D9AE9}"/>
    <cellStyle name="Millares 2 2 9 2 3" xfId="8115" xr:uid="{337546A9-B146-48B6-BC3A-725385D8C7BE}"/>
    <cellStyle name="Millares 2 2 9 2 4" xfId="13839" xr:uid="{CF4B80D0-4E82-48E2-88D8-3A6AC704C00A}"/>
    <cellStyle name="Millares 2 2 9 3" xfId="3822" xr:uid="{3B5D5BD7-99CE-4E0A-BDEB-3B124894E1B6}"/>
    <cellStyle name="Millares 2 2 9 3 2" xfId="9546" xr:uid="{FF2077BD-5030-4529-ADD7-3074BC5E8153}"/>
    <cellStyle name="Millares 2 2 9 3 3" xfId="15270" xr:uid="{364EDC9B-3664-44B3-AC4F-937513E1F22F}"/>
    <cellStyle name="Millares 2 2 9 4" xfId="6684" xr:uid="{DEAF5D3D-C42F-47D9-B60B-57CF31EA52F4}"/>
    <cellStyle name="Millares 2 2 9 5" xfId="12408" xr:uid="{9CC8F8E6-BC64-4A4A-A3B5-924C9496BA32}"/>
    <cellStyle name="Millares 2 3" xfId="10" xr:uid="{4F9A5C5B-6A58-4A3C-B990-73CDBAAFB81B}"/>
    <cellStyle name="Millares 2 3 10" xfId="2872" xr:uid="{6AC47AC7-E1C0-4315-ADC9-B1E04FBD6A5D}"/>
    <cellStyle name="Millares 2 3 10 2" xfId="8596" xr:uid="{C8B9DEA5-4EB5-440E-A4B6-EB19CA9AF80E}"/>
    <cellStyle name="Millares 2 3 10 3" xfId="14320" xr:uid="{ADE4F050-8954-4761-90CE-83AFF2D2FD7A}"/>
    <cellStyle name="Millares 2 3 11" xfId="5735" xr:uid="{6D0B19DE-84C4-459C-878C-CEBC088F1975}"/>
    <cellStyle name="Millares 2 3 12" xfId="11459" xr:uid="{19BF2F5C-E09D-4325-9ECB-83EC67AC5DC6}"/>
    <cellStyle name="Millares 2 3 2" xfId="31" xr:uid="{EF161BD1-B4AD-4ABB-B4D0-5918D5C750EF}"/>
    <cellStyle name="Millares 2 3 2 10" xfId="11479" xr:uid="{52655A7B-FA7F-4E4C-89C6-2713123C0D2A}"/>
    <cellStyle name="Millares 2 3 2 2" xfId="90" xr:uid="{A881C6F1-8F8F-4956-89CD-A8E86E3A1227}"/>
    <cellStyle name="Millares 2 3 2 2 2" xfId="208" xr:uid="{002B3D62-B081-45D1-9BEE-482C4EB4C9B6}"/>
    <cellStyle name="Millares 2 3 2 2 2 2" xfId="447" xr:uid="{C4940AAC-D304-47D5-AD19-874EC9304830}"/>
    <cellStyle name="Millares 2 3 2 2 2 2 2" xfId="924" xr:uid="{69C69BA9-43D6-4738-A2EB-4420C648CCBB}"/>
    <cellStyle name="Millares 2 3 2 2 2 2 2 2" xfId="2355" xr:uid="{9C05B85A-B2CA-4C82-9719-FA30308689CB}"/>
    <cellStyle name="Millares 2 3 2 2 2 2 2 2 2" xfId="5217" xr:uid="{B3EDFDDE-A56F-43A8-A8C2-3419643CA68C}"/>
    <cellStyle name="Millares 2 3 2 2 2 2 2 2 2 2" xfId="10941" xr:uid="{5CD985AD-AC26-4817-8CC2-DEA53E84B082}"/>
    <cellStyle name="Millares 2 3 2 2 2 2 2 2 2 3" xfId="16665" xr:uid="{A4D4633E-0DEF-4088-B35F-514DA314EB30}"/>
    <cellStyle name="Millares 2 3 2 2 2 2 2 2 3" xfId="8079" xr:uid="{A10803D5-39B7-4CB2-B185-12268CFB2FAC}"/>
    <cellStyle name="Millares 2 3 2 2 2 2 2 2 4" xfId="13803" xr:uid="{7CF02726-04DC-4D8C-A60A-4FC3936C4266}"/>
    <cellStyle name="Millares 2 3 2 2 2 2 2 3" xfId="3786" xr:uid="{9BAA0CA6-DA4A-453A-B156-3895E1FDC5A1}"/>
    <cellStyle name="Millares 2 3 2 2 2 2 2 3 2" xfId="9510" xr:uid="{B33C335C-8DE5-4499-A20A-842596DDE133}"/>
    <cellStyle name="Millares 2 3 2 2 2 2 2 3 3" xfId="15234" xr:uid="{022E62D7-B363-47C0-BCDE-3D3B36826559}"/>
    <cellStyle name="Millares 2 3 2 2 2 2 2 4" xfId="6648" xr:uid="{5C0F92F2-ED03-4984-AC32-775A654B191D}"/>
    <cellStyle name="Millares 2 3 2 2 2 2 2 5" xfId="12372" xr:uid="{FD61B2C6-B9ED-4968-92C9-20B043C44DC6}"/>
    <cellStyle name="Millares 2 3 2 2 2 2 3" xfId="1401" xr:uid="{83D8F621-959B-4516-9B88-9745DF9CE3E9}"/>
    <cellStyle name="Millares 2 3 2 2 2 2 3 2" xfId="2832" xr:uid="{26F121A2-CD92-46CF-B4A1-9E528444C8BC}"/>
    <cellStyle name="Millares 2 3 2 2 2 2 3 2 2" xfId="5694" xr:uid="{120B6544-C140-4FB0-B664-100EBFA7EED2}"/>
    <cellStyle name="Millares 2 3 2 2 2 2 3 2 2 2" xfId="11418" xr:uid="{3BD0E41C-7BC5-4DC6-84C9-8A232A7921B5}"/>
    <cellStyle name="Millares 2 3 2 2 2 2 3 2 2 3" xfId="17142" xr:uid="{BAE778F8-1138-4B1E-8B6E-505E79A84BA5}"/>
    <cellStyle name="Millares 2 3 2 2 2 2 3 2 3" xfId="8556" xr:uid="{19733965-72FC-4887-8B56-4F47FD14C3D4}"/>
    <cellStyle name="Millares 2 3 2 2 2 2 3 2 4" xfId="14280" xr:uid="{490AD2CF-2B78-4910-8950-46F1099FB512}"/>
    <cellStyle name="Millares 2 3 2 2 2 2 3 3" xfId="4263" xr:uid="{F29574F4-CCD1-4DCB-88C3-80D8A1258542}"/>
    <cellStyle name="Millares 2 3 2 2 2 2 3 3 2" xfId="9987" xr:uid="{0EC0E8B5-1080-433B-9CDF-4E9E9EF1C658}"/>
    <cellStyle name="Millares 2 3 2 2 2 2 3 3 3" xfId="15711" xr:uid="{2FACA537-A494-4C39-AB19-AAFEFB5FE02D}"/>
    <cellStyle name="Millares 2 3 2 2 2 2 3 4" xfId="7125" xr:uid="{55046CDF-8BDE-4438-B8FA-37EB7C35A60F}"/>
    <cellStyle name="Millares 2 3 2 2 2 2 3 5" xfId="12849" xr:uid="{80F561B6-A284-48FB-A541-6CE2D05899F4}"/>
    <cellStyle name="Millares 2 3 2 2 2 2 4" xfId="1878" xr:uid="{F79F8B5D-5804-4403-A173-0DBACECE5260}"/>
    <cellStyle name="Millares 2 3 2 2 2 2 4 2" xfId="4740" xr:uid="{C51C2032-9894-4B1D-9C4D-5621553B2B4F}"/>
    <cellStyle name="Millares 2 3 2 2 2 2 4 2 2" xfId="10464" xr:uid="{687D87B8-E24D-4587-9CAC-9280560AB61C}"/>
    <cellStyle name="Millares 2 3 2 2 2 2 4 2 3" xfId="16188" xr:uid="{5CA39A78-9B75-48CC-AB75-2C95466A989B}"/>
    <cellStyle name="Millares 2 3 2 2 2 2 4 3" xfId="7602" xr:uid="{13ADADF0-9837-4258-BD62-72BE02164502}"/>
    <cellStyle name="Millares 2 3 2 2 2 2 4 4" xfId="13326" xr:uid="{94DCEA32-8A01-4A07-A845-3CC58B2A4682}"/>
    <cellStyle name="Millares 2 3 2 2 2 2 5" xfId="3309" xr:uid="{4A272BD3-8395-43F2-912C-790B04A3585E}"/>
    <cellStyle name="Millares 2 3 2 2 2 2 5 2" xfId="9033" xr:uid="{7B16E29F-8386-47D1-BEEF-1C154B59A0DA}"/>
    <cellStyle name="Millares 2 3 2 2 2 2 5 3" xfId="14757" xr:uid="{A7E0B12A-D593-4385-97B8-3596CADB7F7F}"/>
    <cellStyle name="Millares 2 3 2 2 2 2 6" xfId="6171" xr:uid="{EB4836EB-944F-417C-B664-AF3F0AEE2CE6}"/>
    <cellStyle name="Millares 2 3 2 2 2 2 7" xfId="11895" xr:uid="{025B641E-714F-4A0A-83BD-0929D5E33E36}"/>
    <cellStyle name="Millares 2 3 2 2 2 3" xfId="685" xr:uid="{E75987CA-9E64-4974-BBC6-71FEAED93ED6}"/>
    <cellStyle name="Millares 2 3 2 2 2 3 2" xfId="2116" xr:uid="{C697AFA6-C358-49AE-834C-080426547C49}"/>
    <cellStyle name="Millares 2 3 2 2 2 3 2 2" xfId="4978" xr:uid="{ED4A05D3-CF33-439F-A26F-57C2857590BF}"/>
    <cellStyle name="Millares 2 3 2 2 2 3 2 2 2" xfId="10702" xr:uid="{F946110B-86BD-43F1-8B70-E0548F062BC8}"/>
    <cellStyle name="Millares 2 3 2 2 2 3 2 2 3" xfId="16426" xr:uid="{B8BE9E29-9303-4A42-ABED-FA0DF6F7D400}"/>
    <cellStyle name="Millares 2 3 2 2 2 3 2 3" xfId="7840" xr:uid="{F4B750A3-4972-4536-A6DB-C776DDD53F13}"/>
    <cellStyle name="Millares 2 3 2 2 2 3 2 4" xfId="13564" xr:uid="{9AA8D5AA-E9AF-447A-910C-2A84882992DE}"/>
    <cellStyle name="Millares 2 3 2 2 2 3 3" xfId="3547" xr:uid="{8649EFF7-42AE-4FFB-98CC-12BA6335B2A0}"/>
    <cellStyle name="Millares 2 3 2 2 2 3 3 2" xfId="9271" xr:uid="{BA1C380D-3361-4C91-83A9-462E3BB25BC2}"/>
    <cellStyle name="Millares 2 3 2 2 2 3 3 3" xfId="14995" xr:uid="{B7305136-DE82-458B-9C4D-0B35899C2366}"/>
    <cellStyle name="Millares 2 3 2 2 2 3 4" xfId="6409" xr:uid="{A29B0510-667D-465D-A8C8-68F494A6228E}"/>
    <cellStyle name="Millares 2 3 2 2 2 3 5" xfId="12133" xr:uid="{F9F07551-D7CA-452A-BB1A-DB9748ECA244}"/>
    <cellStyle name="Millares 2 3 2 2 2 4" xfId="1162" xr:uid="{7C8B52C4-F0F8-48CD-BF38-8356E32D9011}"/>
    <cellStyle name="Millares 2 3 2 2 2 4 2" xfId="2593" xr:uid="{21C1B511-47F7-4FC5-8785-BA2BE1048C3E}"/>
    <cellStyle name="Millares 2 3 2 2 2 4 2 2" xfId="5455" xr:uid="{43D7A760-F8A0-42CC-ABD4-D4DFB8E6F2F1}"/>
    <cellStyle name="Millares 2 3 2 2 2 4 2 2 2" xfId="11179" xr:uid="{56047F3F-69FE-4C2B-B79D-5E6E2BFFAFCB}"/>
    <cellStyle name="Millares 2 3 2 2 2 4 2 2 3" xfId="16903" xr:uid="{787A20F6-322F-4855-AB5A-F01B4CBBC094}"/>
    <cellStyle name="Millares 2 3 2 2 2 4 2 3" xfId="8317" xr:uid="{5CFA4A6F-2003-4A8B-AA6C-3B4CB6BF915D}"/>
    <cellStyle name="Millares 2 3 2 2 2 4 2 4" xfId="14041" xr:uid="{65AEBDBF-0B63-42A1-9D97-AF74D22B27EA}"/>
    <cellStyle name="Millares 2 3 2 2 2 4 3" xfId="4024" xr:uid="{F5698EBB-8FC9-4D45-B4D0-5BC3086AE3D6}"/>
    <cellStyle name="Millares 2 3 2 2 2 4 3 2" xfId="9748" xr:uid="{98F417B1-340D-435D-AE50-1D569F31614A}"/>
    <cellStyle name="Millares 2 3 2 2 2 4 3 3" xfId="15472" xr:uid="{8B570B32-8E94-4415-B02F-7879C608513F}"/>
    <cellStyle name="Millares 2 3 2 2 2 4 4" xfId="6886" xr:uid="{BC558E4A-6944-4121-B493-23FFB3C812B6}"/>
    <cellStyle name="Millares 2 3 2 2 2 4 5" xfId="12610" xr:uid="{4A74C271-36F4-4450-B7D8-29F3933EE728}"/>
    <cellStyle name="Millares 2 3 2 2 2 5" xfId="1639" xr:uid="{08E6EF9F-7F95-45A7-916B-499A78DF91B5}"/>
    <cellStyle name="Millares 2 3 2 2 2 5 2" xfId="4501" xr:uid="{E1CF2140-0529-4D64-9D05-20EA9B97DAEF}"/>
    <cellStyle name="Millares 2 3 2 2 2 5 2 2" xfId="10225" xr:uid="{0FCC505F-4BF7-4241-ACFA-33BD69E986D4}"/>
    <cellStyle name="Millares 2 3 2 2 2 5 2 3" xfId="15949" xr:uid="{3BAC617F-E8CB-4399-843B-EF93C1DF5314}"/>
    <cellStyle name="Millares 2 3 2 2 2 5 3" xfId="7363" xr:uid="{5D3AD02D-C481-4E4C-8417-D6959406000D}"/>
    <cellStyle name="Millares 2 3 2 2 2 5 4" xfId="13087" xr:uid="{F212CC18-E865-4EAA-B22A-5E9BBD6CE0CB}"/>
    <cellStyle name="Millares 2 3 2 2 2 6" xfId="3070" xr:uid="{9CC73028-3C64-4427-917B-37427FE3B332}"/>
    <cellStyle name="Millares 2 3 2 2 2 6 2" xfId="8794" xr:uid="{8520BF71-15F3-4769-B427-EB088F0D3E20}"/>
    <cellStyle name="Millares 2 3 2 2 2 6 3" xfId="14518" xr:uid="{C9D6416C-A2FD-4B4F-BB2A-48BEF381218D}"/>
    <cellStyle name="Millares 2 3 2 2 2 7" xfId="5932" xr:uid="{64839989-2770-4BEA-9253-BB8EC47436D3}"/>
    <cellStyle name="Millares 2 3 2 2 2 8" xfId="11656" xr:uid="{3BD73C44-5E8F-4B73-9118-F035DC973329}"/>
    <cellStyle name="Millares 2 3 2 2 3" xfId="329" xr:uid="{BEF70BE2-A2A8-4E8C-86D0-57A3CC4DDCBC}"/>
    <cellStyle name="Millares 2 3 2 2 3 2" xfId="806" xr:uid="{95A92791-7901-4B54-9B83-B46F24D1BCD0}"/>
    <cellStyle name="Millares 2 3 2 2 3 2 2" xfId="2237" xr:uid="{3B6A0344-0184-470C-915A-61EB88E9D14B}"/>
    <cellStyle name="Millares 2 3 2 2 3 2 2 2" xfId="5099" xr:uid="{71A85445-CEEB-47A0-9F12-D34CA1E7E8C8}"/>
    <cellStyle name="Millares 2 3 2 2 3 2 2 2 2" xfId="10823" xr:uid="{4F8D4154-0C35-472F-8CEF-CAF61AC67735}"/>
    <cellStyle name="Millares 2 3 2 2 3 2 2 2 3" xfId="16547" xr:uid="{99042C2C-0842-4107-852C-2471FDCFC032}"/>
    <cellStyle name="Millares 2 3 2 2 3 2 2 3" xfId="7961" xr:uid="{E052EEBD-C484-4593-884E-4F36DEE96673}"/>
    <cellStyle name="Millares 2 3 2 2 3 2 2 4" xfId="13685" xr:uid="{4DE9EC32-9D37-4842-8959-10085A778DB8}"/>
    <cellStyle name="Millares 2 3 2 2 3 2 3" xfId="3668" xr:uid="{34902D8C-3A8C-4565-99C3-F62CB47BC88B}"/>
    <cellStyle name="Millares 2 3 2 2 3 2 3 2" xfId="9392" xr:uid="{35430268-C2EE-4E0D-9A66-60CCE93B29BA}"/>
    <cellStyle name="Millares 2 3 2 2 3 2 3 3" xfId="15116" xr:uid="{5CA82B5A-CB53-42B3-A171-DD83FDECABFA}"/>
    <cellStyle name="Millares 2 3 2 2 3 2 4" xfId="6530" xr:uid="{35226BEE-2765-4DDF-A25D-4E02BF0FFBE3}"/>
    <cellStyle name="Millares 2 3 2 2 3 2 5" xfId="12254" xr:uid="{F94D745D-D249-4C94-9975-FCBF72185BBA}"/>
    <cellStyle name="Millares 2 3 2 2 3 3" xfId="1283" xr:uid="{E5E8D888-41F8-48D8-8759-38DAA8F20028}"/>
    <cellStyle name="Millares 2 3 2 2 3 3 2" xfId="2714" xr:uid="{0E5AEB97-D8D9-4C75-A1E0-9E72E00C7575}"/>
    <cellStyle name="Millares 2 3 2 2 3 3 2 2" xfId="5576" xr:uid="{BCEC8722-6C23-4160-B33B-8568B349A7FD}"/>
    <cellStyle name="Millares 2 3 2 2 3 3 2 2 2" xfId="11300" xr:uid="{66823F9D-25E9-4145-B614-F2E0A4C6A98E}"/>
    <cellStyle name="Millares 2 3 2 2 3 3 2 2 3" xfId="17024" xr:uid="{006B0DB1-9485-4AB1-9827-6743DB676E69}"/>
    <cellStyle name="Millares 2 3 2 2 3 3 2 3" xfId="8438" xr:uid="{1A1D5637-A003-4F20-96ED-85F0B7280022}"/>
    <cellStyle name="Millares 2 3 2 2 3 3 2 4" xfId="14162" xr:uid="{7165D3F1-C5C3-49C0-89DB-749F29815CA2}"/>
    <cellStyle name="Millares 2 3 2 2 3 3 3" xfId="4145" xr:uid="{7EE5E87B-B3AB-481F-9E7B-EFA603AFF8A7}"/>
    <cellStyle name="Millares 2 3 2 2 3 3 3 2" xfId="9869" xr:uid="{93868620-235C-4DFC-9160-D2D98ED00C39}"/>
    <cellStyle name="Millares 2 3 2 2 3 3 3 3" xfId="15593" xr:uid="{D8CFF98D-E637-48D8-B90A-80CA57A4BDB8}"/>
    <cellStyle name="Millares 2 3 2 2 3 3 4" xfId="7007" xr:uid="{E0522628-00F0-4F45-BD3A-07A5279AB9E1}"/>
    <cellStyle name="Millares 2 3 2 2 3 3 5" xfId="12731" xr:uid="{2D846274-CC11-428D-99C1-787EA4DEEDCE}"/>
    <cellStyle name="Millares 2 3 2 2 3 4" xfId="1760" xr:uid="{3BB32FB8-8163-4C76-96D7-C7F2BD9FFAEE}"/>
    <cellStyle name="Millares 2 3 2 2 3 4 2" xfId="4622" xr:uid="{CC9511A1-855F-47BD-8DD8-B5235EF3E6D8}"/>
    <cellStyle name="Millares 2 3 2 2 3 4 2 2" xfId="10346" xr:uid="{8E780098-E0B8-4222-9760-A93689092C7C}"/>
    <cellStyle name="Millares 2 3 2 2 3 4 2 3" xfId="16070" xr:uid="{94246CF9-BFAE-4A4B-B2E6-F62A1ED9C41D}"/>
    <cellStyle name="Millares 2 3 2 2 3 4 3" xfId="7484" xr:uid="{78982DE1-D525-4914-B04E-993D08F8021C}"/>
    <cellStyle name="Millares 2 3 2 2 3 4 4" xfId="13208" xr:uid="{FD77E6E9-F9B8-4D3C-86F5-5DD6C954B053}"/>
    <cellStyle name="Millares 2 3 2 2 3 5" xfId="3191" xr:uid="{24F471D2-5FEB-4C36-A622-1B81DBCBB7D9}"/>
    <cellStyle name="Millares 2 3 2 2 3 5 2" xfId="8915" xr:uid="{201E3D6E-8238-4C47-AABC-7907A6C19881}"/>
    <cellStyle name="Millares 2 3 2 2 3 5 3" xfId="14639" xr:uid="{93A3198D-84F6-4DF7-B392-C2FE4AA08959}"/>
    <cellStyle name="Millares 2 3 2 2 3 6" xfId="6053" xr:uid="{183AAB2E-EB86-43F6-BCE2-E4D93130DD04}"/>
    <cellStyle name="Millares 2 3 2 2 3 7" xfId="11777" xr:uid="{A1848062-AF6B-4EE0-A24A-6D8A4C7799DC}"/>
    <cellStyle name="Millares 2 3 2 2 4" xfId="567" xr:uid="{929C8492-4154-4987-AEDA-9267D10B0A33}"/>
    <cellStyle name="Millares 2 3 2 2 4 2" xfId="1998" xr:uid="{385A99ED-A447-4E1E-8956-A08E6026E277}"/>
    <cellStyle name="Millares 2 3 2 2 4 2 2" xfId="4860" xr:uid="{9CCA199D-6D97-4014-90D5-F1DD9D77344F}"/>
    <cellStyle name="Millares 2 3 2 2 4 2 2 2" xfId="10584" xr:uid="{DE41E410-9D15-4BFC-AFA8-9F4E117F6E3D}"/>
    <cellStyle name="Millares 2 3 2 2 4 2 2 3" xfId="16308" xr:uid="{5D7673F2-704E-4FA5-B65D-2F1969DC90F7}"/>
    <cellStyle name="Millares 2 3 2 2 4 2 3" xfId="7722" xr:uid="{D9DD3258-12D6-4832-9A46-554B1EAC417B}"/>
    <cellStyle name="Millares 2 3 2 2 4 2 4" xfId="13446" xr:uid="{9838D7DC-31B1-4FF3-A45A-802A83094666}"/>
    <cellStyle name="Millares 2 3 2 2 4 3" xfId="3429" xr:uid="{19B6E404-76B8-461E-8A4C-0F65D67B9743}"/>
    <cellStyle name="Millares 2 3 2 2 4 3 2" xfId="9153" xr:uid="{1D928588-304F-4B84-B985-28F66F23AF1E}"/>
    <cellStyle name="Millares 2 3 2 2 4 3 3" xfId="14877" xr:uid="{218EFA54-484C-4F1E-BCE4-22062EC7343F}"/>
    <cellStyle name="Millares 2 3 2 2 4 4" xfId="6291" xr:uid="{0F609B56-B0DB-4615-8CD6-D727C2FE6BD2}"/>
    <cellStyle name="Millares 2 3 2 2 4 5" xfId="12015" xr:uid="{C0C8BDD9-BB84-4E0F-82B5-3FF45BE363BC}"/>
    <cellStyle name="Millares 2 3 2 2 5" xfId="1044" xr:uid="{EED324A0-B20A-49E4-8A1C-CE6822A692B1}"/>
    <cellStyle name="Millares 2 3 2 2 5 2" xfId="2475" xr:uid="{81826429-C3A6-49EE-A063-68337D6A7092}"/>
    <cellStyle name="Millares 2 3 2 2 5 2 2" xfId="5337" xr:uid="{D8B9482E-8F95-40A2-A388-3E2E21E85CE6}"/>
    <cellStyle name="Millares 2 3 2 2 5 2 2 2" xfId="11061" xr:uid="{BDD4E477-4E77-48E9-8C2C-F97E86E05F36}"/>
    <cellStyle name="Millares 2 3 2 2 5 2 2 3" xfId="16785" xr:uid="{81EC18C5-7B1B-416C-80AE-622249362A0C}"/>
    <cellStyle name="Millares 2 3 2 2 5 2 3" xfId="8199" xr:uid="{8024E8F9-742E-4B1F-9F31-DE59A7D2EF4F}"/>
    <cellStyle name="Millares 2 3 2 2 5 2 4" xfId="13923" xr:uid="{E7166973-5F64-4081-BE0F-EF07F1134993}"/>
    <cellStyle name="Millares 2 3 2 2 5 3" xfId="3906" xr:uid="{73F93699-2159-412B-98E1-39419F40D44E}"/>
    <cellStyle name="Millares 2 3 2 2 5 3 2" xfId="9630" xr:uid="{84EDA1B7-6F07-4E7D-9DF3-1B5760E1C28A}"/>
    <cellStyle name="Millares 2 3 2 2 5 3 3" xfId="15354" xr:uid="{B5121C68-B885-452C-B39C-61A3E45F3D67}"/>
    <cellStyle name="Millares 2 3 2 2 5 4" xfId="6768" xr:uid="{9C555C71-3036-40C7-82AF-8C266160CE19}"/>
    <cellStyle name="Millares 2 3 2 2 5 5" xfId="12492" xr:uid="{3D3A7132-2939-487D-990F-F8BFC6700299}"/>
    <cellStyle name="Millares 2 3 2 2 6" xfId="1521" xr:uid="{71A1A7E1-E0A8-4ECE-A5B3-FC7423181777}"/>
    <cellStyle name="Millares 2 3 2 2 6 2" xfId="4383" xr:uid="{31B0A319-63E1-4EA5-A8F4-0ADA72A18433}"/>
    <cellStyle name="Millares 2 3 2 2 6 2 2" xfId="10107" xr:uid="{462EA64F-E74F-486E-91B6-63BAEBA8F047}"/>
    <cellStyle name="Millares 2 3 2 2 6 2 3" xfId="15831" xr:uid="{FA0FCF99-556B-488C-BEF3-0972F7957437}"/>
    <cellStyle name="Millares 2 3 2 2 6 3" xfId="7245" xr:uid="{EE0FA674-79BD-4D94-AA1C-DF84AE3D899A}"/>
    <cellStyle name="Millares 2 3 2 2 6 4" xfId="12969" xr:uid="{FE0E4021-7525-49B6-AF1F-DE37538D88A4}"/>
    <cellStyle name="Millares 2 3 2 2 7" xfId="2952" xr:uid="{2F5D4741-64C3-4C71-8CE8-AAAE8DF79C4C}"/>
    <cellStyle name="Millares 2 3 2 2 7 2" xfId="8676" xr:uid="{A8A69BCD-4C04-4DA2-A73F-D4F4FC72CA50}"/>
    <cellStyle name="Millares 2 3 2 2 7 3" xfId="14400" xr:uid="{33F92D65-9987-4C51-BEA2-3E1D65544392}"/>
    <cellStyle name="Millares 2 3 2 2 8" xfId="5814" xr:uid="{0E5DED44-ABB6-4FB0-9C05-CDB3D21396C9}"/>
    <cellStyle name="Millares 2 3 2 2 9" xfId="11538" xr:uid="{D7E669E2-2280-445E-86E3-EF695D137465}"/>
    <cellStyle name="Millares 2 3 2 3" xfId="148" xr:uid="{BFB1E2EF-87A3-4D7D-8A04-B935BDB29DD2}"/>
    <cellStyle name="Millares 2 3 2 3 2" xfId="387" xr:uid="{320A080C-4FBC-4FAD-8C6C-8E9188C6D38C}"/>
    <cellStyle name="Millares 2 3 2 3 2 2" xfId="864" xr:uid="{AB32BA4A-F7EB-4789-80D9-2B277BDBD637}"/>
    <cellStyle name="Millares 2 3 2 3 2 2 2" xfId="2295" xr:uid="{09CAAABE-CF3A-4343-A3E5-96636A8DC5DB}"/>
    <cellStyle name="Millares 2 3 2 3 2 2 2 2" xfId="5157" xr:uid="{4975405C-3452-4059-B69E-8E0A4248ADAA}"/>
    <cellStyle name="Millares 2 3 2 3 2 2 2 2 2" xfId="10881" xr:uid="{BA137C88-75FC-4D15-B850-E56D4EC75661}"/>
    <cellStyle name="Millares 2 3 2 3 2 2 2 2 3" xfId="16605" xr:uid="{A78F032B-62FE-44AA-993D-56CB0241F72A}"/>
    <cellStyle name="Millares 2 3 2 3 2 2 2 3" xfId="8019" xr:uid="{CAC0997E-35D3-4657-9061-B9E0A0B3A778}"/>
    <cellStyle name="Millares 2 3 2 3 2 2 2 4" xfId="13743" xr:uid="{EA48BF23-E0BD-4830-BB99-F370335DFBBA}"/>
    <cellStyle name="Millares 2 3 2 3 2 2 3" xfId="3726" xr:uid="{6FDED5FE-FA20-4C89-8B97-1CCE60017608}"/>
    <cellStyle name="Millares 2 3 2 3 2 2 3 2" xfId="9450" xr:uid="{B208E39D-E5B1-4771-BDE4-2BD8D5BB9EB7}"/>
    <cellStyle name="Millares 2 3 2 3 2 2 3 3" xfId="15174" xr:uid="{4E497B37-0330-4229-9507-582729BA8DAD}"/>
    <cellStyle name="Millares 2 3 2 3 2 2 4" xfId="6588" xr:uid="{309C3F5B-997B-4428-8652-28A764307C66}"/>
    <cellStyle name="Millares 2 3 2 3 2 2 5" xfId="12312" xr:uid="{998BA638-FE5A-48E7-AF99-664F470007EA}"/>
    <cellStyle name="Millares 2 3 2 3 2 3" xfId="1341" xr:uid="{0385F19F-C435-4234-8C06-A97A3381F641}"/>
    <cellStyle name="Millares 2 3 2 3 2 3 2" xfId="2772" xr:uid="{5702D6C1-9677-4089-B037-5BE2E488C2B2}"/>
    <cellStyle name="Millares 2 3 2 3 2 3 2 2" xfId="5634" xr:uid="{20687FB2-D0E5-460D-8BBD-56F06DE5DCE4}"/>
    <cellStyle name="Millares 2 3 2 3 2 3 2 2 2" xfId="11358" xr:uid="{0F3DE2A9-755E-4FE5-A219-5BBDA084AAEB}"/>
    <cellStyle name="Millares 2 3 2 3 2 3 2 2 3" xfId="17082" xr:uid="{542E742E-B570-422D-B3D3-8C05D092A4FB}"/>
    <cellStyle name="Millares 2 3 2 3 2 3 2 3" xfId="8496" xr:uid="{AC1B8E48-EBD3-43E4-A424-4B7FF84A9CBB}"/>
    <cellStyle name="Millares 2 3 2 3 2 3 2 4" xfId="14220" xr:uid="{3B85B07D-81C6-46FD-8198-36BE99FE3D2C}"/>
    <cellStyle name="Millares 2 3 2 3 2 3 3" xfId="4203" xr:uid="{6B200864-EDE7-412B-A949-DE9EF8A9B741}"/>
    <cellStyle name="Millares 2 3 2 3 2 3 3 2" xfId="9927" xr:uid="{75BF5045-C437-4C50-8386-BBA5C178EB90}"/>
    <cellStyle name="Millares 2 3 2 3 2 3 3 3" xfId="15651" xr:uid="{4D6EB303-0851-4699-B98A-A2A0567FE326}"/>
    <cellStyle name="Millares 2 3 2 3 2 3 4" xfId="7065" xr:uid="{23BA86F6-8F0D-46A7-B13F-322DCB785C9B}"/>
    <cellStyle name="Millares 2 3 2 3 2 3 5" xfId="12789" xr:uid="{0B40CA3E-E825-43FB-ABAA-ACA9847A9281}"/>
    <cellStyle name="Millares 2 3 2 3 2 4" xfId="1818" xr:uid="{6313F940-2018-42A0-8C99-40B1CE754FFC}"/>
    <cellStyle name="Millares 2 3 2 3 2 4 2" xfId="4680" xr:uid="{486E6CB2-6871-4B7C-B466-5C99C855466D}"/>
    <cellStyle name="Millares 2 3 2 3 2 4 2 2" xfId="10404" xr:uid="{FF2979FD-E8D2-4582-A9F1-DFCC5B4D001D}"/>
    <cellStyle name="Millares 2 3 2 3 2 4 2 3" xfId="16128" xr:uid="{48B39B07-3766-4E7C-8930-44F6E055A53F}"/>
    <cellStyle name="Millares 2 3 2 3 2 4 3" xfId="7542" xr:uid="{AC4244F8-7A07-4E7E-A6B0-681A76D28176}"/>
    <cellStyle name="Millares 2 3 2 3 2 4 4" xfId="13266" xr:uid="{E84E9941-0DC5-4BD6-8D18-5579929B9401}"/>
    <cellStyle name="Millares 2 3 2 3 2 5" xfId="3249" xr:uid="{D6E6A97D-7365-4A06-9D5B-4D4CE1D090A3}"/>
    <cellStyle name="Millares 2 3 2 3 2 5 2" xfId="8973" xr:uid="{D644492E-5B47-4641-9036-CBB283AEA49A}"/>
    <cellStyle name="Millares 2 3 2 3 2 5 3" xfId="14697" xr:uid="{B08C6918-23E3-42E0-98AD-41FF4D4F90B7}"/>
    <cellStyle name="Millares 2 3 2 3 2 6" xfId="6111" xr:uid="{01E83AD9-FAE8-4C10-A58A-813309652683}"/>
    <cellStyle name="Millares 2 3 2 3 2 7" xfId="11835" xr:uid="{D0732490-EBB3-4681-BE82-52222F93F026}"/>
    <cellStyle name="Millares 2 3 2 3 3" xfId="625" xr:uid="{78B2B0D4-97DF-4C75-A2B9-A4FD85E3D113}"/>
    <cellStyle name="Millares 2 3 2 3 3 2" xfId="2056" xr:uid="{A6ACE6F6-9C01-4C0B-95FC-EC6A395944A4}"/>
    <cellStyle name="Millares 2 3 2 3 3 2 2" xfId="4918" xr:uid="{1B56257F-B3FD-4885-A213-9B447A955BF9}"/>
    <cellStyle name="Millares 2 3 2 3 3 2 2 2" xfId="10642" xr:uid="{0537144B-BEE1-4349-A36E-F1D7A0985737}"/>
    <cellStyle name="Millares 2 3 2 3 3 2 2 3" xfId="16366" xr:uid="{E9F714E6-88B9-473B-93E1-5CCBC361A4FF}"/>
    <cellStyle name="Millares 2 3 2 3 3 2 3" xfId="7780" xr:uid="{B49A6CCF-F2B5-4467-8B5F-56BD21CCC57E}"/>
    <cellStyle name="Millares 2 3 2 3 3 2 4" xfId="13504" xr:uid="{33811363-765E-4054-BA58-32DE7C039981}"/>
    <cellStyle name="Millares 2 3 2 3 3 3" xfId="3487" xr:uid="{37CD1B4F-CC22-4EBC-85B6-06B8270354FE}"/>
    <cellStyle name="Millares 2 3 2 3 3 3 2" xfId="9211" xr:uid="{6FFEF5BF-4117-46D6-A125-B6BE27275675}"/>
    <cellStyle name="Millares 2 3 2 3 3 3 3" xfId="14935" xr:uid="{E0998B19-B65B-4470-8325-5DD8C0FC83A9}"/>
    <cellStyle name="Millares 2 3 2 3 3 4" xfId="6349" xr:uid="{5F2C9678-D979-42B8-AA09-4D4975DD7E41}"/>
    <cellStyle name="Millares 2 3 2 3 3 5" xfId="12073" xr:uid="{8BF15053-06E9-4E4A-B018-7657DC6A1ED7}"/>
    <cellStyle name="Millares 2 3 2 3 4" xfId="1102" xr:uid="{DBA23418-327A-4DAC-813D-1C32F99CD74D}"/>
    <cellStyle name="Millares 2 3 2 3 4 2" xfId="2533" xr:uid="{5669DC2D-8142-4900-8A22-C68DD9B63387}"/>
    <cellStyle name="Millares 2 3 2 3 4 2 2" xfId="5395" xr:uid="{C2ADF28A-544F-40DC-A593-86D745084286}"/>
    <cellStyle name="Millares 2 3 2 3 4 2 2 2" xfId="11119" xr:uid="{8EE41D9E-4891-4E9F-B1F6-0611839CAF42}"/>
    <cellStyle name="Millares 2 3 2 3 4 2 2 3" xfId="16843" xr:uid="{EF3AF3B0-7D1A-4FA0-B9F6-7ECC95E903AE}"/>
    <cellStyle name="Millares 2 3 2 3 4 2 3" xfId="8257" xr:uid="{477FF02B-7C94-4A63-A4E1-118B57F63B0F}"/>
    <cellStyle name="Millares 2 3 2 3 4 2 4" xfId="13981" xr:uid="{44B96C94-F6B7-49E9-AEC2-5E2A3B2CAFB7}"/>
    <cellStyle name="Millares 2 3 2 3 4 3" xfId="3964" xr:uid="{51B121A7-7E64-49E3-A3AB-FC4A35846524}"/>
    <cellStyle name="Millares 2 3 2 3 4 3 2" xfId="9688" xr:uid="{542AF026-DBCE-4615-B323-6D3CC2B02631}"/>
    <cellStyle name="Millares 2 3 2 3 4 3 3" xfId="15412" xr:uid="{29900F40-41DC-49A9-8F7E-7C57154A1E8A}"/>
    <cellStyle name="Millares 2 3 2 3 4 4" xfId="6826" xr:uid="{59D8F345-AB1D-4B0B-9F7A-D8C35967CF54}"/>
    <cellStyle name="Millares 2 3 2 3 4 5" xfId="12550" xr:uid="{6ECACC27-17DE-4F3E-B50E-C252DAFB9742}"/>
    <cellStyle name="Millares 2 3 2 3 5" xfId="1579" xr:uid="{C965F50F-32BE-4959-8A11-43AC23F547F5}"/>
    <cellStyle name="Millares 2 3 2 3 5 2" xfId="4441" xr:uid="{A171D548-D08E-4447-9E60-04E7F41EB606}"/>
    <cellStyle name="Millares 2 3 2 3 5 2 2" xfId="10165" xr:uid="{AB055298-D88D-489D-88DE-053EEF516636}"/>
    <cellStyle name="Millares 2 3 2 3 5 2 3" xfId="15889" xr:uid="{925F35E9-882C-4C05-BB94-DFB8EBC877B3}"/>
    <cellStyle name="Millares 2 3 2 3 5 3" xfId="7303" xr:uid="{C069805B-C6A0-4BA6-823D-764CF67A4B4C}"/>
    <cellStyle name="Millares 2 3 2 3 5 4" xfId="13027" xr:uid="{120FCFD4-9745-4BD5-B2C4-90B265C1A5A8}"/>
    <cellStyle name="Millares 2 3 2 3 6" xfId="3010" xr:uid="{F03E87F3-E62A-4E15-9EBE-0AAC6EEEBB4D}"/>
    <cellStyle name="Millares 2 3 2 3 6 2" xfId="8734" xr:uid="{A3F8CFAA-AFB3-486D-A028-CC899732CC8C}"/>
    <cellStyle name="Millares 2 3 2 3 6 3" xfId="14458" xr:uid="{B64DAF10-8B1F-4D9B-BDCA-396377DE348F}"/>
    <cellStyle name="Millares 2 3 2 3 7" xfId="5872" xr:uid="{0FA8FEFD-C039-402B-817F-3023295B46FF}"/>
    <cellStyle name="Millares 2 3 2 3 8" xfId="11596" xr:uid="{F7E281F2-C705-4FBA-8006-4920FE06C8C4}"/>
    <cellStyle name="Millares 2 3 2 4" xfId="269" xr:uid="{6969D90E-54A1-44F9-8959-1A866FBB5703}"/>
    <cellStyle name="Millares 2 3 2 4 2" xfId="746" xr:uid="{F2A9ED19-1FA2-46E7-988E-BBE8FAC4F8A4}"/>
    <cellStyle name="Millares 2 3 2 4 2 2" xfId="2177" xr:uid="{EBB0994B-0271-4259-BDC9-453F4826CD2C}"/>
    <cellStyle name="Millares 2 3 2 4 2 2 2" xfId="5039" xr:uid="{55674B15-5C7F-426B-9441-032178A53E10}"/>
    <cellStyle name="Millares 2 3 2 4 2 2 2 2" xfId="10763" xr:uid="{0F25EF64-13DC-4944-A589-9BB6363ED774}"/>
    <cellStyle name="Millares 2 3 2 4 2 2 2 3" xfId="16487" xr:uid="{0CE56378-3789-45A8-A460-B2137681F7B4}"/>
    <cellStyle name="Millares 2 3 2 4 2 2 3" xfId="7901" xr:uid="{28102A7C-D881-4E55-8873-C607296FBA0D}"/>
    <cellStyle name="Millares 2 3 2 4 2 2 4" xfId="13625" xr:uid="{B2399718-C94D-4D23-AB95-0D00465FA3BD}"/>
    <cellStyle name="Millares 2 3 2 4 2 3" xfId="3608" xr:uid="{0B23F319-72A5-466E-9E12-5AB47D0A4354}"/>
    <cellStyle name="Millares 2 3 2 4 2 3 2" xfId="9332" xr:uid="{C09EF757-8FD8-4220-A54A-5816CEE9D140}"/>
    <cellStyle name="Millares 2 3 2 4 2 3 3" xfId="15056" xr:uid="{3491FDFD-8DD8-4C92-A1BF-9F4BB399A28C}"/>
    <cellStyle name="Millares 2 3 2 4 2 4" xfId="6470" xr:uid="{3520EE8C-DB82-4A09-8652-533164FCA682}"/>
    <cellStyle name="Millares 2 3 2 4 2 5" xfId="12194" xr:uid="{BE8F4F29-42B4-4E0E-A2BD-A8DD5AEA1AF7}"/>
    <cellStyle name="Millares 2 3 2 4 3" xfId="1223" xr:uid="{2761EAE2-8D1F-4C56-97C0-017FCB89013D}"/>
    <cellStyle name="Millares 2 3 2 4 3 2" xfId="2654" xr:uid="{607E626D-9890-41FF-9244-03602FCC736D}"/>
    <cellStyle name="Millares 2 3 2 4 3 2 2" xfId="5516" xr:uid="{7B02C2F5-AF51-4224-8BB3-D581C61A1C6E}"/>
    <cellStyle name="Millares 2 3 2 4 3 2 2 2" xfId="11240" xr:uid="{569ECF94-87B8-4F35-A229-673001A40CF4}"/>
    <cellStyle name="Millares 2 3 2 4 3 2 2 3" xfId="16964" xr:uid="{515FC98D-7E89-4DB4-822F-294E0AB2BE0F}"/>
    <cellStyle name="Millares 2 3 2 4 3 2 3" xfId="8378" xr:uid="{B50799C1-7A66-4744-87B1-F9E27AA8A100}"/>
    <cellStyle name="Millares 2 3 2 4 3 2 4" xfId="14102" xr:uid="{65090D95-FE4F-4AEF-9696-A7D3A8D48B34}"/>
    <cellStyle name="Millares 2 3 2 4 3 3" xfId="4085" xr:uid="{B89C0203-7FFB-4E05-B5C8-BB0FDE245E7A}"/>
    <cellStyle name="Millares 2 3 2 4 3 3 2" xfId="9809" xr:uid="{ED6FCBDA-7C71-4BC9-99F3-9AB9CC14A639}"/>
    <cellStyle name="Millares 2 3 2 4 3 3 3" xfId="15533" xr:uid="{ADEBF31F-9512-407D-A270-AFE94432BAD0}"/>
    <cellStyle name="Millares 2 3 2 4 3 4" xfId="6947" xr:uid="{EBC18BF4-FEAD-438E-89D2-E71F58D2DA00}"/>
    <cellStyle name="Millares 2 3 2 4 3 5" xfId="12671" xr:uid="{E8CA1925-67EC-4B3A-94C4-667E04ECB69D}"/>
    <cellStyle name="Millares 2 3 2 4 4" xfId="1700" xr:uid="{5194B54C-CBF9-43DF-8498-331A5CD0BA7E}"/>
    <cellStyle name="Millares 2 3 2 4 4 2" xfId="4562" xr:uid="{68603E6E-DFEC-41EE-B64C-05DB22B2B2E6}"/>
    <cellStyle name="Millares 2 3 2 4 4 2 2" xfId="10286" xr:uid="{A9C4DF6A-7EEA-4BEF-B838-8E09C63854EC}"/>
    <cellStyle name="Millares 2 3 2 4 4 2 3" xfId="16010" xr:uid="{00E186BC-270B-4ABD-9969-06B4F677BB6B}"/>
    <cellStyle name="Millares 2 3 2 4 4 3" xfId="7424" xr:uid="{B99728EB-05CB-41B3-97E9-EC3F2E7C49CE}"/>
    <cellStyle name="Millares 2 3 2 4 4 4" xfId="13148" xr:uid="{0FF5D439-4DF4-4E21-99E9-2FEE465538F7}"/>
    <cellStyle name="Millares 2 3 2 4 5" xfId="3131" xr:uid="{88E2EEA2-0AE2-4D03-80A3-C432D8A74034}"/>
    <cellStyle name="Millares 2 3 2 4 5 2" xfId="8855" xr:uid="{2FF3DD2D-FB51-4981-819F-77C5D5F36610}"/>
    <cellStyle name="Millares 2 3 2 4 5 3" xfId="14579" xr:uid="{BFB75A83-CF28-4E07-A6AB-E7FF8B205111}"/>
    <cellStyle name="Millares 2 3 2 4 6" xfId="5993" xr:uid="{F107243D-DEA6-4EA8-93B5-6379373F7E08}"/>
    <cellStyle name="Millares 2 3 2 4 7" xfId="11717" xr:uid="{652FA0BB-2754-4DA0-8269-C21547DF628A}"/>
    <cellStyle name="Millares 2 3 2 5" xfId="507" xr:uid="{8D911B62-FC1C-4AB7-AF69-9F9D1B4C38D0}"/>
    <cellStyle name="Millares 2 3 2 5 2" xfId="1938" xr:uid="{0C91F88F-A07C-4B01-97DE-CF1654E8782F}"/>
    <cellStyle name="Millares 2 3 2 5 2 2" xfId="4800" xr:uid="{ED30E381-6922-4653-83C7-9D94887AA957}"/>
    <cellStyle name="Millares 2 3 2 5 2 2 2" xfId="10524" xr:uid="{A457ED85-53E4-4960-AC21-F14D6C19D9CC}"/>
    <cellStyle name="Millares 2 3 2 5 2 2 3" xfId="16248" xr:uid="{92F28D62-4A78-4E5B-A9E6-2A8DC3D3F3C2}"/>
    <cellStyle name="Millares 2 3 2 5 2 3" xfId="7662" xr:uid="{5A753F0D-B26F-4837-BE77-08D6979EDF2C}"/>
    <cellStyle name="Millares 2 3 2 5 2 4" xfId="13386" xr:uid="{43CAE60B-80C2-4A25-9EB8-F2EE3129F0BD}"/>
    <cellStyle name="Millares 2 3 2 5 3" xfId="3369" xr:uid="{CE789066-0F0F-4A38-AF10-FB35165F0790}"/>
    <cellStyle name="Millares 2 3 2 5 3 2" xfId="9093" xr:uid="{B5D49CB4-D278-4682-8A3A-01EFCED3ED03}"/>
    <cellStyle name="Millares 2 3 2 5 3 3" xfId="14817" xr:uid="{C029B9EC-773C-494D-B833-493F251339E1}"/>
    <cellStyle name="Millares 2 3 2 5 4" xfId="6231" xr:uid="{AA0BDC43-E2A0-43E6-A45D-F6CFAFF44CAC}"/>
    <cellStyle name="Millares 2 3 2 5 5" xfId="11955" xr:uid="{103B21AD-008E-4A80-860B-5265CE74B1B9}"/>
    <cellStyle name="Millares 2 3 2 6" xfId="984" xr:uid="{4409F664-9E8E-40D8-B1BD-F6740D17BBA2}"/>
    <cellStyle name="Millares 2 3 2 6 2" xfId="2415" xr:uid="{848D23F1-2298-49B2-B906-117439445D3A}"/>
    <cellStyle name="Millares 2 3 2 6 2 2" xfId="5277" xr:uid="{D8223AB6-E6DA-4581-A214-BB8AA99103E8}"/>
    <cellStyle name="Millares 2 3 2 6 2 2 2" xfId="11001" xr:uid="{7099E5D1-A8B1-4564-8D8B-57A67E58EFA4}"/>
    <cellStyle name="Millares 2 3 2 6 2 2 3" xfId="16725" xr:uid="{D5189826-742D-44C3-8B40-C2B322E4A3E1}"/>
    <cellStyle name="Millares 2 3 2 6 2 3" xfId="8139" xr:uid="{9CF5CE60-04C9-4537-9DAC-2DBC9A70089A}"/>
    <cellStyle name="Millares 2 3 2 6 2 4" xfId="13863" xr:uid="{555B2B6A-A170-428D-9423-6C19F9FD7484}"/>
    <cellStyle name="Millares 2 3 2 6 3" xfId="3846" xr:uid="{48B46252-0A9A-4440-8EED-59CC56B04C09}"/>
    <cellStyle name="Millares 2 3 2 6 3 2" xfId="9570" xr:uid="{C063CB8E-5B01-4E7C-A9F3-6707FCDAB080}"/>
    <cellStyle name="Millares 2 3 2 6 3 3" xfId="15294" xr:uid="{736C9445-F080-44E5-8C2D-350C0AAC8B61}"/>
    <cellStyle name="Millares 2 3 2 6 4" xfId="6708" xr:uid="{A3F67157-E5BB-4117-9362-60AD1A0CB73A}"/>
    <cellStyle name="Millares 2 3 2 6 5" xfId="12432" xr:uid="{8FC646DB-4962-4091-8B74-FAC15CE000E1}"/>
    <cellStyle name="Millares 2 3 2 7" xfId="1461" xr:uid="{B29E35C2-A4B5-470D-964E-8BB44C236971}"/>
    <cellStyle name="Millares 2 3 2 7 2" xfId="4323" xr:uid="{7875482C-031C-4125-AAC3-811C8F63D6F6}"/>
    <cellStyle name="Millares 2 3 2 7 2 2" xfId="10047" xr:uid="{A88DCA22-146F-4418-86DE-BF3C592C2D15}"/>
    <cellStyle name="Millares 2 3 2 7 2 3" xfId="15771" xr:uid="{6EF571E2-C639-4EDE-A039-F6245A2A374A}"/>
    <cellStyle name="Millares 2 3 2 7 3" xfId="7185" xr:uid="{A081846F-2393-439D-8635-39929ABF2079}"/>
    <cellStyle name="Millares 2 3 2 7 4" xfId="12909" xr:uid="{1153F4D6-EB55-4F8E-A84E-0348F976C529}"/>
    <cellStyle name="Millares 2 3 2 8" xfId="2892" xr:uid="{56AFF4A2-8D04-4B9C-9FCA-672E56D4EEC7}"/>
    <cellStyle name="Millares 2 3 2 8 2" xfId="8616" xr:uid="{D927DD57-11FB-4A45-BAD5-AF8C7CF72D8F}"/>
    <cellStyle name="Millares 2 3 2 8 3" xfId="14340" xr:uid="{444344C8-0458-4D44-98AC-621B6AB08B9C}"/>
    <cellStyle name="Millares 2 3 2 9" xfId="5755" xr:uid="{9409DE3F-A026-4E38-8BE0-E7F32EB43285}"/>
    <cellStyle name="Millares 2 3 3" xfId="50" xr:uid="{8DE5F47B-52F4-43F5-A6F8-FD30F32ECD35}"/>
    <cellStyle name="Millares 2 3 3 10" xfId="11498" xr:uid="{C948B1EC-2FDB-420B-8334-8E753E93DA6F}"/>
    <cellStyle name="Millares 2 3 3 2" xfId="109" xr:uid="{42D2B7FD-AC56-457C-9A55-C2B58F1F51FA}"/>
    <cellStyle name="Millares 2 3 3 2 2" xfId="227" xr:uid="{4E7322D6-0727-415D-A3F6-BB71973125F3}"/>
    <cellStyle name="Millares 2 3 3 2 2 2" xfId="466" xr:uid="{D6BEC528-AAD0-4154-819E-778D45866E9E}"/>
    <cellStyle name="Millares 2 3 3 2 2 2 2" xfId="943" xr:uid="{5B46D629-AFA8-435F-B67D-E38C9E5D767F}"/>
    <cellStyle name="Millares 2 3 3 2 2 2 2 2" xfId="2374" xr:uid="{4BD8D0AE-8FFF-4166-A3C0-8B29CB3C188E}"/>
    <cellStyle name="Millares 2 3 3 2 2 2 2 2 2" xfId="5236" xr:uid="{8F90070C-D72A-4B62-A7C3-8A77325EAF78}"/>
    <cellStyle name="Millares 2 3 3 2 2 2 2 2 2 2" xfId="10960" xr:uid="{B106950C-6C8E-476A-9DAF-2E44BB481BCF}"/>
    <cellStyle name="Millares 2 3 3 2 2 2 2 2 2 3" xfId="16684" xr:uid="{D8B951A4-A753-45C7-87C9-2156FF2E2080}"/>
    <cellStyle name="Millares 2 3 3 2 2 2 2 2 3" xfId="8098" xr:uid="{C117640D-A569-496B-9441-7856614428E3}"/>
    <cellStyle name="Millares 2 3 3 2 2 2 2 2 4" xfId="13822" xr:uid="{060CE43B-A6CE-425E-89D7-7F2F14DA6E9D}"/>
    <cellStyle name="Millares 2 3 3 2 2 2 2 3" xfId="3805" xr:uid="{18663873-4115-495F-84D4-EB0232CD0F51}"/>
    <cellStyle name="Millares 2 3 3 2 2 2 2 3 2" xfId="9529" xr:uid="{95B83651-7025-4D6F-9961-A24EC7C47EBB}"/>
    <cellStyle name="Millares 2 3 3 2 2 2 2 3 3" xfId="15253" xr:uid="{AAEC4D4A-1595-4905-A57F-E672FA4F8552}"/>
    <cellStyle name="Millares 2 3 3 2 2 2 2 4" xfId="6667" xr:uid="{2EA1571E-AB8B-4CD7-8935-007CDF6EB6E0}"/>
    <cellStyle name="Millares 2 3 3 2 2 2 2 5" xfId="12391" xr:uid="{B6ECE0AF-A1D3-47F1-8DFB-C60231C2D8D4}"/>
    <cellStyle name="Millares 2 3 3 2 2 2 3" xfId="1420" xr:uid="{493C339D-EE4C-4A8F-B972-5E13D7D7918F}"/>
    <cellStyle name="Millares 2 3 3 2 2 2 3 2" xfId="2851" xr:uid="{A3106322-3D23-45B5-A329-1974F46D0651}"/>
    <cellStyle name="Millares 2 3 3 2 2 2 3 2 2" xfId="5713" xr:uid="{89B1D31C-F033-45B4-B85A-3A4FF39F4AEC}"/>
    <cellStyle name="Millares 2 3 3 2 2 2 3 2 2 2" xfId="11437" xr:uid="{E9403B51-99ED-4BEB-83DE-6ABDEA87EA78}"/>
    <cellStyle name="Millares 2 3 3 2 2 2 3 2 2 3" xfId="17161" xr:uid="{66171EE8-B9EC-45AA-9DEA-84509559D9C3}"/>
    <cellStyle name="Millares 2 3 3 2 2 2 3 2 3" xfId="8575" xr:uid="{FBDBB560-7074-4671-A40F-7BA8F013D36B}"/>
    <cellStyle name="Millares 2 3 3 2 2 2 3 2 4" xfId="14299" xr:uid="{D9BDAB71-D36F-4058-9FB4-58DF41D6B854}"/>
    <cellStyle name="Millares 2 3 3 2 2 2 3 3" xfId="4282" xr:uid="{E78AD801-7B43-4C04-8D78-B0D022C5A427}"/>
    <cellStyle name="Millares 2 3 3 2 2 2 3 3 2" xfId="10006" xr:uid="{C51BF4A7-D8F4-4501-B7E8-A30F9FBBAB39}"/>
    <cellStyle name="Millares 2 3 3 2 2 2 3 3 3" xfId="15730" xr:uid="{46182C9B-9A61-4B22-8A3D-F649DB6DDF34}"/>
    <cellStyle name="Millares 2 3 3 2 2 2 3 4" xfId="7144" xr:uid="{ED06594F-92E2-4A25-ACBD-3A0B7DA400D0}"/>
    <cellStyle name="Millares 2 3 3 2 2 2 3 5" xfId="12868" xr:uid="{F94A4F33-D55E-457A-8A5D-744DF87EBB30}"/>
    <cellStyle name="Millares 2 3 3 2 2 2 4" xfId="1897" xr:uid="{4A1E38BF-D2F2-4768-8ABC-AEE2467135B6}"/>
    <cellStyle name="Millares 2 3 3 2 2 2 4 2" xfId="4759" xr:uid="{718E11FA-E28A-43F6-8284-C918E5424775}"/>
    <cellStyle name="Millares 2 3 3 2 2 2 4 2 2" xfId="10483" xr:uid="{99F373BB-10E1-49C7-A353-1D0BA6A61CF3}"/>
    <cellStyle name="Millares 2 3 3 2 2 2 4 2 3" xfId="16207" xr:uid="{7F1776E4-99FB-4FB6-A155-2991A3DDD36A}"/>
    <cellStyle name="Millares 2 3 3 2 2 2 4 3" xfId="7621" xr:uid="{A430F867-B1A9-4EE7-8AC4-166974A8C33E}"/>
    <cellStyle name="Millares 2 3 3 2 2 2 4 4" xfId="13345" xr:uid="{27153125-D5B7-4DD4-A215-E0AF2457A53E}"/>
    <cellStyle name="Millares 2 3 3 2 2 2 5" xfId="3328" xr:uid="{361E3737-F25A-4C95-AC08-075DCD2E23B4}"/>
    <cellStyle name="Millares 2 3 3 2 2 2 5 2" xfId="9052" xr:uid="{3AD31D09-D0BA-4433-BE2D-FB89D1D9BA90}"/>
    <cellStyle name="Millares 2 3 3 2 2 2 5 3" xfId="14776" xr:uid="{849E417F-3F38-4FA9-AB92-022278EEBC36}"/>
    <cellStyle name="Millares 2 3 3 2 2 2 6" xfId="6190" xr:uid="{F244C7DD-EDF3-4EA8-AA94-E51758557A46}"/>
    <cellStyle name="Millares 2 3 3 2 2 2 7" xfId="11914" xr:uid="{ACCE5E69-EC28-4E9D-BB58-103283FD3028}"/>
    <cellStyle name="Millares 2 3 3 2 2 3" xfId="704" xr:uid="{0684803A-1555-4BE6-8C49-9294D86A91DD}"/>
    <cellStyle name="Millares 2 3 3 2 2 3 2" xfId="2135" xr:uid="{64CBE2DF-DEE0-404B-8F70-22F8CBF082DE}"/>
    <cellStyle name="Millares 2 3 3 2 2 3 2 2" xfId="4997" xr:uid="{D57CBD94-32F5-4379-A60F-E377A51ECE70}"/>
    <cellStyle name="Millares 2 3 3 2 2 3 2 2 2" xfId="10721" xr:uid="{0E06B8FE-D1A0-4B9A-8614-40D5B718F8EC}"/>
    <cellStyle name="Millares 2 3 3 2 2 3 2 2 3" xfId="16445" xr:uid="{C1AFA185-B5DF-4C46-B298-E32C4A48B304}"/>
    <cellStyle name="Millares 2 3 3 2 2 3 2 3" xfId="7859" xr:uid="{5130DE51-576D-4639-91B9-513744A0C476}"/>
    <cellStyle name="Millares 2 3 3 2 2 3 2 4" xfId="13583" xr:uid="{6DE3A8DD-F988-480D-A80F-6671C72480C9}"/>
    <cellStyle name="Millares 2 3 3 2 2 3 3" xfId="3566" xr:uid="{8A805DED-77C4-4F08-B75A-3CFA4AE09AC9}"/>
    <cellStyle name="Millares 2 3 3 2 2 3 3 2" xfId="9290" xr:uid="{D142FB6B-7F08-48CE-86BB-58A03D0A02EC}"/>
    <cellStyle name="Millares 2 3 3 2 2 3 3 3" xfId="15014" xr:uid="{3CE46C3B-7D42-4454-9245-0F347337DD06}"/>
    <cellStyle name="Millares 2 3 3 2 2 3 4" xfId="6428" xr:uid="{9CF9731E-2CC5-4625-BED5-52E8699A46DD}"/>
    <cellStyle name="Millares 2 3 3 2 2 3 5" xfId="12152" xr:uid="{33289CA0-09DF-4170-A287-11EE6FDB4D44}"/>
    <cellStyle name="Millares 2 3 3 2 2 4" xfId="1181" xr:uid="{1C1DD16C-9A7E-4E96-A677-BCF9F0D25825}"/>
    <cellStyle name="Millares 2 3 3 2 2 4 2" xfId="2612" xr:uid="{3986B2F3-EA5B-475D-98AA-51C8C2E430B9}"/>
    <cellStyle name="Millares 2 3 3 2 2 4 2 2" xfId="5474" xr:uid="{3E88895D-9284-4181-AFF6-9A6BCEF1E4D9}"/>
    <cellStyle name="Millares 2 3 3 2 2 4 2 2 2" xfId="11198" xr:uid="{C988488A-5EF2-4C11-8C96-C0783B48E8FC}"/>
    <cellStyle name="Millares 2 3 3 2 2 4 2 2 3" xfId="16922" xr:uid="{1F0BD9BE-CF81-4C92-9CA9-70C216F2E10F}"/>
    <cellStyle name="Millares 2 3 3 2 2 4 2 3" xfId="8336" xr:uid="{9EBCA6B0-AD1D-42C0-BE8B-E7C25434F975}"/>
    <cellStyle name="Millares 2 3 3 2 2 4 2 4" xfId="14060" xr:uid="{E23EC215-FA42-4D5E-8D6D-A058220262E6}"/>
    <cellStyle name="Millares 2 3 3 2 2 4 3" xfId="4043" xr:uid="{14A108E7-7672-4315-9765-1AF70DF25BE6}"/>
    <cellStyle name="Millares 2 3 3 2 2 4 3 2" xfId="9767" xr:uid="{02C4EBCE-D24D-49B6-9454-69F03ADF189A}"/>
    <cellStyle name="Millares 2 3 3 2 2 4 3 3" xfId="15491" xr:uid="{894436E2-4DA1-45B3-9A6D-5782DC044CFE}"/>
    <cellStyle name="Millares 2 3 3 2 2 4 4" xfId="6905" xr:uid="{9266984C-0773-4E54-AA25-94E519C7DA78}"/>
    <cellStyle name="Millares 2 3 3 2 2 4 5" xfId="12629" xr:uid="{B80B6D68-D51C-40B2-9591-E65438FF3A63}"/>
    <cellStyle name="Millares 2 3 3 2 2 5" xfId="1658" xr:uid="{4E156F68-ABB9-4A16-ACC1-0DA5CF92E0F2}"/>
    <cellStyle name="Millares 2 3 3 2 2 5 2" xfId="4520" xr:uid="{6D6AEA64-C341-4F67-916F-6E48B0E6529D}"/>
    <cellStyle name="Millares 2 3 3 2 2 5 2 2" xfId="10244" xr:uid="{E2FD451D-18C3-4996-9D6F-B8BD6E4EB2CF}"/>
    <cellStyle name="Millares 2 3 3 2 2 5 2 3" xfId="15968" xr:uid="{0A08557B-6E56-4382-A8AB-34ECFDA88047}"/>
    <cellStyle name="Millares 2 3 3 2 2 5 3" xfId="7382" xr:uid="{7AE7BE4B-3824-4CE6-A233-96B1A21E8E32}"/>
    <cellStyle name="Millares 2 3 3 2 2 5 4" xfId="13106" xr:uid="{C7836037-D61B-41B9-9071-0F0BDF3E6DCA}"/>
    <cellStyle name="Millares 2 3 3 2 2 6" xfId="3089" xr:uid="{4BE140B3-F385-4E14-ABE8-2EC84338CE14}"/>
    <cellStyle name="Millares 2 3 3 2 2 6 2" xfId="8813" xr:uid="{D5633005-AE4E-4952-9302-6209D6DB8ACA}"/>
    <cellStyle name="Millares 2 3 3 2 2 6 3" xfId="14537" xr:uid="{14ABC1CA-7ECA-40F0-9C7F-35DD6509992E}"/>
    <cellStyle name="Millares 2 3 3 2 2 7" xfId="5951" xr:uid="{8F4434CF-EE61-4260-A0B2-611C71D5EFDA}"/>
    <cellStyle name="Millares 2 3 3 2 2 8" xfId="11675" xr:uid="{577E1D4A-50D5-4FCD-B6B4-DC503845BC65}"/>
    <cellStyle name="Millares 2 3 3 2 3" xfId="348" xr:uid="{8C6E3F17-8CB2-4019-BB97-36FCCF92802F}"/>
    <cellStyle name="Millares 2 3 3 2 3 2" xfId="825" xr:uid="{E78849A3-B979-41B4-9FF0-493C42791CA1}"/>
    <cellStyle name="Millares 2 3 3 2 3 2 2" xfId="2256" xr:uid="{847B419C-A833-47AA-B14C-2FD78F2C6163}"/>
    <cellStyle name="Millares 2 3 3 2 3 2 2 2" xfId="5118" xr:uid="{9188D5FE-2CA7-4120-B25E-331DAB946C4E}"/>
    <cellStyle name="Millares 2 3 3 2 3 2 2 2 2" xfId="10842" xr:uid="{43B98FFA-A737-4390-B96B-16734D9AA527}"/>
    <cellStyle name="Millares 2 3 3 2 3 2 2 2 3" xfId="16566" xr:uid="{AEE4C71D-BD5B-45FB-82A1-52560FF86451}"/>
    <cellStyle name="Millares 2 3 3 2 3 2 2 3" xfId="7980" xr:uid="{C3BD5FE4-1B22-4BE3-9B81-51F30EDD8DFA}"/>
    <cellStyle name="Millares 2 3 3 2 3 2 2 4" xfId="13704" xr:uid="{A3F43CBF-CDD4-495A-B3A1-46F2D97677B3}"/>
    <cellStyle name="Millares 2 3 3 2 3 2 3" xfId="3687" xr:uid="{B9AFDBCA-FD52-4BF7-9251-814B740F6DA3}"/>
    <cellStyle name="Millares 2 3 3 2 3 2 3 2" xfId="9411" xr:uid="{D38220A4-0CA7-4318-80A9-F8FEA3CBE296}"/>
    <cellStyle name="Millares 2 3 3 2 3 2 3 3" xfId="15135" xr:uid="{4048685C-82DA-4A7A-8DEA-8E2FDB276010}"/>
    <cellStyle name="Millares 2 3 3 2 3 2 4" xfId="6549" xr:uid="{F03A1744-A686-4336-A444-514DBC309155}"/>
    <cellStyle name="Millares 2 3 3 2 3 2 5" xfId="12273" xr:uid="{C95E7929-6B28-4E8A-9397-6CA9B7485737}"/>
    <cellStyle name="Millares 2 3 3 2 3 3" xfId="1302" xr:uid="{DECAB850-A04E-4CDA-81D7-08BCC00D66AA}"/>
    <cellStyle name="Millares 2 3 3 2 3 3 2" xfId="2733" xr:uid="{98174894-B4BE-4976-A54C-EDD0DCDE2293}"/>
    <cellStyle name="Millares 2 3 3 2 3 3 2 2" xfId="5595" xr:uid="{02EB47A9-A600-4F5E-B006-E0FAABAFBF7C}"/>
    <cellStyle name="Millares 2 3 3 2 3 3 2 2 2" xfId="11319" xr:uid="{2659FA3F-28DE-4F0E-95DF-D0DB07290F33}"/>
    <cellStyle name="Millares 2 3 3 2 3 3 2 2 3" xfId="17043" xr:uid="{7FF77CE8-BA25-44A2-91E9-D6A75FFBABA4}"/>
    <cellStyle name="Millares 2 3 3 2 3 3 2 3" xfId="8457" xr:uid="{085401D6-2BB6-4816-A557-8059B31377CC}"/>
    <cellStyle name="Millares 2 3 3 2 3 3 2 4" xfId="14181" xr:uid="{1B7F750E-93A9-4F32-BEEA-E52F5ECC74D7}"/>
    <cellStyle name="Millares 2 3 3 2 3 3 3" xfId="4164" xr:uid="{499D2025-10CD-48B9-B8DD-4B44031D1060}"/>
    <cellStyle name="Millares 2 3 3 2 3 3 3 2" xfId="9888" xr:uid="{9950AD3F-1078-4734-9400-3D0ADF22556B}"/>
    <cellStyle name="Millares 2 3 3 2 3 3 3 3" xfId="15612" xr:uid="{47266E78-D777-4B3E-B1AF-DF419F80D249}"/>
    <cellStyle name="Millares 2 3 3 2 3 3 4" xfId="7026" xr:uid="{F273499D-6D2D-442C-832A-92875FB8815F}"/>
    <cellStyle name="Millares 2 3 3 2 3 3 5" xfId="12750" xr:uid="{8C90646D-7DC8-4BA4-A070-BD3C8047FE8C}"/>
    <cellStyle name="Millares 2 3 3 2 3 4" xfId="1779" xr:uid="{428D3129-6D78-44F9-AAEA-47D2618EC711}"/>
    <cellStyle name="Millares 2 3 3 2 3 4 2" xfId="4641" xr:uid="{9AC4E205-0B1D-4C31-9E2A-04979386DE8A}"/>
    <cellStyle name="Millares 2 3 3 2 3 4 2 2" xfId="10365" xr:uid="{8E7DA27F-6FD8-4B18-98FF-12BF7304D9E9}"/>
    <cellStyle name="Millares 2 3 3 2 3 4 2 3" xfId="16089" xr:uid="{471C0BEE-A55B-4FEA-83FD-691B7BC1BD23}"/>
    <cellStyle name="Millares 2 3 3 2 3 4 3" xfId="7503" xr:uid="{D5E169E6-5AAD-4F0F-A790-5858C62F6C4D}"/>
    <cellStyle name="Millares 2 3 3 2 3 4 4" xfId="13227" xr:uid="{0868193A-E66C-47F1-AB31-57B45E96A328}"/>
    <cellStyle name="Millares 2 3 3 2 3 5" xfId="3210" xr:uid="{48841D88-A7D7-4EA5-987E-E308BA724D7D}"/>
    <cellStyle name="Millares 2 3 3 2 3 5 2" xfId="8934" xr:uid="{C146D66D-A060-4CC3-AE5A-619C5FEB4307}"/>
    <cellStyle name="Millares 2 3 3 2 3 5 3" xfId="14658" xr:uid="{481A9C02-81CD-4625-A0E0-40F56ABECAD5}"/>
    <cellStyle name="Millares 2 3 3 2 3 6" xfId="6072" xr:uid="{A0BDFEDA-6F7C-413D-BF50-0609E44D80F7}"/>
    <cellStyle name="Millares 2 3 3 2 3 7" xfId="11796" xr:uid="{880C1CE4-348F-4292-B0CD-EF638D900E9F}"/>
    <cellStyle name="Millares 2 3 3 2 4" xfId="586" xr:uid="{D18C7923-B805-4677-B1C1-AA6B2887EE74}"/>
    <cellStyle name="Millares 2 3 3 2 4 2" xfId="2017" xr:uid="{D2BCD076-39F5-4F20-9A2E-C6FF8B15CB45}"/>
    <cellStyle name="Millares 2 3 3 2 4 2 2" xfId="4879" xr:uid="{296A31A7-AE8D-467D-AC42-2E1DC450DAC2}"/>
    <cellStyle name="Millares 2 3 3 2 4 2 2 2" xfId="10603" xr:uid="{E4716915-9A2C-46E9-811A-97C10C3E8154}"/>
    <cellStyle name="Millares 2 3 3 2 4 2 2 3" xfId="16327" xr:uid="{AB82A023-2A86-41A5-8FEA-4B8944D2B664}"/>
    <cellStyle name="Millares 2 3 3 2 4 2 3" xfId="7741" xr:uid="{CB65EE05-8E71-403B-BC59-FB7C7826899D}"/>
    <cellStyle name="Millares 2 3 3 2 4 2 4" xfId="13465" xr:uid="{894456F4-5D71-4FCE-8B3C-9EA0CBB3DEF0}"/>
    <cellStyle name="Millares 2 3 3 2 4 3" xfId="3448" xr:uid="{97770C65-68FF-4D37-93F7-C8CA2A0E2356}"/>
    <cellStyle name="Millares 2 3 3 2 4 3 2" xfId="9172" xr:uid="{F59F6659-9E44-40F4-B7A1-201F828B4C22}"/>
    <cellStyle name="Millares 2 3 3 2 4 3 3" xfId="14896" xr:uid="{DAA7828C-AF91-4312-8FE0-F635C46FA3C0}"/>
    <cellStyle name="Millares 2 3 3 2 4 4" xfId="6310" xr:uid="{2C4B41FF-DE5D-4E78-B5F2-5282A1D93482}"/>
    <cellStyle name="Millares 2 3 3 2 4 5" xfId="12034" xr:uid="{FCB9E36B-D4FA-476F-AF13-3B181683696B}"/>
    <cellStyle name="Millares 2 3 3 2 5" xfId="1063" xr:uid="{6483AA71-A34C-4DEF-923E-B6ECB12BAF2C}"/>
    <cellStyle name="Millares 2 3 3 2 5 2" xfId="2494" xr:uid="{70F3ED8C-9EF1-487E-AF3F-6D87CB5EE051}"/>
    <cellStyle name="Millares 2 3 3 2 5 2 2" xfId="5356" xr:uid="{2E940862-E181-4539-B41B-D865FF5C3A2A}"/>
    <cellStyle name="Millares 2 3 3 2 5 2 2 2" xfId="11080" xr:uid="{1FE9C07B-70A1-492B-A9DF-BA90295D1FBB}"/>
    <cellStyle name="Millares 2 3 3 2 5 2 2 3" xfId="16804" xr:uid="{F4CA744B-0630-4748-90F5-F77E394AC40D}"/>
    <cellStyle name="Millares 2 3 3 2 5 2 3" xfId="8218" xr:uid="{244D4378-22BA-42DD-A1F8-A8FFAA672FA4}"/>
    <cellStyle name="Millares 2 3 3 2 5 2 4" xfId="13942" xr:uid="{1DD4ED9D-A91F-4BD8-9514-9D56A19BEF55}"/>
    <cellStyle name="Millares 2 3 3 2 5 3" xfId="3925" xr:uid="{75052DA7-1498-4E58-9F8C-BDB0AAC68559}"/>
    <cellStyle name="Millares 2 3 3 2 5 3 2" xfId="9649" xr:uid="{A3EBA3FA-32F4-42E7-A87A-8495062563CC}"/>
    <cellStyle name="Millares 2 3 3 2 5 3 3" xfId="15373" xr:uid="{8830F2B5-F4A3-4B95-AB4A-E978FE3DB9F7}"/>
    <cellStyle name="Millares 2 3 3 2 5 4" xfId="6787" xr:uid="{FB633588-ABBD-4737-B52C-39BF99C4C10F}"/>
    <cellStyle name="Millares 2 3 3 2 5 5" xfId="12511" xr:uid="{058BE90E-98F8-422E-9059-67CDCDC51B05}"/>
    <cellStyle name="Millares 2 3 3 2 6" xfId="1540" xr:uid="{BB3F551E-472B-4103-9A6B-D932FCDC084D}"/>
    <cellStyle name="Millares 2 3 3 2 6 2" xfId="4402" xr:uid="{48AD7BC0-1824-455E-9E9C-568057621572}"/>
    <cellStyle name="Millares 2 3 3 2 6 2 2" xfId="10126" xr:uid="{15A8BCEC-4E0D-4327-B30F-8C2A1E8D099A}"/>
    <cellStyle name="Millares 2 3 3 2 6 2 3" xfId="15850" xr:uid="{C6F0BEA6-F778-401D-8B91-18CE3285FC13}"/>
    <cellStyle name="Millares 2 3 3 2 6 3" xfId="7264" xr:uid="{BA310614-3AEC-4BB0-8758-3BF61DE3B0E1}"/>
    <cellStyle name="Millares 2 3 3 2 6 4" xfId="12988" xr:uid="{6CD95263-EC80-4D9F-9699-7D1D52CDA571}"/>
    <cellStyle name="Millares 2 3 3 2 7" xfId="2971" xr:uid="{9662A4E0-2960-4560-AEFC-56D6992FE160}"/>
    <cellStyle name="Millares 2 3 3 2 7 2" xfId="8695" xr:uid="{1668C42D-A0D2-4563-82DF-50E344F659CE}"/>
    <cellStyle name="Millares 2 3 3 2 7 3" xfId="14419" xr:uid="{4ADBADFE-A100-42A2-B39B-5FFDF691B96C}"/>
    <cellStyle name="Millares 2 3 3 2 8" xfId="5833" xr:uid="{D23BE9E9-5D51-49ED-B633-02D4F2FFB459}"/>
    <cellStyle name="Millares 2 3 3 2 9" xfId="11557" xr:uid="{6F341750-4C79-440E-8863-A06049093951}"/>
    <cellStyle name="Millares 2 3 3 3" xfId="167" xr:uid="{31760852-6D8A-4D04-AE5B-D8B7EED45D33}"/>
    <cellStyle name="Millares 2 3 3 3 2" xfId="406" xr:uid="{CA99FEEB-79FC-46D2-B262-EBE025179AA3}"/>
    <cellStyle name="Millares 2 3 3 3 2 2" xfId="883" xr:uid="{7668889E-B5F9-4F26-BDFB-6E9AE3ED98BB}"/>
    <cellStyle name="Millares 2 3 3 3 2 2 2" xfId="2314" xr:uid="{FA2ED0C4-9E55-41C0-ACB0-34F540BF1F79}"/>
    <cellStyle name="Millares 2 3 3 3 2 2 2 2" xfId="5176" xr:uid="{D0D08018-13D7-4E4F-96A4-DBDAE59511A9}"/>
    <cellStyle name="Millares 2 3 3 3 2 2 2 2 2" xfId="10900" xr:uid="{B35C1CC8-B538-4161-B5AB-977819B53E21}"/>
    <cellStyle name="Millares 2 3 3 3 2 2 2 2 3" xfId="16624" xr:uid="{672D781F-204A-430C-A4E1-56A15F8E588F}"/>
    <cellStyle name="Millares 2 3 3 3 2 2 2 3" xfId="8038" xr:uid="{28E77212-2B49-4EC3-82F7-8CD0CE0B3B38}"/>
    <cellStyle name="Millares 2 3 3 3 2 2 2 4" xfId="13762" xr:uid="{6176B7D9-D953-4C85-B291-3BED72386152}"/>
    <cellStyle name="Millares 2 3 3 3 2 2 3" xfId="3745" xr:uid="{4C7F64D1-3997-43DA-89AA-445A5495585F}"/>
    <cellStyle name="Millares 2 3 3 3 2 2 3 2" xfId="9469" xr:uid="{AEC60B9A-5D1D-4A2A-9FB5-A909584AE430}"/>
    <cellStyle name="Millares 2 3 3 3 2 2 3 3" xfId="15193" xr:uid="{5CCFBD2A-F0E7-4500-8977-78B352BF943F}"/>
    <cellStyle name="Millares 2 3 3 3 2 2 4" xfId="6607" xr:uid="{7FA3A3B6-1F28-4465-988E-E5BC66065D7A}"/>
    <cellStyle name="Millares 2 3 3 3 2 2 5" xfId="12331" xr:uid="{68D2D600-08AE-4C44-81E7-B110AD30CAAC}"/>
    <cellStyle name="Millares 2 3 3 3 2 3" xfId="1360" xr:uid="{EFF5D6EF-ACF8-4887-AA55-22D05AB4436D}"/>
    <cellStyle name="Millares 2 3 3 3 2 3 2" xfId="2791" xr:uid="{78DAF890-A6ED-4C1F-92D0-5B19627F608F}"/>
    <cellStyle name="Millares 2 3 3 3 2 3 2 2" xfId="5653" xr:uid="{5A719E3D-F700-4B06-9F2F-7D9DAA942DDC}"/>
    <cellStyle name="Millares 2 3 3 3 2 3 2 2 2" xfId="11377" xr:uid="{0080A58A-E67D-4BB4-82A0-DF1893637E64}"/>
    <cellStyle name="Millares 2 3 3 3 2 3 2 2 3" xfId="17101" xr:uid="{D5C9622B-A626-4A1F-8F78-86E85379615C}"/>
    <cellStyle name="Millares 2 3 3 3 2 3 2 3" xfId="8515" xr:uid="{0F518450-E70C-4FEF-A5BF-BCBF1831C8CB}"/>
    <cellStyle name="Millares 2 3 3 3 2 3 2 4" xfId="14239" xr:uid="{74337AF0-9F6B-49B5-9D9B-58D81CCC5A98}"/>
    <cellStyle name="Millares 2 3 3 3 2 3 3" xfId="4222" xr:uid="{E0BDC39D-338D-4363-BCA5-FFF483092D73}"/>
    <cellStyle name="Millares 2 3 3 3 2 3 3 2" xfId="9946" xr:uid="{910F7EB8-36E5-4249-9238-A8894FA62C9B}"/>
    <cellStyle name="Millares 2 3 3 3 2 3 3 3" xfId="15670" xr:uid="{1CD07EE3-ABD6-49EF-8D58-AF0007071B4F}"/>
    <cellStyle name="Millares 2 3 3 3 2 3 4" xfId="7084" xr:uid="{1A2D4331-795A-4E08-BEEE-AD421CEFDDF2}"/>
    <cellStyle name="Millares 2 3 3 3 2 3 5" xfId="12808" xr:uid="{A46BD52C-A307-4B1A-BE72-3381CDA0AB29}"/>
    <cellStyle name="Millares 2 3 3 3 2 4" xfId="1837" xr:uid="{DCD62118-4191-4CB6-95FE-E4CC2583D6C5}"/>
    <cellStyle name="Millares 2 3 3 3 2 4 2" xfId="4699" xr:uid="{9DA91078-F0F2-4383-B628-3F7DFA219598}"/>
    <cellStyle name="Millares 2 3 3 3 2 4 2 2" xfId="10423" xr:uid="{8C02338F-DA36-4F18-A577-07AC1A84F792}"/>
    <cellStyle name="Millares 2 3 3 3 2 4 2 3" xfId="16147" xr:uid="{75CA5910-E6AB-4F3A-9C55-BA62CC25AC94}"/>
    <cellStyle name="Millares 2 3 3 3 2 4 3" xfId="7561" xr:uid="{B89E46F7-B4D6-41ED-B8C5-F6E68C23EF6A}"/>
    <cellStyle name="Millares 2 3 3 3 2 4 4" xfId="13285" xr:uid="{276E55BC-2026-4F1F-B95F-47F12751AD4D}"/>
    <cellStyle name="Millares 2 3 3 3 2 5" xfId="3268" xr:uid="{33A21AAE-353E-42BF-9BF9-C0EFCFF90A08}"/>
    <cellStyle name="Millares 2 3 3 3 2 5 2" xfId="8992" xr:uid="{EF0B80DC-654E-415C-B64F-80E711335317}"/>
    <cellStyle name="Millares 2 3 3 3 2 5 3" xfId="14716" xr:uid="{01EE14FF-E674-4E0D-96DB-08AF949241D9}"/>
    <cellStyle name="Millares 2 3 3 3 2 6" xfId="6130" xr:uid="{106AB2EC-A3E5-4016-AF24-3495EEDDDDD3}"/>
    <cellStyle name="Millares 2 3 3 3 2 7" xfId="11854" xr:uid="{7B69125D-610A-45D5-B4E4-E0B6A130B0FC}"/>
    <cellStyle name="Millares 2 3 3 3 3" xfId="644" xr:uid="{CEC4B914-2075-4BE7-9301-E07146A6746F}"/>
    <cellStyle name="Millares 2 3 3 3 3 2" xfId="2075" xr:uid="{9A4D1179-0DBA-4208-8B4B-42ED92C74871}"/>
    <cellStyle name="Millares 2 3 3 3 3 2 2" xfId="4937" xr:uid="{EC37C32B-03EB-470C-87C1-17D2A13BC8E4}"/>
    <cellStyle name="Millares 2 3 3 3 3 2 2 2" xfId="10661" xr:uid="{6C6D0F02-E3E8-41C5-9F44-FC314DD82F8F}"/>
    <cellStyle name="Millares 2 3 3 3 3 2 2 3" xfId="16385" xr:uid="{36781376-77BC-43C3-ABCD-D35402C005F9}"/>
    <cellStyle name="Millares 2 3 3 3 3 2 3" xfId="7799" xr:uid="{07B6D329-7BD4-409C-964F-19A82A22E4B5}"/>
    <cellStyle name="Millares 2 3 3 3 3 2 4" xfId="13523" xr:uid="{AEEE042A-C36C-4AA7-8B75-2C8C4A3F9DD8}"/>
    <cellStyle name="Millares 2 3 3 3 3 3" xfId="3506" xr:uid="{0AC55A4D-22A6-4F5D-B728-3EFC34BC44E4}"/>
    <cellStyle name="Millares 2 3 3 3 3 3 2" xfId="9230" xr:uid="{E77B939B-D40E-4E28-9F96-2F199B9FE7F5}"/>
    <cellStyle name="Millares 2 3 3 3 3 3 3" xfId="14954" xr:uid="{895B995C-5D53-418B-B14E-23630551DAC3}"/>
    <cellStyle name="Millares 2 3 3 3 3 4" xfId="6368" xr:uid="{B85359D9-89F2-420B-99F7-771835687BF1}"/>
    <cellStyle name="Millares 2 3 3 3 3 5" xfId="12092" xr:uid="{3DF46B32-9B0E-4A36-9CE4-EF7906525CEF}"/>
    <cellStyle name="Millares 2 3 3 3 4" xfId="1121" xr:uid="{39E3A594-85DF-4940-8F24-BC61227FADEA}"/>
    <cellStyle name="Millares 2 3 3 3 4 2" xfId="2552" xr:uid="{96A9CE58-7F98-4348-96BE-7A0BD4AB7113}"/>
    <cellStyle name="Millares 2 3 3 3 4 2 2" xfId="5414" xr:uid="{CF7E2BE3-097E-42DE-B004-6E0F41CE2797}"/>
    <cellStyle name="Millares 2 3 3 3 4 2 2 2" xfId="11138" xr:uid="{0DE8541E-A026-4BCE-8C06-A171123D063F}"/>
    <cellStyle name="Millares 2 3 3 3 4 2 2 3" xfId="16862" xr:uid="{B7E65FF0-ED52-4935-A031-475C7859235D}"/>
    <cellStyle name="Millares 2 3 3 3 4 2 3" xfId="8276" xr:uid="{70F1613F-F973-43DF-9441-2E777B9052B0}"/>
    <cellStyle name="Millares 2 3 3 3 4 2 4" xfId="14000" xr:uid="{7B876DBC-EC23-4826-963F-1587B370D5CE}"/>
    <cellStyle name="Millares 2 3 3 3 4 3" xfId="3983" xr:uid="{0B41ADDE-2BB7-4D30-B65B-E85278630F62}"/>
    <cellStyle name="Millares 2 3 3 3 4 3 2" xfId="9707" xr:uid="{93A88BD8-5A85-4AAB-B45B-C210C7AACCA7}"/>
    <cellStyle name="Millares 2 3 3 3 4 3 3" xfId="15431" xr:uid="{4E8D639E-52A7-4A41-9323-147C5F75C106}"/>
    <cellStyle name="Millares 2 3 3 3 4 4" xfId="6845" xr:uid="{A122CBC5-BB40-4DC7-A65F-730419540A61}"/>
    <cellStyle name="Millares 2 3 3 3 4 5" xfId="12569" xr:uid="{B3AFC70B-AF5D-4266-BECC-90C3C0141C0E}"/>
    <cellStyle name="Millares 2 3 3 3 5" xfId="1598" xr:uid="{07C08CFA-6A2A-4FD5-8EF9-EA72AF8A2498}"/>
    <cellStyle name="Millares 2 3 3 3 5 2" xfId="4460" xr:uid="{3F52199A-C78B-4C3C-8E1B-4F11EFD02980}"/>
    <cellStyle name="Millares 2 3 3 3 5 2 2" xfId="10184" xr:uid="{90BB724D-248B-4AF3-899E-CF5CEB10186D}"/>
    <cellStyle name="Millares 2 3 3 3 5 2 3" xfId="15908" xr:uid="{0896B080-9F04-4451-A94E-2F2A129FDCF7}"/>
    <cellStyle name="Millares 2 3 3 3 5 3" xfId="7322" xr:uid="{E5AA0DFB-FCC1-4F83-9FA0-6FE920C33247}"/>
    <cellStyle name="Millares 2 3 3 3 5 4" xfId="13046" xr:uid="{C96FD00F-78CE-4C9A-9AA2-AA52CF14D01E}"/>
    <cellStyle name="Millares 2 3 3 3 6" xfId="3029" xr:uid="{A8E3A3AF-8671-40C1-A42B-18092A056F8E}"/>
    <cellStyle name="Millares 2 3 3 3 6 2" xfId="8753" xr:uid="{B2940BA4-3394-4103-AB69-AD690F37AF31}"/>
    <cellStyle name="Millares 2 3 3 3 6 3" xfId="14477" xr:uid="{D87CEE71-FC16-4BCB-BFC4-A3C97A98905A}"/>
    <cellStyle name="Millares 2 3 3 3 7" xfId="5891" xr:uid="{3485E306-61CF-44F8-A4AB-6963FE9DE399}"/>
    <cellStyle name="Millares 2 3 3 3 8" xfId="11615" xr:uid="{DBAA82F5-B35A-4367-B2E3-54878B03AF73}"/>
    <cellStyle name="Millares 2 3 3 4" xfId="288" xr:uid="{90F39AD7-914E-4A0B-BF98-0F6A49269A72}"/>
    <cellStyle name="Millares 2 3 3 4 2" xfId="765" xr:uid="{CE3AD688-C1FA-43F9-9E07-D3CD00E80C3E}"/>
    <cellStyle name="Millares 2 3 3 4 2 2" xfId="2196" xr:uid="{5DD2A447-4EC5-4F52-AA6F-5F35257DB1A5}"/>
    <cellStyle name="Millares 2 3 3 4 2 2 2" xfId="5058" xr:uid="{450F8DD2-32F2-40BC-BAD4-5FA351DCAC51}"/>
    <cellStyle name="Millares 2 3 3 4 2 2 2 2" xfId="10782" xr:uid="{38088A78-DEB5-481D-AC64-73CEAF8C0EA0}"/>
    <cellStyle name="Millares 2 3 3 4 2 2 2 3" xfId="16506" xr:uid="{5AA0492B-EA12-40DB-8C7E-E6BA3D69180E}"/>
    <cellStyle name="Millares 2 3 3 4 2 2 3" xfId="7920" xr:uid="{F3A51299-0065-4845-9E47-263BE50D95D5}"/>
    <cellStyle name="Millares 2 3 3 4 2 2 4" xfId="13644" xr:uid="{69183489-F36A-40F6-9C30-66FA368A0054}"/>
    <cellStyle name="Millares 2 3 3 4 2 3" xfId="3627" xr:uid="{B5C608DC-13C8-4672-AFCC-DE1B13419FF8}"/>
    <cellStyle name="Millares 2 3 3 4 2 3 2" xfId="9351" xr:uid="{17B0C218-ED2C-425D-8C5F-FC34477C7390}"/>
    <cellStyle name="Millares 2 3 3 4 2 3 3" xfId="15075" xr:uid="{B8311CF8-F4B6-4091-817D-3B69E32795BD}"/>
    <cellStyle name="Millares 2 3 3 4 2 4" xfId="6489" xr:uid="{76752233-6485-41BF-A9AF-9717A83DC0AA}"/>
    <cellStyle name="Millares 2 3 3 4 2 5" xfId="12213" xr:uid="{02649BDC-8909-4379-B532-05DC55D9BB9D}"/>
    <cellStyle name="Millares 2 3 3 4 3" xfId="1242" xr:uid="{333F782F-D6AF-41C3-A2FB-B2280AB8469E}"/>
    <cellStyle name="Millares 2 3 3 4 3 2" xfId="2673" xr:uid="{DE9B6282-BC81-4360-8012-CFDD303CF389}"/>
    <cellStyle name="Millares 2 3 3 4 3 2 2" xfId="5535" xr:uid="{2CF1DD7F-4F49-45FE-9ED6-0AFB76C038E9}"/>
    <cellStyle name="Millares 2 3 3 4 3 2 2 2" xfId="11259" xr:uid="{9A2C135C-C5D2-4110-A8D3-F19019B25A2E}"/>
    <cellStyle name="Millares 2 3 3 4 3 2 2 3" xfId="16983" xr:uid="{268BF1BE-25C0-446E-BA59-E56B112849A4}"/>
    <cellStyle name="Millares 2 3 3 4 3 2 3" xfId="8397" xr:uid="{E3F4A394-DC9F-49E6-BCD9-3A4BFAE4BCCD}"/>
    <cellStyle name="Millares 2 3 3 4 3 2 4" xfId="14121" xr:uid="{7258CAA2-8353-4A83-A75D-BDB28D026E52}"/>
    <cellStyle name="Millares 2 3 3 4 3 3" xfId="4104" xr:uid="{0CC2FF92-51FA-4E02-87C0-134D673639C0}"/>
    <cellStyle name="Millares 2 3 3 4 3 3 2" xfId="9828" xr:uid="{A46632FE-412F-438E-AD1D-DE2B15E05643}"/>
    <cellStyle name="Millares 2 3 3 4 3 3 3" xfId="15552" xr:uid="{043E3BC6-0179-4704-A439-0189FA02DF9E}"/>
    <cellStyle name="Millares 2 3 3 4 3 4" xfId="6966" xr:uid="{6C78EE60-C464-4E4E-A83C-906297015AAB}"/>
    <cellStyle name="Millares 2 3 3 4 3 5" xfId="12690" xr:uid="{E7399826-A9C0-437C-A8AA-31DD10B7D922}"/>
    <cellStyle name="Millares 2 3 3 4 4" xfId="1719" xr:uid="{04946846-0EE2-46B5-837B-99F3DCAFDA8B}"/>
    <cellStyle name="Millares 2 3 3 4 4 2" xfId="4581" xr:uid="{AFC6E56D-0B82-4A67-ABC9-BB470074A636}"/>
    <cellStyle name="Millares 2 3 3 4 4 2 2" xfId="10305" xr:uid="{83B0BFC1-C4C2-4A77-A822-066178AE1C3D}"/>
    <cellStyle name="Millares 2 3 3 4 4 2 3" xfId="16029" xr:uid="{7C937131-FF5F-4AB2-B1E7-74BCF4103000}"/>
    <cellStyle name="Millares 2 3 3 4 4 3" xfId="7443" xr:uid="{9A51BB47-43BD-4F8C-85FA-FB419B652213}"/>
    <cellStyle name="Millares 2 3 3 4 4 4" xfId="13167" xr:uid="{D118B7BF-55A1-4082-B205-7DDBC576F36B}"/>
    <cellStyle name="Millares 2 3 3 4 5" xfId="3150" xr:uid="{FAC2C521-0FCC-4E7D-9101-E89227F59E14}"/>
    <cellStyle name="Millares 2 3 3 4 5 2" xfId="8874" xr:uid="{0805572D-F49A-4DC0-AD82-885B7680CB16}"/>
    <cellStyle name="Millares 2 3 3 4 5 3" xfId="14598" xr:uid="{2B32C738-4C89-4A3E-8ADC-8614CF8CF1C6}"/>
    <cellStyle name="Millares 2 3 3 4 6" xfId="6012" xr:uid="{565045C9-5F40-4944-B298-515F8D890E7E}"/>
    <cellStyle name="Millares 2 3 3 4 7" xfId="11736" xr:uid="{7ACD167F-2104-438D-9431-6E21A6B890B0}"/>
    <cellStyle name="Millares 2 3 3 5" xfId="526" xr:uid="{2248D2FE-F2EF-4488-A6B5-8C21D606FCA0}"/>
    <cellStyle name="Millares 2 3 3 5 2" xfId="1957" xr:uid="{98271ECD-8780-4EDA-86D7-B9B81AA161A6}"/>
    <cellStyle name="Millares 2 3 3 5 2 2" xfId="4819" xr:uid="{E6C6C35A-E816-41DB-AAAB-EA8A83B3A76B}"/>
    <cellStyle name="Millares 2 3 3 5 2 2 2" xfId="10543" xr:uid="{E6C85376-24A1-4D5F-BFBB-5442EB151209}"/>
    <cellStyle name="Millares 2 3 3 5 2 2 3" xfId="16267" xr:uid="{4ADAD1D9-4877-48EB-8317-17D110D4E2B5}"/>
    <cellStyle name="Millares 2 3 3 5 2 3" xfId="7681" xr:uid="{0A883162-7F9E-49EF-8ABE-75F76C7D9E71}"/>
    <cellStyle name="Millares 2 3 3 5 2 4" xfId="13405" xr:uid="{B1B7C0E6-124F-4961-B1DC-313AA01A7D19}"/>
    <cellStyle name="Millares 2 3 3 5 3" xfId="3388" xr:uid="{B96608E4-132C-4906-AABD-49F2BAEB6971}"/>
    <cellStyle name="Millares 2 3 3 5 3 2" xfId="9112" xr:uid="{A94F3F5B-8715-4366-8ABE-693E0B2A5E93}"/>
    <cellStyle name="Millares 2 3 3 5 3 3" xfId="14836" xr:uid="{1E641E56-CA50-40BC-A8A6-A1120D91458D}"/>
    <cellStyle name="Millares 2 3 3 5 4" xfId="6250" xr:uid="{BAC3E2E4-22D5-47A5-A0C8-08454E23A03B}"/>
    <cellStyle name="Millares 2 3 3 5 5" xfId="11974" xr:uid="{EF8DDC77-79B9-4977-906A-02AA29EF39BC}"/>
    <cellStyle name="Millares 2 3 3 6" xfId="1003" xr:uid="{E2159556-B78D-48B7-8CF9-9FF32AAC5FAA}"/>
    <cellStyle name="Millares 2 3 3 6 2" xfId="2434" xr:uid="{03D2C9CF-1488-482A-B35B-232D9003AE32}"/>
    <cellStyle name="Millares 2 3 3 6 2 2" xfId="5296" xr:uid="{F59B10F0-CCC8-4896-A5D9-71F3C3869CD3}"/>
    <cellStyle name="Millares 2 3 3 6 2 2 2" xfId="11020" xr:uid="{D1464AB0-295E-4BEA-89E3-C958086119E3}"/>
    <cellStyle name="Millares 2 3 3 6 2 2 3" xfId="16744" xr:uid="{5DD45CDC-CC7C-409F-BB26-BEA2C7C18908}"/>
    <cellStyle name="Millares 2 3 3 6 2 3" xfId="8158" xr:uid="{9A666239-9689-4153-97EE-18195EB07D32}"/>
    <cellStyle name="Millares 2 3 3 6 2 4" xfId="13882" xr:uid="{23ABAB87-8BD8-420F-9B98-F89200EBF7E7}"/>
    <cellStyle name="Millares 2 3 3 6 3" xfId="3865" xr:uid="{E7C2E19F-D1E5-45CE-9806-579F69C356DE}"/>
    <cellStyle name="Millares 2 3 3 6 3 2" xfId="9589" xr:uid="{F716E4D6-7B4A-4626-8950-D0F001DD0A16}"/>
    <cellStyle name="Millares 2 3 3 6 3 3" xfId="15313" xr:uid="{AFC20CCE-0349-4776-99CB-5740BDEFBC52}"/>
    <cellStyle name="Millares 2 3 3 6 4" xfId="6727" xr:uid="{FD4D5F21-D798-4F20-8EB1-1857E0B37AF4}"/>
    <cellStyle name="Millares 2 3 3 6 5" xfId="12451" xr:uid="{47C2F1C3-4EE2-4155-8064-FB8F46014B1F}"/>
    <cellStyle name="Millares 2 3 3 7" xfId="1480" xr:uid="{E66F894E-78E8-4CE6-A92A-84213C8E34E8}"/>
    <cellStyle name="Millares 2 3 3 7 2" xfId="4342" xr:uid="{264CC6E4-F218-4FE3-A025-E60F77C79DAA}"/>
    <cellStyle name="Millares 2 3 3 7 2 2" xfId="10066" xr:uid="{06E6F7E9-07FE-4F16-BE9F-64E08CEFCC56}"/>
    <cellStyle name="Millares 2 3 3 7 2 3" xfId="15790" xr:uid="{D41A4E54-2EE9-4AED-B809-C61E7FFD62E8}"/>
    <cellStyle name="Millares 2 3 3 7 3" xfId="7204" xr:uid="{EC4B80E0-0D72-4679-9538-506397AC8D6D}"/>
    <cellStyle name="Millares 2 3 3 7 4" xfId="12928" xr:uid="{180B5ECB-8528-4072-B424-C0C02CD20B77}"/>
    <cellStyle name="Millares 2 3 3 8" xfId="2911" xr:uid="{A6DF6E26-918D-4CE8-B0FA-72ECB14FFCED}"/>
    <cellStyle name="Millares 2 3 3 8 2" xfId="8635" xr:uid="{017FC29E-E0EA-43F5-99A8-46624C7C6E39}"/>
    <cellStyle name="Millares 2 3 3 8 3" xfId="14359" xr:uid="{44BD6088-E709-4BA5-98DD-19F10FA7491A}"/>
    <cellStyle name="Millares 2 3 3 9" xfId="5774" xr:uid="{8DD49263-8A76-4500-AA16-B610D2BAE1FC}"/>
    <cellStyle name="Millares 2 3 4" xfId="70" xr:uid="{80E8AD13-1086-43C9-BB73-5D75906DFBC5}"/>
    <cellStyle name="Millares 2 3 4 2" xfId="188" xr:uid="{3FB248F3-A162-4477-9652-CBAE4011D922}"/>
    <cellStyle name="Millares 2 3 4 2 2" xfId="427" xr:uid="{946E9137-FB68-45B5-896E-FAAE90F5C732}"/>
    <cellStyle name="Millares 2 3 4 2 2 2" xfId="904" xr:uid="{149392FA-159F-4C34-8A92-3623BDC31230}"/>
    <cellStyle name="Millares 2 3 4 2 2 2 2" xfId="2335" xr:uid="{803FE102-B59E-40B6-B667-B8241CE70F87}"/>
    <cellStyle name="Millares 2 3 4 2 2 2 2 2" xfId="5197" xr:uid="{9E407AD7-E0AA-48AB-86E2-173E30FBE6AB}"/>
    <cellStyle name="Millares 2 3 4 2 2 2 2 2 2" xfId="10921" xr:uid="{E01E918A-35AD-4903-9B79-981A19CCD2E7}"/>
    <cellStyle name="Millares 2 3 4 2 2 2 2 2 3" xfId="16645" xr:uid="{ED378ADF-58A0-4844-8660-D908F9AD4052}"/>
    <cellStyle name="Millares 2 3 4 2 2 2 2 3" xfId="8059" xr:uid="{76078D0F-8B76-4EE5-9D24-E511230E0F3A}"/>
    <cellStyle name="Millares 2 3 4 2 2 2 2 4" xfId="13783" xr:uid="{077D50A1-27A7-43D8-BDD8-C339C02FC7C7}"/>
    <cellStyle name="Millares 2 3 4 2 2 2 3" xfId="3766" xr:uid="{1E938C49-1CFE-4C7D-8FF7-09FE673F2FA7}"/>
    <cellStyle name="Millares 2 3 4 2 2 2 3 2" xfId="9490" xr:uid="{7FBB58FB-DD02-49DA-AD18-A9F4A0750B0E}"/>
    <cellStyle name="Millares 2 3 4 2 2 2 3 3" xfId="15214" xr:uid="{AB362D55-891F-42E0-8E8B-E334FB522E96}"/>
    <cellStyle name="Millares 2 3 4 2 2 2 4" xfId="6628" xr:uid="{16386CB2-D6E1-4816-B5C7-24B2037A36AB}"/>
    <cellStyle name="Millares 2 3 4 2 2 2 5" xfId="12352" xr:uid="{647342FE-1194-4F92-94D0-8875FB41F99F}"/>
    <cellStyle name="Millares 2 3 4 2 2 3" xfId="1381" xr:uid="{BAC005CD-08C6-463B-99B0-51EA1AA892A6}"/>
    <cellStyle name="Millares 2 3 4 2 2 3 2" xfId="2812" xr:uid="{1A524FEC-74D0-4316-8878-4A44D15FB3E1}"/>
    <cellStyle name="Millares 2 3 4 2 2 3 2 2" xfId="5674" xr:uid="{9FFCE4AF-3C74-4A01-B613-C53884AE08B2}"/>
    <cellStyle name="Millares 2 3 4 2 2 3 2 2 2" xfId="11398" xr:uid="{FA97492B-C6B6-4CBC-8C62-1C4202207A32}"/>
    <cellStyle name="Millares 2 3 4 2 2 3 2 2 3" xfId="17122" xr:uid="{43E0FB49-4DC2-48E3-B13A-71FE4D041E1B}"/>
    <cellStyle name="Millares 2 3 4 2 2 3 2 3" xfId="8536" xr:uid="{BEFF0B29-95B8-4E68-967A-160FC0E899C9}"/>
    <cellStyle name="Millares 2 3 4 2 2 3 2 4" xfId="14260" xr:uid="{3C428D0C-2D78-416F-8899-7A25EA66E424}"/>
    <cellStyle name="Millares 2 3 4 2 2 3 3" xfId="4243" xr:uid="{309E5AA8-C5D4-4C21-B21B-3998ED72B6E9}"/>
    <cellStyle name="Millares 2 3 4 2 2 3 3 2" xfId="9967" xr:uid="{248A859B-0D06-46A5-96C8-B9D407BD65CE}"/>
    <cellStyle name="Millares 2 3 4 2 2 3 3 3" xfId="15691" xr:uid="{E141440A-9E6C-4D57-9DE2-F294AC78E65F}"/>
    <cellStyle name="Millares 2 3 4 2 2 3 4" xfId="7105" xr:uid="{D3ACCDE2-728E-40EA-AE14-4F75255773DF}"/>
    <cellStyle name="Millares 2 3 4 2 2 3 5" xfId="12829" xr:uid="{17F9DB34-578A-4705-9801-381C056F43E6}"/>
    <cellStyle name="Millares 2 3 4 2 2 4" xfId="1858" xr:uid="{5517268C-6BA2-4D27-AB49-5E71A99C4F94}"/>
    <cellStyle name="Millares 2 3 4 2 2 4 2" xfId="4720" xr:uid="{7D42D2BC-FB38-4378-A5A1-ADA5F730849E}"/>
    <cellStyle name="Millares 2 3 4 2 2 4 2 2" xfId="10444" xr:uid="{083361EE-FD8B-491B-86FB-25B70F7A6FA0}"/>
    <cellStyle name="Millares 2 3 4 2 2 4 2 3" xfId="16168" xr:uid="{97BF026C-BF34-4D19-866D-5C50B04983DC}"/>
    <cellStyle name="Millares 2 3 4 2 2 4 3" xfId="7582" xr:uid="{3BCBAB75-B205-455E-9FB4-52993D896EE2}"/>
    <cellStyle name="Millares 2 3 4 2 2 4 4" xfId="13306" xr:uid="{3D45D155-696E-47FF-A26D-65B30CBDC8D4}"/>
    <cellStyle name="Millares 2 3 4 2 2 5" xfId="3289" xr:uid="{7B7D02D5-D438-4835-A42C-E991B0260FAD}"/>
    <cellStyle name="Millares 2 3 4 2 2 5 2" xfId="9013" xr:uid="{85376071-040F-4204-87E5-B0C32DE86101}"/>
    <cellStyle name="Millares 2 3 4 2 2 5 3" xfId="14737" xr:uid="{8B3966EB-8AA2-44C7-BA08-4D2BB162AF42}"/>
    <cellStyle name="Millares 2 3 4 2 2 6" xfId="6151" xr:uid="{5B750F12-717A-4553-ADDE-F4BE66F81491}"/>
    <cellStyle name="Millares 2 3 4 2 2 7" xfId="11875" xr:uid="{133FDF64-12E8-435C-A59D-6F6EC4DCC33F}"/>
    <cellStyle name="Millares 2 3 4 2 3" xfId="665" xr:uid="{9B46577F-B320-44A3-A29D-140D0DC9CA16}"/>
    <cellStyle name="Millares 2 3 4 2 3 2" xfId="2096" xr:uid="{A96AF03A-2CA4-4444-B1D6-09D2E20C221D}"/>
    <cellStyle name="Millares 2 3 4 2 3 2 2" xfId="4958" xr:uid="{4B25426B-3699-4E50-AFA6-C32D35EF9E35}"/>
    <cellStyle name="Millares 2 3 4 2 3 2 2 2" xfId="10682" xr:uid="{DA227EA6-5A7B-4C35-BE3A-838AABF86662}"/>
    <cellStyle name="Millares 2 3 4 2 3 2 2 3" xfId="16406" xr:uid="{F85008D4-93E1-483B-A68E-057B80FAC214}"/>
    <cellStyle name="Millares 2 3 4 2 3 2 3" xfId="7820" xr:uid="{ACAEF6E7-BD00-4FC9-994E-5821325B91D4}"/>
    <cellStyle name="Millares 2 3 4 2 3 2 4" xfId="13544" xr:uid="{D735ED44-EC33-4116-8677-A71E168B9EF0}"/>
    <cellStyle name="Millares 2 3 4 2 3 3" xfId="3527" xr:uid="{81F7B996-13D2-43FF-8905-73411177CFAE}"/>
    <cellStyle name="Millares 2 3 4 2 3 3 2" xfId="9251" xr:uid="{1C329C13-A094-416E-A889-C59BA1A6117D}"/>
    <cellStyle name="Millares 2 3 4 2 3 3 3" xfId="14975" xr:uid="{B678122A-B8DE-4FD4-A423-45DB833C3AB6}"/>
    <cellStyle name="Millares 2 3 4 2 3 4" xfId="6389" xr:uid="{D8C0D47B-55BA-405D-BDC4-6E3708E721B3}"/>
    <cellStyle name="Millares 2 3 4 2 3 5" xfId="12113" xr:uid="{047DCD11-563E-4A03-AFA1-36E6D2663506}"/>
    <cellStyle name="Millares 2 3 4 2 4" xfId="1142" xr:uid="{C1C79B0B-6203-4204-B100-4A3EE4193CB4}"/>
    <cellStyle name="Millares 2 3 4 2 4 2" xfId="2573" xr:uid="{B89E3864-7E17-41C0-84AA-E40FEAE9E82B}"/>
    <cellStyle name="Millares 2 3 4 2 4 2 2" xfId="5435" xr:uid="{379A6C74-A34B-4F8C-A394-F3BF0E639772}"/>
    <cellStyle name="Millares 2 3 4 2 4 2 2 2" xfId="11159" xr:uid="{B9DEE09E-3C7E-42FF-ACAB-6127513A3353}"/>
    <cellStyle name="Millares 2 3 4 2 4 2 2 3" xfId="16883" xr:uid="{2A31C107-263A-46D1-B17B-E0B19E6EBE86}"/>
    <cellStyle name="Millares 2 3 4 2 4 2 3" xfId="8297" xr:uid="{72AA658F-41FE-43B9-BD5B-376F7147D899}"/>
    <cellStyle name="Millares 2 3 4 2 4 2 4" xfId="14021" xr:uid="{85581274-C55A-4576-8FC5-33727288E515}"/>
    <cellStyle name="Millares 2 3 4 2 4 3" xfId="4004" xr:uid="{9810FFB8-60D8-4175-BB65-0784FA0D6D0C}"/>
    <cellStyle name="Millares 2 3 4 2 4 3 2" xfId="9728" xr:uid="{5F8C17CD-98A6-400E-A1AC-D6264CA7B1B0}"/>
    <cellStyle name="Millares 2 3 4 2 4 3 3" xfId="15452" xr:uid="{CF3621A1-D8E6-4AFA-81F0-80EE3446807B}"/>
    <cellStyle name="Millares 2 3 4 2 4 4" xfId="6866" xr:uid="{724FBB51-5CA5-4D0A-B9E5-D2460BD001DE}"/>
    <cellStyle name="Millares 2 3 4 2 4 5" xfId="12590" xr:uid="{8BE24911-50F6-44D8-9F67-331A320EF6A6}"/>
    <cellStyle name="Millares 2 3 4 2 5" xfId="1619" xr:uid="{5F1C0CEC-592F-4B29-AA17-886845B04C30}"/>
    <cellStyle name="Millares 2 3 4 2 5 2" xfId="4481" xr:uid="{F617E106-A3D8-4C16-A645-0C2B08903AE2}"/>
    <cellStyle name="Millares 2 3 4 2 5 2 2" xfId="10205" xr:uid="{338E5AB4-B942-409C-83C2-C678C5FF9103}"/>
    <cellStyle name="Millares 2 3 4 2 5 2 3" xfId="15929" xr:uid="{F81D3932-2BD1-403E-A237-80FFB224AB64}"/>
    <cellStyle name="Millares 2 3 4 2 5 3" xfId="7343" xr:uid="{523260A4-7A22-4F27-9EBE-19465FC917FE}"/>
    <cellStyle name="Millares 2 3 4 2 5 4" xfId="13067" xr:uid="{83601F74-5407-41A8-B52B-18C513CE3CCB}"/>
    <cellStyle name="Millares 2 3 4 2 6" xfId="3050" xr:uid="{ADDEE964-2FB7-4F58-B148-CF117BF999CE}"/>
    <cellStyle name="Millares 2 3 4 2 6 2" xfId="8774" xr:uid="{22F5A110-02EB-4F9E-BE65-813F746275BD}"/>
    <cellStyle name="Millares 2 3 4 2 6 3" xfId="14498" xr:uid="{29C52572-797E-46FC-8A33-C6F686131AAE}"/>
    <cellStyle name="Millares 2 3 4 2 7" xfId="5912" xr:uid="{FC7E006A-B1DB-4A4E-A24A-6B2307DB0831}"/>
    <cellStyle name="Millares 2 3 4 2 8" xfId="11636" xr:uid="{0482E19F-A859-43F2-814D-65E7833C0A37}"/>
    <cellStyle name="Millares 2 3 4 3" xfId="309" xr:uid="{D5C97BF6-2A2D-4946-88EC-8B6C67279C7A}"/>
    <cellStyle name="Millares 2 3 4 3 2" xfId="786" xr:uid="{E03BB4C4-B30B-43D8-A776-7297E6905D03}"/>
    <cellStyle name="Millares 2 3 4 3 2 2" xfId="2217" xr:uid="{49FF6EDB-578F-47E5-BE09-AFBA2D5100CF}"/>
    <cellStyle name="Millares 2 3 4 3 2 2 2" xfId="5079" xr:uid="{A0906769-D3E0-4244-8F16-2AC51E5EE828}"/>
    <cellStyle name="Millares 2 3 4 3 2 2 2 2" xfId="10803" xr:uid="{E370105C-A1B3-4336-8E8A-59BCB1DA0538}"/>
    <cellStyle name="Millares 2 3 4 3 2 2 2 3" xfId="16527" xr:uid="{1AE93363-9FD0-45B2-9C6A-49D2D0E2343E}"/>
    <cellStyle name="Millares 2 3 4 3 2 2 3" xfId="7941" xr:uid="{251C1EF4-FB19-4A4C-8E1D-DF54CF5CCAAF}"/>
    <cellStyle name="Millares 2 3 4 3 2 2 4" xfId="13665" xr:uid="{A380D92E-0F47-4CEF-84C1-70657D67A917}"/>
    <cellStyle name="Millares 2 3 4 3 2 3" xfId="3648" xr:uid="{473D0017-7126-4E74-8917-05E81AF443DE}"/>
    <cellStyle name="Millares 2 3 4 3 2 3 2" xfId="9372" xr:uid="{0C68D739-F9D2-4D3F-B28C-8805CEEB2CD2}"/>
    <cellStyle name="Millares 2 3 4 3 2 3 3" xfId="15096" xr:uid="{634FDC27-9FCC-468D-B4EB-81657793AC0C}"/>
    <cellStyle name="Millares 2 3 4 3 2 4" xfId="6510" xr:uid="{9101B247-0E5B-438E-A684-034A8A3822C3}"/>
    <cellStyle name="Millares 2 3 4 3 2 5" xfId="12234" xr:uid="{664D1200-27FE-441A-AB7D-EF8376198668}"/>
    <cellStyle name="Millares 2 3 4 3 3" xfId="1263" xr:uid="{47057512-82D3-4917-A3F6-6D596359C963}"/>
    <cellStyle name="Millares 2 3 4 3 3 2" xfId="2694" xr:uid="{715D4D14-9D76-41F7-B6FB-DE6759F9630A}"/>
    <cellStyle name="Millares 2 3 4 3 3 2 2" xfId="5556" xr:uid="{8AB110F6-DF22-4C37-9E16-E26FF1C5C0E3}"/>
    <cellStyle name="Millares 2 3 4 3 3 2 2 2" xfId="11280" xr:uid="{74606C02-3165-4B18-9DC1-6A14B1BF332C}"/>
    <cellStyle name="Millares 2 3 4 3 3 2 2 3" xfId="17004" xr:uid="{57869EC1-25CF-416A-9FF8-ED6A02243B9C}"/>
    <cellStyle name="Millares 2 3 4 3 3 2 3" xfId="8418" xr:uid="{B879325B-8BA4-460D-9202-7098DA3F3863}"/>
    <cellStyle name="Millares 2 3 4 3 3 2 4" xfId="14142" xr:uid="{7ED197C4-F001-4A7C-8E83-741F0B9951BF}"/>
    <cellStyle name="Millares 2 3 4 3 3 3" xfId="4125" xr:uid="{C6255206-6199-46E8-8C93-AF7B9827758D}"/>
    <cellStyle name="Millares 2 3 4 3 3 3 2" xfId="9849" xr:uid="{6E04F689-7AEF-4720-A097-3016AC5D950A}"/>
    <cellStyle name="Millares 2 3 4 3 3 3 3" xfId="15573" xr:uid="{6B6494B6-1E54-4B17-81F6-BCBBD7C2DB12}"/>
    <cellStyle name="Millares 2 3 4 3 3 4" xfId="6987" xr:uid="{086A962D-C04C-477B-99C8-68B6A0A2B20C}"/>
    <cellStyle name="Millares 2 3 4 3 3 5" xfId="12711" xr:uid="{2C03F3E8-F026-4D18-B978-E6DAF22A90FF}"/>
    <cellStyle name="Millares 2 3 4 3 4" xfId="1740" xr:uid="{CCB8D7E4-3183-4AFD-B084-9E3D577A4E18}"/>
    <cellStyle name="Millares 2 3 4 3 4 2" xfId="4602" xr:uid="{A0633F75-B786-43A4-B991-A888E9C9FAB1}"/>
    <cellStyle name="Millares 2 3 4 3 4 2 2" xfId="10326" xr:uid="{5CA69C2A-C985-4EEA-A3F7-E9AAC283467D}"/>
    <cellStyle name="Millares 2 3 4 3 4 2 3" xfId="16050" xr:uid="{52F3519A-3E7F-4924-B10D-CFAB3742AA86}"/>
    <cellStyle name="Millares 2 3 4 3 4 3" xfId="7464" xr:uid="{19BE5FC3-74F5-43AE-A4F5-07EA2E0EF693}"/>
    <cellStyle name="Millares 2 3 4 3 4 4" xfId="13188" xr:uid="{24683A14-2633-4ADD-82C0-128FEDAD9C18}"/>
    <cellStyle name="Millares 2 3 4 3 5" xfId="3171" xr:uid="{BC43A09D-C7C3-4D44-AD61-35DCF998B9B3}"/>
    <cellStyle name="Millares 2 3 4 3 5 2" xfId="8895" xr:uid="{51C27358-344F-4E5A-BF99-7D876BBE04F5}"/>
    <cellStyle name="Millares 2 3 4 3 5 3" xfId="14619" xr:uid="{63108FD6-97DD-4A40-93ED-2F4576110FCF}"/>
    <cellStyle name="Millares 2 3 4 3 6" xfId="6033" xr:uid="{DB2B44A5-CCE4-43CF-91EF-A31E0D56B90A}"/>
    <cellStyle name="Millares 2 3 4 3 7" xfId="11757" xr:uid="{94BD0404-0676-4357-AFE0-BCAA43AB3CF9}"/>
    <cellStyle name="Millares 2 3 4 4" xfId="547" xr:uid="{5F9FD7B2-1C12-40A8-A4AD-61AB4C42DB2A}"/>
    <cellStyle name="Millares 2 3 4 4 2" xfId="1978" xr:uid="{E5DC3BDC-7FA8-4F7D-9BF0-BDA8F6E2347F}"/>
    <cellStyle name="Millares 2 3 4 4 2 2" xfId="4840" xr:uid="{9A892BB9-FBA3-4D1B-A7D8-158B79C617A9}"/>
    <cellStyle name="Millares 2 3 4 4 2 2 2" xfId="10564" xr:uid="{FCCE8FF1-6D1D-4775-A2DD-610272B83487}"/>
    <cellStyle name="Millares 2 3 4 4 2 2 3" xfId="16288" xr:uid="{CFFEFE05-F388-420F-B1D4-E66E5DB4347C}"/>
    <cellStyle name="Millares 2 3 4 4 2 3" xfId="7702" xr:uid="{F7ECD658-4B26-4567-99E8-FB64F31A77C8}"/>
    <cellStyle name="Millares 2 3 4 4 2 4" xfId="13426" xr:uid="{E49D66D8-C9AE-4151-82AC-6217CA822064}"/>
    <cellStyle name="Millares 2 3 4 4 3" xfId="3409" xr:uid="{A15FBB2C-1D76-4DA9-AE10-E47B0FE5939E}"/>
    <cellStyle name="Millares 2 3 4 4 3 2" xfId="9133" xr:uid="{6955654B-D249-4D7D-8630-EF94730302E0}"/>
    <cellStyle name="Millares 2 3 4 4 3 3" xfId="14857" xr:uid="{1474609B-8971-4520-B02B-0472BF806BBF}"/>
    <cellStyle name="Millares 2 3 4 4 4" xfId="6271" xr:uid="{0E884B55-2431-4E86-9A42-FC378CCB28BE}"/>
    <cellStyle name="Millares 2 3 4 4 5" xfId="11995" xr:uid="{3AD24DB5-4D1D-4263-8FAF-DEBAF7C93DC9}"/>
    <cellStyle name="Millares 2 3 4 5" xfId="1024" xr:uid="{2D9762A1-F8C9-466F-AD49-321E05159710}"/>
    <cellStyle name="Millares 2 3 4 5 2" xfId="2455" xr:uid="{9E9CF973-DEC7-48EF-8AF6-1CA0438B6426}"/>
    <cellStyle name="Millares 2 3 4 5 2 2" xfId="5317" xr:uid="{CB1C4FBC-6337-4371-A6CA-0FE9624B1E32}"/>
    <cellStyle name="Millares 2 3 4 5 2 2 2" xfId="11041" xr:uid="{1A9A3EF3-91C2-4B6D-9D1F-CC609D2311DD}"/>
    <cellStyle name="Millares 2 3 4 5 2 2 3" xfId="16765" xr:uid="{BC77F7B5-DE19-4BFC-B9CE-91CFDA0DD971}"/>
    <cellStyle name="Millares 2 3 4 5 2 3" xfId="8179" xr:uid="{D54914C0-6D31-4E4A-8757-A0C44811CDAA}"/>
    <cellStyle name="Millares 2 3 4 5 2 4" xfId="13903" xr:uid="{ABB49101-7A7C-48C4-983F-11B43EDD70E9}"/>
    <cellStyle name="Millares 2 3 4 5 3" xfId="3886" xr:uid="{4AC99339-9D46-4D08-8BB1-9EBCF0F54D09}"/>
    <cellStyle name="Millares 2 3 4 5 3 2" xfId="9610" xr:uid="{B1B45F2C-44A4-4F5D-BB5A-429B83531BD7}"/>
    <cellStyle name="Millares 2 3 4 5 3 3" xfId="15334" xr:uid="{FAF36C6E-8760-494A-89D1-6EDC0DAE2908}"/>
    <cellStyle name="Millares 2 3 4 5 4" xfId="6748" xr:uid="{BF0A5794-7ACF-4AAF-B5F5-DDB44B3D55A7}"/>
    <cellStyle name="Millares 2 3 4 5 5" xfId="12472" xr:uid="{1FE50BD4-00FD-4120-975F-243DEC89DC6B}"/>
    <cellStyle name="Millares 2 3 4 6" xfId="1501" xr:uid="{B6E79574-9801-40D9-B527-935DA1A51B55}"/>
    <cellStyle name="Millares 2 3 4 6 2" xfId="4363" xr:uid="{F36C7F83-6AB0-4E18-B9C6-DDA301AFC882}"/>
    <cellStyle name="Millares 2 3 4 6 2 2" xfId="10087" xr:uid="{12B2C774-CCE2-445F-B20A-93B7A1E5D422}"/>
    <cellStyle name="Millares 2 3 4 6 2 3" xfId="15811" xr:uid="{0F089B74-3224-4626-9562-8AAD6F894FB0}"/>
    <cellStyle name="Millares 2 3 4 6 3" xfId="7225" xr:uid="{D21B068F-830C-4349-8E31-F4A976A19A81}"/>
    <cellStyle name="Millares 2 3 4 6 4" xfId="12949" xr:uid="{B280D0E8-37E9-4259-B3A4-D9C008E4F4B4}"/>
    <cellStyle name="Millares 2 3 4 7" xfId="2932" xr:uid="{A5E53066-4528-403A-93BD-80152A29A2B7}"/>
    <cellStyle name="Millares 2 3 4 7 2" xfId="8656" xr:uid="{EA8BFF19-B489-45B7-99CA-2FEA2323F915}"/>
    <cellStyle name="Millares 2 3 4 7 3" xfId="14380" xr:uid="{400FFDC4-7180-4E91-B058-BFE4246AB65F}"/>
    <cellStyle name="Millares 2 3 4 8" xfId="5794" xr:uid="{76F5AA15-61EC-4788-93DA-040C00598417}"/>
    <cellStyle name="Millares 2 3 4 9" xfId="11518" xr:uid="{5796D766-ECA1-4BF7-9885-5A9E0D463A0E}"/>
    <cellStyle name="Millares 2 3 5" xfId="128" xr:uid="{79FEC564-41E1-43C0-907F-4348DC13D30E}"/>
    <cellStyle name="Millares 2 3 5 2" xfId="367" xr:uid="{6B93B3CC-975D-4ABC-AF3A-2757683B541F}"/>
    <cellStyle name="Millares 2 3 5 2 2" xfId="844" xr:uid="{FA5CF23C-B762-47BC-9B68-CF23BAE662A9}"/>
    <cellStyle name="Millares 2 3 5 2 2 2" xfId="2275" xr:uid="{ABB26F73-2D35-4F5A-A62E-56F28E765DE5}"/>
    <cellStyle name="Millares 2 3 5 2 2 2 2" xfId="5137" xr:uid="{046896FB-64BD-4EE4-A6F1-D85D1D0E2022}"/>
    <cellStyle name="Millares 2 3 5 2 2 2 2 2" xfId="10861" xr:uid="{8071FCEB-DAA1-4C6C-908A-352A15920D0D}"/>
    <cellStyle name="Millares 2 3 5 2 2 2 2 3" xfId="16585" xr:uid="{CD761074-A163-4EF4-BAC7-01F484E95C7F}"/>
    <cellStyle name="Millares 2 3 5 2 2 2 3" xfId="7999" xr:uid="{489DDA92-7271-4E6D-9249-CC6CD16C3D25}"/>
    <cellStyle name="Millares 2 3 5 2 2 2 4" xfId="13723" xr:uid="{C9AA5D3B-AFCD-4FB9-9D7A-B110CE64C158}"/>
    <cellStyle name="Millares 2 3 5 2 2 3" xfId="3706" xr:uid="{632BAC24-F9FD-4FDF-80F4-95C7FECB35B1}"/>
    <cellStyle name="Millares 2 3 5 2 2 3 2" xfId="9430" xr:uid="{5FD32904-1DF3-49F8-B917-22F3F680BB28}"/>
    <cellStyle name="Millares 2 3 5 2 2 3 3" xfId="15154" xr:uid="{E1ACD242-2099-4231-AEB4-F5824ED72EE7}"/>
    <cellStyle name="Millares 2 3 5 2 2 4" xfId="6568" xr:uid="{5EFAC826-240E-42A1-A0FD-372FA7DD8DF0}"/>
    <cellStyle name="Millares 2 3 5 2 2 5" xfId="12292" xr:uid="{F08915CD-8255-43ED-A47D-FA1800278EF0}"/>
    <cellStyle name="Millares 2 3 5 2 3" xfId="1321" xr:uid="{A12CBC90-577C-4597-AC2B-AB5AED69E724}"/>
    <cellStyle name="Millares 2 3 5 2 3 2" xfId="2752" xr:uid="{C03E9B58-6D01-4D70-A197-CD82CA973FFC}"/>
    <cellStyle name="Millares 2 3 5 2 3 2 2" xfId="5614" xr:uid="{F15685E7-C12D-483C-82B4-6BCF8CDC7675}"/>
    <cellStyle name="Millares 2 3 5 2 3 2 2 2" xfId="11338" xr:uid="{EA0DC94C-07FA-4D3A-8405-B3B345C79B37}"/>
    <cellStyle name="Millares 2 3 5 2 3 2 2 3" xfId="17062" xr:uid="{D70BAEF0-BDE5-4519-AED4-130B5EDA1628}"/>
    <cellStyle name="Millares 2 3 5 2 3 2 3" xfId="8476" xr:uid="{EC4089C8-C603-433A-8938-81C481AC5FEF}"/>
    <cellStyle name="Millares 2 3 5 2 3 2 4" xfId="14200" xr:uid="{60C8629F-A03B-4872-B5AF-4C5E6EB45008}"/>
    <cellStyle name="Millares 2 3 5 2 3 3" xfId="4183" xr:uid="{765C2786-1311-43BD-9472-92393D67D744}"/>
    <cellStyle name="Millares 2 3 5 2 3 3 2" xfId="9907" xr:uid="{3A82315D-F27B-4E4D-8CA1-990EA31FFB30}"/>
    <cellStyle name="Millares 2 3 5 2 3 3 3" xfId="15631" xr:uid="{6CA54B63-D155-412A-8F50-6E21C9082E51}"/>
    <cellStyle name="Millares 2 3 5 2 3 4" xfId="7045" xr:uid="{27047391-C466-4099-9D5D-C978C4FBF724}"/>
    <cellStyle name="Millares 2 3 5 2 3 5" xfId="12769" xr:uid="{3A26E01E-FD40-4D72-9C88-6954EFDD78CF}"/>
    <cellStyle name="Millares 2 3 5 2 4" xfId="1798" xr:uid="{0A5A4EA0-F5EB-4AD6-983B-B2C6BD827FE1}"/>
    <cellStyle name="Millares 2 3 5 2 4 2" xfId="4660" xr:uid="{44CE170D-5967-426E-A5A4-7E0ADF4AC860}"/>
    <cellStyle name="Millares 2 3 5 2 4 2 2" xfId="10384" xr:uid="{FFF65A62-FC94-4DF1-8BFF-A622CFD6C118}"/>
    <cellStyle name="Millares 2 3 5 2 4 2 3" xfId="16108" xr:uid="{B7C1652E-E46A-4EE3-B90D-8034A8838CFF}"/>
    <cellStyle name="Millares 2 3 5 2 4 3" xfId="7522" xr:uid="{52F1F120-7AAC-4376-9B81-ACB9A65F9E97}"/>
    <cellStyle name="Millares 2 3 5 2 4 4" xfId="13246" xr:uid="{C61FECB2-B58A-4128-BF8E-494E8AF8861A}"/>
    <cellStyle name="Millares 2 3 5 2 5" xfId="3229" xr:uid="{4DF09146-5BD2-4B3E-B099-96C069F44464}"/>
    <cellStyle name="Millares 2 3 5 2 5 2" xfId="8953" xr:uid="{F5B48D68-20EB-40E9-818B-DFBC38B0215A}"/>
    <cellStyle name="Millares 2 3 5 2 5 3" xfId="14677" xr:uid="{B0559ED0-2B8A-4140-8944-D52C1E930493}"/>
    <cellStyle name="Millares 2 3 5 2 6" xfId="6091" xr:uid="{B2E96E5C-F887-4E2B-8EBF-A405420760F8}"/>
    <cellStyle name="Millares 2 3 5 2 7" xfId="11815" xr:uid="{2E79BEEA-E18E-4839-8F9B-6558FC0CD871}"/>
    <cellStyle name="Millares 2 3 5 3" xfId="605" xr:uid="{6DCBADDD-D4F8-42A7-8B4A-247AF6B3CFCA}"/>
    <cellStyle name="Millares 2 3 5 3 2" xfId="2036" xr:uid="{44A41F9E-D64B-4718-8C97-13A465BD1EB4}"/>
    <cellStyle name="Millares 2 3 5 3 2 2" xfId="4898" xr:uid="{7B4826AF-667A-4528-8B54-61CE44AD19C3}"/>
    <cellStyle name="Millares 2 3 5 3 2 2 2" xfId="10622" xr:uid="{A54C07DE-559D-49D4-BB64-306C4B5CF0D3}"/>
    <cellStyle name="Millares 2 3 5 3 2 2 3" xfId="16346" xr:uid="{064BE82D-EC14-405C-AE46-17D00CF9D981}"/>
    <cellStyle name="Millares 2 3 5 3 2 3" xfId="7760" xr:uid="{C46E9EAF-7783-49FF-B383-807EEED46655}"/>
    <cellStyle name="Millares 2 3 5 3 2 4" xfId="13484" xr:uid="{9C64F805-C6A5-4C41-9179-CE56E2DFF2C3}"/>
    <cellStyle name="Millares 2 3 5 3 3" xfId="3467" xr:uid="{DF773C1D-7982-4E04-BAC3-BC36ADA7EA6C}"/>
    <cellStyle name="Millares 2 3 5 3 3 2" xfId="9191" xr:uid="{D7477C6A-BE97-4774-8D00-FAC8EB41C281}"/>
    <cellStyle name="Millares 2 3 5 3 3 3" xfId="14915" xr:uid="{B2B8D83A-3329-4351-9CD5-983F25BB105B}"/>
    <cellStyle name="Millares 2 3 5 3 4" xfId="6329" xr:uid="{B363B7CC-87AB-46ED-BBB0-4E25EB0C1AB2}"/>
    <cellStyle name="Millares 2 3 5 3 5" xfId="12053" xr:uid="{1DB4BF03-32D9-47EC-9209-6B46D7DDCBA8}"/>
    <cellStyle name="Millares 2 3 5 4" xfId="1082" xr:uid="{7D889C8F-029C-4D23-B4D0-E37C291AAFD7}"/>
    <cellStyle name="Millares 2 3 5 4 2" xfId="2513" xr:uid="{4FAD4D9F-5BD0-44A3-B691-96C9597B6BEF}"/>
    <cellStyle name="Millares 2 3 5 4 2 2" xfId="5375" xr:uid="{8AF76000-BEED-4A39-8AC9-3435EB4BAFC2}"/>
    <cellStyle name="Millares 2 3 5 4 2 2 2" xfId="11099" xr:uid="{35EC9461-B537-46E3-A62B-3B30A095B158}"/>
    <cellStyle name="Millares 2 3 5 4 2 2 3" xfId="16823" xr:uid="{275B2021-B6CC-4FF7-99E2-225E5DAA4B34}"/>
    <cellStyle name="Millares 2 3 5 4 2 3" xfId="8237" xr:uid="{54FDF1CF-AAA4-45FB-A40F-00752FCF44E0}"/>
    <cellStyle name="Millares 2 3 5 4 2 4" xfId="13961" xr:uid="{517AC6B0-1ACF-445D-8AE0-F9F50B6851C9}"/>
    <cellStyle name="Millares 2 3 5 4 3" xfId="3944" xr:uid="{26CD6B38-9B92-4653-8C99-7E922CDB8A2C}"/>
    <cellStyle name="Millares 2 3 5 4 3 2" xfId="9668" xr:uid="{9A34391F-4F61-4C35-97A2-FACAA16A4068}"/>
    <cellStyle name="Millares 2 3 5 4 3 3" xfId="15392" xr:uid="{B316206E-1094-4AE6-A716-5FC869409C67}"/>
    <cellStyle name="Millares 2 3 5 4 4" xfId="6806" xr:uid="{42968F18-D657-400A-94A3-3CEFBB424EAE}"/>
    <cellStyle name="Millares 2 3 5 4 5" xfId="12530" xr:uid="{3CF2FC4B-8239-41E6-AE7C-85D43963BE8D}"/>
    <cellStyle name="Millares 2 3 5 5" xfId="1559" xr:uid="{1034D11C-DA94-49E9-8D4E-06CA67F58120}"/>
    <cellStyle name="Millares 2 3 5 5 2" xfId="4421" xr:uid="{3CBD97A2-C0AC-4045-91A6-FB2D001323FF}"/>
    <cellStyle name="Millares 2 3 5 5 2 2" xfId="10145" xr:uid="{CDA2B595-DDD8-4D6F-AB62-8C5485177DEA}"/>
    <cellStyle name="Millares 2 3 5 5 2 3" xfId="15869" xr:uid="{A1D17699-6B64-4131-9EB9-078215684935}"/>
    <cellStyle name="Millares 2 3 5 5 3" xfId="7283" xr:uid="{2E2AAEEC-0748-429A-86C6-97C20C13600B}"/>
    <cellStyle name="Millares 2 3 5 5 4" xfId="13007" xr:uid="{988E2EAF-8C19-4113-9FAA-CCC3F7AA0B43}"/>
    <cellStyle name="Millares 2 3 5 6" xfId="2990" xr:uid="{88C4D1F9-F897-4B97-ADB0-2BDC72A3B0AB}"/>
    <cellStyle name="Millares 2 3 5 6 2" xfId="8714" xr:uid="{4C0F017F-22AF-4B28-AD5F-F7439B5D2AAD}"/>
    <cellStyle name="Millares 2 3 5 6 3" xfId="14438" xr:uid="{41B70444-4F82-4C50-A7E1-15E47CC87690}"/>
    <cellStyle name="Millares 2 3 5 7" xfId="5852" xr:uid="{023716E4-64E4-49BE-8922-1DC9DD7371B3}"/>
    <cellStyle name="Millares 2 3 5 8" xfId="11576" xr:uid="{75F35BC2-BFDB-498F-827C-B1B1D9A4BCD7}"/>
    <cellStyle name="Millares 2 3 6" xfId="249" xr:uid="{9997BFD8-AE77-43F9-838E-315E85D6E754}"/>
    <cellStyle name="Millares 2 3 6 2" xfId="726" xr:uid="{F20BB632-9016-4E1F-B269-AA4B388D2DBA}"/>
    <cellStyle name="Millares 2 3 6 2 2" xfId="2157" xr:uid="{BB3DC3EE-5F31-420E-A32B-573360608104}"/>
    <cellStyle name="Millares 2 3 6 2 2 2" xfId="5019" xr:uid="{1C9D111C-DE71-4775-9C77-10936F3830D0}"/>
    <cellStyle name="Millares 2 3 6 2 2 2 2" xfId="10743" xr:uid="{56405C09-B9F5-4274-98F2-2DB10A8F7E2D}"/>
    <cellStyle name="Millares 2 3 6 2 2 2 3" xfId="16467" xr:uid="{E870E895-6812-422A-B6D2-F4AED6E6EB1B}"/>
    <cellStyle name="Millares 2 3 6 2 2 3" xfId="7881" xr:uid="{282017ED-0A17-4E6A-8993-E5FFAF52FD20}"/>
    <cellStyle name="Millares 2 3 6 2 2 4" xfId="13605" xr:uid="{CA759A41-6DDC-4AD3-90F3-5D66B2025590}"/>
    <cellStyle name="Millares 2 3 6 2 3" xfId="3588" xr:uid="{AD7CD06E-57F4-4576-B207-F23A2D2E4C2F}"/>
    <cellStyle name="Millares 2 3 6 2 3 2" xfId="9312" xr:uid="{3B093B8C-411E-4739-9BBD-752B8B9D7F87}"/>
    <cellStyle name="Millares 2 3 6 2 3 3" xfId="15036" xr:uid="{085A81B0-83CB-43E6-B400-09FEFC1FC9D1}"/>
    <cellStyle name="Millares 2 3 6 2 4" xfId="6450" xr:uid="{8CCA262E-3C7F-4043-8BF1-31B8DD51BC8C}"/>
    <cellStyle name="Millares 2 3 6 2 5" xfId="12174" xr:uid="{6456DFF4-CCFE-4FA0-8E12-F3475507FC4B}"/>
    <cellStyle name="Millares 2 3 6 3" xfId="1203" xr:uid="{135FA54B-4811-41A5-802D-59620D3ED0AE}"/>
    <cellStyle name="Millares 2 3 6 3 2" xfId="2634" xr:uid="{2569A89A-EFAE-49E8-8FA8-D583CF8158C4}"/>
    <cellStyle name="Millares 2 3 6 3 2 2" xfId="5496" xr:uid="{B2DE9D8F-88A1-44C4-A009-43FB2026329D}"/>
    <cellStyle name="Millares 2 3 6 3 2 2 2" xfId="11220" xr:uid="{97A8BD53-BE34-4FA5-88BE-F20BD1CC9C59}"/>
    <cellStyle name="Millares 2 3 6 3 2 2 3" xfId="16944" xr:uid="{0E9A5D86-94C0-4675-AD9F-6ADBAA656D21}"/>
    <cellStyle name="Millares 2 3 6 3 2 3" xfId="8358" xr:uid="{C3F6AB62-B94D-4717-9F6A-5BF07B40C418}"/>
    <cellStyle name="Millares 2 3 6 3 2 4" xfId="14082" xr:uid="{E64C0D3A-6832-4D0E-9F38-C5A65B7A249D}"/>
    <cellStyle name="Millares 2 3 6 3 3" xfId="4065" xr:uid="{A168DFAE-84DE-4BA7-8968-D826AA758DBF}"/>
    <cellStyle name="Millares 2 3 6 3 3 2" xfId="9789" xr:uid="{7FCB5E22-CD3A-421E-B9A9-5AC31297CA2A}"/>
    <cellStyle name="Millares 2 3 6 3 3 3" xfId="15513" xr:uid="{B7F794B1-05C6-4E45-B041-7F3A71239D1E}"/>
    <cellStyle name="Millares 2 3 6 3 4" xfId="6927" xr:uid="{3F666C46-1035-4B64-A1D0-9B4AFE5A9B5B}"/>
    <cellStyle name="Millares 2 3 6 3 5" xfId="12651" xr:uid="{36ABB377-8A50-49E2-B653-433840E85E9A}"/>
    <cellStyle name="Millares 2 3 6 4" xfId="1680" xr:uid="{4886DFCF-EDD4-427A-B319-1B28E6F5B3A9}"/>
    <cellStyle name="Millares 2 3 6 4 2" xfId="4542" xr:uid="{FE3C9F51-6327-4168-BE61-BE3B634C8D91}"/>
    <cellStyle name="Millares 2 3 6 4 2 2" xfId="10266" xr:uid="{9C4699C2-2C28-4098-9F8A-6791B4053CB1}"/>
    <cellStyle name="Millares 2 3 6 4 2 3" xfId="15990" xr:uid="{224A9602-BA88-46E3-88C7-F89E79C5B7C3}"/>
    <cellStyle name="Millares 2 3 6 4 3" xfId="7404" xr:uid="{57C25402-B863-4FE3-B55F-9B33FE316B1B}"/>
    <cellStyle name="Millares 2 3 6 4 4" xfId="13128" xr:uid="{6A6844EF-D18E-4267-B7D9-C87139FD5D7C}"/>
    <cellStyle name="Millares 2 3 6 5" xfId="3111" xr:uid="{1148FEA4-B6B2-4EB8-8D2C-1A9F38244C03}"/>
    <cellStyle name="Millares 2 3 6 5 2" xfId="8835" xr:uid="{A5B1B8DB-65F1-4B26-8EB2-7D6643FD85A9}"/>
    <cellStyle name="Millares 2 3 6 5 3" xfId="14559" xr:uid="{F19AC04E-5A98-418E-B8AA-263FAFE77DBD}"/>
    <cellStyle name="Millares 2 3 6 6" xfId="5973" xr:uid="{3C3E94B9-E6C1-4F14-9845-2C9D085EFD11}"/>
    <cellStyle name="Millares 2 3 6 7" xfId="11697" xr:uid="{0E8FECCD-5F97-4307-B37D-4321558C157C}"/>
    <cellStyle name="Millares 2 3 7" xfId="487" xr:uid="{B5AE2211-3059-4A01-8EA8-C2AA442C2363}"/>
    <cellStyle name="Millares 2 3 7 2" xfId="1918" xr:uid="{5D5D7CB6-9024-41D1-B663-AC4E12789592}"/>
    <cellStyle name="Millares 2 3 7 2 2" xfId="4780" xr:uid="{86747BC2-F79E-422A-BCCF-F2C0F19AA332}"/>
    <cellStyle name="Millares 2 3 7 2 2 2" xfId="10504" xr:uid="{D41EDEB6-A07C-4AFE-91B2-A20D91557A4E}"/>
    <cellStyle name="Millares 2 3 7 2 2 3" xfId="16228" xr:uid="{B8DEF0B0-636E-408F-AF92-39A762ECD65F}"/>
    <cellStyle name="Millares 2 3 7 2 3" xfId="7642" xr:uid="{C0408FF2-7702-4B09-B1E9-4992923551C4}"/>
    <cellStyle name="Millares 2 3 7 2 4" xfId="13366" xr:uid="{C85FD734-5762-4E51-92CC-587BBD7EAB23}"/>
    <cellStyle name="Millares 2 3 7 3" xfId="3349" xr:uid="{C36B486D-AE12-4FC8-A0B9-E7A1D6580569}"/>
    <cellStyle name="Millares 2 3 7 3 2" xfId="9073" xr:uid="{B1B7AEEA-043D-4949-B444-7041873D477A}"/>
    <cellStyle name="Millares 2 3 7 3 3" xfId="14797" xr:uid="{D995769B-75E7-40C5-B6CB-836E33C02B5C}"/>
    <cellStyle name="Millares 2 3 7 4" xfId="6211" xr:uid="{711BA206-DA55-412A-8572-42D747DF5315}"/>
    <cellStyle name="Millares 2 3 7 5" xfId="11935" xr:uid="{9DA78110-9B5B-4A7F-B8B0-4E30A1F436A3}"/>
    <cellStyle name="Millares 2 3 8" xfId="964" xr:uid="{84A949F0-DBA5-4E00-AD75-071E4DDE9E5B}"/>
    <cellStyle name="Millares 2 3 8 2" xfId="2395" xr:uid="{923E090E-C33D-4DBF-9CB3-3BBEF8E45BBA}"/>
    <cellStyle name="Millares 2 3 8 2 2" xfId="5257" xr:uid="{F334F2BC-8009-4110-BF92-4E667E530F16}"/>
    <cellStyle name="Millares 2 3 8 2 2 2" xfId="10981" xr:uid="{6B615320-C6C4-4BFE-B2F3-DC113CBF5013}"/>
    <cellStyle name="Millares 2 3 8 2 2 3" xfId="16705" xr:uid="{6044B962-14B8-4855-93BF-A4C02A81F747}"/>
    <cellStyle name="Millares 2 3 8 2 3" xfId="8119" xr:uid="{21033DE9-A915-4126-B364-DAD0809DBCCE}"/>
    <cellStyle name="Millares 2 3 8 2 4" xfId="13843" xr:uid="{56A6D2FA-22A2-42DE-B141-150A821C5765}"/>
    <cellStyle name="Millares 2 3 8 3" xfId="3826" xr:uid="{C3723B63-6384-4049-AC2F-2624CF3A7B37}"/>
    <cellStyle name="Millares 2 3 8 3 2" xfId="9550" xr:uid="{DAD241ED-682C-428A-AF06-73D4A895C4C8}"/>
    <cellStyle name="Millares 2 3 8 3 3" xfId="15274" xr:uid="{19277D9C-4296-469C-8906-C160D077D07A}"/>
    <cellStyle name="Millares 2 3 8 4" xfId="6688" xr:uid="{3ED0F7E7-22D1-45C0-8DB9-7030FE7CB80C}"/>
    <cellStyle name="Millares 2 3 8 5" xfId="12412" xr:uid="{0ED6FE38-B9FD-42EA-B9B7-F1317E281D99}"/>
    <cellStyle name="Millares 2 3 9" xfId="1441" xr:uid="{4970C1D8-AF8C-4E97-BD3A-2D98A418EEC0}"/>
    <cellStyle name="Millares 2 3 9 2" xfId="4303" xr:uid="{1C4D7C5C-CFC1-434B-91CE-853C549A870A}"/>
    <cellStyle name="Millares 2 3 9 2 2" xfId="10027" xr:uid="{4EA18924-7E57-4CB0-ACBD-25ADDF1C9B37}"/>
    <cellStyle name="Millares 2 3 9 2 3" xfId="15751" xr:uid="{112E4E35-98DC-44C8-9B11-17C1C9260D30}"/>
    <cellStyle name="Millares 2 3 9 3" xfId="7165" xr:uid="{9310E005-BC9E-4199-8381-F64C0483D243}"/>
    <cellStyle name="Millares 2 3 9 4" xfId="12889" xr:uid="{4516BC10-9C91-480B-B137-8CE48CD7171A}"/>
    <cellStyle name="Millares 2 4" xfId="23" xr:uid="{BC2335D4-BF27-4F12-8CB4-ED0E964EB565}"/>
    <cellStyle name="Millares 2 4 10" xfId="11471" xr:uid="{48BBC21B-8231-4280-B62C-6AD83264E59B}"/>
    <cellStyle name="Millares 2 4 2" xfId="82" xr:uid="{3F4C90CC-6BE8-484E-A04F-147A9B5573BD}"/>
    <cellStyle name="Millares 2 4 2 2" xfId="200" xr:uid="{184B8F8B-E77D-4076-8D65-7EA35B377AE2}"/>
    <cellStyle name="Millares 2 4 2 2 2" xfId="439" xr:uid="{2A0F5D7E-7D98-47BF-8D74-AFD1A5A04702}"/>
    <cellStyle name="Millares 2 4 2 2 2 2" xfId="916" xr:uid="{339DFE96-6D1E-4807-A8AB-BDCC76D5A712}"/>
    <cellStyle name="Millares 2 4 2 2 2 2 2" xfId="2347" xr:uid="{6FDB4925-3D30-4F3E-9AB4-2995155781DE}"/>
    <cellStyle name="Millares 2 4 2 2 2 2 2 2" xfId="5209" xr:uid="{1D44F321-A875-4197-AEF0-7C209D2E77A8}"/>
    <cellStyle name="Millares 2 4 2 2 2 2 2 2 2" xfId="10933" xr:uid="{74FA81C4-C4F3-4692-8A6F-F8CB13CE3AAC}"/>
    <cellStyle name="Millares 2 4 2 2 2 2 2 2 3" xfId="16657" xr:uid="{D1966B68-FF57-4150-8C04-50BA414565A5}"/>
    <cellStyle name="Millares 2 4 2 2 2 2 2 3" xfId="8071" xr:uid="{9933846B-D625-48D2-9821-DD48F8DB5302}"/>
    <cellStyle name="Millares 2 4 2 2 2 2 2 4" xfId="13795" xr:uid="{EBE0DF88-F817-46F2-A833-4A6155E5749A}"/>
    <cellStyle name="Millares 2 4 2 2 2 2 3" xfId="3778" xr:uid="{054F2174-ADA4-4100-835B-4DF53A7E9E08}"/>
    <cellStyle name="Millares 2 4 2 2 2 2 3 2" xfId="9502" xr:uid="{70A085C6-91E0-4684-8824-4CC8E1227759}"/>
    <cellStyle name="Millares 2 4 2 2 2 2 3 3" xfId="15226" xr:uid="{C0D3F0F3-EEBA-46D6-84D6-E637FE9D296D}"/>
    <cellStyle name="Millares 2 4 2 2 2 2 4" xfId="6640" xr:uid="{88EF5D62-49AF-4101-B7A1-3E1543A6983B}"/>
    <cellStyle name="Millares 2 4 2 2 2 2 5" xfId="12364" xr:uid="{73D52B2C-0B4C-413D-BA02-815C21A39A4B}"/>
    <cellStyle name="Millares 2 4 2 2 2 3" xfId="1393" xr:uid="{464E58A0-2BC0-4BF3-B19F-728D049DF4F1}"/>
    <cellStyle name="Millares 2 4 2 2 2 3 2" xfId="2824" xr:uid="{05738903-B875-4304-8213-D3B3AB10E1A6}"/>
    <cellStyle name="Millares 2 4 2 2 2 3 2 2" xfId="5686" xr:uid="{3781DC30-BFAA-4E33-AB88-73556F5D4B75}"/>
    <cellStyle name="Millares 2 4 2 2 2 3 2 2 2" xfId="11410" xr:uid="{B754DB5D-FD78-4BA9-9A2E-6A2F965884D2}"/>
    <cellStyle name="Millares 2 4 2 2 2 3 2 2 3" xfId="17134" xr:uid="{EAA12A15-2F0F-46C1-A432-9EDA0B91349A}"/>
    <cellStyle name="Millares 2 4 2 2 2 3 2 3" xfId="8548" xr:uid="{19523D09-1722-4120-B0D8-A1AAE26F4C7A}"/>
    <cellStyle name="Millares 2 4 2 2 2 3 2 4" xfId="14272" xr:uid="{60756BF1-42E9-4397-8221-FEEC7FAE2AD2}"/>
    <cellStyle name="Millares 2 4 2 2 2 3 3" xfId="4255" xr:uid="{34D1D43F-CBD3-47C9-9C73-E982A9CD51F6}"/>
    <cellStyle name="Millares 2 4 2 2 2 3 3 2" xfId="9979" xr:uid="{8AE876C3-2DC2-4D9E-BBC8-D4834EA73016}"/>
    <cellStyle name="Millares 2 4 2 2 2 3 3 3" xfId="15703" xr:uid="{CAC82E16-BB21-479C-A875-EDB9AB8DE8BB}"/>
    <cellStyle name="Millares 2 4 2 2 2 3 4" xfId="7117" xr:uid="{640B3024-3BF4-4962-9B0E-6571679B75FA}"/>
    <cellStyle name="Millares 2 4 2 2 2 3 5" xfId="12841" xr:uid="{B0EE687A-1579-4434-9F28-E03553B49125}"/>
    <cellStyle name="Millares 2 4 2 2 2 4" xfId="1870" xr:uid="{273A8EDD-831C-4520-B578-8683B0F935CE}"/>
    <cellStyle name="Millares 2 4 2 2 2 4 2" xfId="4732" xr:uid="{F1675819-C648-402E-9C81-D6589D154246}"/>
    <cellStyle name="Millares 2 4 2 2 2 4 2 2" xfId="10456" xr:uid="{26181067-A50E-45C8-BB77-9763F65D88E6}"/>
    <cellStyle name="Millares 2 4 2 2 2 4 2 3" xfId="16180" xr:uid="{C3DA5D76-6485-420B-86F1-EB12B6D49C06}"/>
    <cellStyle name="Millares 2 4 2 2 2 4 3" xfId="7594" xr:uid="{54AAE83A-BCCE-4800-9785-2ECE7256E286}"/>
    <cellStyle name="Millares 2 4 2 2 2 4 4" xfId="13318" xr:uid="{374D86D5-5897-47CC-81E9-906590813635}"/>
    <cellStyle name="Millares 2 4 2 2 2 5" xfId="3301" xr:uid="{03468E67-8CAD-4739-8409-E8A767F627EC}"/>
    <cellStyle name="Millares 2 4 2 2 2 5 2" xfId="9025" xr:uid="{F0C01E1B-42EE-4F32-9157-56A818A8B659}"/>
    <cellStyle name="Millares 2 4 2 2 2 5 3" xfId="14749" xr:uid="{03AC073C-EA5B-4715-A848-550DF7875E0A}"/>
    <cellStyle name="Millares 2 4 2 2 2 6" xfId="6163" xr:uid="{5B7D516A-5337-4279-B8A7-9986756036CB}"/>
    <cellStyle name="Millares 2 4 2 2 2 7" xfId="11887" xr:uid="{416ADD10-3020-4045-AE3C-F379C7FDE5F3}"/>
    <cellStyle name="Millares 2 4 2 2 3" xfId="677" xr:uid="{8011FF24-99ED-4EAD-A934-7647881B08E6}"/>
    <cellStyle name="Millares 2 4 2 2 3 2" xfId="2108" xr:uid="{A96153DD-5DAE-48DB-98C1-77F135A67C35}"/>
    <cellStyle name="Millares 2 4 2 2 3 2 2" xfId="4970" xr:uid="{FA103B09-9894-49CC-A1A8-008DA00299DD}"/>
    <cellStyle name="Millares 2 4 2 2 3 2 2 2" xfId="10694" xr:uid="{FF29689E-4A45-41F4-8380-074691BF66C2}"/>
    <cellStyle name="Millares 2 4 2 2 3 2 2 3" xfId="16418" xr:uid="{F097D2B8-3F21-402B-AFE0-31AC5C6C1DA5}"/>
    <cellStyle name="Millares 2 4 2 2 3 2 3" xfId="7832" xr:uid="{127CFCB0-DBB8-4710-9E2F-C4667541880E}"/>
    <cellStyle name="Millares 2 4 2 2 3 2 4" xfId="13556" xr:uid="{8A8D0D5E-A806-45E3-BF56-BC910BA0AB4C}"/>
    <cellStyle name="Millares 2 4 2 2 3 3" xfId="3539" xr:uid="{C1A1530B-0732-4E32-8B5D-5EFBCDA06B47}"/>
    <cellStyle name="Millares 2 4 2 2 3 3 2" xfId="9263" xr:uid="{9337A398-0001-49D6-BEAB-F39686D2876A}"/>
    <cellStyle name="Millares 2 4 2 2 3 3 3" xfId="14987" xr:uid="{BB473D7D-FE61-4406-B13D-579E50624225}"/>
    <cellStyle name="Millares 2 4 2 2 3 4" xfId="6401" xr:uid="{2B9276D8-381D-4C18-962D-7223EE6102D5}"/>
    <cellStyle name="Millares 2 4 2 2 3 5" xfId="12125" xr:uid="{A5C9414D-CEA1-475D-85C7-7044055C4618}"/>
    <cellStyle name="Millares 2 4 2 2 4" xfId="1154" xr:uid="{DD48392E-0018-47B9-868F-83564CA92096}"/>
    <cellStyle name="Millares 2 4 2 2 4 2" xfId="2585" xr:uid="{CFF71CE5-9402-4109-80FA-053A917DA74E}"/>
    <cellStyle name="Millares 2 4 2 2 4 2 2" xfId="5447" xr:uid="{87BE5FB7-E694-4DF5-970C-D7C7C4D578AA}"/>
    <cellStyle name="Millares 2 4 2 2 4 2 2 2" xfId="11171" xr:uid="{38508546-754B-43C8-809C-92D5434C656D}"/>
    <cellStyle name="Millares 2 4 2 2 4 2 2 3" xfId="16895" xr:uid="{234C5417-F850-4A57-9EFD-7E5324B5D904}"/>
    <cellStyle name="Millares 2 4 2 2 4 2 3" xfId="8309" xr:uid="{4C753AFD-D3A1-443B-BAC6-4F91964735E5}"/>
    <cellStyle name="Millares 2 4 2 2 4 2 4" xfId="14033" xr:uid="{B1D177C1-86E6-49C5-BE42-FFB4A66678C9}"/>
    <cellStyle name="Millares 2 4 2 2 4 3" xfId="4016" xr:uid="{3E9117C2-B3EA-49E4-801B-F9FCD9E1A2DD}"/>
    <cellStyle name="Millares 2 4 2 2 4 3 2" xfId="9740" xr:uid="{4061765D-A4E2-4608-A38D-175444B954AC}"/>
    <cellStyle name="Millares 2 4 2 2 4 3 3" xfId="15464" xr:uid="{E0677460-8C62-425C-9F9D-2972E3A766A9}"/>
    <cellStyle name="Millares 2 4 2 2 4 4" xfId="6878" xr:uid="{E22D925A-A446-47DF-AFC7-9C375BE6A0F8}"/>
    <cellStyle name="Millares 2 4 2 2 4 5" xfId="12602" xr:uid="{08F4F65D-274E-4B84-BA60-B808F89355F8}"/>
    <cellStyle name="Millares 2 4 2 2 5" xfId="1631" xr:uid="{CFD63CC2-8426-4AD9-B535-834DEDB3DF88}"/>
    <cellStyle name="Millares 2 4 2 2 5 2" xfId="4493" xr:uid="{E4D321E1-6272-43E9-9E52-9B7048442E40}"/>
    <cellStyle name="Millares 2 4 2 2 5 2 2" xfId="10217" xr:uid="{76FCB06B-4CFB-4743-9CFA-800D4091439F}"/>
    <cellStyle name="Millares 2 4 2 2 5 2 3" xfId="15941" xr:uid="{B70D4AD1-09CA-41FF-BF77-53943C3CDD70}"/>
    <cellStyle name="Millares 2 4 2 2 5 3" xfId="7355" xr:uid="{9BE1F572-4FA9-4C54-B2D1-0FC50DED302D}"/>
    <cellStyle name="Millares 2 4 2 2 5 4" xfId="13079" xr:uid="{A226E9A6-87F8-483D-AE2B-4AB65AB6544D}"/>
    <cellStyle name="Millares 2 4 2 2 6" xfId="3062" xr:uid="{875B47D2-2C49-4D9D-8C9A-C23DC4160467}"/>
    <cellStyle name="Millares 2 4 2 2 6 2" xfId="8786" xr:uid="{2C12E9F9-E7C5-44C1-B3A8-4FCEA1018415}"/>
    <cellStyle name="Millares 2 4 2 2 6 3" xfId="14510" xr:uid="{5942EE8F-26E7-41C7-BCD1-01C5B7C7B475}"/>
    <cellStyle name="Millares 2 4 2 2 7" xfId="5924" xr:uid="{6CE3A7AE-A1E7-4B07-A4FB-DF5B3851127D}"/>
    <cellStyle name="Millares 2 4 2 2 8" xfId="11648" xr:uid="{8CBBB9E2-488C-4035-8016-52CD3BE4B16B}"/>
    <cellStyle name="Millares 2 4 2 3" xfId="321" xr:uid="{92C52EB5-3C2A-4E12-AFB3-344D9645B5D2}"/>
    <cellStyle name="Millares 2 4 2 3 2" xfId="798" xr:uid="{F9C1C48E-77B8-4F50-A208-84A1A2D4A28B}"/>
    <cellStyle name="Millares 2 4 2 3 2 2" xfId="2229" xr:uid="{E2355ECC-B2C8-4F05-A46D-495172B35E11}"/>
    <cellStyle name="Millares 2 4 2 3 2 2 2" xfId="5091" xr:uid="{DC5D11F7-A8C8-448B-BE0A-A340F498A392}"/>
    <cellStyle name="Millares 2 4 2 3 2 2 2 2" xfId="10815" xr:uid="{5835925C-0455-45E5-844C-D0AFA54BCBAF}"/>
    <cellStyle name="Millares 2 4 2 3 2 2 2 3" xfId="16539" xr:uid="{9F40153A-3215-4144-9DF2-05C44727EB05}"/>
    <cellStyle name="Millares 2 4 2 3 2 2 3" xfId="7953" xr:uid="{42954B0E-06BF-4FDB-A4C3-8B3082F33F81}"/>
    <cellStyle name="Millares 2 4 2 3 2 2 4" xfId="13677" xr:uid="{72EC2A9F-C83C-4059-B8FF-8EBEF589794C}"/>
    <cellStyle name="Millares 2 4 2 3 2 3" xfId="3660" xr:uid="{8FCFE3CE-450A-407D-B571-F0D922366337}"/>
    <cellStyle name="Millares 2 4 2 3 2 3 2" xfId="9384" xr:uid="{76AAE56C-11C3-471E-943D-4845C3AABBF7}"/>
    <cellStyle name="Millares 2 4 2 3 2 3 3" xfId="15108" xr:uid="{085D28C4-1B6A-4EFB-A89C-480E67D58FE6}"/>
    <cellStyle name="Millares 2 4 2 3 2 4" xfId="6522" xr:uid="{3A6EEEC3-F60D-4B12-96FE-73B3000322DE}"/>
    <cellStyle name="Millares 2 4 2 3 2 5" xfId="12246" xr:uid="{86690B3D-8C2C-4C0A-8D86-608919C75C02}"/>
    <cellStyle name="Millares 2 4 2 3 3" xfId="1275" xr:uid="{FC1E0207-3211-4EDD-8BFC-ED6B78581D3F}"/>
    <cellStyle name="Millares 2 4 2 3 3 2" xfId="2706" xr:uid="{718AD8CB-A253-4B21-990D-70468CE2C223}"/>
    <cellStyle name="Millares 2 4 2 3 3 2 2" xfId="5568" xr:uid="{5421ECAB-CBC7-4D20-A1AE-E2B96D58BAF2}"/>
    <cellStyle name="Millares 2 4 2 3 3 2 2 2" xfId="11292" xr:uid="{4C8315F5-DD11-4A1B-83FD-3EF8130CA917}"/>
    <cellStyle name="Millares 2 4 2 3 3 2 2 3" xfId="17016" xr:uid="{81BF4061-4AE3-47C6-A1F5-BA71DB07A306}"/>
    <cellStyle name="Millares 2 4 2 3 3 2 3" xfId="8430" xr:uid="{ECE73FD8-0049-4F71-89D3-426D4E3CE339}"/>
    <cellStyle name="Millares 2 4 2 3 3 2 4" xfId="14154" xr:uid="{1FD85659-28CC-4DE1-A3EE-41E7F04F0220}"/>
    <cellStyle name="Millares 2 4 2 3 3 3" xfId="4137" xr:uid="{BFCF2D5C-8638-4710-A01A-C6E0BE9818F0}"/>
    <cellStyle name="Millares 2 4 2 3 3 3 2" xfId="9861" xr:uid="{C954C676-A358-464F-BBE9-06000F39D37D}"/>
    <cellStyle name="Millares 2 4 2 3 3 3 3" xfId="15585" xr:uid="{05CEDEA5-8717-458F-8AE5-B3D0E0DD642F}"/>
    <cellStyle name="Millares 2 4 2 3 3 4" xfId="6999" xr:uid="{4654D842-9859-43EF-A892-77082BCB16F2}"/>
    <cellStyle name="Millares 2 4 2 3 3 5" xfId="12723" xr:uid="{A54B10CE-078B-4B45-861F-D185E98BF1C3}"/>
    <cellStyle name="Millares 2 4 2 3 4" xfId="1752" xr:uid="{4402AB04-10ED-42E4-BD32-58791A1B45B6}"/>
    <cellStyle name="Millares 2 4 2 3 4 2" xfId="4614" xr:uid="{FE1C0D59-C01E-4A45-B5B1-BC9F484A00B2}"/>
    <cellStyle name="Millares 2 4 2 3 4 2 2" xfId="10338" xr:uid="{6BFBDD3B-1324-4642-8972-46BFFA32295B}"/>
    <cellStyle name="Millares 2 4 2 3 4 2 3" xfId="16062" xr:uid="{544FB095-DC2B-404A-A0B0-5C8A18FA81B5}"/>
    <cellStyle name="Millares 2 4 2 3 4 3" xfId="7476" xr:uid="{9E44E790-8050-4C21-ADB8-D600BA606991}"/>
    <cellStyle name="Millares 2 4 2 3 4 4" xfId="13200" xr:uid="{C526B0AC-EF2C-4761-8E84-926ADE78EE0B}"/>
    <cellStyle name="Millares 2 4 2 3 5" xfId="3183" xr:uid="{9C5EB697-8C80-4031-8514-8AC24D12AABE}"/>
    <cellStyle name="Millares 2 4 2 3 5 2" xfId="8907" xr:uid="{59D7FE89-E3A4-4811-97F6-704CE66198F0}"/>
    <cellStyle name="Millares 2 4 2 3 5 3" xfId="14631" xr:uid="{EED223DA-9F1D-4F36-A686-E613DC47EED3}"/>
    <cellStyle name="Millares 2 4 2 3 6" xfId="6045" xr:uid="{893FE978-3DF0-4168-8EDF-EDD625B0F25F}"/>
    <cellStyle name="Millares 2 4 2 3 7" xfId="11769" xr:uid="{15AB9772-6B41-4A60-BC4F-CB511480544D}"/>
    <cellStyle name="Millares 2 4 2 4" xfId="559" xr:uid="{6E1455CF-269A-4254-93F0-04C4F6C9138A}"/>
    <cellStyle name="Millares 2 4 2 4 2" xfId="1990" xr:uid="{164872FC-8EA6-49F1-9103-04466A54C9B4}"/>
    <cellStyle name="Millares 2 4 2 4 2 2" xfId="4852" xr:uid="{56BA6424-D37E-484E-8396-1CCD25E19021}"/>
    <cellStyle name="Millares 2 4 2 4 2 2 2" xfId="10576" xr:uid="{F5854D09-0B25-4E06-B88A-562DFA06C7AA}"/>
    <cellStyle name="Millares 2 4 2 4 2 2 3" xfId="16300" xr:uid="{E17E2EE8-65A2-4CB8-BEEE-6566231F60E1}"/>
    <cellStyle name="Millares 2 4 2 4 2 3" xfId="7714" xr:uid="{EF2D419F-7AE0-44D6-8635-D40B5F31DDFA}"/>
    <cellStyle name="Millares 2 4 2 4 2 4" xfId="13438" xr:uid="{8444AA2A-BD2C-457E-A007-F783364B216A}"/>
    <cellStyle name="Millares 2 4 2 4 3" xfId="3421" xr:uid="{21DCD4CB-F061-4494-B5FE-D8FD07B7E566}"/>
    <cellStyle name="Millares 2 4 2 4 3 2" xfId="9145" xr:uid="{279CB489-72D7-4378-8796-EA70367D0BC6}"/>
    <cellStyle name="Millares 2 4 2 4 3 3" xfId="14869" xr:uid="{479D3A15-1520-46A0-8742-6032C2032C5E}"/>
    <cellStyle name="Millares 2 4 2 4 4" xfId="6283" xr:uid="{E9195EAD-EE8C-4F91-8A61-0CE85D455F17}"/>
    <cellStyle name="Millares 2 4 2 4 5" xfId="12007" xr:uid="{0AB0DB52-859E-4CB7-B608-73B9BEC897B4}"/>
    <cellStyle name="Millares 2 4 2 5" xfId="1036" xr:uid="{0DA2B514-2B72-42D3-AAE3-883DCB1C3853}"/>
    <cellStyle name="Millares 2 4 2 5 2" xfId="2467" xr:uid="{463B2505-9930-4C8C-AE95-D4867FB32615}"/>
    <cellStyle name="Millares 2 4 2 5 2 2" xfId="5329" xr:uid="{2DC30958-F6F6-4AB9-81DF-F5AF5BEFDA3B}"/>
    <cellStyle name="Millares 2 4 2 5 2 2 2" xfId="11053" xr:uid="{70DD18A6-6612-4C8B-9040-1FAB466FBBC0}"/>
    <cellStyle name="Millares 2 4 2 5 2 2 3" xfId="16777" xr:uid="{8922B8E5-95DC-491D-B421-749880BF2A0C}"/>
    <cellStyle name="Millares 2 4 2 5 2 3" xfId="8191" xr:uid="{D42788FD-63FC-4404-B420-F8B32A9C3A4B}"/>
    <cellStyle name="Millares 2 4 2 5 2 4" xfId="13915" xr:uid="{28A369DE-8801-41E0-BD90-F48C81421AEF}"/>
    <cellStyle name="Millares 2 4 2 5 3" xfId="3898" xr:uid="{4972BD78-9D08-4249-9F25-17A078C403E6}"/>
    <cellStyle name="Millares 2 4 2 5 3 2" xfId="9622" xr:uid="{BA252729-7118-426B-B781-99537092971A}"/>
    <cellStyle name="Millares 2 4 2 5 3 3" xfId="15346" xr:uid="{5BB5CAFF-EC48-4589-93A3-CE2C79D9F4BC}"/>
    <cellStyle name="Millares 2 4 2 5 4" xfId="6760" xr:uid="{CF2AA9FE-DFE7-4C9B-B653-D7B0A1F1580B}"/>
    <cellStyle name="Millares 2 4 2 5 5" xfId="12484" xr:uid="{918A8107-3631-4092-9200-C5D3A6134E0D}"/>
    <cellStyle name="Millares 2 4 2 6" xfId="1513" xr:uid="{88E65C30-C7EB-4DF4-B586-4676EBC2DB20}"/>
    <cellStyle name="Millares 2 4 2 6 2" xfId="4375" xr:uid="{7EE54796-E97C-4162-80BF-64E6328E111F}"/>
    <cellStyle name="Millares 2 4 2 6 2 2" xfId="10099" xr:uid="{B5B85B93-2947-4F65-BA8D-1D75B48D39E6}"/>
    <cellStyle name="Millares 2 4 2 6 2 3" xfId="15823" xr:uid="{BC21906E-895D-4AD2-9FF1-97F2191385BD}"/>
    <cellStyle name="Millares 2 4 2 6 3" xfId="7237" xr:uid="{7653351F-2F1C-41FD-B3D1-53BD42A4ADE7}"/>
    <cellStyle name="Millares 2 4 2 6 4" xfId="12961" xr:uid="{0DA071E9-F45D-4814-A946-47B7A7EF9837}"/>
    <cellStyle name="Millares 2 4 2 7" xfId="2944" xr:uid="{DACD753E-6D79-42E6-BD57-0250E663C5D2}"/>
    <cellStyle name="Millares 2 4 2 7 2" xfId="8668" xr:uid="{B624D336-B362-4008-BDEB-1FDA77E4E39D}"/>
    <cellStyle name="Millares 2 4 2 7 3" xfId="14392" xr:uid="{787CDF2A-F36A-4F33-8791-0457440D2181}"/>
    <cellStyle name="Millares 2 4 2 8" xfId="5806" xr:uid="{E2605D5F-027E-4805-B4EF-020BE9FFB6BF}"/>
    <cellStyle name="Millares 2 4 2 9" xfId="11530" xr:uid="{7990CAB6-677A-47D9-828A-168809ED10F6}"/>
    <cellStyle name="Millares 2 4 3" xfId="140" xr:uid="{89FC1E69-1B89-46F3-A71A-93CD1DCF44BC}"/>
    <cellStyle name="Millares 2 4 3 2" xfId="379" xr:uid="{05626A6E-5A87-4A6A-A04D-48CEF68EC870}"/>
    <cellStyle name="Millares 2 4 3 2 2" xfId="856" xr:uid="{35A92C4B-4E55-452C-B782-6ED630757127}"/>
    <cellStyle name="Millares 2 4 3 2 2 2" xfId="2287" xr:uid="{AF816AF6-9436-4C81-9CA1-852DD7C893F5}"/>
    <cellStyle name="Millares 2 4 3 2 2 2 2" xfId="5149" xr:uid="{01A13A4A-489C-4058-9FB4-DCBCD95ABA68}"/>
    <cellStyle name="Millares 2 4 3 2 2 2 2 2" xfId="10873" xr:uid="{D96AB7C6-0BD5-4C15-9C2C-D0946880F654}"/>
    <cellStyle name="Millares 2 4 3 2 2 2 2 3" xfId="16597" xr:uid="{665567F9-8E4A-4D1C-8C80-51AFCE4D8D01}"/>
    <cellStyle name="Millares 2 4 3 2 2 2 3" xfId="8011" xr:uid="{9F396359-C1D2-496D-84F7-0887EDB3BBDD}"/>
    <cellStyle name="Millares 2 4 3 2 2 2 4" xfId="13735" xr:uid="{C8E94968-3CDA-4887-965A-E914C6EB8001}"/>
    <cellStyle name="Millares 2 4 3 2 2 3" xfId="3718" xr:uid="{4B4289CE-2AB1-47BD-A496-F2CE22484D7A}"/>
    <cellStyle name="Millares 2 4 3 2 2 3 2" xfId="9442" xr:uid="{B3BF60D8-6F5C-4696-B718-78EB56530EF5}"/>
    <cellStyle name="Millares 2 4 3 2 2 3 3" xfId="15166" xr:uid="{A6F162B3-D94E-4300-AD9B-19767418F114}"/>
    <cellStyle name="Millares 2 4 3 2 2 4" xfId="6580" xr:uid="{4DC862E0-AA43-43B9-851F-B2CE94EE40CC}"/>
    <cellStyle name="Millares 2 4 3 2 2 5" xfId="12304" xr:uid="{F26C68E0-0B2F-412A-9F86-24E3189A381C}"/>
    <cellStyle name="Millares 2 4 3 2 3" xfId="1333" xr:uid="{8E6A934A-9F14-4C52-A7ED-38134B8BADAB}"/>
    <cellStyle name="Millares 2 4 3 2 3 2" xfId="2764" xr:uid="{219C304A-5E43-437F-909D-2CDDFC8BBEDD}"/>
    <cellStyle name="Millares 2 4 3 2 3 2 2" xfId="5626" xr:uid="{95832C4F-A4DB-4179-B5EC-C52D2215B1B3}"/>
    <cellStyle name="Millares 2 4 3 2 3 2 2 2" xfId="11350" xr:uid="{1BCB0ACD-4D6D-47C3-879D-6ABDE2D22099}"/>
    <cellStyle name="Millares 2 4 3 2 3 2 2 3" xfId="17074" xr:uid="{DBBA2AB5-84B6-44B3-A9DB-CE495AF4516D}"/>
    <cellStyle name="Millares 2 4 3 2 3 2 3" xfId="8488" xr:uid="{E9649DAD-F096-4C31-93EB-322F08F1C767}"/>
    <cellStyle name="Millares 2 4 3 2 3 2 4" xfId="14212" xr:uid="{C45AA3BE-CAC8-4107-801B-A7CA480FD33B}"/>
    <cellStyle name="Millares 2 4 3 2 3 3" xfId="4195" xr:uid="{44B83B37-F27F-4429-A647-E6CC6F5AB750}"/>
    <cellStyle name="Millares 2 4 3 2 3 3 2" xfId="9919" xr:uid="{B3CC93B2-039B-42A6-AC18-207872E46FB2}"/>
    <cellStyle name="Millares 2 4 3 2 3 3 3" xfId="15643" xr:uid="{46A99FFC-F3F8-40E1-9AE9-E12424C9324C}"/>
    <cellStyle name="Millares 2 4 3 2 3 4" xfId="7057" xr:uid="{DED0C7D6-F1FB-4714-A2C9-A32E4729540A}"/>
    <cellStyle name="Millares 2 4 3 2 3 5" xfId="12781" xr:uid="{1670ECA8-D8AB-425A-95EE-B4E972B37356}"/>
    <cellStyle name="Millares 2 4 3 2 4" xfId="1810" xr:uid="{72213639-0346-4449-A8F6-4E2F934F3B9D}"/>
    <cellStyle name="Millares 2 4 3 2 4 2" xfId="4672" xr:uid="{AE530B73-A7A1-4B1D-AE72-70C7F70CCF02}"/>
    <cellStyle name="Millares 2 4 3 2 4 2 2" xfId="10396" xr:uid="{79ACB4C2-3787-4C47-ADEB-1C612CA0CFE9}"/>
    <cellStyle name="Millares 2 4 3 2 4 2 3" xfId="16120" xr:uid="{96B7D2F8-3D13-4AD0-8FA6-4F567BE0A33B}"/>
    <cellStyle name="Millares 2 4 3 2 4 3" xfId="7534" xr:uid="{B9B3E0E8-3396-4592-A504-01579852935B}"/>
    <cellStyle name="Millares 2 4 3 2 4 4" xfId="13258" xr:uid="{D0813ED0-D400-4C8C-92F0-A3D3993356D0}"/>
    <cellStyle name="Millares 2 4 3 2 5" xfId="3241" xr:uid="{9EEBB669-5F9E-49C0-83EF-1C123F68E23E}"/>
    <cellStyle name="Millares 2 4 3 2 5 2" xfId="8965" xr:uid="{6ADFF5D5-F07D-4A07-B99B-1C2F2123B3BF}"/>
    <cellStyle name="Millares 2 4 3 2 5 3" xfId="14689" xr:uid="{680AB688-42AC-4C8A-B236-AAB0D22E223C}"/>
    <cellStyle name="Millares 2 4 3 2 6" xfId="6103" xr:uid="{86592432-EA45-468C-9F60-DCDABD5700EE}"/>
    <cellStyle name="Millares 2 4 3 2 7" xfId="11827" xr:uid="{7DF96D85-7B69-4BE8-83D9-F53AD10E9822}"/>
    <cellStyle name="Millares 2 4 3 3" xfId="617" xr:uid="{45489635-2A3D-4DB6-B17F-CEBE87C53F65}"/>
    <cellStyle name="Millares 2 4 3 3 2" xfId="2048" xr:uid="{8D5D06BA-2F35-4124-9664-5FB49A468344}"/>
    <cellStyle name="Millares 2 4 3 3 2 2" xfId="4910" xr:uid="{56714339-1AE2-4432-8B41-D6A5BA138043}"/>
    <cellStyle name="Millares 2 4 3 3 2 2 2" xfId="10634" xr:uid="{68B7B51D-6192-4215-B55A-892ADA4C3BBC}"/>
    <cellStyle name="Millares 2 4 3 3 2 2 3" xfId="16358" xr:uid="{5D9BA12B-D503-43CF-B58E-DEC6E5BEE08D}"/>
    <cellStyle name="Millares 2 4 3 3 2 3" xfId="7772" xr:uid="{010B5756-748B-4DB4-BA27-97BF2AE7D4B5}"/>
    <cellStyle name="Millares 2 4 3 3 2 4" xfId="13496" xr:uid="{E4DD66BC-CB8A-41A5-83C7-DFE52FEF859B}"/>
    <cellStyle name="Millares 2 4 3 3 3" xfId="3479" xr:uid="{2CE2DC33-0339-48D0-97CA-BABB65374A2D}"/>
    <cellStyle name="Millares 2 4 3 3 3 2" xfId="9203" xr:uid="{54DF716C-A0F6-4D02-86F1-3F533395764B}"/>
    <cellStyle name="Millares 2 4 3 3 3 3" xfId="14927" xr:uid="{BD627558-AC59-4E0F-A78B-35AC0B48667F}"/>
    <cellStyle name="Millares 2 4 3 3 4" xfId="6341" xr:uid="{93C7D797-79AA-40F8-BD21-32FB958E2452}"/>
    <cellStyle name="Millares 2 4 3 3 5" xfId="12065" xr:uid="{4FA970B5-6D62-4E99-8BE3-270C6C3F6933}"/>
    <cellStyle name="Millares 2 4 3 4" xfId="1094" xr:uid="{FBC8B29C-A26B-4E47-AB38-EFB944AFB3CD}"/>
    <cellStyle name="Millares 2 4 3 4 2" xfId="2525" xr:uid="{96B64331-2A05-45DC-80EC-A5A462A4451C}"/>
    <cellStyle name="Millares 2 4 3 4 2 2" xfId="5387" xr:uid="{CED376CE-3630-4FB2-9EDA-FD7EA2C3642F}"/>
    <cellStyle name="Millares 2 4 3 4 2 2 2" xfId="11111" xr:uid="{0709E394-8B58-447B-B558-D4C3CD84F8F2}"/>
    <cellStyle name="Millares 2 4 3 4 2 2 3" xfId="16835" xr:uid="{CE2D14B2-D867-4657-8764-35D4A206C306}"/>
    <cellStyle name="Millares 2 4 3 4 2 3" xfId="8249" xr:uid="{ED9DFE73-F292-406F-8849-27BDF5ACCD07}"/>
    <cellStyle name="Millares 2 4 3 4 2 4" xfId="13973" xr:uid="{5916664A-A1B2-4F60-A04C-8385ECC2C9CC}"/>
    <cellStyle name="Millares 2 4 3 4 3" xfId="3956" xr:uid="{73C3AE08-4C71-4ED9-ACB4-1AFBADE804DA}"/>
    <cellStyle name="Millares 2 4 3 4 3 2" xfId="9680" xr:uid="{0882EEAB-ED7B-434A-A708-E4B14C548B09}"/>
    <cellStyle name="Millares 2 4 3 4 3 3" xfId="15404" xr:uid="{A263C71A-C8FF-4B3B-8F98-F253F426C043}"/>
    <cellStyle name="Millares 2 4 3 4 4" xfId="6818" xr:uid="{71E860C6-ED2B-4FF7-9109-E964164F0C89}"/>
    <cellStyle name="Millares 2 4 3 4 5" xfId="12542" xr:uid="{C3FEF154-DA25-4D15-B79D-86C6109D405E}"/>
    <cellStyle name="Millares 2 4 3 5" xfId="1571" xr:uid="{4B1998DA-1FF5-4390-8177-612435536D10}"/>
    <cellStyle name="Millares 2 4 3 5 2" xfId="4433" xr:uid="{467AA6E5-29F7-43F7-9464-D7FEB0C7DCA5}"/>
    <cellStyle name="Millares 2 4 3 5 2 2" xfId="10157" xr:uid="{049D50B2-E548-433B-85D7-C6704537B988}"/>
    <cellStyle name="Millares 2 4 3 5 2 3" xfId="15881" xr:uid="{FDB8C740-3922-423E-B6B5-6D2E0EB794D7}"/>
    <cellStyle name="Millares 2 4 3 5 3" xfId="7295" xr:uid="{03E7F9E1-6726-4C3B-B710-DD5396D9385A}"/>
    <cellStyle name="Millares 2 4 3 5 4" xfId="13019" xr:uid="{1E357F68-FA41-48AD-A403-47251E837EB1}"/>
    <cellStyle name="Millares 2 4 3 6" xfId="3002" xr:uid="{4D6C85AC-0D81-4382-B182-95E1E7BB9062}"/>
    <cellStyle name="Millares 2 4 3 6 2" xfId="8726" xr:uid="{7FACEF75-27F6-4A6E-9111-592CA0BC60E6}"/>
    <cellStyle name="Millares 2 4 3 6 3" xfId="14450" xr:uid="{2D5CF3DE-2844-4EEE-B863-8831E0D22C9B}"/>
    <cellStyle name="Millares 2 4 3 7" xfId="5864" xr:uid="{B638C7E5-8FD6-4C63-9096-03A7925379DA}"/>
    <cellStyle name="Millares 2 4 3 8" xfId="11588" xr:uid="{2273E635-7EF4-40AE-BE04-D0DAC0466C44}"/>
    <cellStyle name="Millares 2 4 4" xfId="261" xr:uid="{7B7B6094-5459-47B8-9026-217F0277929A}"/>
    <cellStyle name="Millares 2 4 4 2" xfId="738" xr:uid="{6C3FF254-139D-47E5-BB39-D554077A4997}"/>
    <cellStyle name="Millares 2 4 4 2 2" xfId="2169" xr:uid="{BEC66ABE-3198-44C7-9B08-B4CCF0797DB5}"/>
    <cellStyle name="Millares 2 4 4 2 2 2" xfId="5031" xr:uid="{50C190BA-AFAA-4BB7-AA09-DD5F5C187C29}"/>
    <cellStyle name="Millares 2 4 4 2 2 2 2" xfId="10755" xr:uid="{80E3019C-C0B5-413E-ABF2-8C3951BC1148}"/>
    <cellStyle name="Millares 2 4 4 2 2 2 3" xfId="16479" xr:uid="{30868067-A3D0-4951-B43D-525A68308540}"/>
    <cellStyle name="Millares 2 4 4 2 2 3" xfId="7893" xr:uid="{42BC5F12-D557-46ED-A10A-B07FD83E8348}"/>
    <cellStyle name="Millares 2 4 4 2 2 4" xfId="13617" xr:uid="{37BE5199-8608-4D61-B661-6EAE63A04644}"/>
    <cellStyle name="Millares 2 4 4 2 3" xfId="3600" xr:uid="{BD7FB098-5C32-4303-A0F6-18D8D6B41E37}"/>
    <cellStyle name="Millares 2 4 4 2 3 2" xfId="9324" xr:uid="{7AFADCD5-F83C-4FA4-B9E9-95231A0651F8}"/>
    <cellStyle name="Millares 2 4 4 2 3 3" xfId="15048" xr:uid="{07CC37D6-EBB8-49D1-B551-6ADA4FD702D4}"/>
    <cellStyle name="Millares 2 4 4 2 4" xfId="6462" xr:uid="{213E54D4-8D71-47E3-894C-C9CF949909A2}"/>
    <cellStyle name="Millares 2 4 4 2 5" xfId="12186" xr:uid="{E5474609-B8CF-45C5-839E-1267D679B370}"/>
    <cellStyle name="Millares 2 4 4 3" xfId="1215" xr:uid="{B44E0AB9-248F-4072-83B9-FBCFAA16B7E1}"/>
    <cellStyle name="Millares 2 4 4 3 2" xfId="2646" xr:uid="{BB1C4300-7DCD-4729-9F9E-43D7DDFE3AA5}"/>
    <cellStyle name="Millares 2 4 4 3 2 2" xfId="5508" xr:uid="{5F85F2D1-9B90-4A83-BD3A-8A6E42FC54A0}"/>
    <cellStyle name="Millares 2 4 4 3 2 2 2" xfId="11232" xr:uid="{05E693B2-C242-48FC-B61A-7CCFBCEEFCE8}"/>
    <cellStyle name="Millares 2 4 4 3 2 2 3" xfId="16956" xr:uid="{49AA1EB4-97C1-4BC5-88DD-F003D81DE3C8}"/>
    <cellStyle name="Millares 2 4 4 3 2 3" xfId="8370" xr:uid="{C0B70F05-BF00-4F63-AB79-22B40767B3C3}"/>
    <cellStyle name="Millares 2 4 4 3 2 4" xfId="14094" xr:uid="{C6F4866B-29D1-4E14-B786-2F5F4C9C21F9}"/>
    <cellStyle name="Millares 2 4 4 3 3" xfId="4077" xr:uid="{F8CD533D-419E-4CB2-84C6-D339673C741B}"/>
    <cellStyle name="Millares 2 4 4 3 3 2" xfId="9801" xr:uid="{B65EC71F-EEC1-46A8-BB70-A3E3CA055B3A}"/>
    <cellStyle name="Millares 2 4 4 3 3 3" xfId="15525" xr:uid="{CF06DE33-9C67-42A2-AFBB-AB2ED3CFF220}"/>
    <cellStyle name="Millares 2 4 4 3 4" xfId="6939" xr:uid="{82EFC4C4-5735-4073-82A9-817CA83A1A57}"/>
    <cellStyle name="Millares 2 4 4 3 5" xfId="12663" xr:uid="{F14A67EA-E3A0-4A37-BE02-5C29209AA5F7}"/>
    <cellStyle name="Millares 2 4 4 4" xfId="1692" xr:uid="{16D5CD52-EE5F-4B86-A903-988A31DBA407}"/>
    <cellStyle name="Millares 2 4 4 4 2" xfId="4554" xr:uid="{C66D9953-5EC4-49D0-94B0-5567F5572693}"/>
    <cellStyle name="Millares 2 4 4 4 2 2" xfId="10278" xr:uid="{A821126A-1A26-44CB-BB99-5E2FC097B1AE}"/>
    <cellStyle name="Millares 2 4 4 4 2 3" xfId="16002" xr:uid="{22FA1AA2-C79A-40BB-AAF4-BD87C7A3C5EA}"/>
    <cellStyle name="Millares 2 4 4 4 3" xfId="7416" xr:uid="{D95F60D8-24DF-4777-A540-C1968AEBF8CA}"/>
    <cellStyle name="Millares 2 4 4 4 4" xfId="13140" xr:uid="{A3ED4B26-67AA-4899-81F3-FC4CED60CCCE}"/>
    <cellStyle name="Millares 2 4 4 5" xfId="3123" xr:uid="{D4CFC28C-64DB-4B50-91E6-FF3D99AD0A60}"/>
    <cellStyle name="Millares 2 4 4 5 2" xfId="8847" xr:uid="{33FDE888-6398-4D9B-B9BE-F2CB8841DEF7}"/>
    <cellStyle name="Millares 2 4 4 5 3" xfId="14571" xr:uid="{F8CF62D0-3EFC-4AEF-8EFE-DA60532B89FC}"/>
    <cellStyle name="Millares 2 4 4 6" xfId="5985" xr:uid="{FBE7C3B2-87CD-4E71-83FF-AFF3C41C11FF}"/>
    <cellStyle name="Millares 2 4 4 7" xfId="11709" xr:uid="{3FF41AC5-70E3-45C1-853E-E4533B0220A9}"/>
    <cellStyle name="Millares 2 4 5" xfId="499" xr:uid="{77CC41D2-5072-431B-96CF-A10E116CD052}"/>
    <cellStyle name="Millares 2 4 5 2" xfId="1930" xr:uid="{491C5A3F-02B7-4718-B2B6-7805E9E6B48E}"/>
    <cellStyle name="Millares 2 4 5 2 2" xfId="4792" xr:uid="{1ECC361D-3F64-4D08-886B-351E491FC535}"/>
    <cellStyle name="Millares 2 4 5 2 2 2" xfId="10516" xr:uid="{B34DF0DA-014B-4033-B8AA-2C1E2D538DA8}"/>
    <cellStyle name="Millares 2 4 5 2 2 3" xfId="16240" xr:uid="{5BFEBFFC-F8E9-46B7-82E8-6D55C63B5C48}"/>
    <cellStyle name="Millares 2 4 5 2 3" xfId="7654" xr:uid="{ED685B3F-3892-4EA4-9817-5D932933FC78}"/>
    <cellStyle name="Millares 2 4 5 2 4" xfId="13378" xr:uid="{7233B06D-975C-4667-BE1D-0D489A036617}"/>
    <cellStyle name="Millares 2 4 5 3" xfId="3361" xr:uid="{1CDEE53A-9D10-48E6-B152-9CFDBBFF78A6}"/>
    <cellStyle name="Millares 2 4 5 3 2" xfId="9085" xr:uid="{B1A25362-FD60-4CA6-B276-AE42B6695DEC}"/>
    <cellStyle name="Millares 2 4 5 3 3" xfId="14809" xr:uid="{E5845FE6-A144-4CCD-8F07-EB19E903D6D4}"/>
    <cellStyle name="Millares 2 4 5 4" xfId="6223" xr:uid="{89FCEF93-833E-4190-9BB1-A3209704DA9E}"/>
    <cellStyle name="Millares 2 4 5 5" xfId="11947" xr:uid="{779C9321-02FC-4405-A750-B1356A2E7A60}"/>
    <cellStyle name="Millares 2 4 6" xfId="976" xr:uid="{FF6E7C21-71FD-474E-8641-4917BFA05340}"/>
    <cellStyle name="Millares 2 4 6 2" xfId="2407" xr:uid="{3FF97E1D-ECFB-471E-8ADB-71F882A43797}"/>
    <cellStyle name="Millares 2 4 6 2 2" xfId="5269" xr:uid="{AD877AB1-F1C4-4F09-9FC4-1E99A3A864C0}"/>
    <cellStyle name="Millares 2 4 6 2 2 2" xfId="10993" xr:uid="{A51A6B79-F051-4E81-9B5B-FEDFBEE561C4}"/>
    <cellStyle name="Millares 2 4 6 2 2 3" xfId="16717" xr:uid="{EFA82530-3340-4C45-8AB5-635FFD51A662}"/>
    <cellStyle name="Millares 2 4 6 2 3" xfId="8131" xr:uid="{5CF50809-F298-4870-8D66-DEF9A06360F1}"/>
    <cellStyle name="Millares 2 4 6 2 4" xfId="13855" xr:uid="{6756B819-7BBE-4A47-A71E-80EC3F3CFDF5}"/>
    <cellStyle name="Millares 2 4 6 3" xfId="3838" xr:uid="{5A758EA5-EFE4-48CA-8E7B-2D5C2DA16B71}"/>
    <cellStyle name="Millares 2 4 6 3 2" xfId="9562" xr:uid="{1E77BDF7-1767-407D-A750-5C06FD290D8C}"/>
    <cellStyle name="Millares 2 4 6 3 3" xfId="15286" xr:uid="{1D170F6E-7E34-45E5-9807-A10E69663386}"/>
    <cellStyle name="Millares 2 4 6 4" xfId="6700" xr:uid="{B195C346-F9BE-44AB-B918-89BCC6CCA36D}"/>
    <cellStyle name="Millares 2 4 6 5" xfId="12424" xr:uid="{3792380B-6FF8-47A8-9236-0EF1EB5513DC}"/>
    <cellStyle name="Millares 2 4 7" xfId="1453" xr:uid="{ED5FF9BC-95BA-42AB-A9C8-EBFF631BD256}"/>
    <cellStyle name="Millares 2 4 7 2" xfId="4315" xr:uid="{B30A5CC7-8FB8-4C48-A552-06F66FA64254}"/>
    <cellStyle name="Millares 2 4 7 2 2" xfId="10039" xr:uid="{512F297B-754E-432D-AF14-014E1F533F95}"/>
    <cellStyle name="Millares 2 4 7 2 3" xfId="15763" xr:uid="{3A54DC1A-E0ED-4B48-BA93-60A111E38D99}"/>
    <cellStyle name="Millares 2 4 7 3" xfId="7177" xr:uid="{A12922F4-75A5-4301-A14E-B2518F67AB48}"/>
    <cellStyle name="Millares 2 4 7 4" xfId="12901" xr:uid="{8608E977-3E8B-4F1A-B450-C7CF6F267AAE}"/>
    <cellStyle name="Millares 2 4 8" xfId="2884" xr:uid="{0E177936-355D-43E6-B05C-AE60EFC21FF3}"/>
    <cellStyle name="Millares 2 4 8 2" xfId="8608" xr:uid="{C767A579-220D-4889-B705-F85545D30033}"/>
    <cellStyle name="Millares 2 4 8 3" xfId="14332" xr:uid="{7315E066-FB68-4E6B-936C-FA3FF86A9B81}"/>
    <cellStyle name="Millares 2 4 9" xfId="5747" xr:uid="{FAF013F9-AB58-4672-97FD-500AF6F1E70E}"/>
    <cellStyle name="Millares 2 5" xfId="42" xr:uid="{CD46DD8E-3BEF-410C-B1F3-ED72CBF2C355}"/>
    <cellStyle name="Millares 2 5 10" xfId="11490" xr:uid="{EB220300-08B0-43A7-9607-D343BDF85835}"/>
    <cellStyle name="Millares 2 5 2" xfId="101" xr:uid="{D889A408-BB01-44C7-9C4F-A3057DBAB6F2}"/>
    <cellStyle name="Millares 2 5 2 2" xfId="219" xr:uid="{6767BEA3-66A4-4A2D-9320-5EEEF6A9922C}"/>
    <cellStyle name="Millares 2 5 2 2 2" xfId="458" xr:uid="{FBF759EB-8B17-4F9E-AD1B-AD594E41CF51}"/>
    <cellStyle name="Millares 2 5 2 2 2 2" xfId="935" xr:uid="{DD5FFB61-7FFC-4165-856C-6D34E1F9CC46}"/>
    <cellStyle name="Millares 2 5 2 2 2 2 2" xfId="2366" xr:uid="{3DCDEBD8-0001-4C02-AE90-8D3FC84FF547}"/>
    <cellStyle name="Millares 2 5 2 2 2 2 2 2" xfId="5228" xr:uid="{E789CC4E-73C9-4B2E-AD5D-5B34C23D4A27}"/>
    <cellStyle name="Millares 2 5 2 2 2 2 2 2 2" xfId="10952" xr:uid="{779D0FFA-CF62-4FFA-867D-CF323C1759D2}"/>
    <cellStyle name="Millares 2 5 2 2 2 2 2 2 3" xfId="16676" xr:uid="{ADC5364F-CA20-4909-B56C-86BED64FF9C7}"/>
    <cellStyle name="Millares 2 5 2 2 2 2 2 3" xfId="8090" xr:uid="{B9437B34-F5FE-40F3-A34E-8DE7F21B29DB}"/>
    <cellStyle name="Millares 2 5 2 2 2 2 2 4" xfId="13814" xr:uid="{81D82677-5945-454D-BF71-16865268ADEA}"/>
    <cellStyle name="Millares 2 5 2 2 2 2 3" xfId="3797" xr:uid="{A576F779-1BC7-4740-8FAC-09A102A4D7D0}"/>
    <cellStyle name="Millares 2 5 2 2 2 2 3 2" xfId="9521" xr:uid="{6C55F89A-250A-47B1-9287-793C00499778}"/>
    <cellStyle name="Millares 2 5 2 2 2 2 3 3" xfId="15245" xr:uid="{174A0014-5085-441D-8FB0-FCD5B1DC9BBD}"/>
    <cellStyle name="Millares 2 5 2 2 2 2 4" xfId="6659" xr:uid="{9EFD546F-F3A4-4499-9369-B2E76122C374}"/>
    <cellStyle name="Millares 2 5 2 2 2 2 5" xfId="12383" xr:uid="{04A20AA8-A93C-40C1-88B2-91145C69186D}"/>
    <cellStyle name="Millares 2 5 2 2 2 3" xfId="1412" xr:uid="{BE128A11-A3F0-4925-B699-25EC59F93E24}"/>
    <cellStyle name="Millares 2 5 2 2 2 3 2" xfId="2843" xr:uid="{A35D5E6B-D4A5-4479-AD28-9244854ACFF6}"/>
    <cellStyle name="Millares 2 5 2 2 2 3 2 2" xfId="5705" xr:uid="{AEC44583-60F1-478B-9C77-455E875F7605}"/>
    <cellStyle name="Millares 2 5 2 2 2 3 2 2 2" xfId="11429" xr:uid="{B526E18E-B9F5-4A80-A29D-D149124E70CE}"/>
    <cellStyle name="Millares 2 5 2 2 2 3 2 2 3" xfId="17153" xr:uid="{6B70FBF1-6293-4DA3-805C-C83458DCC98D}"/>
    <cellStyle name="Millares 2 5 2 2 2 3 2 3" xfId="8567" xr:uid="{5918F6F0-5A1F-4938-B952-316E4BA984D7}"/>
    <cellStyle name="Millares 2 5 2 2 2 3 2 4" xfId="14291" xr:uid="{3713B122-1C71-46C0-92A2-798D386EE345}"/>
    <cellStyle name="Millares 2 5 2 2 2 3 3" xfId="4274" xr:uid="{8C7D29CD-5BCB-42A8-80B2-32ECBE01FA64}"/>
    <cellStyle name="Millares 2 5 2 2 2 3 3 2" xfId="9998" xr:uid="{5709C0C6-91AD-4094-B977-1C25C8152586}"/>
    <cellStyle name="Millares 2 5 2 2 2 3 3 3" xfId="15722" xr:uid="{CC9B4B54-C510-4244-8602-C55A19E9A9E9}"/>
    <cellStyle name="Millares 2 5 2 2 2 3 4" xfId="7136" xr:uid="{A968ACAB-942C-464C-9856-926C956B6550}"/>
    <cellStyle name="Millares 2 5 2 2 2 3 5" xfId="12860" xr:uid="{60E9C64B-EFBD-4FFD-B5DA-ACCB21F70C42}"/>
    <cellStyle name="Millares 2 5 2 2 2 4" xfId="1889" xr:uid="{6892189E-A084-4909-B673-0FE7AA8CC8F9}"/>
    <cellStyle name="Millares 2 5 2 2 2 4 2" xfId="4751" xr:uid="{554662D1-6822-4555-9924-CA9AB56271E8}"/>
    <cellStyle name="Millares 2 5 2 2 2 4 2 2" xfId="10475" xr:uid="{25F9578B-4298-4B7E-B597-DB488D3EDD46}"/>
    <cellStyle name="Millares 2 5 2 2 2 4 2 3" xfId="16199" xr:uid="{D6FC52EF-1024-4AD7-BC41-AA0D5C8AE741}"/>
    <cellStyle name="Millares 2 5 2 2 2 4 3" xfId="7613" xr:uid="{E61CA1DA-D96C-4862-A24A-7C8D13D22AE9}"/>
    <cellStyle name="Millares 2 5 2 2 2 4 4" xfId="13337" xr:uid="{8D93BB32-ACDD-4CB8-A211-804E03AEADF0}"/>
    <cellStyle name="Millares 2 5 2 2 2 5" xfId="3320" xr:uid="{3F0DEEB7-2628-4145-A362-052CD034A7D8}"/>
    <cellStyle name="Millares 2 5 2 2 2 5 2" xfId="9044" xr:uid="{28F58F13-740F-457B-A24A-7334913D2B98}"/>
    <cellStyle name="Millares 2 5 2 2 2 5 3" xfId="14768" xr:uid="{65763178-3F3D-4892-8A37-E0FB256694F8}"/>
    <cellStyle name="Millares 2 5 2 2 2 6" xfId="6182" xr:uid="{DCF79292-56A7-403C-98BC-28184D01DB54}"/>
    <cellStyle name="Millares 2 5 2 2 2 7" xfId="11906" xr:uid="{43CCED8B-3811-43DB-8DD7-170640335B8D}"/>
    <cellStyle name="Millares 2 5 2 2 3" xfId="696" xr:uid="{B9E5438A-FA6E-4833-B5B5-D35E069537B9}"/>
    <cellStyle name="Millares 2 5 2 2 3 2" xfId="2127" xr:uid="{278A4958-0463-4D77-A10C-5F8B2635FBDA}"/>
    <cellStyle name="Millares 2 5 2 2 3 2 2" xfId="4989" xr:uid="{E06CC662-D03B-47FB-B7F3-FF2D1009C251}"/>
    <cellStyle name="Millares 2 5 2 2 3 2 2 2" xfId="10713" xr:uid="{64FA6811-99ED-4E54-B6BB-814D624F1760}"/>
    <cellStyle name="Millares 2 5 2 2 3 2 2 3" xfId="16437" xr:uid="{62D7A55E-BC57-45FC-A050-75CD178F4F96}"/>
    <cellStyle name="Millares 2 5 2 2 3 2 3" xfId="7851" xr:uid="{24243A96-B2D6-46B1-B606-852368BE83C5}"/>
    <cellStyle name="Millares 2 5 2 2 3 2 4" xfId="13575" xr:uid="{3A0B102D-92A3-4F7A-8D3D-AB178267C1A6}"/>
    <cellStyle name="Millares 2 5 2 2 3 3" xfId="3558" xr:uid="{9EB4B0DD-F687-4152-A99E-65B2CA1F0E9B}"/>
    <cellStyle name="Millares 2 5 2 2 3 3 2" xfId="9282" xr:uid="{61FED172-7FA6-4AD4-BBD3-D50C0ED6BC53}"/>
    <cellStyle name="Millares 2 5 2 2 3 3 3" xfId="15006" xr:uid="{942D9160-9789-40EE-BA12-9555028D036B}"/>
    <cellStyle name="Millares 2 5 2 2 3 4" xfId="6420" xr:uid="{D8A11ED8-70CE-4888-9416-7AF61D7FED17}"/>
    <cellStyle name="Millares 2 5 2 2 3 5" xfId="12144" xr:uid="{0637E04A-BDAA-447D-8206-A0240704856A}"/>
    <cellStyle name="Millares 2 5 2 2 4" xfId="1173" xr:uid="{33549E26-2838-46F4-9874-21FEC5C46DB9}"/>
    <cellStyle name="Millares 2 5 2 2 4 2" xfId="2604" xr:uid="{5B5080BE-99B2-4438-8251-66C286999A57}"/>
    <cellStyle name="Millares 2 5 2 2 4 2 2" xfId="5466" xr:uid="{24A6B981-386B-4658-8EB5-613B2E8E010C}"/>
    <cellStyle name="Millares 2 5 2 2 4 2 2 2" xfId="11190" xr:uid="{8C6A9257-2FFE-41E3-A7D7-FBD10CCDAE2C}"/>
    <cellStyle name="Millares 2 5 2 2 4 2 2 3" xfId="16914" xr:uid="{5B3AEE84-0A47-4D4D-B7B7-11CBA4936E50}"/>
    <cellStyle name="Millares 2 5 2 2 4 2 3" xfId="8328" xr:uid="{031F8FA4-D160-420F-AEE4-8DDE5FC0A3A4}"/>
    <cellStyle name="Millares 2 5 2 2 4 2 4" xfId="14052" xr:uid="{65A1560A-368F-45B9-A7C3-CEF3C4CD656E}"/>
    <cellStyle name="Millares 2 5 2 2 4 3" xfId="4035" xr:uid="{73D78B58-6593-4888-A655-BBC36938E9F6}"/>
    <cellStyle name="Millares 2 5 2 2 4 3 2" xfId="9759" xr:uid="{6AA7A0F5-F36F-4F8C-A908-D1674370E95C}"/>
    <cellStyle name="Millares 2 5 2 2 4 3 3" xfId="15483" xr:uid="{4CE7F450-9BBB-4AF4-88AF-BCE565719D66}"/>
    <cellStyle name="Millares 2 5 2 2 4 4" xfId="6897" xr:uid="{0E0DAF1A-B496-4994-BD56-446696AED8BA}"/>
    <cellStyle name="Millares 2 5 2 2 4 5" xfId="12621" xr:uid="{40A4DC4A-BBB9-4747-80E0-605EBAD060A4}"/>
    <cellStyle name="Millares 2 5 2 2 5" xfId="1650" xr:uid="{6E4F3926-30EB-466E-8812-5BE222931F2D}"/>
    <cellStyle name="Millares 2 5 2 2 5 2" xfId="4512" xr:uid="{904A4ABC-5EC6-4D06-9214-08F349AB1CFD}"/>
    <cellStyle name="Millares 2 5 2 2 5 2 2" xfId="10236" xr:uid="{974D611D-E5E6-4410-9641-42A837295DE4}"/>
    <cellStyle name="Millares 2 5 2 2 5 2 3" xfId="15960" xr:uid="{8234D66A-9794-4032-9244-DF498BEFFB5A}"/>
    <cellStyle name="Millares 2 5 2 2 5 3" xfId="7374" xr:uid="{E6A03128-BBC1-407E-ACC5-66F19174DF7D}"/>
    <cellStyle name="Millares 2 5 2 2 5 4" xfId="13098" xr:uid="{AA4117A5-E21A-4AFD-8F30-43630B821657}"/>
    <cellStyle name="Millares 2 5 2 2 6" xfId="3081" xr:uid="{F6DC074E-DBE5-4028-9755-885154600478}"/>
    <cellStyle name="Millares 2 5 2 2 6 2" xfId="8805" xr:uid="{1A98A7BD-F187-4AB3-A1D2-F931AB5031FE}"/>
    <cellStyle name="Millares 2 5 2 2 6 3" xfId="14529" xr:uid="{51032F03-7F15-497B-894E-EEF34D8894DF}"/>
    <cellStyle name="Millares 2 5 2 2 7" xfId="5943" xr:uid="{60E284C9-4BF4-4B9C-BECC-042A6B49F789}"/>
    <cellStyle name="Millares 2 5 2 2 8" xfId="11667" xr:uid="{CB174232-BE0D-4D74-8DCC-02E2E81911E7}"/>
    <cellStyle name="Millares 2 5 2 3" xfId="340" xr:uid="{52462666-5E99-4CD8-87FD-79EE339FE034}"/>
    <cellStyle name="Millares 2 5 2 3 2" xfId="817" xr:uid="{CBDC569F-9356-4041-8DA5-8DC5F7C723B3}"/>
    <cellStyle name="Millares 2 5 2 3 2 2" xfId="2248" xr:uid="{122A4F9D-EA25-4355-AD6D-3CCEAB276492}"/>
    <cellStyle name="Millares 2 5 2 3 2 2 2" xfId="5110" xr:uid="{C4D06F08-B600-460F-8FF6-00E0CD97978E}"/>
    <cellStyle name="Millares 2 5 2 3 2 2 2 2" xfId="10834" xr:uid="{B2CC88DC-AE78-4877-9CF4-B159BC2AF306}"/>
    <cellStyle name="Millares 2 5 2 3 2 2 2 3" xfId="16558" xr:uid="{CCA1C2B9-1DC0-423C-9AF2-F65825C5AE7C}"/>
    <cellStyle name="Millares 2 5 2 3 2 2 3" xfId="7972" xr:uid="{749134B1-E93C-43B8-9598-9EACE1B0EA01}"/>
    <cellStyle name="Millares 2 5 2 3 2 2 4" xfId="13696" xr:uid="{DEF188F7-FB4B-44CF-B8B3-15B69C3239AE}"/>
    <cellStyle name="Millares 2 5 2 3 2 3" xfId="3679" xr:uid="{427EBFF5-3409-49B8-9E23-FCA147179672}"/>
    <cellStyle name="Millares 2 5 2 3 2 3 2" xfId="9403" xr:uid="{A05896CD-064A-4C2A-8B93-A6C75167890A}"/>
    <cellStyle name="Millares 2 5 2 3 2 3 3" xfId="15127" xr:uid="{A0D205EB-C05F-4B53-9F04-A0826BB10118}"/>
    <cellStyle name="Millares 2 5 2 3 2 4" xfId="6541" xr:uid="{F2B01558-62CE-4DB3-BC34-223B96F90CD9}"/>
    <cellStyle name="Millares 2 5 2 3 2 5" xfId="12265" xr:uid="{A4AA8C43-5B51-41F2-8F02-FB5242EB5E4D}"/>
    <cellStyle name="Millares 2 5 2 3 3" xfId="1294" xr:uid="{DE215F12-0404-49BF-90DF-05CF1E7079B3}"/>
    <cellStyle name="Millares 2 5 2 3 3 2" xfId="2725" xr:uid="{1769150F-E8DD-4CBA-8A09-5B07124E714B}"/>
    <cellStyle name="Millares 2 5 2 3 3 2 2" xfId="5587" xr:uid="{16FC3726-0384-4BD1-89F6-0C1BB3B3DB96}"/>
    <cellStyle name="Millares 2 5 2 3 3 2 2 2" xfId="11311" xr:uid="{F8F6C63D-C0EC-4CE4-923E-476AB3E120B1}"/>
    <cellStyle name="Millares 2 5 2 3 3 2 2 3" xfId="17035" xr:uid="{CF0D492C-ED59-4A63-9B68-47BC9B61A38D}"/>
    <cellStyle name="Millares 2 5 2 3 3 2 3" xfId="8449" xr:uid="{F89D308D-EDF9-4345-B877-945775877B54}"/>
    <cellStyle name="Millares 2 5 2 3 3 2 4" xfId="14173" xr:uid="{AE59982C-73D2-4CF4-8222-B9B9895AFAA4}"/>
    <cellStyle name="Millares 2 5 2 3 3 3" xfId="4156" xr:uid="{AEE627C2-6682-430A-B6F9-801A51C0ECAE}"/>
    <cellStyle name="Millares 2 5 2 3 3 3 2" xfId="9880" xr:uid="{E80E70C6-5346-4D16-A61A-6C4873916932}"/>
    <cellStyle name="Millares 2 5 2 3 3 3 3" xfId="15604" xr:uid="{B561900D-0C6C-49E7-BB23-0AB4F2868FD5}"/>
    <cellStyle name="Millares 2 5 2 3 3 4" xfId="7018" xr:uid="{47EE7D53-ED89-4267-B10A-89DDFFC21E2A}"/>
    <cellStyle name="Millares 2 5 2 3 3 5" xfId="12742" xr:uid="{BAE2EED3-2097-4C4E-9172-458E2D5A3D68}"/>
    <cellStyle name="Millares 2 5 2 3 4" xfId="1771" xr:uid="{543D2FA9-9741-46C0-AA76-3AE773017137}"/>
    <cellStyle name="Millares 2 5 2 3 4 2" xfId="4633" xr:uid="{B9CDD4AB-7797-4A3E-8096-5100E1364C21}"/>
    <cellStyle name="Millares 2 5 2 3 4 2 2" xfId="10357" xr:uid="{F0000A20-FFC4-495A-8912-A2480D5D65D3}"/>
    <cellStyle name="Millares 2 5 2 3 4 2 3" xfId="16081" xr:uid="{12B931AD-88CA-4A1A-8D8E-B310C520414F}"/>
    <cellStyle name="Millares 2 5 2 3 4 3" xfId="7495" xr:uid="{DA4E162F-376A-48EF-9AAD-BB11C9816044}"/>
    <cellStyle name="Millares 2 5 2 3 4 4" xfId="13219" xr:uid="{59556E63-2BDA-4DF5-9C06-4DE5C6275A11}"/>
    <cellStyle name="Millares 2 5 2 3 5" xfId="3202" xr:uid="{B2C919D8-8E86-4126-9285-7B2480676DF3}"/>
    <cellStyle name="Millares 2 5 2 3 5 2" xfId="8926" xr:uid="{24C0A25F-20C2-475A-96F5-F5192E1FEFD7}"/>
    <cellStyle name="Millares 2 5 2 3 5 3" xfId="14650" xr:uid="{D7E2EC79-6F75-430D-94AE-23143CCCBA3A}"/>
    <cellStyle name="Millares 2 5 2 3 6" xfId="6064" xr:uid="{F24C6648-5BF7-4A00-BE86-32EEFC61F2F7}"/>
    <cellStyle name="Millares 2 5 2 3 7" xfId="11788" xr:uid="{76C4F960-5699-49E0-B9C0-6C872E81EFCF}"/>
    <cellStyle name="Millares 2 5 2 4" xfId="578" xr:uid="{C4F5B17B-9003-4484-87C8-6632C2ED9C76}"/>
    <cellStyle name="Millares 2 5 2 4 2" xfId="2009" xr:uid="{5FC6C780-309A-4770-8A3C-4ADE09BD39DD}"/>
    <cellStyle name="Millares 2 5 2 4 2 2" xfId="4871" xr:uid="{8EFEE9FA-CF8A-4DAC-9D6D-9B2E75C0F9F1}"/>
    <cellStyle name="Millares 2 5 2 4 2 2 2" xfId="10595" xr:uid="{CBCF9609-C50D-43C3-B12A-0912D4FB60EE}"/>
    <cellStyle name="Millares 2 5 2 4 2 2 3" xfId="16319" xr:uid="{8D9CD673-910E-455D-8DA1-DD0100A34CA3}"/>
    <cellStyle name="Millares 2 5 2 4 2 3" xfId="7733" xr:uid="{8310EAC3-BD74-44D9-B7ED-EF9F3CC7F255}"/>
    <cellStyle name="Millares 2 5 2 4 2 4" xfId="13457" xr:uid="{B5B41BDF-E94C-4CED-822F-96B882C8643F}"/>
    <cellStyle name="Millares 2 5 2 4 3" xfId="3440" xr:uid="{C0AAFC63-297E-4D6E-B42D-F8D32AC4124C}"/>
    <cellStyle name="Millares 2 5 2 4 3 2" xfId="9164" xr:uid="{92BFC64F-DCCB-4648-818B-9AD7FF6F4C8C}"/>
    <cellStyle name="Millares 2 5 2 4 3 3" xfId="14888" xr:uid="{82629A13-970A-4C26-ADC8-C92190043339}"/>
    <cellStyle name="Millares 2 5 2 4 4" xfId="6302" xr:uid="{29F2A6E6-55F5-4CA0-B33F-26B33E762F46}"/>
    <cellStyle name="Millares 2 5 2 4 5" xfId="12026" xr:uid="{59B54580-ACB2-4F8A-8668-7C3C08560511}"/>
    <cellStyle name="Millares 2 5 2 5" xfId="1055" xr:uid="{A08AD02B-13DE-4169-8481-094C105FC03B}"/>
    <cellStyle name="Millares 2 5 2 5 2" xfId="2486" xr:uid="{B1EA365F-5986-4664-A2B6-820ECC529E5B}"/>
    <cellStyle name="Millares 2 5 2 5 2 2" xfId="5348" xr:uid="{0AA26CA0-ECAF-43C4-91F4-E6EFB8D6C1F8}"/>
    <cellStyle name="Millares 2 5 2 5 2 2 2" xfId="11072" xr:uid="{F50B51C4-6565-4369-AFD0-05BD1288CBAD}"/>
    <cellStyle name="Millares 2 5 2 5 2 2 3" xfId="16796" xr:uid="{F5383797-7AB5-41BC-B738-0D812A77ECA7}"/>
    <cellStyle name="Millares 2 5 2 5 2 3" xfId="8210" xr:uid="{FB4843E0-76D1-4A8E-9BDB-D499A0CD4302}"/>
    <cellStyle name="Millares 2 5 2 5 2 4" xfId="13934" xr:uid="{C6BB826B-A43B-4BD8-94CE-A1244C04D3AF}"/>
    <cellStyle name="Millares 2 5 2 5 3" xfId="3917" xr:uid="{FA0237AF-8A93-442E-94BA-91C1543EC84A}"/>
    <cellStyle name="Millares 2 5 2 5 3 2" xfId="9641" xr:uid="{2A4AF6AB-1EF6-41B0-96F3-15A6DDEC86B0}"/>
    <cellStyle name="Millares 2 5 2 5 3 3" xfId="15365" xr:uid="{FC76CDBA-6AFA-493A-AA7B-3165F02C0074}"/>
    <cellStyle name="Millares 2 5 2 5 4" xfId="6779" xr:uid="{DAF982C2-DB8F-48D5-AEB4-CFF5E1BF99FF}"/>
    <cellStyle name="Millares 2 5 2 5 5" xfId="12503" xr:uid="{775571C3-E417-4EC2-906D-35265F176765}"/>
    <cellStyle name="Millares 2 5 2 6" xfId="1532" xr:uid="{B728A11C-06C1-4B01-A998-F16A8A36ED72}"/>
    <cellStyle name="Millares 2 5 2 6 2" xfId="4394" xr:uid="{EA81A254-764F-47EF-B11B-43BB581C80C2}"/>
    <cellStyle name="Millares 2 5 2 6 2 2" xfId="10118" xr:uid="{8263D4D7-8DD3-4ACF-AC5A-94CA4186B556}"/>
    <cellStyle name="Millares 2 5 2 6 2 3" xfId="15842" xr:uid="{3CB2A8C7-D779-4E4F-98F0-375F1940ACFB}"/>
    <cellStyle name="Millares 2 5 2 6 3" xfId="7256" xr:uid="{17BB63DB-4CF6-4A70-B8AA-1BCABACA3D90}"/>
    <cellStyle name="Millares 2 5 2 6 4" xfId="12980" xr:uid="{A7B4CB3A-DB51-43F6-8B8E-9FE8A398C53B}"/>
    <cellStyle name="Millares 2 5 2 7" xfId="2963" xr:uid="{FC7ECFDE-05C9-404A-96D9-BE9058832BDF}"/>
    <cellStyle name="Millares 2 5 2 7 2" xfId="8687" xr:uid="{1F6E1FCB-22C2-44CB-963D-774C50209763}"/>
    <cellStyle name="Millares 2 5 2 7 3" xfId="14411" xr:uid="{1DF41A52-632D-4651-A034-F1A9AB095E9B}"/>
    <cellStyle name="Millares 2 5 2 8" xfId="5825" xr:uid="{FBD28A6A-50E8-4107-8D16-FEED8F1B0113}"/>
    <cellStyle name="Millares 2 5 2 9" xfId="11549" xr:uid="{7B3910AE-DFEF-4C09-BE68-3B5C68FFEAEB}"/>
    <cellStyle name="Millares 2 5 3" xfId="159" xr:uid="{6A1A48AC-688F-479D-AC1A-5C686FF15474}"/>
    <cellStyle name="Millares 2 5 3 2" xfId="398" xr:uid="{5E7E9EBB-95D5-4460-BDF9-716E64995FAB}"/>
    <cellStyle name="Millares 2 5 3 2 2" xfId="875" xr:uid="{1B765113-B94C-41C8-95FC-2E97B549C93B}"/>
    <cellStyle name="Millares 2 5 3 2 2 2" xfId="2306" xr:uid="{25452670-65E5-42D6-A38E-31B358E96A11}"/>
    <cellStyle name="Millares 2 5 3 2 2 2 2" xfId="5168" xr:uid="{7DD3A7A4-DF6E-4A5D-8B4B-3B07A3A4C344}"/>
    <cellStyle name="Millares 2 5 3 2 2 2 2 2" xfId="10892" xr:uid="{848EE48D-F662-4829-B52B-A1E16F9B0CEF}"/>
    <cellStyle name="Millares 2 5 3 2 2 2 2 3" xfId="16616" xr:uid="{9452E04F-558C-4413-B741-7CFBF2D1F1EC}"/>
    <cellStyle name="Millares 2 5 3 2 2 2 3" xfId="8030" xr:uid="{22079910-EE84-4A27-8B4F-BD39CFD0EF35}"/>
    <cellStyle name="Millares 2 5 3 2 2 2 4" xfId="13754" xr:uid="{6ECFDEC5-A9E6-4D7C-B59B-AFA2CE349C5D}"/>
    <cellStyle name="Millares 2 5 3 2 2 3" xfId="3737" xr:uid="{B457D86C-0477-4BFE-9F21-25F245A0B01A}"/>
    <cellStyle name="Millares 2 5 3 2 2 3 2" xfId="9461" xr:uid="{49C60DA3-0F56-49A8-9F6C-BE768B14DC2A}"/>
    <cellStyle name="Millares 2 5 3 2 2 3 3" xfId="15185" xr:uid="{66576914-E56C-46EA-A031-786B35658495}"/>
    <cellStyle name="Millares 2 5 3 2 2 4" xfId="6599" xr:uid="{4DE4C69D-91FB-4EEB-9A17-EADF484C02A1}"/>
    <cellStyle name="Millares 2 5 3 2 2 5" xfId="12323" xr:uid="{0A9B7EAF-148D-4A46-A612-B442CA7427E1}"/>
    <cellStyle name="Millares 2 5 3 2 3" xfId="1352" xr:uid="{43C10B58-1B3F-40A1-A1FC-91579C1DAD60}"/>
    <cellStyle name="Millares 2 5 3 2 3 2" xfId="2783" xr:uid="{4D04221B-7E09-46DC-9E3A-34FEA8867CB5}"/>
    <cellStyle name="Millares 2 5 3 2 3 2 2" xfId="5645" xr:uid="{8FC6E65D-2295-4AA0-80C5-6D8A462E7045}"/>
    <cellStyle name="Millares 2 5 3 2 3 2 2 2" xfId="11369" xr:uid="{02909EBC-AD7E-43E9-A4F1-5FF480810F55}"/>
    <cellStyle name="Millares 2 5 3 2 3 2 2 3" xfId="17093" xr:uid="{22B9E5AA-C33E-4C0A-9F9A-CFBB67262E05}"/>
    <cellStyle name="Millares 2 5 3 2 3 2 3" xfId="8507" xr:uid="{AED81D3D-2B15-4C37-BBFA-CACF6C9ADACF}"/>
    <cellStyle name="Millares 2 5 3 2 3 2 4" xfId="14231" xr:uid="{787F9B74-5DEB-4ABB-AFA6-A4CABB08C7F1}"/>
    <cellStyle name="Millares 2 5 3 2 3 3" xfId="4214" xr:uid="{EC15D444-D3C5-41F3-B43F-667414DC2529}"/>
    <cellStyle name="Millares 2 5 3 2 3 3 2" xfId="9938" xr:uid="{0886B01A-4A0E-4548-8E69-AD05DFB4F6D8}"/>
    <cellStyle name="Millares 2 5 3 2 3 3 3" xfId="15662" xr:uid="{ABD8CBBC-7F7D-494B-9393-02D624AC883F}"/>
    <cellStyle name="Millares 2 5 3 2 3 4" xfId="7076" xr:uid="{71A17A7E-4EF2-4182-91F3-33299BB40B4B}"/>
    <cellStyle name="Millares 2 5 3 2 3 5" xfId="12800" xr:uid="{AFD74CD8-DB7C-4A33-BB28-FE9583BF3D8D}"/>
    <cellStyle name="Millares 2 5 3 2 4" xfId="1829" xr:uid="{BCB3BBF8-C6CA-4DCC-9696-C06495C1F3CB}"/>
    <cellStyle name="Millares 2 5 3 2 4 2" xfId="4691" xr:uid="{BC6CFB19-DA51-463E-BE0D-AE1807DBC6AC}"/>
    <cellStyle name="Millares 2 5 3 2 4 2 2" xfId="10415" xr:uid="{7DF6BA04-ACC4-4872-856B-AE2E4049769F}"/>
    <cellStyle name="Millares 2 5 3 2 4 2 3" xfId="16139" xr:uid="{23BECBC2-1353-4107-820B-3F4C49D01C88}"/>
    <cellStyle name="Millares 2 5 3 2 4 3" xfId="7553" xr:uid="{B8C56E18-4886-4767-9BE1-2C57D44E7247}"/>
    <cellStyle name="Millares 2 5 3 2 4 4" xfId="13277" xr:uid="{CFE00DED-BD5C-4D3A-A804-7523575C22D3}"/>
    <cellStyle name="Millares 2 5 3 2 5" xfId="3260" xr:uid="{1EE7C85E-78E8-4512-B72F-2B62B21CB210}"/>
    <cellStyle name="Millares 2 5 3 2 5 2" xfId="8984" xr:uid="{EEF963A3-602E-461D-8624-5D0EE698EAA7}"/>
    <cellStyle name="Millares 2 5 3 2 5 3" xfId="14708" xr:uid="{9BE2771B-BFF2-4993-BDE4-448F3A41B258}"/>
    <cellStyle name="Millares 2 5 3 2 6" xfId="6122" xr:uid="{1A9E18E4-9D03-42A3-AC5A-6C03440792F7}"/>
    <cellStyle name="Millares 2 5 3 2 7" xfId="11846" xr:uid="{F7A93DF6-EE0A-40B9-84E9-213DE9684CE1}"/>
    <cellStyle name="Millares 2 5 3 3" xfId="636" xr:uid="{61612B6F-3CC8-4BF0-A7DF-25DADDC1191E}"/>
    <cellStyle name="Millares 2 5 3 3 2" xfId="2067" xr:uid="{CFE80F28-48DF-44A2-917A-2BDB978C1C90}"/>
    <cellStyle name="Millares 2 5 3 3 2 2" xfId="4929" xr:uid="{14E3849A-ED40-4226-A7F7-A7901A897C94}"/>
    <cellStyle name="Millares 2 5 3 3 2 2 2" xfId="10653" xr:uid="{626AAC83-122C-4420-B814-B1FFE02A5BCB}"/>
    <cellStyle name="Millares 2 5 3 3 2 2 3" xfId="16377" xr:uid="{38560689-F0BE-4192-92E6-2B2C73A6F7EF}"/>
    <cellStyle name="Millares 2 5 3 3 2 3" xfId="7791" xr:uid="{C25BC6A8-5CF4-42CF-9F47-3EF8842F9824}"/>
    <cellStyle name="Millares 2 5 3 3 2 4" xfId="13515" xr:uid="{FE18CA19-3191-48F8-A23E-69FB214310D6}"/>
    <cellStyle name="Millares 2 5 3 3 3" xfId="3498" xr:uid="{F0F9988F-4720-4403-B4D1-D70D3A2FB11A}"/>
    <cellStyle name="Millares 2 5 3 3 3 2" xfId="9222" xr:uid="{EA3AD0F6-EED7-4351-9F42-EA47DA405321}"/>
    <cellStyle name="Millares 2 5 3 3 3 3" xfId="14946" xr:uid="{4746317E-1D87-47CC-936E-D46E73EC0C6D}"/>
    <cellStyle name="Millares 2 5 3 3 4" xfId="6360" xr:uid="{308FC9FC-007D-48D1-A444-FB870CCA3A87}"/>
    <cellStyle name="Millares 2 5 3 3 5" xfId="12084" xr:uid="{76FADA12-768F-4367-B581-4D441E60E1AF}"/>
    <cellStyle name="Millares 2 5 3 4" xfId="1113" xr:uid="{4D4D118E-10B4-4F63-A340-ACE2D3644232}"/>
    <cellStyle name="Millares 2 5 3 4 2" xfId="2544" xr:uid="{AEDD367C-C0F7-49BE-80DF-06065719D4B2}"/>
    <cellStyle name="Millares 2 5 3 4 2 2" xfId="5406" xr:uid="{6511F639-7A18-4BCE-A2B0-6BB88CC3C4D0}"/>
    <cellStyle name="Millares 2 5 3 4 2 2 2" xfId="11130" xr:uid="{DD94F425-9101-44F5-9AEE-96B49985681D}"/>
    <cellStyle name="Millares 2 5 3 4 2 2 3" xfId="16854" xr:uid="{2B2BF18D-2B33-4BE6-B676-7E317C110CEB}"/>
    <cellStyle name="Millares 2 5 3 4 2 3" xfId="8268" xr:uid="{0C20924E-FDB8-42D1-94F2-144BBEB45D79}"/>
    <cellStyle name="Millares 2 5 3 4 2 4" xfId="13992" xr:uid="{1455E0DC-1B71-42C3-8273-1D7E5CCF6C09}"/>
    <cellStyle name="Millares 2 5 3 4 3" xfId="3975" xr:uid="{8895C4DD-1F3A-4C95-B239-19DEBBF76438}"/>
    <cellStyle name="Millares 2 5 3 4 3 2" xfId="9699" xr:uid="{FB1B4575-75A2-4C81-9298-DD9C48356347}"/>
    <cellStyle name="Millares 2 5 3 4 3 3" xfId="15423" xr:uid="{EDE40427-98AF-43A8-9086-9F9C38C92311}"/>
    <cellStyle name="Millares 2 5 3 4 4" xfId="6837" xr:uid="{6C9BFB3C-8BB9-484B-96F9-A565D6D58B7B}"/>
    <cellStyle name="Millares 2 5 3 4 5" xfId="12561" xr:uid="{812578FB-D97E-4C17-A426-C5B314CFAF78}"/>
    <cellStyle name="Millares 2 5 3 5" xfId="1590" xr:uid="{33994632-70CD-47B7-8D5E-931CBCECA12A}"/>
    <cellStyle name="Millares 2 5 3 5 2" xfId="4452" xr:uid="{B114C9A7-ABA3-4671-AE60-2A48653CA5EB}"/>
    <cellStyle name="Millares 2 5 3 5 2 2" xfId="10176" xr:uid="{E1607866-CA5F-4D9D-9C3C-7E7FCCAD42EF}"/>
    <cellStyle name="Millares 2 5 3 5 2 3" xfId="15900" xr:uid="{0E255E52-11B7-4B80-B5DC-9670C4892756}"/>
    <cellStyle name="Millares 2 5 3 5 3" xfId="7314" xr:uid="{FF99A8AA-BAD1-4F63-839E-CBFBAD93F37E}"/>
    <cellStyle name="Millares 2 5 3 5 4" xfId="13038" xr:uid="{C0DF1849-ADF7-4313-BD9F-81C542F0A4C1}"/>
    <cellStyle name="Millares 2 5 3 6" xfId="3021" xr:uid="{5DCD1A0F-8A3F-46C2-A7BA-01310D4A11E2}"/>
    <cellStyle name="Millares 2 5 3 6 2" xfId="8745" xr:uid="{D8BDA638-443E-4743-893D-273F2000B49C}"/>
    <cellStyle name="Millares 2 5 3 6 3" xfId="14469" xr:uid="{E74322F2-7D89-4198-96DB-7F31281EB252}"/>
    <cellStyle name="Millares 2 5 3 7" xfId="5883" xr:uid="{1F6E355F-3C4C-41CD-86E1-695130C04A7E}"/>
    <cellStyle name="Millares 2 5 3 8" xfId="11607" xr:uid="{75B4ABE8-9C2F-447D-AB2C-4D63F3F66924}"/>
    <cellStyle name="Millares 2 5 4" xfId="280" xr:uid="{DF842FF2-8A97-4A6A-A8BB-6103A54B6A6E}"/>
    <cellStyle name="Millares 2 5 4 2" xfId="757" xr:uid="{AA5AB1F4-9753-47EA-8906-AC06D8BB9FB1}"/>
    <cellStyle name="Millares 2 5 4 2 2" xfId="2188" xr:uid="{BC4EEF09-6C26-425C-8D72-DA8FE135C862}"/>
    <cellStyle name="Millares 2 5 4 2 2 2" xfId="5050" xr:uid="{C97F932F-D6AF-41CA-93DC-6A38057ED3FD}"/>
    <cellStyle name="Millares 2 5 4 2 2 2 2" xfId="10774" xr:uid="{2E5AE4D0-DED5-4C84-8BB2-044BE674E1DB}"/>
    <cellStyle name="Millares 2 5 4 2 2 2 3" xfId="16498" xr:uid="{BE394BA2-0C1D-43E5-A853-9BA778163D5E}"/>
    <cellStyle name="Millares 2 5 4 2 2 3" xfId="7912" xr:uid="{C28A1320-E9D7-48B8-AABA-25ABAEEF42C3}"/>
    <cellStyle name="Millares 2 5 4 2 2 4" xfId="13636" xr:uid="{29CBE3CF-BB6F-41F4-93B9-8619ED47E134}"/>
    <cellStyle name="Millares 2 5 4 2 3" xfId="3619" xr:uid="{C54D12B1-32FD-4032-BCB2-069763099732}"/>
    <cellStyle name="Millares 2 5 4 2 3 2" xfId="9343" xr:uid="{EDE41D9A-E17F-4953-916B-F67BD72EA8C2}"/>
    <cellStyle name="Millares 2 5 4 2 3 3" xfId="15067" xr:uid="{834312A5-77A9-42FF-9EC7-8F02CFB2BB0D}"/>
    <cellStyle name="Millares 2 5 4 2 4" xfId="6481" xr:uid="{74247522-0D32-4364-9D01-EBCAE09A4453}"/>
    <cellStyle name="Millares 2 5 4 2 5" xfId="12205" xr:uid="{260CDD80-3963-4F7C-88ED-4C2FCA03C900}"/>
    <cellStyle name="Millares 2 5 4 3" xfId="1234" xr:uid="{AAB94FD9-E49B-4C45-85DA-AE99A5725852}"/>
    <cellStyle name="Millares 2 5 4 3 2" xfId="2665" xr:uid="{E9FA5362-E340-4975-A530-276A4FB17260}"/>
    <cellStyle name="Millares 2 5 4 3 2 2" xfId="5527" xr:uid="{A3DD95F0-955E-4A7D-B1B2-02960EF53F9D}"/>
    <cellStyle name="Millares 2 5 4 3 2 2 2" xfId="11251" xr:uid="{2A01FED6-A918-46E7-B0C4-16DDF9DAD07E}"/>
    <cellStyle name="Millares 2 5 4 3 2 2 3" xfId="16975" xr:uid="{771A8D3B-87E3-4E4C-863C-C3AB2CACC17A}"/>
    <cellStyle name="Millares 2 5 4 3 2 3" xfId="8389" xr:uid="{7855EF75-5597-4A3A-BD71-D5597B8C36F3}"/>
    <cellStyle name="Millares 2 5 4 3 2 4" xfId="14113" xr:uid="{97E02CCE-72F7-4E99-860B-D7074CF001AC}"/>
    <cellStyle name="Millares 2 5 4 3 3" xfId="4096" xr:uid="{07FF884D-95E3-4C3D-8DCC-FCBC2474E5D9}"/>
    <cellStyle name="Millares 2 5 4 3 3 2" xfId="9820" xr:uid="{BFB56641-15AE-45A5-805F-A3210526A583}"/>
    <cellStyle name="Millares 2 5 4 3 3 3" xfId="15544" xr:uid="{A0B421BA-5C17-4CD4-9A8F-02A672C5C72D}"/>
    <cellStyle name="Millares 2 5 4 3 4" xfId="6958" xr:uid="{2ACDF5B0-7879-4137-8290-9436CA98E2E7}"/>
    <cellStyle name="Millares 2 5 4 3 5" xfId="12682" xr:uid="{43EFF7F2-5F32-4FC1-8EBD-94B2BB373371}"/>
    <cellStyle name="Millares 2 5 4 4" xfId="1711" xr:uid="{265AE888-DA34-417A-8FAC-7DFA2250F2C1}"/>
    <cellStyle name="Millares 2 5 4 4 2" xfId="4573" xr:uid="{F8F59EA2-785B-4C73-877D-E97B1F1726B3}"/>
    <cellStyle name="Millares 2 5 4 4 2 2" xfId="10297" xr:uid="{C5BCDD25-914E-4A16-86BA-A60C1A6ECDDD}"/>
    <cellStyle name="Millares 2 5 4 4 2 3" xfId="16021" xr:uid="{2784D6DE-C162-4DBB-BD0A-604A4AAB34FA}"/>
    <cellStyle name="Millares 2 5 4 4 3" xfId="7435" xr:uid="{A45CF93C-169F-4D3A-82CB-54BA7B0C511A}"/>
    <cellStyle name="Millares 2 5 4 4 4" xfId="13159" xr:uid="{3D4D975C-5D52-49B9-B663-69F756D502BC}"/>
    <cellStyle name="Millares 2 5 4 5" xfId="3142" xr:uid="{387EC7DF-2D5D-4501-9BFA-14E71902D8BF}"/>
    <cellStyle name="Millares 2 5 4 5 2" xfId="8866" xr:uid="{5EB9A2DB-135C-4B57-B904-88BD5C9711B2}"/>
    <cellStyle name="Millares 2 5 4 5 3" xfId="14590" xr:uid="{4777FCF6-EBE4-4953-ACC5-31C105413422}"/>
    <cellStyle name="Millares 2 5 4 6" xfId="6004" xr:uid="{A0E71A54-76A1-44CF-97C3-12B7B01482E0}"/>
    <cellStyle name="Millares 2 5 4 7" xfId="11728" xr:uid="{BAD315C4-6E1B-4785-9EAD-980EDB27A480}"/>
    <cellStyle name="Millares 2 5 5" xfId="518" xr:uid="{0504EA27-1FF4-4220-A8D2-E39DE123BF21}"/>
    <cellStyle name="Millares 2 5 5 2" xfId="1949" xr:uid="{025794C2-2852-4CBE-9F74-68ABD456F037}"/>
    <cellStyle name="Millares 2 5 5 2 2" xfId="4811" xr:uid="{1D41FA02-8343-4C5F-B97A-8216527D7720}"/>
    <cellStyle name="Millares 2 5 5 2 2 2" xfId="10535" xr:uid="{3188C598-3720-483B-A04B-B3B17D966D99}"/>
    <cellStyle name="Millares 2 5 5 2 2 3" xfId="16259" xr:uid="{016D3C20-5185-414E-B282-71498974BEB3}"/>
    <cellStyle name="Millares 2 5 5 2 3" xfId="7673" xr:uid="{94EEC659-68EA-4E01-AE25-ECBAFE5598A8}"/>
    <cellStyle name="Millares 2 5 5 2 4" xfId="13397" xr:uid="{7659519E-E9F6-4EB8-9052-EA3C6F5445AA}"/>
    <cellStyle name="Millares 2 5 5 3" xfId="3380" xr:uid="{4C906FCC-7D00-43F6-839E-C6084F3EFADF}"/>
    <cellStyle name="Millares 2 5 5 3 2" xfId="9104" xr:uid="{E0C23C5D-12C9-4718-AD98-E037C98D5DCE}"/>
    <cellStyle name="Millares 2 5 5 3 3" xfId="14828" xr:uid="{D4707F4E-21AE-4A40-BBC4-2796B1E8F34A}"/>
    <cellStyle name="Millares 2 5 5 4" xfId="6242" xr:uid="{D1297C85-CC30-4521-A856-0AEAF27D8836}"/>
    <cellStyle name="Millares 2 5 5 5" xfId="11966" xr:uid="{41BD32D4-A2EE-4777-B839-CCE2198E7CA2}"/>
    <cellStyle name="Millares 2 5 6" xfId="995" xr:uid="{492BDE14-F55E-45E0-A178-F0490CC9000A}"/>
    <cellStyle name="Millares 2 5 6 2" xfId="2426" xr:uid="{73BC9FF3-D347-4A4F-B0B7-AF1885B06A14}"/>
    <cellStyle name="Millares 2 5 6 2 2" xfId="5288" xr:uid="{FAABC45C-D4E1-4F1A-AEBB-7C0F600630B8}"/>
    <cellStyle name="Millares 2 5 6 2 2 2" xfId="11012" xr:uid="{190CB2F2-F5AB-4D0D-8743-AA07104CC1B7}"/>
    <cellStyle name="Millares 2 5 6 2 2 3" xfId="16736" xr:uid="{B8200F4D-F90B-4768-AA42-4B0B74554526}"/>
    <cellStyle name="Millares 2 5 6 2 3" xfId="8150" xr:uid="{B668B7D8-621D-4575-93D3-D700118AEE34}"/>
    <cellStyle name="Millares 2 5 6 2 4" xfId="13874" xr:uid="{43D859A9-9D82-4150-B152-A2074D9F5BF1}"/>
    <cellStyle name="Millares 2 5 6 3" xfId="3857" xr:uid="{6A84428E-A399-4ED3-AF22-0C5C1E84C581}"/>
    <cellStyle name="Millares 2 5 6 3 2" xfId="9581" xr:uid="{0DFA3081-B3D1-4ED6-867E-0A3E36B94420}"/>
    <cellStyle name="Millares 2 5 6 3 3" xfId="15305" xr:uid="{610B9776-9F85-4CC9-83CD-E8B84E6B5462}"/>
    <cellStyle name="Millares 2 5 6 4" xfId="6719" xr:uid="{CB1B431E-D20B-4F18-87BB-14F1C8437E7C}"/>
    <cellStyle name="Millares 2 5 6 5" xfId="12443" xr:uid="{C1A7552D-6850-46F3-BC83-9C36AEB6DFCC}"/>
    <cellStyle name="Millares 2 5 7" xfId="1472" xr:uid="{5B5C1D15-56D9-4039-AF47-8CE821FF406C}"/>
    <cellStyle name="Millares 2 5 7 2" xfId="4334" xr:uid="{2F9F5020-A6E8-4FFA-943E-4F622D80F58F}"/>
    <cellStyle name="Millares 2 5 7 2 2" xfId="10058" xr:uid="{0D666680-5387-4085-A477-07AD56082E02}"/>
    <cellStyle name="Millares 2 5 7 2 3" xfId="15782" xr:uid="{59CFBCE9-536C-4D2C-9E5A-3A351CF0C5E5}"/>
    <cellStyle name="Millares 2 5 7 3" xfId="7196" xr:uid="{373D09AF-6F6C-4059-806C-F90B7EB64A67}"/>
    <cellStyle name="Millares 2 5 7 4" xfId="12920" xr:uid="{D8D15F3F-2C8C-43B2-BAF4-D05FE5DBFD7A}"/>
    <cellStyle name="Millares 2 5 8" xfId="2903" xr:uid="{284683E1-E6BD-475F-BF6B-15023D9F4E4F}"/>
    <cellStyle name="Millares 2 5 8 2" xfId="8627" xr:uid="{8FD40719-734B-4F5B-82D1-3E38E26F9E00}"/>
    <cellStyle name="Millares 2 5 8 3" xfId="14351" xr:uid="{5432C109-7E59-4A54-A28E-B034D5BB79F2}"/>
    <cellStyle name="Millares 2 5 9" xfId="5766" xr:uid="{A30358E5-68FF-44C6-9650-A4603985398E}"/>
    <cellStyle name="Millares 2 6" xfId="62" xr:uid="{0F9ED0FF-39EF-42F5-8576-9F8D73334F6A}"/>
    <cellStyle name="Millares 2 6 2" xfId="180" xr:uid="{ED646408-26C9-4E4D-8569-C2A7C68B46C9}"/>
    <cellStyle name="Millares 2 6 2 2" xfId="419" xr:uid="{EDB61ED4-85B1-4661-A757-A8E197018B3C}"/>
    <cellStyle name="Millares 2 6 2 2 2" xfId="896" xr:uid="{B8D41A45-5737-4482-BB66-BCDE8FC76E60}"/>
    <cellStyle name="Millares 2 6 2 2 2 2" xfId="2327" xr:uid="{E65621DA-E282-4380-BD83-E099701B5908}"/>
    <cellStyle name="Millares 2 6 2 2 2 2 2" xfId="5189" xr:uid="{4C240BC4-FAB4-4EE8-9FBF-5103A92E67D2}"/>
    <cellStyle name="Millares 2 6 2 2 2 2 2 2" xfId="10913" xr:uid="{6DCD9140-D883-41DB-A954-CF89F4BC72C8}"/>
    <cellStyle name="Millares 2 6 2 2 2 2 2 3" xfId="16637" xr:uid="{59CCA6DA-2F2B-4F56-9CFD-E36289609F5D}"/>
    <cellStyle name="Millares 2 6 2 2 2 2 3" xfId="8051" xr:uid="{38A2F691-7F37-40E7-9BD7-CE67B333618E}"/>
    <cellStyle name="Millares 2 6 2 2 2 2 4" xfId="13775" xr:uid="{F599B9ED-DAAA-4F51-B1E8-A29A66162D2A}"/>
    <cellStyle name="Millares 2 6 2 2 2 3" xfId="3758" xr:uid="{10F99F3B-9F30-43D0-8314-CB1ECC377701}"/>
    <cellStyle name="Millares 2 6 2 2 2 3 2" xfId="9482" xr:uid="{9041FA18-9AFE-434C-9513-5549AD3014A3}"/>
    <cellStyle name="Millares 2 6 2 2 2 3 3" xfId="15206" xr:uid="{63919642-C844-4C61-8429-7A176310E2B3}"/>
    <cellStyle name="Millares 2 6 2 2 2 4" xfId="6620" xr:uid="{F1056079-58EC-43F3-A474-9F175C71056A}"/>
    <cellStyle name="Millares 2 6 2 2 2 5" xfId="12344" xr:uid="{1DB70730-A6CB-494F-867C-6F36EA1502D2}"/>
    <cellStyle name="Millares 2 6 2 2 3" xfId="1373" xr:uid="{7F0DAC22-4F53-4A34-B4EE-26FBA8A3DFBE}"/>
    <cellStyle name="Millares 2 6 2 2 3 2" xfId="2804" xr:uid="{396D15D7-563B-4C65-B013-6456A787DF3A}"/>
    <cellStyle name="Millares 2 6 2 2 3 2 2" xfId="5666" xr:uid="{81FC5379-93E9-4121-B9D2-A7D904A460FB}"/>
    <cellStyle name="Millares 2 6 2 2 3 2 2 2" xfId="11390" xr:uid="{1F645284-1330-4569-81F8-876295959626}"/>
    <cellStyle name="Millares 2 6 2 2 3 2 2 3" xfId="17114" xr:uid="{1FE717CF-7ADE-415F-9EBE-3D1BB89A65E6}"/>
    <cellStyle name="Millares 2 6 2 2 3 2 3" xfId="8528" xr:uid="{026EF524-371A-4AE6-BEAB-B183C796E561}"/>
    <cellStyle name="Millares 2 6 2 2 3 2 4" xfId="14252" xr:uid="{A274509D-EB45-45C8-904A-B46924EF32FD}"/>
    <cellStyle name="Millares 2 6 2 2 3 3" xfId="4235" xr:uid="{4396704A-755D-4D59-A8D2-763B240C51D3}"/>
    <cellStyle name="Millares 2 6 2 2 3 3 2" xfId="9959" xr:uid="{AF151D39-A83D-46EF-B5A1-C456D88A4BF6}"/>
    <cellStyle name="Millares 2 6 2 2 3 3 3" xfId="15683" xr:uid="{44D7FC53-F470-430B-91EB-133B7B0F0076}"/>
    <cellStyle name="Millares 2 6 2 2 3 4" xfId="7097" xr:uid="{61A0D18B-9F5D-4ECA-B917-2AE9D926F495}"/>
    <cellStyle name="Millares 2 6 2 2 3 5" xfId="12821" xr:uid="{8713F80F-6410-411E-999E-C9721F17C132}"/>
    <cellStyle name="Millares 2 6 2 2 4" xfId="1850" xr:uid="{426ACD70-78FC-4642-BC81-014DF8B01FAA}"/>
    <cellStyle name="Millares 2 6 2 2 4 2" xfId="4712" xr:uid="{4E6AED20-B1F2-40BA-B191-7A710602BC0F}"/>
    <cellStyle name="Millares 2 6 2 2 4 2 2" xfId="10436" xr:uid="{77EBB83F-C8AB-4AC5-BDD9-F0C4F56616EA}"/>
    <cellStyle name="Millares 2 6 2 2 4 2 3" xfId="16160" xr:uid="{165D2EB8-1E16-4B2C-A5D9-0398A067A270}"/>
    <cellStyle name="Millares 2 6 2 2 4 3" xfId="7574" xr:uid="{2C710B57-F19A-437E-B5BD-0920B7C2C374}"/>
    <cellStyle name="Millares 2 6 2 2 4 4" xfId="13298" xr:uid="{0D4E33AA-0AF4-4955-A202-91E3D03C80BF}"/>
    <cellStyle name="Millares 2 6 2 2 5" xfId="3281" xr:uid="{B654E237-8F37-4800-A7FA-E2ABD18C7A48}"/>
    <cellStyle name="Millares 2 6 2 2 5 2" xfId="9005" xr:uid="{9A58B00C-C582-4155-B4D1-6AD8EC62B646}"/>
    <cellStyle name="Millares 2 6 2 2 5 3" xfId="14729" xr:uid="{CD774DE8-C0C8-4B8F-AADA-56D345340461}"/>
    <cellStyle name="Millares 2 6 2 2 6" xfId="6143" xr:uid="{A1889FBB-4854-4618-BC85-003752887402}"/>
    <cellStyle name="Millares 2 6 2 2 7" xfId="11867" xr:uid="{E79B7C6C-C873-46DE-859B-44A082391870}"/>
    <cellStyle name="Millares 2 6 2 3" xfId="657" xr:uid="{43FA3098-E557-43EB-9AF2-E0326F3B9C73}"/>
    <cellStyle name="Millares 2 6 2 3 2" xfId="2088" xr:uid="{1E354F00-454F-4EF8-85AC-621D09C4FA67}"/>
    <cellStyle name="Millares 2 6 2 3 2 2" xfId="4950" xr:uid="{B1B58E16-7E2F-4DF6-9E14-FB0751966EAB}"/>
    <cellStyle name="Millares 2 6 2 3 2 2 2" xfId="10674" xr:uid="{515A5CED-2460-4DCF-BF74-C851DBBB4CB1}"/>
    <cellStyle name="Millares 2 6 2 3 2 2 3" xfId="16398" xr:uid="{CEE01CA2-1671-4BFD-9DBA-83C48B8CF53D}"/>
    <cellStyle name="Millares 2 6 2 3 2 3" xfId="7812" xr:uid="{DF27C02C-F9D7-49D2-A1E8-557E07043D1D}"/>
    <cellStyle name="Millares 2 6 2 3 2 4" xfId="13536" xr:uid="{39DC654B-A60C-4CA3-BD6F-E15D8A03591A}"/>
    <cellStyle name="Millares 2 6 2 3 3" xfId="3519" xr:uid="{F0E4FFE8-0510-4C45-B358-E67378010F08}"/>
    <cellStyle name="Millares 2 6 2 3 3 2" xfId="9243" xr:uid="{E84B1B96-9373-4ED9-93BC-00B39C1DBAE1}"/>
    <cellStyle name="Millares 2 6 2 3 3 3" xfId="14967" xr:uid="{8632F0AD-E4F8-4135-8F4E-0AE7E7AE9B73}"/>
    <cellStyle name="Millares 2 6 2 3 4" xfId="6381" xr:uid="{E8E042CB-3B64-488A-9C9D-411CBCCDEB22}"/>
    <cellStyle name="Millares 2 6 2 3 5" xfId="12105" xr:uid="{08FA4FFF-8367-4F63-AEFC-C6034CF1BE1F}"/>
    <cellStyle name="Millares 2 6 2 4" xfId="1134" xr:uid="{A4BE2B39-AD65-4579-8048-0F17825BCBE6}"/>
    <cellStyle name="Millares 2 6 2 4 2" xfId="2565" xr:uid="{0BC9E156-036C-43EE-8A7D-33200C548F00}"/>
    <cellStyle name="Millares 2 6 2 4 2 2" xfId="5427" xr:uid="{1C5CE132-B3F4-45AE-AC37-A6EAD6319471}"/>
    <cellStyle name="Millares 2 6 2 4 2 2 2" xfId="11151" xr:uid="{EDA76544-D361-4072-93B9-F3177E5E2859}"/>
    <cellStyle name="Millares 2 6 2 4 2 2 3" xfId="16875" xr:uid="{AC215495-FEE5-4BDA-8C3D-946A96F4CA5E}"/>
    <cellStyle name="Millares 2 6 2 4 2 3" xfId="8289" xr:uid="{F0D5BEF9-4C6C-4A26-B6B4-C7CA0143B33E}"/>
    <cellStyle name="Millares 2 6 2 4 2 4" xfId="14013" xr:uid="{22820DCD-8FCD-405F-ACFB-5308CB0B6CE4}"/>
    <cellStyle name="Millares 2 6 2 4 3" xfId="3996" xr:uid="{2E9FED09-7CBF-48DE-B3B7-62554FF72189}"/>
    <cellStyle name="Millares 2 6 2 4 3 2" xfId="9720" xr:uid="{876C31E7-EABD-4BAA-BA13-3BF6EDAA6F0A}"/>
    <cellStyle name="Millares 2 6 2 4 3 3" xfId="15444" xr:uid="{6D87EC7D-F1C0-4F5F-A215-944B776311CC}"/>
    <cellStyle name="Millares 2 6 2 4 4" xfId="6858" xr:uid="{B715A177-1428-4FAB-ABBC-5D685E9134B6}"/>
    <cellStyle name="Millares 2 6 2 4 5" xfId="12582" xr:uid="{E362348B-5E4D-4188-A49F-8C0E6F878017}"/>
    <cellStyle name="Millares 2 6 2 5" xfId="1611" xr:uid="{EB2C970B-501E-41F9-8917-A09D4421732C}"/>
    <cellStyle name="Millares 2 6 2 5 2" xfId="4473" xr:uid="{5CA9E8F8-0821-4A68-9DDB-2D5298729174}"/>
    <cellStyle name="Millares 2 6 2 5 2 2" xfId="10197" xr:uid="{129A79A7-4116-4B56-AB97-783F05C466AC}"/>
    <cellStyle name="Millares 2 6 2 5 2 3" xfId="15921" xr:uid="{1636138E-7E8C-491A-B4E2-B1203386A647}"/>
    <cellStyle name="Millares 2 6 2 5 3" xfId="7335" xr:uid="{8D9CE164-0084-4C9E-81F6-E4F9E71C31FF}"/>
    <cellStyle name="Millares 2 6 2 5 4" xfId="13059" xr:uid="{A9E4D3B1-9AA7-40B0-9C7A-25104BAB9D59}"/>
    <cellStyle name="Millares 2 6 2 6" xfId="3042" xr:uid="{2849417E-B4F3-44B7-810B-AC29AC25CBBB}"/>
    <cellStyle name="Millares 2 6 2 6 2" xfId="8766" xr:uid="{C9A15DCB-FB90-4EC2-94CB-923D9E1D9F1F}"/>
    <cellStyle name="Millares 2 6 2 6 3" xfId="14490" xr:uid="{FE07E484-AD62-45F2-B8CB-040B2DA45237}"/>
    <cellStyle name="Millares 2 6 2 7" xfId="5904" xr:uid="{885F4756-390A-483A-A8CB-1405A5D21CE8}"/>
    <cellStyle name="Millares 2 6 2 8" xfId="11628" xr:uid="{6B6676B4-32EC-4584-9099-2925093BB6BE}"/>
    <cellStyle name="Millares 2 6 3" xfId="301" xr:uid="{B463515E-25FC-435A-B92C-65B65A8B89C3}"/>
    <cellStyle name="Millares 2 6 3 2" xfId="778" xr:uid="{737893C5-135E-4416-87C4-7697F1348044}"/>
    <cellStyle name="Millares 2 6 3 2 2" xfId="2209" xr:uid="{40C41F56-3DDD-4D50-AF1E-E3E5BDB62C60}"/>
    <cellStyle name="Millares 2 6 3 2 2 2" xfId="5071" xr:uid="{B7B5211B-29AD-449A-AAC5-0E6141DB538E}"/>
    <cellStyle name="Millares 2 6 3 2 2 2 2" xfId="10795" xr:uid="{BB2C1354-5BFC-4053-9E0F-8B3516C8F560}"/>
    <cellStyle name="Millares 2 6 3 2 2 2 3" xfId="16519" xr:uid="{9FE46E5E-4469-4D18-ABAA-5D3D890A1DAD}"/>
    <cellStyle name="Millares 2 6 3 2 2 3" xfId="7933" xr:uid="{67F01410-695F-4D7A-9C4C-1035D0A86B1F}"/>
    <cellStyle name="Millares 2 6 3 2 2 4" xfId="13657" xr:uid="{035064C7-8526-4188-B2D3-37BE4D70C789}"/>
    <cellStyle name="Millares 2 6 3 2 3" xfId="3640" xr:uid="{89BA2E3B-59C2-44AB-9B08-0452F7A76B83}"/>
    <cellStyle name="Millares 2 6 3 2 3 2" xfId="9364" xr:uid="{7862B7D2-B972-4C77-A53E-6859DC0A7F46}"/>
    <cellStyle name="Millares 2 6 3 2 3 3" xfId="15088" xr:uid="{B317AD16-8024-4D2C-9F56-4A99A018B2F7}"/>
    <cellStyle name="Millares 2 6 3 2 4" xfId="6502" xr:uid="{45E46CE2-F379-460B-BDD9-8A9DA712290E}"/>
    <cellStyle name="Millares 2 6 3 2 5" xfId="12226" xr:uid="{5BE95A52-AB1F-4A74-ACFD-EE479621D0E4}"/>
    <cellStyle name="Millares 2 6 3 3" xfId="1255" xr:uid="{C92D1638-1479-4F61-B74D-1D26E2A3D228}"/>
    <cellStyle name="Millares 2 6 3 3 2" xfId="2686" xr:uid="{C70A5BB0-91CD-49AC-B0CC-1F8468F45C69}"/>
    <cellStyle name="Millares 2 6 3 3 2 2" xfId="5548" xr:uid="{460291D7-C894-42F5-BDC8-4CCEFF9EDB04}"/>
    <cellStyle name="Millares 2 6 3 3 2 2 2" xfId="11272" xr:uid="{7F0CE04A-F5A4-446D-9A31-62F459BFC787}"/>
    <cellStyle name="Millares 2 6 3 3 2 2 3" xfId="16996" xr:uid="{9897F5D2-093A-4B6C-9CC9-D2DA45C05EA6}"/>
    <cellStyle name="Millares 2 6 3 3 2 3" xfId="8410" xr:uid="{C9DE93AA-2191-4123-BD45-7E11730E64B5}"/>
    <cellStyle name="Millares 2 6 3 3 2 4" xfId="14134" xr:uid="{28DF7BC6-1205-40F2-B372-BFDE069FCD21}"/>
    <cellStyle name="Millares 2 6 3 3 3" xfId="4117" xr:uid="{1BBD5052-DA86-4B11-B3FD-5BEE1CED2E3D}"/>
    <cellStyle name="Millares 2 6 3 3 3 2" xfId="9841" xr:uid="{172877B0-5EA0-4825-BBD9-68BE99225A1E}"/>
    <cellStyle name="Millares 2 6 3 3 3 3" xfId="15565" xr:uid="{D0061FE5-6D27-4C92-8D4B-77DE62712BC4}"/>
    <cellStyle name="Millares 2 6 3 3 4" xfId="6979" xr:uid="{548AB017-836C-4152-8E7A-BF3B23763F11}"/>
    <cellStyle name="Millares 2 6 3 3 5" xfId="12703" xr:uid="{321EBD23-1013-4359-9E92-B5E41A2D5FCF}"/>
    <cellStyle name="Millares 2 6 3 4" xfId="1732" xr:uid="{424F338E-8FBA-4A9D-A940-083883E87309}"/>
    <cellStyle name="Millares 2 6 3 4 2" xfId="4594" xr:uid="{2FE03C91-7251-46CD-9AF8-C61DD7423DE0}"/>
    <cellStyle name="Millares 2 6 3 4 2 2" xfId="10318" xr:uid="{81BBE063-F0B9-4C4C-9A18-C0D76E003F14}"/>
    <cellStyle name="Millares 2 6 3 4 2 3" xfId="16042" xr:uid="{CEFF23A3-CFBB-42EB-833C-B0223C76D81E}"/>
    <cellStyle name="Millares 2 6 3 4 3" xfId="7456" xr:uid="{411C804C-ADC0-4B32-8FC9-ED434D99A4D3}"/>
    <cellStyle name="Millares 2 6 3 4 4" xfId="13180" xr:uid="{AF714316-898C-4A54-9B5C-851238B6EFD4}"/>
    <cellStyle name="Millares 2 6 3 5" xfId="3163" xr:uid="{56294AC0-E6C5-48C4-BFC4-6011C1CA548E}"/>
    <cellStyle name="Millares 2 6 3 5 2" xfId="8887" xr:uid="{0FA5C1E7-CA5A-47B4-A952-FC99CBD0D0E8}"/>
    <cellStyle name="Millares 2 6 3 5 3" xfId="14611" xr:uid="{63FB950F-176C-42DB-97DA-6952195288EC}"/>
    <cellStyle name="Millares 2 6 3 6" xfId="6025" xr:uid="{EA66DC3E-250F-4269-8378-E1B005DEC059}"/>
    <cellStyle name="Millares 2 6 3 7" xfId="11749" xr:uid="{0931978A-9E09-4D6F-A1AA-DDEB5B7C1AEC}"/>
    <cellStyle name="Millares 2 6 4" xfId="539" xr:uid="{A9847036-E9DD-4E90-8685-088F01D8D671}"/>
    <cellStyle name="Millares 2 6 4 2" xfId="1970" xr:uid="{75EDBD40-BAE9-4DF4-B869-0712F94AB39C}"/>
    <cellStyle name="Millares 2 6 4 2 2" xfId="4832" xr:uid="{8CDDC3FF-57A5-4DB7-8DA0-7ED64FAA0C37}"/>
    <cellStyle name="Millares 2 6 4 2 2 2" xfId="10556" xr:uid="{7B54B862-9663-4E39-83C8-548502990D53}"/>
    <cellStyle name="Millares 2 6 4 2 2 3" xfId="16280" xr:uid="{13E0ACD2-FE2B-46D6-AF86-0438AB99A847}"/>
    <cellStyle name="Millares 2 6 4 2 3" xfId="7694" xr:uid="{9AE1FCC7-B7BF-43F8-886D-080C3E86EFA2}"/>
    <cellStyle name="Millares 2 6 4 2 4" xfId="13418" xr:uid="{0150D374-BE44-4BC2-A400-8FC2EA4CBFF9}"/>
    <cellStyle name="Millares 2 6 4 3" xfId="3401" xr:uid="{FE340C43-CEAA-4D2B-B37B-B9DED4DD43BE}"/>
    <cellStyle name="Millares 2 6 4 3 2" xfId="9125" xr:uid="{E4A48FFF-C68A-4B82-92DA-9C72C31D2FF3}"/>
    <cellStyle name="Millares 2 6 4 3 3" xfId="14849" xr:uid="{DA4E67BB-EE9A-4F29-B6E8-E43BF2C6567D}"/>
    <cellStyle name="Millares 2 6 4 4" xfId="6263" xr:uid="{E89D31FD-9B70-457B-AC31-3090297F5EDC}"/>
    <cellStyle name="Millares 2 6 4 5" xfId="11987" xr:uid="{2484C8BF-A6AE-4D70-BBDC-97675BFD27C5}"/>
    <cellStyle name="Millares 2 6 5" xfId="1016" xr:uid="{7A96BAEE-EE6C-45F3-823F-FB8187BD85FB}"/>
    <cellStyle name="Millares 2 6 5 2" xfId="2447" xr:uid="{B7967A6D-8060-42A8-AED1-4307C510C7BC}"/>
    <cellStyle name="Millares 2 6 5 2 2" xfId="5309" xr:uid="{0C07DC26-AD2F-4A6F-9F18-B879E3E5FFB4}"/>
    <cellStyle name="Millares 2 6 5 2 2 2" xfId="11033" xr:uid="{CFFE4ED9-F8E8-4326-AA9B-9188E26F997D}"/>
    <cellStyle name="Millares 2 6 5 2 2 3" xfId="16757" xr:uid="{121B1DE5-2D5C-49B3-8BB3-0E3BF32C0A63}"/>
    <cellStyle name="Millares 2 6 5 2 3" xfId="8171" xr:uid="{5888464F-A346-46E2-BDF7-FCBC75E19F49}"/>
    <cellStyle name="Millares 2 6 5 2 4" xfId="13895" xr:uid="{3C722C99-9598-43D8-A8A3-9F7A419E86DD}"/>
    <cellStyle name="Millares 2 6 5 3" xfId="3878" xr:uid="{9ABC4BD7-3C33-471E-91B3-D58F66CA0B23}"/>
    <cellStyle name="Millares 2 6 5 3 2" xfId="9602" xr:uid="{885ABAB9-A3B8-4C17-A378-91036E0086E0}"/>
    <cellStyle name="Millares 2 6 5 3 3" xfId="15326" xr:uid="{A4407201-BACF-41C0-A888-F15BDBBA4EE2}"/>
    <cellStyle name="Millares 2 6 5 4" xfId="6740" xr:uid="{4670AD52-D2D9-42DE-9262-11429007C025}"/>
    <cellStyle name="Millares 2 6 5 5" xfId="12464" xr:uid="{D743B93F-804C-465F-95E8-A823EA1FE84E}"/>
    <cellStyle name="Millares 2 6 6" xfId="1493" xr:uid="{75BE57F0-E283-4F61-BF04-5615EEEBFD1C}"/>
    <cellStyle name="Millares 2 6 6 2" xfId="4355" xr:uid="{44B5E4C4-9552-4CE8-AF52-0D54E117F4F5}"/>
    <cellStyle name="Millares 2 6 6 2 2" xfId="10079" xr:uid="{69539222-2A17-4290-9AA4-F8107D5002E0}"/>
    <cellStyle name="Millares 2 6 6 2 3" xfId="15803" xr:uid="{2E70162F-08B3-4CCB-BB17-0C34A815B61C}"/>
    <cellStyle name="Millares 2 6 6 3" xfId="7217" xr:uid="{4076A9E8-F7C1-4C81-BC1E-C4CAB962AE48}"/>
    <cellStyle name="Millares 2 6 6 4" xfId="12941" xr:uid="{456079BF-0AA8-4654-B9DD-F9B419E6A80A}"/>
    <cellStyle name="Millares 2 6 7" xfId="2924" xr:uid="{E02187DC-C594-4484-AD92-C691E3B422D0}"/>
    <cellStyle name="Millares 2 6 7 2" xfId="8648" xr:uid="{3337DF71-C69C-427A-9A6F-3E8E4D3FB9FC}"/>
    <cellStyle name="Millares 2 6 7 3" xfId="14372" xr:uid="{12641C9F-AEE4-40B0-894C-8B6DBA83C95C}"/>
    <cellStyle name="Millares 2 6 8" xfId="5786" xr:uid="{0952DBD9-5CEC-4858-B7C7-C5963C890903}"/>
    <cellStyle name="Millares 2 6 9" xfId="11510" xr:uid="{B0511F4C-7119-475F-93C5-9FC07BBBA747}"/>
    <cellStyle name="Millares 2 7" xfId="120" xr:uid="{C765E736-D423-4D2B-A2F0-DB2F1A4FF64D}"/>
    <cellStyle name="Millares 2 7 2" xfId="359" xr:uid="{0BC4437B-BC6C-4877-8ED8-256D384781BB}"/>
    <cellStyle name="Millares 2 7 2 2" xfId="836" xr:uid="{C2A74B2C-2023-4D47-981A-0B8EF6F8994F}"/>
    <cellStyle name="Millares 2 7 2 2 2" xfId="2267" xr:uid="{CD6D8225-EFEF-4A67-B5D1-E1D8347661E7}"/>
    <cellStyle name="Millares 2 7 2 2 2 2" xfId="5129" xr:uid="{C7893774-55A6-4804-92CB-E731E9B82137}"/>
    <cellStyle name="Millares 2 7 2 2 2 2 2" xfId="10853" xr:uid="{93593AEB-2364-4A93-9475-D8DDB3E49D7A}"/>
    <cellStyle name="Millares 2 7 2 2 2 2 3" xfId="16577" xr:uid="{D2949D32-4841-4254-99F4-14AFB7A7F8D9}"/>
    <cellStyle name="Millares 2 7 2 2 2 3" xfId="7991" xr:uid="{9C18E1BB-1BCD-4C65-854A-9FEC1D228EE6}"/>
    <cellStyle name="Millares 2 7 2 2 2 4" xfId="13715" xr:uid="{02BDC70C-A8BC-4893-B0B6-BEA53B6D5DAE}"/>
    <cellStyle name="Millares 2 7 2 2 3" xfId="3698" xr:uid="{297E7F83-32BA-4011-B7FB-CC2802D07FF6}"/>
    <cellStyle name="Millares 2 7 2 2 3 2" xfId="9422" xr:uid="{A11C5FFE-46CB-478D-A612-B005DB7E5943}"/>
    <cellStyle name="Millares 2 7 2 2 3 3" xfId="15146" xr:uid="{9FC89B18-792D-40CA-8744-F9111C91FABC}"/>
    <cellStyle name="Millares 2 7 2 2 4" xfId="6560" xr:uid="{294AF76F-175E-4EA3-BA24-FF4C2C79CF27}"/>
    <cellStyle name="Millares 2 7 2 2 5" xfId="12284" xr:uid="{FB6CC84F-0DC5-4F4D-B049-40E034A0EB12}"/>
    <cellStyle name="Millares 2 7 2 3" xfId="1313" xr:uid="{34803178-53B6-4505-AEF9-E4C9B88A66C9}"/>
    <cellStyle name="Millares 2 7 2 3 2" xfId="2744" xr:uid="{8346F7DD-BB42-4B1E-AFF4-4F59363560E7}"/>
    <cellStyle name="Millares 2 7 2 3 2 2" xfId="5606" xr:uid="{F1B80A50-C012-4F68-80EC-AD583FEE56AC}"/>
    <cellStyle name="Millares 2 7 2 3 2 2 2" xfId="11330" xr:uid="{65740F29-4AC4-4A95-954C-53F51EACDAA0}"/>
    <cellStyle name="Millares 2 7 2 3 2 2 3" xfId="17054" xr:uid="{7DEA3814-B61D-4090-A13F-F0A7C4D21F7A}"/>
    <cellStyle name="Millares 2 7 2 3 2 3" xfId="8468" xr:uid="{31678789-4A21-44A3-8CFB-7EAFBC73EFCE}"/>
    <cellStyle name="Millares 2 7 2 3 2 4" xfId="14192" xr:uid="{2619D0B4-96EA-47E7-A01A-6AA0AB020C10}"/>
    <cellStyle name="Millares 2 7 2 3 3" xfId="4175" xr:uid="{AF43F36B-B0F2-40E1-984C-89FE4E35D07D}"/>
    <cellStyle name="Millares 2 7 2 3 3 2" xfId="9899" xr:uid="{5C143F3E-3824-43F6-BE1B-7C188927133C}"/>
    <cellStyle name="Millares 2 7 2 3 3 3" xfId="15623" xr:uid="{4C569963-65BC-4661-91AE-345C2AA167BB}"/>
    <cellStyle name="Millares 2 7 2 3 4" xfId="7037" xr:uid="{F3077DF8-495C-4843-BE07-24402349FD6A}"/>
    <cellStyle name="Millares 2 7 2 3 5" xfId="12761" xr:uid="{56F07DF7-328E-4758-8A8D-67EDEA500BB8}"/>
    <cellStyle name="Millares 2 7 2 4" xfId="1790" xr:uid="{3152B5A3-6907-4F99-A11C-98B712CE3DB1}"/>
    <cellStyle name="Millares 2 7 2 4 2" xfId="4652" xr:uid="{D577C794-8170-4C75-A1EF-4D19519F1E60}"/>
    <cellStyle name="Millares 2 7 2 4 2 2" xfId="10376" xr:uid="{DFF96A82-E9DB-4000-9C70-3251A18FF977}"/>
    <cellStyle name="Millares 2 7 2 4 2 3" xfId="16100" xr:uid="{E716D41B-EAED-45F8-9CEA-470D7DB6252C}"/>
    <cellStyle name="Millares 2 7 2 4 3" xfId="7514" xr:uid="{EE10ABAD-870D-49B3-AB37-57762B5452AE}"/>
    <cellStyle name="Millares 2 7 2 4 4" xfId="13238" xr:uid="{0690A575-3A0B-49C5-B15C-433F1FF95C37}"/>
    <cellStyle name="Millares 2 7 2 5" xfId="3221" xr:uid="{B81F9C41-3F3F-43C3-B509-C310F48E7440}"/>
    <cellStyle name="Millares 2 7 2 5 2" xfId="8945" xr:uid="{F870D9AD-D200-44EE-874D-14B90AE53DB6}"/>
    <cellStyle name="Millares 2 7 2 5 3" xfId="14669" xr:uid="{CAC62BFD-6D98-492E-A404-AAC61F69A3A5}"/>
    <cellStyle name="Millares 2 7 2 6" xfId="6083" xr:uid="{A13CCC01-A887-4E7F-B874-E12F4F4F84CE}"/>
    <cellStyle name="Millares 2 7 2 7" xfId="11807" xr:uid="{0F343549-AAD0-41FB-958E-7D9699D42FD9}"/>
    <cellStyle name="Millares 2 7 3" xfId="597" xr:uid="{42057825-23BA-40B5-B308-52DB555E3982}"/>
    <cellStyle name="Millares 2 7 3 2" xfId="2028" xr:uid="{CA6E72FE-1623-40ED-AC37-3E04DEA2CF0E}"/>
    <cellStyle name="Millares 2 7 3 2 2" xfId="4890" xr:uid="{F8144506-BAA1-4901-AA79-93D7397C7774}"/>
    <cellStyle name="Millares 2 7 3 2 2 2" xfId="10614" xr:uid="{EA22F26C-5B80-4EAE-B09F-F76F2570D6D9}"/>
    <cellStyle name="Millares 2 7 3 2 2 3" xfId="16338" xr:uid="{03B73FFD-34B0-48E5-B002-33C56388BCB5}"/>
    <cellStyle name="Millares 2 7 3 2 3" xfId="7752" xr:uid="{D94704B0-081C-465B-90C1-3111443213AA}"/>
    <cellStyle name="Millares 2 7 3 2 4" xfId="13476" xr:uid="{3EEA8DC4-8593-4A23-B5F9-6A8031C175A5}"/>
    <cellStyle name="Millares 2 7 3 3" xfId="3459" xr:uid="{AD6DD611-2BD0-4FA8-BEAC-4C3DB4C56908}"/>
    <cellStyle name="Millares 2 7 3 3 2" xfId="9183" xr:uid="{CA93B639-19AE-4EAA-AD46-38D77FC76286}"/>
    <cellStyle name="Millares 2 7 3 3 3" xfId="14907" xr:uid="{D2A17264-FD83-45B9-B231-079C3C83A949}"/>
    <cellStyle name="Millares 2 7 3 4" xfId="6321" xr:uid="{F7E668AD-EBCA-4DB8-9263-9B3703FFBA60}"/>
    <cellStyle name="Millares 2 7 3 5" xfId="12045" xr:uid="{324270FE-F8DD-420E-B38F-90FA10C48B33}"/>
    <cellStyle name="Millares 2 7 4" xfId="1074" xr:uid="{1DC1EA07-D2EF-4DF3-AFC8-083BC5BE2383}"/>
    <cellStyle name="Millares 2 7 4 2" xfId="2505" xr:uid="{3467064B-C1FD-4AC9-90DC-E5AF8278E042}"/>
    <cellStyle name="Millares 2 7 4 2 2" xfId="5367" xr:uid="{CCFE8178-7EA4-4458-A9CD-2FE6F35D2FD6}"/>
    <cellStyle name="Millares 2 7 4 2 2 2" xfId="11091" xr:uid="{74FF0424-0137-4D44-A29D-E384454CFDBB}"/>
    <cellStyle name="Millares 2 7 4 2 2 3" xfId="16815" xr:uid="{EEC92A18-A41B-483D-9B10-7EC784A3C8EA}"/>
    <cellStyle name="Millares 2 7 4 2 3" xfId="8229" xr:uid="{59708FDB-8707-4AC6-B5E3-06443BE3E3FF}"/>
    <cellStyle name="Millares 2 7 4 2 4" xfId="13953" xr:uid="{0B47C5A8-96CF-47DF-96EE-0ABCA1142242}"/>
    <cellStyle name="Millares 2 7 4 3" xfId="3936" xr:uid="{11AA15C0-EA3E-4100-A9D7-35D542232A4A}"/>
    <cellStyle name="Millares 2 7 4 3 2" xfId="9660" xr:uid="{AD3B5EDD-1CCE-4C35-874C-4BEBED51AE7B}"/>
    <cellStyle name="Millares 2 7 4 3 3" xfId="15384" xr:uid="{5F591409-95A6-48E0-8BC6-42B0568E2F1B}"/>
    <cellStyle name="Millares 2 7 4 4" xfId="6798" xr:uid="{BF7CC839-C33B-4B59-BEAD-5306DF098222}"/>
    <cellStyle name="Millares 2 7 4 5" xfId="12522" xr:uid="{3F11FDC1-169D-497B-80B1-DDB0A48D6676}"/>
    <cellStyle name="Millares 2 7 5" xfId="1551" xr:uid="{31D8E39B-668D-4FE2-9830-A831A967A9E1}"/>
    <cellStyle name="Millares 2 7 5 2" xfId="4413" xr:uid="{A23CD3B3-06EB-4E70-9F8F-E965AE2E1D79}"/>
    <cellStyle name="Millares 2 7 5 2 2" xfId="10137" xr:uid="{3D9B0F7D-E7D6-4E46-ABCF-99F60D4316D6}"/>
    <cellStyle name="Millares 2 7 5 2 3" xfId="15861" xr:uid="{FE5C2A47-C199-48DB-AB1D-1E1E601AC6BC}"/>
    <cellStyle name="Millares 2 7 5 3" xfId="7275" xr:uid="{B91469D6-D874-49FE-BCA0-D5FBAAB91568}"/>
    <cellStyle name="Millares 2 7 5 4" xfId="12999" xr:uid="{D45DF65A-510E-4A55-81C9-5DF81E9D64C8}"/>
    <cellStyle name="Millares 2 7 6" xfId="2982" xr:uid="{830D067D-848C-41BA-A1C3-22DE228419E2}"/>
    <cellStyle name="Millares 2 7 6 2" xfId="8706" xr:uid="{B4988CFE-D687-4CCB-960B-33F277402732}"/>
    <cellStyle name="Millares 2 7 6 3" xfId="14430" xr:uid="{08169FAF-AC79-4671-922D-D8596296424E}"/>
    <cellStyle name="Millares 2 7 7" xfId="5844" xr:uid="{1D1A3534-2017-4671-B04C-FC23784172AA}"/>
    <cellStyle name="Millares 2 7 8" xfId="11568" xr:uid="{900246A4-59A9-4FEB-B39C-7713D20238DB}"/>
    <cellStyle name="Millares 2 8" xfId="241" xr:uid="{2F5B316C-8C03-4DB8-9EB5-F2897B903512}"/>
    <cellStyle name="Millares 2 8 2" xfId="718" xr:uid="{7039E1F6-ED79-4CFC-8A22-701C03EA44DF}"/>
    <cellStyle name="Millares 2 8 2 2" xfId="2149" xr:uid="{22B4F232-0BC2-4D47-9D43-86E724A68992}"/>
    <cellStyle name="Millares 2 8 2 2 2" xfId="5011" xr:uid="{94771A46-B9A6-454C-A210-8488AE960CDE}"/>
    <cellStyle name="Millares 2 8 2 2 2 2" xfId="10735" xr:uid="{5A2DFAD7-E736-40CC-AA10-54DE554051B0}"/>
    <cellStyle name="Millares 2 8 2 2 2 3" xfId="16459" xr:uid="{04252C61-B9D2-4362-8D4C-603651E8B324}"/>
    <cellStyle name="Millares 2 8 2 2 3" xfId="7873" xr:uid="{DEA203DC-F804-4F48-9047-8D58B53C4041}"/>
    <cellStyle name="Millares 2 8 2 2 4" xfId="13597" xr:uid="{BFF3BC4A-5491-460D-A6A6-881DAD7C6014}"/>
    <cellStyle name="Millares 2 8 2 3" xfId="3580" xr:uid="{3AD79F28-93AC-4BC3-AB6B-07D1C8B24D03}"/>
    <cellStyle name="Millares 2 8 2 3 2" xfId="9304" xr:uid="{19910AD8-3833-4D3C-881E-27A1150F140E}"/>
    <cellStyle name="Millares 2 8 2 3 3" xfId="15028" xr:uid="{42F78BCD-04CB-4F24-8BE2-F0E742C3415D}"/>
    <cellStyle name="Millares 2 8 2 4" xfId="6442" xr:uid="{DC2C5C22-956B-488C-BB5B-3ACD4F43E491}"/>
    <cellStyle name="Millares 2 8 2 5" xfId="12166" xr:uid="{D1891891-1568-45C6-868E-BB1EE27F4B09}"/>
    <cellStyle name="Millares 2 8 3" xfId="1195" xr:uid="{E4B97AEE-83B0-4993-BF41-9DA3B9464B4A}"/>
    <cellStyle name="Millares 2 8 3 2" xfId="2626" xr:uid="{FA7EDB9A-26DE-415F-95D4-62B62C75BE2C}"/>
    <cellStyle name="Millares 2 8 3 2 2" xfId="5488" xr:uid="{E47CE66A-DACC-4446-8F9A-E3E2D46BA148}"/>
    <cellStyle name="Millares 2 8 3 2 2 2" xfId="11212" xr:uid="{A3623C23-FD2B-4D2F-8277-8D251505C74B}"/>
    <cellStyle name="Millares 2 8 3 2 2 3" xfId="16936" xr:uid="{DEDE82D8-0E5E-4598-8CB9-2822063C7116}"/>
    <cellStyle name="Millares 2 8 3 2 3" xfId="8350" xr:uid="{DE1FFEEE-39F4-4F56-ABC9-668E8183C4BF}"/>
    <cellStyle name="Millares 2 8 3 2 4" xfId="14074" xr:uid="{F354C02C-19DD-4A24-B3BA-8E9B1BEF851B}"/>
    <cellStyle name="Millares 2 8 3 3" xfId="4057" xr:uid="{1DCD4D49-F5B3-4FF6-83AC-402B4336E2CC}"/>
    <cellStyle name="Millares 2 8 3 3 2" xfId="9781" xr:uid="{A6FB99FF-2999-4776-83F7-D1345CDD8551}"/>
    <cellStyle name="Millares 2 8 3 3 3" xfId="15505" xr:uid="{16995C48-11BA-4F9A-8906-46CA62B80D4E}"/>
    <cellStyle name="Millares 2 8 3 4" xfId="6919" xr:uid="{109511BC-FB6F-4BCA-A690-F066AF207162}"/>
    <cellStyle name="Millares 2 8 3 5" xfId="12643" xr:uid="{FD80FC1C-3B47-4259-A2DD-F6EF3EF9AB1C}"/>
    <cellStyle name="Millares 2 8 4" xfId="1672" xr:uid="{62ABB2D5-CD63-421B-8BB4-5774342460E7}"/>
    <cellStyle name="Millares 2 8 4 2" xfId="4534" xr:uid="{AF10A8C1-ECA6-4279-B159-F11A5FFE94AA}"/>
    <cellStyle name="Millares 2 8 4 2 2" xfId="10258" xr:uid="{F1F15305-7B42-4CBC-A09E-8548EE454BE7}"/>
    <cellStyle name="Millares 2 8 4 2 3" xfId="15982" xr:uid="{3058C2F1-9BBC-45AC-A02C-346A1066D966}"/>
    <cellStyle name="Millares 2 8 4 3" xfId="7396" xr:uid="{B5C6E1FF-2B30-4A77-8B5F-13765E3D6A8D}"/>
    <cellStyle name="Millares 2 8 4 4" xfId="13120" xr:uid="{150CEBFA-5B82-4418-9FFA-C817CBA67ADD}"/>
    <cellStyle name="Millares 2 8 5" xfId="3103" xr:uid="{DA4DAE25-9611-4D53-8911-8F78D4B330E4}"/>
    <cellStyle name="Millares 2 8 5 2" xfId="8827" xr:uid="{781E8B57-EFF4-4349-A85E-C70A959BC939}"/>
    <cellStyle name="Millares 2 8 5 3" xfId="14551" xr:uid="{26EF65FF-61E9-4D16-A050-43F723BBC0CC}"/>
    <cellStyle name="Millares 2 8 6" xfId="5965" xr:uid="{2811FF1C-287C-43E9-A75C-5DEC113A8B62}"/>
    <cellStyle name="Millares 2 8 7" xfId="11689" xr:uid="{5D0728F3-CB5E-405B-A561-188DB65A0B7D}"/>
    <cellStyle name="Millares 2 9" xfId="479" xr:uid="{7B125084-55C5-49DD-9761-6726CFA70891}"/>
    <cellStyle name="Millares 2 9 2" xfId="1910" xr:uid="{711689D0-E976-439C-98B4-35218046C247}"/>
    <cellStyle name="Millares 2 9 2 2" xfId="4772" xr:uid="{7AEC148F-64BB-424E-8E07-E23F2EC0816E}"/>
    <cellStyle name="Millares 2 9 2 2 2" xfId="10496" xr:uid="{12B54C0A-1133-4B4C-98F0-7997AD896D5A}"/>
    <cellStyle name="Millares 2 9 2 2 3" xfId="16220" xr:uid="{B2B41394-FE09-457D-A40E-5FFC29810396}"/>
    <cellStyle name="Millares 2 9 2 3" xfId="7634" xr:uid="{FFA97485-FC66-4365-8C5D-01BD94C96601}"/>
    <cellStyle name="Millares 2 9 2 4" xfId="13358" xr:uid="{097A4F65-FA4B-4A1B-9CBA-126A66ACC0FC}"/>
    <cellStyle name="Millares 2 9 3" xfId="3341" xr:uid="{AD3E0287-327E-4546-8165-818BAC73E3C7}"/>
    <cellStyle name="Millares 2 9 3 2" xfId="9065" xr:uid="{6F1478CC-922F-4A0D-A207-6903C9870C0B}"/>
    <cellStyle name="Millares 2 9 3 3" xfId="14789" xr:uid="{95AB7697-A750-4402-8482-C1AD9EDA98D0}"/>
    <cellStyle name="Millares 2 9 4" xfId="6203" xr:uid="{65597071-563F-47E8-93F8-FEE711D67048}"/>
    <cellStyle name="Millares 2 9 5" xfId="11927" xr:uid="{89686B1E-A38C-4E6D-B3FC-649900D9439C}"/>
    <cellStyle name="Millares 3" xfId="179" xr:uid="{88EAB964-F750-4A76-94A9-55BBE548DF10}"/>
    <cellStyle name="Millares 3 2" xfId="418" xr:uid="{14F251B4-3A8B-4E6F-A920-8FE1700AECCB}"/>
    <cellStyle name="Millares 3 2 2" xfId="895" xr:uid="{ABF699F9-A7E2-44A0-8F65-B74B7090A767}"/>
    <cellStyle name="Millares 3 2 2 2" xfId="2326" xr:uid="{22407D7F-A8FE-4B90-9844-9EBADB758070}"/>
    <cellStyle name="Millares 3 2 2 2 2" xfId="5188" xr:uid="{56764863-4971-41CE-85A9-CB0984C84A40}"/>
    <cellStyle name="Millares 3 2 2 2 2 2" xfId="10912" xr:uid="{9BBE5DEE-DE84-4AB8-AD4B-087348E1882E}"/>
    <cellStyle name="Millares 3 2 2 2 2 3" xfId="16636" xr:uid="{0459DF7E-1906-4B19-82F5-9832DD2ECCFB}"/>
    <cellStyle name="Millares 3 2 2 2 3" xfId="8050" xr:uid="{9704D35D-01DB-41DC-BEDD-35338DF95A8F}"/>
    <cellStyle name="Millares 3 2 2 2 4" xfId="13774" xr:uid="{AD2F717A-E083-473B-BA93-B248A4557E2D}"/>
    <cellStyle name="Millares 3 2 2 3" xfId="3757" xr:uid="{AA562552-3079-4CB1-AB8D-20C84835CFB7}"/>
    <cellStyle name="Millares 3 2 2 3 2" xfId="9481" xr:uid="{B82013A2-7177-48AC-B785-57BCF3E18F0B}"/>
    <cellStyle name="Millares 3 2 2 3 3" xfId="15205" xr:uid="{F51027B5-B59E-408B-8373-5D599DD55815}"/>
    <cellStyle name="Millares 3 2 2 4" xfId="6619" xr:uid="{7DE8A812-E785-4500-B292-0C0A571DF077}"/>
    <cellStyle name="Millares 3 2 2 5" xfId="12343" xr:uid="{254261FC-FC2C-4AEC-AC35-687E25F75764}"/>
    <cellStyle name="Millares 3 2 3" xfId="1372" xr:uid="{CBE1DE91-0E8A-4D08-8855-C58B31BE2C02}"/>
    <cellStyle name="Millares 3 2 3 2" xfId="2803" xr:uid="{5B081B84-07B7-474B-8D8C-79DC42EBA70A}"/>
    <cellStyle name="Millares 3 2 3 2 2" xfId="5665" xr:uid="{5BA1E785-7F2E-410F-B3DE-820855151034}"/>
    <cellStyle name="Millares 3 2 3 2 2 2" xfId="11389" xr:uid="{1EE62395-ECE2-4AB2-B546-0AEB4C28B387}"/>
    <cellStyle name="Millares 3 2 3 2 2 3" xfId="17113" xr:uid="{ED67A5DB-1B9D-4DC7-BA85-FC4BACEFEBAE}"/>
    <cellStyle name="Millares 3 2 3 2 3" xfId="8527" xr:uid="{1BACFA7B-4AFE-4D0C-BCCB-AB4D248B3F0E}"/>
    <cellStyle name="Millares 3 2 3 2 4" xfId="14251" xr:uid="{7C1A9F13-5456-46AB-8E0D-DABC46D9C038}"/>
    <cellStyle name="Millares 3 2 3 3" xfId="4234" xr:uid="{09E88B8E-AABB-4179-B07E-894D6CD87BC7}"/>
    <cellStyle name="Millares 3 2 3 3 2" xfId="9958" xr:uid="{340C963F-971C-4730-8293-537D12B0F770}"/>
    <cellStyle name="Millares 3 2 3 3 3" xfId="15682" xr:uid="{9D42100D-01AE-4FA2-B6CD-5EDCC5CF1E69}"/>
    <cellStyle name="Millares 3 2 3 4" xfId="7096" xr:uid="{BBE5BA3B-4038-4C5C-9527-A4ABC7FA2840}"/>
    <cellStyle name="Millares 3 2 3 5" xfId="12820" xr:uid="{C77B7DE7-2A58-4181-A89F-FB1D48AB667B}"/>
    <cellStyle name="Millares 3 2 4" xfId="1849" xr:uid="{A338D9BD-7E1B-494D-87DC-F1A41C1717AF}"/>
    <cellStyle name="Millares 3 2 4 2" xfId="4711" xr:uid="{6E11A7E3-E7F3-44AF-9803-52EACA5C25A7}"/>
    <cellStyle name="Millares 3 2 4 2 2" xfId="10435" xr:uid="{EA0670B6-3CF1-441B-9F6C-31F37A28F0C1}"/>
    <cellStyle name="Millares 3 2 4 2 3" xfId="16159" xr:uid="{790852FF-B9C1-4ED7-B696-B0D0471EAD2A}"/>
    <cellStyle name="Millares 3 2 4 3" xfId="7573" xr:uid="{7978920C-AE93-4B0D-AAFF-EA2EA6F31D38}"/>
    <cellStyle name="Millares 3 2 4 4" xfId="13297" xr:uid="{65710D05-32A3-4BAC-BA7A-B18D75D26085}"/>
    <cellStyle name="Millares 3 2 5" xfId="3280" xr:uid="{B3FA55A1-9065-4092-8487-BA9257BAC6B9}"/>
    <cellStyle name="Millares 3 2 5 2" xfId="9004" xr:uid="{4BD014F3-D89C-4341-AD3D-50B81DCD67DD}"/>
    <cellStyle name="Millares 3 2 5 3" xfId="14728" xr:uid="{53B6B69D-F597-4181-8961-97B0ACA2C97D}"/>
    <cellStyle name="Millares 3 2 6" xfId="6142" xr:uid="{C58C656C-B487-423E-8A3C-A2010DC696F4}"/>
    <cellStyle name="Millares 3 2 7" xfId="11866" xr:uid="{AD9BE560-EAF6-4F59-AC98-B79A1F90BDB9}"/>
    <cellStyle name="Millares 3 3" xfId="656" xr:uid="{38460C03-0332-4442-867C-2A4325CDFAA7}"/>
    <cellStyle name="Millares 3 3 2" xfId="2087" xr:uid="{6CC3C114-5BA9-4790-B6F7-8D29D6E24459}"/>
    <cellStyle name="Millares 3 3 2 2" xfId="4949" xr:uid="{202AE4AE-6C30-4273-B7D9-1815EADD24E8}"/>
    <cellStyle name="Millares 3 3 2 2 2" xfId="10673" xr:uid="{1C67A481-3192-49CB-BD93-11D1C031002F}"/>
    <cellStyle name="Millares 3 3 2 2 3" xfId="16397" xr:uid="{040238ED-7AAA-437A-9295-A8FC7DDD5ECD}"/>
    <cellStyle name="Millares 3 3 2 3" xfId="7811" xr:uid="{136A47F9-8325-489D-8154-E6215C52932B}"/>
    <cellStyle name="Millares 3 3 2 4" xfId="13535" xr:uid="{F6F2320D-6C8B-482F-BFB2-B3A38EF96D2C}"/>
    <cellStyle name="Millares 3 3 3" xfId="3518" xr:uid="{6BDC0305-E0B1-46C6-8834-E21FAD6F08AF}"/>
    <cellStyle name="Millares 3 3 3 2" xfId="9242" xr:uid="{5C9C5C83-A6A5-4A14-ACFC-DBDA37D25EF9}"/>
    <cellStyle name="Millares 3 3 3 3" xfId="14966" xr:uid="{C649411A-77B2-4327-B935-88F0A28AD2B3}"/>
    <cellStyle name="Millares 3 3 4" xfId="6380" xr:uid="{1281512D-414C-4926-8D7A-3524B5EF98D5}"/>
    <cellStyle name="Millares 3 3 5" xfId="12104" xr:uid="{082E21DD-6098-48AB-8161-F7278ACAAE17}"/>
    <cellStyle name="Millares 3 4" xfId="1133" xr:uid="{74FDC5E4-2EAF-4CCA-9CEF-EE1F1903D1AB}"/>
    <cellStyle name="Millares 3 4 2" xfId="2564" xr:uid="{53602222-662D-4F58-9945-D62806B0BEE8}"/>
    <cellStyle name="Millares 3 4 2 2" xfId="5426" xr:uid="{31ED99F1-C9C9-44A4-B8F6-19553E564FC0}"/>
    <cellStyle name="Millares 3 4 2 2 2" xfId="11150" xr:uid="{CA6DD460-7562-4FE6-A5E1-2AA84C16B88F}"/>
    <cellStyle name="Millares 3 4 2 2 3" xfId="16874" xr:uid="{532E7FFC-6D98-4036-9749-9AF76869DCEC}"/>
    <cellStyle name="Millares 3 4 2 3" xfId="8288" xr:uid="{BC30BF60-2740-4CE0-AB29-296596FFF765}"/>
    <cellStyle name="Millares 3 4 2 4" xfId="14012" xr:uid="{60F115C8-EEC8-4AC6-922D-B91C11BDF442}"/>
    <cellStyle name="Millares 3 4 3" xfId="3995" xr:uid="{79DFE73C-E135-4405-93CD-42AF93FA7A84}"/>
    <cellStyle name="Millares 3 4 3 2" xfId="9719" xr:uid="{48FD5BC1-81F0-478A-929B-BD08E18AA62E}"/>
    <cellStyle name="Millares 3 4 3 3" xfId="15443" xr:uid="{046D8BED-AF77-4AE7-84F3-F6C65F5178EF}"/>
    <cellStyle name="Millares 3 4 4" xfId="6857" xr:uid="{5A8AA8AE-5C0A-4FED-AB3C-18C9FA6499EA}"/>
    <cellStyle name="Millares 3 4 5" xfId="12581" xr:uid="{4BBFFEEF-695E-4F28-92F7-8B9540549491}"/>
    <cellStyle name="Millares 3 5" xfId="1610" xr:uid="{52D3BD68-034F-4DE4-899E-9616425D85BB}"/>
    <cellStyle name="Millares 3 5 2" xfId="4472" xr:uid="{9817FD55-659F-43EC-9E51-D22AD4C2477A}"/>
    <cellStyle name="Millares 3 5 2 2" xfId="10196" xr:uid="{B7318E49-052B-49B0-8FD8-35CB772090F5}"/>
    <cellStyle name="Millares 3 5 2 3" xfId="15920" xr:uid="{3573B8E8-DF0E-4760-BFBA-2C718987B10E}"/>
    <cellStyle name="Millares 3 5 3" xfId="7334" xr:uid="{E8DE6E0D-D6EB-4F2F-BDA6-4ED6DA4C4B3D}"/>
    <cellStyle name="Millares 3 5 4" xfId="13058" xr:uid="{278884FC-5316-42C3-959B-12C6A365048D}"/>
    <cellStyle name="Millares 3 6" xfId="3041" xr:uid="{755DFDA9-F01A-41F0-81E7-0EC39DA709A6}"/>
    <cellStyle name="Millares 3 6 2" xfId="8765" xr:uid="{D6B3B5BB-7C7B-4003-B454-F9C190E33B84}"/>
    <cellStyle name="Millares 3 6 3" xfId="14489" xr:uid="{7FF16DD6-1410-472E-9CED-CB2A76487632}"/>
    <cellStyle name="Millares 3 7" xfId="5903" xr:uid="{0D6067E5-0AF0-4CBF-8B13-E7AA4DB4AEB0}"/>
    <cellStyle name="Millares 3 8" xfId="11627" xr:uid="{CFD2A0E1-481D-4846-8223-57A53EA0E2DA}"/>
    <cellStyle name="Millares 4" xfId="239" xr:uid="{09B99FE5-FDE9-4325-978B-3EBCE00E3006}"/>
    <cellStyle name="Millares 4 2" xfId="478" xr:uid="{60DC134A-BFAE-410F-B68C-4DEDF3CBFF9F}"/>
    <cellStyle name="Millares 4 2 2" xfId="955" xr:uid="{0766AAFC-D13B-42B4-AA39-679BFE78A9A4}"/>
    <cellStyle name="Millares 4 2 2 2" xfId="2386" xr:uid="{50181812-7B0F-4BC5-80EB-C2A2B8B928DD}"/>
    <cellStyle name="Millares 4 2 2 2 2" xfId="5248" xr:uid="{6E1C6BDF-B59F-49E1-AA24-0C915527A138}"/>
    <cellStyle name="Millares 4 2 2 2 2 2" xfId="10972" xr:uid="{B5C6B781-4692-4DCA-9660-60E0AF33F768}"/>
    <cellStyle name="Millares 4 2 2 2 2 3" xfId="16696" xr:uid="{D12D96EF-0D7A-4C53-B585-E745D60D2083}"/>
    <cellStyle name="Millares 4 2 2 2 3" xfId="8110" xr:uid="{8E7BBD94-0833-4FAA-B2D2-8BD21FCCDF38}"/>
    <cellStyle name="Millares 4 2 2 2 4" xfId="13834" xr:uid="{80B12820-9727-4005-8633-438C0C276E66}"/>
    <cellStyle name="Millares 4 2 2 3" xfId="3817" xr:uid="{0ABB3483-520F-4D34-B45E-B2E023225C7E}"/>
    <cellStyle name="Millares 4 2 2 3 2" xfId="9541" xr:uid="{E5A4CBD1-FCA3-455D-8F74-1518870BF069}"/>
    <cellStyle name="Millares 4 2 2 3 3" xfId="15265" xr:uid="{5FE97151-C76D-4B69-B18F-8A542BE5B1D5}"/>
    <cellStyle name="Millares 4 2 2 4" xfId="6679" xr:uid="{DDDFD199-1046-45B9-A1F6-A64E2B79A9C1}"/>
    <cellStyle name="Millares 4 2 2 5" xfId="12403" xr:uid="{D0AC3478-4B58-4558-90AC-0D44C395B916}"/>
    <cellStyle name="Millares 4 2 3" xfId="1432" xr:uid="{28E3678A-4431-43F5-99C5-A82F0CBBD172}"/>
    <cellStyle name="Millares 4 2 3 2" xfId="2863" xr:uid="{94D3AD93-C787-4FA7-86C3-934F0A03686F}"/>
    <cellStyle name="Millares 4 2 3 2 2" xfId="5725" xr:uid="{24651854-A9F8-487D-BD1A-8632C3860A32}"/>
    <cellStyle name="Millares 4 2 3 2 2 2" xfId="11449" xr:uid="{11EB1C6B-3AF3-42E3-9730-8F754F71E4F9}"/>
    <cellStyle name="Millares 4 2 3 2 2 3" xfId="17173" xr:uid="{EF709B98-CA68-4EE9-9EAD-7DB6551C3F37}"/>
    <cellStyle name="Millares 4 2 3 2 3" xfId="8587" xr:uid="{0D167957-9CC5-4815-BE22-A7BB0D319AEA}"/>
    <cellStyle name="Millares 4 2 3 2 4" xfId="14311" xr:uid="{AF6471E6-1AD9-4942-BF92-0C4829356351}"/>
    <cellStyle name="Millares 4 2 3 3" xfId="4294" xr:uid="{23BE4275-67E5-4392-89FC-8FA8858B90C2}"/>
    <cellStyle name="Millares 4 2 3 3 2" xfId="10018" xr:uid="{DB2879F3-0B78-4CE2-B833-B59AE26D4B29}"/>
    <cellStyle name="Millares 4 2 3 3 3" xfId="15742" xr:uid="{80EE41DD-CD66-4DB9-8FAC-A368C7B9E0D8}"/>
    <cellStyle name="Millares 4 2 3 4" xfId="7156" xr:uid="{F48CA755-7754-4F86-B787-83DE0E7C0AE0}"/>
    <cellStyle name="Millares 4 2 3 5" xfId="12880" xr:uid="{6CF16A0A-BEBC-4D7F-9ACD-CCF3F672B013}"/>
    <cellStyle name="Millares 4 2 4" xfId="1909" xr:uid="{DF84F57F-8FBC-46A8-AEBE-D927E4E34417}"/>
    <cellStyle name="Millares 4 2 4 2" xfId="4771" xr:uid="{55A6F682-F877-4EF5-A904-12D907A04074}"/>
    <cellStyle name="Millares 4 2 4 2 2" xfId="10495" xr:uid="{FAD565DE-B66F-46CB-BBA8-A469953E6685}"/>
    <cellStyle name="Millares 4 2 4 2 3" xfId="16219" xr:uid="{A4E60354-57F1-45F6-A3F2-C8CB8E6B7CAF}"/>
    <cellStyle name="Millares 4 2 4 3" xfId="7633" xr:uid="{8739FC83-60E6-4C04-BDE6-1B21E6B76E86}"/>
    <cellStyle name="Millares 4 2 4 4" xfId="13357" xr:uid="{833778E4-C3D6-4D31-B766-6279099ECBD1}"/>
    <cellStyle name="Millares 4 2 5" xfId="3340" xr:uid="{6BFA00C9-425D-4C32-8F9D-4752F8C2DEEE}"/>
    <cellStyle name="Millares 4 2 5 2" xfId="9064" xr:uid="{3B3BC123-BDC2-46CC-A2DE-7BC4096217BA}"/>
    <cellStyle name="Millares 4 2 5 3" xfId="14788" xr:uid="{A3C6F144-F3B1-4FFB-B1D1-DF163F2E551D}"/>
    <cellStyle name="Millares 4 2 6" xfId="6202" xr:uid="{BE386D51-7C17-4762-8FFA-D9146161779E}"/>
    <cellStyle name="Millares 4 2 7" xfId="11926" xr:uid="{ABA7EA99-3AD5-4184-A8D2-95E34027119A}"/>
    <cellStyle name="Millares 4 3" xfId="716" xr:uid="{FBBD3EE2-CB68-4BB7-84B0-245C01D2A7F8}"/>
    <cellStyle name="Millares 4 3 2" xfId="2147" xr:uid="{DA145F7F-D04F-454D-B4C7-C168F4ECEFF5}"/>
    <cellStyle name="Millares 4 3 2 2" xfId="5009" xr:uid="{7C327800-C55C-4285-B257-8B510AD59F4A}"/>
    <cellStyle name="Millares 4 3 2 2 2" xfId="10733" xr:uid="{756199EF-D7E2-42C8-9E87-559B40D93577}"/>
    <cellStyle name="Millares 4 3 2 2 3" xfId="16457" xr:uid="{A5A33CD1-8D11-4DDA-A258-2B1ECF31DD75}"/>
    <cellStyle name="Millares 4 3 2 3" xfId="7871" xr:uid="{E36AEAD0-F8B9-47E2-996D-B8A46D1FF50C}"/>
    <cellStyle name="Millares 4 3 2 4" xfId="13595" xr:uid="{8EA62DB7-69F3-45A5-9CB8-B0C4432BDD54}"/>
    <cellStyle name="Millares 4 3 3" xfId="3578" xr:uid="{A103D5E2-805B-4F88-BC99-A7FFEF6370BA}"/>
    <cellStyle name="Millares 4 3 3 2" xfId="9302" xr:uid="{CCA00841-CE88-4A57-831C-BC41FF8AB4BB}"/>
    <cellStyle name="Millares 4 3 3 3" xfId="15026" xr:uid="{C45A3D21-71F4-4C03-A103-DDE8F1FE8C5D}"/>
    <cellStyle name="Millares 4 3 4" xfId="6440" xr:uid="{E65B6759-85F4-4DAC-AC35-215A11239B4A}"/>
    <cellStyle name="Millares 4 3 5" xfId="12164" xr:uid="{34AB7CE3-DD01-4F15-8FBE-C434A2FA649D}"/>
    <cellStyle name="Millares 4 4" xfId="1193" xr:uid="{D46C9F3D-6388-4967-82F5-F9E61CCC8CB3}"/>
    <cellStyle name="Millares 4 4 2" xfId="2624" xr:uid="{DE188B85-01BE-4886-BF7B-D0B477D3FE34}"/>
    <cellStyle name="Millares 4 4 2 2" xfId="5486" xr:uid="{4ADE9A41-79A2-44DF-963F-0D2746492B32}"/>
    <cellStyle name="Millares 4 4 2 2 2" xfId="11210" xr:uid="{E07D6BE0-CC72-4FA9-A763-69F789DB13B8}"/>
    <cellStyle name="Millares 4 4 2 2 3" xfId="16934" xr:uid="{71C22C68-EE40-45F9-9D11-6CF43E35B918}"/>
    <cellStyle name="Millares 4 4 2 3" xfId="8348" xr:uid="{903D6F98-12C0-4101-937B-0101C8E7434D}"/>
    <cellStyle name="Millares 4 4 2 4" xfId="14072" xr:uid="{488F4117-B270-4FB1-B70F-697FD667937B}"/>
    <cellStyle name="Millares 4 4 3" xfId="4055" xr:uid="{90BC7939-CF2C-466F-BDF5-D250F4E2091F}"/>
    <cellStyle name="Millares 4 4 3 2" xfId="9779" xr:uid="{7AC5BF9A-3E00-4598-AD5B-7A5988F01DB4}"/>
    <cellStyle name="Millares 4 4 3 3" xfId="15503" xr:uid="{E9BA4A6C-014C-46DA-AFB5-8BA8BEDA1B05}"/>
    <cellStyle name="Millares 4 4 4" xfId="6917" xr:uid="{52DA9D58-BF2D-4241-98FE-B1BC0FD68285}"/>
    <cellStyle name="Millares 4 4 5" xfId="12641" xr:uid="{4BAD471A-3BF0-40AB-8B28-0784FF321B0F}"/>
    <cellStyle name="Millares 4 5" xfId="1670" xr:uid="{839D9AE1-5991-419D-91B1-7A5678D524FD}"/>
    <cellStyle name="Millares 4 5 2" xfId="4532" xr:uid="{A21DFD2A-C0C6-42B3-ADE7-5C0E0C123AA2}"/>
    <cellStyle name="Millares 4 5 2 2" xfId="10256" xr:uid="{E561FB14-6F2D-42FA-854F-81EFFD9A72CF}"/>
    <cellStyle name="Millares 4 5 2 3" xfId="15980" xr:uid="{5ED5DD82-DED0-4AC3-ABA2-B0C98F477453}"/>
    <cellStyle name="Millares 4 5 3" xfId="7394" xr:uid="{396D6997-0671-480C-9F47-84E9E624A44E}"/>
    <cellStyle name="Millares 4 5 4" xfId="13118" xr:uid="{0D8DAB93-E6DC-4CA8-A5E6-7EBBC236F5AA}"/>
    <cellStyle name="Millares 4 6" xfId="3101" xr:uid="{EC60BABD-E6D1-435C-9C85-2EA032DD24D9}"/>
    <cellStyle name="Millares 4 6 2" xfId="8825" xr:uid="{6EA4EC83-979E-45A7-9480-AC3E629A9D4A}"/>
    <cellStyle name="Millares 4 6 3" xfId="14549" xr:uid="{797985AB-927B-4ECC-B465-020A57233F14}"/>
    <cellStyle name="Millares 4 7" xfId="5963" xr:uid="{C7C7A47A-6E01-4F91-A214-EA07F168BC86}"/>
    <cellStyle name="Millares 4 8" xfId="11687" xr:uid="{1972AE05-36B7-45BC-BDB6-FCEFE23C7A7C}"/>
    <cellStyle name="Millares 5" xfId="300" xr:uid="{B7C6B34C-142F-4CC8-AECF-EFCA02D7A707}"/>
    <cellStyle name="Millares 5 2" xfId="777" xr:uid="{B6BEAFED-AEED-4E27-BC12-288581F2B133}"/>
    <cellStyle name="Millares 5 2 2" xfId="2208" xr:uid="{CA8DBC43-72C4-43E0-8066-1C65E92A3FC8}"/>
    <cellStyle name="Millares 5 2 2 2" xfId="5070" xr:uid="{DB3F397D-AC1E-4C6A-8472-BA111BC88836}"/>
    <cellStyle name="Millares 5 2 2 2 2" xfId="10794" xr:uid="{7ED62AF0-77E7-47E0-92C8-AC35C4F719F5}"/>
    <cellStyle name="Millares 5 2 2 2 3" xfId="16518" xr:uid="{9D0D1224-9A55-47B2-A1BF-C433CBFFDCD1}"/>
    <cellStyle name="Millares 5 2 2 3" xfId="7932" xr:uid="{7D996C23-0727-45B7-A9BD-D4E9A3DF6AE0}"/>
    <cellStyle name="Millares 5 2 2 4" xfId="13656" xr:uid="{DF678C31-74A0-4B93-8480-E2761487E1AE}"/>
    <cellStyle name="Millares 5 2 3" xfId="3639" xr:uid="{4279F110-4EAA-4E7F-9B34-7158296019C6}"/>
    <cellStyle name="Millares 5 2 3 2" xfId="9363" xr:uid="{DD9F0E91-B86D-4D9F-AFC7-4830CF390D30}"/>
    <cellStyle name="Millares 5 2 3 3" xfId="15087" xr:uid="{DE8EE266-2648-4C0A-AD55-6891F72278DB}"/>
    <cellStyle name="Millares 5 2 4" xfId="6501" xr:uid="{D599CD23-E1E6-46AB-9656-C6CB078CC98F}"/>
    <cellStyle name="Millares 5 2 5" xfId="12225" xr:uid="{B8B4BF84-E6EA-4173-A648-2BE67347F861}"/>
    <cellStyle name="Millares 5 3" xfId="1254" xr:uid="{74C0A4E0-1120-4F0D-B6D6-9E4B356CFF6B}"/>
    <cellStyle name="Millares 5 3 2" xfId="2685" xr:uid="{FA9EDA17-53EC-4D6A-BF02-90F8021429F1}"/>
    <cellStyle name="Millares 5 3 2 2" xfId="5547" xr:uid="{9997F1FE-0297-4EC8-B093-4C0404F807C6}"/>
    <cellStyle name="Millares 5 3 2 2 2" xfId="11271" xr:uid="{FEAD2613-4464-40E6-B550-EFEC2C7DDB07}"/>
    <cellStyle name="Millares 5 3 2 2 3" xfId="16995" xr:uid="{E8F21709-AB59-47D0-BB12-0DEE57246789}"/>
    <cellStyle name="Millares 5 3 2 3" xfId="8409" xr:uid="{EC25C196-F3D0-4279-A374-FCDCBA8FE439}"/>
    <cellStyle name="Millares 5 3 2 4" xfId="14133" xr:uid="{5FEB6853-367A-49F7-A847-D7F03AC660C4}"/>
    <cellStyle name="Millares 5 3 3" xfId="4116" xr:uid="{2F1E3ED6-857B-4AD3-BD16-156A6BF7ABAB}"/>
    <cellStyle name="Millares 5 3 3 2" xfId="9840" xr:uid="{BED8F8E6-EF7F-4CF9-9E5F-71694BA973B8}"/>
    <cellStyle name="Millares 5 3 3 3" xfId="15564" xr:uid="{D6517D6C-F54E-4AB5-9ECF-AF274D76CF93}"/>
    <cellStyle name="Millares 5 3 4" xfId="6978" xr:uid="{30980DE9-BEF7-47FD-A156-ACDB3681BEAE}"/>
    <cellStyle name="Millares 5 3 5" xfId="12702" xr:uid="{6D3F0AF0-6ED7-4CCA-ABA3-29DF8FFE8013}"/>
    <cellStyle name="Millares 5 4" xfId="1731" xr:uid="{A771F21A-40E6-4F46-A6A4-22B8B46F0F61}"/>
    <cellStyle name="Millares 5 4 2" xfId="4593" xr:uid="{5BEF3D89-0510-48C6-90B7-D800D8E99B91}"/>
    <cellStyle name="Millares 5 4 2 2" xfId="10317" xr:uid="{093C9A1F-B62C-4009-8EE9-5F2540D541B2}"/>
    <cellStyle name="Millares 5 4 2 3" xfId="16041" xr:uid="{E868A9F6-D739-4C58-98B7-6ABBBE667081}"/>
    <cellStyle name="Millares 5 4 3" xfId="7455" xr:uid="{1CDECB05-B3A7-4FBF-89E6-B4337DD8511D}"/>
    <cellStyle name="Millares 5 4 4" xfId="13179" xr:uid="{DE37EB51-E748-4772-BEF2-861FC488BD04}"/>
    <cellStyle name="Millares 5 5" xfId="3162" xr:uid="{BBBFF1A1-FE33-4859-9F48-7FDBBC5AD3B3}"/>
    <cellStyle name="Millares 5 5 2" xfId="8886" xr:uid="{26F929D4-F5E0-4143-8B18-407DFE243F6F}"/>
    <cellStyle name="Millares 5 5 3" xfId="14610" xr:uid="{AEC31065-A6A8-48B7-9243-320D4A3F1832}"/>
    <cellStyle name="Millares 5 6" xfId="6024" xr:uid="{B8D45B38-BF27-4280-A8C2-E7FD1B87D3EF}"/>
    <cellStyle name="Millares 5 7" xfId="11748" xr:uid="{877F41EF-280D-47A4-8627-2F971A767B8D}"/>
    <cellStyle name="Millares 6" xfId="538" xr:uid="{C8746D1C-9942-4473-9C9C-BB3A5A62141A}"/>
    <cellStyle name="Millares 6 2" xfId="1969" xr:uid="{9BDFA471-DF97-4393-93DB-CCC007DECBFB}"/>
    <cellStyle name="Millares 6 2 2" xfId="4831" xr:uid="{C0B7D00F-D30E-4B0D-BC25-726AE35869AF}"/>
    <cellStyle name="Millares 6 2 2 2" xfId="10555" xr:uid="{F637BB95-9002-4058-8F64-D0E32CA4604D}"/>
    <cellStyle name="Millares 6 2 2 3" xfId="16279" xr:uid="{BE5BC876-2732-4362-A195-29ED46DA47DE}"/>
    <cellStyle name="Millares 6 2 3" xfId="7693" xr:uid="{3F764DB3-E0DC-432D-A372-83A741EF96AD}"/>
    <cellStyle name="Millares 6 2 4" xfId="13417" xr:uid="{E8C99973-95F4-4D58-8874-5BCFB1168467}"/>
    <cellStyle name="Millares 6 3" xfId="3400" xr:uid="{7FB2222B-FF13-4E6C-9C34-AB705F205829}"/>
    <cellStyle name="Millares 6 3 2" xfId="9124" xr:uid="{BAB890AF-15DD-46CE-968E-A767F1AF7DC2}"/>
    <cellStyle name="Millares 6 3 3" xfId="14848" xr:uid="{337F4F8F-E460-4478-8E0A-FEDD2C2E7B65}"/>
    <cellStyle name="Millares 6 4" xfId="6262" xr:uid="{58A209BC-89EE-4F6A-AD9C-8F911AC40F4F}"/>
    <cellStyle name="Millares 6 5" xfId="11986" xr:uid="{D17AB234-B392-40BE-91BC-23D3C8895473}"/>
    <cellStyle name="Millares 7" xfId="1015" xr:uid="{410671AB-B618-4DF8-A3BE-8D44B2A8BD0A}"/>
    <cellStyle name="Millares 7 2" xfId="2446" xr:uid="{EEB61BEB-CC5E-4F0D-98A7-D3B88E19964D}"/>
    <cellStyle name="Millares 7 2 2" xfId="5308" xr:uid="{82F928AF-0684-422F-8B29-758D41805394}"/>
    <cellStyle name="Millares 7 2 2 2" xfId="11032" xr:uid="{7584D505-425E-42D6-ABF0-6BEA17C9D9BB}"/>
    <cellStyle name="Millares 7 2 2 3" xfId="16756" xr:uid="{11350C38-344E-4DFA-BA66-6D1E72C43F4B}"/>
    <cellStyle name="Millares 7 2 3" xfId="8170" xr:uid="{F0102027-D2E4-4C48-80B6-3BB23471140C}"/>
    <cellStyle name="Millares 7 2 4" xfId="13894" xr:uid="{140EE104-4B15-4E4F-ACC7-1DE48E92F06E}"/>
    <cellStyle name="Millares 7 3" xfId="3877" xr:uid="{EC4F422A-2F5B-406D-AC57-17A1B60613D4}"/>
    <cellStyle name="Millares 7 3 2" xfId="9601" xr:uid="{9D48749E-DC17-466B-BB87-B40A51E1687C}"/>
    <cellStyle name="Millares 7 3 3" xfId="15325" xr:uid="{AE74D4C3-7590-4CC7-82FF-2ADBD3E02226}"/>
    <cellStyle name="Millares 7 4" xfId="6739" xr:uid="{70EFB2D6-EA9E-4BF2-917B-CCA972498721}"/>
    <cellStyle name="Millares 7 5" xfId="12463" xr:uid="{8E733B85-6B75-44F9-B119-28D3AE248D42}"/>
    <cellStyle name="Millares 8" xfId="1492" xr:uid="{32E9A944-CB08-40D4-AD75-E30FC92162A0}"/>
    <cellStyle name="Millares 8 2" xfId="4354" xr:uid="{6AC768EC-7E1A-44E8-9D1F-F91FF09E12BD}"/>
    <cellStyle name="Millares 8 2 2" xfId="10078" xr:uid="{55DE7FF5-6556-40FF-AE9D-B1C18902A8D8}"/>
    <cellStyle name="Millares 8 2 3" xfId="15802" xr:uid="{08255257-A4CB-425C-8973-355082206CE5}"/>
    <cellStyle name="Millares 8 3" xfId="7216" xr:uid="{1498A44D-B32E-455E-8261-23B8C9EE4D3E}"/>
    <cellStyle name="Millares 8 4" xfId="12940" xr:uid="{AD8FCC98-B48B-4D21-A2CD-101EA3FF6183}"/>
    <cellStyle name="Millares 9" xfId="2923" xr:uid="{3C3BCBAE-7BCB-48E9-B417-8E1428DE56B6}"/>
    <cellStyle name="Millares 9 2" xfId="8647" xr:uid="{A924E3CF-D0ED-4DAD-9688-5841BE8E6089}"/>
    <cellStyle name="Millares 9 3" xfId="14371" xr:uid="{A792ED80-2DDE-4871-A859-48543D2E9151}"/>
    <cellStyle name="Moneda" xfId="61" builtinId="4"/>
    <cellStyle name="Moneda [0]" xfId="2" builtinId="7"/>
    <cellStyle name="Moneda [0] 2" xfId="3" xr:uid="{00000000-0005-0000-0000-000004000000}"/>
    <cellStyle name="Moneda [0] 2 10" xfId="957" xr:uid="{75B1034B-7B33-44E8-805F-9073AFC70040}"/>
    <cellStyle name="Moneda [0] 2 10 2" xfId="2388" xr:uid="{A685C00F-24FE-47D7-A2DF-2EF68CBEF478}"/>
    <cellStyle name="Moneda [0] 2 10 2 2" xfId="5250" xr:uid="{83F3906E-F59C-497D-97BD-9F56589C789C}"/>
    <cellStyle name="Moneda [0] 2 10 2 2 2" xfId="10974" xr:uid="{B8A61D53-4245-4811-9B37-E2E39FB8A233}"/>
    <cellStyle name="Moneda [0] 2 10 2 2 3" xfId="16698" xr:uid="{5D80FC13-6264-4240-99A2-F2FD3BF7C09B}"/>
    <cellStyle name="Moneda [0] 2 10 2 3" xfId="8112" xr:uid="{53FA5E7D-50C2-4111-AAA3-C833A9D419E8}"/>
    <cellStyle name="Moneda [0] 2 10 2 4" xfId="13836" xr:uid="{82E797D8-56CB-4A71-90C4-C12D1E59C801}"/>
    <cellStyle name="Moneda [0] 2 10 3" xfId="3819" xr:uid="{9ACA3E97-1274-466E-AA6C-222A1EF29959}"/>
    <cellStyle name="Moneda [0] 2 10 3 2" xfId="9543" xr:uid="{D09F0E33-DD8A-472C-8CCB-6091F1497F9F}"/>
    <cellStyle name="Moneda [0] 2 10 3 3" xfId="15267" xr:uid="{6F7EE6F7-7492-42C0-AE1C-4A7F3F6F28C8}"/>
    <cellStyle name="Moneda [0] 2 10 4" xfId="6681" xr:uid="{F7FE56E6-A337-41FE-A58E-CDFF5E16F789}"/>
    <cellStyle name="Moneda [0] 2 10 5" xfId="12405" xr:uid="{271DCDAA-12CD-4362-804A-2480DDABF329}"/>
    <cellStyle name="Moneda [0] 2 11" xfId="1434" xr:uid="{34767FE4-8305-4528-AA4E-D50F76EC6752}"/>
    <cellStyle name="Moneda [0] 2 11 2" xfId="4296" xr:uid="{4CDE468D-1E7C-4EA1-B201-85C472AA29A0}"/>
    <cellStyle name="Moneda [0] 2 11 2 2" xfId="10020" xr:uid="{F98CB7B4-5CDF-4787-B25F-2E39AE276F7A}"/>
    <cellStyle name="Moneda [0] 2 11 2 3" xfId="15744" xr:uid="{942CBD26-AE91-4846-B482-D65F28920A7E}"/>
    <cellStyle name="Moneda [0] 2 11 3" xfId="7158" xr:uid="{5AE8CD87-EE45-403F-9B83-4D02BB7CB2D5}"/>
    <cellStyle name="Moneda [0] 2 11 4" xfId="12882" xr:uid="{FA01725C-6E3E-43C1-88F6-91DE6F7E7FE6}"/>
    <cellStyle name="Moneda [0] 2 12" xfId="2865" xr:uid="{7C9FC3EE-DBA7-4343-9F38-5A2A932D68E4}"/>
    <cellStyle name="Moneda [0] 2 12 2" xfId="8589" xr:uid="{2F422CF9-5723-4ED9-8968-691397D6C883}"/>
    <cellStyle name="Moneda [0] 2 12 3" xfId="14313" xr:uid="{BC124436-5B88-4016-8604-E135F0A171EC}"/>
    <cellStyle name="Moneda [0] 2 13" xfId="5729" xr:uid="{6D275DEE-7604-4C62-91D8-960E798D8181}"/>
    <cellStyle name="Moneda [0] 2 14" xfId="11453" xr:uid="{2FF53A3C-D9FC-42CE-A6EA-5C3E7C799704}"/>
    <cellStyle name="Moneda [0] 2 2" xfId="7" xr:uid="{9AC51641-7B73-4EF7-8DCE-104CC027AB3A}"/>
    <cellStyle name="Moneda [0] 2 2 10" xfId="1438" xr:uid="{3DAF07A4-A640-4BE5-8DF2-77B84A07695D}"/>
    <cellStyle name="Moneda [0] 2 2 10 2" xfId="4300" xr:uid="{C15DBD24-D935-4945-8223-7444997FEB9C}"/>
    <cellStyle name="Moneda [0] 2 2 10 2 2" xfId="10024" xr:uid="{6A7AC8E2-6F9B-4B12-B4A1-F371F224E981}"/>
    <cellStyle name="Moneda [0] 2 2 10 2 3" xfId="15748" xr:uid="{DC6159F7-0435-44B3-8B74-D6E4F775CC45}"/>
    <cellStyle name="Moneda [0] 2 2 10 3" xfId="7162" xr:uid="{72DFD3C7-462A-4C51-B2B2-BF35A5580969}"/>
    <cellStyle name="Moneda [0] 2 2 10 4" xfId="12886" xr:uid="{0D00A55D-E95D-468B-A6D1-6B81F9BCCB4B}"/>
    <cellStyle name="Moneda [0] 2 2 11" xfId="2869" xr:uid="{67F3442C-B9E1-44D4-93F1-3E6D3B2B8F9B}"/>
    <cellStyle name="Moneda [0] 2 2 11 2" xfId="8593" xr:uid="{B39A18CD-1A44-403E-B301-0CEBD3087FAD}"/>
    <cellStyle name="Moneda [0] 2 2 11 3" xfId="14317" xr:uid="{4536B765-15E1-47D9-ADB2-5F9DFE9F9FCE}"/>
    <cellStyle name="Moneda [0] 2 2 12" xfId="5732" xr:uid="{662D6472-FEB3-4BCA-9850-0D7C95A550A1}"/>
    <cellStyle name="Moneda [0] 2 2 13" xfId="11456" xr:uid="{BCA4D16B-9550-4354-804F-E1516F348282}"/>
    <cellStyle name="Moneda [0] 2 2 2" xfId="15" xr:uid="{135CF911-7C4F-4083-AD1D-11278DE1D83E}"/>
    <cellStyle name="Moneda [0] 2 2 2 10" xfId="2877" xr:uid="{19BBEA45-9BB0-49B1-89B7-745C299778B5}"/>
    <cellStyle name="Moneda [0] 2 2 2 10 2" xfId="8601" xr:uid="{817B6D20-82EA-4758-9B70-13F669404423}"/>
    <cellStyle name="Moneda [0] 2 2 2 10 3" xfId="14325" xr:uid="{406AA3B4-B9A6-4160-92B0-A20B7E7B4663}"/>
    <cellStyle name="Moneda [0] 2 2 2 11" xfId="5740" xr:uid="{B752BD51-C305-47ED-A3EB-1F3EB9B501D8}"/>
    <cellStyle name="Moneda [0] 2 2 2 12" xfId="11464" xr:uid="{C4B2A405-D9C4-471C-A237-E07EABC13733}"/>
    <cellStyle name="Moneda [0] 2 2 2 2" xfId="36" xr:uid="{04AE90D8-911B-49A8-BAB5-E4B17FEE6045}"/>
    <cellStyle name="Moneda [0] 2 2 2 2 10" xfId="11484" xr:uid="{FA824D82-C989-484A-887E-82704644AD93}"/>
    <cellStyle name="Moneda [0] 2 2 2 2 2" xfId="95" xr:uid="{84A6BBDE-9889-4EDC-B420-840485291D63}"/>
    <cellStyle name="Moneda [0] 2 2 2 2 2 2" xfId="213" xr:uid="{43F2BE36-82A8-4085-8785-F8FBDA2EEB20}"/>
    <cellStyle name="Moneda [0] 2 2 2 2 2 2 2" xfId="452" xr:uid="{A4130D39-31BE-4BF3-B314-590EBC99BD01}"/>
    <cellStyle name="Moneda [0] 2 2 2 2 2 2 2 2" xfId="929" xr:uid="{467EB29B-7B00-4C12-8A1C-0DF2F0F10C8F}"/>
    <cellStyle name="Moneda [0] 2 2 2 2 2 2 2 2 2" xfId="2360" xr:uid="{4E6D238E-DEC3-4C7D-80F5-40E941C51773}"/>
    <cellStyle name="Moneda [0] 2 2 2 2 2 2 2 2 2 2" xfId="5222" xr:uid="{F72F0629-CE09-4FFC-B313-8A2847C185A9}"/>
    <cellStyle name="Moneda [0] 2 2 2 2 2 2 2 2 2 2 2" xfId="10946" xr:uid="{4ECD4F9B-AF98-4960-A40C-189F69FC41E2}"/>
    <cellStyle name="Moneda [0] 2 2 2 2 2 2 2 2 2 2 3" xfId="16670" xr:uid="{0E8AAE96-D224-4C15-9122-9E03FC032533}"/>
    <cellStyle name="Moneda [0] 2 2 2 2 2 2 2 2 2 3" xfId="8084" xr:uid="{9F30B242-F5BE-40B8-9E94-165121EB5231}"/>
    <cellStyle name="Moneda [0] 2 2 2 2 2 2 2 2 2 4" xfId="13808" xr:uid="{E596AC0A-50AF-4246-8B5D-7E1F53525148}"/>
    <cellStyle name="Moneda [0] 2 2 2 2 2 2 2 2 3" xfId="3791" xr:uid="{D360EBDB-9EF6-41AB-8438-E3BF47A3C8C6}"/>
    <cellStyle name="Moneda [0] 2 2 2 2 2 2 2 2 3 2" xfId="9515" xr:uid="{3429845C-AFEE-4F65-88F5-650D4113BA72}"/>
    <cellStyle name="Moneda [0] 2 2 2 2 2 2 2 2 3 3" xfId="15239" xr:uid="{E7F8039C-FF6A-4725-9CA4-DFDD24C3C931}"/>
    <cellStyle name="Moneda [0] 2 2 2 2 2 2 2 2 4" xfId="6653" xr:uid="{BBB7F956-F626-4B66-AAC8-0E35211ECE94}"/>
    <cellStyle name="Moneda [0] 2 2 2 2 2 2 2 2 5" xfId="12377" xr:uid="{BE12662B-C731-436C-9786-DC7995F97CC8}"/>
    <cellStyle name="Moneda [0] 2 2 2 2 2 2 2 3" xfId="1406" xr:uid="{7F090845-4F73-44CC-B0C4-72706F786AC0}"/>
    <cellStyle name="Moneda [0] 2 2 2 2 2 2 2 3 2" xfId="2837" xr:uid="{595B4049-9E2A-42C7-91B2-F4730890B4B6}"/>
    <cellStyle name="Moneda [0] 2 2 2 2 2 2 2 3 2 2" xfId="5699" xr:uid="{00D36A83-2198-40A4-BDA5-1F4A43F87E99}"/>
    <cellStyle name="Moneda [0] 2 2 2 2 2 2 2 3 2 2 2" xfId="11423" xr:uid="{12E088E7-F77B-4ED0-AEA1-B19DFE92D78C}"/>
    <cellStyle name="Moneda [0] 2 2 2 2 2 2 2 3 2 2 3" xfId="17147" xr:uid="{89EB2DDF-394F-4CA6-8CD4-4663EF022F91}"/>
    <cellStyle name="Moneda [0] 2 2 2 2 2 2 2 3 2 3" xfId="8561" xr:uid="{3EB85F91-5DEB-40ED-A9DA-E4B9BC98D9BC}"/>
    <cellStyle name="Moneda [0] 2 2 2 2 2 2 2 3 2 4" xfId="14285" xr:uid="{172825B7-E148-4217-B672-766601184E33}"/>
    <cellStyle name="Moneda [0] 2 2 2 2 2 2 2 3 3" xfId="4268" xr:uid="{A49F49FC-1919-477C-90B8-6B69EC0D1B61}"/>
    <cellStyle name="Moneda [0] 2 2 2 2 2 2 2 3 3 2" xfId="9992" xr:uid="{09064E38-6D12-4368-8F51-6BE6984C8203}"/>
    <cellStyle name="Moneda [0] 2 2 2 2 2 2 2 3 3 3" xfId="15716" xr:uid="{2E4E7CAE-571F-450D-B0C5-8CC6DDE84EB1}"/>
    <cellStyle name="Moneda [0] 2 2 2 2 2 2 2 3 4" xfId="7130" xr:uid="{0BA78A6E-2FB8-490E-A4D2-2BDDF69A4AEC}"/>
    <cellStyle name="Moneda [0] 2 2 2 2 2 2 2 3 5" xfId="12854" xr:uid="{37BB74A7-CCBE-4E8F-877F-530B18296D82}"/>
    <cellStyle name="Moneda [0] 2 2 2 2 2 2 2 4" xfId="1883" xr:uid="{D7A58FD6-2BB6-4E19-90E5-8E2AF553A99D}"/>
    <cellStyle name="Moneda [0] 2 2 2 2 2 2 2 4 2" xfId="4745" xr:uid="{5D90C017-7052-4738-AF89-BC2BAFD26322}"/>
    <cellStyle name="Moneda [0] 2 2 2 2 2 2 2 4 2 2" xfId="10469" xr:uid="{70FA38E8-388E-472A-9B76-58C4DF07E396}"/>
    <cellStyle name="Moneda [0] 2 2 2 2 2 2 2 4 2 3" xfId="16193" xr:uid="{2C8956FB-BAD0-4355-8B49-06CDDFD62DEF}"/>
    <cellStyle name="Moneda [0] 2 2 2 2 2 2 2 4 3" xfId="7607" xr:uid="{8FBC9BAD-922E-4B4D-985E-D25A7D7F552E}"/>
    <cellStyle name="Moneda [0] 2 2 2 2 2 2 2 4 4" xfId="13331" xr:uid="{CC09DFBB-DAF0-4D9C-BBC4-11CBCE68AA82}"/>
    <cellStyle name="Moneda [0] 2 2 2 2 2 2 2 5" xfId="3314" xr:uid="{66F2C679-D64B-4A88-B970-FC6988D7550A}"/>
    <cellStyle name="Moneda [0] 2 2 2 2 2 2 2 5 2" xfId="9038" xr:uid="{A855ED9D-0C32-44FC-86C4-72B6F8AD71DD}"/>
    <cellStyle name="Moneda [0] 2 2 2 2 2 2 2 5 3" xfId="14762" xr:uid="{FAFEE01C-A998-4E05-A723-39DEC1B27EDC}"/>
    <cellStyle name="Moneda [0] 2 2 2 2 2 2 2 6" xfId="6176" xr:uid="{B5898F0F-5D7C-4D82-BFF7-44231921ACD2}"/>
    <cellStyle name="Moneda [0] 2 2 2 2 2 2 2 7" xfId="11900" xr:uid="{9C9DCC68-15A2-49E6-962F-748A7069B932}"/>
    <cellStyle name="Moneda [0] 2 2 2 2 2 2 3" xfId="690" xr:uid="{E32C7291-A9DA-40D5-9DA4-16EC3834D551}"/>
    <cellStyle name="Moneda [0] 2 2 2 2 2 2 3 2" xfId="2121" xr:uid="{DF4CD92D-6D7C-4147-8403-3DFB99376E4D}"/>
    <cellStyle name="Moneda [0] 2 2 2 2 2 2 3 2 2" xfId="4983" xr:uid="{36D67065-232A-4E1F-A2AB-3573CC8FF22E}"/>
    <cellStyle name="Moneda [0] 2 2 2 2 2 2 3 2 2 2" xfId="10707" xr:uid="{2A5D2CBE-3B35-48E7-A03E-0ED11FC77A98}"/>
    <cellStyle name="Moneda [0] 2 2 2 2 2 2 3 2 2 3" xfId="16431" xr:uid="{0D075123-EF4F-4A15-A4D2-1F989F72A83C}"/>
    <cellStyle name="Moneda [0] 2 2 2 2 2 2 3 2 3" xfId="7845" xr:uid="{A0BC6461-BE74-42D2-B609-2DA7FFA66040}"/>
    <cellStyle name="Moneda [0] 2 2 2 2 2 2 3 2 4" xfId="13569" xr:uid="{D843BFA4-AA87-46EC-93E8-08AA8CF0A63B}"/>
    <cellStyle name="Moneda [0] 2 2 2 2 2 2 3 3" xfId="3552" xr:uid="{2514500D-B084-4057-91F4-01A80C27A24D}"/>
    <cellStyle name="Moneda [0] 2 2 2 2 2 2 3 3 2" xfId="9276" xr:uid="{F28FC0CE-6078-41CE-89C0-5083918951D9}"/>
    <cellStyle name="Moneda [0] 2 2 2 2 2 2 3 3 3" xfId="15000" xr:uid="{E52514A9-235B-4BB1-8A8E-B026F8A3C58A}"/>
    <cellStyle name="Moneda [0] 2 2 2 2 2 2 3 4" xfId="6414" xr:uid="{5D419329-0EC5-4AD2-AA6E-11ED66744360}"/>
    <cellStyle name="Moneda [0] 2 2 2 2 2 2 3 5" xfId="12138" xr:uid="{19DF2C00-1D0A-4053-A511-977CC4405B1D}"/>
    <cellStyle name="Moneda [0] 2 2 2 2 2 2 4" xfId="1167" xr:uid="{7EFF9F38-DFFB-44C1-AEAF-8709694D2852}"/>
    <cellStyle name="Moneda [0] 2 2 2 2 2 2 4 2" xfId="2598" xr:uid="{4E97EDEF-A0B7-46A5-969D-61E7CD5B3182}"/>
    <cellStyle name="Moneda [0] 2 2 2 2 2 2 4 2 2" xfId="5460" xr:uid="{F04AF896-B679-4FFA-878F-FF137EC90774}"/>
    <cellStyle name="Moneda [0] 2 2 2 2 2 2 4 2 2 2" xfId="11184" xr:uid="{38949B8D-F83A-4A22-AAC4-77B2649144FD}"/>
    <cellStyle name="Moneda [0] 2 2 2 2 2 2 4 2 2 3" xfId="16908" xr:uid="{530DAA2B-552C-4AF8-9919-8328EC192DB0}"/>
    <cellStyle name="Moneda [0] 2 2 2 2 2 2 4 2 3" xfId="8322" xr:uid="{F328F4B8-5B73-41CD-9008-0FC9DDCBD74A}"/>
    <cellStyle name="Moneda [0] 2 2 2 2 2 2 4 2 4" xfId="14046" xr:uid="{DFB594CF-04A1-4E87-8361-D289ED41FCEA}"/>
    <cellStyle name="Moneda [0] 2 2 2 2 2 2 4 3" xfId="4029" xr:uid="{B22FB374-D5BD-4658-9D53-5775B2E3AC4E}"/>
    <cellStyle name="Moneda [0] 2 2 2 2 2 2 4 3 2" xfId="9753" xr:uid="{C8039DAF-74FD-4759-B63D-E9714A38EE6B}"/>
    <cellStyle name="Moneda [0] 2 2 2 2 2 2 4 3 3" xfId="15477" xr:uid="{E94ED722-B30B-4B6E-9191-A1E5BDAF8D72}"/>
    <cellStyle name="Moneda [0] 2 2 2 2 2 2 4 4" xfId="6891" xr:uid="{9FEF7A89-A1DC-41E4-8BBA-045C4D210807}"/>
    <cellStyle name="Moneda [0] 2 2 2 2 2 2 4 5" xfId="12615" xr:uid="{14E4BD5B-6FCD-44CE-8412-84E1156B7E01}"/>
    <cellStyle name="Moneda [0] 2 2 2 2 2 2 5" xfId="1644" xr:uid="{3E85FDA2-1A14-41DD-BC24-BF98BB29EC05}"/>
    <cellStyle name="Moneda [0] 2 2 2 2 2 2 5 2" xfId="4506" xr:uid="{D0906B52-B4EA-4322-BD85-67BF821FE50E}"/>
    <cellStyle name="Moneda [0] 2 2 2 2 2 2 5 2 2" xfId="10230" xr:uid="{7F492C40-455F-4F93-90CC-ACE92E26C180}"/>
    <cellStyle name="Moneda [0] 2 2 2 2 2 2 5 2 3" xfId="15954" xr:uid="{1C2D2D41-1331-4BDC-8540-77F9B9A774EF}"/>
    <cellStyle name="Moneda [0] 2 2 2 2 2 2 5 3" xfId="7368" xr:uid="{362F3AE5-02DA-4A36-84D7-195B43981B2E}"/>
    <cellStyle name="Moneda [0] 2 2 2 2 2 2 5 4" xfId="13092" xr:uid="{919AA6DB-14C2-4743-9F67-F5BD9C59B03D}"/>
    <cellStyle name="Moneda [0] 2 2 2 2 2 2 6" xfId="3075" xr:uid="{74623C5B-3E76-45B2-B738-9D5F58EE1289}"/>
    <cellStyle name="Moneda [0] 2 2 2 2 2 2 6 2" xfId="8799" xr:uid="{F66A34F7-FE4B-4867-9CF3-827B4BC5CDB4}"/>
    <cellStyle name="Moneda [0] 2 2 2 2 2 2 6 3" xfId="14523" xr:uid="{66F3489F-546A-4B47-9553-18B7E2E65371}"/>
    <cellStyle name="Moneda [0] 2 2 2 2 2 2 7" xfId="5937" xr:uid="{D1132C6C-6D93-458D-98E7-853435D34886}"/>
    <cellStyle name="Moneda [0] 2 2 2 2 2 2 8" xfId="11661" xr:uid="{BB68FF51-D908-4D38-B702-F37E2B9077DD}"/>
    <cellStyle name="Moneda [0] 2 2 2 2 2 3" xfId="334" xr:uid="{3D682A0E-EB96-498B-8B0D-D43A6AF59D42}"/>
    <cellStyle name="Moneda [0] 2 2 2 2 2 3 2" xfId="811" xr:uid="{A4CEA5F8-3333-4E21-812B-2077039ACC4C}"/>
    <cellStyle name="Moneda [0] 2 2 2 2 2 3 2 2" xfId="2242" xr:uid="{F883DD3D-5790-4181-A843-B20964F5DE1F}"/>
    <cellStyle name="Moneda [0] 2 2 2 2 2 3 2 2 2" xfId="5104" xr:uid="{0525AF92-10A2-46B6-A3AC-3950D77C0199}"/>
    <cellStyle name="Moneda [0] 2 2 2 2 2 3 2 2 2 2" xfId="10828" xr:uid="{388A1629-7927-4504-A38D-8F4E4FA653EE}"/>
    <cellStyle name="Moneda [0] 2 2 2 2 2 3 2 2 2 3" xfId="16552" xr:uid="{47E5DFD3-BC05-4848-9C0F-9892F99D5AC7}"/>
    <cellStyle name="Moneda [0] 2 2 2 2 2 3 2 2 3" xfId="7966" xr:uid="{36720648-DD2A-4CCB-BE81-69856F1BE321}"/>
    <cellStyle name="Moneda [0] 2 2 2 2 2 3 2 2 4" xfId="13690" xr:uid="{40BC169D-5CFC-4618-BAFB-72EBAB6C3376}"/>
    <cellStyle name="Moneda [0] 2 2 2 2 2 3 2 3" xfId="3673" xr:uid="{B3D5B2B5-94C3-471A-AD55-AA1FC7099CC8}"/>
    <cellStyle name="Moneda [0] 2 2 2 2 2 3 2 3 2" xfId="9397" xr:uid="{8C115009-872B-47DA-BE13-1A613791910F}"/>
    <cellStyle name="Moneda [0] 2 2 2 2 2 3 2 3 3" xfId="15121" xr:uid="{C6937063-1A51-4446-9B9B-0638BE33AA54}"/>
    <cellStyle name="Moneda [0] 2 2 2 2 2 3 2 4" xfId="6535" xr:uid="{F822FEC1-3854-45BE-BD4E-CA3C7BA25F3D}"/>
    <cellStyle name="Moneda [0] 2 2 2 2 2 3 2 5" xfId="12259" xr:uid="{259CF549-D5A8-44BE-ACC6-6AE37FE70077}"/>
    <cellStyle name="Moneda [0] 2 2 2 2 2 3 3" xfId="1288" xr:uid="{1031AE11-F758-44D4-89FF-28D67E1BD634}"/>
    <cellStyle name="Moneda [0] 2 2 2 2 2 3 3 2" xfId="2719" xr:uid="{2BF41697-010F-4567-905C-B85C3EABEC04}"/>
    <cellStyle name="Moneda [0] 2 2 2 2 2 3 3 2 2" xfId="5581" xr:uid="{5565DE3F-6706-441E-84F6-73D088BD7F62}"/>
    <cellStyle name="Moneda [0] 2 2 2 2 2 3 3 2 2 2" xfId="11305" xr:uid="{B37C2653-A4C4-41DA-850D-053915977FF6}"/>
    <cellStyle name="Moneda [0] 2 2 2 2 2 3 3 2 2 3" xfId="17029" xr:uid="{FFAD5444-FE11-4D82-89A0-A0676427531D}"/>
    <cellStyle name="Moneda [0] 2 2 2 2 2 3 3 2 3" xfId="8443" xr:uid="{6DBB895B-FB13-40A2-BEE3-7EEB3FBF5451}"/>
    <cellStyle name="Moneda [0] 2 2 2 2 2 3 3 2 4" xfId="14167" xr:uid="{687F7481-CC08-433A-9CDD-B44806510BBC}"/>
    <cellStyle name="Moneda [0] 2 2 2 2 2 3 3 3" xfId="4150" xr:uid="{C2D9F347-D27D-4DDF-98A3-48786E76C1B1}"/>
    <cellStyle name="Moneda [0] 2 2 2 2 2 3 3 3 2" xfId="9874" xr:uid="{966233AB-0AEE-4E47-80C7-800E4505C350}"/>
    <cellStyle name="Moneda [0] 2 2 2 2 2 3 3 3 3" xfId="15598" xr:uid="{C8E9A602-BF34-4A46-B348-44FB4EEC9D54}"/>
    <cellStyle name="Moneda [0] 2 2 2 2 2 3 3 4" xfId="7012" xr:uid="{82434296-29C6-4D9D-8B5F-91BFB8207B63}"/>
    <cellStyle name="Moneda [0] 2 2 2 2 2 3 3 5" xfId="12736" xr:uid="{BBD99D0E-F020-4BE2-ADBF-26CB0A9529B8}"/>
    <cellStyle name="Moneda [0] 2 2 2 2 2 3 4" xfId="1765" xr:uid="{5C38BF90-85D9-4775-B776-9C98471D8E5D}"/>
    <cellStyle name="Moneda [0] 2 2 2 2 2 3 4 2" xfId="4627" xr:uid="{A205DC17-AECD-440A-A0F7-06BC60148875}"/>
    <cellStyle name="Moneda [0] 2 2 2 2 2 3 4 2 2" xfId="10351" xr:uid="{88C4149F-26C6-4E1F-B906-F74710749F01}"/>
    <cellStyle name="Moneda [0] 2 2 2 2 2 3 4 2 3" xfId="16075" xr:uid="{5FDB02AD-39A4-4BF8-A4D6-D0F266C62AC2}"/>
    <cellStyle name="Moneda [0] 2 2 2 2 2 3 4 3" xfId="7489" xr:uid="{C4370E6A-D906-4280-8EDF-951852F0F2F7}"/>
    <cellStyle name="Moneda [0] 2 2 2 2 2 3 4 4" xfId="13213" xr:uid="{C789E154-A65C-4D1F-ABE2-CAEB5FE8263C}"/>
    <cellStyle name="Moneda [0] 2 2 2 2 2 3 5" xfId="3196" xr:uid="{6E3B85DF-0209-40C5-91C6-BDE6B19BA115}"/>
    <cellStyle name="Moneda [0] 2 2 2 2 2 3 5 2" xfId="8920" xr:uid="{1BBA1499-81F9-46F5-8ADD-59121D4B548F}"/>
    <cellStyle name="Moneda [0] 2 2 2 2 2 3 5 3" xfId="14644" xr:uid="{15512372-EE6E-45F0-8A3D-6A8C5D078ED6}"/>
    <cellStyle name="Moneda [0] 2 2 2 2 2 3 6" xfId="6058" xr:uid="{96F0DBE0-F096-47AA-B33B-6BB9EE1F84FE}"/>
    <cellStyle name="Moneda [0] 2 2 2 2 2 3 7" xfId="11782" xr:uid="{A623DA63-A052-44F6-9190-2004144D6E3E}"/>
    <cellStyle name="Moneda [0] 2 2 2 2 2 4" xfId="572" xr:uid="{87BB94BB-93EA-430C-B79B-F03B07EB1BD2}"/>
    <cellStyle name="Moneda [0] 2 2 2 2 2 4 2" xfId="2003" xr:uid="{08B92DB0-5D25-436E-BDEB-BD99DC5710E6}"/>
    <cellStyle name="Moneda [0] 2 2 2 2 2 4 2 2" xfId="4865" xr:uid="{D9D70518-1298-48D2-859F-2EF449EA43CD}"/>
    <cellStyle name="Moneda [0] 2 2 2 2 2 4 2 2 2" xfId="10589" xr:uid="{23E40DD1-97FB-4D88-978B-B5EAB72F7F2B}"/>
    <cellStyle name="Moneda [0] 2 2 2 2 2 4 2 2 3" xfId="16313" xr:uid="{C066E0E3-B796-4F7F-877D-887897D4E856}"/>
    <cellStyle name="Moneda [0] 2 2 2 2 2 4 2 3" xfId="7727" xr:uid="{346D7B3B-2BB6-4BE9-A561-78FBA0BEBD8F}"/>
    <cellStyle name="Moneda [0] 2 2 2 2 2 4 2 4" xfId="13451" xr:uid="{71FA5555-1E09-4877-BC86-E4C1817BAE18}"/>
    <cellStyle name="Moneda [0] 2 2 2 2 2 4 3" xfId="3434" xr:uid="{D86EBAE1-B6D2-417C-9C79-46D8DCE042C8}"/>
    <cellStyle name="Moneda [0] 2 2 2 2 2 4 3 2" xfId="9158" xr:uid="{0283700D-D99C-4D58-B7FA-3B7D7D13C78E}"/>
    <cellStyle name="Moneda [0] 2 2 2 2 2 4 3 3" xfId="14882" xr:uid="{5E4954CC-7555-4B02-B8C9-9C4FB6795A8F}"/>
    <cellStyle name="Moneda [0] 2 2 2 2 2 4 4" xfId="6296" xr:uid="{9B7B912D-DD94-4F58-87BA-E9912215B96A}"/>
    <cellStyle name="Moneda [0] 2 2 2 2 2 4 5" xfId="12020" xr:uid="{6E3E141B-7290-4017-92A5-1AB1F87FC776}"/>
    <cellStyle name="Moneda [0] 2 2 2 2 2 5" xfId="1049" xr:uid="{B21AE9B3-BC0D-499F-8185-207F10738E24}"/>
    <cellStyle name="Moneda [0] 2 2 2 2 2 5 2" xfId="2480" xr:uid="{6439CAD3-9C90-4751-BF06-5E6F6E05C999}"/>
    <cellStyle name="Moneda [0] 2 2 2 2 2 5 2 2" xfId="5342" xr:uid="{0F272B8F-B4AC-4269-83FD-E3E552C1F994}"/>
    <cellStyle name="Moneda [0] 2 2 2 2 2 5 2 2 2" xfId="11066" xr:uid="{12065D7A-81BC-4984-B6C4-A676E453A90A}"/>
    <cellStyle name="Moneda [0] 2 2 2 2 2 5 2 2 3" xfId="16790" xr:uid="{0666C859-130A-4A4E-92D6-82A75AF40B46}"/>
    <cellStyle name="Moneda [0] 2 2 2 2 2 5 2 3" xfId="8204" xr:uid="{8707A0FE-2FD7-4089-9C3B-22138B989830}"/>
    <cellStyle name="Moneda [0] 2 2 2 2 2 5 2 4" xfId="13928" xr:uid="{47235826-675D-46DA-9797-07ADCC834001}"/>
    <cellStyle name="Moneda [0] 2 2 2 2 2 5 3" xfId="3911" xr:uid="{E426D61F-82BB-47A2-8582-96F43FBC1CB8}"/>
    <cellStyle name="Moneda [0] 2 2 2 2 2 5 3 2" xfId="9635" xr:uid="{A01144EF-AA8B-47F8-87BC-354D41C4ED31}"/>
    <cellStyle name="Moneda [0] 2 2 2 2 2 5 3 3" xfId="15359" xr:uid="{36FFEAC1-F122-43F9-8570-CF5A8BB74530}"/>
    <cellStyle name="Moneda [0] 2 2 2 2 2 5 4" xfId="6773" xr:uid="{28C0DEF9-F81C-48E9-9D42-84934D71B60D}"/>
    <cellStyle name="Moneda [0] 2 2 2 2 2 5 5" xfId="12497" xr:uid="{57DBC48F-CF37-405B-8C94-68A50C5150D4}"/>
    <cellStyle name="Moneda [0] 2 2 2 2 2 6" xfId="1526" xr:uid="{190051B6-204B-4D97-8462-F6102B57CCA3}"/>
    <cellStyle name="Moneda [0] 2 2 2 2 2 6 2" xfId="4388" xr:uid="{1534CDAA-AEA7-4101-B87E-40625C1F3CC0}"/>
    <cellStyle name="Moneda [0] 2 2 2 2 2 6 2 2" xfId="10112" xr:uid="{DDFEF563-8A00-4942-A762-FE91782BA72F}"/>
    <cellStyle name="Moneda [0] 2 2 2 2 2 6 2 3" xfId="15836" xr:uid="{882DA384-7F74-4AC3-9263-12AFBB0990A9}"/>
    <cellStyle name="Moneda [0] 2 2 2 2 2 6 3" xfId="7250" xr:uid="{52A41C67-7473-4FE7-89AC-0CD71DBDAA28}"/>
    <cellStyle name="Moneda [0] 2 2 2 2 2 6 4" xfId="12974" xr:uid="{BD3947C4-6EA3-4556-A801-C2973837F329}"/>
    <cellStyle name="Moneda [0] 2 2 2 2 2 7" xfId="2957" xr:uid="{30D4BC1F-05D6-47CB-BAC8-7F844DE9F0AF}"/>
    <cellStyle name="Moneda [0] 2 2 2 2 2 7 2" xfId="8681" xr:uid="{A58CF017-5768-43D9-BB91-AF752490BEA7}"/>
    <cellStyle name="Moneda [0] 2 2 2 2 2 7 3" xfId="14405" xr:uid="{064E4A8A-DC17-499C-BEB0-13BB71C4828A}"/>
    <cellStyle name="Moneda [0] 2 2 2 2 2 8" xfId="5819" xr:uid="{4C6D25CA-F281-48E3-9DA3-8F8011E89F8E}"/>
    <cellStyle name="Moneda [0] 2 2 2 2 2 9" xfId="11543" xr:uid="{A76B0A1A-8AB7-41A4-914F-33DC3C7AC255}"/>
    <cellStyle name="Moneda [0] 2 2 2 2 3" xfId="153" xr:uid="{DFF1EF7E-3ED6-440F-8D2D-94273B5DB63E}"/>
    <cellStyle name="Moneda [0] 2 2 2 2 3 2" xfId="392" xr:uid="{3BFC7240-A1D3-4284-BC8A-0F3F76C9D2FF}"/>
    <cellStyle name="Moneda [0] 2 2 2 2 3 2 2" xfId="869" xr:uid="{1DF4C013-69EC-4AB5-B37C-501BB774D8F8}"/>
    <cellStyle name="Moneda [0] 2 2 2 2 3 2 2 2" xfId="2300" xr:uid="{44D6F629-5D6F-41B0-9896-821CCB7290D0}"/>
    <cellStyle name="Moneda [0] 2 2 2 2 3 2 2 2 2" xfId="5162" xr:uid="{4D2D8CE1-24D4-440D-BBCF-846BBF496050}"/>
    <cellStyle name="Moneda [0] 2 2 2 2 3 2 2 2 2 2" xfId="10886" xr:uid="{1FC97B49-EDD9-4DC8-9F56-E9EE8FA010AB}"/>
    <cellStyle name="Moneda [0] 2 2 2 2 3 2 2 2 2 3" xfId="16610" xr:uid="{4EE05A3D-5AED-46B9-B70B-A998848FC77E}"/>
    <cellStyle name="Moneda [0] 2 2 2 2 3 2 2 2 3" xfId="8024" xr:uid="{C4D4675E-DC75-40C1-8322-50A84881E38C}"/>
    <cellStyle name="Moneda [0] 2 2 2 2 3 2 2 2 4" xfId="13748" xr:uid="{D249A5C2-94A8-4606-83E5-E7578A842FDF}"/>
    <cellStyle name="Moneda [0] 2 2 2 2 3 2 2 3" xfId="3731" xr:uid="{5F4F9B3F-A8A2-4F76-8639-F3AE868B7545}"/>
    <cellStyle name="Moneda [0] 2 2 2 2 3 2 2 3 2" xfId="9455" xr:uid="{01CBA2B2-7BFC-4F2B-8DB2-17A8F7277173}"/>
    <cellStyle name="Moneda [0] 2 2 2 2 3 2 2 3 3" xfId="15179" xr:uid="{D1DD63AE-4897-4B41-A5C1-27569694D2CD}"/>
    <cellStyle name="Moneda [0] 2 2 2 2 3 2 2 4" xfId="6593" xr:uid="{D88A0772-8040-45F9-97A1-5899C2DF4007}"/>
    <cellStyle name="Moneda [0] 2 2 2 2 3 2 2 5" xfId="12317" xr:uid="{03E41E08-AADA-4519-B239-BDF5667482CE}"/>
    <cellStyle name="Moneda [0] 2 2 2 2 3 2 3" xfId="1346" xr:uid="{9BD6C6F3-C34A-4B30-B43D-80B69D12C285}"/>
    <cellStyle name="Moneda [0] 2 2 2 2 3 2 3 2" xfId="2777" xr:uid="{0D1DFD6C-6FFC-4FD2-8FCB-F971A15C2BB5}"/>
    <cellStyle name="Moneda [0] 2 2 2 2 3 2 3 2 2" xfId="5639" xr:uid="{79FC7D3D-CDF9-4D35-AE8B-8C9A06C67082}"/>
    <cellStyle name="Moneda [0] 2 2 2 2 3 2 3 2 2 2" xfId="11363" xr:uid="{0A7F79E2-E026-4369-8D30-E6F04FA2F874}"/>
    <cellStyle name="Moneda [0] 2 2 2 2 3 2 3 2 2 3" xfId="17087" xr:uid="{BD0C7A39-6873-40D2-9D2E-F564062E2099}"/>
    <cellStyle name="Moneda [0] 2 2 2 2 3 2 3 2 3" xfId="8501" xr:uid="{11CCC073-C401-4C25-AE9A-86583A87848D}"/>
    <cellStyle name="Moneda [0] 2 2 2 2 3 2 3 2 4" xfId="14225" xr:uid="{88D84555-71EF-44BD-8270-5F89838927C2}"/>
    <cellStyle name="Moneda [0] 2 2 2 2 3 2 3 3" xfId="4208" xr:uid="{B1BEBF8E-97A7-4CE7-B11D-55C79070FBAA}"/>
    <cellStyle name="Moneda [0] 2 2 2 2 3 2 3 3 2" xfId="9932" xr:uid="{45989927-8BC4-4501-8355-8B7F0DCFCBC6}"/>
    <cellStyle name="Moneda [0] 2 2 2 2 3 2 3 3 3" xfId="15656" xr:uid="{C7B0830B-4872-4D31-9A09-F56ACE55BC11}"/>
    <cellStyle name="Moneda [0] 2 2 2 2 3 2 3 4" xfId="7070" xr:uid="{9F3ABC93-9E19-4082-B9DF-6D023AA14E77}"/>
    <cellStyle name="Moneda [0] 2 2 2 2 3 2 3 5" xfId="12794" xr:uid="{E76E4E7D-254B-4060-939B-B06DF440ACE2}"/>
    <cellStyle name="Moneda [0] 2 2 2 2 3 2 4" xfId="1823" xr:uid="{679475B1-889D-4612-9DD5-C1C7E52CE8E9}"/>
    <cellStyle name="Moneda [0] 2 2 2 2 3 2 4 2" xfId="4685" xr:uid="{A2650559-1DAC-4211-A788-34DD2B10B743}"/>
    <cellStyle name="Moneda [0] 2 2 2 2 3 2 4 2 2" xfId="10409" xr:uid="{3E9BAFF9-44F8-433F-A491-764378B57DB7}"/>
    <cellStyle name="Moneda [0] 2 2 2 2 3 2 4 2 3" xfId="16133" xr:uid="{BE8ED8F2-A299-43DC-9FD5-221AF30FC496}"/>
    <cellStyle name="Moneda [0] 2 2 2 2 3 2 4 3" xfId="7547" xr:uid="{D8DE0F67-84A4-4A24-A7B7-9368B9ADE102}"/>
    <cellStyle name="Moneda [0] 2 2 2 2 3 2 4 4" xfId="13271" xr:uid="{BC73748F-9846-46F5-BF71-C8A06FC30DFD}"/>
    <cellStyle name="Moneda [0] 2 2 2 2 3 2 5" xfId="3254" xr:uid="{46581764-115B-4627-B1FC-725533D82C9A}"/>
    <cellStyle name="Moneda [0] 2 2 2 2 3 2 5 2" xfId="8978" xr:uid="{7A1ED75D-E216-4B17-B7EA-3B9CBE8203FB}"/>
    <cellStyle name="Moneda [0] 2 2 2 2 3 2 5 3" xfId="14702" xr:uid="{8F21CD14-B349-4B4C-A110-41FB5932721B}"/>
    <cellStyle name="Moneda [0] 2 2 2 2 3 2 6" xfId="6116" xr:uid="{AD6E06E4-FD17-4CBD-88AF-10EC772F59C0}"/>
    <cellStyle name="Moneda [0] 2 2 2 2 3 2 7" xfId="11840" xr:uid="{36C1D35D-C82F-4F6E-A94B-91A66B098117}"/>
    <cellStyle name="Moneda [0] 2 2 2 2 3 3" xfId="630" xr:uid="{5C28A675-7E8B-43A8-8EE9-E27BF8256DA2}"/>
    <cellStyle name="Moneda [0] 2 2 2 2 3 3 2" xfId="2061" xr:uid="{53C464F8-5156-4CEC-A506-D019352BBF79}"/>
    <cellStyle name="Moneda [0] 2 2 2 2 3 3 2 2" xfId="4923" xr:uid="{6C92101D-53C2-4CA9-B136-A6E97D9785CB}"/>
    <cellStyle name="Moneda [0] 2 2 2 2 3 3 2 2 2" xfId="10647" xr:uid="{14A240B4-F8CD-44D0-93BA-C1D337BF12A9}"/>
    <cellStyle name="Moneda [0] 2 2 2 2 3 3 2 2 3" xfId="16371" xr:uid="{3B2E8C1D-9725-499C-AD4A-9143F1F436AF}"/>
    <cellStyle name="Moneda [0] 2 2 2 2 3 3 2 3" xfId="7785" xr:uid="{0BFC3C20-54B8-4B0E-8F60-3325FFBBC456}"/>
    <cellStyle name="Moneda [0] 2 2 2 2 3 3 2 4" xfId="13509" xr:uid="{06BBB44B-267C-4A12-B3DE-ABD518645A36}"/>
    <cellStyle name="Moneda [0] 2 2 2 2 3 3 3" xfId="3492" xr:uid="{9485F9A3-156F-4270-80B0-BEDA3E9A0E15}"/>
    <cellStyle name="Moneda [0] 2 2 2 2 3 3 3 2" xfId="9216" xr:uid="{CB079FD0-BE73-4539-B23B-A9AD0A29A80C}"/>
    <cellStyle name="Moneda [0] 2 2 2 2 3 3 3 3" xfId="14940" xr:uid="{6A5CDBC7-19C5-45DE-B2BD-9095EA465B35}"/>
    <cellStyle name="Moneda [0] 2 2 2 2 3 3 4" xfId="6354" xr:uid="{6B528D37-2526-45F6-8A40-AD2F624E7439}"/>
    <cellStyle name="Moneda [0] 2 2 2 2 3 3 5" xfId="12078" xr:uid="{84B61860-C8B3-4E63-BD64-6DA811E3D902}"/>
    <cellStyle name="Moneda [0] 2 2 2 2 3 4" xfId="1107" xr:uid="{EE60A628-D78B-46E3-86AC-506C43482FC6}"/>
    <cellStyle name="Moneda [0] 2 2 2 2 3 4 2" xfId="2538" xr:uid="{E0F91813-AB1C-442E-AA37-CB9139AB5355}"/>
    <cellStyle name="Moneda [0] 2 2 2 2 3 4 2 2" xfId="5400" xr:uid="{23A46884-E74F-4BCF-BBDE-98379C5393EC}"/>
    <cellStyle name="Moneda [0] 2 2 2 2 3 4 2 2 2" xfId="11124" xr:uid="{FE1ABDEF-78FF-46EF-8E7D-2B388DB8511A}"/>
    <cellStyle name="Moneda [0] 2 2 2 2 3 4 2 2 3" xfId="16848" xr:uid="{FE7309F1-C066-4074-B558-70E5749C1610}"/>
    <cellStyle name="Moneda [0] 2 2 2 2 3 4 2 3" xfId="8262" xr:uid="{8377D286-4B4B-4B7C-B79C-82B122633A3C}"/>
    <cellStyle name="Moneda [0] 2 2 2 2 3 4 2 4" xfId="13986" xr:uid="{8FBD1614-88C2-4049-9204-2936D84BCA6C}"/>
    <cellStyle name="Moneda [0] 2 2 2 2 3 4 3" xfId="3969" xr:uid="{7FB105A2-C0FC-43B4-896F-FBC33793349D}"/>
    <cellStyle name="Moneda [0] 2 2 2 2 3 4 3 2" xfId="9693" xr:uid="{F18005E1-C0AB-4E1C-BED7-F807E24D21A8}"/>
    <cellStyle name="Moneda [0] 2 2 2 2 3 4 3 3" xfId="15417" xr:uid="{68C60E5C-519E-4D28-B5CE-F7C52D3FC77E}"/>
    <cellStyle name="Moneda [0] 2 2 2 2 3 4 4" xfId="6831" xr:uid="{DC0FD47D-63C8-41A8-94FD-064A4168DB30}"/>
    <cellStyle name="Moneda [0] 2 2 2 2 3 4 5" xfId="12555" xr:uid="{D0064397-0E86-4C0F-B790-D6CA4AB7F7FB}"/>
    <cellStyle name="Moneda [0] 2 2 2 2 3 5" xfId="1584" xr:uid="{0D42AD4D-6393-4F6E-AB4B-255AF7EB27B3}"/>
    <cellStyle name="Moneda [0] 2 2 2 2 3 5 2" xfId="4446" xr:uid="{97E23678-B6A8-4765-B5AC-A8EA4EEDC9CA}"/>
    <cellStyle name="Moneda [0] 2 2 2 2 3 5 2 2" xfId="10170" xr:uid="{C5DD3947-06FA-4922-8200-CA80AE486FEF}"/>
    <cellStyle name="Moneda [0] 2 2 2 2 3 5 2 3" xfId="15894" xr:uid="{46E0C74C-6798-4801-8D5D-0B0CD6D7583C}"/>
    <cellStyle name="Moneda [0] 2 2 2 2 3 5 3" xfId="7308" xr:uid="{7EDEED55-B0EE-465F-9DDF-D846897514F6}"/>
    <cellStyle name="Moneda [0] 2 2 2 2 3 5 4" xfId="13032" xr:uid="{0A206271-FA0B-49ED-93D8-FF98D774004B}"/>
    <cellStyle name="Moneda [0] 2 2 2 2 3 6" xfId="3015" xr:uid="{8BDA2002-989D-4487-B696-91E330DDC15B}"/>
    <cellStyle name="Moneda [0] 2 2 2 2 3 6 2" xfId="8739" xr:uid="{B8799A22-E0B6-416B-AD68-47480FC2CAD8}"/>
    <cellStyle name="Moneda [0] 2 2 2 2 3 6 3" xfId="14463" xr:uid="{7EE083B2-B4A5-43D6-952C-9979357554AB}"/>
    <cellStyle name="Moneda [0] 2 2 2 2 3 7" xfId="5877" xr:uid="{B82049E0-68A5-4BD0-A1D9-5BE92EB0BE89}"/>
    <cellStyle name="Moneda [0] 2 2 2 2 3 8" xfId="11601" xr:uid="{17C55E72-A4DD-46FA-8751-711406F8BB3A}"/>
    <cellStyle name="Moneda [0] 2 2 2 2 4" xfId="274" xr:uid="{BF6C4082-DBDF-4534-B0F9-BBE2D24BE01A}"/>
    <cellStyle name="Moneda [0] 2 2 2 2 4 2" xfId="751" xr:uid="{552C56C5-FE5E-4754-9BBA-AED6F6A0F5AC}"/>
    <cellStyle name="Moneda [0] 2 2 2 2 4 2 2" xfId="2182" xr:uid="{3BBBB756-580A-489F-9E7A-6D1FD6F9EB23}"/>
    <cellStyle name="Moneda [0] 2 2 2 2 4 2 2 2" xfId="5044" xr:uid="{9ABD8CD6-358C-4AC9-9556-E0139BE3919E}"/>
    <cellStyle name="Moneda [0] 2 2 2 2 4 2 2 2 2" xfId="10768" xr:uid="{8670FDFB-1BA6-4338-A0EF-819C5F00FF84}"/>
    <cellStyle name="Moneda [0] 2 2 2 2 4 2 2 2 3" xfId="16492" xr:uid="{0BDC46F9-27E6-4F9C-B69E-A22A51DA9245}"/>
    <cellStyle name="Moneda [0] 2 2 2 2 4 2 2 3" xfId="7906" xr:uid="{059C5575-CF62-4FC4-AAB0-C823EF414635}"/>
    <cellStyle name="Moneda [0] 2 2 2 2 4 2 2 4" xfId="13630" xr:uid="{C2704EF3-4ED7-4DD6-A809-CB9DF6343579}"/>
    <cellStyle name="Moneda [0] 2 2 2 2 4 2 3" xfId="3613" xr:uid="{5ABCB5E4-1CDB-455A-A4EB-A9A648374462}"/>
    <cellStyle name="Moneda [0] 2 2 2 2 4 2 3 2" xfId="9337" xr:uid="{9AFB1E6E-A810-406A-AEEA-35D9B0715D97}"/>
    <cellStyle name="Moneda [0] 2 2 2 2 4 2 3 3" xfId="15061" xr:uid="{F76CEB33-952C-43E5-8B58-B9ECE7B24031}"/>
    <cellStyle name="Moneda [0] 2 2 2 2 4 2 4" xfId="6475" xr:uid="{1E2F517F-FFBE-461A-BF9C-7F1B591DCA48}"/>
    <cellStyle name="Moneda [0] 2 2 2 2 4 2 5" xfId="12199" xr:uid="{2B3C9FE4-4772-4EB9-BA63-1CA7333AF626}"/>
    <cellStyle name="Moneda [0] 2 2 2 2 4 3" xfId="1228" xr:uid="{7FD34F3F-AF74-4379-BBF9-7637CAA7D18C}"/>
    <cellStyle name="Moneda [0] 2 2 2 2 4 3 2" xfId="2659" xr:uid="{CD90AB81-6AEE-42BE-B501-22942E1073E7}"/>
    <cellStyle name="Moneda [0] 2 2 2 2 4 3 2 2" xfId="5521" xr:uid="{155B5AFE-0FAA-4006-BEC1-DF371942E493}"/>
    <cellStyle name="Moneda [0] 2 2 2 2 4 3 2 2 2" xfId="11245" xr:uid="{26B8A873-19BB-409D-AABF-79B75EED9D73}"/>
    <cellStyle name="Moneda [0] 2 2 2 2 4 3 2 2 3" xfId="16969" xr:uid="{507C9642-33F3-4BE5-B63F-05B368DF231F}"/>
    <cellStyle name="Moneda [0] 2 2 2 2 4 3 2 3" xfId="8383" xr:uid="{403AF417-081A-4B5A-BADF-4E8AB425B529}"/>
    <cellStyle name="Moneda [0] 2 2 2 2 4 3 2 4" xfId="14107" xr:uid="{2B0A348F-62DE-4999-8B5E-740DCE06A12C}"/>
    <cellStyle name="Moneda [0] 2 2 2 2 4 3 3" xfId="4090" xr:uid="{21BC9812-9384-49E2-8488-D1E5CA8624EC}"/>
    <cellStyle name="Moneda [0] 2 2 2 2 4 3 3 2" xfId="9814" xr:uid="{9EFE8C55-7F44-4E37-AFF4-DE78B5CF95B3}"/>
    <cellStyle name="Moneda [0] 2 2 2 2 4 3 3 3" xfId="15538" xr:uid="{EFCCD35E-2606-4EDD-BF72-F5006FB8D49B}"/>
    <cellStyle name="Moneda [0] 2 2 2 2 4 3 4" xfId="6952" xr:uid="{C21D518D-9FE0-4842-B365-30BFCDF445E8}"/>
    <cellStyle name="Moneda [0] 2 2 2 2 4 3 5" xfId="12676" xr:uid="{32CE81A4-F306-409B-9628-FD75EE3D9566}"/>
    <cellStyle name="Moneda [0] 2 2 2 2 4 4" xfId="1705" xr:uid="{BF41B812-E424-4CFA-A672-AB50A883E21F}"/>
    <cellStyle name="Moneda [0] 2 2 2 2 4 4 2" xfId="4567" xr:uid="{767F4AF9-36F0-4B9A-9469-91D9E6AD6AF2}"/>
    <cellStyle name="Moneda [0] 2 2 2 2 4 4 2 2" xfId="10291" xr:uid="{E0D1090C-C155-45A6-A40B-71881945021F}"/>
    <cellStyle name="Moneda [0] 2 2 2 2 4 4 2 3" xfId="16015" xr:uid="{63B19405-4766-40ED-AABA-557AE50A1D89}"/>
    <cellStyle name="Moneda [0] 2 2 2 2 4 4 3" xfId="7429" xr:uid="{65D4A581-B771-49CC-810F-700378B4B9F9}"/>
    <cellStyle name="Moneda [0] 2 2 2 2 4 4 4" xfId="13153" xr:uid="{CB7D556F-ECCE-459F-BDE5-85C6DCFD1AA6}"/>
    <cellStyle name="Moneda [0] 2 2 2 2 4 5" xfId="3136" xr:uid="{28D08142-B961-435F-B21D-5BDCED636213}"/>
    <cellStyle name="Moneda [0] 2 2 2 2 4 5 2" xfId="8860" xr:uid="{63E4683A-1DD8-4F49-A4C8-07A3F6659C11}"/>
    <cellStyle name="Moneda [0] 2 2 2 2 4 5 3" xfId="14584" xr:uid="{5DE5B867-7CB3-46D2-ABE8-0D02CAE7013C}"/>
    <cellStyle name="Moneda [0] 2 2 2 2 4 6" xfId="5998" xr:uid="{AC030F5A-F507-4CD8-9D85-CC2B8B3D2874}"/>
    <cellStyle name="Moneda [0] 2 2 2 2 4 7" xfId="11722" xr:uid="{BFD4BA08-2E87-4398-9585-44B97420ADBC}"/>
    <cellStyle name="Moneda [0] 2 2 2 2 5" xfId="512" xr:uid="{10940BF2-6231-4507-8F55-A082FA6F427C}"/>
    <cellStyle name="Moneda [0] 2 2 2 2 5 2" xfId="1943" xr:uid="{C7BCF4CD-CED2-4B24-935A-48BEA8CFCB08}"/>
    <cellStyle name="Moneda [0] 2 2 2 2 5 2 2" xfId="4805" xr:uid="{51A0813C-1FDD-47FA-AF60-17B21886EC4E}"/>
    <cellStyle name="Moneda [0] 2 2 2 2 5 2 2 2" xfId="10529" xr:uid="{F4566241-F375-407F-B9D0-BE44617CFA5C}"/>
    <cellStyle name="Moneda [0] 2 2 2 2 5 2 2 3" xfId="16253" xr:uid="{A2E6D760-D7F5-489D-8265-E6EC1A586654}"/>
    <cellStyle name="Moneda [0] 2 2 2 2 5 2 3" xfId="7667" xr:uid="{E872BB95-40FA-4851-96CA-60AACD25E577}"/>
    <cellStyle name="Moneda [0] 2 2 2 2 5 2 4" xfId="13391" xr:uid="{3867C035-ACB8-453A-BA74-E8E16259A3F7}"/>
    <cellStyle name="Moneda [0] 2 2 2 2 5 3" xfId="3374" xr:uid="{8D8B8BE7-E8A2-4233-BC4A-4B413CDA66C4}"/>
    <cellStyle name="Moneda [0] 2 2 2 2 5 3 2" xfId="9098" xr:uid="{8E4D85C4-5E56-4B8E-82BF-4B98F0BC88C7}"/>
    <cellStyle name="Moneda [0] 2 2 2 2 5 3 3" xfId="14822" xr:uid="{AF6577A9-41B0-4CA1-A969-2C1E92606104}"/>
    <cellStyle name="Moneda [0] 2 2 2 2 5 4" xfId="6236" xr:uid="{8E6B5167-1722-478C-AF28-263143DDF047}"/>
    <cellStyle name="Moneda [0] 2 2 2 2 5 5" xfId="11960" xr:uid="{78E4F978-1BF1-473C-A911-897E205224A1}"/>
    <cellStyle name="Moneda [0] 2 2 2 2 6" xfId="989" xr:uid="{4599B3D7-DF5F-45A2-B281-ED91F3113C1E}"/>
    <cellStyle name="Moneda [0] 2 2 2 2 6 2" xfId="2420" xr:uid="{2942B549-A5A4-442D-97ED-A30383C8934C}"/>
    <cellStyle name="Moneda [0] 2 2 2 2 6 2 2" xfId="5282" xr:uid="{26B62C9E-5DF7-4E33-8854-455DD279C8AD}"/>
    <cellStyle name="Moneda [0] 2 2 2 2 6 2 2 2" xfId="11006" xr:uid="{058F9161-BDB1-44C2-B329-4E3712E5DCBC}"/>
    <cellStyle name="Moneda [0] 2 2 2 2 6 2 2 3" xfId="16730" xr:uid="{FD8867B1-0BC0-448B-912B-7B381F04A121}"/>
    <cellStyle name="Moneda [0] 2 2 2 2 6 2 3" xfId="8144" xr:uid="{CF0E0224-6709-48A1-ACF2-ACB5023C6AA9}"/>
    <cellStyle name="Moneda [0] 2 2 2 2 6 2 4" xfId="13868" xr:uid="{BC57F62B-9CFA-48BC-A870-CB99C0FAF5B3}"/>
    <cellStyle name="Moneda [0] 2 2 2 2 6 3" xfId="3851" xr:uid="{EE50BB4D-212E-4582-8393-8C89F4551FF3}"/>
    <cellStyle name="Moneda [0] 2 2 2 2 6 3 2" xfId="9575" xr:uid="{8E5F499D-5450-41AC-9EEA-B66C7A741FFA}"/>
    <cellStyle name="Moneda [0] 2 2 2 2 6 3 3" xfId="15299" xr:uid="{05C18AFD-53C8-4A5D-8632-02E388E7018E}"/>
    <cellStyle name="Moneda [0] 2 2 2 2 6 4" xfId="6713" xr:uid="{7A695428-2B2D-4B86-BCB3-6A9528FDCB3D}"/>
    <cellStyle name="Moneda [0] 2 2 2 2 6 5" xfId="12437" xr:uid="{E57D1D87-81CA-486D-A1B5-B27B8C8D5B22}"/>
    <cellStyle name="Moneda [0] 2 2 2 2 7" xfId="1466" xr:uid="{55B4CC85-3166-47C4-B666-53719CCF360E}"/>
    <cellStyle name="Moneda [0] 2 2 2 2 7 2" xfId="4328" xr:uid="{B3A63EFF-5CC6-4310-A2A3-F22A2885A937}"/>
    <cellStyle name="Moneda [0] 2 2 2 2 7 2 2" xfId="10052" xr:uid="{9F03785D-7BB3-4447-98A6-660D43098DBF}"/>
    <cellStyle name="Moneda [0] 2 2 2 2 7 2 3" xfId="15776" xr:uid="{D0F2118C-F3D1-444E-B8F4-6EE9CD0569E4}"/>
    <cellStyle name="Moneda [0] 2 2 2 2 7 3" xfId="7190" xr:uid="{F60C25E5-A1C1-4765-AF45-BF641C6A60B5}"/>
    <cellStyle name="Moneda [0] 2 2 2 2 7 4" xfId="12914" xr:uid="{86B30090-3C80-4EFD-837A-78255F84D7C7}"/>
    <cellStyle name="Moneda [0] 2 2 2 2 8" xfId="2897" xr:uid="{9DA5368E-1B28-4739-9FF3-431CB2F4E028}"/>
    <cellStyle name="Moneda [0] 2 2 2 2 8 2" xfId="8621" xr:uid="{3494C863-7969-4246-B9F9-B6A06EE2C8B7}"/>
    <cellStyle name="Moneda [0] 2 2 2 2 8 3" xfId="14345" xr:uid="{8B410A31-EB42-4176-9DAB-D021F3EBAC74}"/>
    <cellStyle name="Moneda [0] 2 2 2 2 9" xfId="5760" xr:uid="{83104AA8-E3CD-47D6-91B6-11D3889DD22D}"/>
    <cellStyle name="Moneda [0] 2 2 2 3" xfId="55" xr:uid="{0EF4E5D4-753C-4F44-B75D-A066B0C1C7C3}"/>
    <cellStyle name="Moneda [0] 2 2 2 3 10" xfId="11503" xr:uid="{672463C9-1A5B-4E1B-A5CF-04B544B56F88}"/>
    <cellStyle name="Moneda [0] 2 2 2 3 2" xfId="114" xr:uid="{594F667F-8EEE-426F-B82A-F89E368CD1D3}"/>
    <cellStyle name="Moneda [0] 2 2 2 3 2 2" xfId="232" xr:uid="{8EE1B332-054A-40C2-A4B3-51430AAD0798}"/>
    <cellStyle name="Moneda [0] 2 2 2 3 2 2 2" xfId="471" xr:uid="{C0053BC3-1ADC-4722-B3DB-98F0A00D9930}"/>
    <cellStyle name="Moneda [0] 2 2 2 3 2 2 2 2" xfId="948" xr:uid="{418AE245-D6D1-4817-A548-09B10ADD18D3}"/>
    <cellStyle name="Moneda [0] 2 2 2 3 2 2 2 2 2" xfId="2379" xr:uid="{52111C13-76A9-47C4-9F74-5B6CC0D1BB8D}"/>
    <cellStyle name="Moneda [0] 2 2 2 3 2 2 2 2 2 2" xfId="5241" xr:uid="{F43A7C9B-9A46-4776-8278-349C5BA7777F}"/>
    <cellStyle name="Moneda [0] 2 2 2 3 2 2 2 2 2 2 2" xfId="10965" xr:uid="{DD47E519-8D14-4022-8830-8C11140BF074}"/>
    <cellStyle name="Moneda [0] 2 2 2 3 2 2 2 2 2 2 3" xfId="16689" xr:uid="{61C6C5CA-5E9A-4100-8E12-F36A4ED66F3E}"/>
    <cellStyle name="Moneda [0] 2 2 2 3 2 2 2 2 2 3" xfId="8103" xr:uid="{4CF748BC-DC0B-4E41-989E-A691CF61906C}"/>
    <cellStyle name="Moneda [0] 2 2 2 3 2 2 2 2 2 4" xfId="13827" xr:uid="{C82D4805-882D-4E1E-97EF-0FB968EE8416}"/>
    <cellStyle name="Moneda [0] 2 2 2 3 2 2 2 2 3" xfId="3810" xr:uid="{6BD18DEE-F2DE-4507-A74D-27E62FFFC5DC}"/>
    <cellStyle name="Moneda [0] 2 2 2 3 2 2 2 2 3 2" xfId="9534" xr:uid="{8CEF79D8-124F-4C78-89E7-AB03166B0018}"/>
    <cellStyle name="Moneda [0] 2 2 2 3 2 2 2 2 3 3" xfId="15258" xr:uid="{97E0884C-3A2D-4800-9F42-D16BE501DCC8}"/>
    <cellStyle name="Moneda [0] 2 2 2 3 2 2 2 2 4" xfId="6672" xr:uid="{CC275C03-4A04-4DF6-BA1A-7E3964E47904}"/>
    <cellStyle name="Moneda [0] 2 2 2 3 2 2 2 2 5" xfId="12396" xr:uid="{193D2602-9EF7-4A75-A5BF-9A06877762FB}"/>
    <cellStyle name="Moneda [0] 2 2 2 3 2 2 2 3" xfId="1425" xr:uid="{2B58048A-CEA4-4698-9B21-E315FC4ED070}"/>
    <cellStyle name="Moneda [0] 2 2 2 3 2 2 2 3 2" xfId="2856" xr:uid="{0AE66607-6602-4898-AA04-EAD65679D389}"/>
    <cellStyle name="Moneda [0] 2 2 2 3 2 2 2 3 2 2" xfId="5718" xr:uid="{A36324AA-4779-4D28-9E25-25233C226E4D}"/>
    <cellStyle name="Moneda [0] 2 2 2 3 2 2 2 3 2 2 2" xfId="11442" xr:uid="{55003773-7139-4A14-8C86-153D0115517A}"/>
    <cellStyle name="Moneda [0] 2 2 2 3 2 2 2 3 2 2 3" xfId="17166" xr:uid="{B7644E0C-342C-4C6C-B7D8-731B9E17F3EC}"/>
    <cellStyle name="Moneda [0] 2 2 2 3 2 2 2 3 2 3" xfId="8580" xr:uid="{D8CDC500-C239-462D-9E2C-B231CFCF25EF}"/>
    <cellStyle name="Moneda [0] 2 2 2 3 2 2 2 3 2 4" xfId="14304" xr:uid="{FFE1EA44-8F21-4CC6-80C6-636EE3762B67}"/>
    <cellStyle name="Moneda [0] 2 2 2 3 2 2 2 3 3" xfId="4287" xr:uid="{EF352E92-2AD9-48F0-BBB5-384A2E202284}"/>
    <cellStyle name="Moneda [0] 2 2 2 3 2 2 2 3 3 2" xfId="10011" xr:uid="{3A777996-75C2-4FD6-8C77-2E64ED9E07DA}"/>
    <cellStyle name="Moneda [0] 2 2 2 3 2 2 2 3 3 3" xfId="15735" xr:uid="{CDD20CF0-B2C6-4DA4-A738-00E470230229}"/>
    <cellStyle name="Moneda [0] 2 2 2 3 2 2 2 3 4" xfId="7149" xr:uid="{A29B8386-FD57-40C0-BDAE-B259A6CB9028}"/>
    <cellStyle name="Moneda [0] 2 2 2 3 2 2 2 3 5" xfId="12873" xr:uid="{681D7EA5-5DA4-4EE2-AAEF-6502BCDE89DD}"/>
    <cellStyle name="Moneda [0] 2 2 2 3 2 2 2 4" xfId="1902" xr:uid="{914FE183-1479-4F80-A5A0-B6273479F65E}"/>
    <cellStyle name="Moneda [0] 2 2 2 3 2 2 2 4 2" xfId="4764" xr:uid="{C20FFB0E-79E2-4B0B-927D-47EB98D6C497}"/>
    <cellStyle name="Moneda [0] 2 2 2 3 2 2 2 4 2 2" xfId="10488" xr:uid="{857342A5-C507-473A-821B-5A6FB5BC4EF0}"/>
    <cellStyle name="Moneda [0] 2 2 2 3 2 2 2 4 2 3" xfId="16212" xr:uid="{051F38FD-25EC-488A-AAC5-BC401CFB0298}"/>
    <cellStyle name="Moneda [0] 2 2 2 3 2 2 2 4 3" xfId="7626" xr:uid="{F8E7A7E7-A116-4CD0-AA5F-31AD39F6744D}"/>
    <cellStyle name="Moneda [0] 2 2 2 3 2 2 2 4 4" xfId="13350" xr:uid="{4486E553-F153-4E81-91DB-551624EDCA13}"/>
    <cellStyle name="Moneda [0] 2 2 2 3 2 2 2 5" xfId="3333" xr:uid="{20E0AA1E-87CC-4AC3-88B4-45F06DCEE969}"/>
    <cellStyle name="Moneda [0] 2 2 2 3 2 2 2 5 2" xfId="9057" xr:uid="{49617DFF-ED36-4E3C-AE97-690D0AC435D1}"/>
    <cellStyle name="Moneda [0] 2 2 2 3 2 2 2 5 3" xfId="14781" xr:uid="{CF0EB9D2-04A4-45E6-BFFB-CDDEB74A8663}"/>
    <cellStyle name="Moneda [0] 2 2 2 3 2 2 2 6" xfId="6195" xr:uid="{3217BA2D-6192-4CF7-B8DC-621047D1BBA9}"/>
    <cellStyle name="Moneda [0] 2 2 2 3 2 2 2 7" xfId="11919" xr:uid="{ACAD6860-25D2-4168-8D58-59B78A602AE6}"/>
    <cellStyle name="Moneda [0] 2 2 2 3 2 2 3" xfId="709" xr:uid="{B195BE1A-02FF-4629-BA7A-A031643FD804}"/>
    <cellStyle name="Moneda [0] 2 2 2 3 2 2 3 2" xfId="2140" xr:uid="{2D5B008E-4B21-4240-A4CA-BE31441F2C4B}"/>
    <cellStyle name="Moneda [0] 2 2 2 3 2 2 3 2 2" xfId="5002" xr:uid="{68E8D193-7FF1-44DF-94CD-8559F57BE516}"/>
    <cellStyle name="Moneda [0] 2 2 2 3 2 2 3 2 2 2" xfId="10726" xr:uid="{65778B5A-4865-4589-88A4-50AA93717DF3}"/>
    <cellStyle name="Moneda [0] 2 2 2 3 2 2 3 2 2 3" xfId="16450" xr:uid="{E4BC8974-E24A-4E6D-A1C2-85EA6F22736A}"/>
    <cellStyle name="Moneda [0] 2 2 2 3 2 2 3 2 3" xfId="7864" xr:uid="{519A1F8C-EA2D-4D7D-8C78-877FEB15B62B}"/>
    <cellStyle name="Moneda [0] 2 2 2 3 2 2 3 2 4" xfId="13588" xr:uid="{AD78B7A8-B2E8-4E6F-A107-120E8CF08A9D}"/>
    <cellStyle name="Moneda [0] 2 2 2 3 2 2 3 3" xfId="3571" xr:uid="{B70D7225-F88B-4B22-9673-9116D1778236}"/>
    <cellStyle name="Moneda [0] 2 2 2 3 2 2 3 3 2" xfId="9295" xr:uid="{AD05BEF8-3414-4BBB-9B62-25F072B29564}"/>
    <cellStyle name="Moneda [0] 2 2 2 3 2 2 3 3 3" xfId="15019" xr:uid="{A1030425-0918-4B3D-9288-368C88E0A43B}"/>
    <cellStyle name="Moneda [0] 2 2 2 3 2 2 3 4" xfId="6433" xr:uid="{B1AAB03A-CA8C-44B9-881E-949DDA2B50C3}"/>
    <cellStyle name="Moneda [0] 2 2 2 3 2 2 3 5" xfId="12157" xr:uid="{0760AE4B-AE17-4C6E-8277-91247671B033}"/>
    <cellStyle name="Moneda [0] 2 2 2 3 2 2 4" xfId="1186" xr:uid="{81B9FB55-0660-4769-AF8A-CC9B279C12BA}"/>
    <cellStyle name="Moneda [0] 2 2 2 3 2 2 4 2" xfId="2617" xr:uid="{D293424E-8E93-47F8-8DA3-D92639604517}"/>
    <cellStyle name="Moneda [0] 2 2 2 3 2 2 4 2 2" xfId="5479" xr:uid="{06F1FA3B-81F8-4AF1-A64C-F02EDBC394B0}"/>
    <cellStyle name="Moneda [0] 2 2 2 3 2 2 4 2 2 2" xfId="11203" xr:uid="{97308A87-7EF5-4587-969A-61707E629000}"/>
    <cellStyle name="Moneda [0] 2 2 2 3 2 2 4 2 2 3" xfId="16927" xr:uid="{8CEC8BBB-196B-472E-B328-F35A4E993978}"/>
    <cellStyle name="Moneda [0] 2 2 2 3 2 2 4 2 3" xfId="8341" xr:uid="{36B5B64A-181C-4793-AB8D-CA557EE2A137}"/>
    <cellStyle name="Moneda [0] 2 2 2 3 2 2 4 2 4" xfId="14065" xr:uid="{6A776094-79C8-43A4-81E3-A47720281F16}"/>
    <cellStyle name="Moneda [0] 2 2 2 3 2 2 4 3" xfId="4048" xr:uid="{E5905920-45A4-4EF3-A200-5216D112FDD3}"/>
    <cellStyle name="Moneda [0] 2 2 2 3 2 2 4 3 2" xfId="9772" xr:uid="{73CD991B-CBC1-4D32-8382-BDD4E3508CCD}"/>
    <cellStyle name="Moneda [0] 2 2 2 3 2 2 4 3 3" xfId="15496" xr:uid="{A7DEB8B7-6885-4E28-B317-C7B043CE75EA}"/>
    <cellStyle name="Moneda [0] 2 2 2 3 2 2 4 4" xfId="6910" xr:uid="{F56626C5-37F6-4E9C-B49D-93499FAF1354}"/>
    <cellStyle name="Moneda [0] 2 2 2 3 2 2 4 5" xfId="12634" xr:uid="{C2402943-D338-4A41-B25C-EA1961E84E96}"/>
    <cellStyle name="Moneda [0] 2 2 2 3 2 2 5" xfId="1663" xr:uid="{77F78C65-2CE7-420B-A0A8-D160946F1B2D}"/>
    <cellStyle name="Moneda [0] 2 2 2 3 2 2 5 2" xfId="4525" xr:uid="{0098F90C-45A7-45B0-9152-3724E0D78FE8}"/>
    <cellStyle name="Moneda [0] 2 2 2 3 2 2 5 2 2" xfId="10249" xr:uid="{41E8FFAA-0CBE-4231-9F76-34775ED6B07E}"/>
    <cellStyle name="Moneda [0] 2 2 2 3 2 2 5 2 3" xfId="15973" xr:uid="{480D1F47-757C-4F58-AA9E-5F065AD54BC2}"/>
    <cellStyle name="Moneda [0] 2 2 2 3 2 2 5 3" xfId="7387" xr:uid="{BCD0FC24-A6AB-4BC6-930C-1D6AF672D408}"/>
    <cellStyle name="Moneda [0] 2 2 2 3 2 2 5 4" xfId="13111" xr:uid="{7D8BB1AA-5EB7-414F-ACB3-EA2C439B62F0}"/>
    <cellStyle name="Moneda [0] 2 2 2 3 2 2 6" xfId="3094" xr:uid="{5B36E9CE-BA3E-49B7-86FB-E82F827D47F0}"/>
    <cellStyle name="Moneda [0] 2 2 2 3 2 2 6 2" xfId="8818" xr:uid="{484B1B6E-093E-4CDE-9733-2C6070FDD51F}"/>
    <cellStyle name="Moneda [0] 2 2 2 3 2 2 6 3" xfId="14542" xr:uid="{031B4581-149C-4127-8B71-9DDF1BABD8E3}"/>
    <cellStyle name="Moneda [0] 2 2 2 3 2 2 7" xfId="5956" xr:uid="{673F22DC-1AD7-4EC6-B816-D262528B9D68}"/>
    <cellStyle name="Moneda [0] 2 2 2 3 2 2 8" xfId="11680" xr:uid="{5F8D312C-18BC-44AB-A310-4FC621418A81}"/>
    <cellStyle name="Moneda [0] 2 2 2 3 2 3" xfId="353" xr:uid="{A46BEEB3-8DA4-49E4-BCDE-31C24A25AD77}"/>
    <cellStyle name="Moneda [0] 2 2 2 3 2 3 2" xfId="830" xr:uid="{F68C8FE9-9D74-40C1-AA50-7C0B6CBA4C33}"/>
    <cellStyle name="Moneda [0] 2 2 2 3 2 3 2 2" xfId="2261" xr:uid="{090C0103-4A32-4B45-B849-B89321E98763}"/>
    <cellStyle name="Moneda [0] 2 2 2 3 2 3 2 2 2" xfId="5123" xr:uid="{D44B1CAC-2316-4570-A27C-59F09AD7823E}"/>
    <cellStyle name="Moneda [0] 2 2 2 3 2 3 2 2 2 2" xfId="10847" xr:uid="{DAFFC8EC-A834-40AA-8F68-2F2A1AA14DFF}"/>
    <cellStyle name="Moneda [0] 2 2 2 3 2 3 2 2 2 3" xfId="16571" xr:uid="{F423D68A-7326-4721-8B82-42780C30A4EB}"/>
    <cellStyle name="Moneda [0] 2 2 2 3 2 3 2 2 3" xfId="7985" xr:uid="{9AC84ED4-6FE8-493A-91F3-AC2B7842A980}"/>
    <cellStyle name="Moneda [0] 2 2 2 3 2 3 2 2 4" xfId="13709" xr:uid="{C52FA56B-846D-4129-9CFE-9A54769F2AFE}"/>
    <cellStyle name="Moneda [0] 2 2 2 3 2 3 2 3" xfId="3692" xr:uid="{33978B69-A868-4086-9142-9945084888BA}"/>
    <cellStyle name="Moneda [0] 2 2 2 3 2 3 2 3 2" xfId="9416" xr:uid="{0A0BCC88-71D4-4D7D-9197-18DF9C3E4D00}"/>
    <cellStyle name="Moneda [0] 2 2 2 3 2 3 2 3 3" xfId="15140" xr:uid="{8D56568A-E644-426E-AE7D-0B6ABC9B2549}"/>
    <cellStyle name="Moneda [0] 2 2 2 3 2 3 2 4" xfId="6554" xr:uid="{8C033013-2110-4684-AFAA-61F2AB3C717A}"/>
    <cellStyle name="Moneda [0] 2 2 2 3 2 3 2 5" xfId="12278" xr:uid="{0934FDF9-F4CE-4A94-98CD-D315FB1BE6F4}"/>
    <cellStyle name="Moneda [0] 2 2 2 3 2 3 3" xfId="1307" xr:uid="{D2E976E1-FDA0-4867-A53F-ACDC24A473A1}"/>
    <cellStyle name="Moneda [0] 2 2 2 3 2 3 3 2" xfId="2738" xr:uid="{D7C4B49A-CB43-46AE-8E09-3FC1B4AF898F}"/>
    <cellStyle name="Moneda [0] 2 2 2 3 2 3 3 2 2" xfId="5600" xr:uid="{3DC0E162-8D87-4CB9-B14C-DA640A243012}"/>
    <cellStyle name="Moneda [0] 2 2 2 3 2 3 3 2 2 2" xfId="11324" xr:uid="{5ED37A9D-CB5F-4DB4-973E-3F086A9B4FB6}"/>
    <cellStyle name="Moneda [0] 2 2 2 3 2 3 3 2 2 3" xfId="17048" xr:uid="{C083ECCE-9417-47F9-9B5F-C9C049EDD849}"/>
    <cellStyle name="Moneda [0] 2 2 2 3 2 3 3 2 3" xfId="8462" xr:uid="{399C618D-FD2F-4456-A68C-8E2C8759E5DB}"/>
    <cellStyle name="Moneda [0] 2 2 2 3 2 3 3 2 4" xfId="14186" xr:uid="{BF023F2A-60F5-4D24-A357-0F0E9D648C5A}"/>
    <cellStyle name="Moneda [0] 2 2 2 3 2 3 3 3" xfId="4169" xr:uid="{44CCBC30-987A-4916-BD56-28A30ED94B4D}"/>
    <cellStyle name="Moneda [0] 2 2 2 3 2 3 3 3 2" xfId="9893" xr:uid="{D973CD83-3B37-4FE2-B1D8-F5B65366B9B8}"/>
    <cellStyle name="Moneda [0] 2 2 2 3 2 3 3 3 3" xfId="15617" xr:uid="{8FD6CD86-6F75-45B6-B745-402E7EA1D440}"/>
    <cellStyle name="Moneda [0] 2 2 2 3 2 3 3 4" xfId="7031" xr:uid="{D87D7AAF-1EE0-45A4-8884-FEB10780093E}"/>
    <cellStyle name="Moneda [0] 2 2 2 3 2 3 3 5" xfId="12755" xr:uid="{FF2B90E6-6819-4AF4-A136-5619DBA96772}"/>
    <cellStyle name="Moneda [0] 2 2 2 3 2 3 4" xfId="1784" xr:uid="{A5A05D33-5AE4-4E8C-8D71-E8F436D400AC}"/>
    <cellStyle name="Moneda [0] 2 2 2 3 2 3 4 2" xfId="4646" xr:uid="{FE2C71BD-97A3-44D3-AC10-175A4D4E9C72}"/>
    <cellStyle name="Moneda [0] 2 2 2 3 2 3 4 2 2" xfId="10370" xr:uid="{CADCF988-FC96-4365-B022-0AE017271323}"/>
    <cellStyle name="Moneda [0] 2 2 2 3 2 3 4 2 3" xfId="16094" xr:uid="{FD00F894-C91D-4F9D-8AE1-AB5ECB436ECE}"/>
    <cellStyle name="Moneda [0] 2 2 2 3 2 3 4 3" xfId="7508" xr:uid="{5C93BE49-DE9B-4794-8C59-52C2F837E4F3}"/>
    <cellStyle name="Moneda [0] 2 2 2 3 2 3 4 4" xfId="13232" xr:uid="{E07ABB7C-591E-46B8-A55B-F81C9B7E7E50}"/>
    <cellStyle name="Moneda [0] 2 2 2 3 2 3 5" xfId="3215" xr:uid="{DA72CD89-1D11-42EA-8A2C-9D5CA6516DE9}"/>
    <cellStyle name="Moneda [0] 2 2 2 3 2 3 5 2" xfId="8939" xr:uid="{C45DC33B-0D16-4BCA-BA14-E93BB3B793A1}"/>
    <cellStyle name="Moneda [0] 2 2 2 3 2 3 5 3" xfId="14663" xr:uid="{0D9C0F69-86F8-414F-9F18-3820B891BC12}"/>
    <cellStyle name="Moneda [0] 2 2 2 3 2 3 6" xfId="6077" xr:uid="{7843AFCD-07BA-4659-810C-3DEBEBDA4566}"/>
    <cellStyle name="Moneda [0] 2 2 2 3 2 3 7" xfId="11801" xr:uid="{2F952580-265C-4E4C-96F5-8975444580D1}"/>
    <cellStyle name="Moneda [0] 2 2 2 3 2 4" xfId="591" xr:uid="{B658C71B-EF4E-4CC0-8BBE-85C7D0CB9D33}"/>
    <cellStyle name="Moneda [0] 2 2 2 3 2 4 2" xfId="2022" xr:uid="{6F24D736-7539-4BBA-8655-7896BA81D1C3}"/>
    <cellStyle name="Moneda [0] 2 2 2 3 2 4 2 2" xfId="4884" xr:uid="{DB163634-36BC-4D6F-8E00-B824A6B91AC9}"/>
    <cellStyle name="Moneda [0] 2 2 2 3 2 4 2 2 2" xfId="10608" xr:uid="{9CBF2A4B-AC31-423B-BBB7-AF1D8BE012C0}"/>
    <cellStyle name="Moneda [0] 2 2 2 3 2 4 2 2 3" xfId="16332" xr:uid="{F514E6F3-BDB5-4CB6-ADAB-FC738EC3F49A}"/>
    <cellStyle name="Moneda [0] 2 2 2 3 2 4 2 3" xfId="7746" xr:uid="{71CC5C6E-3ADD-4FE5-9A48-53095E7C3E84}"/>
    <cellStyle name="Moneda [0] 2 2 2 3 2 4 2 4" xfId="13470" xr:uid="{487FDF63-A81E-4932-8FE5-723D74A01ED1}"/>
    <cellStyle name="Moneda [0] 2 2 2 3 2 4 3" xfId="3453" xr:uid="{A475F866-2083-4146-A22C-6BA5DCA3E408}"/>
    <cellStyle name="Moneda [0] 2 2 2 3 2 4 3 2" xfId="9177" xr:uid="{68A78D4C-022B-4C43-8060-1F75F09FB45E}"/>
    <cellStyle name="Moneda [0] 2 2 2 3 2 4 3 3" xfId="14901" xr:uid="{30FBED40-9370-4EBB-B557-A58B064C5342}"/>
    <cellStyle name="Moneda [0] 2 2 2 3 2 4 4" xfId="6315" xr:uid="{4FEEEAEF-0479-4C3E-A1DF-9CFEE2806036}"/>
    <cellStyle name="Moneda [0] 2 2 2 3 2 4 5" xfId="12039" xr:uid="{FFF1D233-8C1D-40C5-B216-05F5F71E6526}"/>
    <cellStyle name="Moneda [0] 2 2 2 3 2 5" xfId="1068" xr:uid="{D1719C7C-95D6-4A6E-B590-ADFBE6507B80}"/>
    <cellStyle name="Moneda [0] 2 2 2 3 2 5 2" xfId="2499" xr:uid="{79E88B53-C4FE-4258-AC11-06F0FEF394F9}"/>
    <cellStyle name="Moneda [0] 2 2 2 3 2 5 2 2" xfId="5361" xr:uid="{145D61AE-5249-4BCC-9F2B-C59D27205E9C}"/>
    <cellStyle name="Moneda [0] 2 2 2 3 2 5 2 2 2" xfId="11085" xr:uid="{A3A93549-7F78-48E2-BAC3-93DC20933E02}"/>
    <cellStyle name="Moneda [0] 2 2 2 3 2 5 2 2 3" xfId="16809" xr:uid="{7CA122D9-B54E-4D15-8740-31226328ECF6}"/>
    <cellStyle name="Moneda [0] 2 2 2 3 2 5 2 3" xfId="8223" xr:uid="{09961583-42DB-42CF-9EDA-E9DE8809DEBD}"/>
    <cellStyle name="Moneda [0] 2 2 2 3 2 5 2 4" xfId="13947" xr:uid="{EA2D7CA4-BB59-4B2E-94D2-146BC7E662FB}"/>
    <cellStyle name="Moneda [0] 2 2 2 3 2 5 3" xfId="3930" xr:uid="{1A34102C-0BB5-48FB-B640-73481B645D97}"/>
    <cellStyle name="Moneda [0] 2 2 2 3 2 5 3 2" xfId="9654" xr:uid="{708B11E9-D8FD-44D2-A356-555904119BD5}"/>
    <cellStyle name="Moneda [0] 2 2 2 3 2 5 3 3" xfId="15378" xr:uid="{66B3E742-ABAD-4445-84E1-15E552F045D4}"/>
    <cellStyle name="Moneda [0] 2 2 2 3 2 5 4" xfId="6792" xr:uid="{E6153589-5954-4216-AE1B-E5DB6C061C24}"/>
    <cellStyle name="Moneda [0] 2 2 2 3 2 5 5" xfId="12516" xr:uid="{750325DB-E350-4D63-B7FF-23C160863541}"/>
    <cellStyle name="Moneda [0] 2 2 2 3 2 6" xfId="1545" xr:uid="{B54B2B0E-276C-4DDF-A39B-F2FAD9B10BE1}"/>
    <cellStyle name="Moneda [0] 2 2 2 3 2 6 2" xfId="4407" xr:uid="{9FF1F784-2FE6-4D9A-820B-DEF18129ECEF}"/>
    <cellStyle name="Moneda [0] 2 2 2 3 2 6 2 2" xfId="10131" xr:uid="{4B5881CE-233C-48BE-8C6C-D62FFD44D5B8}"/>
    <cellStyle name="Moneda [0] 2 2 2 3 2 6 2 3" xfId="15855" xr:uid="{7FE8D57D-EDEA-472F-ABBB-7F99B6858074}"/>
    <cellStyle name="Moneda [0] 2 2 2 3 2 6 3" xfId="7269" xr:uid="{91591C6D-3DDD-4D81-8721-EC059933FB24}"/>
    <cellStyle name="Moneda [0] 2 2 2 3 2 6 4" xfId="12993" xr:uid="{89B1C7AE-984C-4DEC-BDA8-324440FB6906}"/>
    <cellStyle name="Moneda [0] 2 2 2 3 2 7" xfId="2976" xr:uid="{E283359B-650C-4A57-B40B-F8BEDE617EDD}"/>
    <cellStyle name="Moneda [0] 2 2 2 3 2 7 2" xfId="8700" xr:uid="{F67A7F79-7AC9-43B3-8183-DCC19C570128}"/>
    <cellStyle name="Moneda [0] 2 2 2 3 2 7 3" xfId="14424" xr:uid="{A4AFB7C3-1ADD-490D-B0C7-4FDEC180293A}"/>
    <cellStyle name="Moneda [0] 2 2 2 3 2 8" xfId="5838" xr:uid="{2B4E081F-17DF-454D-A9C6-05B596F070F7}"/>
    <cellStyle name="Moneda [0] 2 2 2 3 2 9" xfId="11562" xr:uid="{7C27CD60-A246-441D-8492-F8E795822826}"/>
    <cellStyle name="Moneda [0] 2 2 2 3 3" xfId="172" xr:uid="{4B2101F7-6F55-486A-9F4E-7D76BB953407}"/>
    <cellStyle name="Moneda [0] 2 2 2 3 3 2" xfId="411" xr:uid="{3E8F7A30-AE3B-4218-8A8C-DF9F152A107B}"/>
    <cellStyle name="Moneda [0] 2 2 2 3 3 2 2" xfId="888" xr:uid="{682E9925-C208-440A-9B9B-FBCE10ED542E}"/>
    <cellStyle name="Moneda [0] 2 2 2 3 3 2 2 2" xfId="2319" xr:uid="{1262AAB9-F2F6-4E77-83F2-5956A61E3C6A}"/>
    <cellStyle name="Moneda [0] 2 2 2 3 3 2 2 2 2" xfId="5181" xr:uid="{706D9636-4677-4257-AE80-448AE75551A8}"/>
    <cellStyle name="Moneda [0] 2 2 2 3 3 2 2 2 2 2" xfId="10905" xr:uid="{6A20FA69-3D40-432C-B84A-B89BB62F094A}"/>
    <cellStyle name="Moneda [0] 2 2 2 3 3 2 2 2 2 3" xfId="16629" xr:uid="{4B75C7A0-FF15-48A8-A8F4-BDEFF2750569}"/>
    <cellStyle name="Moneda [0] 2 2 2 3 3 2 2 2 3" xfId="8043" xr:uid="{43ECAA94-6052-45BB-8750-F1FD989E699F}"/>
    <cellStyle name="Moneda [0] 2 2 2 3 3 2 2 2 4" xfId="13767" xr:uid="{BB2B96C7-FDE2-41FD-BD56-F254BCDD95B1}"/>
    <cellStyle name="Moneda [0] 2 2 2 3 3 2 2 3" xfId="3750" xr:uid="{43976996-7194-464F-9DD4-534919E6F68F}"/>
    <cellStyle name="Moneda [0] 2 2 2 3 3 2 2 3 2" xfId="9474" xr:uid="{4EB9F485-C2C2-4A40-A0BF-830D6895F9D6}"/>
    <cellStyle name="Moneda [0] 2 2 2 3 3 2 2 3 3" xfId="15198" xr:uid="{79FC3255-DF1E-466D-B4F7-6F1D27C2743A}"/>
    <cellStyle name="Moneda [0] 2 2 2 3 3 2 2 4" xfId="6612" xr:uid="{FBA67B4B-2271-4FE8-97FF-5274D62BE2C6}"/>
    <cellStyle name="Moneda [0] 2 2 2 3 3 2 2 5" xfId="12336" xr:uid="{CC7025F5-7DF9-4550-83A7-B9ECE3EDDFCE}"/>
    <cellStyle name="Moneda [0] 2 2 2 3 3 2 3" xfId="1365" xr:uid="{FBFB0373-527A-4448-8092-E7E9550386F3}"/>
    <cellStyle name="Moneda [0] 2 2 2 3 3 2 3 2" xfId="2796" xr:uid="{3D8C9C08-56A1-4839-A05F-FEE70C3507FB}"/>
    <cellStyle name="Moneda [0] 2 2 2 3 3 2 3 2 2" xfId="5658" xr:uid="{9269A370-BB13-449C-B705-8BC6C37E429D}"/>
    <cellStyle name="Moneda [0] 2 2 2 3 3 2 3 2 2 2" xfId="11382" xr:uid="{88573CC9-40DE-4F3A-BC05-0F642BC5789E}"/>
    <cellStyle name="Moneda [0] 2 2 2 3 3 2 3 2 2 3" xfId="17106" xr:uid="{4C97F904-E6E1-48E4-AF66-03490875F59F}"/>
    <cellStyle name="Moneda [0] 2 2 2 3 3 2 3 2 3" xfId="8520" xr:uid="{9993046D-6E48-4DA4-90E2-5ACBDE46E635}"/>
    <cellStyle name="Moneda [0] 2 2 2 3 3 2 3 2 4" xfId="14244" xr:uid="{25A18C9A-104D-49DC-9F7B-5BD505837D3B}"/>
    <cellStyle name="Moneda [0] 2 2 2 3 3 2 3 3" xfId="4227" xr:uid="{EB2FEA6A-2FC9-4837-8EDD-9B8314C40BF7}"/>
    <cellStyle name="Moneda [0] 2 2 2 3 3 2 3 3 2" xfId="9951" xr:uid="{5C85C938-C9FF-4B99-BB66-A0BA321ADABE}"/>
    <cellStyle name="Moneda [0] 2 2 2 3 3 2 3 3 3" xfId="15675" xr:uid="{F14B2614-D012-4BAE-9631-E34A986DDE87}"/>
    <cellStyle name="Moneda [0] 2 2 2 3 3 2 3 4" xfId="7089" xr:uid="{69280AF7-821A-4B9D-888C-BCB78A23A2C6}"/>
    <cellStyle name="Moneda [0] 2 2 2 3 3 2 3 5" xfId="12813" xr:uid="{46A72B9B-6312-45FA-84E8-24E1C88B3355}"/>
    <cellStyle name="Moneda [0] 2 2 2 3 3 2 4" xfId="1842" xr:uid="{B5EC6720-347C-4075-BE55-2D4D025029FD}"/>
    <cellStyle name="Moneda [0] 2 2 2 3 3 2 4 2" xfId="4704" xr:uid="{A63D42DC-F470-4580-B393-26C1896E8491}"/>
    <cellStyle name="Moneda [0] 2 2 2 3 3 2 4 2 2" xfId="10428" xr:uid="{8490B63F-A538-41CA-B8DB-3210462A8B27}"/>
    <cellStyle name="Moneda [0] 2 2 2 3 3 2 4 2 3" xfId="16152" xr:uid="{DED4D32A-0DBD-4C7E-BF6C-D10A1A406444}"/>
    <cellStyle name="Moneda [0] 2 2 2 3 3 2 4 3" xfId="7566" xr:uid="{7A144FFA-1EDC-4C13-9CA5-2D61D41E6B23}"/>
    <cellStyle name="Moneda [0] 2 2 2 3 3 2 4 4" xfId="13290" xr:uid="{12EA18BF-CE9A-418C-B394-AC0658CFA36E}"/>
    <cellStyle name="Moneda [0] 2 2 2 3 3 2 5" xfId="3273" xr:uid="{43849389-C2FC-4AE9-A581-1C3B4FAF5C18}"/>
    <cellStyle name="Moneda [0] 2 2 2 3 3 2 5 2" xfId="8997" xr:uid="{D1BF07F4-3DDD-4AC5-A5DE-70FB2463421A}"/>
    <cellStyle name="Moneda [0] 2 2 2 3 3 2 5 3" xfId="14721" xr:uid="{A56D9F52-98D9-4116-818A-0DC03F1EFF4D}"/>
    <cellStyle name="Moneda [0] 2 2 2 3 3 2 6" xfId="6135" xr:uid="{DA9E909B-63C5-4EB8-B54A-66184FFAF4AC}"/>
    <cellStyle name="Moneda [0] 2 2 2 3 3 2 7" xfId="11859" xr:uid="{00978847-8941-4BA5-B3B4-FC8E955AB15C}"/>
    <cellStyle name="Moneda [0] 2 2 2 3 3 3" xfId="649" xr:uid="{C7C70893-A0C3-4F48-8B57-1FDEE0DF0D58}"/>
    <cellStyle name="Moneda [0] 2 2 2 3 3 3 2" xfId="2080" xr:uid="{CEAE7AD4-4EF1-4B2F-A95E-86543C7D0B17}"/>
    <cellStyle name="Moneda [0] 2 2 2 3 3 3 2 2" xfId="4942" xr:uid="{E92064A4-7D42-4F3A-85DA-5110F4A5F6B1}"/>
    <cellStyle name="Moneda [0] 2 2 2 3 3 3 2 2 2" xfId="10666" xr:uid="{6DF6DAFF-42CE-4EF4-BA69-BB4E27F01C5B}"/>
    <cellStyle name="Moneda [0] 2 2 2 3 3 3 2 2 3" xfId="16390" xr:uid="{14A00C97-200E-4A13-89C6-4552CAF6FA1B}"/>
    <cellStyle name="Moneda [0] 2 2 2 3 3 3 2 3" xfId="7804" xr:uid="{AB6AEAA0-0112-48FB-A2BE-7058BEB16E93}"/>
    <cellStyle name="Moneda [0] 2 2 2 3 3 3 2 4" xfId="13528" xr:uid="{7FD5F28B-0C47-466F-AE07-97EE2E5CD501}"/>
    <cellStyle name="Moneda [0] 2 2 2 3 3 3 3" xfId="3511" xr:uid="{B9F97DB0-81CB-4633-8BB9-049D0385BC1B}"/>
    <cellStyle name="Moneda [0] 2 2 2 3 3 3 3 2" xfId="9235" xr:uid="{2C6EAFD9-F1E0-48FE-AF42-998226A3D146}"/>
    <cellStyle name="Moneda [0] 2 2 2 3 3 3 3 3" xfId="14959" xr:uid="{8CB44131-CF8D-4988-B317-ED6902BF548C}"/>
    <cellStyle name="Moneda [0] 2 2 2 3 3 3 4" xfId="6373" xr:uid="{EF0D23F1-E096-46E8-8474-85080CA985FD}"/>
    <cellStyle name="Moneda [0] 2 2 2 3 3 3 5" xfId="12097" xr:uid="{A9D86342-7AF7-4CE9-9AE7-CB2BC7F86DD8}"/>
    <cellStyle name="Moneda [0] 2 2 2 3 3 4" xfId="1126" xr:uid="{BCE744CF-C93C-4377-AC9F-0F4FCE0CD253}"/>
    <cellStyle name="Moneda [0] 2 2 2 3 3 4 2" xfId="2557" xr:uid="{41509336-22DD-4AAE-9CE8-483ECBFFD50F}"/>
    <cellStyle name="Moneda [0] 2 2 2 3 3 4 2 2" xfId="5419" xr:uid="{3A85BA7C-ED41-4593-83FD-656E794E2E70}"/>
    <cellStyle name="Moneda [0] 2 2 2 3 3 4 2 2 2" xfId="11143" xr:uid="{6BF73D94-3DB3-47F2-9D09-0A2895D9D13D}"/>
    <cellStyle name="Moneda [0] 2 2 2 3 3 4 2 2 3" xfId="16867" xr:uid="{D2880E0A-4585-409E-97A3-191CB282FBE5}"/>
    <cellStyle name="Moneda [0] 2 2 2 3 3 4 2 3" xfId="8281" xr:uid="{AC0316DB-8972-4F82-BD7D-1CECCCB24D51}"/>
    <cellStyle name="Moneda [0] 2 2 2 3 3 4 2 4" xfId="14005" xr:uid="{821E0D83-5661-4435-9D1F-97CEF676BFDF}"/>
    <cellStyle name="Moneda [0] 2 2 2 3 3 4 3" xfId="3988" xr:uid="{2C1F246D-69D7-4866-87B8-5B924AD31E27}"/>
    <cellStyle name="Moneda [0] 2 2 2 3 3 4 3 2" xfId="9712" xr:uid="{5817F060-F716-4B3B-830F-DC68AFEA1BEC}"/>
    <cellStyle name="Moneda [0] 2 2 2 3 3 4 3 3" xfId="15436" xr:uid="{8E4B00A1-9B43-4609-9819-C87A6284C37A}"/>
    <cellStyle name="Moneda [0] 2 2 2 3 3 4 4" xfId="6850" xr:uid="{580461E0-9739-4525-8E5D-1E92B4E1A130}"/>
    <cellStyle name="Moneda [0] 2 2 2 3 3 4 5" xfId="12574" xr:uid="{F1074F34-A03D-40A9-9F7C-3ED4DA0413AC}"/>
    <cellStyle name="Moneda [0] 2 2 2 3 3 5" xfId="1603" xr:uid="{10DB510D-F650-4AD8-A79E-DFA4924F4822}"/>
    <cellStyle name="Moneda [0] 2 2 2 3 3 5 2" xfId="4465" xr:uid="{359DF56A-751F-41D9-B95C-DD7DA7C8E614}"/>
    <cellStyle name="Moneda [0] 2 2 2 3 3 5 2 2" xfId="10189" xr:uid="{10E9B8E3-A13C-4325-AA9B-271B9F980D31}"/>
    <cellStyle name="Moneda [0] 2 2 2 3 3 5 2 3" xfId="15913" xr:uid="{EA5B13E3-280F-44F6-AB3A-106BC393E646}"/>
    <cellStyle name="Moneda [0] 2 2 2 3 3 5 3" xfId="7327" xr:uid="{3B87C168-FE35-4AED-AE7E-45F4A8450DD4}"/>
    <cellStyle name="Moneda [0] 2 2 2 3 3 5 4" xfId="13051" xr:uid="{CBB17922-ACB9-4737-A132-CFFAF67DF429}"/>
    <cellStyle name="Moneda [0] 2 2 2 3 3 6" xfId="3034" xr:uid="{694DB9C6-92BF-4F9D-A336-FA7F7AFB8296}"/>
    <cellStyle name="Moneda [0] 2 2 2 3 3 6 2" xfId="8758" xr:uid="{CB56AE73-D827-4B9C-9B41-798A9A6483C3}"/>
    <cellStyle name="Moneda [0] 2 2 2 3 3 6 3" xfId="14482" xr:uid="{7CC806C7-1639-4BAC-A1BE-B1F93A37224E}"/>
    <cellStyle name="Moneda [0] 2 2 2 3 3 7" xfId="5896" xr:uid="{52A320BE-2A38-42DC-B669-478471E9C985}"/>
    <cellStyle name="Moneda [0] 2 2 2 3 3 8" xfId="11620" xr:uid="{50A4FBE0-7994-42AE-A2E8-6514B375203E}"/>
    <cellStyle name="Moneda [0] 2 2 2 3 4" xfId="293" xr:uid="{19213268-92AF-49DA-BFF4-8F96503C109C}"/>
    <cellStyle name="Moneda [0] 2 2 2 3 4 2" xfId="770" xr:uid="{7DFEFD41-2534-4788-A8AB-53517153FE5B}"/>
    <cellStyle name="Moneda [0] 2 2 2 3 4 2 2" xfId="2201" xr:uid="{2B1E0021-296A-4A52-BECD-9DACF51F7B6C}"/>
    <cellStyle name="Moneda [0] 2 2 2 3 4 2 2 2" xfId="5063" xr:uid="{4B03656D-A74F-4F0A-AE64-00E59A1D9E07}"/>
    <cellStyle name="Moneda [0] 2 2 2 3 4 2 2 2 2" xfId="10787" xr:uid="{1727BEDB-4A3F-4C4B-9218-0C02598A9998}"/>
    <cellStyle name="Moneda [0] 2 2 2 3 4 2 2 2 3" xfId="16511" xr:uid="{FCCDA483-CBE3-4946-BBFF-640D59B81FC3}"/>
    <cellStyle name="Moneda [0] 2 2 2 3 4 2 2 3" xfId="7925" xr:uid="{3A13545A-A227-4A27-A57E-C6591B4C76BF}"/>
    <cellStyle name="Moneda [0] 2 2 2 3 4 2 2 4" xfId="13649" xr:uid="{6D6DC1E1-6E97-41F5-93EE-7B8D25A2F077}"/>
    <cellStyle name="Moneda [0] 2 2 2 3 4 2 3" xfId="3632" xr:uid="{F9AC2EE9-D1A0-472B-AAD6-6633312718D5}"/>
    <cellStyle name="Moneda [0] 2 2 2 3 4 2 3 2" xfId="9356" xr:uid="{360EA08B-5826-48D1-B9AD-63E75562B83F}"/>
    <cellStyle name="Moneda [0] 2 2 2 3 4 2 3 3" xfId="15080" xr:uid="{23FF9095-6F22-4D41-A869-455586B254A0}"/>
    <cellStyle name="Moneda [0] 2 2 2 3 4 2 4" xfId="6494" xr:uid="{DCA07EB7-5BD3-4883-8BCA-D9C47BEA6133}"/>
    <cellStyle name="Moneda [0] 2 2 2 3 4 2 5" xfId="12218" xr:uid="{09513152-5FC7-4CC5-A964-7DCABC9078F9}"/>
    <cellStyle name="Moneda [0] 2 2 2 3 4 3" xfId="1247" xr:uid="{E736D883-70B9-4A66-9733-50BDCA0B0641}"/>
    <cellStyle name="Moneda [0] 2 2 2 3 4 3 2" xfId="2678" xr:uid="{D9F79F71-BAE7-41B0-8206-4AFA31B1DD98}"/>
    <cellStyle name="Moneda [0] 2 2 2 3 4 3 2 2" xfId="5540" xr:uid="{0D041A01-61EA-4B19-9B3C-9E76D70BD1D2}"/>
    <cellStyle name="Moneda [0] 2 2 2 3 4 3 2 2 2" xfId="11264" xr:uid="{2B4A2AC4-B489-4D5F-8342-C8ADAED9F786}"/>
    <cellStyle name="Moneda [0] 2 2 2 3 4 3 2 2 3" xfId="16988" xr:uid="{452C7C41-B63A-4073-8FCE-83C8D4FB49DE}"/>
    <cellStyle name="Moneda [0] 2 2 2 3 4 3 2 3" xfId="8402" xr:uid="{C72EFDEB-9CA2-4C0B-BEFE-41CBE70AF095}"/>
    <cellStyle name="Moneda [0] 2 2 2 3 4 3 2 4" xfId="14126" xr:uid="{672CFBC7-6A4E-4F61-A3F4-6DB04D0DC00D}"/>
    <cellStyle name="Moneda [0] 2 2 2 3 4 3 3" xfId="4109" xr:uid="{CD2135ED-B816-4194-8F3D-6169EAD4FCFA}"/>
    <cellStyle name="Moneda [0] 2 2 2 3 4 3 3 2" xfId="9833" xr:uid="{5241926C-F2A6-47FB-BFE2-39A477146CD2}"/>
    <cellStyle name="Moneda [0] 2 2 2 3 4 3 3 3" xfId="15557" xr:uid="{3E95AE4D-DA68-4B4A-BE31-98BDA7170A3D}"/>
    <cellStyle name="Moneda [0] 2 2 2 3 4 3 4" xfId="6971" xr:uid="{4EE2159B-C518-4D32-8BA7-02593BAA283A}"/>
    <cellStyle name="Moneda [0] 2 2 2 3 4 3 5" xfId="12695" xr:uid="{20572CFB-D593-4630-ACAB-77041D071DDF}"/>
    <cellStyle name="Moneda [0] 2 2 2 3 4 4" xfId="1724" xr:uid="{EA5F1F6E-372F-4961-8BD9-5649ECE0EA95}"/>
    <cellStyle name="Moneda [0] 2 2 2 3 4 4 2" xfId="4586" xr:uid="{E98C34E7-6578-4B7B-9894-FA83AC78AE0F}"/>
    <cellStyle name="Moneda [0] 2 2 2 3 4 4 2 2" xfId="10310" xr:uid="{60C00569-BA3B-44C3-ADA4-F131E25CEA7C}"/>
    <cellStyle name="Moneda [0] 2 2 2 3 4 4 2 3" xfId="16034" xr:uid="{BD92386D-298A-4CF2-9313-D46BBA8915EE}"/>
    <cellStyle name="Moneda [0] 2 2 2 3 4 4 3" xfId="7448" xr:uid="{E570FE5D-4A83-4364-B60B-32F8E69A2171}"/>
    <cellStyle name="Moneda [0] 2 2 2 3 4 4 4" xfId="13172" xr:uid="{7057ABD4-1571-45AF-B531-0EC959CE6149}"/>
    <cellStyle name="Moneda [0] 2 2 2 3 4 5" xfId="3155" xr:uid="{EC1A68CC-1679-4003-9210-FAE3AF6644DC}"/>
    <cellStyle name="Moneda [0] 2 2 2 3 4 5 2" xfId="8879" xr:uid="{D03BA633-B3BA-4618-B448-0662215F5634}"/>
    <cellStyle name="Moneda [0] 2 2 2 3 4 5 3" xfId="14603" xr:uid="{2CABFD9D-CC04-453C-82B5-8DFB078D4733}"/>
    <cellStyle name="Moneda [0] 2 2 2 3 4 6" xfId="6017" xr:uid="{55467144-3044-446C-8F98-C7C92CD516CB}"/>
    <cellStyle name="Moneda [0] 2 2 2 3 4 7" xfId="11741" xr:uid="{68D7D6AD-580F-45CF-BA54-6DAA8F7DD3A0}"/>
    <cellStyle name="Moneda [0] 2 2 2 3 5" xfId="531" xr:uid="{F720FD47-7476-43F6-957D-B9D2AED4D65F}"/>
    <cellStyle name="Moneda [0] 2 2 2 3 5 2" xfId="1962" xr:uid="{B5490401-914A-4377-8BA7-8A87FF1D5255}"/>
    <cellStyle name="Moneda [0] 2 2 2 3 5 2 2" xfId="4824" xr:uid="{F4EF0B2C-BDFD-4F05-8FDC-3EB6F6272B09}"/>
    <cellStyle name="Moneda [0] 2 2 2 3 5 2 2 2" xfId="10548" xr:uid="{6F1A1DAA-98A8-4DE1-AA94-2DFD7055D45D}"/>
    <cellStyle name="Moneda [0] 2 2 2 3 5 2 2 3" xfId="16272" xr:uid="{CB5C7859-9CC7-4382-8C3F-DE8C75A074B9}"/>
    <cellStyle name="Moneda [0] 2 2 2 3 5 2 3" xfId="7686" xr:uid="{9C4C5C44-D245-46E4-B25A-D81DE0AB63A7}"/>
    <cellStyle name="Moneda [0] 2 2 2 3 5 2 4" xfId="13410" xr:uid="{9728B2BF-8C41-4560-A184-6E253884EC55}"/>
    <cellStyle name="Moneda [0] 2 2 2 3 5 3" xfId="3393" xr:uid="{E0667A54-3A0B-40D4-9CA9-D5F5AD5FEC56}"/>
    <cellStyle name="Moneda [0] 2 2 2 3 5 3 2" xfId="9117" xr:uid="{7A1497C1-EF9F-4A00-A8B3-29CEFDA61D16}"/>
    <cellStyle name="Moneda [0] 2 2 2 3 5 3 3" xfId="14841" xr:uid="{F7E88C8A-A809-42B4-B17B-575E82313EBD}"/>
    <cellStyle name="Moneda [0] 2 2 2 3 5 4" xfId="6255" xr:uid="{E4FD8C6F-1851-40C8-B0C8-1EAC469FC1DA}"/>
    <cellStyle name="Moneda [0] 2 2 2 3 5 5" xfId="11979" xr:uid="{43F23FC8-02F4-486B-898F-354657DCA797}"/>
    <cellStyle name="Moneda [0] 2 2 2 3 6" xfId="1008" xr:uid="{58C80B24-764E-4CE4-A2E0-9B13341C5240}"/>
    <cellStyle name="Moneda [0] 2 2 2 3 6 2" xfId="2439" xr:uid="{8A9EEBAE-CB69-485C-80B9-CDF9D4D97F93}"/>
    <cellStyle name="Moneda [0] 2 2 2 3 6 2 2" xfId="5301" xr:uid="{58E7F914-A029-4E2A-AB4F-9A7B2ED26E6D}"/>
    <cellStyle name="Moneda [0] 2 2 2 3 6 2 2 2" xfId="11025" xr:uid="{1A4DE58A-E9D7-4D08-BB70-B8784C9A0A0F}"/>
    <cellStyle name="Moneda [0] 2 2 2 3 6 2 2 3" xfId="16749" xr:uid="{02424CD9-11F3-4F00-BEF9-7A41533B3C8F}"/>
    <cellStyle name="Moneda [0] 2 2 2 3 6 2 3" xfId="8163" xr:uid="{1E0B866B-4AC2-45E3-8B84-118A876B1CD1}"/>
    <cellStyle name="Moneda [0] 2 2 2 3 6 2 4" xfId="13887" xr:uid="{FD0A8E3D-6D20-4F91-8370-F35B78B7C81C}"/>
    <cellStyle name="Moneda [0] 2 2 2 3 6 3" xfId="3870" xr:uid="{5F0D4FC1-764B-47A0-813B-9C4A1C09A1A3}"/>
    <cellStyle name="Moneda [0] 2 2 2 3 6 3 2" xfId="9594" xr:uid="{14869E70-6AAA-4ED5-8E4E-B00FBB68155B}"/>
    <cellStyle name="Moneda [0] 2 2 2 3 6 3 3" xfId="15318" xr:uid="{8DD17B72-3306-4933-9B5F-15B93BF963CF}"/>
    <cellStyle name="Moneda [0] 2 2 2 3 6 4" xfId="6732" xr:uid="{11EE6702-B43A-4361-AB8C-B403675470BD}"/>
    <cellStyle name="Moneda [0] 2 2 2 3 6 5" xfId="12456" xr:uid="{F1E03E7C-9D58-4D67-A2DD-3823903CAE90}"/>
    <cellStyle name="Moneda [0] 2 2 2 3 7" xfId="1485" xr:uid="{78ADC495-9685-4E74-A8D2-1773845F6BD5}"/>
    <cellStyle name="Moneda [0] 2 2 2 3 7 2" xfId="4347" xr:uid="{98E48239-0E64-4441-B496-77A58A130759}"/>
    <cellStyle name="Moneda [0] 2 2 2 3 7 2 2" xfId="10071" xr:uid="{A7F21614-7337-4C0D-B700-94611D08ED71}"/>
    <cellStyle name="Moneda [0] 2 2 2 3 7 2 3" xfId="15795" xr:uid="{5643E41A-CEF3-4676-A931-666F64819406}"/>
    <cellStyle name="Moneda [0] 2 2 2 3 7 3" xfId="7209" xr:uid="{BA7EC577-3320-4D59-A7AC-A5AF4BFA227A}"/>
    <cellStyle name="Moneda [0] 2 2 2 3 7 4" xfId="12933" xr:uid="{0E80743B-8FCB-407E-9DD0-7D53E3454D08}"/>
    <cellStyle name="Moneda [0] 2 2 2 3 8" xfId="2916" xr:uid="{22764FD5-B85F-45AE-A12F-54EA8D178D0E}"/>
    <cellStyle name="Moneda [0] 2 2 2 3 8 2" xfId="8640" xr:uid="{3FFDB907-4395-489C-BFBD-728759D12593}"/>
    <cellStyle name="Moneda [0] 2 2 2 3 8 3" xfId="14364" xr:uid="{6A491EC1-2309-43C6-BE63-9283E4DC74C0}"/>
    <cellStyle name="Moneda [0] 2 2 2 3 9" xfId="5779" xr:uid="{2D956C7F-A60E-4227-A82D-E3A1DA5947F6}"/>
    <cellStyle name="Moneda [0] 2 2 2 4" xfId="75" xr:uid="{A768FC8A-33E5-4666-B226-9B428ABE407B}"/>
    <cellStyle name="Moneda [0] 2 2 2 4 2" xfId="193" xr:uid="{EFF861FB-A445-493F-A477-C133B9B6E21E}"/>
    <cellStyle name="Moneda [0] 2 2 2 4 2 2" xfId="432" xr:uid="{4E171821-B381-4B67-8FCC-A94F768137F7}"/>
    <cellStyle name="Moneda [0] 2 2 2 4 2 2 2" xfId="909" xr:uid="{BB1C9748-E4C2-4754-87AD-BB575B08C2E7}"/>
    <cellStyle name="Moneda [0] 2 2 2 4 2 2 2 2" xfId="2340" xr:uid="{A89D3695-1761-453D-85E8-1041AFAED3C1}"/>
    <cellStyle name="Moneda [0] 2 2 2 4 2 2 2 2 2" xfId="5202" xr:uid="{E7029D0A-F3F0-4B4B-B8D7-CF30D84CC316}"/>
    <cellStyle name="Moneda [0] 2 2 2 4 2 2 2 2 2 2" xfId="10926" xr:uid="{BBC9754C-8475-4A62-A5FD-B8CB62D8FDC1}"/>
    <cellStyle name="Moneda [0] 2 2 2 4 2 2 2 2 2 3" xfId="16650" xr:uid="{661E3701-9138-4D0D-99E1-2212FE2D54E3}"/>
    <cellStyle name="Moneda [0] 2 2 2 4 2 2 2 2 3" xfId="8064" xr:uid="{5B516A6A-4895-48E3-834A-CA4682AF4E42}"/>
    <cellStyle name="Moneda [0] 2 2 2 4 2 2 2 2 4" xfId="13788" xr:uid="{3DF60C46-50CA-4C68-9E01-0EB0B0657791}"/>
    <cellStyle name="Moneda [0] 2 2 2 4 2 2 2 3" xfId="3771" xr:uid="{2998B44E-BD9D-4DA4-804C-B4201A630B65}"/>
    <cellStyle name="Moneda [0] 2 2 2 4 2 2 2 3 2" xfId="9495" xr:uid="{84F6EF6F-A703-43F4-8357-025077091FB5}"/>
    <cellStyle name="Moneda [0] 2 2 2 4 2 2 2 3 3" xfId="15219" xr:uid="{19408CE7-38B4-43C9-8EF7-227D58382B84}"/>
    <cellStyle name="Moneda [0] 2 2 2 4 2 2 2 4" xfId="6633" xr:uid="{B929C7C3-04ED-4678-B6EE-EED7E56B8219}"/>
    <cellStyle name="Moneda [0] 2 2 2 4 2 2 2 5" xfId="12357" xr:uid="{465F248B-5E05-4568-8A28-FF9A88047ECD}"/>
    <cellStyle name="Moneda [0] 2 2 2 4 2 2 3" xfId="1386" xr:uid="{C690C367-A63B-49E3-86D1-3170F68F28C4}"/>
    <cellStyle name="Moneda [0] 2 2 2 4 2 2 3 2" xfId="2817" xr:uid="{4133CBF0-09E1-4DB6-A6B1-CFD6FEBB2F7D}"/>
    <cellStyle name="Moneda [0] 2 2 2 4 2 2 3 2 2" xfId="5679" xr:uid="{21BAC63D-0B08-4030-BB1F-54C32926747D}"/>
    <cellStyle name="Moneda [0] 2 2 2 4 2 2 3 2 2 2" xfId="11403" xr:uid="{FBDD182E-91B7-44EA-9013-5909D92D0A70}"/>
    <cellStyle name="Moneda [0] 2 2 2 4 2 2 3 2 2 3" xfId="17127" xr:uid="{ED883178-E26C-4FFA-AF9E-B9658A614825}"/>
    <cellStyle name="Moneda [0] 2 2 2 4 2 2 3 2 3" xfId="8541" xr:uid="{8A63E8CA-16DC-4CF2-A6A5-9EAE226F22A0}"/>
    <cellStyle name="Moneda [0] 2 2 2 4 2 2 3 2 4" xfId="14265" xr:uid="{62316A6D-5F5E-488E-A59D-E8E6D434D1D7}"/>
    <cellStyle name="Moneda [0] 2 2 2 4 2 2 3 3" xfId="4248" xr:uid="{30D9D90B-B6E9-4BE6-8B3B-00BDC8611995}"/>
    <cellStyle name="Moneda [0] 2 2 2 4 2 2 3 3 2" xfId="9972" xr:uid="{DC10DB4A-F97E-4BC7-A686-5E9BD5A835E5}"/>
    <cellStyle name="Moneda [0] 2 2 2 4 2 2 3 3 3" xfId="15696" xr:uid="{5CC37647-8802-4103-83A5-6C38083ACF16}"/>
    <cellStyle name="Moneda [0] 2 2 2 4 2 2 3 4" xfId="7110" xr:uid="{3ADC915E-4803-4CD1-AB35-2098B76C1C2D}"/>
    <cellStyle name="Moneda [0] 2 2 2 4 2 2 3 5" xfId="12834" xr:uid="{B8A8816A-6D19-44D0-A961-5783C08D4E4A}"/>
    <cellStyle name="Moneda [0] 2 2 2 4 2 2 4" xfId="1863" xr:uid="{ADBE1D1F-9553-4BBC-9CB3-D3A498C86131}"/>
    <cellStyle name="Moneda [0] 2 2 2 4 2 2 4 2" xfId="4725" xr:uid="{B2DDBA61-31C5-4883-8BCD-CD07B9013D1C}"/>
    <cellStyle name="Moneda [0] 2 2 2 4 2 2 4 2 2" xfId="10449" xr:uid="{52EBD54F-EB2C-4E01-84F1-32476BB7B82F}"/>
    <cellStyle name="Moneda [0] 2 2 2 4 2 2 4 2 3" xfId="16173" xr:uid="{12524910-6EB7-4F3C-A76B-DCE8373AD365}"/>
    <cellStyle name="Moneda [0] 2 2 2 4 2 2 4 3" xfId="7587" xr:uid="{3B44C7C9-5BF0-4E75-80BA-59CE58E1750B}"/>
    <cellStyle name="Moneda [0] 2 2 2 4 2 2 4 4" xfId="13311" xr:uid="{6B8A7038-F90A-4114-927D-3A0AF104CF1C}"/>
    <cellStyle name="Moneda [0] 2 2 2 4 2 2 5" xfId="3294" xr:uid="{875E4B0B-64E3-4636-91DB-B577C9C59188}"/>
    <cellStyle name="Moneda [0] 2 2 2 4 2 2 5 2" xfId="9018" xr:uid="{7F7B5F16-D9ED-4492-AA6B-58A424E4855D}"/>
    <cellStyle name="Moneda [0] 2 2 2 4 2 2 5 3" xfId="14742" xr:uid="{44F2E094-E269-4BD4-B986-07D9062500E6}"/>
    <cellStyle name="Moneda [0] 2 2 2 4 2 2 6" xfId="6156" xr:uid="{8B8850D4-FAF3-4F13-AE26-D1B56655AFAE}"/>
    <cellStyle name="Moneda [0] 2 2 2 4 2 2 7" xfId="11880" xr:uid="{F6718B3E-AEA5-47FD-876B-668833785EA6}"/>
    <cellStyle name="Moneda [0] 2 2 2 4 2 3" xfId="670" xr:uid="{DCDFA1FD-E9A6-4438-992F-449288203C2E}"/>
    <cellStyle name="Moneda [0] 2 2 2 4 2 3 2" xfId="2101" xr:uid="{1CF7E638-63FE-41D4-A812-8C7796CDCD78}"/>
    <cellStyle name="Moneda [0] 2 2 2 4 2 3 2 2" xfId="4963" xr:uid="{BD66BD35-4398-4395-BD36-562AF11B6159}"/>
    <cellStyle name="Moneda [0] 2 2 2 4 2 3 2 2 2" xfId="10687" xr:uid="{C603B378-4D56-4E47-96A9-FA3C5BFE2904}"/>
    <cellStyle name="Moneda [0] 2 2 2 4 2 3 2 2 3" xfId="16411" xr:uid="{40C4DF94-F108-45A8-85AD-EA6D5880E5A1}"/>
    <cellStyle name="Moneda [0] 2 2 2 4 2 3 2 3" xfId="7825" xr:uid="{A8B2E6E6-FCD9-448F-B018-C58ABB3A26BC}"/>
    <cellStyle name="Moneda [0] 2 2 2 4 2 3 2 4" xfId="13549" xr:uid="{7D841EC9-A5D6-418E-B1D7-8043E4A3C15A}"/>
    <cellStyle name="Moneda [0] 2 2 2 4 2 3 3" xfId="3532" xr:uid="{9A1F93D9-98AE-4DA8-A867-8B0DB66E4969}"/>
    <cellStyle name="Moneda [0] 2 2 2 4 2 3 3 2" xfId="9256" xr:uid="{B1A2A046-8324-4B4D-94AC-4D7B2A95C6FF}"/>
    <cellStyle name="Moneda [0] 2 2 2 4 2 3 3 3" xfId="14980" xr:uid="{EF4865C9-5C7F-4C66-A2A6-AF33C46FA801}"/>
    <cellStyle name="Moneda [0] 2 2 2 4 2 3 4" xfId="6394" xr:uid="{D1C45DC9-75B2-41E8-9925-066EAD96FC36}"/>
    <cellStyle name="Moneda [0] 2 2 2 4 2 3 5" xfId="12118" xr:uid="{142663BD-A150-478C-9415-CB218DF068CD}"/>
    <cellStyle name="Moneda [0] 2 2 2 4 2 4" xfId="1147" xr:uid="{C071269D-6298-43C4-AD46-A3AEEF06F042}"/>
    <cellStyle name="Moneda [0] 2 2 2 4 2 4 2" xfId="2578" xr:uid="{5E5FEC69-336B-45D2-827A-D47BF1A9DF79}"/>
    <cellStyle name="Moneda [0] 2 2 2 4 2 4 2 2" xfId="5440" xr:uid="{3C901465-D376-44A7-949A-27B244FC293C}"/>
    <cellStyle name="Moneda [0] 2 2 2 4 2 4 2 2 2" xfId="11164" xr:uid="{ABD680DC-4C45-4442-9DC7-D357E1B01FCD}"/>
    <cellStyle name="Moneda [0] 2 2 2 4 2 4 2 2 3" xfId="16888" xr:uid="{B7AAB9C2-6854-40F2-82E5-9C1A602896F2}"/>
    <cellStyle name="Moneda [0] 2 2 2 4 2 4 2 3" xfId="8302" xr:uid="{0913D57A-EF9C-4973-8E61-554033F7FC5C}"/>
    <cellStyle name="Moneda [0] 2 2 2 4 2 4 2 4" xfId="14026" xr:uid="{F146C825-3724-45B4-BD08-13617339D967}"/>
    <cellStyle name="Moneda [0] 2 2 2 4 2 4 3" xfId="4009" xr:uid="{41136D08-729F-4A5C-9F9C-4FF03F51545A}"/>
    <cellStyle name="Moneda [0] 2 2 2 4 2 4 3 2" xfId="9733" xr:uid="{46F8A7DA-F90E-47F5-B31E-DBDAE58D2C68}"/>
    <cellStyle name="Moneda [0] 2 2 2 4 2 4 3 3" xfId="15457" xr:uid="{EFA322AE-D23F-4AA0-8669-A42F63607212}"/>
    <cellStyle name="Moneda [0] 2 2 2 4 2 4 4" xfId="6871" xr:uid="{738620C9-5391-4370-84E3-155617D4DE22}"/>
    <cellStyle name="Moneda [0] 2 2 2 4 2 4 5" xfId="12595" xr:uid="{FF4E4AE9-32D6-4C40-B6D4-7BC028BC5ABF}"/>
    <cellStyle name="Moneda [0] 2 2 2 4 2 5" xfId="1624" xr:uid="{499B6FC9-4E84-4563-9C87-224DA7DDF91B}"/>
    <cellStyle name="Moneda [0] 2 2 2 4 2 5 2" xfId="4486" xr:uid="{6E4D7504-F2CE-4296-B8DA-4EE0B69D4739}"/>
    <cellStyle name="Moneda [0] 2 2 2 4 2 5 2 2" xfId="10210" xr:uid="{3364F0A8-89DB-4B9F-A5CA-805C1339EC9A}"/>
    <cellStyle name="Moneda [0] 2 2 2 4 2 5 2 3" xfId="15934" xr:uid="{BC07F6E9-8F5C-46EF-AFBA-8CC673B5BFEB}"/>
    <cellStyle name="Moneda [0] 2 2 2 4 2 5 3" xfId="7348" xr:uid="{F9B20893-2F2B-4730-B21E-02D42660093D}"/>
    <cellStyle name="Moneda [0] 2 2 2 4 2 5 4" xfId="13072" xr:uid="{35D23369-20FA-4113-9DF9-F1851638706B}"/>
    <cellStyle name="Moneda [0] 2 2 2 4 2 6" xfId="3055" xr:uid="{A039506B-4E20-4ADC-814D-468589A3D4E3}"/>
    <cellStyle name="Moneda [0] 2 2 2 4 2 6 2" xfId="8779" xr:uid="{86C64819-A212-4A16-9B46-4C850FC05494}"/>
    <cellStyle name="Moneda [0] 2 2 2 4 2 6 3" xfId="14503" xr:uid="{A3FE1418-5DA3-417D-AAC2-F149F2885D65}"/>
    <cellStyle name="Moneda [0] 2 2 2 4 2 7" xfId="5917" xr:uid="{E8F3CF3B-4E76-425F-91AC-58ACA04ACDF4}"/>
    <cellStyle name="Moneda [0] 2 2 2 4 2 8" xfId="11641" xr:uid="{1126EF4D-ED88-4FAB-8B9F-7F8CB66A501F}"/>
    <cellStyle name="Moneda [0] 2 2 2 4 3" xfId="314" xr:uid="{8EE2EC63-B580-4E4A-9F36-A46A4A36B135}"/>
    <cellStyle name="Moneda [0] 2 2 2 4 3 2" xfId="791" xr:uid="{44A5C442-2F5C-407C-82B1-1B24509D9201}"/>
    <cellStyle name="Moneda [0] 2 2 2 4 3 2 2" xfId="2222" xr:uid="{E7926CD5-BC7D-4098-9C8E-46730A87D6BA}"/>
    <cellStyle name="Moneda [0] 2 2 2 4 3 2 2 2" xfId="5084" xr:uid="{E6770936-14F9-4B47-B32C-303A6849F885}"/>
    <cellStyle name="Moneda [0] 2 2 2 4 3 2 2 2 2" xfId="10808" xr:uid="{19FBBA28-7C88-4F11-87B1-DAED7F433F8C}"/>
    <cellStyle name="Moneda [0] 2 2 2 4 3 2 2 2 3" xfId="16532" xr:uid="{502F2DD6-1484-4C5C-9173-055AE59E38E5}"/>
    <cellStyle name="Moneda [0] 2 2 2 4 3 2 2 3" xfId="7946" xr:uid="{16AACCBB-90F3-4EFD-A2D2-4C128495D974}"/>
    <cellStyle name="Moneda [0] 2 2 2 4 3 2 2 4" xfId="13670" xr:uid="{5C139F7F-5AD4-4E1D-B717-80E8695B436B}"/>
    <cellStyle name="Moneda [0] 2 2 2 4 3 2 3" xfId="3653" xr:uid="{404DDE57-116E-448D-8FFB-DB5D6A647A68}"/>
    <cellStyle name="Moneda [0] 2 2 2 4 3 2 3 2" xfId="9377" xr:uid="{A7200BF1-0FEF-481C-862E-0323597F6CE1}"/>
    <cellStyle name="Moneda [0] 2 2 2 4 3 2 3 3" xfId="15101" xr:uid="{711350EE-0474-45AD-96F3-5877C8A3ED0D}"/>
    <cellStyle name="Moneda [0] 2 2 2 4 3 2 4" xfId="6515" xr:uid="{8241A124-DF88-425A-BAD2-EBECE9C812EE}"/>
    <cellStyle name="Moneda [0] 2 2 2 4 3 2 5" xfId="12239" xr:uid="{CC493FB1-A4DC-4573-90EA-F080A35F5564}"/>
    <cellStyle name="Moneda [0] 2 2 2 4 3 3" xfId="1268" xr:uid="{4400EA9C-88B2-4BC1-83A9-2067980468CD}"/>
    <cellStyle name="Moneda [0] 2 2 2 4 3 3 2" xfId="2699" xr:uid="{722B7958-203F-430F-A12F-92783CB6B223}"/>
    <cellStyle name="Moneda [0] 2 2 2 4 3 3 2 2" xfId="5561" xr:uid="{B5F5CFE9-311A-4B07-B036-9C3E4948B1E4}"/>
    <cellStyle name="Moneda [0] 2 2 2 4 3 3 2 2 2" xfId="11285" xr:uid="{6C23B094-B0BB-49E4-92E9-448B3BDBE46E}"/>
    <cellStyle name="Moneda [0] 2 2 2 4 3 3 2 2 3" xfId="17009" xr:uid="{24E6E3BF-8D6C-46F0-B0F9-DE8EBD262514}"/>
    <cellStyle name="Moneda [0] 2 2 2 4 3 3 2 3" xfId="8423" xr:uid="{1FE7587D-78EE-48FE-A90E-D80166EC5556}"/>
    <cellStyle name="Moneda [0] 2 2 2 4 3 3 2 4" xfId="14147" xr:uid="{F5E320B2-3ACD-43EA-828F-3D3219D6DBC0}"/>
    <cellStyle name="Moneda [0] 2 2 2 4 3 3 3" xfId="4130" xr:uid="{C1BD1135-7ED6-4DBF-B644-3504AFA37735}"/>
    <cellStyle name="Moneda [0] 2 2 2 4 3 3 3 2" xfId="9854" xr:uid="{B74FB448-1085-41BB-90E2-C7F13CDAB94B}"/>
    <cellStyle name="Moneda [0] 2 2 2 4 3 3 3 3" xfId="15578" xr:uid="{7D338E17-BD3E-4599-AEC0-A6C7111696C6}"/>
    <cellStyle name="Moneda [0] 2 2 2 4 3 3 4" xfId="6992" xr:uid="{62BA80D7-FA40-423E-A1AB-81CA37135DD2}"/>
    <cellStyle name="Moneda [0] 2 2 2 4 3 3 5" xfId="12716" xr:uid="{A85784B9-04F3-4512-9941-00CF5F83B593}"/>
    <cellStyle name="Moneda [0] 2 2 2 4 3 4" xfId="1745" xr:uid="{AE20B589-0DDA-4AB4-8532-05293BFE3730}"/>
    <cellStyle name="Moneda [0] 2 2 2 4 3 4 2" xfId="4607" xr:uid="{31170AAC-ADF4-49C2-AC55-19CD6DE13BC7}"/>
    <cellStyle name="Moneda [0] 2 2 2 4 3 4 2 2" xfId="10331" xr:uid="{6D7A2175-F081-4391-9E02-575A2F941BF6}"/>
    <cellStyle name="Moneda [0] 2 2 2 4 3 4 2 3" xfId="16055" xr:uid="{7D6A918D-AFC2-4CDD-B091-337099F4ECD1}"/>
    <cellStyle name="Moneda [0] 2 2 2 4 3 4 3" xfId="7469" xr:uid="{8A4915F0-9A97-43CD-A0FA-7F8C0C1CB5CF}"/>
    <cellStyle name="Moneda [0] 2 2 2 4 3 4 4" xfId="13193" xr:uid="{78AB595C-4452-44EF-A5EE-8576440465BE}"/>
    <cellStyle name="Moneda [0] 2 2 2 4 3 5" xfId="3176" xr:uid="{AFF295D4-24B8-4F9A-9D8E-A94218678D60}"/>
    <cellStyle name="Moneda [0] 2 2 2 4 3 5 2" xfId="8900" xr:uid="{7819A375-A3D6-4494-95DA-55B93A39B96B}"/>
    <cellStyle name="Moneda [0] 2 2 2 4 3 5 3" xfId="14624" xr:uid="{50094405-3F8D-43F2-92BB-083B6EF2FCD9}"/>
    <cellStyle name="Moneda [0] 2 2 2 4 3 6" xfId="6038" xr:uid="{0B8AF7D7-BEE3-4CC8-83DC-3EBBF88CBEFB}"/>
    <cellStyle name="Moneda [0] 2 2 2 4 3 7" xfId="11762" xr:uid="{0C6E66F7-826D-40D9-8A9B-CBEE849D205E}"/>
    <cellStyle name="Moneda [0] 2 2 2 4 4" xfId="552" xr:uid="{4731807C-C364-405B-B7B2-BCEA20DD7F58}"/>
    <cellStyle name="Moneda [0] 2 2 2 4 4 2" xfId="1983" xr:uid="{03058967-F10E-40DD-8CFD-7BEFBD207EE5}"/>
    <cellStyle name="Moneda [0] 2 2 2 4 4 2 2" xfId="4845" xr:uid="{B3E88B36-B9E4-4B97-BF1C-B61689AEEEED}"/>
    <cellStyle name="Moneda [0] 2 2 2 4 4 2 2 2" xfId="10569" xr:uid="{000F95F0-D461-4D75-80C8-CB25EEBB9B64}"/>
    <cellStyle name="Moneda [0] 2 2 2 4 4 2 2 3" xfId="16293" xr:uid="{A280FA2E-F9E1-4AB2-977E-E313629A4B3F}"/>
    <cellStyle name="Moneda [0] 2 2 2 4 4 2 3" xfId="7707" xr:uid="{E4CF6955-5D13-4931-B8A5-95922A914C9F}"/>
    <cellStyle name="Moneda [0] 2 2 2 4 4 2 4" xfId="13431" xr:uid="{DAF5EFED-B910-49F3-8B2D-65AB4ACE71D7}"/>
    <cellStyle name="Moneda [0] 2 2 2 4 4 3" xfId="3414" xr:uid="{3178FAF0-2E62-4916-9480-690E665FF1BB}"/>
    <cellStyle name="Moneda [0] 2 2 2 4 4 3 2" xfId="9138" xr:uid="{2277B2BE-B647-4D86-B799-C4D5AA0D3FD7}"/>
    <cellStyle name="Moneda [0] 2 2 2 4 4 3 3" xfId="14862" xr:uid="{516F4947-DF61-4790-B987-E1ACFD5EC9E9}"/>
    <cellStyle name="Moneda [0] 2 2 2 4 4 4" xfId="6276" xr:uid="{28327DE6-1C60-43A7-A746-7DDB020734AE}"/>
    <cellStyle name="Moneda [0] 2 2 2 4 4 5" xfId="12000" xr:uid="{46D79B78-2C65-47CE-9FE6-C0A907F19ACD}"/>
    <cellStyle name="Moneda [0] 2 2 2 4 5" xfId="1029" xr:uid="{0BFEC1FF-6379-4B78-8EB6-1034A197DD40}"/>
    <cellStyle name="Moneda [0] 2 2 2 4 5 2" xfId="2460" xr:uid="{EA40DA95-CB55-418F-84B2-503CB28FC168}"/>
    <cellStyle name="Moneda [0] 2 2 2 4 5 2 2" xfId="5322" xr:uid="{78A227AD-A9D1-49A8-80D6-BBC5CF682C0D}"/>
    <cellStyle name="Moneda [0] 2 2 2 4 5 2 2 2" xfId="11046" xr:uid="{6A585D98-2498-4C1E-A656-F7FC0E8288FE}"/>
    <cellStyle name="Moneda [0] 2 2 2 4 5 2 2 3" xfId="16770" xr:uid="{ABFFB8AD-C5FF-458E-9E98-9C24A39A1423}"/>
    <cellStyle name="Moneda [0] 2 2 2 4 5 2 3" xfId="8184" xr:uid="{D37B6551-B5EE-4C46-8A10-A39F1B8A2F87}"/>
    <cellStyle name="Moneda [0] 2 2 2 4 5 2 4" xfId="13908" xr:uid="{151B1FDD-0366-4227-827A-3C1A3C4EF31F}"/>
    <cellStyle name="Moneda [0] 2 2 2 4 5 3" xfId="3891" xr:uid="{20F0CE7C-C5C5-4AB4-ABAA-1EFD94A744AB}"/>
    <cellStyle name="Moneda [0] 2 2 2 4 5 3 2" xfId="9615" xr:uid="{3A8ED11C-BDE6-49A3-B6BF-9F9F15F780EA}"/>
    <cellStyle name="Moneda [0] 2 2 2 4 5 3 3" xfId="15339" xr:uid="{B11BC0CF-56B6-4581-BE1D-6BEE1E45EFA7}"/>
    <cellStyle name="Moneda [0] 2 2 2 4 5 4" xfId="6753" xr:uid="{A531F59B-7540-4897-8BCB-7509A23D829E}"/>
    <cellStyle name="Moneda [0] 2 2 2 4 5 5" xfId="12477" xr:uid="{74721828-2132-4321-8500-371CB0441925}"/>
    <cellStyle name="Moneda [0] 2 2 2 4 6" xfId="1506" xr:uid="{F134F696-ED10-4008-BFBC-E4D4029EF54D}"/>
    <cellStyle name="Moneda [0] 2 2 2 4 6 2" xfId="4368" xr:uid="{4660D8D3-3DFB-468A-83DC-E61B61A98070}"/>
    <cellStyle name="Moneda [0] 2 2 2 4 6 2 2" xfId="10092" xr:uid="{43531DC8-E67A-4B02-AF39-375A8410669B}"/>
    <cellStyle name="Moneda [0] 2 2 2 4 6 2 3" xfId="15816" xr:uid="{D501B2A0-AA97-46D0-8BCD-24268C65CF1D}"/>
    <cellStyle name="Moneda [0] 2 2 2 4 6 3" xfId="7230" xr:uid="{40108809-DB3D-4B65-AFD0-8A96CC02FDC5}"/>
    <cellStyle name="Moneda [0] 2 2 2 4 6 4" xfId="12954" xr:uid="{F2193537-AF8C-40FF-ACC9-1E3C16A0FA2D}"/>
    <cellStyle name="Moneda [0] 2 2 2 4 7" xfId="2937" xr:uid="{F25CB655-5534-47D0-86E9-67CC764756C2}"/>
    <cellStyle name="Moneda [0] 2 2 2 4 7 2" xfId="8661" xr:uid="{1A58B09A-C79E-4CE4-A5DC-84738ED87EA4}"/>
    <cellStyle name="Moneda [0] 2 2 2 4 7 3" xfId="14385" xr:uid="{448818DE-BF13-495B-B5FF-22E8C0C26423}"/>
    <cellStyle name="Moneda [0] 2 2 2 4 8" xfId="5799" xr:uid="{1716098E-2097-46C1-8CE7-827B34ADDBA8}"/>
    <cellStyle name="Moneda [0] 2 2 2 4 9" xfId="11523" xr:uid="{5B36D1E7-BD03-4D47-B692-3264BF14C3A1}"/>
    <cellStyle name="Moneda [0] 2 2 2 5" xfId="133" xr:uid="{AD4DB650-0F84-4860-9ABF-4CF0CE1650D7}"/>
    <cellStyle name="Moneda [0] 2 2 2 5 2" xfId="372" xr:uid="{FC768E29-BB06-4D61-BDDE-A13E079D05A9}"/>
    <cellStyle name="Moneda [0] 2 2 2 5 2 2" xfId="849" xr:uid="{DE0BAE84-1753-4AB1-95F6-544EE061438B}"/>
    <cellStyle name="Moneda [0] 2 2 2 5 2 2 2" xfId="2280" xr:uid="{C93813C9-7AB3-421D-B6CA-3A1231C63FC7}"/>
    <cellStyle name="Moneda [0] 2 2 2 5 2 2 2 2" xfId="5142" xr:uid="{31D48EFE-7DA8-4B66-BB0C-A65A0AA50020}"/>
    <cellStyle name="Moneda [0] 2 2 2 5 2 2 2 2 2" xfId="10866" xr:uid="{23357C17-FF4F-497C-B890-41E2015093F3}"/>
    <cellStyle name="Moneda [0] 2 2 2 5 2 2 2 2 3" xfId="16590" xr:uid="{B6F16D47-C0DD-4172-A16B-5E7B726542EC}"/>
    <cellStyle name="Moneda [0] 2 2 2 5 2 2 2 3" xfId="8004" xr:uid="{C0D295B9-23F9-4041-A385-464FA9915AEB}"/>
    <cellStyle name="Moneda [0] 2 2 2 5 2 2 2 4" xfId="13728" xr:uid="{E89DA2CE-105D-4DF8-A921-2BCA1BBDF62C}"/>
    <cellStyle name="Moneda [0] 2 2 2 5 2 2 3" xfId="3711" xr:uid="{9E446AFB-A641-478D-8E56-64E27D192BD7}"/>
    <cellStyle name="Moneda [0] 2 2 2 5 2 2 3 2" xfId="9435" xr:uid="{434A7DB5-0EA8-4C87-94FC-390070C0C7D7}"/>
    <cellStyle name="Moneda [0] 2 2 2 5 2 2 3 3" xfId="15159" xr:uid="{D4C84209-1816-4AF5-A605-932E5F15D97F}"/>
    <cellStyle name="Moneda [0] 2 2 2 5 2 2 4" xfId="6573" xr:uid="{D6FBDB0F-AA9B-431D-AB01-7CF162F429EA}"/>
    <cellStyle name="Moneda [0] 2 2 2 5 2 2 5" xfId="12297" xr:uid="{AE32FFDF-258F-4321-91B0-AC2099895BB4}"/>
    <cellStyle name="Moneda [0] 2 2 2 5 2 3" xfId="1326" xr:uid="{77AB1C4F-2C07-4DCA-876C-D32C87AADAE4}"/>
    <cellStyle name="Moneda [0] 2 2 2 5 2 3 2" xfId="2757" xr:uid="{2B1F8A74-B07F-4542-B2D6-014E02044A61}"/>
    <cellStyle name="Moneda [0] 2 2 2 5 2 3 2 2" xfId="5619" xr:uid="{75096E66-6B97-40C6-B4B6-DFE9BF861AE9}"/>
    <cellStyle name="Moneda [0] 2 2 2 5 2 3 2 2 2" xfId="11343" xr:uid="{CADEE3D0-C30D-4F82-BE70-D9678A658108}"/>
    <cellStyle name="Moneda [0] 2 2 2 5 2 3 2 2 3" xfId="17067" xr:uid="{8129555D-F92A-4CDB-8016-E6325C44EFC4}"/>
    <cellStyle name="Moneda [0] 2 2 2 5 2 3 2 3" xfId="8481" xr:uid="{4CF880E0-8FFB-4D91-B632-F3D01E5FCC4E}"/>
    <cellStyle name="Moneda [0] 2 2 2 5 2 3 2 4" xfId="14205" xr:uid="{A40DE5A7-47F0-42C0-9460-64B068B98D34}"/>
    <cellStyle name="Moneda [0] 2 2 2 5 2 3 3" xfId="4188" xr:uid="{B45F83B5-E422-4E41-A102-3158AE1D3DE7}"/>
    <cellStyle name="Moneda [0] 2 2 2 5 2 3 3 2" xfId="9912" xr:uid="{5E55271D-ADAC-4250-84F5-62AE82B78533}"/>
    <cellStyle name="Moneda [0] 2 2 2 5 2 3 3 3" xfId="15636" xr:uid="{F581BBE9-0226-4106-A526-7EE95716A5B6}"/>
    <cellStyle name="Moneda [0] 2 2 2 5 2 3 4" xfId="7050" xr:uid="{3D95B3ED-7610-41C4-86CB-D3E914A3F1FF}"/>
    <cellStyle name="Moneda [0] 2 2 2 5 2 3 5" xfId="12774" xr:uid="{E64DD895-D2F6-4BAA-A229-10AC7F7FB8BB}"/>
    <cellStyle name="Moneda [0] 2 2 2 5 2 4" xfId="1803" xr:uid="{831D298A-A8AD-4AE9-92C6-7A0D1720C456}"/>
    <cellStyle name="Moneda [0] 2 2 2 5 2 4 2" xfId="4665" xr:uid="{1B83A7D4-2529-4333-83AD-956C3BD50C07}"/>
    <cellStyle name="Moneda [0] 2 2 2 5 2 4 2 2" xfId="10389" xr:uid="{8FD73D90-5802-4930-B961-9104E2312E6B}"/>
    <cellStyle name="Moneda [0] 2 2 2 5 2 4 2 3" xfId="16113" xr:uid="{38D6AB87-40FF-4C59-A0A8-02A81107D15E}"/>
    <cellStyle name="Moneda [0] 2 2 2 5 2 4 3" xfId="7527" xr:uid="{E381C087-583A-4D41-9105-8175E118722D}"/>
    <cellStyle name="Moneda [0] 2 2 2 5 2 4 4" xfId="13251" xr:uid="{745C9970-0EED-464B-A562-0AD80D3BD850}"/>
    <cellStyle name="Moneda [0] 2 2 2 5 2 5" xfId="3234" xr:uid="{BF056523-497E-4407-BA36-E9B091A997C1}"/>
    <cellStyle name="Moneda [0] 2 2 2 5 2 5 2" xfId="8958" xr:uid="{1C8D5701-8DED-42E2-919B-F333702C37FC}"/>
    <cellStyle name="Moneda [0] 2 2 2 5 2 5 3" xfId="14682" xr:uid="{89F9CD06-9030-4205-8E0C-E9A1516B97C0}"/>
    <cellStyle name="Moneda [0] 2 2 2 5 2 6" xfId="6096" xr:uid="{ABF3C239-A29C-4C9B-ABD6-1B56DBF2D4E1}"/>
    <cellStyle name="Moneda [0] 2 2 2 5 2 7" xfId="11820" xr:uid="{99983423-1BB1-478F-A21F-4D4CFA74AD52}"/>
    <cellStyle name="Moneda [0] 2 2 2 5 3" xfId="610" xr:uid="{A7DAAB11-10E8-47FC-B1CF-E1E1922320E2}"/>
    <cellStyle name="Moneda [0] 2 2 2 5 3 2" xfId="2041" xr:uid="{4C0E0999-707B-4591-B1EC-614A6E855F9D}"/>
    <cellStyle name="Moneda [0] 2 2 2 5 3 2 2" xfId="4903" xr:uid="{550B5398-DA59-45DD-BF8C-BBFFE11C7A66}"/>
    <cellStyle name="Moneda [0] 2 2 2 5 3 2 2 2" xfId="10627" xr:uid="{312524C1-68D7-4F42-8277-6786417D6BB6}"/>
    <cellStyle name="Moneda [0] 2 2 2 5 3 2 2 3" xfId="16351" xr:uid="{1918B01D-ADB6-4D30-905C-7CF59B625E00}"/>
    <cellStyle name="Moneda [0] 2 2 2 5 3 2 3" xfId="7765" xr:uid="{4BD86BB0-EA51-46EC-9160-B979B6BA5C80}"/>
    <cellStyle name="Moneda [0] 2 2 2 5 3 2 4" xfId="13489" xr:uid="{2B6B0EA4-AB1D-4471-9C69-E533186E5C53}"/>
    <cellStyle name="Moneda [0] 2 2 2 5 3 3" xfId="3472" xr:uid="{183BCA49-74CA-42A0-B093-8F3E873EC018}"/>
    <cellStyle name="Moneda [0] 2 2 2 5 3 3 2" xfId="9196" xr:uid="{54BCCFB2-8087-4560-8B9E-3A52E377BC86}"/>
    <cellStyle name="Moneda [0] 2 2 2 5 3 3 3" xfId="14920" xr:uid="{877BD9BE-728F-431E-A1C7-2AB0F5608499}"/>
    <cellStyle name="Moneda [0] 2 2 2 5 3 4" xfId="6334" xr:uid="{6D27807B-3DDA-43EC-9487-28FFB98C858B}"/>
    <cellStyle name="Moneda [0] 2 2 2 5 3 5" xfId="12058" xr:uid="{B4FEABBD-A1C3-412F-A231-B189FB19080D}"/>
    <cellStyle name="Moneda [0] 2 2 2 5 4" xfId="1087" xr:uid="{DC3B22FF-BFCA-4B25-BECE-9AC0BC4610D7}"/>
    <cellStyle name="Moneda [0] 2 2 2 5 4 2" xfId="2518" xr:uid="{23FDA3E4-65C1-4224-9A21-8816532543EB}"/>
    <cellStyle name="Moneda [0] 2 2 2 5 4 2 2" xfId="5380" xr:uid="{D86A71DD-FB70-4104-9A75-2995188597F3}"/>
    <cellStyle name="Moneda [0] 2 2 2 5 4 2 2 2" xfId="11104" xr:uid="{80824A19-325A-45F1-8B9D-EB9F34B5F55C}"/>
    <cellStyle name="Moneda [0] 2 2 2 5 4 2 2 3" xfId="16828" xr:uid="{F124C96A-BCDB-43A0-9B20-6D44D5D4E36C}"/>
    <cellStyle name="Moneda [0] 2 2 2 5 4 2 3" xfId="8242" xr:uid="{340C73F4-0890-435B-BE19-8FA8D58C3CD9}"/>
    <cellStyle name="Moneda [0] 2 2 2 5 4 2 4" xfId="13966" xr:uid="{0EEF680F-7A57-445E-841A-8EE32B434DF0}"/>
    <cellStyle name="Moneda [0] 2 2 2 5 4 3" xfId="3949" xr:uid="{953DBD83-176E-49E4-AB2C-0A18C1241693}"/>
    <cellStyle name="Moneda [0] 2 2 2 5 4 3 2" xfId="9673" xr:uid="{927B4970-CC84-42CF-A899-3422EFC4AF16}"/>
    <cellStyle name="Moneda [0] 2 2 2 5 4 3 3" xfId="15397" xr:uid="{9584743F-E44C-4011-BBDB-FD447BACD761}"/>
    <cellStyle name="Moneda [0] 2 2 2 5 4 4" xfId="6811" xr:uid="{18BFF514-BDDB-465E-98F6-45A19BC5CB18}"/>
    <cellStyle name="Moneda [0] 2 2 2 5 4 5" xfId="12535" xr:uid="{458671A7-98AE-4BCB-AF32-F1F5456DC51C}"/>
    <cellStyle name="Moneda [0] 2 2 2 5 5" xfId="1564" xr:uid="{35E8570A-F1AB-494C-A5CE-1BFDBE422688}"/>
    <cellStyle name="Moneda [0] 2 2 2 5 5 2" xfId="4426" xr:uid="{4700D55B-53AF-4CA6-909C-BF5075CEE515}"/>
    <cellStyle name="Moneda [0] 2 2 2 5 5 2 2" xfId="10150" xr:uid="{06E1AFEF-1866-46B1-BFB7-8BE8C741BFE2}"/>
    <cellStyle name="Moneda [0] 2 2 2 5 5 2 3" xfId="15874" xr:uid="{F3E4189D-9295-4F69-9629-F2C21129F13B}"/>
    <cellStyle name="Moneda [0] 2 2 2 5 5 3" xfId="7288" xr:uid="{465D9550-BC2B-4403-854C-8A2CBC388064}"/>
    <cellStyle name="Moneda [0] 2 2 2 5 5 4" xfId="13012" xr:uid="{568D5463-6686-426A-8707-00CF190F1B63}"/>
    <cellStyle name="Moneda [0] 2 2 2 5 6" xfId="2995" xr:uid="{7C9A6B16-3824-4ECF-83EC-3FB955BB670B}"/>
    <cellStyle name="Moneda [0] 2 2 2 5 6 2" xfId="8719" xr:uid="{9504851D-314C-4DB4-80EC-1B7B2995BBCC}"/>
    <cellStyle name="Moneda [0] 2 2 2 5 6 3" xfId="14443" xr:uid="{D1A0CA6B-8748-4E0A-99DD-BE517DDAA645}"/>
    <cellStyle name="Moneda [0] 2 2 2 5 7" xfId="5857" xr:uid="{656B4AEB-EEA3-4B68-931A-DC93CD78B0B0}"/>
    <cellStyle name="Moneda [0] 2 2 2 5 8" xfId="11581" xr:uid="{9AEC30E6-5E0D-4CC1-AEE3-188C3ABCFBE7}"/>
    <cellStyle name="Moneda [0] 2 2 2 6" xfId="254" xr:uid="{33B06FD9-EE2D-432F-8F4A-E3F7C45EF460}"/>
    <cellStyle name="Moneda [0] 2 2 2 6 2" xfId="731" xr:uid="{91543EEE-C204-4A02-AD45-0EA18EB4C0C2}"/>
    <cellStyle name="Moneda [0] 2 2 2 6 2 2" xfId="2162" xr:uid="{83F249BD-574A-4917-915A-47CA0D75CC18}"/>
    <cellStyle name="Moneda [0] 2 2 2 6 2 2 2" xfId="5024" xr:uid="{46A584C5-CEAE-487C-94B8-EE8A4BC5F38D}"/>
    <cellStyle name="Moneda [0] 2 2 2 6 2 2 2 2" xfId="10748" xr:uid="{AFD381A8-BAF8-4BE7-B7C2-B35D4C98DA6F}"/>
    <cellStyle name="Moneda [0] 2 2 2 6 2 2 2 3" xfId="16472" xr:uid="{23B977C5-7AC4-414E-9F70-E01794F4BD29}"/>
    <cellStyle name="Moneda [0] 2 2 2 6 2 2 3" xfId="7886" xr:uid="{ECCB3535-BC42-4C2E-B306-5EB0BC478852}"/>
    <cellStyle name="Moneda [0] 2 2 2 6 2 2 4" xfId="13610" xr:uid="{0DBE308B-D898-41F4-9142-F15B193E1922}"/>
    <cellStyle name="Moneda [0] 2 2 2 6 2 3" xfId="3593" xr:uid="{A097059B-0758-40DE-A0E7-3A20A3492038}"/>
    <cellStyle name="Moneda [0] 2 2 2 6 2 3 2" xfId="9317" xr:uid="{7CEFF83B-4429-45BD-A4C0-117D7FB17CBC}"/>
    <cellStyle name="Moneda [0] 2 2 2 6 2 3 3" xfId="15041" xr:uid="{75F38E96-72C5-4204-9EAD-2E66B3F833AA}"/>
    <cellStyle name="Moneda [0] 2 2 2 6 2 4" xfId="6455" xr:uid="{4E9C131A-EC1E-4735-BBDC-1019784372B6}"/>
    <cellStyle name="Moneda [0] 2 2 2 6 2 5" xfId="12179" xr:uid="{F3B2F9A5-FD41-4DB9-B701-F587C97F57B4}"/>
    <cellStyle name="Moneda [0] 2 2 2 6 3" xfId="1208" xr:uid="{03AF8CB0-1B91-49EF-B5DB-A9501ECC8797}"/>
    <cellStyle name="Moneda [0] 2 2 2 6 3 2" xfId="2639" xr:uid="{0CD5A4FE-C728-40D4-9A42-F6C37337F5ED}"/>
    <cellStyle name="Moneda [0] 2 2 2 6 3 2 2" xfId="5501" xr:uid="{C258315D-11E2-40A5-8616-868A73D4BB74}"/>
    <cellStyle name="Moneda [0] 2 2 2 6 3 2 2 2" xfId="11225" xr:uid="{8629019A-3076-42F8-91FE-C8BEB36CA9A4}"/>
    <cellStyle name="Moneda [0] 2 2 2 6 3 2 2 3" xfId="16949" xr:uid="{9E4872EB-8324-4499-B00C-E491C0F6EEF3}"/>
    <cellStyle name="Moneda [0] 2 2 2 6 3 2 3" xfId="8363" xr:uid="{C29362DD-5CF0-413D-93D0-0E93CB079587}"/>
    <cellStyle name="Moneda [0] 2 2 2 6 3 2 4" xfId="14087" xr:uid="{FECF2CA9-5044-462E-9B7B-5AD4AE3B22BC}"/>
    <cellStyle name="Moneda [0] 2 2 2 6 3 3" xfId="4070" xr:uid="{8AEA9114-D339-4722-89AE-26CF458DC61A}"/>
    <cellStyle name="Moneda [0] 2 2 2 6 3 3 2" xfId="9794" xr:uid="{A8EEE891-8714-4611-A54D-7D8942D369C1}"/>
    <cellStyle name="Moneda [0] 2 2 2 6 3 3 3" xfId="15518" xr:uid="{0F39E9AA-0225-4703-BA90-B8601AA8A9FA}"/>
    <cellStyle name="Moneda [0] 2 2 2 6 3 4" xfId="6932" xr:uid="{06DD3267-8409-4C92-A836-FC4A37739C2B}"/>
    <cellStyle name="Moneda [0] 2 2 2 6 3 5" xfId="12656" xr:uid="{9634F15D-D9D2-48C0-897D-F8A4715A3466}"/>
    <cellStyle name="Moneda [0] 2 2 2 6 4" xfId="1685" xr:uid="{396EEC4A-DF36-403C-8FCE-0ACDBA3A203B}"/>
    <cellStyle name="Moneda [0] 2 2 2 6 4 2" xfId="4547" xr:uid="{2C6A53AA-8116-46CC-B84D-8E61A9B895AD}"/>
    <cellStyle name="Moneda [0] 2 2 2 6 4 2 2" xfId="10271" xr:uid="{932094A3-3D8F-4749-90F8-A012DE87B622}"/>
    <cellStyle name="Moneda [0] 2 2 2 6 4 2 3" xfId="15995" xr:uid="{2B9B9B8F-6F99-4F0A-97B2-DBC71543A9E0}"/>
    <cellStyle name="Moneda [0] 2 2 2 6 4 3" xfId="7409" xr:uid="{070C978E-DF77-480C-871E-DE1B0E938AC6}"/>
    <cellStyle name="Moneda [0] 2 2 2 6 4 4" xfId="13133" xr:uid="{464F9080-CAAA-419F-956F-985AAACBF0DC}"/>
    <cellStyle name="Moneda [0] 2 2 2 6 5" xfId="3116" xr:uid="{990110A4-74EF-4F22-A825-43948ADD8949}"/>
    <cellStyle name="Moneda [0] 2 2 2 6 5 2" xfId="8840" xr:uid="{5D851AB3-FC75-4C0C-97BF-AEEDDB7601C4}"/>
    <cellStyle name="Moneda [0] 2 2 2 6 5 3" xfId="14564" xr:uid="{458F24E1-7EDF-4F09-A958-6E146CA80629}"/>
    <cellStyle name="Moneda [0] 2 2 2 6 6" xfId="5978" xr:uid="{06099C98-C573-4E09-A160-020A895CCD64}"/>
    <cellStyle name="Moneda [0] 2 2 2 6 7" xfId="11702" xr:uid="{363A902F-6D32-4759-8B9A-55C639C64604}"/>
    <cellStyle name="Moneda [0] 2 2 2 7" xfId="492" xr:uid="{204A7EFC-BC68-45F3-860B-AB58F6225006}"/>
    <cellStyle name="Moneda [0] 2 2 2 7 2" xfId="1923" xr:uid="{8B04EADD-462D-45A5-A059-281F2B2FE6DB}"/>
    <cellStyle name="Moneda [0] 2 2 2 7 2 2" xfId="4785" xr:uid="{8C7EA1BC-D815-482E-B1FE-0453D9EB7797}"/>
    <cellStyle name="Moneda [0] 2 2 2 7 2 2 2" xfId="10509" xr:uid="{8805AA59-4FE6-4CBC-8CD7-6722380FEA18}"/>
    <cellStyle name="Moneda [0] 2 2 2 7 2 2 3" xfId="16233" xr:uid="{155EE366-E057-4B52-96E9-DD3F746D2C51}"/>
    <cellStyle name="Moneda [0] 2 2 2 7 2 3" xfId="7647" xr:uid="{E6B43374-9AB7-4B68-A5C3-F41A4FA40F05}"/>
    <cellStyle name="Moneda [0] 2 2 2 7 2 4" xfId="13371" xr:uid="{409FA152-D196-4E7D-827C-A2D266592ADC}"/>
    <cellStyle name="Moneda [0] 2 2 2 7 3" xfId="3354" xr:uid="{E01A1D65-F13D-4FCF-921A-CC22FB1BA562}"/>
    <cellStyle name="Moneda [0] 2 2 2 7 3 2" xfId="9078" xr:uid="{400B6991-8480-43AA-85A8-AC1B211D1D82}"/>
    <cellStyle name="Moneda [0] 2 2 2 7 3 3" xfId="14802" xr:uid="{0F79B7C9-E961-4259-BCCA-C7E849E70A14}"/>
    <cellStyle name="Moneda [0] 2 2 2 7 4" xfId="6216" xr:uid="{946F2C81-EEDB-4B40-9F80-DF4F1C6B74BC}"/>
    <cellStyle name="Moneda [0] 2 2 2 7 5" xfId="11940" xr:uid="{ECAC144F-A981-49F2-8D3D-70ED30A3E487}"/>
    <cellStyle name="Moneda [0] 2 2 2 8" xfId="969" xr:uid="{7AB62437-C786-4A90-BB4F-AE4DAE6CD1CF}"/>
    <cellStyle name="Moneda [0] 2 2 2 8 2" xfId="2400" xr:uid="{FBA7AA71-8C8E-440C-BB7E-828EE31599B3}"/>
    <cellStyle name="Moneda [0] 2 2 2 8 2 2" xfId="5262" xr:uid="{B36454AA-8005-4C25-A3B4-0E889CCE6C23}"/>
    <cellStyle name="Moneda [0] 2 2 2 8 2 2 2" xfId="10986" xr:uid="{0AE2CC67-CCDE-4A28-A09C-50ADE5344ADF}"/>
    <cellStyle name="Moneda [0] 2 2 2 8 2 2 3" xfId="16710" xr:uid="{98896D95-1FC0-4C09-824C-DA9A1FAB2C86}"/>
    <cellStyle name="Moneda [0] 2 2 2 8 2 3" xfId="8124" xr:uid="{AE49A4EF-C8C1-4201-97F1-DFDD33D12369}"/>
    <cellStyle name="Moneda [0] 2 2 2 8 2 4" xfId="13848" xr:uid="{FF00EE46-F7B5-4BC0-B227-4017708DA2CF}"/>
    <cellStyle name="Moneda [0] 2 2 2 8 3" xfId="3831" xr:uid="{15128F72-474E-466F-9D1E-1F03AB00E278}"/>
    <cellStyle name="Moneda [0] 2 2 2 8 3 2" xfId="9555" xr:uid="{852F01E1-16B3-4B1C-A67D-F820285E7298}"/>
    <cellStyle name="Moneda [0] 2 2 2 8 3 3" xfId="15279" xr:uid="{383C8917-B5D3-489D-B622-68C0946E1DF3}"/>
    <cellStyle name="Moneda [0] 2 2 2 8 4" xfId="6693" xr:uid="{2E1C514A-5E2E-4F0C-95B3-20D0B51E95AB}"/>
    <cellStyle name="Moneda [0] 2 2 2 8 5" xfId="12417" xr:uid="{E0B8A703-32F3-4B65-9017-9CB2C43B2E72}"/>
    <cellStyle name="Moneda [0] 2 2 2 9" xfId="1446" xr:uid="{76FEE94C-97A5-4A1D-BC22-1B97B8DD176F}"/>
    <cellStyle name="Moneda [0] 2 2 2 9 2" xfId="4308" xr:uid="{C3975573-1E51-4B86-B84A-5B8708CBCC78}"/>
    <cellStyle name="Moneda [0] 2 2 2 9 2 2" xfId="10032" xr:uid="{D288BED0-802A-41F6-9078-2D93E0EF973B}"/>
    <cellStyle name="Moneda [0] 2 2 2 9 2 3" xfId="15756" xr:uid="{00247386-90A8-4AAE-A974-988119D32DC2}"/>
    <cellStyle name="Moneda [0] 2 2 2 9 3" xfId="7170" xr:uid="{9548DCB8-580B-4735-8E4B-D6083E857B1D}"/>
    <cellStyle name="Moneda [0] 2 2 2 9 4" xfId="12894" xr:uid="{63EEA1BD-4C8C-4443-9B0A-4F5FB086762F}"/>
    <cellStyle name="Moneda [0] 2 2 3" xfId="28" xr:uid="{59F9F185-ADE4-43B6-BD9A-73DF31DD4D30}"/>
    <cellStyle name="Moneda [0] 2 2 3 10" xfId="11476" xr:uid="{F04B82DA-8421-4DFD-907C-BDF38DBDD15F}"/>
    <cellStyle name="Moneda [0] 2 2 3 2" xfId="87" xr:uid="{240FE8EB-D821-4C9B-B8FC-531DA0D8926B}"/>
    <cellStyle name="Moneda [0] 2 2 3 2 2" xfId="205" xr:uid="{5ADFB42D-8722-40CF-8511-D348E1917A9D}"/>
    <cellStyle name="Moneda [0] 2 2 3 2 2 2" xfId="444" xr:uid="{EA84D212-7C9B-430E-B35A-81F716E4A43E}"/>
    <cellStyle name="Moneda [0] 2 2 3 2 2 2 2" xfId="921" xr:uid="{5598E2E1-2978-4D2E-B301-9AEC79481FC4}"/>
    <cellStyle name="Moneda [0] 2 2 3 2 2 2 2 2" xfId="2352" xr:uid="{1C30A5BE-951E-4C40-9F04-41B67DD46B78}"/>
    <cellStyle name="Moneda [0] 2 2 3 2 2 2 2 2 2" xfId="5214" xr:uid="{3B32FD3F-DB3C-499B-BAFE-72E0B4182FB6}"/>
    <cellStyle name="Moneda [0] 2 2 3 2 2 2 2 2 2 2" xfId="10938" xr:uid="{150609AD-D464-48C0-BB57-4816674427F8}"/>
    <cellStyle name="Moneda [0] 2 2 3 2 2 2 2 2 2 3" xfId="16662" xr:uid="{09B8E327-9578-4D6A-AE94-6D156A51506D}"/>
    <cellStyle name="Moneda [0] 2 2 3 2 2 2 2 2 3" xfId="8076" xr:uid="{03C0A92F-41D2-4336-BD25-B4DC3A7BB430}"/>
    <cellStyle name="Moneda [0] 2 2 3 2 2 2 2 2 4" xfId="13800" xr:uid="{9C31E1D3-3880-4A47-BCA2-F1BBB94D04D1}"/>
    <cellStyle name="Moneda [0] 2 2 3 2 2 2 2 3" xfId="3783" xr:uid="{55C74E48-2510-4206-97D4-C233974C191F}"/>
    <cellStyle name="Moneda [0] 2 2 3 2 2 2 2 3 2" xfId="9507" xr:uid="{83FCE77A-18D7-4257-A069-15D69046E1F2}"/>
    <cellStyle name="Moneda [0] 2 2 3 2 2 2 2 3 3" xfId="15231" xr:uid="{35AF16D5-E461-4DB7-8CB3-9F3D9C459585}"/>
    <cellStyle name="Moneda [0] 2 2 3 2 2 2 2 4" xfId="6645" xr:uid="{02DAE918-7EFE-4958-9418-E78F63B1FF23}"/>
    <cellStyle name="Moneda [0] 2 2 3 2 2 2 2 5" xfId="12369" xr:uid="{5D483802-FA9F-4C45-8A0D-466FE37B5797}"/>
    <cellStyle name="Moneda [0] 2 2 3 2 2 2 3" xfId="1398" xr:uid="{72E996F6-7866-4E6F-8E13-69E4B000F41D}"/>
    <cellStyle name="Moneda [0] 2 2 3 2 2 2 3 2" xfId="2829" xr:uid="{913EC1E0-6D14-40BB-9FF1-9C5A1972C814}"/>
    <cellStyle name="Moneda [0] 2 2 3 2 2 2 3 2 2" xfId="5691" xr:uid="{F072E560-8280-4B73-BF1D-C03FC22F2CD7}"/>
    <cellStyle name="Moneda [0] 2 2 3 2 2 2 3 2 2 2" xfId="11415" xr:uid="{6245CEEF-AB60-4026-BC20-A65357212D3C}"/>
    <cellStyle name="Moneda [0] 2 2 3 2 2 2 3 2 2 3" xfId="17139" xr:uid="{2E417E07-384B-40C6-B805-E807476DC34E}"/>
    <cellStyle name="Moneda [0] 2 2 3 2 2 2 3 2 3" xfId="8553" xr:uid="{1378AE42-2182-4ECC-B0A2-9E6B477DE931}"/>
    <cellStyle name="Moneda [0] 2 2 3 2 2 2 3 2 4" xfId="14277" xr:uid="{9CE76394-5B3A-4066-AB08-7974F5F5F5D4}"/>
    <cellStyle name="Moneda [0] 2 2 3 2 2 2 3 3" xfId="4260" xr:uid="{54C4789D-554B-45AD-81FB-D517C2B49277}"/>
    <cellStyle name="Moneda [0] 2 2 3 2 2 2 3 3 2" xfId="9984" xr:uid="{5D9B6FA7-9F5F-437D-B4F0-BA9477D04FAB}"/>
    <cellStyle name="Moneda [0] 2 2 3 2 2 2 3 3 3" xfId="15708" xr:uid="{3A084174-1FC0-451D-A44A-86C35A092969}"/>
    <cellStyle name="Moneda [0] 2 2 3 2 2 2 3 4" xfId="7122" xr:uid="{02A03FDA-9678-4ACC-AB46-09F58C878CA3}"/>
    <cellStyle name="Moneda [0] 2 2 3 2 2 2 3 5" xfId="12846" xr:uid="{343279A2-087F-46A1-BD72-D13F00B4A389}"/>
    <cellStyle name="Moneda [0] 2 2 3 2 2 2 4" xfId="1875" xr:uid="{A7CD0002-EB14-447C-9535-4ADC8BEF94FC}"/>
    <cellStyle name="Moneda [0] 2 2 3 2 2 2 4 2" xfId="4737" xr:uid="{360A5AB3-1453-4618-AB81-4A6D3ABE6A87}"/>
    <cellStyle name="Moneda [0] 2 2 3 2 2 2 4 2 2" xfId="10461" xr:uid="{57108825-3645-4D20-8280-C91985E3C3E1}"/>
    <cellStyle name="Moneda [0] 2 2 3 2 2 2 4 2 3" xfId="16185" xr:uid="{13A48423-04A9-490B-84C8-3979F65C1EAF}"/>
    <cellStyle name="Moneda [0] 2 2 3 2 2 2 4 3" xfId="7599" xr:uid="{FF1D3D81-1CC2-4697-B2A6-AC312D74C50B}"/>
    <cellStyle name="Moneda [0] 2 2 3 2 2 2 4 4" xfId="13323" xr:uid="{D63482EF-8667-4FBC-BDDD-33035632B0B2}"/>
    <cellStyle name="Moneda [0] 2 2 3 2 2 2 5" xfId="3306" xr:uid="{B38646B5-6D24-4197-BC26-8D9C37858425}"/>
    <cellStyle name="Moneda [0] 2 2 3 2 2 2 5 2" xfId="9030" xr:uid="{B0582390-B37D-4E38-A56A-398E1CBC9812}"/>
    <cellStyle name="Moneda [0] 2 2 3 2 2 2 5 3" xfId="14754" xr:uid="{C1F13C7F-2F17-4B39-8941-5CD36641D030}"/>
    <cellStyle name="Moneda [0] 2 2 3 2 2 2 6" xfId="6168" xr:uid="{514AD2C8-B683-46B4-BE6D-EF797BD2E308}"/>
    <cellStyle name="Moneda [0] 2 2 3 2 2 2 7" xfId="11892" xr:uid="{592B8931-2D59-42AC-97C8-BBF5FD8863A1}"/>
    <cellStyle name="Moneda [0] 2 2 3 2 2 3" xfId="682" xr:uid="{C760843B-22F9-47BA-BE12-0344454C6FCF}"/>
    <cellStyle name="Moneda [0] 2 2 3 2 2 3 2" xfId="2113" xr:uid="{905B8503-E987-4EBE-AD2B-414B5368A5B1}"/>
    <cellStyle name="Moneda [0] 2 2 3 2 2 3 2 2" xfId="4975" xr:uid="{77E318D0-AE98-42FB-946C-0CFE2203D13F}"/>
    <cellStyle name="Moneda [0] 2 2 3 2 2 3 2 2 2" xfId="10699" xr:uid="{051696BB-DC7A-4D2E-AD82-95322A49442F}"/>
    <cellStyle name="Moneda [0] 2 2 3 2 2 3 2 2 3" xfId="16423" xr:uid="{231B708D-A106-482E-BDDB-24D39C27542E}"/>
    <cellStyle name="Moneda [0] 2 2 3 2 2 3 2 3" xfId="7837" xr:uid="{1EB428EA-2AE5-41D2-AF1A-832251C711D8}"/>
    <cellStyle name="Moneda [0] 2 2 3 2 2 3 2 4" xfId="13561" xr:uid="{C5C9E408-BE05-4DF6-9E10-8ECE8631AF2C}"/>
    <cellStyle name="Moneda [0] 2 2 3 2 2 3 3" xfId="3544" xr:uid="{BC82F8C2-4DCD-40A6-8A26-44A907E1E42C}"/>
    <cellStyle name="Moneda [0] 2 2 3 2 2 3 3 2" xfId="9268" xr:uid="{8219B3FB-F978-48B8-90EF-62189BBFF73B}"/>
    <cellStyle name="Moneda [0] 2 2 3 2 2 3 3 3" xfId="14992" xr:uid="{80E00D4D-55A1-4DF5-B0E7-FA58F8C7E97B}"/>
    <cellStyle name="Moneda [0] 2 2 3 2 2 3 4" xfId="6406" xr:uid="{B6BD5573-CFEE-41D3-B266-915011022B68}"/>
    <cellStyle name="Moneda [0] 2 2 3 2 2 3 5" xfId="12130" xr:uid="{DD70D49D-C548-4290-9267-B5270175A210}"/>
    <cellStyle name="Moneda [0] 2 2 3 2 2 4" xfId="1159" xr:uid="{BBE6B13B-73FF-4AA3-AA9F-FFE2D59FB260}"/>
    <cellStyle name="Moneda [0] 2 2 3 2 2 4 2" xfId="2590" xr:uid="{A4632FC8-34C8-44E3-AE88-1A055E1D8E29}"/>
    <cellStyle name="Moneda [0] 2 2 3 2 2 4 2 2" xfId="5452" xr:uid="{DC94ED55-8154-4149-9A48-FF3C61D63D9D}"/>
    <cellStyle name="Moneda [0] 2 2 3 2 2 4 2 2 2" xfId="11176" xr:uid="{3C627E6C-865B-453D-90EE-5C35D8765547}"/>
    <cellStyle name="Moneda [0] 2 2 3 2 2 4 2 2 3" xfId="16900" xr:uid="{7D125731-BA7C-4C35-BC46-A8AD9C81980E}"/>
    <cellStyle name="Moneda [0] 2 2 3 2 2 4 2 3" xfId="8314" xr:uid="{5CF03471-2429-46B3-8693-442480F82070}"/>
    <cellStyle name="Moneda [0] 2 2 3 2 2 4 2 4" xfId="14038" xr:uid="{F395C6D5-A4B2-4356-83A4-C34038DE9D8A}"/>
    <cellStyle name="Moneda [0] 2 2 3 2 2 4 3" xfId="4021" xr:uid="{E3B9C7D5-5D41-48E4-B8A0-8B29CAF8437A}"/>
    <cellStyle name="Moneda [0] 2 2 3 2 2 4 3 2" xfId="9745" xr:uid="{ED374C3C-CFBB-4369-8CAE-5F6D2F7C4F87}"/>
    <cellStyle name="Moneda [0] 2 2 3 2 2 4 3 3" xfId="15469" xr:uid="{56F32E65-D0AE-4AE8-8415-2090434FB23A}"/>
    <cellStyle name="Moneda [0] 2 2 3 2 2 4 4" xfId="6883" xr:uid="{6DFF3BAE-1E62-424F-B4DD-A7516A760507}"/>
    <cellStyle name="Moneda [0] 2 2 3 2 2 4 5" xfId="12607" xr:uid="{FC898652-9587-45C4-B9DC-203BE4B11188}"/>
    <cellStyle name="Moneda [0] 2 2 3 2 2 5" xfId="1636" xr:uid="{F6033B05-0D8E-461D-8F85-9FE952BE9587}"/>
    <cellStyle name="Moneda [0] 2 2 3 2 2 5 2" xfId="4498" xr:uid="{DC012968-8608-4A89-A21F-5A3D12630ACF}"/>
    <cellStyle name="Moneda [0] 2 2 3 2 2 5 2 2" xfId="10222" xr:uid="{544B94D1-B4B5-4694-9D65-6140C0771F58}"/>
    <cellStyle name="Moneda [0] 2 2 3 2 2 5 2 3" xfId="15946" xr:uid="{40323F66-FFEE-4A8A-930C-8F669740111E}"/>
    <cellStyle name="Moneda [0] 2 2 3 2 2 5 3" xfId="7360" xr:uid="{32471A2A-733C-4396-95A4-0F0A542C8CFD}"/>
    <cellStyle name="Moneda [0] 2 2 3 2 2 5 4" xfId="13084" xr:uid="{90EE6443-8D5E-42C2-8847-58A50B2F8932}"/>
    <cellStyle name="Moneda [0] 2 2 3 2 2 6" xfId="3067" xr:uid="{73D8A0AF-0CD6-4426-A18C-484F8128E317}"/>
    <cellStyle name="Moneda [0] 2 2 3 2 2 6 2" xfId="8791" xr:uid="{6FB0FDE9-FA3B-4DA3-B4B7-67043C3FC5D4}"/>
    <cellStyle name="Moneda [0] 2 2 3 2 2 6 3" xfId="14515" xr:uid="{16D491DB-4897-4610-A210-3061753CA279}"/>
    <cellStyle name="Moneda [0] 2 2 3 2 2 7" xfId="5929" xr:uid="{70A85127-71CA-4F12-9985-797FA934A1F1}"/>
    <cellStyle name="Moneda [0] 2 2 3 2 2 8" xfId="11653" xr:uid="{148806A2-508A-4F25-B660-5731B6CDDC49}"/>
    <cellStyle name="Moneda [0] 2 2 3 2 3" xfId="326" xr:uid="{F39CD324-8820-4C4F-A8F2-441E685832DE}"/>
    <cellStyle name="Moneda [0] 2 2 3 2 3 2" xfId="803" xr:uid="{3E442DD7-6EA0-4D41-9A40-1EEEF0FD2CF7}"/>
    <cellStyle name="Moneda [0] 2 2 3 2 3 2 2" xfId="2234" xr:uid="{6CC25107-1158-4736-B1E0-AB881D9FAAC8}"/>
    <cellStyle name="Moneda [0] 2 2 3 2 3 2 2 2" xfId="5096" xr:uid="{96C2BAF4-C21D-48FE-81D9-56AAD8AB6F09}"/>
    <cellStyle name="Moneda [0] 2 2 3 2 3 2 2 2 2" xfId="10820" xr:uid="{5DBD0BBB-109F-452C-88AD-E6C16CF3877F}"/>
    <cellStyle name="Moneda [0] 2 2 3 2 3 2 2 2 3" xfId="16544" xr:uid="{5C019681-FE1F-43EB-A94C-7A1B18B530AA}"/>
    <cellStyle name="Moneda [0] 2 2 3 2 3 2 2 3" xfId="7958" xr:uid="{3F111CB3-B50E-4FA9-8D3F-642CD4440BB9}"/>
    <cellStyle name="Moneda [0] 2 2 3 2 3 2 2 4" xfId="13682" xr:uid="{976E23B2-4378-439D-A2D0-A492BFB11026}"/>
    <cellStyle name="Moneda [0] 2 2 3 2 3 2 3" xfId="3665" xr:uid="{92373966-1278-485C-A301-B44B29A9A1E4}"/>
    <cellStyle name="Moneda [0] 2 2 3 2 3 2 3 2" xfId="9389" xr:uid="{27F40851-B2E4-4417-9075-A4F70CAA31BE}"/>
    <cellStyle name="Moneda [0] 2 2 3 2 3 2 3 3" xfId="15113" xr:uid="{72F86F78-2A12-4C35-AA31-EB101314556F}"/>
    <cellStyle name="Moneda [0] 2 2 3 2 3 2 4" xfId="6527" xr:uid="{55769D43-E127-416F-B2AA-A3D6D1521212}"/>
    <cellStyle name="Moneda [0] 2 2 3 2 3 2 5" xfId="12251" xr:uid="{1AF5C1D4-29A3-4BFE-8DE6-8CC96B9C7387}"/>
    <cellStyle name="Moneda [0] 2 2 3 2 3 3" xfId="1280" xr:uid="{ECEBC77F-4659-4193-975A-D3A8BFCF3841}"/>
    <cellStyle name="Moneda [0] 2 2 3 2 3 3 2" xfId="2711" xr:uid="{F3AB0353-D0AD-4521-8F51-47CE74744D67}"/>
    <cellStyle name="Moneda [0] 2 2 3 2 3 3 2 2" xfId="5573" xr:uid="{2CB72BE1-50B5-48CC-AD46-CAED33D9B3DA}"/>
    <cellStyle name="Moneda [0] 2 2 3 2 3 3 2 2 2" xfId="11297" xr:uid="{4AAA5D28-A4EB-4F27-8BE2-6E7E2E71484E}"/>
    <cellStyle name="Moneda [0] 2 2 3 2 3 3 2 2 3" xfId="17021" xr:uid="{CABFC592-173B-48CA-BC75-8A3E1D0BDCB8}"/>
    <cellStyle name="Moneda [0] 2 2 3 2 3 3 2 3" xfId="8435" xr:uid="{761C1537-E003-4B8B-9384-14B83BB4353D}"/>
    <cellStyle name="Moneda [0] 2 2 3 2 3 3 2 4" xfId="14159" xr:uid="{FF769923-D559-47E2-B14C-7D43A787540E}"/>
    <cellStyle name="Moneda [0] 2 2 3 2 3 3 3" xfId="4142" xr:uid="{6F38F291-A4EE-47AE-BA88-FC767B10D2D3}"/>
    <cellStyle name="Moneda [0] 2 2 3 2 3 3 3 2" xfId="9866" xr:uid="{29C8296F-A6FB-4925-8410-0ED1E8D1EA37}"/>
    <cellStyle name="Moneda [0] 2 2 3 2 3 3 3 3" xfId="15590" xr:uid="{45F29EB7-5A2C-4FE3-AA21-D74934A907AD}"/>
    <cellStyle name="Moneda [0] 2 2 3 2 3 3 4" xfId="7004" xr:uid="{48B5106A-B61C-4AAA-BC2F-6EC5263D6FFD}"/>
    <cellStyle name="Moneda [0] 2 2 3 2 3 3 5" xfId="12728" xr:uid="{0DDD43FF-5C18-4F46-A79C-E81A8B42FA3B}"/>
    <cellStyle name="Moneda [0] 2 2 3 2 3 4" xfId="1757" xr:uid="{DB2D32D6-C5FE-4846-8213-87A0FA9D7BE9}"/>
    <cellStyle name="Moneda [0] 2 2 3 2 3 4 2" xfId="4619" xr:uid="{EF442A1B-ED2C-46C4-9C7F-DF650750EC86}"/>
    <cellStyle name="Moneda [0] 2 2 3 2 3 4 2 2" xfId="10343" xr:uid="{B2FED8E1-15D8-4054-9FB5-E93F671BFD26}"/>
    <cellStyle name="Moneda [0] 2 2 3 2 3 4 2 3" xfId="16067" xr:uid="{54CEFA13-C01D-41D0-A057-671D9F60785D}"/>
    <cellStyle name="Moneda [0] 2 2 3 2 3 4 3" xfId="7481" xr:uid="{C9A277CF-61D9-4C73-B382-A1F3AE415C11}"/>
    <cellStyle name="Moneda [0] 2 2 3 2 3 4 4" xfId="13205" xr:uid="{5975AA23-2C42-4483-A479-4F511E64C405}"/>
    <cellStyle name="Moneda [0] 2 2 3 2 3 5" xfId="3188" xr:uid="{46DFFCE8-403B-4582-B5A1-387A37157308}"/>
    <cellStyle name="Moneda [0] 2 2 3 2 3 5 2" xfId="8912" xr:uid="{9853A9F6-6C0D-4140-BF8A-0AB60E204580}"/>
    <cellStyle name="Moneda [0] 2 2 3 2 3 5 3" xfId="14636" xr:uid="{DE34362C-A5D7-4AB1-88EC-1586AF17BC27}"/>
    <cellStyle name="Moneda [0] 2 2 3 2 3 6" xfId="6050" xr:uid="{76973315-E3D3-46EC-93DB-9EF2A49E77C7}"/>
    <cellStyle name="Moneda [0] 2 2 3 2 3 7" xfId="11774" xr:uid="{08204DBA-4BD1-4E47-837A-B501A6FF6FD6}"/>
    <cellStyle name="Moneda [0] 2 2 3 2 4" xfId="564" xr:uid="{CB78C60D-BEF3-4654-96CB-6265283B662A}"/>
    <cellStyle name="Moneda [0] 2 2 3 2 4 2" xfId="1995" xr:uid="{D4E83281-270D-4536-99A7-2B37B038A4FF}"/>
    <cellStyle name="Moneda [0] 2 2 3 2 4 2 2" xfId="4857" xr:uid="{40768B1E-CCED-4F09-A88C-577EFA91AB0D}"/>
    <cellStyle name="Moneda [0] 2 2 3 2 4 2 2 2" xfId="10581" xr:uid="{86896153-B733-4E62-8E0A-60B839C3749B}"/>
    <cellStyle name="Moneda [0] 2 2 3 2 4 2 2 3" xfId="16305" xr:uid="{A70085D3-EB26-4145-A5DB-A625608CF0F9}"/>
    <cellStyle name="Moneda [0] 2 2 3 2 4 2 3" xfId="7719" xr:uid="{A04E6146-C8EF-4BC5-97F6-A0FC57B9CD9C}"/>
    <cellStyle name="Moneda [0] 2 2 3 2 4 2 4" xfId="13443" xr:uid="{6BC50F65-DAEF-475E-8426-32652BF094A0}"/>
    <cellStyle name="Moneda [0] 2 2 3 2 4 3" xfId="3426" xr:uid="{31B3BC5B-1E9B-4D5E-9180-731B20959853}"/>
    <cellStyle name="Moneda [0] 2 2 3 2 4 3 2" xfId="9150" xr:uid="{FC2E1EAC-7F02-446F-8B69-5F50B51D4D60}"/>
    <cellStyle name="Moneda [0] 2 2 3 2 4 3 3" xfId="14874" xr:uid="{942955D2-DB9D-4490-8667-B710B37DA844}"/>
    <cellStyle name="Moneda [0] 2 2 3 2 4 4" xfId="6288" xr:uid="{A9FFC3F6-8440-4DA9-97EE-CF7A09AB0291}"/>
    <cellStyle name="Moneda [0] 2 2 3 2 4 5" xfId="12012" xr:uid="{51F2B82F-252A-417B-894C-6CFACE0B0A4A}"/>
    <cellStyle name="Moneda [0] 2 2 3 2 5" xfId="1041" xr:uid="{5E61ACD5-EBF7-4E41-A63B-E3BFC1178224}"/>
    <cellStyle name="Moneda [0] 2 2 3 2 5 2" xfId="2472" xr:uid="{703C1FC0-920B-4C8E-B14D-464FDB6752BB}"/>
    <cellStyle name="Moneda [0] 2 2 3 2 5 2 2" xfId="5334" xr:uid="{08AD67F9-376A-4AFA-8FA7-D7025353B734}"/>
    <cellStyle name="Moneda [0] 2 2 3 2 5 2 2 2" xfId="11058" xr:uid="{D947295B-FB47-47ED-B674-7998AFB5FA3C}"/>
    <cellStyle name="Moneda [0] 2 2 3 2 5 2 2 3" xfId="16782" xr:uid="{D1B7550A-5DD4-49D7-B1DD-7D46D18CB339}"/>
    <cellStyle name="Moneda [0] 2 2 3 2 5 2 3" xfId="8196" xr:uid="{A3851B4C-B156-4465-A061-047E83B62DBA}"/>
    <cellStyle name="Moneda [0] 2 2 3 2 5 2 4" xfId="13920" xr:uid="{E91ABA38-AF59-401B-88CB-DB9925E5A407}"/>
    <cellStyle name="Moneda [0] 2 2 3 2 5 3" xfId="3903" xr:uid="{E04C9D41-924C-4AC3-A1CE-C756AB5ED21C}"/>
    <cellStyle name="Moneda [0] 2 2 3 2 5 3 2" xfId="9627" xr:uid="{092FD442-E3AB-4E2C-8853-84217766D829}"/>
    <cellStyle name="Moneda [0] 2 2 3 2 5 3 3" xfId="15351" xr:uid="{52005109-8139-4C06-8815-281BD6B10670}"/>
    <cellStyle name="Moneda [0] 2 2 3 2 5 4" xfId="6765" xr:uid="{1F8A7698-7A8A-490E-B206-3AF617CB5967}"/>
    <cellStyle name="Moneda [0] 2 2 3 2 5 5" xfId="12489" xr:uid="{BC88F2C8-3CBD-4C7A-8FE8-C8F8EA0C551A}"/>
    <cellStyle name="Moneda [0] 2 2 3 2 6" xfId="1518" xr:uid="{118AEE60-34F3-43A3-9C26-30EC6F865413}"/>
    <cellStyle name="Moneda [0] 2 2 3 2 6 2" xfId="4380" xr:uid="{644EBB20-1910-4639-8C0E-69988CAB5FCC}"/>
    <cellStyle name="Moneda [0] 2 2 3 2 6 2 2" xfId="10104" xr:uid="{E897BC74-52F8-47FC-BC68-A233E41A6A40}"/>
    <cellStyle name="Moneda [0] 2 2 3 2 6 2 3" xfId="15828" xr:uid="{7BD78CEF-41E1-4464-9702-1A1CFB8BFF23}"/>
    <cellStyle name="Moneda [0] 2 2 3 2 6 3" xfId="7242" xr:uid="{2AA30621-AC10-4E63-BF21-18632181EB52}"/>
    <cellStyle name="Moneda [0] 2 2 3 2 6 4" xfId="12966" xr:uid="{18178F77-3F50-4AAD-AA12-0439E12E46F2}"/>
    <cellStyle name="Moneda [0] 2 2 3 2 7" xfId="2949" xr:uid="{C06A90F9-ED8A-4D86-BD49-953855DDCAF2}"/>
    <cellStyle name="Moneda [0] 2 2 3 2 7 2" xfId="8673" xr:uid="{E5117601-1CD5-4030-A342-4968BCDBC6B0}"/>
    <cellStyle name="Moneda [0] 2 2 3 2 7 3" xfId="14397" xr:uid="{BC8BB784-78F1-410E-8CDA-D797B16FBE59}"/>
    <cellStyle name="Moneda [0] 2 2 3 2 8" xfId="5811" xr:uid="{1327175D-6A3E-4545-A0B6-F315596C9795}"/>
    <cellStyle name="Moneda [0] 2 2 3 2 9" xfId="11535" xr:uid="{BACCF298-89EF-48B7-99CF-8E15BE30597F}"/>
    <cellStyle name="Moneda [0] 2 2 3 3" xfId="145" xr:uid="{209D18C5-B71A-494F-93BC-641A99DD8E7C}"/>
    <cellStyle name="Moneda [0] 2 2 3 3 2" xfId="384" xr:uid="{3109D8A8-1AB2-435B-9201-23D4FF4C26E2}"/>
    <cellStyle name="Moneda [0] 2 2 3 3 2 2" xfId="861" xr:uid="{5D62B75B-2E1E-4B18-AF93-E64457E29D35}"/>
    <cellStyle name="Moneda [0] 2 2 3 3 2 2 2" xfId="2292" xr:uid="{C50BC20A-A0FD-43A9-A00F-213CA72B485C}"/>
    <cellStyle name="Moneda [0] 2 2 3 3 2 2 2 2" xfId="5154" xr:uid="{19E91393-84E8-4A84-935D-0C6A348679B8}"/>
    <cellStyle name="Moneda [0] 2 2 3 3 2 2 2 2 2" xfId="10878" xr:uid="{E46D2998-53A0-4E0F-A73F-9AB148F80161}"/>
    <cellStyle name="Moneda [0] 2 2 3 3 2 2 2 2 3" xfId="16602" xr:uid="{C43863BC-1674-4C55-BF0E-2C3E23C2BCA9}"/>
    <cellStyle name="Moneda [0] 2 2 3 3 2 2 2 3" xfId="8016" xr:uid="{4BB004F4-5DF4-44EE-8A95-047FFA03759B}"/>
    <cellStyle name="Moneda [0] 2 2 3 3 2 2 2 4" xfId="13740" xr:uid="{CF3AD83D-2E6B-46C8-9904-22A5E7BD0823}"/>
    <cellStyle name="Moneda [0] 2 2 3 3 2 2 3" xfId="3723" xr:uid="{C5A13F32-1E80-4A3A-9222-F1B6D198D5CA}"/>
    <cellStyle name="Moneda [0] 2 2 3 3 2 2 3 2" xfId="9447" xr:uid="{8402AE1B-9C48-40E9-B3A5-C27925B4BBDC}"/>
    <cellStyle name="Moneda [0] 2 2 3 3 2 2 3 3" xfId="15171" xr:uid="{33FB91A4-9571-4289-9D4C-9C964316F33F}"/>
    <cellStyle name="Moneda [0] 2 2 3 3 2 2 4" xfId="6585" xr:uid="{9AC6AD5F-166A-40E6-8DD9-E7075F617B6D}"/>
    <cellStyle name="Moneda [0] 2 2 3 3 2 2 5" xfId="12309" xr:uid="{D1B4EAB2-EA80-4C19-842A-3274041E21BD}"/>
    <cellStyle name="Moneda [0] 2 2 3 3 2 3" xfId="1338" xr:uid="{A8C88118-807D-44BF-B9F2-89BF32E2B202}"/>
    <cellStyle name="Moneda [0] 2 2 3 3 2 3 2" xfId="2769" xr:uid="{7A400C95-A86D-4ADA-9587-4B1BADE3996F}"/>
    <cellStyle name="Moneda [0] 2 2 3 3 2 3 2 2" xfId="5631" xr:uid="{0C29B610-EC65-4506-986C-DD939F926DE0}"/>
    <cellStyle name="Moneda [0] 2 2 3 3 2 3 2 2 2" xfId="11355" xr:uid="{CAC4ACD5-6B91-46EC-9572-70FD6CB86D60}"/>
    <cellStyle name="Moneda [0] 2 2 3 3 2 3 2 2 3" xfId="17079" xr:uid="{F3264BB1-984D-4506-80E3-A59C4053F3FF}"/>
    <cellStyle name="Moneda [0] 2 2 3 3 2 3 2 3" xfId="8493" xr:uid="{44C80BF6-A5ED-4756-986E-3A1FA228DAC6}"/>
    <cellStyle name="Moneda [0] 2 2 3 3 2 3 2 4" xfId="14217" xr:uid="{49734B16-B1B2-4C1E-9CC9-2BC827BEB488}"/>
    <cellStyle name="Moneda [0] 2 2 3 3 2 3 3" xfId="4200" xr:uid="{4DD0FEE3-F550-429D-A5C1-72EF138FA32C}"/>
    <cellStyle name="Moneda [0] 2 2 3 3 2 3 3 2" xfId="9924" xr:uid="{895F4327-FB6C-4D73-BF12-18327E9473DB}"/>
    <cellStyle name="Moneda [0] 2 2 3 3 2 3 3 3" xfId="15648" xr:uid="{06826DEE-2656-4241-99D3-5089E11612C1}"/>
    <cellStyle name="Moneda [0] 2 2 3 3 2 3 4" xfId="7062" xr:uid="{6072B5A0-F1C8-427C-9D54-B8279D7EACE3}"/>
    <cellStyle name="Moneda [0] 2 2 3 3 2 3 5" xfId="12786" xr:uid="{8E9C2746-364F-4FC4-92A3-D8D14D5593B1}"/>
    <cellStyle name="Moneda [0] 2 2 3 3 2 4" xfId="1815" xr:uid="{57F7DB06-8D37-4164-9306-4F370FC17935}"/>
    <cellStyle name="Moneda [0] 2 2 3 3 2 4 2" xfId="4677" xr:uid="{669CC8C4-1BEA-440F-81F7-7EC86A61B73D}"/>
    <cellStyle name="Moneda [0] 2 2 3 3 2 4 2 2" xfId="10401" xr:uid="{3FA69B48-458A-4A9B-8187-E9C467A10EAE}"/>
    <cellStyle name="Moneda [0] 2 2 3 3 2 4 2 3" xfId="16125" xr:uid="{A99D8DCF-1C03-464D-80DB-173C16B708B8}"/>
    <cellStyle name="Moneda [0] 2 2 3 3 2 4 3" xfId="7539" xr:uid="{D784E1C0-E2A9-4732-AAB0-DA96DB9E71DD}"/>
    <cellStyle name="Moneda [0] 2 2 3 3 2 4 4" xfId="13263" xr:uid="{CE3AEABD-9487-455F-84F6-32AEC3224557}"/>
    <cellStyle name="Moneda [0] 2 2 3 3 2 5" xfId="3246" xr:uid="{B1E3D6B0-9A97-47E5-BC43-4DBF2A82FA90}"/>
    <cellStyle name="Moneda [0] 2 2 3 3 2 5 2" xfId="8970" xr:uid="{D2C77139-2FDD-4F3C-A12B-A64E37B7308B}"/>
    <cellStyle name="Moneda [0] 2 2 3 3 2 5 3" xfId="14694" xr:uid="{1C04E7DC-B38D-4ED5-ADE3-F80AA79AA75D}"/>
    <cellStyle name="Moneda [0] 2 2 3 3 2 6" xfId="6108" xr:uid="{99C4521A-5761-478D-89DC-528CFEBA7A3C}"/>
    <cellStyle name="Moneda [0] 2 2 3 3 2 7" xfId="11832" xr:uid="{786A3657-88F1-4F7C-B70A-CFCB864FCC2A}"/>
    <cellStyle name="Moneda [0] 2 2 3 3 3" xfId="622" xr:uid="{0C88EF78-7B10-465F-9475-C11C8AA63FC8}"/>
    <cellStyle name="Moneda [0] 2 2 3 3 3 2" xfId="2053" xr:uid="{09FF25AA-A657-4CA6-A912-A73D61D7A67F}"/>
    <cellStyle name="Moneda [0] 2 2 3 3 3 2 2" xfId="4915" xr:uid="{7F15771F-479D-49B7-B6B6-A397492827E3}"/>
    <cellStyle name="Moneda [0] 2 2 3 3 3 2 2 2" xfId="10639" xr:uid="{2DB4DA1F-D794-48C5-944E-03A3D9FEAF70}"/>
    <cellStyle name="Moneda [0] 2 2 3 3 3 2 2 3" xfId="16363" xr:uid="{01960849-AC7B-4707-8CF3-5CD66E920048}"/>
    <cellStyle name="Moneda [0] 2 2 3 3 3 2 3" xfId="7777" xr:uid="{F42B58C9-A92D-47AF-AFCE-3C3676430C25}"/>
    <cellStyle name="Moneda [0] 2 2 3 3 3 2 4" xfId="13501" xr:uid="{0AF0BCE9-1B1E-4C17-9764-9A10BEA4606C}"/>
    <cellStyle name="Moneda [0] 2 2 3 3 3 3" xfId="3484" xr:uid="{0FA80798-395E-48DB-AAAF-ED275F4F12A9}"/>
    <cellStyle name="Moneda [0] 2 2 3 3 3 3 2" xfId="9208" xr:uid="{DD1C3DD7-234A-4F4B-B340-8507FF23EFA9}"/>
    <cellStyle name="Moneda [0] 2 2 3 3 3 3 3" xfId="14932" xr:uid="{751F55D6-000B-4F2F-AE9B-7D7B4243FDFB}"/>
    <cellStyle name="Moneda [0] 2 2 3 3 3 4" xfId="6346" xr:uid="{364596C0-781C-45EA-8FDB-3927CB521D7F}"/>
    <cellStyle name="Moneda [0] 2 2 3 3 3 5" xfId="12070" xr:uid="{BAFC0BA4-27F0-411E-A43E-5F2A4139BC50}"/>
    <cellStyle name="Moneda [0] 2 2 3 3 4" xfId="1099" xr:uid="{C4DF5127-6CE4-45FE-972C-F3A3008933B5}"/>
    <cellStyle name="Moneda [0] 2 2 3 3 4 2" xfId="2530" xr:uid="{EDD5A8EC-1590-4BB2-B946-BC8EBBA76105}"/>
    <cellStyle name="Moneda [0] 2 2 3 3 4 2 2" xfId="5392" xr:uid="{D31B4D8D-A22B-4C29-B9A4-9B5FAF828548}"/>
    <cellStyle name="Moneda [0] 2 2 3 3 4 2 2 2" xfId="11116" xr:uid="{0C4E6AC8-FDBA-424E-A8E1-3E26B751AD12}"/>
    <cellStyle name="Moneda [0] 2 2 3 3 4 2 2 3" xfId="16840" xr:uid="{A8380FFF-744B-441C-933E-5FE2AE2371F0}"/>
    <cellStyle name="Moneda [0] 2 2 3 3 4 2 3" xfId="8254" xr:uid="{FCEBAC1A-1453-445B-8E2B-1D9C6BC8A12A}"/>
    <cellStyle name="Moneda [0] 2 2 3 3 4 2 4" xfId="13978" xr:uid="{28043ED6-1FC6-413F-9514-A60FD740A8EA}"/>
    <cellStyle name="Moneda [0] 2 2 3 3 4 3" xfId="3961" xr:uid="{7F00C837-D502-47AA-A5F1-6678E7EFB436}"/>
    <cellStyle name="Moneda [0] 2 2 3 3 4 3 2" xfId="9685" xr:uid="{87C1CCE2-F604-437D-B3EA-F3D1E7788B59}"/>
    <cellStyle name="Moneda [0] 2 2 3 3 4 3 3" xfId="15409" xr:uid="{A79F30AA-004B-4D51-830B-3D1454EB6268}"/>
    <cellStyle name="Moneda [0] 2 2 3 3 4 4" xfId="6823" xr:uid="{8AC2C4F3-9D88-4C04-B6B5-198952C36DF6}"/>
    <cellStyle name="Moneda [0] 2 2 3 3 4 5" xfId="12547" xr:uid="{40AA404B-01B4-4DC8-9AC8-26E0807D24FC}"/>
    <cellStyle name="Moneda [0] 2 2 3 3 5" xfId="1576" xr:uid="{3691DF9B-6B82-44DC-8FE2-0EF22F45C614}"/>
    <cellStyle name="Moneda [0] 2 2 3 3 5 2" xfId="4438" xr:uid="{E76C33EF-7342-4D1B-81ED-82C9028BE52D}"/>
    <cellStyle name="Moneda [0] 2 2 3 3 5 2 2" xfId="10162" xr:uid="{08947C3A-4AAE-4D4F-A230-18A8D732CAED}"/>
    <cellStyle name="Moneda [0] 2 2 3 3 5 2 3" xfId="15886" xr:uid="{E0010BD6-3202-4B4E-8C81-C1EE5E605A0E}"/>
    <cellStyle name="Moneda [0] 2 2 3 3 5 3" xfId="7300" xr:uid="{CA0F33D9-61CA-451A-AE6F-1C49C7E81EB6}"/>
    <cellStyle name="Moneda [0] 2 2 3 3 5 4" xfId="13024" xr:uid="{E685F513-4215-4D29-8D52-1252D468C650}"/>
    <cellStyle name="Moneda [0] 2 2 3 3 6" xfId="3007" xr:uid="{3B469551-E308-4A7C-9373-D0C571CD3EF9}"/>
    <cellStyle name="Moneda [0] 2 2 3 3 6 2" xfId="8731" xr:uid="{A09FCE53-8601-420D-AB07-B104490C88C6}"/>
    <cellStyle name="Moneda [0] 2 2 3 3 6 3" xfId="14455" xr:uid="{ECDE9682-5953-4322-9991-817D744C6B0B}"/>
    <cellStyle name="Moneda [0] 2 2 3 3 7" xfId="5869" xr:uid="{5BA251A3-2B22-467C-8B15-EE27FC5B6380}"/>
    <cellStyle name="Moneda [0] 2 2 3 3 8" xfId="11593" xr:uid="{F483CEB4-0D40-4F50-8AC1-D462ECA23150}"/>
    <cellStyle name="Moneda [0] 2 2 3 4" xfId="266" xr:uid="{F94E7C63-4935-4250-910C-D29389642DFB}"/>
    <cellStyle name="Moneda [0] 2 2 3 4 2" xfId="743" xr:uid="{0EB98FE7-AD00-4CC2-8CF7-BD7CE2F8474D}"/>
    <cellStyle name="Moneda [0] 2 2 3 4 2 2" xfId="2174" xr:uid="{781269A2-0B67-49B4-B37D-A15C272EA478}"/>
    <cellStyle name="Moneda [0] 2 2 3 4 2 2 2" xfId="5036" xr:uid="{BB9D0A46-B51F-4415-A59D-A3A2724CF476}"/>
    <cellStyle name="Moneda [0] 2 2 3 4 2 2 2 2" xfId="10760" xr:uid="{D6639497-C55C-48B7-A02C-0009B643F5AB}"/>
    <cellStyle name="Moneda [0] 2 2 3 4 2 2 2 3" xfId="16484" xr:uid="{E1BFE930-C994-4E33-831A-7EA73D62C314}"/>
    <cellStyle name="Moneda [0] 2 2 3 4 2 2 3" xfId="7898" xr:uid="{F5F5F645-FADC-4201-A4F7-147A48C6F6CE}"/>
    <cellStyle name="Moneda [0] 2 2 3 4 2 2 4" xfId="13622" xr:uid="{E86AF09B-FC29-4426-BE50-FC952E29A22C}"/>
    <cellStyle name="Moneda [0] 2 2 3 4 2 3" xfId="3605" xr:uid="{AD8EED1F-7119-45C0-B571-DA61F4C7D034}"/>
    <cellStyle name="Moneda [0] 2 2 3 4 2 3 2" xfId="9329" xr:uid="{EE2F99DD-E228-45C0-B52A-3DAE93EB7D1D}"/>
    <cellStyle name="Moneda [0] 2 2 3 4 2 3 3" xfId="15053" xr:uid="{ACD0A701-4FD2-4938-9930-44A57E19E5D2}"/>
    <cellStyle name="Moneda [0] 2 2 3 4 2 4" xfId="6467" xr:uid="{F309DAA0-F178-4A75-A238-63C6FD3BC5BA}"/>
    <cellStyle name="Moneda [0] 2 2 3 4 2 5" xfId="12191" xr:uid="{D6935791-B012-4E00-B09C-D2799FEF0F56}"/>
    <cellStyle name="Moneda [0] 2 2 3 4 3" xfId="1220" xr:uid="{B3526652-E3E3-4CD1-A580-623951D89EE3}"/>
    <cellStyle name="Moneda [0] 2 2 3 4 3 2" xfId="2651" xr:uid="{3599B75C-C58C-4757-A91F-ACA648E082D4}"/>
    <cellStyle name="Moneda [0] 2 2 3 4 3 2 2" xfId="5513" xr:uid="{73F4FD6C-474B-4A12-B105-FC34DFD85121}"/>
    <cellStyle name="Moneda [0] 2 2 3 4 3 2 2 2" xfId="11237" xr:uid="{32374EE5-B4F8-4E26-B8C9-C3DF481532E6}"/>
    <cellStyle name="Moneda [0] 2 2 3 4 3 2 2 3" xfId="16961" xr:uid="{05C38CB7-3212-42B2-9470-1B85701E88E8}"/>
    <cellStyle name="Moneda [0] 2 2 3 4 3 2 3" xfId="8375" xr:uid="{3AE3D0B4-E6C9-474E-8B09-3D7949110864}"/>
    <cellStyle name="Moneda [0] 2 2 3 4 3 2 4" xfId="14099" xr:uid="{0C218972-136E-4E81-AB9A-D567045E6535}"/>
    <cellStyle name="Moneda [0] 2 2 3 4 3 3" xfId="4082" xr:uid="{43D24B3D-5C4F-4A92-861C-8A6B23FA52E7}"/>
    <cellStyle name="Moneda [0] 2 2 3 4 3 3 2" xfId="9806" xr:uid="{E2977320-FBE0-43F3-A5FE-71ED94A8624A}"/>
    <cellStyle name="Moneda [0] 2 2 3 4 3 3 3" xfId="15530" xr:uid="{A1F268B5-1CD0-4867-AAC3-E60118CD39BB}"/>
    <cellStyle name="Moneda [0] 2 2 3 4 3 4" xfId="6944" xr:uid="{652CFC82-D64C-4D0B-AD72-C6D6A42ED32F}"/>
    <cellStyle name="Moneda [0] 2 2 3 4 3 5" xfId="12668" xr:uid="{F699A703-AFEF-471C-BFAB-C9998F70C5E4}"/>
    <cellStyle name="Moneda [0] 2 2 3 4 4" xfId="1697" xr:uid="{A657034A-F27D-4DF6-ABAB-A493BF0B062D}"/>
    <cellStyle name="Moneda [0] 2 2 3 4 4 2" xfId="4559" xr:uid="{0A85E105-26F6-4270-BC7B-6C8629CFD4FB}"/>
    <cellStyle name="Moneda [0] 2 2 3 4 4 2 2" xfId="10283" xr:uid="{A44CDBE7-A4CF-4F51-84A7-8DFA6EDE44C6}"/>
    <cellStyle name="Moneda [0] 2 2 3 4 4 2 3" xfId="16007" xr:uid="{03B35A33-E55C-4E3E-950E-7E1CB8F79584}"/>
    <cellStyle name="Moneda [0] 2 2 3 4 4 3" xfId="7421" xr:uid="{133924D8-33E6-4640-99D6-2A0CF73B35BD}"/>
    <cellStyle name="Moneda [0] 2 2 3 4 4 4" xfId="13145" xr:uid="{BBBFBDE1-43FD-40F8-9F0E-57EE73EB2E32}"/>
    <cellStyle name="Moneda [0] 2 2 3 4 5" xfId="3128" xr:uid="{DBCBBD09-3DE9-41A2-87AC-30C291E7C589}"/>
    <cellStyle name="Moneda [0] 2 2 3 4 5 2" xfId="8852" xr:uid="{ADA4BED5-34E9-48B5-AA88-14E748A12896}"/>
    <cellStyle name="Moneda [0] 2 2 3 4 5 3" xfId="14576" xr:uid="{EBE27968-9B57-4C83-ADE6-9721857C45E1}"/>
    <cellStyle name="Moneda [0] 2 2 3 4 6" xfId="5990" xr:uid="{E5F188AE-3646-46DB-BD80-F92FD7E60BA3}"/>
    <cellStyle name="Moneda [0] 2 2 3 4 7" xfId="11714" xr:uid="{E4E491ED-70A7-4425-8B00-BE56553A1112}"/>
    <cellStyle name="Moneda [0] 2 2 3 5" xfId="504" xr:uid="{44EC76C8-118A-4650-9055-DA9192D90CBD}"/>
    <cellStyle name="Moneda [0] 2 2 3 5 2" xfId="1935" xr:uid="{3D57011C-773E-4778-B6A6-8BB6D477E1BB}"/>
    <cellStyle name="Moneda [0] 2 2 3 5 2 2" xfId="4797" xr:uid="{834C2CB8-8DD2-4D4A-A7D7-E606F48C3315}"/>
    <cellStyle name="Moneda [0] 2 2 3 5 2 2 2" xfId="10521" xr:uid="{19306635-B2DC-48FB-980A-58F9B262D01E}"/>
    <cellStyle name="Moneda [0] 2 2 3 5 2 2 3" xfId="16245" xr:uid="{213D0108-771B-416B-B823-E7C8F0DC3E77}"/>
    <cellStyle name="Moneda [0] 2 2 3 5 2 3" xfId="7659" xr:uid="{C3EECDF2-0A5C-4E72-ABCB-B4827C59FA8F}"/>
    <cellStyle name="Moneda [0] 2 2 3 5 2 4" xfId="13383" xr:uid="{A9F03B67-6AC4-41BC-BCEA-B864E97F16C8}"/>
    <cellStyle name="Moneda [0] 2 2 3 5 3" xfId="3366" xr:uid="{209ED4B6-8302-4259-BA9B-5A55EF374625}"/>
    <cellStyle name="Moneda [0] 2 2 3 5 3 2" xfId="9090" xr:uid="{C78C5681-E075-48CE-9272-EC1B09682B99}"/>
    <cellStyle name="Moneda [0] 2 2 3 5 3 3" xfId="14814" xr:uid="{AEDA85CA-8094-478C-A268-DA5E310C7182}"/>
    <cellStyle name="Moneda [0] 2 2 3 5 4" xfId="6228" xr:uid="{0A3D209A-D29D-485C-8D90-BF889A617163}"/>
    <cellStyle name="Moneda [0] 2 2 3 5 5" xfId="11952" xr:uid="{28EC8162-2B5E-4859-9696-6008FB62D3D6}"/>
    <cellStyle name="Moneda [0] 2 2 3 6" xfId="981" xr:uid="{176D427A-CD6D-45D2-9173-3449A5DF5A79}"/>
    <cellStyle name="Moneda [0] 2 2 3 6 2" xfId="2412" xr:uid="{B30EA598-45F5-4FD6-8672-1EFF8829047F}"/>
    <cellStyle name="Moneda [0] 2 2 3 6 2 2" xfId="5274" xr:uid="{50A2C0ED-0653-47B7-9D45-C149D22BA3C7}"/>
    <cellStyle name="Moneda [0] 2 2 3 6 2 2 2" xfId="10998" xr:uid="{4B0C21E9-DA56-42C1-ACF8-1D987FF4A049}"/>
    <cellStyle name="Moneda [0] 2 2 3 6 2 2 3" xfId="16722" xr:uid="{63CEF5BE-4B16-4AD6-AE9F-127D37EA3CE2}"/>
    <cellStyle name="Moneda [0] 2 2 3 6 2 3" xfId="8136" xr:uid="{70C51254-1095-4561-8D2A-452486163F0C}"/>
    <cellStyle name="Moneda [0] 2 2 3 6 2 4" xfId="13860" xr:uid="{0692DF9F-2FC9-4548-AFBF-69851656A07D}"/>
    <cellStyle name="Moneda [0] 2 2 3 6 3" xfId="3843" xr:uid="{78781C45-B323-43D2-9739-8C4F85E3EA51}"/>
    <cellStyle name="Moneda [0] 2 2 3 6 3 2" xfId="9567" xr:uid="{46EFFF10-D40E-4617-A0EE-E204BB953B51}"/>
    <cellStyle name="Moneda [0] 2 2 3 6 3 3" xfId="15291" xr:uid="{566EF3A3-911D-40F7-8AFE-50EB731EFBF3}"/>
    <cellStyle name="Moneda [0] 2 2 3 6 4" xfId="6705" xr:uid="{A69C1208-F356-48CC-9537-C2D6793F330A}"/>
    <cellStyle name="Moneda [0] 2 2 3 6 5" xfId="12429" xr:uid="{ACC0F0BA-493E-44AA-AC8B-C59673656D95}"/>
    <cellStyle name="Moneda [0] 2 2 3 7" xfId="1458" xr:uid="{AE17ADD8-68EC-4333-922C-F3FDFBD2A2AC}"/>
    <cellStyle name="Moneda [0] 2 2 3 7 2" xfId="4320" xr:uid="{3680144C-1328-475E-AAE6-5F07159B7D23}"/>
    <cellStyle name="Moneda [0] 2 2 3 7 2 2" xfId="10044" xr:uid="{97D9FFA8-335F-435C-86A2-449915C616A3}"/>
    <cellStyle name="Moneda [0] 2 2 3 7 2 3" xfId="15768" xr:uid="{6A6A0243-6CE7-4CF1-A77D-6D63EED11023}"/>
    <cellStyle name="Moneda [0] 2 2 3 7 3" xfId="7182" xr:uid="{8F5E3318-AE18-4A6F-9CBF-AD7CE6AF0ACA}"/>
    <cellStyle name="Moneda [0] 2 2 3 7 4" xfId="12906" xr:uid="{EE83249A-0761-4447-AB0F-F7ECE4F4E628}"/>
    <cellStyle name="Moneda [0] 2 2 3 8" xfId="2889" xr:uid="{E583E8E7-97A4-4A27-AF67-3E1F94A33AC9}"/>
    <cellStyle name="Moneda [0] 2 2 3 8 2" xfId="8613" xr:uid="{4FFC75D0-1815-410B-A5E7-0A7B4A4C5A3A}"/>
    <cellStyle name="Moneda [0] 2 2 3 8 3" xfId="14337" xr:uid="{636B970D-35D2-4A00-A01F-FD476EEF019E}"/>
    <cellStyle name="Moneda [0] 2 2 3 9" xfId="5752" xr:uid="{DEA5C55F-780F-4F9B-BD38-8B128515B1BB}"/>
    <cellStyle name="Moneda [0] 2 2 4" xfId="47" xr:uid="{9039FD7E-2D00-429F-A17B-292B46CFD72D}"/>
    <cellStyle name="Moneda [0] 2 2 4 10" xfId="11495" xr:uid="{41BB0ACE-32E2-41B4-A0D6-484330A4485E}"/>
    <cellStyle name="Moneda [0] 2 2 4 2" xfId="106" xr:uid="{BF8D0AF7-8DC3-4077-90A4-FC57C8285100}"/>
    <cellStyle name="Moneda [0] 2 2 4 2 2" xfId="224" xr:uid="{95FFEB33-4511-4C2D-B52E-0835C89CCA81}"/>
    <cellStyle name="Moneda [0] 2 2 4 2 2 2" xfId="463" xr:uid="{C5F079A5-57B9-4736-AAD6-F3B90B704BA4}"/>
    <cellStyle name="Moneda [0] 2 2 4 2 2 2 2" xfId="940" xr:uid="{DCF2C276-DBCC-4112-A3DC-9C40C27CD619}"/>
    <cellStyle name="Moneda [0] 2 2 4 2 2 2 2 2" xfId="2371" xr:uid="{20998D13-0FFD-443C-A54B-82AA6024973A}"/>
    <cellStyle name="Moneda [0] 2 2 4 2 2 2 2 2 2" xfId="5233" xr:uid="{B68AA4C3-F9AC-4DB3-902F-F0FD9735F4D8}"/>
    <cellStyle name="Moneda [0] 2 2 4 2 2 2 2 2 2 2" xfId="10957" xr:uid="{3D34416A-DF0A-4675-B504-B2F810CB19F0}"/>
    <cellStyle name="Moneda [0] 2 2 4 2 2 2 2 2 2 3" xfId="16681" xr:uid="{3918C8F0-703B-4792-96CB-CEEE950A3536}"/>
    <cellStyle name="Moneda [0] 2 2 4 2 2 2 2 2 3" xfId="8095" xr:uid="{BA493C23-F90B-4828-9FD9-716159CC0BFB}"/>
    <cellStyle name="Moneda [0] 2 2 4 2 2 2 2 2 4" xfId="13819" xr:uid="{45AFACA4-4509-4A5B-90E8-A5D05A365867}"/>
    <cellStyle name="Moneda [0] 2 2 4 2 2 2 2 3" xfId="3802" xr:uid="{AB058BA7-EB00-4097-BD98-39758AD62DD1}"/>
    <cellStyle name="Moneda [0] 2 2 4 2 2 2 2 3 2" xfId="9526" xr:uid="{63FF2ED6-9FE1-4FBA-A1C4-BFCD70A363C0}"/>
    <cellStyle name="Moneda [0] 2 2 4 2 2 2 2 3 3" xfId="15250" xr:uid="{701B3DAA-6F0D-44E8-A288-AC6072E7829B}"/>
    <cellStyle name="Moneda [0] 2 2 4 2 2 2 2 4" xfId="6664" xr:uid="{59597F42-032B-4C0E-BCA6-9BAAC1FFC45E}"/>
    <cellStyle name="Moneda [0] 2 2 4 2 2 2 2 5" xfId="12388" xr:uid="{690106BE-99C6-4BBC-886D-A0AC943645AC}"/>
    <cellStyle name="Moneda [0] 2 2 4 2 2 2 3" xfId="1417" xr:uid="{6E531EA0-87B3-4397-9768-2D4C7165333F}"/>
    <cellStyle name="Moneda [0] 2 2 4 2 2 2 3 2" xfId="2848" xr:uid="{55B928F9-004B-4F92-9480-E2748AFDA1B7}"/>
    <cellStyle name="Moneda [0] 2 2 4 2 2 2 3 2 2" xfId="5710" xr:uid="{5C0DB5EB-D96E-40D7-B4E0-099ADF8E1CBC}"/>
    <cellStyle name="Moneda [0] 2 2 4 2 2 2 3 2 2 2" xfId="11434" xr:uid="{FC00979E-D4ED-4240-B7B5-D0C024890E6C}"/>
    <cellStyle name="Moneda [0] 2 2 4 2 2 2 3 2 2 3" xfId="17158" xr:uid="{9A11B1E1-8765-4213-B875-C644C31B91D6}"/>
    <cellStyle name="Moneda [0] 2 2 4 2 2 2 3 2 3" xfId="8572" xr:uid="{578FC8D9-FFD7-4B00-B8D9-FC6D3797095E}"/>
    <cellStyle name="Moneda [0] 2 2 4 2 2 2 3 2 4" xfId="14296" xr:uid="{5A1D79D6-3B41-440E-A423-872E96EBB78F}"/>
    <cellStyle name="Moneda [0] 2 2 4 2 2 2 3 3" xfId="4279" xr:uid="{98E17D04-3575-42C4-82CE-8FF88F2A9E42}"/>
    <cellStyle name="Moneda [0] 2 2 4 2 2 2 3 3 2" xfId="10003" xr:uid="{600B6676-AC03-4DA9-B5A3-C1FF30595548}"/>
    <cellStyle name="Moneda [0] 2 2 4 2 2 2 3 3 3" xfId="15727" xr:uid="{DD6F5FE1-C363-43F9-90B5-203BCDAD6713}"/>
    <cellStyle name="Moneda [0] 2 2 4 2 2 2 3 4" xfId="7141" xr:uid="{37481190-89D3-4642-AD91-8DDBC5BC665C}"/>
    <cellStyle name="Moneda [0] 2 2 4 2 2 2 3 5" xfId="12865" xr:uid="{76C2D26F-36BB-438D-BD9A-2E45DE01FC27}"/>
    <cellStyle name="Moneda [0] 2 2 4 2 2 2 4" xfId="1894" xr:uid="{2D7BDEE8-2FB2-463C-BAF1-4D05DE296A36}"/>
    <cellStyle name="Moneda [0] 2 2 4 2 2 2 4 2" xfId="4756" xr:uid="{2BA556CA-FAE7-4B9F-81F0-555FD59D840F}"/>
    <cellStyle name="Moneda [0] 2 2 4 2 2 2 4 2 2" xfId="10480" xr:uid="{0D9E55A9-2E6D-4F30-9999-BF8F0DCBB143}"/>
    <cellStyle name="Moneda [0] 2 2 4 2 2 2 4 2 3" xfId="16204" xr:uid="{EEF17794-EC5A-4583-BEFB-45E784E97AF7}"/>
    <cellStyle name="Moneda [0] 2 2 4 2 2 2 4 3" xfId="7618" xr:uid="{EBB80212-79B2-4E9C-90BF-5BFBD368CD86}"/>
    <cellStyle name="Moneda [0] 2 2 4 2 2 2 4 4" xfId="13342" xr:uid="{16E8D599-3A91-44E1-B91B-90B7020A0343}"/>
    <cellStyle name="Moneda [0] 2 2 4 2 2 2 5" xfId="3325" xr:uid="{4B509B71-D823-484C-BB96-AC8A4FFDF6BB}"/>
    <cellStyle name="Moneda [0] 2 2 4 2 2 2 5 2" xfId="9049" xr:uid="{93803898-8DF7-4422-89E2-9776AC0C1E12}"/>
    <cellStyle name="Moneda [0] 2 2 4 2 2 2 5 3" xfId="14773" xr:uid="{47DBE840-771E-47FE-B752-B5CA0C0C67E9}"/>
    <cellStyle name="Moneda [0] 2 2 4 2 2 2 6" xfId="6187" xr:uid="{5E760E51-2ECF-4880-9E0B-393E8474CA53}"/>
    <cellStyle name="Moneda [0] 2 2 4 2 2 2 7" xfId="11911" xr:uid="{513C40D4-8392-4430-85AB-50FE34E87B09}"/>
    <cellStyle name="Moneda [0] 2 2 4 2 2 3" xfId="701" xr:uid="{123EBF4A-B589-4619-9E1A-87FD0B659103}"/>
    <cellStyle name="Moneda [0] 2 2 4 2 2 3 2" xfId="2132" xr:uid="{4621AD47-7803-47F9-94FC-50FD396BAD8E}"/>
    <cellStyle name="Moneda [0] 2 2 4 2 2 3 2 2" xfId="4994" xr:uid="{EE3B0061-48A8-4E8B-AFB8-FB8BF9761A98}"/>
    <cellStyle name="Moneda [0] 2 2 4 2 2 3 2 2 2" xfId="10718" xr:uid="{F983333B-4A1A-4558-A3BB-94C430FA31BF}"/>
    <cellStyle name="Moneda [0] 2 2 4 2 2 3 2 2 3" xfId="16442" xr:uid="{BBC775A4-8F5C-497C-BB54-EEABDEC20F7C}"/>
    <cellStyle name="Moneda [0] 2 2 4 2 2 3 2 3" xfId="7856" xr:uid="{480D8BEF-D109-478D-A755-84C9C11212B4}"/>
    <cellStyle name="Moneda [0] 2 2 4 2 2 3 2 4" xfId="13580" xr:uid="{B19BF0BD-1FEC-4FEF-AC0A-EC1E2A622742}"/>
    <cellStyle name="Moneda [0] 2 2 4 2 2 3 3" xfId="3563" xr:uid="{1B490458-42F7-4A32-9EF4-C942351A6EB9}"/>
    <cellStyle name="Moneda [0] 2 2 4 2 2 3 3 2" xfId="9287" xr:uid="{4C3807F5-5C45-4D78-A893-5062541F5EA0}"/>
    <cellStyle name="Moneda [0] 2 2 4 2 2 3 3 3" xfId="15011" xr:uid="{47031809-CB23-4E41-A2F3-6EC1E0185A9C}"/>
    <cellStyle name="Moneda [0] 2 2 4 2 2 3 4" xfId="6425" xr:uid="{DA5E51A4-A815-464F-9D00-C73FA3C38AF6}"/>
    <cellStyle name="Moneda [0] 2 2 4 2 2 3 5" xfId="12149" xr:uid="{4A3D7E54-3E92-4BF2-BBE1-69ACBD317B77}"/>
    <cellStyle name="Moneda [0] 2 2 4 2 2 4" xfId="1178" xr:uid="{8D027981-1291-4251-82C1-54AC18E2FA96}"/>
    <cellStyle name="Moneda [0] 2 2 4 2 2 4 2" xfId="2609" xr:uid="{AE68639E-55FA-4698-ACB7-7EADF4C84273}"/>
    <cellStyle name="Moneda [0] 2 2 4 2 2 4 2 2" xfId="5471" xr:uid="{576B213F-300C-4DE4-88D6-B19AA7837E14}"/>
    <cellStyle name="Moneda [0] 2 2 4 2 2 4 2 2 2" xfId="11195" xr:uid="{8CC40552-7716-4AC7-86E8-D250D9985030}"/>
    <cellStyle name="Moneda [0] 2 2 4 2 2 4 2 2 3" xfId="16919" xr:uid="{F9453930-30F7-4962-9126-F42992652451}"/>
    <cellStyle name="Moneda [0] 2 2 4 2 2 4 2 3" xfId="8333" xr:uid="{C378AD1D-4B94-4DA2-91EE-A667D61C1F36}"/>
    <cellStyle name="Moneda [0] 2 2 4 2 2 4 2 4" xfId="14057" xr:uid="{53C7590B-CB17-43E9-9A75-AADCDB8AC747}"/>
    <cellStyle name="Moneda [0] 2 2 4 2 2 4 3" xfId="4040" xr:uid="{9E9D2C6A-CA15-4194-9392-194DACC3F7CB}"/>
    <cellStyle name="Moneda [0] 2 2 4 2 2 4 3 2" xfId="9764" xr:uid="{3EB7D761-A160-4996-8287-F8C7367009F1}"/>
    <cellStyle name="Moneda [0] 2 2 4 2 2 4 3 3" xfId="15488" xr:uid="{30B005AC-DA52-4D49-AAF0-27BBB8D75FDE}"/>
    <cellStyle name="Moneda [0] 2 2 4 2 2 4 4" xfId="6902" xr:uid="{52AD72D9-C486-4B82-B564-60126F09C63C}"/>
    <cellStyle name="Moneda [0] 2 2 4 2 2 4 5" xfId="12626" xr:uid="{F0D52D81-F275-4A95-B7CE-AF5F55B738AA}"/>
    <cellStyle name="Moneda [0] 2 2 4 2 2 5" xfId="1655" xr:uid="{7F5B4887-9F82-415D-A8B1-AD2770E62D2A}"/>
    <cellStyle name="Moneda [0] 2 2 4 2 2 5 2" xfId="4517" xr:uid="{5A1A4166-C615-4A46-B97A-D9D16FBF99AA}"/>
    <cellStyle name="Moneda [0] 2 2 4 2 2 5 2 2" xfId="10241" xr:uid="{875B2714-A691-418C-A6CB-F37BB57F6D4E}"/>
    <cellStyle name="Moneda [0] 2 2 4 2 2 5 2 3" xfId="15965" xr:uid="{04EC502B-9373-4DCA-85AA-1A43B5C40BA0}"/>
    <cellStyle name="Moneda [0] 2 2 4 2 2 5 3" xfId="7379" xr:uid="{E0A883C9-946F-48A5-A1DB-7DB738D3900D}"/>
    <cellStyle name="Moneda [0] 2 2 4 2 2 5 4" xfId="13103" xr:uid="{645EFCBD-DE91-4C32-9418-24CAA0517D70}"/>
    <cellStyle name="Moneda [0] 2 2 4 2 2 6" xfId="3086" xr:uid="{0B0FED31-C4F7-4C03-B094-70C5A8DF47C8}"/>
    <cellStyle name="Moneda [0] 2 2 4 2 2 6 2" xfId="8810" xr:uid="{4EF47749-71E3-4777-B6C0-E3293041E6A8}"/>
    <cellStyle name="Moneda [0] 2 2 4 2 2 6 3" xfId="14534" xr:uid="{5B9AF263-DED9-4069-955D-D73D2896BA8B}"/>
    <cellStyle name="Moneda [0] 2 2 4 2 2 7" xfId="5948" xr:uid="{E079368C-379A-4FB8-98F3-07DC005B563B}"/>
    <cellStyle name="Moneda [0] 2 2 4 2 2 8" xfId="11672" xr:uid="{B3C9226C-CD25-4B6E-A752-31DF5C5C70A3}"/>
    <cellStyle name="Moneda [0] 2 2 4 2 3" xfId="345" xr:uid="{715082B8-49C0-4E05-AB01-741F472870B8}"/>
    <cellStyle name="Moneda [0] 2 2 4 2 3 2" xfId="822" xr:uid="{24C1FEA5-5D39-43F4-809C-E1D20A2F2929}"/>
    <cellStyle name="Moneda [0] 2 2 4 2 3 2 2" xfId="2253" xr:uid="{16D36CA1-2242-4849-93FF-56BAEDEEBC0C}"/>
    <cellStyle name="Moneda [0] 2 2 4 2 3 2 2 2" xfId="5115" xr:uid="{8C32E158-17E6-4BE4-846C-CBB9B19FC961}"/>
    <cellStyle name="Moneda [0] 2 2 4 2 3 2 2 2 2" xfId="10839" xr:uid="{A6B7C165-D194-4A70-A18A-76677254A1CA}"/>
    <cellStyle name="Moneda [0] 2 2 4 2 3 2 2 2 3" xfId="16563" xr:uid="{492D958F-3774-41D5-BC12-CB11A67F8B27}"/>
    <cellStyle name="Moneda [0] 2 2 4 2 3 2 2 3" xfId="7977" xr:uid="{52A49F45-B2E5-47F3-98C0-864B2130A138}"/>
    <cellStyle name="Moneda [0] 2 2 4 2 3 2 2 4" xfId="13701" xr:uid="{FE5D1D02-A193-45AF-A4EF-348FFEE12848}"/>
    <cellStyle name="Moneda [0] 2 2 4 2 3 2 3" xfId="3684" xr:uid="{708AC7FA-B392-487C-8599-BF1EC33DF5B4}"/>
    <cellStyle name="Moneda [0] 2 2 4 2 3 2 3 2" xfId="9408" xr:uid="{D2210CCB-27B2-4F6B-B4C4-9335F54DED84}"/>
    <cellStyle name="Moneda [0] 2 2 4 2 3 2 3 3" xfId="15132" xr:uid="{A7798948-7236-462E-8DA9-82839CF1FB43}"/>
    <cellStyle name="Moneda [0] 2 2 4 2 3 2 4" xfId="6546" xr:uid="{4AB86818-A39D-478D-9B6A-CC732A00F091}"/>
    <cellStyle name="Moneda [0] 2 2 4 2 3 2 5" xfId="12270" xr:uid="{60B05FDE-FE47-42FB-8C94-045238216098}"/>
    <cellStyle name="Moneda [0] 2 2 4 2 3 3" xfId="1299" xr:uid="{4B930B70-04E7-4BD3-AB03-1C3C8A0CA0BA}"/>
    <cellStyle name="Moneda [0] 2 2 4 2 3 3 2" xfId="2730" xr:uid="{826F31D1-D771-4070-9FE7-B722541ABBEA}"/>
    <cellStyle name="Moneda [0] 2 2 4 2 3 3 2 2" xfId="5592" xr:uid="{426B7DD1-B3CF-4104-B566-FC56B62F231F}"/>
    <cellStyle name="Moneda [0] 2 2 4 2 3 3 2 2 2" xfId="11316" xr:uid="{F9ECBC25-0E7B-479B-8396-0C882823563C}"/>
    <cellStyle name="Moneda [0] 2 2 4 2 3 3 2 2 3" xfId="17040" xr:uid="{377A5C5A-236C-46FC-BE33-AED8C191CE38}"/>
    <cellStyle name="Moneda [0] 2 2 4 2 3 3 2 3" xfId="8454" xr:uid="{ADD63C16-DABC-4CFE-8107-415B252ECDB7}"/>
    <cellStyle name="Moneda [0] 2 2 4 2 3 3 2 4" xfId="14178" xr:uid="{D01AD211-7E47-4A67-A56C-55CC4342888B}"/>
    <cellStyle name="Moneda [0] 2 2 4 2 3 3 3" xfId="4161" xr:uid="{8B7CB22D-9AC2-4AEF-A824-6215D71BDEF2}"/>
    <cellStyle name="Moneda [0] 2 2 4 2 3 3 3 2" xfId="9885" xr:uid="{6522AA7B-51CF-49F7-ABA9-1DBAC7A794E6}"/>
    <cellStyle name="Moneda [0] 2 2 4 2 3 3 3 3" xfId="15609" xr:uid="{409A536E-DC60-4CDC-BD34-922A90804217}"/>
    <cellStyle name="Moneda [0] 2 2 4 2 3 3 4" xfId="7023" xr:uid="{D43B4E4B-C822-4435-8E43-5A2CE9C184A7}"/>
    <cellStyle name="Moneda [0] 2 2 4 2 3 3 5" xfId="12747" xr:uid="{DCE0997B-6464-448D-AE97-F87623210334}"/>
    <cellStyle name="Moneda [0] 2 2 4 2 3 4" xfId="1776" xr:uid="{1A636D9A-D439-4F60-924D-4F28767D92F0}"/>
    <cellStyle name="Moneda [0] 2 2 4 2 3 4 2" xfId="4638" xr:uid="{7FAFFDA8-9C2A-42A0-A5A6-6162262FC9D9}"/>
    <cellStyle name="Moneda [0] 2 2 4 2 3 4 2 2" xfId="10362" xr:uid="{C94D86B3-F313-4835-B2C1-694683ACE794}"/>
    <cellStyle name="Moneda [0] 2 2 4 2 3 4 2 3" xfId="16086" xr:uid="{502A0BE9-89DB-496A-BECE-CABE351DEDD5}"/>
    <cellStyle name="Moneda [0] 2 2 4 2 3 4 3" xfId="7500" xr:uid="{4A98217A-C881-444C-BCF9-DE0ED45C458B}"/>
    <cellStyle name="Moneda [0] 2 2 4 2 3 4 4" xfId="13224" xr:uid="{924F8433-8E8B-4BBC-8547-8C684BF40108}"/>
    <cellStyle name="Moneda [0] 2 2 4 2 3 5" xfId="3207" xr:uid="{99C8F707-50A5-49AF-A7AF-DE7E325F8B82}"/>
    <cellStyle name="Moneda [0] 2 2 4 2 3 5 2" xfId="8931" xr:uid="{9379C2D0-7753-4313-823D-3BE5C3087313}"/>
    <cellStyle name="Moneda [0] 2 2 4 2 3 5 3" xfId="14655" xr:uid="{14ACC4BA-75EE-4B6F-B014-1B1A88545440}"/>
    <cellStyle name="Moneda [0] 2 2 4 2 3 6" xfId="6069" xr:uid="{16C4D8D9-EF0F-40D7-ADB7-C52EDB0C7B23}"/>
    <cellStyle name="Moneda [0] 2 2 4 2 3 7" xfId="11793" xr:uid="{724DED0D-9EC7-4FD1-9918-3C6F4DA0FE6E}"/>
    <cellStyle name="Moneda [0] 2 2 4 2 4" xfId="583" xr:uid="{88836E65-9C2F-4258-B4D6-53CCA0702EB2}"/>
    <cellStyle name="Moneda [0] 2 2 4 2 4 2" xfId="2014" xr:uid="{66DBB121-2D81-450C-868F-5A8110FBF804}"/>
    <cellStyle name="Moneda [0] 2 2 4 2 4 2 2" xfId="4876" xr:uid="{98F4B0EC-41F1-4906-85A4-8E8615EEBEAA}"/>
    <cellStyle name="Moneda [0] 2 2 4 2 4 2 2 2" xfId="10600" xr:uid="{07A59474-A3FC-4A75-9C03-83CA1A53730C}"/>
    <cellStyle name="Moneda [0] 2 2 4 2 4 2 2 3" xfId="16324" xr:uid="{E52E018D-E4CC-4EDA-8DAD-FC5F88616D2C}"/>
    <cellStyle name="Moneda [0] 2 2 4 2 4 2 3" xfId="7738" xr:uid="{94A0CC66-D6A1-4991-9989-E72460090FEE}"/>
    <cellStyle name="Moneda [0] 2 2 4 2 4 2 4" xfId="13462" xr:uid="{D123CD1B-B26E-49C3-A8C6-98795317B567}"/>
    <cellStyle name="Moneda [0] 2 2 4 2 4 3" xfId="3445" xr:uid="{DA50E63F-F586-4135-8B12-2AC855B2B9D6}"/>
    <cellStyle name="Moneda [0] 2 2 4 2 4 3 2" xfId="9169" xr:uid="{9B2FDAC6-D058-46E5-9DD1-2782D94E0CF4}"/>
    <cellStyle name="Moneda [0] 2 2 4 2 4 3 3" xfId="14893" xr:uid="{D7DBC745-5432-4ADA-8832-76E3150BE710}"/>
    <cellStyle name="Moneda [0] 2 2 4 2 4 4" xfId="6307" xr:uid="{A9431849-FCF9-434D-AF9B-DF38143DACB4}"/>
    <cellStyle name="Moneda [0] 2 2 4 2 4 5" xfId="12031" xr:uid="{76ED467C-9029-4EE4-BFA7-A52A707E71B0}"/>
    <cellStyle name="Moneda [0] 2 2 4 2 5" xfId="1060" xr:uid="{4BEB3E19-9287-4AF7-90F2-D7E49EA30EDD}"/>
    <cellStyle name="Moneda [0] 2 2 4 2 5 2" xfId="2491" xr:uid="{006DC0EF-B974-48A3-942C-0F4AC1FE110C}"/>
    <cellStyle name="Moneda [0] 2 2 4 2 5 2 2" xfId="5353" xr:uid="{4C6D229B-FD65-432E-9567-DAF097DAAB29}"/>
    <cellStyle name="Moneda [0] 2 2 4 2 5 2 2 2" xfId="11077" xr:uid="{3B804ADC-D308-4984-ABC8-E6DDAA838F12}"/>
    <cellStyle name="Moneda [0] 2 2 4 2 5 2 2 3" xfId="16801" xr:uid="{6559DBE1-176C-457B-9131-D0E7D9C8E6E1}"/>
    <cellStyle name="Moneda [0] 2 2 4 2 5 2 3" xfId="8215" xr:uid="{44DDD90E-ADCA-4C27-971F-78DA5C736D77}"/>
    <cellStyle name="Moneda [0] 2 2 4 2 5 2 4" xfId="13939" xr:uid="{947D210A-D829-4CFB-9742-4515EBD31E39}"/>
    <cellStyle name="Moneda [0] 2 2 4 2 5 3" xfId="3922" xr:uid="{552C12C4-E6AD-4787-BA1D-8130EA89DD62}"/>
    <cellStyle name="Moneda [0] 2 2 4 2 5 3 2" xfId="9646" xr:uid="{B4835EF2-7828-4AA3-831C-76AFBB711D3D}"/>
    <cellStyle name="Moneda [0] 2 2 4 2 5 3 3" xfId="15370" xr:uid="{BF1E9AFD-BC9B-41F1-940F-415D3CBBEDF8}"/>
    <cellStyle name="Moneda [0] 2 2 4 2 5 4" xfId="6784" xr:uid="{4BA537F9-E39D-431C-A339-4272AC235D1B}"/>
    <cellStyle name="Moneda [0] 2 2 4 2 5 5" xfId="12508" xr:uid="{FAEE2ECC-76EE-4D57-9A6D-B9AC698861C5}"/>
    <cellStyle name="Moneda [0] 2 2 4 2 6" xfId="1537" xr:uid="{AEED592B-145D-4861-A053-FB0AA784CDD1}"/>
    <cellStyle name="Moneda [0] 2 2 4 2 6 2" xfId="4399" xr:uid="{0CFCB22A-F53E-4993-B2D8-44FA50330588}"/>
    <cellStyle name="Moneda [0] 2 2 4 2 6 2 2" xfId="10123" xr:uid="{98D8F475-5252-4614-A329-8B1774045836}"/>
    <cellStyle name="Moneda [0] 2 2 4 2 6 2 3" xfId="15847" xr:uid="{496262F2-8B69-4134-B6C5-13464D6128FA}"/>
    <cellStyle name="Moneda [0] 2 2 4 2 6 3" xfId="7261" xr:uid="{09646FD6-EA9A-46E9-B246-97484E1832CF}"/>
    <cellStyle name="Moneda [0] 2 2 4 2 6 4" xfId="12985" xr:uid="{D15FEF32-0D9A-4F88-9BFF-F71ADEA1AE31}"/>
    <cellStyle name="Moneda [0] 2 2 4 2 7" xfId="2968" xr:uid="{91C058B0-A793-42C5-9E78-97C2E0F270D4}"/>
    <cellStyle name="Moneda [0] 2 2 4 2 7 2" xfId="8692" xr:uid="{F62A8B65-28D7-43A7-A103-0893672C028A}"/>
    <cellStyle name="Moneda [0] 2 2 4 2 7 3" xfId="14416" xr:uid="{5ABF6C90-2D5B-44EC-A497-5C672418C77D}"/>
    <cellStyle name="Moneda [0] 2 2 4 2 8" xfId="5830" xr:uid="{E3B9687E-10FF-4B11-BCEF-575541380ABC}"/>
    <cellStyle name="Moneda [0] 2 2 4 2 9" xfId="11554" xr:uid="{980A6769-8603-4A38-9EBC-53CD5FA5D0EE}"/>
    <cellStyle name="Moneda [0] 2 2 4 3" xfId="164" xr:uid="{57865DF5-B3A9-4A40-8048-1FEE4EA06AB0}"/>
    <cellStyle name="Moneda [0] 2 2 4 3 2" xfId="403" xr:uid="{E911A6DF-5269-4EF7-B2DC-0FC131B7927D}"/>
    <cellStyle name="Moneda [0] 2 2 4 3 2 2" xfId="880" xr:uid="{73D9D000-B1CF-4E0F-83F5-248A1A4ABBD2}"/>
    <cellStyle name="Moneda [0] 2 2 4 3 2 2 2" xfId="2311" xr:uid="{058F9F02-B33D-499F-AE67-9F32CB94FB09}"/>
    <cellStyle name="Moneda [0] 2 2 4 3 2 2 2 2" xfId="5173" xr:uid="{E1EF1688-005B-405A-B84C-652B1BE9EA62}"/>
    <cellStyle name="Moneda [0] 2 2 4 3 2 2 2 2 2" xfId="10897" xr:uid="{0EDFFD18-74FE-40B1-85FB-1446E91B2D0D}"/>
    <cellStyle name="Moneda [0] 2 2 4 3 2 2 2 2 3" xfId="16621" xr:uid="{AEE46923-2CF8-4AD3-88BF-44EE154F3964}"/>
    <cellStyle name="Moneda [0] 2 2 4 3 2 2 2 3" xfId="8035" xr:uid="{5F0DB01D-340B-4119-84C0-413FCE42FC6B}"/>
    <cellStyle name="Moneda [0] 2 2 4 3 2 2 2 4" xfId="13759" xr:uid="{1257991E-8577-4B8B-A33C-C59313B2DD6B}"/>
    <cellStyle name="Moneda [0] 2 2 4 3 2 2 3" xfId="3742" xr:uid="{5250C65C-B369-4B23-AE31-F29504D8B35C}"/>
    <cellStyle name="Moneda [0] 2 2 4 3 2 2 3 2" xfId="9466" xr:uid="{74D1F11A-496B-4485-85EA-770560531B73}"/>
    <cellStyle name="Moneda [0] 2 2 4 3 2 2 3 3" xfId="15190" xr:uid="{313C933C-3565-4377-87C3-35E4EFFD56B7}"/>
    <cellStyle name="Moneda [0] 2 2 4 3 2 2 4" xfId="6604" xr:uid="{4712A154-33E2-4887-B1F7-F6E8BD54B371}"/>
    <cellStyle name="Moneda [0] 2 2 4 3 2 2 5" xfId="12328" xr:uid="{06C39A96-20C5-4EA8-9C5E-293FA97385E2}"/>
    <cellStyle name="Moneda [0] 2 2 4 3 2 3" xfId="1357" xr:uid="{677C60D9-7E1F-45C9-8A11-F553E5C7D54D}"/>
    <cellStyle name="Moneda [0] 2 2 4 3 2 3 2" xfId="2788" xr:uid="{CBE046FD-5FCB-444F-AE98-9D38F724112B}"/>
    <cellStyle name="Moneda [0] 2 2 4 3 2 3 2 2" xfId="5650" xr:uid="{540E518C-2481-4E7F-85CF-EF46CAA9AC82}"/>
    <cellStyle name="Moneda [0] 2 2 4 3 2 3 2 2 2" xfId="11374" xr:uid="{EF9A454F-395E-4903-9EFF-897801C4EB4F}"/>
    <cellStyle name="Moneda [0] 2 2 4 3 2 3 2 2 3" xfId="17098" xr:uid="{E55CC9CC-BD25-4392-97FD-68214BBC59E6}"/>
    <cellStyle name="Moneda [0] 2 2 4 3 2 3 2 3" xfId="8512" xr:uid="{BD1DDE7C-9E65-4457-806A-F1EBC3DCDB89}"/>
    <cellStyle name="Moneda [0] 2 2 4 3 2 3 2 4" xfId="14236" xr:uid="{AB69FE34-3509-43D5-8099-5EEB27983EB6}"/>
    <cellStyle name="Moneda [0] 2 2 4 3 2 3 3" xfId="4219" xr:uid="{70C718CE-AA1D-49CB-87E1-C0610C1772AC}"/>
    <cellStyle name="Moneda [0] 2 2 4 3 2 3 3 2" xfId="9943" xr:uid="{DE338D5B-EEA3-446E-BD50-65EA977E9230}"/>
    <cellStyle name="Moneda [0] 2 2 4 3 2 3 3 3" xfId="15667" xr:uid="{384083B6-495A-4162-9C44-4FAC141E5014}"/>
    <cellStyle name="Moneda [0] 2 2 4 3 2 3 4" xfId="7081" xr:uid="{A905AE5E-063F-4359-A73A-05866EB7CEA6}"/>
    <cellStyle name="Moneda [0] 2 2 4 3 2 3 5" xfId="12805" xr:uid="{49849751-4E41-40DE-B166-E286436BC72F}"/>
    <cellStyle name="Moneda [0] 2 2 4 3 2 4" xfId="1834" xr:uid="{286B3A38-7F31-45CE-91D7-71E3B36ACB72}"/>
    <cellStyle name="Moneda [0] 2 2 4 3 2 4 2" xfId="4696" xr:uid="{7568CD59-8443-4637-80B9-DFBE8B071F67}"/>
    <cellStyle name="Moneda [0] 2 2 4 3 2 4 2 2" xfId="10420" xr:uid="{110BF4C4-E507-4FA2-8245-11DD4B2CF2E0}"/>
    <cellStyle name="Moneda [0] 2 2 4 3 2 4 2 3" xfId="16144" xr:uid="{E60E8F44-9F09-436A-B4FF-71BE3240CEC0}"/>
    <cellStyle name="Moneda [0] 2 2 4 3 2 4 3" xfId="7558" xr:uid="{9A1DB22D-9C58-4852-AC75-35FE7D81BDF0}"/>
    <cellStyle name="Moneda [0] 2 2 4 3 2 4 4" xfId="13282" xr:uid="{7FC678CF-EF5E-4C39-9C8A-7B97D615F652}"/>
    <cellStyle name="Moneda [0] 2 2 4 3 2 5" xfId="3265" xr:uid="{FA15E104-3ACF-4A39-9BD2-02FC26668530}"/>
    <cellStyle name="Moneda [0] 2 2 4 3 2 5 2" xfId="8989" xr:uid="{880D605C-C0E4-4C81-9769-6EB3DCC13D81}"/>
    <cellStyle name="Moneda [0] 2 2 4 3 2 5 3" xfId="14713" xr:uid="{2FE6B9B3-2674-4AD3-A9B6-1C2628392557}"/>
    <cellStyle name="Moneda [0] 2 2 4 3 2 6" xfId="6127" xr:uid="{ABE82B56-9251-4B6C-B1CC-7060A8E22957}"/>
    <cellStyle name="Moneda [0] 2 2 4 3 2 7" xfId="11851" xr:uid="{F681FFD8-13AE-49D3-8EF1-0CCBD97248D8}"/>
    <cellStyle name="Moneda [0] 2 2 4 3 3" xfId="641" xr:uid="{C7AE47C6-D927-45EA-A193-636D4E2C72E9}"/>
    <cellStyle name="Moneda [0] 2 2 4 3 3 2" xfId="2072" xr:uid="{BD1278C8-0832-4676-8662-50226B2B4D40}"/>
    <cellStyle name="Moneda [0] 2 2 4 3 3 2 2" xfId="4934" xr:uid="{ADEECE63-EDDE-4656-A082-C2E30083A550}"/>
    <cellStyle name="Moneda [0] 2 2 4 3 3 2 2 2" xfId="10658" xr:uid="{339009CF-0732-4291-96EA-CC62DFF1E5F5}"/>
    <cellStyle name="Moneda [0] 2 2 4 3 3 2 2 3" xfId="16382" xr:uid="{662D714D-A1EB-49AC-965D-76D01E97FC67}"/>
    <cellStyle name="Moneda [0] 2 2 4 3 3 2 3" xfId="7796" xr:uid="{372ED85F-F62F-483F-9854-BDBF04EF9786}"/>
    <cellStyle name="Moneda [0] 2 2 4 3 3 2 4" xfId="13520" xr:uid="{E6AAC78C-7E24-4837-8644-673411DEE79A}"/>
    <cellStyle name="Moneda [0] 2 2 4 3 3 3" xfId="3503" xr:uid="{6D896289-225F-4B62-AF3A-74528E7AFDED}"/>
    <cellStyle name="Moneda [0] 2 2 4 3 3 3 2" xfId="9227" xr:uid="{94C5F6B1-B3EE-4859-9AE1-069E78240EF0}"/>
    <cellStyle name="Moneda [0] 2 2 4 3 3 3 3" xfId="14951" xr:uid="{EF81AF57-A562-4B69-A6B4-11C25A530FF3}"/>
    <cellStyle name="Moneda [0] 2 2 4 3 3 4" xfId="6365" xr:uid="{7B9AB637-814D-4A7F-BDF5-FB67E3B65CE1}"/>
    <cellStyle name="Moneda [0] 2 2 4 3 3 5" xfId="12089" xr:uid="{9EA85040-3351-4C76-B487-213B162254AE}"/>
    <cellStyle name="Moneda [0] 2 2 4 3 4" xfId="1118" xr:uid="{70B4099E-D60C-438D-9283-5A90C07E57E8}"/>
    <cellStyle name="Moneda [0] 2 2 4 3 4 2" xfId="2549" xr:uid="{95CD6EDB-EC67-4452-A5B0-FE2FE8D6C188}"/>
    <cellStyle name="Moneda [0] 2 2 4 3 4 2 2" xfId="5411" xr:uid="{1297D507-DD32-4671-91ED-828AB802D028}"/>
    <cellStyle name="Moneda [0] 2 2 4 3 4 2 2 2" xfId="11135" xr:uid="{2856A52D-AE57-4012-B0DE-A810E783E6F6}"/>
    <cellStyle name="Moneda [0] 2 2 4 3 4 2 2 3" xfId="16859" xr:uid="{33B3DB29-A0B7-484C-A0B0-6DBBC2BED706}"/>
    <cellStyle name="Moneda [0] 2 2 4 3 4 2 3" xfId="8273" xr:uid="{1AB3B807-DCA2-4E50-8E97-1487126AA9D6}"/>
    <cellStyle name="Moneda [0] 2 2 4 3 4 2 4" xfId="13997" xr:uid="{32A06DFE-69A8-4FEB-A2BC-CC1CAF1C500E}"/>
    <cellStyle name="Moneda [0] 2 2 4 3 4 3" xfId="3980" xr:uid="{1479BEF1-209E-4D70-932A-DAE2023FE5B8}"/>
    <cellStyle name="Moneda [0] 2 2 4 3 4 3 2" xfId="9704" xr:uid="{32B39C4B-642C-4095-94BE-842CE12A52E2}"/>
    <cellStyle name="Moneda [0] 2 2 4 3 4 3 3" xfId="15428" xr:uid="{5884975A-0FFA-4450-88CA-8725C2CBA55C}"/>
    <cellStyle name="Moneda [0] 2 2 4 3 4 4" xfId="6842" xr:uid="{C507772C-EA2D-4AC1-B042-112696C4B5B5}"/>
    <cellStyle name="Moneda [0] 2 2 4 3 4 5" xfId="12566" xr:uid="{A201D2B9-615F-4786-AF73-0B337ED657F8}"/>
    <cellStyle name="Moneda [0] 2 2 4 3 5" xfId="1595" xr:uid="{76A8F640-9405-4A83-8E18-D321C8CB7393}"/>
    <cellStyle name="Moneda [0] 2 2 4 3 5 2" xfId="4457" xr:uid="{5ED61743-A6AB-47C7-B24B-DDF77740FE0B}"/>
    <cellStyle name="Moneda [0] 2 2 4 3 5 2 2" xfId="10181" xr:uid="{75B2CF1A-3D4F-41CE-B253-925FDF2B6918}"/>
    <cellStyle name="Moneda [0] 2 2 4 3 5 2 3" xfId="15905" xr:uid="{0BB97AAF-DB85-486F-A666-F5C1BCD375AD}"/>
    <cellStyle name="Moneda [0] 2 2 4 3 5 3" xfId="7319" xr:uid="{C79F855E-DE23-4ED4-8D0A-4FBC28075853}"/>
    <cellStyle name="Moneda [0] 2 2 4 3 5 4" xfId="13043" xr:uid="{0B8E99E1-EC55-45F4-84B2-AD1B5D56DE40}"/>
    <cellStyle name="Moneda [0] 2 2 4 3 6" xfId="3026" xr:uid="{10DAC73E-B354-41DC-AA50-4CF2B20FE4C9}"/>
    <cellStyle name="Moneda [0] 2 2 4 3 6 2" xfId="8750" xr:uid="{F7C7A817-E2BE-47E4-ACC3-41E16B141C3E}"/>
    <cellStyle name="Moneda [0] 2 2 4 3 6 3" xfId="14474" xr:uid="{68CD9D7D-DE1D-44F0-8697-F24D22BD7D40}"/>
    <cellStyle name="Moneda [0] 2 2 4 3 7" xfId="5888" xr:uid="{DB99EF2E-8A42-4B2E-878F-2CCF3CE6D06B}"/>
    <cellStyle name="Moneda [0] 2 2 4 3 8" xfId="11612" xr:uid="{D263D0CE-5466-4AF5-9618-8B003C2A24A9}"/>
    <cellStyle name="Moneda [0] 2 2 4 4" xfId="285" xr:uid="{BADABB76-3B89-4D9E-9446-F2A3DC3D4E50}"/>
    <cellStyle name="Moneda [0] 2 2 4 4 2" xfId="762" xr:uid="{78AA7B1F-E60E-443A-928B-2B0DF9FC5E2B}"/>
    <cellStyle name="Moneda [0] 2 2 4 4 2 2" xfId="2193" xr:uid="{33F7F160-5F4F-4C2E-B036-632C69408F2E}"/>
    <cellStyle name="Moneda [0] 2 2 4 4 2 2 2" xfId="5055" xr:uid="{FB114117-A547-46B2-8F2B-0B335F0E9734}"/>
    <cellStyle name="Moneda [0] 2 2 4 4 2 2 2 2" xfId="10779" xr:uid="{87E6454B-F2CC-40A4-A642-FA792D9307FF}"/>
    <cellStyle name="Moneda [0] 2 2 4 4 2 2 2 3" xfId="16503" xr:uid="{6BCD3D9B-B64A-4FEA-A03D-00C60D956156}"/>
    <cellStyle name="Moneda [0] 2 2 4 4 2 2 3" xfId="7917" xr:uid="{F434E489-5AF3-4776-9E81-45EF7F0719CD}"/>
    <cellStyle name="Moneda [0] 2 2 4 4 2 2 4" xfId="13641" xr:uid="{096B7531-D989-413D-A9FE-0AD7B8EF7F53}"/>
    <cellStyle name="Moneda [0] 2 2 4 4 2 3" xfId="3624" xr:uid="{8B7B8FCA-7368-4061-8013-FBD2060508B5}"/>
    <cellStyle name="Moneda [0] 2 2 4 4 2 3 2" xfId="9348" xr:uid="{EBC589E4-38AF-42B3-B770-D9718F4050A9}"/>
    <cellStyle name="Moneda [0] 2 2 4 4 2 3 3" xfId="15072" xr:uid="{AB646067-7518-4D54-9BFE-084899C85A4D}"/>
    <cellStyle name="Moneda [0] 2 2 4 4 2 4" xfId="6486" xr:uid="{E06B2025-861D-479D-AFFD-DD3708C4731E}"/>
    <cellStyle name="Moneda [0] 2 2 4 4 2 5" xfId="12210" xr:uid="{4BC27C83-7FB8-45CE-A09B-97333E2092E8}"/>
    <cellStyle name="Moneda [0] 2 2 4 4 3" xfId="1239" xr:uid="{0C7AD5B5-CCC0-4AF4-A6B7-8B3CD46DAA76}"/>
    <cellStyle name="Moneda [0] 2 2 4 4 3 2" xfId="2670" xr:uid="{4CF220C3-B845-4FC1-85CF-DF012F6BA012}"/>
    <cellStyle name="Moneda [0] 2 2 4 4 3 2 2" xfId="5532" xr:uid="{1FBEA664-0A91-4C05-80D6-62F3C4C981F0}"/>
    <cellStyle name="Moneda [0] 2 2 4 4 3 2 2 2" xfId="11256" xr:uid="{229165C4-BFC4-4209-9EE5-A2CFF272AF5B}"/>
    <cellStyle name="Moneda [0] 2 2 4 4 3 2 2 3" xfId="16980" xr:uid="{DF9BE86A-1E05-4EB2-9609-8E0C33737406}"/>
    <cellStyle name="Moneda [0] 2 2 4 4 3 2 3" xfId="8394" xr:uid="{4E4A2C4D-F4FD-4456-97EC-9AF60B055E17}"/>
    <cellStyle name="Moneda [0] 2 2 4 4 3 2 4" xfId="14118" xr:uid="{A93BB222-1FD6-4DBB-BE6B-C8D4EE810536}"/>
    <cellStyle name="Moneda [0] 2 2 4 4 3 3" xfId="4101" xr:uid="{9D931877-5DEC-4A9A-8B25-4EB4A1B8EE2E}"/>
    <cellStyle name="Moneda [0] 2 2 4 4 3 3 2" xfId="9825" xr:uid="{44FCE4E6-BB6F-47E2-91CC-1E9C5091C087}"/>
    <cellStyle name="Moneda [0] 2 2 4 4 3 3 3" xfId="15549" xr:uid="{0FC223B1-E84E-4A07-88BE-7E8CCE73A717}"/>
    <cellStyle name="Moneda [0] 2 2 4 4 3 4" xfId="6963" xr:uid="{5C57A1CB-4A50-4C3B-AF1B-BDBF05AA5EC6}"/>
    <cellStyle name="Moneda [0] 2 2 4 4 3 5" xfId="12687" xr:uid="{7AEA5F2B-9680-40DB-945A-F02818EB2B76}"/>
    <cellStyle name="Moneda [0] 2 2 4 4 4" xfId="1716" xr:uid="{06E2F4EC-9B8B-4AA0-B9C9-E24B534D85AE}"/>
    <cellStyle name="Moneda [0] 2 2 4 4 4 2" xfId="4578" xr:uid="{9239880F-599B-4D5E-AF58-29A426C87AB5}"/>
    <cellStyle name="Moneda [0] 2 2 4 4 4 2 2" xfId="10302" xr:uid="{20A2C515-025F-4845-89D3-5B79705E089D}"/>
    <cellStyle name="Moneda [0] 2 2 4 4 4 2 3" xfId="16026" xr:uid="{B9779FE9-E5EA-4B14-98C3-3DD284DC6458}"/>
    <cellStyle name="Moneda [0] 2 2 4 4 4 3" xfId="7440" xr:uid="{2025EF14-CF20-4365-9EEF-9396A8E18C5D}"/>
    <cellStyle name="Moneda [0] 2 2 4 4 4 4" xfId="13164" xr:uid="{E5141946-3C7B-4E72-804E-F2A42104F653}"/>
    <cellStyle name="Moneda [0] 2 2 4 4 5" xfId="3147" xr:uid="{0C752F86-D2A0-447F-B5BA-8DA3867FA927}"/>
    <cellStyle name="Moneda [0] 2 2 4 4 5 2" xfId="8871" xr:uid="{C34DCAC4-E225-447F-889B-8B1ED68D7391}"/>
    <cellStyle name="Moneda [0] 2 2 4 4 5 3" xfId="14595" xr:uid="{F2235F91-6A92-4897-BD7D-5D9EB62E8281}"/>
    <cellStyle name="Moneda [0] 2 2 4 4 6" xfId="6009" xr:uid="{1F644879-98D0-4CAB-8164-01A3B4FFA202}"/>
    <cellStyle name="Moneda [0] 2 2 4 4 7" xfId="11733" xr:uid="{AA471CE2-9071-4E00-B6B7-5339DA5FBB8B}"/>
    <cellStyle name="Moneda [0] 2 2 4 5" xfId="523" xr:uid="{6C9B1650-3015-4329-84A4-3BE166A0A1BB}"/>
    <cellStyle name="Moneda [0] 2 2 4 5 2" xfId="1954" xr:uid="{3A603E33-17AF-448E-BEA7-B1206E9E9C83}"/>
    <cellStyle name="Moneda [0] 2 2 4 5 2 2" xfId="4816" xr:uid="{EA931760-5F52-446B-AEEC-F2F4583A3BAE}"/>
    <cellStyle name="Moneda [0] 2 2 4 5 2 2 2" xfId="10540" xr:uid="{686B8332-2AE3-4830-AE46-98D4EB941985}"/>
    <cellStyle name="Moneda [0] 2 2 4 5 2 2 3" xfId="16264" xr:uid="{6239A366-37AC-4C5A-B51C-C0FA2934FD4D}"/>
    <cellStyle name="Moneda [0] 2 2 4 5 2 3" xfId="7678" xr:uid="{317257D3-F6C6-4199-A5B3-73A89EEBC897}"/>
    <cellStyle name="Moneda [0] 2 2 4 5 2 4" xfId="13402" xr:uid="{471EA19F-4D57-43A4-92CF-71BD6B65768D}"/>
    <cellStyle name="Moneda [0] 2 2 4 5 3" xfId="3385" xr:uid="{7BA8CA21-E5A8-472E-8F41-4B2D7BDD297F}"/>
    <cellStyle name="Moneda [0] 2 2 4 5 3 2" xfId="9109" xr:uid="{D4AD6BA0-E267-4C51-B6FA-E218C5EB79C8}"/>
    <cellStyle name="Moneda [0] 2 2 4 5 3 3" xfId="14833" xr:uid="{8C601CCC-0B06-406F-B6AF-FA45C812EBF1}"/>
    <cellStyle name="Moneda [0] 2 2 4 5 4" xfId="6247" xr:uid="{863824D7-DFB9-4950-AA00-393865CB1EB7}"/>
    <cellStyle name="Moneda [0] 2 2 4 5 5" xfId="11971" xr:uid="{103575AA-3097-41EA-8227-29A907E6C134}"/>
    <cellStyle name="Moneda [0] 2 2 4 6" xfId="1000" xr:uid="{410E6BEB-EBBC-41A1-86DE-C129E14F949D}"/>
    <cellStyle name="Moneda [0] 2 2 4 6 2" xfId="2431" xr:uid="{C15E0F34-B2FA-4A55-A7BC-866FFC1EA914}"/>
    <cellStyle name="Moneda [0] 2 2 4 6 2 2" xfId="5293" xr:uid="{1674C24A-E216-4197-A99C-A9BF0FEBF80E}"/>
    <cellStyle name="Moneda [0] 2 2 4 6 2 2 2" xfId="11017" xr:uid="{5B3B9AAB-CCE4-4FE6-8198-75D9252AD487}"/>
    <cellStyle name="Moneda [0] 2 2 4 6 2 2 3" xfId="16741" xr:uid="{3449D9D9-DBDC-4950-8C9B-CACF48855311}"/>
    <cellStyle name="Moneda [0] 2 2 4 6 2 3" xfId="8155" xr:uid="{871FEF4C-0BD9-42B5-8688-2E4AF14F235B}"/>
    <cellStyle name="Moneda [0] 2 2 4 6 2 4" xfId="13879" xr:uid="{9C1FA71F-850E-4DCB-9F3D-466EB0549633}"/>
    <cellStyle name="Moneda [0] 2 2 4 6 3" xfId="3862" xr:uid="{7844FE7D-0451-42DD-AA26-D1719884A7B9}"/>
    <cellStyle name="Moneda [0] 2 2 4 6 3 2" xfId="9586" xr:uid="{972B7CE1-23AF-47F4-9241-EB5B1AD3FAA1}"/>
    <cellStyle name="Moneda [0] 2 2 4 6 3 3" xfId="15310" xr:uid="{6B8B0714-7BD3-4806-8754-8E6C283E0D4A}"/>
    <cellStyle name="Moneda [0] 2 2 4 6 4" xfId="6724" xr:uid="{6CF8557E-0437-4A40-9E26-5A0AC602FA40}"/>
    <cellStyle name="Moneda [0] 2 2 4 6 5" xfId="12448" xr:uid="{F72FF86E-D3BE-40C5-847C-FC26E1D605D0}"/>
    <cellStyle name="Moneda [0] 2 2 4 7" xfId="1477" xr:uid="{0CA4A5CB-B9F2-4877-9EA2-0164ADB515B7}"/>
    <cellStyle name="Moneda [0] 2 2 4 7 2" xfId="4339" xr:uid="{2564BFFB-A9C9-4844-BBC1-6C1559723FEA}"/>
    <cellStyle name="Moneda [0] 2 2 4 7 2 2" xfId="10063" xr:uid="{E1833925-5FEE-492D-B566-BEEC5F4DCB80}"/>
    <cellStyle name="Moneda [0] 2 2 4 7 2 3" xfId="15787" xr:uid="{DB6E6DD3-2A4D-4CD0-812A-08B4CB890DD8}"/>
    <cellStyle name="Moneda [0] 2 2 4 7 3" xfId="7201" xr:uid="{0FB5D95B-7080-46EF-8CA1-11C6B1665C42}"/>
    <cellStyle name="Moneda [0] 2 2 4 7 4" xfId="12925" xr:uid="{63D0A4B0-5987-417B-A840-21183288D71D}"/>
    <cellStyle name="Moneda [0] 2 2 4 8" xfId="2908" xr:uid="{872F59EA-8AE8-4E82-A9B8-24D1088195C2}"/>
    <cellStyle name="Moneda [0] 2 2 4 8 2" xfId="8632" xr:uid="{D967B4F5-1915-41C0-A934-ED4CE3FDAEF0}"/>
    <cellStyle name="Moneda [0] 2 2 4 8 3" xfId="14356" xr:uid="{5516EF7C-8F50-4629-88D9-C2F7BD4A7971}"/>
    <cellStyle name="Moneda [0] 2 2 4 9" xfId="5771" xr:uid="{6BE84E96-60C9-4AEF-87B2-B360C0E97397}"/>
    <cellStyle name="Moneda [0] 2 2 5" xfId="67" xr:uid="{4A67117E-A5C6-4366-877C-C647B7A2B735}"/>
    <cellStyle name="Moneda [0] 2 2 5 2" xfId="185" xr:uid="{30F10246-127E-4048-B1DA-D10671BAD201}"/>
    <cellStyle name="Moneda [0] 2 2 5 2 2" xfId="424" xr:uid="{84E0C55F-919E-4E17-A3CC-CD3CEF01C927}"/>
    <cellStyle name="Moneda [0] 2 2 5 2 2 2" xfId="901" xr:uid="{BA9606A2-0802-4207-8883-E213367F4D66}"/>
    <cellStyle name="Moneda [0] 2 2 5 2 2 2 2" xfId="2332" xr:uid="{EA248D3F-E0C1-4306-B546-271D76FD88AF}"/>
    <cellStyle name="Moneda [0] 2 2 5 2 2 2 2 2" xfId="5194" xr:uid="{CB17B022-37FE-4A13-A4FE-8C6F5A60862D}"/>
    <cellStyle name="Moneda [0] 2 2 5 2 2 2 2 2 2" xfId="10918" xr:uid="{90A0B37E-B2C3-4C30-990C-FCFEB16D98BC}"/>
    <cellStyle name="Moneda [0] 2 2 5 2 2 2 2 2 3" xfId="16642" xr:uid="{667A6AFC-A0DD-4978-8E1C-1EFC844BAD32}"/>
    <cellStyle name="Moneda [0] 2 2 5 2 2 2 2 3" xfId="8056" xr:uid="{06B2A68B-21C4-4638-8B9F-3110888F61ED}"/>
    <cellStyle name="Moneda [0] 2 2 5 2 2 2 2 4" xfId="13780" xr:uid="{16FE1575-CB91-4294-BFB4-446CC334DD88}"/>
    <cellStyle name="Moneda [0] 2 2 5 2 2 2 3" xfId="3763" xr:uid="{807C1C23-DD0D-4192-9492-BFD2DBEDE320}"/>
    <cellStyle name="Moneda [0] 2 2 5 2 2 2 3 2" xfId="9487" xr:uid="{064F8414-AD8B-4761-A015-7CBA587C7842}"/>
    <cellStyle name="Moneda [0] 2 2 5 2 2 2 3 3" xfId="15211" xr:uid="{BB12C1B9-7097-4B34-B238-1E2F00A62E83}"/>
    <cellStyle name="Moneda [0] 2 2 5 2 2 2 4" xfId="6625" xr:uid="{C184C298-C111-4E9F-91AC-EC90D800BD07}"/>
    <cellStyle name="Moneda [0] 2 2 5 2 2 2 5" xfId="12349" xr:uid="{229EA3AF-C68C-4A9B-BC06-7FC9D460A23E}"/>
    <cellStyle name="Moneda [0] 2 2 5 2 2 3" xfId="1378" xr:uid="{DC8859F5-8DEC-4985-B9ED-F431B72ADC5E}"/>
    <cellStyle name="Moneda [0] 2 2 5 2 2 3 2" xfId="2809" xr:uid="{2F167ED7-82C4-423A-89D4-6EF9F4903F17}"/>
    <cellStyle name="Moneda [0] 2 2 5 2 2 3 2 2" xfId="5671" xr:uid="{0023B0D1-C7C2-4BE6-BF4C-CA4ED1A2C256}"/>
    <cellStyle name="Moneda [0] 2 2 5 2 2 3 2 2 2" xfId="11395" xr:uid="{B17D71A0-1F50-4552-9CFD-A56AACA8023C}"/>
    <cellStyle name="Moneda [0] 2 2 5 2 2 3 2 2 3" xfId="17119" xr:uid="{626E9995-DDC8-42FD-9B45-A90393402F54}"/>
    <cellStyle name="Moneda [0] 2 2 5 2 2 3 2 3" xfId="8533" xr:uid="{2E37F8AF-182D-487D-9084-D3D6B5A6E411}"/>
    <cellStyle name="Moneda [0] 2 2 5 2 2 3 2 4" xfId="14257" xr:uid="{C224AE0E-255C-4BB9-9C42-008538E2B393}"/>
    <cellStyle name="Moneda [0] 2 2 5 2 2 3 3" xfId="4240" xr:uid="{9633C698-DDC3-4587-BEDE-DBBFD798275C}"/>
    <cellStyle name="Moneda [0] 2 2 5 2 2 3 3 2" xfId="9964" xr:uid="{1D685ED6-E827-481C-A5BE-65522E3A1491}"/>
    <cellStyle name="Moneda [0] 2 2 5 2 2 3 3 3" xfId="15688" xr:uid="{2243D0BB-10EA-4F5D-8D44-7EAA39C3F5BA}"/>
    <cellStyle name="Moneda [0] 2 2 5 2 2 3 4" xfId="7102" xr:uid="{8A5D01C9-E216-45C3-A44D-A897F5DB826E}"/>
    <cellStyle name="Moneda [0] 2 2 5 2 2 3 5" xfId="12826" xr:uid="{489CD0D3-5EE2-478A-9849-1808BFE1F674}"/>
    <cellStyle name="Moneda [0] 2 2 5 2 2 4" xfId="1855" xr:uid="{2F575068-D38A-4E22-AF65-EE8EC333F8E0}"/>
    <cellStyle name="Moneda [0] 2 2 5 2 2 4 2" xfId="4717" xr:uid="{C9A82C5A-9893-4992-97DD-3B4A638D8A84}"/>
    <cellStyle name="Moneda [0] 2 2 5 2 2 4 2 2" xfId="10441" xr:uid="{3B8A1EEB-6540-4975-9636-4805326FA865}"/>
    <cellStyle name="Moneda [0] 2 2 5 2 2 4 2 3" xfId="16165" xr:uid="{4663754E-5E96-49D6-BA25-74F01C3027F1}"/>
    <cellStyle name="Moneda [0] 2 2 5 2 2 4 3" xfId="7579" xr:uid="{E833B869-A3DA-46E0-9202-D32EADD3CAD7}"/>
    <cellStyle name="Moneda [0] 2 2 5 2 2 4 4" xfId="13303" xr:uid="{1C421AC1-EAF1-45C9-8E45-FE36C1F4ED2B}"/>
    <cellStyle name="Moneda [0] 2 2 5 2 2 5" xfId="3286" xr:uid="{956E494D-6EAA-4976-84CA-36E343D6DFCD}"/>
    <cellStyle name="Moneda [0] 2 2 5 2 2 5 2" xfId="9010" xr:uid="{FC7108DD-98A6-45BA-BD36-1D192FD75D03}"/>
    <cellStyle name="Moneda [0] 2 2 5 2 2 5 3" xfId="14734" xr:uid="{5AD9B0EC-10A8-44E1-A6F7-12D518329962}"/>
    <cellStyle name="Moneda [0] 2 2 5 2 2 6" xfId="6148" xr:uid="{85145BA7-4D60-4F01-8BEB-5DC154985B34}"/>
    <cellStyle name="Moneda [0] 2 2 5 2 2 7" xfId="11872" xr:uid="{0E3E29DF-A39B-4C29-AF5C-CBFE32A7EC12}"/>
    <cellStyle name="Moneda [0] 2 2 5 2 3" xfId="662" xr:uid="{FA149C29-5918-4B65-B6FD-85C281730779}"/>
    <cellStyle name="Moneda [0] 2 2 5 2 3 2" xfId="2093" xr:uid="{4D5E5EA6-2861-4DDF-AA3C-662450E1F2F1}"/>
    <cellStyle name="Moneda [0] 2 2 5 2 3 2 2" xfId="4955" xr:uid="{DA9D1B81-B21A-4E31-A845-748761831BA9}"/>
    <cellStyle name="Moneda [0] 2 2 5 2 3 2 2 2" xfId="10679" xr:uid="{BE7E42D0-9DF7-447B-9DC7-720ABED02B8D}"/>
    <cellStyle name="Moneda [0] 2 2 5 2 3 2 2 3" xfId="16403" xr:uid="{2AD88CC7-79D0-4D25-875D-6B7B5D473FEF}"/>
    <cellStyle name="Moneda [0] 2 2 5 2 3 2 3" xfId="7817" xr:uid="{09F51593-B96C-4BA4-A364-7B539329276A}"/>
    <cellStyle name="Moneda [0] 2 2 5 2 3 2 4" xfId="13541" xr:uid="{71ECE614-6C20-466D-9EC3-AF0353C264A8}"/>
    <cellStyle name="Moneda [0] 2 2 5 2 3 3" xfId="3524" xr:uid="{E794F819-9CAB-447D-BA44-90D8C30800D0}"/>
    <cellStyle name="Moneda [0] 2 2 5 2 3 3 2" xfId="9248" xr:uid="{6459DEBD-727A-4C9B-9C30-6B006B0EDCCB}"/>
    <cellStyle name="Moneda [0] 2 2 5 2 3 3 3" xfId="14972" xr:uid="{83FDA7AE-D15D-41C0-9532-E3D6988E4974}"/>
    <cellStyle name="Moneda [0] 2 2 5 2 3 4" xfId="6386" xr:uid="{761717DC-5941-4D65-9EF2-FC21D5410DEB}"/>
    <cellStyle name="Moneda [0] 2 2 5 2 3 5" xfId="12110" xr:uid="{471FF278-1B1E-4743-9DEF-4C5E5E728F4B}"/>
    <cellStyle name="Moneda [0] 2 2 5 2 4" xfId="1139" xr:uid="{B98A6619-B850-46F3-81D7-F28C44182286}"/>
    <cellStyle name="Moneda [0] 2 2 5 2 4 2" xfId="2570" xr:uid="{BC059223-0042-4F40-8D64-E98D22AB2DDE}"/>
    <cellStyle name="Moneda [0] 2 2 5 2 4 2 2" xfId="5432" xr:uid="{88BA6E15-BBC2-4751-B2D3-85C7D53FA071}"/>
    <cellStyle name="Moneda [0] 2 2 5 2 4 2 2 2" xfId="11156" xr:uid="{2AFF78A1-00E5-4140-A13A-A1838EBD1885}"/>
    <cellStyle name="Moneda [0] 2 2 5 2 4 2 2 3" xfId="16880" xr:uid="{BCB79786-AB0A-493A-9F21-92586E9973BD}"/>
    <cellStyle name="Moneda [0] 2 2 5 2 4 2 3" xfId="8294" xr:uid="{E6B71992-E287-43D9-8014-91D20627CA23}"/>
    <cellStyle name="Moneda [0] 2 2 5 2 4 2 4" xfId="14018" xr:uid="{49F6A4AD-C75E-40F2-8979-364686266DBE}"/>
    <cellStyle name="Moneda [0] 2 2 5 2 4 3" xfId="4001" xr:uid="{F1DAD1AD-9263-42BB-BB28-8F02FFA8DBD7}"/>
    <cellStyle name="Moneda [0] 2 2 5 2 4 3 2" xfId="9725" xr:uid="{2E2DF77B-8CF3-428F-BF05-D28363B750A4}"/>
    <cellStyle name="Moneda [0] 2 2 5 2 4 3 3" xfId="15449" xr:uid="{4847AC48-569F-4DDF-854A-942975CDF585}"/>
    <cellStyle name="Moneda [0] 2 2 5 2 4 4" xfId="6863" xr:uid="{06C1EF01-01E6-4819-BD06-5BA5AB6449AE}"/>
    <cellStyle name="Moneda [0] 2 2 5 2 4 5" xfId="12587" xr:uid="{83A3CB24-F24C-46DC-8550-B9867028C078}"/>
    <cellStyle name="Moneda [0] 2 2 5 2 5" xfId="1616" xr:uid="{68DC90FE-3DDC-4227-872F-F0BF0FA6984E}"/>
    <cellStyle name="Moneda [0] 2 2 5 2 5 2" xfId="4478" xr:uid="{1924B5FB-5C8A-439E-ADF9-C19DCF4C5A4E}"/>
    <cellStyle name="Moneda [0] 2 2 5 2 5 2 2" xfId="10202" xr:uid="{5B4DDC43-2988-47AE-BB76-2917C5C5FEAE}"/>
    <cellStyle name="Moneda [0] 2 2 5 2 5 2 3" xfId="15926" xr:uid="{74326C5B-054B-4224-B567-81B4A8A38C73}"/>
    <cellStyle name="Moneda [0] 2 2 5 2 5 3" xfId="7340" xr:uid="{4DF4D7BF-E1F5-4D9C-92CF-18D489ECD70B}"/>
    <cellStyle name="Moneda [0] 2 2 5 2 5 4" xfId="13064" xr:uid="{84435E3C-19C3-4B52-B609-181682B1B6D0}"/>
    <cellStyle name="Moneda [0] 2 2 5 2 6" xfId="3047" xr:uid="{1BFFF05A-6BBC-45A5-8011-B3D6FC066FAB}"/>
    <cellStyle name="Moneda [0] 2 2 5 2 6 2" xfId="8771" xr:uid="{7AC08A1B-1B88-4FCB-B4BE-D16A45E36EF2}"/>
    <cellStyle name="Moneda [0] 2 2 5 2 6 3" xfId="14495" xr:uid="{04D727E1-94AB-4CBD-AADB-3ECADEE7A5DD}"/>
    <cellStyle name="Moneda [0] 2 2 5 2 7" xfId="5909" xr:uid="{FA8C3678-BEC1-4D06-B292-BC0BB02ECBA8}"/>
    <cellStyle name="Moneda [0] 2 2 5 2 8" xfId="11633" xr:uid="{1BFAD178-6DB0-4FCA-8E60-D4A60ECDBAA9}"/>
    <cellStyle name="Moneda [0] 2 2 5 3" xfId="306" xr:uid="{28947512-B0AD-47D1-981A-79E362E2A272}"/>
    <cellStyle name="Moneda [0] 2 2 5 3 2" xfId="783" xr:uid="{25DE8915-61CA-4536-A88D-B77552B5D813}"/>
    <cellStyle name="Moneda [0] 2 2 5 3 2 2" xfId="2214" xr:uid="{98ECC6CB-8EC0-4BBE-ACBC-861A73F35599}"/>
    <cellStyle name="Moneda [0] 2 2 5 3 2 2 2" xfId="5076" xr:uid="{665EDE50-1F3A-40A6-BEEE-E0537ACBB962}"/>
    <cellStyle name="Moneda [0] 2 2 5 3 2 2 2 2" xfId="10800" xr:uid="{15DA92B6-EF86-4686-A866-C5C42843D36C}"/>
    <cellStyle name="Moneda [0] 2 2 5 3 2 2 2 3" xfId="16524" xr:uid="{B4DA05AB-DD70-4CA9-B6EF-7B0798F58FAC}"/>
    <cellStyle name="Moneda [0] 2 2 5 3 2 2 3" xfId="7938" xr:uid="{A073025E-27CD-43C3-BB0B-F6D353637FAF}"/>
    <cellStyle name="Moneda [0] 2 2 5 3 2 2 4" xfId="13662" xr:uid="{40944067-A2FB-4C1D-9D04-41BFA436921F}"/>
    <cellStyle name="Moneda [0] 2 2 5 3 2 3" xfId="3645" xr:uid="{C2B1D60F-F821-40E3-AE9C-00FA45FB63D2}"/>
    <cellStyle name="Moneda [0] 2 2 5 3 2 3 2" xfId="9369" xr:uid="{D4712B0D-536E-4636-B9AE-E063022BAFD0}"/>
    <cellStyle name="Moneda [0] 2 2 5 3 2 3 3" xfId="15093" xr:uid="{C0DE45E9-E9CE-4E63-B80D-44BD25B231F2}"/>
    <cellStyle name="Moneda [0] 2 2 5 3 2 4" xfId="6507" xr:uid="{1A47DFC9-746B-4047-8F9B-585822742656}"/>
    <cellStyle name="Moneda [0] 2 2 5 3 2 5" xfId="12231" xr:uid="{6368BC87-CFBD-4797-AECD-AEA8B704FB8B}"/>
    <cellStyle name="Moneda [0] 2 2 5 3 3" xfId="1260" xr:uid="{2CFAED4A-8F4D-44B0-9DF7-8CFEAB174647}"/>
    <cellStyle name="Moneda [0] 2 2 5 3 3 2" xfId="2691" xr:uid="{119C9846-788D-4EC2-8240-2EF43F252E82}"/>
    <cellStyle name="Moneda [0] 2 2 5 3 3 2 2" xfId="5553" xr:uid="{653BB508-D9D5-4CBD-A5E4-4D5F30F00243}"/>
    <cellStyle name="Moneda [0] 2 2 5 3 3 2 2 2" xfId="11277" xr:uid="{7FBD311A-C50A-4801-A4B3-925164C31BAB}"/>
    <cellStyle name="Moneda [0] 2 2 5 3 3 2 2 3" xfId="17001" xr:uid="{EBF24161-4967-4F85-9F32-1E1F373AC3B3}"/>
    <cellStyle name="Moneda [0] 2 2 5 3 3 2 3" xfId="8415" xr:uid="{501D82D3-65A5-4E17-A2DA-FD98827AFE61}"/>
    <cellStyle name="Moneda [0] 2 2 5 3 3 2 4" xfId="14139" xr:uid="{6617FE16-E2C6-40DE-BF44-C56E923CB064}"/>
    <cellStyle name="Moneda [0] 2 2 5 3 3 3" xfId="4122" xr:uid="{AA815CCD-0879-4AE7-83CA-2CC28E597206}"/>
    <cellStyle name="Moneda [0] 2 2 5 3 3 3 2" xfId="9846" xr:uid="{39159465-31C3-4175-8F96-87D3920A8FE5}"/>
    <cellStyle name="Moneda [0] 2 2 5 3 3 3 3" xfId="15570" xr:uid="{6C2CA6FD-920B-4009-AE0C-E6D0F0F77E0C}"/>
    <cellStyle name="Moneda [0] 2 2 5 3 3 4" xfId="6984" xr:uid="{F071EBB3-E363-4711-A134-8D2ECABCE9BE}"/>
    <cellStyle name="Moneda [0] 2 2 5 3 3 5" xfId="12708" xr:uid="{EDD365E8-8DFF-492F-BEB0-5776531DA562}"/>
    <cellStyle name="Moneda [0] 2 2 5 3 4" xfId="1737" xr:uid="{A5483B9B-F7D5-4FE9-986C-4042B8E9584F}"/>
    <cellStyle name="Moneda [0] 2 2 5 3 4 2" xfId="4599" xr:uid="{71C78F5E-F08B-42AD-B6B3-5205A7080BA0}"/>
    <cellStyle name="Moneda [0] 2 2 5 3 4 2 2" xfId="10323" xr:uid="{FE8E7912-FFC4-4FCA-B976-897A69708CFF}"/>
    <cellStyle name="Moneda [0] 2 2 5 3 4 2 3" xfId="16047" xr:uid="{41761B94-2253-4191-9C78-841248084853}"/>
    <cellStyle name="Moneda [0] 2 2 5 3 4 3" xfId="7461" xr:uid="{1A76635E-F171-4338-86A6-6C422FFF6E9B}"/>
    <cellStyle name="Moneda [0] 2 2 5 3 4 4" xfId="13185" xr:uid="{64C579DE-7F29-4A05-BA52-CD463CC67516}"/>
    <cellStyle name="Moneda [0] 2 2 5 3 5" xfId="3168" xr:uid="{98137110-04A4-44EB-B1A4-39875DEA810B}"/>
    <cellStyle name="Moneda [0] 2 2 5 3 5 2" xfId="8892" xr:uid="{40DACAA9-FA3D-4704-9454-0828311EFE54}"/>
    <cellStyle name="Moneda [0] 2 2 5 3 5 3" xfId="14616" xr:uid="{258AE8C8-0550-414F-B592-5C55804EFAB1}"/>
    <cellStyle name="Moneda [0] 2 2 5 3 6" xfId="6030" xr:uid="{408F3FE1-83AB-4F10-B55E-C1BF9F64860E}"/>
    <cellStyle name="Moneda [0] 2 2 5 3 7" xfId="11754" xr:uid="{3942D88D-BCDE-435A-8925-B7DDEAA1E1BB}"/>
    <cellStyle name="Moneda [0] 2 2 5 4" xfId="544" xr:uid="{10DF7132-1F66-4AE9-8DE7-20397C4D7A37}"/>
    <cellStyle name="Moneda [0] 2 2 5 4 2" xfId="1975" xr:uid="{EA2DCDA3-1A6D-4050-ABDA-884C9CDDF0D9}"/>
    <cellStyle name="Moneda [0] 2 2 5 4 2 2" xfId="4837" xr:uid="{43D2C94F-FEFD-4C1B-9B73-AA05D1EFD521}"/>
    <cellStyle name="Moneda [0] 2 2 5 4 2 2 2" xfId="10561" xr:uid="{7C5F400B-05C7-456B-8B3A-6A76E7668FC3}"/>
    <cellStyle name="Moneda [0] 2 2 5 4 2 2 3" xfId="16285" xr:uid="{14DBFB74-D8D9-408E-82E3-B585CEB2C026}"/>
    <cellStyle name="Moneda [0] 2 2 5 4 2 3" xfId="7699" xr:uid="{C328C764-6228-47EE-9123-B5AC9D5F5144}"/>
    <cellStyle name="Moneda [0] 2 2 5 4 2 4" xfId="13423" xr:uid="{337A57BC-EA13-49DA-BEB2-F25CAEAFE225}"/>
    <cellStyle name="Moneda [0] 2 2 5 4 3" xfId="3406" xr:uid="{D73F54B0-B251-4454-9796-D15BAC8053BD}"/>
    <cellStyle name="Moneda [0] 2 2 5 4 3 2" xfId="9130" xr:uid="{37BF9E05-8F56-4DC1-8F4F-0DDDE2DB8931}"/>
    <cellStyle name="Moneda [0] 2 2 5 4 3 3" xfId="14854" xr:uid="{7426650A-7F69-44D0-934A-CD54C9F4A11D}"/>
    <cellStyle name="Moneda [0] 2 2 5 4 4" xfId="6268" xr:uid="{5539911D-6369-4FD2-A353-C58AACB1FEBB}"/>
    <cellStyle name="Moneda [0] 2 2 5 4 5" xfId="11992" xr:uid="{EAA863FF-89E1-4812-A9E8-FDC0A7CD061F}"/>
    <cellStyle name="Moneda [0] 2 2 5 5" xfId="1021" xr:uid="{263E10E0-37C1-46F6-8946-614CA6B13CD6}"/>
    <cellStyle name="Moneda [0] 2 2 5 5 2" xfId="2452" xr:uid="{4350DD8E-2FED-4AB3-8115-8F54E9852503}"/>
    <cellStyle name="Moneda [0] 2 2 5 5 2 2" xfId="5314" xr:uid="{B3C77A2C-18DE-4B03-B356-4C5A9B435CF1}"/>
    <cellStyle name="Moneda [0] 2 2 5 5 2 2 2" xfId="11038" xr:uid="{7C0B8E90-E40A-4CC4-B3B2-FD745504134F}"/>
    <cellStyle name="Moneda [0] 2 2 5 5 2 2 3" xfId="16762" xr:uid="{853068A8-7043-4460-86F5-97E821B37B76}"/>
    <cellStyle name="Moneda [0] 2 2 5 5 2 3" xfId="8176" xr:uid="{67D9CB61-551F-46B3-AE8E-458ABE6978DC}"/>
    <cellStyle name="Moneda [0] 2 2 5 5 2 4" xfId="13900" xr:uid="{43C8BEA5-BAEC-4A45-A853-C50E0ED34AA3}"/>
    <cellStyle name="Moneda [0] 2 2 5 5 3" xfId="3883" xr:uid="{D3E6E69A-23F6-407E-82DF-3001185BB279}"/>
    <cellStyle name="Moneda [0] 2 2 5 5 3 2" xfId="9607" xr:uid="{419427AA-9AF4-4F5E-B958-5F3D5E4D584B}"/>
    <cellStyle name="Moneda [0] 2 2 5 5 3 3" xfId="15331" xr:uid="{63F7FC04-63C7-466E-AC91-9C75EB8FCB09}"/>
    <cellStyle name="Moneda [0] 2 2 5 5 4" xfId="6745" xr:uid="{5D5833FE-2ADD-4ADB-AF3E-EF8C20C735A0}"/>
    <cellStyle name="Moneda [0] 2 2 5 5 5" xfId="12469" xr:uid="{CEDA3980-DECA-48DC-8CA1-C6F9DF0B93E7}"/>
    <cellStyle name="Moneda [0] 2 2 5 6" xfId="1498" xr:uid="{0D73DA46-94B6-4BFF-8C3D-34F714FB20BB}"/>
    <cellStyle name="Moneda [0] 2 2 5 6 2" xfId="4360" xr:uid="{3D3BE20C-9827-47BD-9CAC-4A76D9BF7595}"/>
    <cellStyle name="Moneda [0] 2 2 5 6 2 2" xfId="10084" xr:uid="{66CAA5D9-087E-41DB-894D-63EE34AEDB22}"/>
    <cellStyle name="Moneda [0] 2 2 5 6 2 3" xfId="15808" xr:uid="{ABC24797-A05A-4B5A-B8F6-66C2605CD1B7}"/>
    <cellStyle name="Moneda [0] 2 2 5 6 3" xfId="7222" xr:uid="{966AAC79-EA95-4CAA-AD06-A19E9E584A9E}"/>
    <cellStyle name="Moneda [0] 2 2 5 6 4" xfId="12946" xr:uid="{9A4F645C-3EC7-4C98-96CE-3C189D1E7060}"/>
    <cellStyle name="Moneda [0] 2 2 5 7" xfId="2929" xr:uid="{EB293AE1-4B70-472D-9B08-4BB330892642}"/>
    <cellStyle name="Moneda [0] 2 2 5 7 2" xfId="8653" xr:uid="{A0D99C81-9D40-4ABC-8970-6C4BFCC55A19}"/>
    <cellStyle name="Moneda [0] 2 2 5 7 3" xfId="14377" xr:uid="{0826D675-91F2-4D12-90AF-B1E28E5BA020}"/>
    <cellStyle name="Moneda [0] 2 2 5 8" xfId="5791" xr:uid="{CE49E86A-FF65-44AA-8B16-8BD123033409}"/>
    <cellStyle name="Moneda [0] 2 2 5 9" xfId="11515" xr:uid="{A33C5F4E-83CD-4A63-8BD5-4BB6F6D38676}"/>
    <cellStyle name="Moneda [0] 2 2 6" xfId="125" xr:uid="{4749FB4F-F10D-4481-91F2-2975AE811EBB}"/>
    <cellStyle name="Moneda [0] 2 2 6 2" xfId="364" xr:uid="{9AD54981-7F62-4C14-ADFC-B32A3CE57C66}"/>
    <cellStyle name="Moneda [0] 2 2 6 2 2" xfId="841" xr:uid="{687F376B-16A7-4AA6-BCC4-2F9AE06725B0}"/>
    <cellStyle name="Moneda [0] 2 2 6 2 2 2" xfId="2272" xr:uid="{5D1A1125-B49D-4F6D-99C3-A84EFBDE382F}"/>
    <cellStyle name="Moneda [0] 2 2 6 2 2 2 2" xfId="5134" xr:uid="{C0E6A4D1-EEC5-4B0A-9BE8-181A23F16689}"/>
    <cellStyle name="Moneda [0] 2 2 6 2 2 2 2 2" xfId="10858" xr:uid="{E81B1CE0-8F39-4BF0-9FB9-4F37598090AF}"/>
    <cellStyle name="Moneda [0] 2 2 6 2 2 2 2 3" xfId="16582" xr:uid="{54D34F92-7769-429C-8907-FA933980049A}"/>
    <cellStyle name="Moneda [0] 2 2 6 2 2 2 3" xfId="7996" xr:uid="{9C5CEACA-2FA5-4F32-9CF0-ECAE36B06676}"/>
    <cellStyle name="Moneda [0] 2 2 6 2 2 2 4" xfId="13720" xr:uid="{0B896904-7A9F-46CE-898E-A2D3D6D97873}"/>
    <cellStyle name="Moneda [0] 2 2 6 2 2 3" xfId="3703" xr:uid="{9DC1D56D-EA07-4463-AC6A-BB9D9143D7C4}"/>
    <cellStyle name="Moneda [0] 2 2 6 2 2 3 2" xfId="9427" xr:uid="{B07E45C5-BDE5-4318-9E82-45642BC353F7}"/>
    <cellStyle name="Moneda [0] 2 2 6 2 2 3 3" xfId="15151" xr:uid="{22548EE9-E13B-4725-AC2D-C87FBCD9912C}"/>
    <cellStyle name="Moneda [0] 2 2 6 2 2 4" xfId="6565" xr:uid="{75973046-CA98-4165-8670-7D2C32722A7F}"/>
    <cellStyle name="Moneda [0] 2 2 6 2 2 5" xfId="12289" xr:uid="{2E5BDB63-D76A-4FD8-BD9A-6472DF95B78E}"/>
    <cellStyle name="Moneda [0] 2 2 6 2 3" xfId="1318" xr:uid="{147F5077-30F5-407B-AF12-B06A36761527}"/>
    <cellStyle name="Moneda [0] 2 2 6 2 3 2" xfId="2749" xr:uid="{A13B4716-C74A-4EF6-BEE3-2CDB394C0A03}"/>
    <cellStyle name="Moneda [0] 2 2 6 2 3 2 2" xfId="5611" xr:uid="{BE763E9D-007E-4DB7-80B6-431AE1C61082}"/>
    <cellStyle name="Moneda [0] 2 2 6 2 3 2 2 2" xfId="11335" xr:uid="{95E072EF-6D1F-4BF1-8387-4EA4E0040D30}"/>
    <cellStyle name="Moneda [0] 2 2 6 2 3 2 2 3" xfId="17059" xr:uid="{4070FCA1-2522-4A4D-9E64-949938FE807A}"/>
    <cellStyle name="Moneda [0] 2 2 6 2 3 2 3" xfId="8473" xr:uid="{1572ED6B-29E0-4471-B037-772C85FA1E58}"/>
    <cellStyle name="Moneda [0] 2 2 6 2 3 2 4" xfId="14197" xr:uid="{5C08FC9A-05B5-4BEE-B916-E6A0520D239A}"/>
    <cellStyle name="Moneda [0] 2 2 6 2 3 3" xfId="4180" xr:uid="{E32373C5-0FEE-489E-A5AE-EFE922E91FD7}"/>
    <cellStyle name="Moneda [0] 2 2 6 2 3 3 2" xfId="9904" xr:uid="{90E61077-CAFB-4F6E-A288-17F7E1DC5DBB}"/>
    <cellStyle name="Moneda [0] 2 2 6 2 3 3 3" xfId="15628" xr:uid="{A8B360A8-B58A-40FD-B03B-D7E591129719}"/>
    <cellStyle name="Moneda [0] 2 2 6 2 3 4" xfId="7042" xr:uid="{52FA5F6E-4AC6-466B-8349-037CD6A68A0D}"/>
    <cellStyle name="Moneda [0] 2 2 6 2 3 5" xfId="12766" xr:uid="{01E742BA-498D-4425-85DE-1D43BADD46BB}"/>
    <cellStyle name="Moneda [0] 2 2 6 2 4" xfId="1795" xr:uid="{86B560B8-A94C-4222-9A70-39EEEB19D86C}"/>
    <cellStyle name="Moneda [0] 2 2 6 2 4 2" xfId="4657" xr:uid="{76D7FAEA-01C1-4D96-8F0A-6B8B15D651F9}"/>
    <cellStyle name="Moneda [0] 2 2 6 2 4 2 2" xfId="10381" xr:uid="{792D045D-60AD-4714-9F7A-C0185D05DAEF}"/>
    <cellStyle name="Moneda [0] 2 2 6 2 4 2 3" xfId="16105" xr:uid="{84ADBEAB-195D-457A-98AA-297C76C78B32}"/>
    <cellStyle name="Moneda [0] 2 2 6 2 4 3" xfId="7519" xr:uid="{D0B28AA5-4899-4947-B681-215D2A413E80}"/>
    <cellStyle name="Moneda [0] 2 2 6 2 4 4" xfId="13243" xr:uid="{ACA6C482-76CE-4258-8655-5264E0A2588F}"/>
    <cellStyle name="Moneda [0] 2 2 6 2 5" xfId="3226" xr:uid="{743BBB9C-D0F5-4A1B-BC8F-3700A5A80481}"/>
    <cellStyle name="Moneda [0] 2 2 6 2 5 2" xfId="8950" xr:uid="{39657CC6-94B7-48FE-B72A-05E8D5376C49}"/>
    <cellStyle name="Moneda [0] 2 2 6 2 5 3" xfId="14674" xr:uid="{69060ED5-A043-4435-B325-8F2B06155FEB}"/>
    <cellStyle name="Moneda [0] 2 2 6 2 6" xfId="6088" xr:uid="{BC1569BD-6AB1-4E20-B651-6042A4FD0D66}"/>
    <cellStyle name="Moneda [0] 2 2 6 2 7" xfId="11812" xr:uid="{A9079184-DB9D-4EE3-8423-2C2555EA3144}"/>
    <cellStyle name="Moneda [0] 2 2 6 3" xfId="602" xr:uid="{55364C3F-04E6-4C77-A251-2AE49BB6BBAE}"/>
    <cellStyle name="Moneda [0] 2 2 6 3 2" xfId="2033" xr:uid="{04194DD7-19AF-41DF-B3DA-CECC83ACA930}"/>
    <cellStyle name="Moneda [0] 2 2 6 3 2 2" xfId="4895" xr:uid="{0344CBB2-DD0F-4CA3-B644-7567B4E8810C}"/>
    <cellStyle name="Moneda [0] 2 2 6 3 2 2 2" xfId="10619" xr:uid="{7D2B4C35-ECB9-469B-9F9D-4008ED256885}"/>
    <cellStyle name="Moneda [0] 2 2 6 3 2 2 3" xfId="16343" xr:uid="{1E257F65-6D80-431F-93E7-B718E49CCCF4}"/>
    <cellStyle name="Moneda [0] 2 2 6 3 2 3" xfId="7757" xr:uid="{FAE863B8-25E0-4C2C-8ED7-F09D4F91C216}"/>
    <cellStyle name="Moneda [0] 2 2 6 3 2 4" xfId="13481" xr:uid="{9F081218-69D2-4F3F-B5EB-407885D79311}"/>
    <cellStyle name="Moneda [0] 2 2 6 3 3" xfId="3464" xr:uid="{4D81E243-9AA1-49BA-A3FB-83B799804EEE}"/>
    <cellStyle name="Moneda [0] 2 2 6 3 3 2" xfId="9188" xr:uid="{2A334B46-819A-4203-A9A3-988D46E1AEE6}"/>
    <cellStyle name="Moneda [0] 2 2 6 3 3 3" xfId="14912" xr:uid="{ABE62AC3-D8B7-4260-9F71-B964F2D72F86}"/>
    <cellStyle name="Moneda [0] 2 2 6 3 4" xfId="6326" xr:uid="{00ECF6E7-CF72-4807-9812-B55BE9F9E215}"/>
    <cellStyle name="Moneda [0] 2 2 6 3 5" xfId="12050" xr:uid="{5B5EAD3A-ED04-403B-A8C0-D271E0E3BA72}"/>
    <cellStyle name="Moneda [0] 2 2 6 4" xfId="1079" xr:uid="{501554D3-98C6-4EDB-9275-337BF42CD9D8}"/>
    <cellStyle name="Moneda [0] 2 2 6 4 2" xfId="2510" xr:uid="{84906386-026E-475D-9808-B88FEAF4C5BF}"/>
    <cellStyle name="Moneda [0] 2 2 6 4 2 2" xfId="5372" xr:uid="{54C4476D-1E5F-4CBC-A014-2419F0DD69C4}"/>
    <cellStyle name="Moneda [0] 2 2 6 4 2 2 2" xfId="11096" xr:uid="{0872B8AC-0DEE-4CD6-BB58-CC3204C36B2E}"/>
    <cellStyle name="Moneda [0] 2 2 6 4 2 2 3" xfId="16820" xr:uid="{C9945CB8-EAE4-4E95-A5F5-3DD1AE495676}"/>
    <cellStyle name="Moneda [0] 2 2 6 4 2 3" xfId="8234" xr:uid="{E0BDDB6B-A21C-49AA-B337-BD24CE8CE779}"/>
    <cellStyle name="Moneda [0] 2 2 6 4 2 4" xfId="13958" xr:uid="{47247619-4B4E-48B5-86D0-AF8CCCAD32AB}"/>
    <cellStyle name="Moneda [0] 2 2 6 4 3" xfId="3941" xr:uid="{8EE81B7C-A325-4189-B6C5-3F82633DC2BC}"/>
    <cellStyle name="Moneda [0] 2 2 6 4 3 2" xfId="9665" xr:uid="{0D0E13AC-EAF7-4A9F-BEF4-2D6EA3378AB7}"/>
    <cellStyle name="Moneda [0] 2 2 6 4 3 3" xfId="15389" xr:uid="{27436DA1-4659-43D5-ADC5-89DDC2499692}"/>
    <cellStyle name="Moneda [0] 2 2 6 4 4" xfId="6803" xr:uid="{EDCE1E16-EB89-41E5-9830-2D98C744FB43}"/>
    <cellStyle name="Moneda [0] 2 2 6 4 5" xfId="12527" xr:uid="{83699265-B9C0-4C68-AE55-9BAF787D0BFA}"/>
    <cellStyle name="Moneda [0] 2 2 6 5" xfId="1556" xr:uid="{44764039-C704-489E-A70E-62030A42B6DE}"/>
    <cellStyle name="Moneda [0] 2 2 6 5 2" xfId="4418" xr:uid="{18DC6596-D69F-4A28-B224-ACCAE708EF61}"/>
    <cellStyle name="Moneda [0] 2 2 6 5 2 2" xfId="10142" xr:uid="{D48BCA6F-A11B-402F-9957-6CF010152559}"/>
    <cellStyle name="Moneda [0] 2 2 6 5 2 3" xfId="15866" xr:uid="{838D1DF1-DEA6-4FE3-A27D-E873B7F77C68}"/>
    <cellStyle name="Moneda [0] 2 2 6 5 3" xfId="7280" xr:uid="{9F0B2B5C-4263-450F-9423-7390C73D248C}"/>
    <cellStyle name="Moneda [0] 2 2 6 5 4" xfId="13004" xr:uid="{A2151BCA-88A3-405B-B071-9292994B1FFA}"/>
    <cellStyle name="Moneda [0] 2 2 6 6" xfId="2987" xr:uid="{94BF2890-34B1-4FB4-92BA-4D836451149D}"/>
    <cellStyle name="Moneda [0] 2 2 6 6 2" xfId="8711" xr:uid="{4F2B3D4E-49F6-40DD-9699-96D528A902A4}"/>
    <cellStyle name="Moneda [0] 2 2 6 6 3" xfId="14435" xr:uid="{2EF2ECA8-10BF-410C-9344-5B296E2F8305}"/>
    <cellStyle name="Moneda [0] 2 2 6 7" xfId="5849" xr:uid="{3D950DA3-387A-4F65-882F-FA47171D602A}"/>
    <cellStyle name="Moneda [0] 2 2 6 8" xfId="11573" xr:uid="{4EC8E3B2-FF59-4B73-9E8C-41080D7F98CC}"/>
    <cellStyle name="Moneda [0] 2 2 7" xfId="246" xr:uid="{89B82179-F53B-4A94-830C-8904B52200E4}"/>
    <cellStyle name="Moneda [0] 2 2 7 2" xfId="723" xr:uid="{DDF0DA66-E79E-4BC5-831F-2FC6E3FC5CC7}"/>
    <cellStyle name="Moneda [0] 2 2 7 2 2" xfId="2154" xr:uid="{59BAE27E-0201-4C1A-8779-E7C929901B1C}"/>
    <cellStyle name="Moneda [0] 2 2 7 2 2 2" xfId="5016" xr:uid="{5D0A1322-8A60-4C5A-8D19-892270384D5F}"/>
    <cellStyle name="Moneda [0] 2 2 7 2 2 2 2" xfId="10740" xr:uid="{D08E7D79-5458-4254-B523-9D4D8BD4F8D1}"/>
    <cellStyle name="Moneda [0] 2 2 7 2 2 2 3" xfId="16464" xr:uid="{4D6C557C-3EE2-43DE-85CA-9DB033857DB5}"/>
    <cellStyle name="Moneda [0] 2 2 7 2 2 3" xfId="7878" xr:uid="{4422DBB1-DB2D-4CAE-838E-E224F9780A8E}"/>
    <cellStyle name="Moneda [0] 2 2 7 2 2 4" xfId="13602" xr:uid="{7FF6F8E4-4CD6-4F7D-892A-0787DEFA3C84}"/>
    <cellStyle name="Moneda [0] 2 2 7 2 3" xfId="3585" xr:uid="{0DC5F782-B500-439E-854E-46FA485D574B}"/>
    <cellStyle name="Moneda [0] 2 2 7 2 3 2" xfId="9309" xr:uid="{B673C097-D77A-4BD1-8F93-B02C67D5115C}"/>
    <cellStyle name="Moneda [0] 2 2 7 2 3 3" xfId="15033" xr:uid="{CD0B01EF-61A7-4AA6-BFFC-1D8DC1DEF12C}"/>
    <cellStyle name="Moneda [0] 2 2 7 2 4" xfId="6447" xr:uid="{A81D983E-3DF9-466D-9123-DCAA48ADA163}"/>
    <cellStyle name="Moneda [0] 2 2 7 2 5" xfId="12171" xr:uid="{85014E86-C251-4876-9980-604CF7A558D7}"/>
    <cellStyle name="Moneda [0] 2 2 7 3" xfId="1200" xr:uid="{5EF82607-28CB-485B-B95B-DCD84C53790F}"/>
    <cellStyle name="Moneda [0] 2 2 7 3 2" xfId="2631" xr:uid="{3C345186-A933-4CF1-A654-B9511AF37D4A}"/>
    <cellStyle name="Moneda [0] 2 2 7 3 2 2" xfId="5493" xr:uid="{44E472F9-1DCF-4007-B0A7-939F104D4376}"/>
    <cellStyle name="Moneda [0] 2 2 7 3 2 2 2" xfId="11217" xr:uid="{11EA6832-679B-4A05-8B32-04F6F42FA5E8}"/>
    <cellStyle name="Moneda [0] 2 2 7 3 2 2 3" xfId="16941" xr:uid="{CD4B3C1D-4177-424E-8747-617219D5B961}"/>
    <cellStyle name="Moneda [0] 2 2 7 3 2 3" xfId="8355" xr:uid="{9F59AEBE-8C45-45AE-AB15-C3996B267D2D}"/>
    <cellStyle name="Moneda [0] 2 2 7 3 2 4" xfId="14079" xr:uid="{2C5227B6-C38A-43AB-894C-142347D6BB38}"/>
    <cellStyle name="Moneda [0] 2 2 7 3 3" xfId="4062" xr:uid="{7CC2F803-B930-4513-86B6-E12ED9FC4E50}"/>
    <cellStyle name="Moneda [0] 2 2 7 3 3 2" xfId="9786" xr:uid="{EDB65ECF-5B40-4BE9-8A03-C911A51FE1F7}"/>
    <cellStyle name="Moneda [0] 2 2 7 3 3 3" xfId="15510" xr:uid="{1128C992-9BF5-4E3E-AFF6-98049A48D98E}"/>
    <cellStyle name="Moneda [0] 2 2 7 3 4" xfId="6924" xr:uid="{FC8A3CFF-92F0-427B-8050-B4F28CCC8C26}"/>
    <cellStyle name="Moneda [0] 2 2 7 3 5" xfId="12648" xr:uid="{46373096-B37C-44A6-83EC-E1DB7900436A}"/>
    <cellStyle name="Moneda [0] 2 2 7 4" xfId="1677" xr:uid="{7B8859D7-CCC2-4D5A-9DDF-8D31D14556B7}"/>
    <cellStyle name="Moneda [0] 2 2 7 4 2" xfId="4539" xr:uid="{4B4B3F10-441C-4184-AF8B-EA924019C43A}"/>
    <cellStyle name="Moneda [0] 2 2 7 4 2 2" xfId="10263" xr:uid="{C86088D4-0428-420D-8AC1-C04EF33A88C9}"/>
    <cellStyle name="Moneda [0] 2 2 7 4 2 3" xfId="15987" xr:uid="{76537F9F-DD30-4E86-9C62-EF701B4CFD58}"/>
    <cellStyle name="Moneda [0] 2 2 7 4 3" xfId="7401" xr:uid="{B8DA0A78-2546-4264-B230-F9CF8033F954}"/>
    <cellStyle name="Moneda [0] 2 2 7 4 4" xfId="13125" xr:uid="{173DBC3B-F210-4C33-9020-4D9505A70E21}"/>
    <cellStyle name="Moneda [0] 2 2 7 5" xfId="3108" xr:uid="{773402F4-819E-43F3-95C7-2A279781CF90}"/>
    <cellStyle name="Moneda [0] 2 2 7 5 2" xfId="8832" xr:uid="{B99CDE27-1F23-4A9A-9FC3-404019614428}"/>
    <cellStyle name="Moneda [0] 2 2 7 5 3" xfId="14556" xr:uid="{154303B7-36E9-4AE2-8391-D07DD7288DD8}"/>
    <cellStyle name="Moneda [0] 2 2 7 6" xfId="5970" xr:uid="{4661C8ED-D6BD-4AA1-B826-97D75D963B4C}"/>
    <cellStyle name="Moneda [0] 2 2 7 7" xfId="11694" xr:uid="{80DFBE80-33F8-41C3-BE09-0453ADA01ADC}"/>
    <cellStyle name="Moneda [0] 2 2 8" xfId="484" xr:uid="{84CD5C62-8E9F-4C5F-92E0-491EE3DF4806}"/>
    <cellStyle name="Moneda [0] 2 2 8 2" xfId="1915" xr:uid="{3BD29053-E961-45D7-87E1-D7F19B17AEA1}"/>
    <cellStyle name="Moneda [0] 2 2 8 2 2" xfId="4777" xr:uid="{9962D2E6-5584-44A0-8185-B97FB1F3F981}"/>
    <cellStyle name="Moneda [0] 2 2 8 2 2 2" xfId="10501" xr:uid="{FA613ECD-961E-45DF-A29B-9D1AACF17C18}"/>
    <cellStyle name="Moneda [0] 2 2 8 2 2 3" xfId="16225" xr:uid="{FC0DA889-C3E4-47BB-A353-C5C27518AEDF}"/>
    <cellStyle name="Moneda [0] 2 2 8 2 3" xfId="7639" xr:uid="{4B2AFC10-9D0E-4161-B351-8FDE6D9303F2}"/>
    <cellStyle name="Moneda [0] 2 2 8 2 4" xfId="13363" xr:uid="{AD9F46D5-1136-4DA9-9D42-4491D2B116B6}"/>
    <cellStyle name="Moneda [0] 2 2 8 3" xfId="3346" xr:uid="{5976FEE1-49DC-429C-A616-12A1D81CE105}"/>
    <cellStyle name="Moneda [0] 2 2 8 3 2" xfId="9070" xr:uid="{1044947C-871D-4F6F-B765-64472B5A33F6}"/>
    <cellStyle name="Moneda [0] 2 2 8 3 3" xfId="14794" xr:uid="{160A69E2-65B0-4856-B414-4C6E1FC05217}"/>
    <cellStyle name="Moneda [0] 2 2 8 4" xfId="6208" xr:uid="{3BC3F37F-381B-4524-903D-999DB3EB0FC3}"/>
    <cellStyle name="Moneda [0] 2 2 8 5" xfId="11932" xr:uid="{EEF647AC-AD49-4E65-B6F0-06542E859929}"/>
    <cellStyle name="Moneda [0] 2 2 9" xfId="961" xr:uid="{08917E02-50C7-4BFD-9EF9-5CCA8481D468}"/>
    <cellStyle name="Moneda [0] 2 2 9 2" xfId="2392" xr:uid="{893C9717-E916-4F1B-B642-F3EFAB6C0A08}"/>
    <cellStyle name="Moneda [0] 2 2 9 2 2" xfId="5254" xr:uid="{8BE3B1FF-B5E0-4788-BBC9-389B159A845D}"/>
    <cellStyle name="Moneda [0] 2 2 9 2 2 2" xfId="10978" xr:uid="{FB2A162C-A68D-4180-B238-14E19B09D878}"/>
    <cellStyle name="Moneda [0] 2 2 9 2 2 3" xfId="16702" xr:uid="{2B2F78B4-59A6-4830-9535-7AB8AF9681C0}"/>
    <cellStyle name="Moneda [0] 2 2 9 2 3" xfId="8116" xr:uid="{FC49669E-1913-4D76-BD1D-2991B211F025}"/>
    <cellStyle name="Moneda [0] 2 2 9 2 4" xfId="13840" xr:uid="{8EF0D6ED-D9FF-4FA5-BE3A-8A8629F3F349}"/>
    <cellStyle name="Moneda [0] 2 2 9 3" xfId="3823" xr:uid="{38D236EF-E11C-43FE-BF30-28A118E4677F}"/>
    <cellStyle name="Moneda [0] 2 2 9 3 2" xfId="9547" xr:uid="{33D4D85F-9DEF-4598-A6B8-1099C208716B}"/>
    <cellStyle name="Moneda [0] 2 2 9 3 3" xfId="15271" xr:uid="{1C3AB4AB-2DCB-4ACE-B24E-2CCCEBB857E6}"/>
    <cellStyle name="Moneda [0] 2 2 9 4" xfId="6685" xr:uid="{22231116-2E62-4C15-A5AF-BB686E1F5733}"/>
    <cellStyle name="Moneda [0] 2 2 9 5" xfId="12409" xr:uid="{B5A43C53-7916-485F-B4C0-3BB6840DDEC3}"/>
    <cellStyle name="Moneda [0] 2 3" xfId="11" xr:uid="{1E7B038E-8BF8-4C28-A8ED-1078AE4E4839}"/>
    <cellStyle name="Moneda [0] 2 3 10" xfId="2873" xr:uid="{985F1CC0-CEE9-46B2-B121-0A00706B41E8}"/>
    <cellStyle name="Moneda [0] 2 3 10 2" xfId="8597" xr:uid="{FC195F62-3AE0-4A0D-AE9D-A2A6A6D61250}"/>
    <cellStyle name="Moneda [0] 2 3 10 3" xfId="14321" xr:uid="{B57EDD91-9C6A-464A-9F60-B2D19FAAEDFC}"/>
    <cellStyle name="Moneda [0] 2 3 11" xfId="5736" xr:uid="{1993D041-6424-497F-B2CC-7655C1D8A7E8}"/>
    <cellStyle name="Moneda [0] 2 3 12" xfId="11460" xr:uid="{52231C93-CC69-451B-9E47-4C3ACE0051D6}"/>
    <cellStyle name="Moneda [0] 2 3 2" xfId="32" xr:uid="{8064A4D2-F81F-409D-90F1-BA003C87A774}"/>
    <cellStyle name="Moneda [0] 2 3 2 10" xfId="11480" xr:uid="{B905EEF0-11C1-44BC-9DF2-364791A7CC81}"/>
    <cellStyle name="Moneda [0] 2 3 2 2" xfId="91" xr:uid="{AEAC76A9-C28D-4DEC-B71F-16979114E9E2}"/>
    <cellStyle name="Moneda [0] 2 3 2 2 2" xfId="209" xr:uid="{624EEA71-CFEF-4EC2-9475-10782E1DC7F6}"/>
    <cellStyle name="Moneda [0] 2 3 2 2 2 2" xfId="448" xr:uid="{F941EE49-3192-4551-B147-2375F46B26AA}"/>
    <cellStyle name="Moneda [0] 2 3 2 2 2 2 2" xfId="925" xr:uid="{47219AD4-7F4E-4645-AFC3-9E5FA29F2552}"/>
    <cellStyle name="Moneda [0] 2 3 2 2 2 2 2 2" xfId="2356" xr:uid="{974D4A53-6547-4074-980F-EB665B6683E2}"/>
    <cellStyle name="Moneda [0] 2 3 2 2 2 2 2 2 2" xfId="5218" xr:uid="{295F4AB2-BFED-46D6-BE8B-1DC50245A9F6}"/>
    <cellStyle name="Moneda [0] 2 3 2 2 2 2 2 2 2 2" xfId="10942" xr:uid="{D43DE29A-DF50-4581-BA29-0FC6D7EC951C}"/>
    <cellStyle name="Moneda [0] 2 3 2 2 2 2 2 2 2 3" xfId="16666" xr:uid="{47D63FD8-2364-4D7B-A539-CAE07CED0CA2}"/>
    <cellStyle name="Moneda [0] 2 3 2 2 2 2 2 2 3" xfId="8080" xr:uid="{E74475FB-F959-4CF8-81D7-ABD1C808741C}"/>
    <cellStyle name="Moneda [0] 2 3 2 2 2 2 2 2 4" xfId="13804" xr:uid="{B550BAD8-F439-4F12-9904-1E902297DCF0}"/>
    <cellStyle name="Moneda [0] 2 3 2 2 2 2 2 3" xfId="3787" xr:uid="{C080C07C-3C53-4F43-AB29-DABF8D506A5B}"/>
    <cellStyle name="Moneda [0] 2 3 2 2 2 2 2 3 2" xfId="9511" xr:uid="{65C6F646-096F-4265-ADF7-820376064223}"/>
    <cellStyle name="Moneda [0] 2 3 2 2 2 2 2 3 3" xfId="15235" xr:uid="{82F4773C-DC65-4A42-BEC4-B3505CEE7BCB}"/>
    <cellStyle name="Moneda [0] 2 3 2 2 2 2 2 4" xfId="6649" xr:uid="{CDB6B88B-B56B-40EB-9F19-935F57B12070}"/>
    <cellStyle name="Moneda [0] 2 3 2 2 2 2 2 5" xfId="12373" xr:uid="{90F69C8B-7C49-4BF7-BBF4-3E0ABA742C1D}"/>
    <cellStyle name="Moneda [0] 2 3 2 2 2 2 3" xfId="1402" xr:uid="{E5B7BC8C-4D37-4121-B9BD-BCC0C096C132}"/>
    <cellStyle name="Moneda [0] 2 3 2 2 2 2 3 2" xfId="2833" xr:uid="{69556AE7-DB1A-4141-8E8C-1432059B69ED}"/>
    <cellStyle name="Moneda [0] 2 3 2 2 2 2 3 2 2" xfId="5695" xr:uid="{1414C5C8-0484-4BB4-8C1A-C56BDA8A99A2}"/>
    <cellStyle name="Moneda [0] 2 3 2 2 2 2 3 2 2 2" xfId="11419" xr:uid="{4B55B881-616C-40CE-882D-F5D9F83D0302}"/>
    <cellStyle name="Moneda [0] 2 3 2 2 2 2 3 2 2 3" xfId="17143" xr:uid="{F411C4B6-31D1-48E5-B152-4D2CDCAECFA0}"/>
    <cellStyle name="Moneda [0] 2 3 2 2 2 2 3 2 3" xfId="8557" xr:uid="{6AFC5A03-59B0-4483-B0E8-69BE7FA8DB20}"/>
    <cellStyle name="Moneda [0] 2 3 2 2 2 2 3 2 4" xfId="14281" xr:uid="{746232C0-A2CC-4E5E-96C0-A666953F3392}"/>
    <cellStyle name="Moneda [0] 2 3 2 2 2 2 3 3" xfId="4264" xr:uid="{9D34D24E-FBDC-41F0-B5DE-FA872D8E078C}"/>
    <cellStyle name="Moneda [0] 2 3 2 2 2 2 3 3 2" xfId="9988" xr:uid="{248E0FEC-4DA9-4A03-B2C2-1FFC96683EB6}"/>
    <cellStyle name="Moneda [0] 2 3 2 2 2 2 3 3 3" xfId="15712" xr:uid="{3C357FB2-D2DC-4E3D-9F06-B8DC285AEC84}"/>
    <cellStyle name="Moneda [0] 2 3 2 2 2 2 3 4" xfId="7126" xr:uid="{1D218D4B-9B2F-4301-AD5B-7D9E1B1A5240}"/>
    <cellStyle name="Moneda [0] 2 3 2 2 2 2 3 5" xfId="12850" xr:uid="{28594B1B-CE92-484B-ABAF-18EE94C26A25}"/>
    <cellStyle name="Moneda [0] 2 3 2 2 2 2 4" xfId="1879" xr:uid="{FCDFACB9-E0F7-4E04-83A5-A129AA443D32}"/>
    <cellStyle name="Moneda [0] 2 3 2 2 2 2 4 2" xfId="4741" xr:uid="{7F81A928-7308-4AD6-9D15-C4C852EDA73B}"/>
    <cellStyle name="Moneda [0] 2 3 2 2 2 2 4 2 2" xfId="10465" xr:uid="{2870E648-479D-4477-A516-9542A55A0A43}"/>
    <cellStyle name="Moneda [0] 2 3 2 2 2 2 4 2 3" xfId="16189" xr:uid="{18879C22-43D5-4A7F-983B-D184593D2EC6}"/>
    <cellStyle name="Moneda [0] 2 3 2 2 2 2 4 3" xfId="7603" xr:uid="{DE07D602-E766-4931-BB3B-69FCBE80C51D}"/>
    <cellStyle name="Moneda [0] 2 3 2 2 2 2 4 4" xfId="13327" xr:uid="{3A8CA234-60EB-40F4-8893-052449E9D9C6}"/>
    <cellStyle name="Moneda [0] 2 3 2 2 2 2 5" xfId="3310" xr:uid="{CA22B3F0-C1AE-4159-95FB-522F74A97283}"/>
    <cellStyle name="Moneda [0] 2 3 2 2 2 2 5 2" xfId="9034" xr:uid="{21EE6F83-0C20-4E14-A7ED-C28F1A8E573D}"/>
    <cellStyle name="Moneda [0] 2 3 2 2 2 2 5 3" xfId="14758" xr:uid="{58CA1AF6-1F04-4490-BEFC-D216824705C8}"/>
    <cellStyle name="Moneda [0] 2 3 2 2 2 2 6" xfId="6172" xr:uid="{A1977136-B4B6-4408-869F-0D9FC18C25C2}"/>
    <cellStyle name="Moneda [0] 2 3 2 2 2 2 7" xfId="11896" xr:uid="{ECCD9145-6BC7-46F2-B288-60C44D2D2994}"/>
    <cellStyle name="Moneda [0] 2 3 2 2 2 3" xfId="686" xr:uid="{5912C7F3-5626-448E-A5CB-DFC91AF5E091}"/>
    <cellStyle name="Moneda [0] 2 3 2 2 2 3 2" xfId="2117" xr:uid="{EB8BBFEA-17D3-4F6B-B0F1-1B91B1880A41}"/>
    <cellStyle name="Moneda [0] 2 3 2 2 2 3 2 2" xfId="4979" xr:uid="{A6C1637B-FFAF-4A56-83D6-8434A28C0F40}"/>
    <cellStyle name="Moneda [0] 2 3 2 2 2 3 2 2 2" xfId="10703" xr:uid="{80F2AA45-2581-442F-89D5-6747B370728C}"/>
    <cellStyle name="Moneda [0] 2 3 2 2 2 3 2 2 3" xfId="16427" xr:uid="{FC9700F5-D944-4E75-8CE5-8A1D44645042}"/>
    <cellStyle name="Moneda [0] 2 3 2 2 2 3 2 3" xfId="7841" xr:uid="{FAD6AB9C-0374-4866-9EDD-A656088E4DA4}"/>
    <cellStyle name="Moneda [0] 2 3 2 2 2 3 2 4" xfId="13565" xr:uid="{074315C4-5D07-4CDE-B33B-9E623D9559EC}"/>
    <cellStyle name="Moneda [0] 2 3 2 2 2 3 3" xfId="3548" xr:uid="{DB9DC407-47FC-4BC1-9EEB-59D790AD1765}"/>
    <cellStyle name="Moneda [0] 2 3 2 2 2 3 3 2" xfId="9272" xr:uid="{C13B6813-6B1D-470E-8159-0B106F043EC0}"/>
    <cellStyle name="Moneda [0] 2 3 2 2 2 3 3 3" xfId="14996" xr:uid="{3486079D-610B-4025-B608-0955A677F10D}"/>
    <cellStyle name="Moneda [0] 2 3 2 2 2 3 4" xfId="6410" xr:uid="{26A93FF9-8E7C-4797-9350-1A1C6910974C}"/>
    <cellStyle name="Moneda [0] 2 3 2 2 2 3 5" xfId="12134" xr:uid="{634F6C38-FF12-4650-AEE3-B929F37594A1}"/>
    <cellStyle name="Moneda [0] 2 3 2 2 2 4" xfId="1163" xr:uid="{5E75CD8D-AC59-4EE3-98E0-EFED385CF718}"/>
    <cellStyle name="Moneda [0] 2 3 2 2 2 4 2" xfId="2594" xr:uid="{DB9CA3DC-C6D5-4F5C-8EE1-D094C6612ACF}"/>
    <cellStyle name="Moneda [0] 2 3 2 2 2 4 2 2" xfId="5456" xr:uid="{5305ACAA-F2A4-4062-B656-7703C080C954}"/>
    <cellStyle name="Moneda [0] 2 3 2 2 2 4 2 2 2" xfId="11180" xr:uid="{70027DA6-9997-4D3D-B904-AE07259D81BD}"/>
    <cellStyle name="Moneda [0] 2 3 2 2 2 4 2 2 3" xfId="16904" xr:uid="{7CA1B5EC-1BB8-4A4F-A4A1-7797E9F629D6}"/>
    <cellStyle name="Moneda [0] 2 3 2 2 2 4 2 3" xfId="8318" xr:uid="{EA4B2C61-C593-422B-9998-B376AECA29A3}"/>
    <cellStyle name="Moneda [0] 2 3 2 2 2 4 2 4" xfId="14042" xr:uid="{7C8EDD5F-5C6E-4EFB-AFD7-C0AB154F7990}"/>
    <cellStyle name="Moneda [0] 2 3 2 2 2 4 3" xfId="4025" xr:uid="{96D9DE97-06EE-4448-A418-303D8335A4D8}"/>
    <cellStyle name="Moneda [0] 2 3 2 2 2 4 3 2" xfId="9749" xr:uid="{9C870A34-DCF2-4FE7-BB4E-FB9EF7E36302}"/>
    <cellStyle name="Moneda [0] 2 3 2 2 2 4 3 3" xfId="15473" xr:uid="{3DD7354B-BFE3-4763-890E-B6057BC48936}"/>
    <cellStyle name="Moneda [0] 2 3 2 2 2 4 4" xfId="6887" xr:uid="{4504C013-E386-4F52-902F-F6E0B0372843}"/>
    <cellStyle name="Moneda [0] 2 3 2 2 2 4 5" xfId="12611" xr:uid="{2DC8C22B-60AE-49F8-AFD6-FBC2F09EE4AB}"/>
    <cellStyle name="Moneda [0] 2 3 2 2 2 5" xfId="1640" xr:uid="{6B5C6F71-F38C-4436-BA12-6BC68E67367D}"/>
    <cellStyle name="Moneda [0] 2 3 2 2 2 5 2" xfId="4502" xr:uid="{4520C827-F493-436E-937B-D7E4307128A3}"/>
    <cellStyle name="Moneda [0] 2 3 2 2 2 5 2 2" xfId="10226" xr:uid="{D7FA5218-F2E6-46B1-8430-A5ED480F5795}"/>
    <cellStyle name="Moneda [0] 2 3 2 2 2 5 2 3" xfId="15950" xr:uid="{AB9C2BD1-9631-4646-9B57-8B7F056EBE1A}"/>
    <cellStyle name="Moneda [0] 2 3 2 2 2 5 3" xfId="7364" xr:uid="{D4D81485-FD1A-4E4C-8563-9905F16F4F6F}"/>
    <cellStyle name="Moneda [0] 2 3 2 2 2 5 4" xfId="13088" xr:uid="{8AB7B7D9-F84F-4D64-8CEE-F744267AB1CF}"/>
    <cellStyle name="Moneda [0] 2 3 2 2 2 6" xfId="3071" xr:uid="{9B0C4A4F-04B4-4B10-8CE9-FBAACCDC5C10}"/>
    <cellStyle name="Moneda [0] 2 3 2 2 2 6 2" xfId="8795" xr:uid="{F5C6A76B-6BD6-4F18-B084-EDB751E90304}"/>
    <cellStyle name="Moneda [0] 2 3 2 2 2 6 3" xfId="14519" xr:uid="{2722D93C-1D26-4842-92FD-D847BBA56878}"/>
    <cellStyle name="Moneda [0] 2 3 2 2 2 7" xfId="5933" xr:uid="{FE8F5D69-6586-41A6-8B9D-E9A6F6E0C061}"/>
    <cellStyle name="Moneda [0] 2 3 2 2 2 8" xfId="11657" xr:uid="{AAC69C7F-8A64-45FD-8833-81D7D80B795E}"/>
    <cellStyle name="Moneda [0] 2 3 2 2 3" xfId="330" xr:uid="{554614E6-35F5-4498-A343-703DABFE6E06}"/>
    <cellStyle name="Moneda [0] 2 3 2 2 3 2" xfId="807" xr:uid="{9D201BE0-F8B6-4F7A-BCC7-2CA4D09B36BB}"/>
    <cellStyle name="Moneda [0] 2 3 2 2 3 2 2" xfId="2238" xr:uid="{EF5BD51E-4331-4A0B-982A-E3262D1E6EA2}"/>
    <cellStyle name="Moneda [0] 2 3 2 2 3 2 2 2" xfId="5100" xr:uid="{35236C8E-FE98-4283-B167-82AF5DAC4D70}"/>
    <cellStyle name="Moneda [0] 2 3 2 2 3 2 2 2 2" xfId="10824" xr:uid="{89B69DE8-B803-4131-9242-C91CCBFD1472}"/>
    <cellStyle name="Moneda [0] 2 3 2 2 3 2 2 2 3" xfId="16548" xr:uid="{00403843-2C8B-409F-AA44-278F1FF43A19}"/>
    <cellStyle name="Moneda [0] 2 3 2 2 3 2 2 3" xfId="7962" xr:uid="{35AAAEB8-5DCD-4701-9A1A-823562EBE6A4}"/>
    <cellStyle name="Moneda [0] 2 3 2 2 3 2 2 4" xfId="13686" xr:uid="{AFECD797-36BF-45C1-88C0-673A48F84A60}"/>
    <cellStyle name="Moneda [0] 2 3 2 2 3 2 3" xfId="3669" xr:uid="{574C20CD-F0CE-416C-A562-BB3BD782DF16}"/>
    <cellStyle name="Moneda [0] 2 3 2 2 3 2 3 2" xfId="9393" xr:uid="{FCE675EF-AB19-4DEB-BCD6-7832624AA94E}"/>
    <cellStyle name="Moneda [0] 2 3 2 2 3 2 3 3" xfId="15117" xr:uid="{3342834B-A120-4347-A34B-7EC4D92A3688}"/>
    <cellStyle name="Moneda [0] 2 3 2 2 3 2 4" xfId="6531" xr:uid="{5A2667DF-0CF8-447E-B80C-89343FC2F439}"/>
    <cellStyle name="Moneda [0] 2 3 2 2 3 2 5" xfId="12255" xr:uid="{80B7CF33-0077-44BA-8B48-DF96A281FF70}"/>
    <cellStyle name="Moneda [0] 2 3 2 2 3 3" xfId="1284" xr:uid="{6F1EB627-14DA-403E-B863-5DB8CE9190F3}"/>
    <cellStyle name="Moneda [0] 2 3 2 2 3 3 2" xfId="2715" xr:uid="{F6B0358B-FEB3-429A-887C-856895B282CB}"/>
    <cellStyle name="Moneda [0] 2 3 2 2 3 3 2 2" xfId="5577" xr:uid="{72DA837C-8F58-4DA2-B7C3-901234F63A6F}"/>
    <cellStyle name="Moneda [0] 2 3 2 2 3 3 2 2 2" xfId="11301" xr:uid="{70DA18A6-9935-4C06-82FC-865032F7DF85}"/>
    <cellStyle name="Moneda [0] 2 3 2 2 3 3 2 2 3" xfId="17025" xr:uid="{36676C1C-1381-4A95-945B-EABA5B9144AA}"/>
    <cellStyle name="Moneda [0] 2 3 2 2 3 3 2 3" xfId="8439" xr:uid="{180378B4-975E-4B49-90F3-1984AC1E2D62}"/>
    <cellStyle name="Moneda [0] 2 3 2 2 3 3 2 4" xfId="14163" xr:uid="{E84CD039-5FE0-4F6B-ABC4-171D287D9C9E}"/>
    <cellStyle name="Moneda [0] 2 3 2 2 3 3 3" xfId="4146" xr:uid="{46843A42-AFC7-4314-B5D9-29975AB61964}"/>
    <cellStyle name="Moneda [0] 2 3 2 2 3 3 3 2" xfId="9870" xr:uid="{4EE5BED7-BD40-4313-BEE6-A508A69D8CB2}"/>
    <cellStyle name="Moneda [0] 2 3 2 2 3 3 3 3" xfId="15594" xr:uid="{4C56B2FA-CBDE-47E0-8415-F3E252475F03}"/>
    <cellStyle name="Moneda [0] 2 3 2 2 3 3 4" xfId="7008" xr:uid="{3BBED9CB-E4B0-4F0C-8344-26C6D6FD5C99}"/>
    <cellStyle name="Moneda [0] 2 3 2 2 3 3 5" xfId="12732" xr:uid="{E11A16DB-C899-48B5-9F4A-F7088E80DB7C}"/>
    <cellStyle name="Moneda [0] 2 3 2 2 3 4" xfId="1761" xr:uid="{D424F35A-CDBC-46ED-A1CF-90F4435FBBD0}"/>
    <cellStyle name="Moneda [0] 2 3 2 2 3 4 2" xfId="4623" xr:uid="{B47F86F7-8CF8-48DA-93E0-AF848845F308}"/>
    <cellStyle name="Moneda [0] 2 3 2 2 3 4 2 2" xfId="10347" xr:uid="{96AD970E-A507-4811-AB36-4FE981846F7F}"/>
    <cellStyle name="Moneda [0] 2 3 2 2 3 4 2 3" xfId="16071" xr:uid="{8409CF56-9E82-4FCC-A025-29E5D91A2786}"/>
    <cellStyle name="Moneda [0] 2 3 2 2 3 4 3" xfId="7485" xr:uid="{A266778A-AA5B-4630-9FE2-0A965C837641}"/>
    <cellStyle name="Moneda [0] 2 3 2 2 3 4 4" xfId="13209" xr:uid="{546D2AFB-E29A-4D00-8BC0-927C0E223C3B}"/>
    <cellStyle name="Moneda [0] 2 3 2 2 3 5" xfId="3192" xr:uid="{7F904A56-56A0-4462-AF44-C6525CD67EA9}"/>
    <cellStyle name="Moneda [0] 2 3 2 2 3 5 2" xfId="8916" xr:uid="{3DE97082-D911-40D6-A671-236C390D6CDA}"/>
    <cellStyle name="Moneda [0] 2 3 2 2 3 5 3" xfId="14640" xr:uid="{3601A869-566B-497A-A7E1-B423C841CA7C}"/>
    <cellStyle name="Moneda [0] 2 3 2 2 3 6" xfId="6054" xr:uid="{BE84E7F3-F625-48D3-80A8-BF839EE8B224}"/>
    <cellStyle name="Moneda [0] 2 3 2 2 3 7" xfId="11778" xr:uid="{7E483045-52B6-4772-8814-679C6C18D980}"/>
    <cellStyle name="Moneda [0] 2 3 2 2 4" xfId="568" xr:uid="{1AA1F7C3-B69A-4405-BA01-E9D01F03BB02}"/>
    <cellStyle name="Moneda [0] 2 3 2 2 4 2" xfId="1999" xr:uid="{A602D0AF-2250-467A-8B52-68A63360FAA6}"/>
    <cellStyle name="Moneda [0] 2 3 2 2 4 2 2" xfId="4861" xr:uid="{CC3E9123-7C4B-4EDA-8EC4-0E58559ED935}"/>
    <cellStyle name="Moneda [0] 2 3 2 2 4 2 2 2" xfId="10585" xr:uid="{C100CB8B-B5FC-4E9F-883B-2585F173692D}"/>
    <cellStyle name="Moneda [0] 2 3 2 2 4 2 2 3" xfId="16309" xr:uid="{B2975158-83DB-4179-9204-12966893CA4D}"/>
    <cellStyle name="Moneda [0] 2 3 2 2 4 2 3" xfId="7723" xr:uid="{E491F91D-964F-4D54-B3D8-4CE5F9BF9185}"/>
    <cellStyle name="Moneda [0] 2 3 2 2 4 2 4" xfId="13447" xr:uid="{219768FA-C226-444B-A6C6-3BEF2A675E86}"/>
    <cellStyle name="Moneda [0] 2 3 2 2 4 3" xfId="3430" xr:uid="{A4FB0D42-78D9-48DF-9ADB-C1A2AED1909C}"/>
    <cellStyle name="Moneda [0] 2 3 2 2 4 3 2" xfId="9154" xr:uid="{A6A1DF46-46A1-42B9-B420-3056092BA1C2}"/>
    <cellStyle name="Moneda [0] 2 3 2 2 4 3 3" xfId="14878" xr:uid="{264ECBC7-4DAC-406F-B573-19759A3EC205}"/>
    <cellStyle name="Moneda [0] 2 3 2 2 4 4" xfId="6292" xr:uid="{6D82A91E-826B-4C17-BDBB-807DF41AE070}"/>
    <cellStyle name="Moneda [0] 2 3 2 2 4 5" xfId="12016" xr:uid="{1D2936C4-984B-4228-AAD3-564660D15B30}"/>
    <cellStyle name="Moneda [0] 2 3 2 2 5" xfId="1045" xr:uid="{F81BFB2A-1A6B-42F8-9071-17084F02F5D4}"/>
    <cellStyle name="Moneda [0] 2 3 2 2 5 2" xfId="2476" xr:uid="{4AAA0559-D6EF-46AE-B044-130404F9BA34}"/>
    <cellStyle name="Moneda [0] 2 3 2 2 5 2 2" xfId="5338" xr:uid="{026DD21F-7AC4-40D4-BC52-8F76D89FCC36}"/>
    <cellStyle name="Moneda [0] 2 3 2 2 5 2 2 2" xfId="11062" xr:uid="{FFC261F5-6A06-494C-85A6-81E1144C6F94}"/>
    <cellStyle name="Moneda [0] 2 3 2 2 5 2 2 3" xfId="16786" xr:uid="{DC0B1C6B-7803-49F8-995A-A8F44CB40858}"/>
    <cellStyle name="Moneda [0] 2 3 2 2 5 2 3" xfId="8200" xr:uid="{76843709-3C52-42EF-BE2C-6B9292DC4727}"/>
    <cellStyle name="Moneda [0] 2 3 2 2 5 2 4" xfId="13924" xr:uid="{650FADB8-68A3-442A-8943-405CBE9A0947}"/>
    <cellStyle name="Moneda [0] 2 3 2 2 5 3" xfId="3907" xr:uid="{AD3DD4B5-F715-42AC-A8D2-DE7D21E2A0DA}"/>
    <cellStyle name="Moneda [0] 2 3 2 2 5 3 2" xfId="9631" xr:uid="{89C744F1-4577-4CD6-A3AE-394AFD75874B}"/>
    <cellStyle name="Moneda [0] 2 3 2 2 5 3 3" xfId="15355" xr:uid="{B3390238-E8F9-4981-A4F4-F0847A6CBC6A}"/>
    <cellStyle name="Moneda [0] 2 3 2 2 5 4" xfId="6769" xr:uid="{DBD755FC-70AA-4FAE-B2BC-9FBC670F9A5B}"/>
    <cellStyle name="Moneda [0] 2 3 2 2 5 5" xfId="12493" xr:uid="{DAC6D078-5FA6-43CF-834B-F16FDF2DC734}"/>
    <cellStyle name="Moneda [0] 2 3 2 2 6" xfId="1522" xr:uid="{3632EFE7-1B80-46BE-AF28-17B198FEF707}"/>
    <cellStyle name="Moneda [0] 2 3 2 2 6 2" xfId="4384" xr:uid="{E3D98D1E-A141-473B-9604-D445D38499A0}"/>
    <cellStyle name="Moneda [0] 2 3 2 2 6 2 2" xfId="10108" xr:uid="{526CAD43-D97C-46F8-B2F4-131E551483DF}"/>
    <cellStyle name="Moneda [0] 2 3 2 2 6 2 3" xfId="15832" xr:uid="{0A44066A-E6EA-41FA-B4BA-93E7039AF3E3}"/>
    <cellStyle name="Moneda [0] 2 3 2 2 6 3" xfId="7246" xr:uid="{9A602FF3-7861-47A3-A83F-7AF84C4BFF6F}"/>
    <cellStyle name="Moneda [0] 2 3 2 2 6 4" xfId="12970" xr:uid="{4F997577-7453-4B4E-BC13-E3D0D4C25EEC}"/>
    <cellStyle name="Moneda [0] 2 3 2 2 7" xfId="2953" xr:uid="{3833C7F6-9E18-4BB2-8317-B4DBBF508B5A}"/>
    <cellStyle name="Moneda [0] 2 3 2 2 7 2" xfId="8677" xr:uid="{C2271B61-B1B0-4969-BCAA-B6D51932AD5C}"/>
    <cellStyle name="Moneda [0] 2 3 2 2 7 3" xfId="14401" xr:uid="{35F6DBE5-989D-4BB8-A0D4-76D8D1815F44}"/>
    <cellStyle name="Moneda [0] 2 3 2 2 8" xfId="5815" xr:uid="{54AFE351-19B5-4AB1-9894-90E251372B85}"/>
    <cellStyle name="Moneda [0] 2 3 2 2 9" xfId="11539" xr:uid="{F5CD56F6-4673-4A74-B041-4CC8E88BC5B1}"/>
    <cellStyle name="Moneda [0] 2 3 2 3" xfId="149" xr:uid="{D563B7D6-A4F3-46CE-8D2C-86E6615B4EBC}"/>
    <cellStyle name="Moneda [0] 2 3 2 3 2" xfId="388" xr:uid="{A65EBAE2-C474-49D9-91BE-495FBEFCCFE9}"/>
    <cellStyle name="Moneda [0] 2 3 2 3 2 2" xfId="865" xr:uid="{DB3135EC-1D8B-40E9-BFEE-2815C3D32D3A}"/>
    <cellStyle name="Moneda [0] 2 3 2 3 2 2 2" xfId="2296" xr:uid="{B6457E09-206E-416D-9BAB-958F658199D3}"/>
    <cellStyle name="Moneda [0] 2 3 2 3 2 2 2 2" xfId="5158" xr:uid="{5C31C9EF-5D84-4710-B736-2BEF55BEAEBB}"/>
    <cellStyle name="Moneda [0] 2 3 2 3 2 2 2 2 2" xfId="10882" xr:uid="{DF42171F-A934-4A4D-AFFF-2FB74D874F79}"/>
    <cellStyle name="Moneda [0] 2 3 2 3 2 2 2 2 3" xfId="16606" xr:uid="{C8B49D3E-65C8-48CB-9E20-CF495761FF51}"/>
    <cellStyle name="Moneda [0] 2 3 2 3 2 2 2 3" xfId="8020" xr:uid="{58F75064-F404-4F37-9B94-2F6FDB014ADB}"/>
    <cellStyle name="Moneda [0] 2 3 2 3 2 2 2 4" xfId="13744" xr:uid="{D1D1468A-DED9-4820-8B26-0991065E92F1}"/>
    <cellStyle name="Moneda [0] 2 3 2 3 2 2 3" xfId="3727" xr:uid="{E93EC5AE-22BB-4CA9-9901-EEA075F2E8D6}"/>
    <cellStyle name="Moneda [0] 2 3 2 3 2 2 3 2" xfId="9451" xr:uid="{BB35131C-02C2-49CF-B579-29D387982435}"/>
    <cellStyle name="Moneda [0] 2 3 2 3 2 2 3 3" xfId="15175" xr:uid="{25722931-A11E-43BC-957D-F26F2EE78B56}"/>
    <cellStyle name="Moneda [0] 2 3 2 3 2 2 4" xfId="6589" xr:uid="{D05453BB-2B7E-4D77-8E12-F3A813A9DF28}"/>
    <cellStyle name="Moneda [0] 2 3 2 3 2 2 5" xfId="12313" xr:uid="{CDAA1EEA-9819-4BE8-8D50-58481947AF2F}"/>
    <cellStyle name="Moneda [0] 2 3 2 3 2 3" xfId="1342" xr:uid="{9D547FDF-E27A-4D3C-800A-668F7D258C0E}"/>
    <cellStyle name="Moneda [0] 2 3 2 3 2 3 2" xfId="2773" xr:uid="{A56D57A1-7916-4B48-B503-E040F165E34C}"/>
    <cellStyle name="Moneda [0] 2 3 2 3 2 3 2 2" xfId="5635" xr:uid="{3F0B80CB-547D-4D3F-920B-22640659C78C}"/>
    <cellStyle name="Moneda [0] 2 3 2 3 2 3 2 2 2" xfId="11359" xr:uid="{13BE9B5C-ABF4-489A-8F34-E1E5BB404835}"/>
    <cellStyle name="Moneda [0] 2 3 2 3 2 3 2 2 3" xfId="17083" xr:uid="{72D8E5D6-46B2-46DB-B7C0-D926F1FF5109}"/>
    <cellStyle name="Moneda [0] 2 3 2 3 2 3 2 3" xfId="8497" xr:uid="{8642FA5C-F757-45C6-81C2-5E6B05E49337}"/>
    <cellStyle name="Moneda [0] 2 3 2 3 2 3 2 4" xfId="14221" xr:uid="{C32C1B4C-EF4C-4DE3-AE28-A8352EB98E1D}"/>
    <cellStyle name="Moneda [0] 2 3 2 3 2 3 3" xfId="4204" xr:uid="{5F26C4C9-14BF-41E3-BE51-05A603ACD46E}"/>
    <cellStyle name="Moneda [0] 2 3 2 3 2 3 3 2" xfId="9928" xr:uid="{A9F3BD93-8759-4651-9542-0D6CBA7BAB5A}"/>
    <cellStyle name="Moneda [0] 2 3 2 3 2 3 3 3" xfId="15652" xr:uid="{8DD99ABA-96F9-4EC8-88B0-7FBCC9BCA5F8}"/>
    <cellStyle name="Moneda [0] 2 3 2 3 2 3 4" xfId="7066" xr:uid="{F0E388CE-2539-40D1-A79B-38E54F47F2EA}"/>
    <cellStyle name="Moneda [0] 2 3 2 3 2 3 5" xfId="12790" xr:uid="{B2B54901-0381-4F38-BF06-3D8BDA73E9BF}"/>
    <cellStyle name="Moneda [0] 2 3 2 3 2 4" xfId="1819" xr:uid="{DB4B118A-8578-4CC0-A7EE-B378F23D1227}"/>
    <cellStyle name="Moneda [0] 2 3 2 3 2 4 2" xfId="4681" xr:uid="{8223EBBF-D0E9-4756-A9A8-568ACF7EF0F3}"/>
    <cellStyle name="Moneda [0] 2 3 2 3 2 4 2 2" xfId="10405" xr:uid="{6C70A950-8DFD-40E4-968C-E492198D8A97}"/>
    <cellStyle name="Moneda [0] 2 3 2 3 2 4 2 3" xfId="16129" xr:uid="{E5E093A7-5DD7-4B46-B989-3B8A188CF804}"/>
    <cellStyle name="Moneda [0] 2 3 2 3 2 4 3" xfId="7543" xr:uid="{61E38F75-24FC-4F7D-ABD6-CACDC2FEA609}"/>
    <cellStyle name="Moneda [0] 2 3 2 3 2 4 4" xfId="13267" xr:uid="{EBAA7953-489B-4A85-A13C-D42D0000303D}"/>
    <cellStyle name="Moneda [0] 2 3 2 3 2 5" xfId="3250" xr:uid="{D5B832BF-3B45-4F06-8EAC-F85672804E91}"/>
    <cellStyle name="Moneda [0] 2 3 2 3 2 5 2" xfId="8974" xr:uid="{352428AB-9D15-48F5-8348-EBEBB09293E4}"/>
    <cellStyle name="Moneda [0] 2 3 2 3 2 5 3" xfId="14698" xr:uid="{F16A87AF-9AB3-4474-A002-70D25996B00A}"/>
    <cellStyle name="Moneda [0] 2 3 2 3 2 6" xfId="6112" xr:uid="{A66C30E9-7B05-42CA-8F6E-00BE7B7336DE}"/>
    <cellStyle name="Moneda [0] 2 3 2 3 2 7" xfId="11836" xr:uid="{7836ADA6-CC6D-433F-8BE9-E492E903515E}"/>
    <cellStyle name="Moneda [0] 2 3 2 3 3" xfId="626" xr:uid="{AC7777CC-E781-4B67-82EF-82B0C5EF5C1D}"/>
    <cellStyle name="Moneda [0] 2 3 2 3 3 2" xfId="2057" xr:uid="{CA54A4B6-DF08-4403-B760-8D72D2CBEDD9}"/>
    <cellStyle name="Moneda [0] 2 3 2 3 3 2 2" xfId="4919" xr:uid="{688187E9-ACEF-4B20-AA53-2BA818998210}"/>
    <cellStyle name="Moneda [0] 2 3 2 3 3 2 2 2" xfId="10643" xr:uid="{8D0FAC77-20F2-49DF-ADEF-82EAD628EA00}"/>
    <cellStyle name="Moneda [0] 2 3 2 3 3 2 2 3" xfId="16367" xr:uid="{09C42B9A-70DC-4413-9DE9-83490154C4EC}"/>
    <cellStyle name="Moneda [0] 2 3 2 3 3 2 3" xfId="7781" xr:uid="{F5446AC4-29AA-49DA-B5B3-1A35A4B76C00}"/>
    <cellStyle name="Moneda [0] 2 3 2 3 3 2 4" xfId="13505" xr:uid="{DF728CB5-ECB7-4FFF-8230-ED30D8A048E2}"/>
    <cellStyle name="Moneda [0] 2 3 2 3 3 3" xfId="3488" xr:uid="{C363323C-A14F-4CD0-954D-55F8C9FDDC7A}"/>
    <cellStyle name="Moneda [0] 2 3 2 3 3 3 2" xfId="9212" xr:uid="{ECC98C4C-791B-4B56-8AC6-E20D71358E13}"/>
    <cellStyle name="Moneda [0] 2 3 2 3 3 3 3" xfId="14936" xr:uid="{2BF3AE04-4405-4C06-868F-6625E6109BD8}"/>
    <cellStyle name="Moneda [0] 2 3 2 3 3 4" xfId="6350" xr:uid="{19A9ABE9-04EA-461C-AEF3-7DFD1480B1E0}"/>
    <cellStyle name="Moneda [0] 2 3 2 3 3 5" xfId="12074" xr:uid="{5B6983DB-F8CF-4CE9-93F6-2A8F5F0B0CA9}"/>
    <cellStyle name="Moneda [0] 2 3 2 3 4" xfId="1103" xr:uid="{1208FA0E-E157-4E60-AE78-9617EFAE7D77}"/>
    <cellStyle name="Moneda [0] 2 3 2 3 4 2" xfId="2534" xr:uid="{F27C5992-8E46-4649-97A6-59F5E812A9E9}"/>
    <cellStyle name="Moneda [0] 2 3 2 3 4 2 2" xfId="5396" xr:uid="{0556D722-3D33-4CAE-9BB8-3880AA66080F}"/>
    <cellStyle name="Moneda [0] 2 3 2 3 4 2 2 2" xfId="11120" xr:uid="{85A59172-9EBE-4102-A5EE-C9853BB8DB0C}"/>
    <cellStyle name="Moneda [0] 2 3 2 3 4 2 2 3" xfId="16844" xr:uid="{4FFEE9D6-E003-42CB-B9E9-EA72E91E564E}"/>
    <cellStyle name="Moneda [0] 2 3 2 3 4 2 3" xfId="8258" xr:uid="{745735F0-AA85-4359-B133-CC33011CB81C}"/>
    <cellStyle name="Moneda [0] 2 3 2 3 4 2 4" xfId="13982" xr:uid="{CCA94ED8-B986-490F-8E9A-40EBBD6B8D48}"/>
    <cellStyle name="Moneda [0] 2 3 2 3 4 3" xfId="3965" xr:uid="{38B51978-8DA8-4D1C-8776-06E20C0A80B5}"/>
    <cellStyle name="Moneda [0] 2 3 2 3 4 3 2" xfId="9689" xr:uid="{ADE33057-D073-4B95-ACB5-A97B279A5152}"/>
    <cellStyle name="Moneda [0] 2 3 2 3 4 3 3" xfId="15413" xr:uid="{E20D0F29-81A5-4F4D-90C3-D138DD79E5DA}"/>
    <cellStyle name="Moneda [0] 2 3 2 3 4 4" xfId="6827" xr:uid="{F1159565-9F8F-4EBD-A6B6-4BF85E998128}"/>
    <cellStyle name="Moneda [0] 2 3 2 3 4 5" xfId="12551" xr:uid="{B54DD66E-80F9-4221-A410-FF5E3A37A73A}"/>
    <cellStyle name="Moneda [0] 2 3 2 3 5" xfId="1580" xr:uid="{D5B612BE-67B3-4A46-A5A3-FC3419D21373}"/>
    <cellStyle name="Moneda [0] 2 3 2 3 5 2" xfId="4442" xr:uid="{E7D922F0-AD8B-499B-B4A9-140CBD22649A}"/>
    <cellStyle name="Moneda [0] 2 3 2 3 5 2 2" xfId="10166" xr:uid="{90C9B99D-DA63-45D5-A63B-D826E8759561}"/>
    <cellStyle name="Moneda [0] 2 3 2 3 5 2 3" xfId="15890" xr:uid="{3FDD36B4-D2BF-4660-9576-EB1B38250254}"/>
    <cellStyle name="Moneda [0] 2 3 2 3 5 3" xfId="7304" xr:uid="{B3C67922-E89E-4DA1-94C4-106B73B6CB6E}"/>
    <cellStyle name="Moneda [0] 2 3 2 3 5 4" xfId="13028" xr:uid="{B43C2647-51F9-4457-B2B8-29821D23BA79}"/>
    <cellStyle name="Moneda [0] 2 3 2 3 6" xfId="3011" xr:uid="{0F56A362-94E2-4921-86E2-661D91603422}"/>
    <cellStyle name="Moneda [0] 2 3 2 3 6 2" xfId="8735" xr:uid="{57FAEB48-6AFB-44C3-A68A-B67507FA1467}"/>
    <cellStyle name="Moneda [0] 2 3 2 3 6 3" xfId="14459" xr:uid="{9BAEABBB-5493-44E4-A95F-775C843BAFEE}"/>
    <cellStyle name="Moneda [0] 2 3 2 3 7" xfId="5873" xr:uid="{BC207588-48EB-410B-82F7-133B18183F17}"/>
    <cellStyle name="Moneda [0] 2 3 2 3 8" xfId="11597" xr:uid="{0867EC63-9F82-4C71-A2B4-EFEE778794AD}"/>
    <cellStyle name="Moneda [0] 2 3 2 4" xfId="270" xr:uid="{F4A2219A-5786-4FFF-A58C-28C3B0273645}"/>
    <cellStyle name="Moneda [0] 2 3 2 4 2" xfId="747" xr:uid="{AAB6460B-F2E0-4035-B3D8-6121EAB7A98C}"/>
    <cellStyle name="Moneda [0] 2 3 2 4 2 2" xfId="2178" xr:uid="{B801A596-8764-4856-8EC1-B2E96945231C}"/>
    <cellStyle name="Moneda [0] 2 3 2 4 2 2 2" xfId="5040" xr:uid="{67BDD8FA-8BE0-42C9-9300-060CCB2F725F}"/>
    <cellStyle name="Moneda [0] 2 3 2 4 2 2 2 2" xfId="10764" xr:uid="{A10D33EF-7B06-4D05-9F47-FB131C55768C}"/>
    <cellStyle name="Moneda [0] 2 3 2 4 2 2 2 3" xfId="16488" xr:uid="{61CA15BA-B51A-45A6-B05F-D30F16BC4DBF}"/>
    <cellStyle name="Moneda [0] 2 3 2 4 2 2 3" xfId="7902" xr:uid="{44CF690A-E7FA-4764-AA19-FF52A9D21294}"/>
    <cellStyle name="Moneda [0] 2 3 2 4 2 2 4" xfId="13626" xr:uid="{B022EAAD-DC13-420C-92AF-1355949702F2}"/>
    <cellStyle name="Moneda [0] 2 3 2 4 2 3" xfId="3609" xr:uid="{57EF4396-6C49-40EF-A269-D7F69E001DA4}"/>
    <cellStyle name="Moneda [0] 2 3 2 4 2 3 2" xfId="9333" xr:uid="{84B5EBA9-3ED0-4641-8AD9-82764C98725C}"/>
    <cellStyle name="Moneda [0] 2 3 2 4 2 3 3" xfId="15057" xr:uid="{8A7C5856-9CCF-47A5-B7DB-FAEFE2501B82}"/>
    <cellStyle name="Moneda [0] 2 3 2 4 2 4" xfId="6471" xr:uid="{78ADC68F-8D9A-4D51-89FB-EE410D0E7C5E}"/>
    <cellStyle name="Moneda [0] 2 3 2 4 2 5" xfId="12195" xr:uid="{1EAC9CD5-15ED-4089-A08F-E9C4A7DE158E}"/>
    <cellStyle name="Moneda [0] 2 3 2 4 3" xfId="1224" xr:uid="{CAAABBE1-6461-48F7-8B19-C080CD1462B2}"/>
    <cellStyle name="Moneda [0] 2 3 2 4 3 2" xfId="2655" xr:uid="{F4E48DBB-4D1E-40E6-B73A-378925566AFD}"/>
    <cellStyle name="Moneda [0] 2 3 2 4 3 2 2" xfId="5517" xr:uid="{49FCF126-8E40-470A-8AE9-3C228FC56DA2}"/>
    <cellStyle name="Moneda [0] 2 3 2 4 3 2 2 2" xfId="11241" xr:uid="{22852893-1263-4CCC-AC3A-E47E3F57C6C4}"/>
    <cellStyle name="Moneda [0] 2 3 2 4 3 2 2 3" xfId="16965" xr:uid="{721338C4-FD34-4F3D-9C85-B03B41186BD8}"/>
    <cellStyle name="Moneda [0] 2 3 2 4 3 2 3" xfId="8379" xr:uid="{0FF5AABB-097D-452D-9CE5-89811DA692E2}"/>
    <cellStyle name="Moneda [0] 2 3 2 4 3 2 4" xfId="14103" xr:uid="{AC21764E-4962-4237-A88E-D37E1311D76C}"/>
    <cellStyle name="Moneda [0] 2 3 2 4 3 3" xfId="4086" xr:uid="{586A7AEF-2F6E-46B1-807B-CCE708EC8BF1}"/>
    <cellStyle name="Moneda [0] 2 3 2 4 3 3 2" xfId="9810" xr:uid="{85DE9A67-F6B4-4328-B6E9-0AD350CD6A35}"/>
    <cellStyle name="Moneda [0] 2 3 2 4 3 3 3" xfId="15534" xr:uid="{D7D338FC-5E64-4945-B3CE-77805352CDDE}"/>
    <cellStyle name="Moneda [0] 2 3 2 4 3 4" xfId="6948" xr:uid="{D24D2014-51A2-4C70-B3FE-15A52EC1A6E0}"/>
    <cellStyle name="Moneda [0] 2 3 2 4 3 5" xfId="12672" xr:uid="{DF60B92D-4BD6-4480-B685-65E891D10FE5}"/>
    <cellStyle name="Moneda [0] 2 3 2 4 4" xfId="1701" xr:uid="{5268EC2E-9CE3-4FDE-B158-1956A048287F}"/>
    <cellStyle name="Moneda [0] 2 3 2 4 4 2" xfId="4563" xr:uid="{73F0F999-69A1-4CA8-B8C5-5BDC9369E6AB}"/>
    <cellStyle name="Moneda [0] 2 3 2 4 4 2 2" xfId="10287" xr:uid="{C8265FE7-4DB7-49AB-A07A-CC0AF3BD8D39}"/>
    <cellStyle name="Moneda [0] 2 3 2 4 4 2 3" xfId="16011" xr:uid="{7A384B93-C052-432C-9FA3-D0A01401C651}"/>
    <cellStyle name="Moneda [0] 2 3 2 4 4 3" xfId="7425" xr:uid="{A422D983-97F3-4070-B1CC-372FD9D91D14}"/>
    <cellStyle name="Moneda [0] 2 3 2 4 4 4" xfId="13149" xr:uid="{4D89574B-3BFA-4ABA-B8B4-0595E257A788}"/>
    <cellStyle name="Moneda [0] 2 3 2 4 5" xfId="3132" xr:uid="{4AA2BFF1-012D-48AF-99EB-6CE5E6C90BC7}"/>
    <cellStyle name="Moneda [0] 2 3 2 4 5 2" xfId="8856" xr:uid="{BABC3443-ABB4-4CF2-A583-1E0F8BA768E5}"/>
    <cellStyle name="Moneda [0] 2 3 2 4 5 3" xfId="14580" xr:uid="{22BDEE1B-22E2-467C-8928-A69994CD5C9B}"/>
    <cellStyle name="Moneda [0] 2 3 2 4 6" xfId="5994" xr:uid="{7B267C28-92FD-44E2-A619-EFA31918FA32}"/>
    <cellStyle name="Moneda [0] 2 3 2 4 7" xfId="11718" xr:uid="{AF3A3D01-7746-4A67-AA97-ACF21E870D32}"/>
    <cellStyle name="Moneda [0] 2 3 2 5" xfId="508" xr:uid="{F898841A-8C54-40AA-AE49-211E6E4EE687}"/>
    <cellStyle name="Moneda [0] 2 3 2 5 2" xfId="1939" xr:uid="{7851905D-18AA-4615-8110-03652B905AB8}"/>
    <cellStyle name="Moneda [0] 2 3 2 5 2 2" xfId="4801" xr:uid="{3ED6E9AE-3A9E-4FF7-A6F2-2AF161AC9BC4}"/>
    <cellStyle name="Moneda [0] 2 3 2 5 2 2 2" xfId="10525" xr:uid="{CEC50830-6E32-4CE9-9753-04F9C8CCE263}"/>
    <cellStyle name="Moneda [0] 2 3 2 5 2 2 3" xfId="16249" xr:uid="{B38BB25C-25A7-4171-8B48-50A4B858FC80}"/>
    <cellStyle name="Moneda [0] 2 3 2 5 2 3" xfId="7663" xr:uid="{364DDB65-0EF4-41C2-ADFA-9D97C8A710B9}"/>
    <cellStyle name="Moneda [0] 2 3 2 5 2 4" xfId="13387" xr:uid="{4E00C3C4-7D33-4469-A576-CBF46BA83467}"/>
    <cellStyle name="Moneda [0] 2 3 2 5 3" xfId="3370" xr:uid="{49192077-8CB1-4F3D-B462-C8B1124A6CD4}"/>
    <cellStyle name="Moneda [0] 2 3 2 5 3 2" xfId="9094" xr:uid="{BE5DC180-DDA7-413F-9820-36C378A271E6}"/>
    <cellStyle name="Moneda [0] 2 3 2 5 3 3" xfId="14818" xr:uid="{A87A5699-4EFA-414C-9726-10B24349222C}"/>
    <cellStyle name="Moneda [0] 2 3 2 5 4" xfId="6232" xr:uid="{C194F0D5-99ED-4FF3-9D15-147DF7514CF4}"/>
    <cellStyle name="Moneda [0] 2 3 2 5 5" xfId="11956" xr:uid="{64A3A4DF-B1B2-40EE-B6D1-1773F570CFD9}"/>
    <cellStyle name="Moneda [0] 2 3 2 6" xfId="985" xr:uid="{1B21F587-29AE-43DF-8C03-3CFF2145D512}"/>
    <cellStyle name="Moneda [0] 2 3 2 6 2" xfId="2416" xr:uid="{FD8C1CC9-713B-472A-89E3-EC5EB9E182E7}"/>
    <cellStyle name="Moneda [0] 2 3 2 6 2 2" xfId="5278" xr:uid="{25F6B483-C897-48A4-BB27-65504C4C9F1B}"/>
    <cellStyle name="Moneda [0] 2 3 2 6 2 2 2" xfId="11002" xr:uid="{2AF9D7D3-242D-4B54-BF8E-3B9CA08FA00E}"/>
    <cellStyle name="Moneda [0] 2 3 2 6 2 2 3" xfId="16726" xr:uid="{46BA0CBC-3D48-493F-AB16-C797B5AF0D5F}"/>
    <cellStyle name="Moneda [0] 2 3 2 6 2 3" xfId="8140" xr:uid="{BD39860A-A693-4C37-A2FC-DBFBCE82A8B0}"/>
    <cellStyle name="Moneda [0] 2 3 2 6 2 4" xfId="13864" xr:uid="{41380770-3668-47C1-B4B6-FF57BDCCF3E0}"/>
    <cellStyle name="Moneda [0] 2 3 2 6 3" xfId="3847" xr:uid="{CEB98890-2A03-4978-9EA0-FE1B379E95F1}"/>
    <cellStyle name="Moneda [0] 2 3 2 6 3 2" xfId="9571" xr:uid="{76B57E19-8542-4A29-9578-E7FEF028DDA2}"/>
    <cellStyle name="Moneda [0] 2 3 2 6 3 3" xfId="15295" xr:uid="{A750FA79-24FE-4FC3-93C2-5F8578CF8F35}"/>
    <cellStyle name="Moneda [0] 2 3 2 6 4" xfId="6709" xr:uid="{2679B538-7E01-4D72-B03A-F20A35F68FBF}"/>
    <cellStyle name="Moneda [0] 2 3 2 6 5" xfId="12433" xr:uid="{3BB46E8E-D790-4A09-97E5-2218DC386CB6}"/>
    <cellStyle name="Moneda [0] 2 3 2 7" xfId="1462" xr:uid="{AB832171-57BF-4E4E-9980-D206C19968BF}"/>
    <cellStyle name="Moneda [0] 2 3 2 7 2" xfId="4324" xr:uid="{C52690E5-12F0-4D6B-AC4E-A79F689DA63B}"/>
    <cellStyle name="Moneda [0] 2 3 2 7 2 2" xfId="10048" xr:uid="{D8DCF34E-5BCA-4318-9563-F01708D71E65}"/>
    <cellStyle name="Moneda [0] 2 3 2 7 2 3" xfId="15772" xr:uid="{689CE021-8AB0-4A3E-992B-AD8F6AC702AE}"/>
    <cellStyle name="Moneda [0] 2 3 2 7 3" xfId="7186" xr:uid="{0964080B-A1ED-4EC9-9695-19D17B478E4F}"/>
    <cellStyle name="Moneda [0] 2 3 2 7 4" xfId="12910" xr:uid="{C4726625-65C9-4634-9CB3-2FFCFBB1F809}"/>
    <cellStyle name="Moneda [0] 2 3 2 8" xfId="2893" xr:uid="{853A8176-60C9-4A94-A321-B86C1D3E88F1}"/>
    <cellStyle name="Moneda [0] 2 3 2 8 2" xfId="8617" xr:uid="{3047C9B9-33CF-42DE-A309-592FC593F273}"/>
    <cellStyle name="Moneda [0] 2 3 2 8 3" xfId="14341" xr:uid="{7A4D7EEA-852C-4C0E-8855-F353A07A67E2}"/>
    <cellStyle name="Moneda [0] 2 3 2 9" xfId="5756" xr:uid="{E6634CFA-160A-4977-BACC-CC0DF421DAD7}"/>
    <cellStyle name="Moneda [0] 2 3 3" xfId="51" xr:uid="{DEF22499-BF14-401D-A3EA-0CF721DB5AA7}"/>
    <cellStyle name="Moneda [0] 2 3 3 10" xfId="11499" xr:uid="{8DA25EC3-DBF9-4D8A-9667-3CF1EC4670F1}"/>
    <cellStyle name="Moneda [0] 2 3 3 2" xfId="110" xr:uid="{6FC5164B-6EA2-4C07-8A43-E8E744A67B6C}"/>
    <cellStyle name="Moneda [0] 2 3 3 2 2" xfId="228" xr:uid="{C897C8E1-1B80-4C80-A05E-5465E370DF07}"/>
    <cellStyle name="Moneda [0] 2 3 3 2 2 2" xfId="467" xr:uid="{5A5DB8D8-0CBE-4489-B991-E29EAC6D82F3}"/>
    <cellStyle name="Moneda [0] 2 3 3 2 2 2 2" xfId="944" xr:uid="{4030A040-CE6B-440E-B86F-F16ADB53DC7E}"/>
    <cellStyle name="Moneda [0] 2 3 3 2 2 2 2 2" xfId="2375" xr:uid="{1DA9C43D-06B0-4CEF-8E82-454B6F1844A3}"/>
    <cellStyle name="Moneda [0] 2 3 3 2 2 2 2 2 2" xfId="5237" xr:uid="{F2C619B5-40CF-4A0F-B51E-971275359220}"/>
    <cellStyle name="Moneda [0] 2 3 3 2 2 2 2 2 2 2" xfId="10961" xr:uid="{F876439F-CAF2-43C2-BFB7-9CAF1EB878ED}"/>
    <cellStyle name="Moneda [0] 2 3 3 2 2 2 2 2 2 3" xfId="16685" xr:uid="{D59C7AE2-3EC6-4663-B78D-9491141A7A0C}"/>
    <cellStyle name="Moneda [0] 2 3 3 2 2 2 2 2 3" xfId="8099" xr:uid="{4AD08D27-69CD-4941-BA73-342D2940CE96}"/>
    <cellStyle name="Moneda [0] 2 3 3 2 2 2 2 2 4" xfId="13823" xr:uid="{7A7D8E40-E1A6-47F1-86AF-6D951145CEDC}"/>
    <cellStyle name="Moneda [0] 2 3 3 2 2 2 2 3" xfId="3806" xr:uid="{E6359A60-A014-4C9B-B41C-A263D7FE928F}"/>
    <cellStyle name="Moneda [0] 2 3 3 2 2 2 2 3 2" xfId="9530" xr:uid="{5F126C22-F5C1-4BE4-9D82-A9C64F3CD546}"/>
    <cellStyle name="Moneda [0] 2 3 3 2 2 2 2 3 3" xfId="15254" xr:uid="{C1338D42-6169-4D0F-8CE1-CAE3EF4FFF1F}"/>
    <cellStyle name="Moneda [0] 2 3 3 2 2 2 2 4" xfId="6668" xr:uid="{BF292435-7061-43FD-B64D-3DA7288B1CBF}"/>
    <cellStyle name="Moneda [0] 2 3 3 2 2 2 2 5" xfId="12392" xr:uid="{481229F2-0BC8-4AB2-9AF9-709E5D87F1A7}"/>
    <cellStyle name="Moneda [0] 2 3 3 2 2 2 3" xfId="1421" xr:uid="{51B1A374-4C10-4047-BFE3-7B626D1BDFD5}"/>
    <cellStyle name="Moneda [0] 2 3 3 2 2 2 3 2" xfId="2852" xr:uid="{FD01C7B0-D707-4017-AE51-CCC12B384CCF}"/>
    <cellStyle name="Moneda [0] 2 3 3 2 2 2 3 2 2" xfId="5714" xr:uid="{8BE17B6A-9E86-424F-9A07-00B87A04DBB1}"/>
    <cellStyle name="Moneda [0] 2 3 3 2 2 2 3 2 2 2" xfId="11438" xr:uid="{33EBE308-AF1F-4D22-A849-22359F45ABEE}"/>
    <cellStyle name="Moneda [0] 2 3 3 2 2 2 3 2 2 3" xfId="17162" xr:uid="{29AE476B-40FB-40A6-9573-66E1EC244D23}"/>
    <cellStyle name="Moneda [0] 2 3 3 2 2 2 3 2 3" xfId="8576" xr:uid="{5EC751C7-F4CB-480E-B885-B52F59E6259F}"/>
    <cellStyle name="Moneda [0] 2 3 3 2 2 2 3 2 4" xfId="14300" xr:uid="{273BF124-D1C9-40DE-93C5-E5203EE87B92}"/>
    <cellStyle name="Moneda [0] 2 3 3 2 2 2 3 3" xfId="4283" xr:uid="{497897A8-4049-485C-83A7-CBC446357300}"/>
    <cellStyle name="Moneda [0] 2 3 3 2 2 2 3 3 2" xfId="10007" xr:uid="{3DCB0B06-E09A-4D63-8FA8-D35F7D9E1439}"/>
    <cellStyle name="Moneda [0] 2 3 3 2 2 2 3 3 3" xfId="15731" xr:uid="{33E8DFBB-CDC8-44E1-9381-030B742F838D}"/>
    <cellStyle name="Moneda [0] 2 3 3 2 2 2 3 4" xfId="7145" xr:uid="{015FA773-8BF1-4A70-A92B-E665885B969A}"/>
    <cellStyle name="Moneda [0] 2 3 3 2 2 2 3 5" xfId="12869" xr:uid="{18B7936D-2250-4159-B28F-D4A643CA43FE}"/>
    <cellStyle name="Moneda [0] 2 3 3 2 2 2 4" xfId="1898" xr:uid="{601597F5-E451-44AD-92AF-125D25B6E7C6}"/>
    <cellStyle name="Moneda [0] 2 3 3 2 2 2 4 2" xfId="4760" xr:uid="{12738D88-97FF-47EE-807A-4AF48E7A4F70}"/>
    <cellStyle name="Moneda [0] 2 3 3 2 2 2 4 2 2" xfId="10484" xr:uid="{AA0CC24F-4C56-460D-967A-5197CABB9961}"/>
    <cellStyle name="Moneda [0] 2 3 3 2 2 2 4 2 3" xfId="16208" xr:uid="{07EEFB8B-E1B9-4A97-A3FC-DAD1A168F36B}"/>
    <cellStyle name="Moneda [0] 2 3 3 2 2 2 4 3" xfId="7622" xr:uid="{6DBAB367-A71C-4B1C-B80F-1662E24AB8B6}"/>
    <cellStyle name="Moneda [0] 2 3 3 2 2 2 4 4" xfId="13346" xr:uid="{99EAAA2C-D41A-4382-B14D-A8EB43E34AC7}"/>
    <cellStyle name="Moneda [0] 2 3 3 2 2 2 5" xfId="3329" xr:uid="{2B4F1A63-D56E-4D3C-9F9A-E3C79849620F}"/>
    <cellStyle name="Moneda [0] 2 3 3 2 2 2 5 2" xfId="9053" xr:uid="{E8F46C3E-9BFF-4414-BF79-CF04552E6544}"/>
    <cellStyle name="Moneda [0] 2 3 3 2 2 2 5 3" xfId="14777" xr:uid="{4315B9B4-C30B-4FDC-87D5-2E872CCF84F5}"/>
    <cellStyle name="Moneda [0] 2 3 3 2 2 2 6" xfId="6191" xr:uid="{B392C507-E623-470C-955F-07BCD972C171}"/>
    <cellStyle name="Moneda [0] 2 3 3 2 2 2 7" xfId="11915" xr:uid="{3C1C060F-7856-43DB-89A3-61D7029DA750}"/>
    <cellStyle name="Moneda [0] 2 3 3 2 2 3" xfId="705" xr:uid="{4A1AFB63-558D-41C6-96D8-01433FE767F0}"/>
    <cellStyle name="Moneda [0] 2 3 3 2 2 3 2" xfId="2136" xr:uid="{335D8252-909E-43D0-A107-2A996C10297F}"/>
    <cellStyle name="Moneda [0] 2 3 3 2 2 3 2 2" xfId="4998" xr:uid="{ED5A5A14-206D-401D-B4A3-F9DB6A43620F}"/>
    <cellStyle name="Moneda [0] 2 3 3 2 2 3 2 2 2" xfId="10722" xr:uid="{69CFC0D3-7ACC-4497-A191-583CD32EC17D}"/>
    <cellStyle name="Moneda [0] 2 3 3 2 2 3 2 2 3" xfId="16446" xr:uid="{C93AB35A-AD66-4D31-AE58-F25D99F682D5}"/>
    <cellStyle name="Moneda [0] 2 3 3 2 2 3 2 3" xfId="7860" xr:uid="{A7938AEC-3DA6-4F58-9680-FFC505473860}"/>
    <cellStyle name="Moneda [0] 2 3 3 2 2 3 2 4" xfId="13584" xr:uid="{C7ACE7F2-DD88-4753-AD69-CC50060B5EF4}"/>
    <cellStyle name="Moneda [0] 2 3 3 2 2 3 3" xfId="3567" xr:uid="{DB7C53A1-C390-4E3B-94C5-A07042F1ABC5}"/>
    <cellStyle name="Moneda [0] 2 3 3 2 2 3 3 2" xfId="9291" xr:uid="{32CEDA6E-93E1-4C9A-813C-46A8F457AC6E}"/>
    <cellStyle name="Moneda [0] 2 3 3 2 2 3 3 3" xfId="15015" xr:uid="{3BB1E50B-1105-4AA5-8FD6-6A3A4423233C}"/>
    <cellStyle name="Moneda [0] 2 3 3 2 2 3 4" xfId="6429" xr:uid="{0F9F36CE-0111-484C-BE79-32388A90ECFD}"/>
    <cellStyle name="Moneda [0] 2 3 3 2 2 3 5" xfId="12153" xr:uid="{2C6201B7-3E45-4797-86A8-E7B31EBA5068}"/>
    <cellStyle name="Moneda [0] 2 3 3 2 2 4" xfId="1182" xr:uid="{E8BA86C9-00A6-43A2-8891-F1F2BCEC0DB5}"/>
    <cellStyle name="Moneda [0] 2 3 3 2 2 4 2" xfId="2613" xr:uid="{C50B2BFE-CD95-4921-BF7B-6D2C8E4A1EC0}"/>
    <cellStyle name="Moneda [0] 2 3 3 2 2 4 2 2" xfId="5475" xr:uid="{DA9C9541-9523-402B-8827-A395C602636E}"/>
    <cellStyle name="Moneda [0] 2 3 3 2 2 4 2 2 2" xfId="11199" xr:uid="{A8D345B4-F392-4F78-A0CB-56D9319E3806}"/>
    <cellStyle name="Moneda [0] 2 3 3 2 2 4 2 2 3" xfId="16923" xr:uid="{6A5D5CE8-354E-4856-8F9E-D41CE265DF92}"/>
    <cellStyle name="Moneda [0] 2 3 3 2 2 4 2 3" xfId="8337" xr:uid="{6BEB4EAE-35C3-4E63-A267-EF0CF3CDFE62}"/>
    <cellStyle name="Moneda [0] 2 3 3 2 2 4 2 4" xfId="14061" xr:uid="{C18E8CE0-13B5-4C6D-8299-D387B853B199}"/>
    <cellStyle name="Moneda [0] 2 3 3 2 2 4 3" xfId="4044" xr:uid="{1EC4E78A-6357-4FC5-A23C-C71C0B5FDC0F}"/>
    <cellStyle name="Moneda [0] 2 3 3 2 2 4 3 2" xfId="9768" xr:uid="{F9E6AAA0-BB38-4743-8179-0E8A3CD5589F}"/>
    <cellStyle name="Moneda [0] 2 3 3 2 2 4 3 3" xfId="15492" xr:uid="{86E7029F-CB49-40FF-BAB6-B0CCCE152F17}"/>
    <cellStyle name="Moneda [0] 2 3 3 2 2 4 4" xfId="6906" xr:uid="{717B7D01-8CFC-45C6-B6E2-07C8B698200B}"/>
    <cellStyle name="Moneda [0] 2 3 3 2 2 4 5" xfId="12630" xr:uid="{5E870E2D-9143-4DFD-AC7D-A817536E3C52}"/>
    <cellStyle name="Moneda [0] 2 3 3 2 2 5" xfId="1659" xr:uid="{61146572-DED2-48EF-8BFF-DE64631DE808}"/>
    <cellStyle name="Moneda [0] 2 3 3 2 2 5 2" xfId="4521" xr:uid="{A8C8D839-5857-4223-B3F5-B7D3D7405FC0}"/>
    <cellStyle name="Moneda [0] 2 3 3 2 2 5 2 2" xfId="10245" xr:uid="{AD9CF20A-3B09-4C36-9587-8029FF201E2D}"/>
    <cellStyle name="Moneda [0] 2 3 3 2 2 5 2 3" xfId="15969" xr:uid="{E9D5B84E-A9CA-40C0-BFFC-8B217638C027}"/>
    <cellStyle name="Moneda [0] 2 3 3 2 2 5 3" xfId="7383" xr:uid="{44214A1F-FFFA-4922-BA38-C4DEF22227E2}"/>
    <cellStyle name="Moneda [0] 2 3 3 2 2 5 4" xfId="13107" xr:uid="{52FB9385-2291-4493-81BE-881ACFC8375C}"/>
    <cellStyle name="Moneda [0] 2 3 3 2 2 6" xfId="3090" xr:uid="{79AB6856-A61B-4673-B1F2-157C8375083D}"/>
    <cellStyle name="Moneda [0] 2 3 3 2 2 6 2" xfId="8814" xr:uid="{E43386A0-8AB2-418C-AB30-E98970BBF585}"/>
    <cellStyle name="Moneda [0] 2 3 3 2 2 6 3" xfId="14538" xr:uid="{C7BAB658-C7FB-4CD3-BAF8-0F5FEC43649B}"/>
    <cellStyle name="Moneda [0] 2 3 3 2 2 7" xfId="5952" xr:uid="{03B3F566-8423-47A5-902B-FACEEF578E0E}"/>
    <cellStyle name="Moneda [0] 2 3 3 2 2 8" xfId="11676" xr:uid="{CA78A13B-000C-44B9-B073-F79F6AD31BF0}"/>
    <cellStyle name="Moneda [0] 2 3 3 2 3" xfId="349" xr:uid="{647D91D6-28EA-4486-B3C5-6CCFD7A8111F}"/>
    <cellStyle name="Moneda [0] 2 3 3 2 3 2" xfId="826" xr:uid="{6DEA78C7-BF4D-4E7B-BDAB-849AAC77808A}"/>
    <cellStyle name="Moneda [0] 2 3 3 2 3 2 2" xfId="2257" xr:uid="{B894834F-358B-43D7-942B-FE39DE39609C}"/>
    <cellStyle name="Moneda [0] 2 3 3 2 3 2 2 2" xfId="5119" xr:uid="{966D6B9C-609C-4DC3-9D64-9A0C9212CBA3}"/>
    <cellStyle name="Moneda [0] 2 3 3 2 3 2 2 2 2" xfId="10843" xr:uid="{37852B8F-BB90-44EC-85AA-8B37FA23A461}"/>
    <cellStyle name="Moneda [0] 2 3 3 2 3 2 2 2 3" xfId="16567" xr:uid="{3D21410F-08DD-46FC-A32C-A69332B075BC}"/>
    <cellStyle name="Moneda [0] 2 3 3 2 3 2 2 3" xfId="7981" xr:uid="{CC83443F-08CB-4333-8EF2-90D391AEDACE}"/>
    <cellStyle name="Moneda [0] 2 3 3 2 3 2 2 4" xfId="13705" xr:uid="{B6CA173A-66AF-4BDF-8C3D-615E3658EF99}"/>
    <cellStyle name="Moneda [0] 2 3 3 2 3 2 3" xfId="3688" xr:uid="{95FED036-F510-4B7E-869D-C4D9D317D827}"/>
    <cellStyle name="Moneda [0] 2 3 3 2 3 2 3 2" xfId="9412" xr:uid="{E1A98D2C-ADDF-473B-A897-52927E6C6EB0}"/>
    <cellStyle name="Moneda [0] 2 3 3 2 3 2 3 3" xfId="15136" xr:uid="{191388DE-6E53-4978-9324-9E3E766D4CAF}"/>
    <cellStyle name="Moneda [0] 2 3 3 2 3 2 4" xfId="6550" xr:uid="{F518691B-2825-45E3-A0EA-1C020657F446}"/>
    <cellStyle name="Moneda [0] 2 3 3 2 3 2 5" xfId="12274" xr:uid="{AD708360-B50B-419F-B3ED-01F273D8820D}"/>
    <cellStyle name="Moneda [0] 2 3 3 2 3 3" xfId="1303" xr:uid="{3E6A34A1-371B-492F-B95C-3C606E8AFFB0}"/>
    <cellStyle name="Moneda [0] 2 3 3 2 3 3 2" xfId="2734" xr:uid="{E4736953-355C-40E1-A9DB-83BDAA7C907C}"/>
    <cellStyle name="Moneda [0] 2 3 3 2 3 3 2 2" xfId="5596" xr:uid="{3A789019-9991-4820-8A33-71AAC75E9141}"/>
    <cellStyle name="Moneda [0] 2 3 3 2 3 3 2 2 2" xfId="11320" xr:uid="{E35C5160-E783-428B-95C4-8A17EC61D5A1}"/>
    <cellStyle name="Moneda [0] 2 3 3 2 3 3 2 2 3" xfId="17044" xr:uid="{017175B3-506F-4EDA-ACCD-8F2CCB2CD4F8}"/>
    <cellStyle name="Moneda [0] 2 3 3 2 3 3 2 3" xfId="8458" xr:uid="{A7C27246-5CC1-47FF-BE35-EAB41EE71836}"/>
    <cellStyle name="Moneda [0] 2 3 3 2 3 3 2 4" xfId="14182" xr:uid="{E2F9C7BF-C368-40B1-8500-5786D84CB9AA}"/>
    <cellStyle name="Moneda [0] 2 3 3 2 3 3 3" xfId="4165" xr:uid="{29599951-F79D-4482-9BF7-4BADDD42462A}"/>
    <cellStyle name="Moneda [0] 2 3 3 2 3 3 3 2" xfId="9889" xr:uid="{A664BDBF-FE9B-4925-8A7C-27B536B0C680}"/>
    <cellStyle name="Moneda [0] 2 3 3 2 3 3 3 3" xfId="15613" xr:uid="{9A1E3CBC-8831-45B2-9BA7-81E1F4A1849C}"/>
    <cellStyle name="Moneda [0] 2 3 3 2 3 3 4" xfId="7027" xr:uid="{5C7E9EEF-E694-4BAF-9CF2-3B70FC29274C}"/>
    <cellStyle name="Moneda [0] 2 3 3 2 3 3 5" xfId="12751" xr:uid="{F716ED79-B790-4169-9D1A-9968AA0E0FC5}"/>
    <cellStyle name="Moneda [0] 2 3 3 2 3 4" xfId="1780" xr:uid="{FE08DF00-2BC2-44E3-BB52-8684F0BEF548}"/>
    <cellStyle name="Moneda [0] 2 3 3 2 3 4 2" xfId="4642" xr:uid="{CF7C8E3E-1D60-4E5D-A65F-EEC81F0811C1}"/>
    <cellStyle name="Moneda [0] 2 3 3 2 3 4 2 2" xfId="10366" xr:uid="{0AF3E6E0-A78D-433A-A447-F911B08B21C0}"/>
    <cellStyle name="Moneda [0] 2 3 3 2 3 4 2 3" xfId="16090" xr:uid="{D4EAB1AC-6093-4414-9306-1F1D33F1E57E}"/>
    <cellStyle name="Moneda [0] 2 3 3 2 3 4 3" xfId="7504" xr:uid="{FDE1D96A-7C7A-40E0-B5EE-813CC3CABCDA}"/>
    <cellStyle name="Moneda [0] 2 3 3 2 3 4 4" xfId="13228" xr:uid="{CDA98AF2-A761-4469-ADA5-BCCAD0CA38CC}"/>
    <cellStyle name="Moneda [0] 2 3 3 2 3 5" xfId="3211" xr:uid="{06318243-CC7B-4220-AC8A-EE3A7C8D57BB}"/>
    <cellStyle name="Moneda [0] 2 3 3 2 3 5 2" xfId="8935" xr:uid="{413C66E4-1645-4CBA-A24A-4D8FFADE1E8F}"/>
    <cellStyle name="Moneda [0] 2 3 3 2 3 5 3" xfId="14659" xr:uid="{F60FF13C-1C9F-4BDF-90EA-2C9DE249C2E6}"/>
    <cellStyle name="Moneda [0] 2 3 3 2 3 6" xfId="6073" xr:uid="{86AC319F-AE1B-448D-B6DD-0B311A5D9252}"/>
    <cellStyle name="Moneda [0] 2 3 3 2 3 7" xfId="11797" xr:uid="{1FAE8EFA-DA42-45EF-8277-A274285AC6B8}"/>
    <cellStyle name="Moneda [0] 2 3 3 2 4" xfId="587" xr:uid="{655A3BBA-D131-46D5-9434-C32ECAD23345}"/>
    <cellStyle name="Moneda [0] 2 3 3 2 4 2" xfId="2018" xr:uid="{E8933702-9F5E-4A81-B8CA-37DCE7AB8776}"/>
    <cellStyle name="Moneda [0] 2 3 3 2 4 2 2" xfId="4880" xr:uid="{808969DC-FD9E-4C43-8976-C4486CB838B5}"/>
    <cellStyle name="Moneda [0] 2 3 3 2 4 2 2 2" xfId="10604" xr:uid="{6B87D706-D609-4F0D-9B7A-7E9F817D0CE4}"/>
    <cellStyle name="Moneda [0] 2 3 3 2 4 2 2 3" xfId="16328" xr:uid="{ABD8CA84-E8DD-4821-B1E0-6E6ECEA63D57}"/>
    <cellStyle name="Moneda [0] 2 3 3 2 4 2 3" xfId="7742" xr:uid="{051B7A8E-677B-4BD3-93C9-9C35C06AD3C9}"/>
    <cellStyle name="Moneda [0] 2 3 3 2 4 2 4" xfId="13466" xr:uid="{ACA57E3E-B0D9-4FEB-9F60-5B9C3352FBA7}"/>
    <cellStyle name="Moneda [0] 2 3 3 2 4 3" xfId="3449" xr:uid="{05C13800-FD45-45D9-824E-C63726BD3D21}"/>
    <cellStyle name="Moneda [0] 2 3 3 2 4 3 2" xfId="9173" xr:uid="{6929EA27-4D85-486D-B82F-36957A622191}"/>
    <cellStyle name="Moneda [0] 2 3 3 2 4 3 3" xfId="14897" xr:uid="{6713B9E2-B088-490A-A48D-35ECBA7002E0}"/>
    <cellStyle name="Moneda [0] 2 3 3 2 4 4" xfId="6311" xr:uid="{8BEE7D79-E9C7-4F08-B3B9-D70C05772933}"/>
    <cellStyle name="Moneda [0] 2 3 3 2 4 5" xfId="12035" xr:uid="{7C475650-127F-40C0-8DCF-6C6A3F22A7AE}"/>
    <cellStyle name="Moneda [0] 2 3 3 2 5" xfId="1064" xr:uid="{26C9FA8E-E97F-42D0-A6E5-032DC874E26D}"/>
    <cellStyle name="Moneda [0] 2 3 3 2 5 2" xfId="2495" xr:uid="{7E3CC7C4-56B5-4D84-BECC-8134D0C5DD58}"/>
    <cellStyle name="Moneda [0] 2 3 3 2 5 2 2" xfId="5357" xr:uid="{24788974-FE30-4191-B1F4-14102643A019}"/>
    <cellStyle name="Moneda [0] 2 3 3 2 5 2 2 2" xfId="11081" xr:uid="{8DC3E724-F18B-48B4-9C13-BA2B75D704CF}"/>
    <cellStyle name="Moneda [0] 2 3 3 2 5 2 2 3" xfId="16805" xr:uid="{A001EEE8-D9FB-45AB-8613-DD8BFB146773}"/>
    <cellStyle name="Moneda [0] 2 3 3 2 5 2 3" xfId="8219" xr:uid="{196442C2-9639-406E-BD4C-5051B97AF99F}"/>
    <cellStyle name="Moneda [0] 2 3 3 2 5 2 4" xfId="13943" xr:uid="{F33264B0-5805-43BB-9FE4-1D909FE8DA59}"/>
    <cellStyle name="Moneda [0] 2 3 3 2 5 3" xfId="3926" xr:uid="{08428ABE-0C3F-4383-9F1B-1E780FBE6B23}"/>
    <cellStyle name="Moneda [0] 2 3 3 2 5 3 2" xfId="9650" xr:uid="{A540B463-D40C-4D95-8DD0-CC6A147E779B}"/>
    <cellStyle name="Moneda [0] 2 3 3 2 5 3 3" xfId="15374" xr:uid="{51961FE1-150B-4FBA-8846-BAEF1697888C}"/>
    <cellStyle name="Moneda [0] 2 3 3 2 5 4" xfId="6788" xr:uid="{9561CCB7-47AE-41B4-AD5D-56521EF9C05D}"/>
    <cellStyle name="Moneda [0] 2 3 3 2 5 5" xfId="12512" xr:uid="{93632F80-7178-456F-93B8-01683A6B04E8}"/>
    <cellStyle name="Moneda [0] 2 3 3 2 6" xfId="1541" xr:uid="{74660184-D7E9-43F6-9937-79B336E48C5A}"/>
    <cellStyle name="Moneda [0] 2 3 3 2 6 2" xfId="4403" xr:uid="{92BA7920-B840-4F8C-ACF9-AF7B9978F9E8}"/>
    <cellStyle name="Moneda [0] 2 3 3 2 6 2 2" xfId="10127" xr:uid="{2336D921-7540-49E2-B146-397DB8FE3C32}"/>
    <cellStyle name="Moneda [0] 2 3 3 2 6 2 3" xfId="15851" xr:uid="{F2842579-A755-4682-B0CD-EF83D8EBFCAA}"/>
    <cellStyle name="Moneda [0] 2 3 3 2 6 3" xfId="7265" xr:uid="{12C2EDDD-26EC-4B01-B9FA-47892BBAA331}"/>
    <cellStyle name="Moneda [0] 2 3 3 2 6 4" xfId="12989" xr:uid="{B6635B89-4A9E-4383-93F4-ABE3BD9C12E3}"/>
    <cellStyle name="Moneda [0] 2 3 3 2 7" xfId="2972" xr:uid="{7BF41AAA-B65A-4A5F-92EE-DBD06CAC872A}"/>
    <cellStyle name="Moneda [0] 2 3 3 2 7 2" xfId="8696" xr:uid="{EF8866ED-D882-4142-8A28-982F5BB0FD02}"/>
    <cellStyle name="Moneda [0] 2 3 3 2 7 3" xfId="14420" xr:uid="{3462199F-B688-4B74-A85D-7E40CB525322}"/>
    <cellStyle name="Moneda [0] 2 3 3 2 8" xfId="5834" xr:uid="{6938D302-462B-4525-BE3C-2B016D6F7205}"/>
    <cellStyle name="Moneda [0] 2 3 3 2 9" xfId="11558" xr:uid="{F6B4F773-C4F1-4060-8B73-43CCDCC19ABE}"/>
    <cellStyle name="Moneda [0] 2 3 3 3" xfId="168" xr:uid="{9F7FBE1E-24DE-4E69-B7D0-A6CE00DAC22F}"/>
    <cellStyle name="Moneda [0] 2 3 3 3 2" xfId="407" xr:uid="{528CEAB3-BC18-4035-AAC5-F127BFFE3BCB}"/>
    <cellStyle name="Moneda [0] 2 3 3 3 2 2" xfId="884" xr:uid="{BF003783-952A-4A3F-B00A-51214858A582}"/>
    <cellStyle name="Moneda [0] 2 3 3 3 2 2 2" xfId="2315" xr:uid="{54CF02E4-0D5B-40B5-B908-AE1391C070F7}"/>
    <cellStyle name="Moneda [0] 2 3 3 3 2 2 2 2" xfId="5177" xr:uid="{B5B7244E-3301-419B-85C5-44BCF7970DD7}"/>
    <cellStyle name="Moneda [0] 2 3 3 3 2 2 2 2 2" xfId="10901" xr:uid="{2E1F70ED-8550-48AE-90D4-83FF9C0ADD61}"/>
    <cellStyle name="Moneda [0] 2 3 3 3 2 2 2 2 3" xfId="16625" xr:uid="{F62FBEF3-673D-4DA2-BBF5-C194966FC1D1}"/>
    <cellStyle name="Moneda [0] 2 3 3 3 2 2 2 3" xfId="8039" xr:uid="{BFD51B79-F6EA-46D7-8267-16AF4E50E773}"/>
    <cellStyle name="Moneda [0] 2 3 3 3 2 2 2 4" xfId="13763" xr:uid="{01381346-A7AC-4002-9A31-007E1DA2AD55}"/>
    <cellStyle name="Moneda [0] 2 3 3 3 2 2 3" xfId="3746" xr:uid="{834CAC07-9FAE-4A3B-95AC-3DC0C13E88C0}"/>
    <cellStyle name="Moneda [0] 2 3 3 3 2 2 3 2" xfId="9470" xr:uid="{AE58ED28-D093-4177-AED6-2834FE095109}"/>
    <cellStyle name="Moneda [0] 2 3 3 3 2 2 3 3" xfId="15194" xr:uid="{8C5F3C6B-FF1D-439B-9BF0-E7DE021C8423}"/>
    <cellStyle name="Moneda [0] 2 3 3 3 2 2 4" xfId="6608" xr:uid="{D417FBC8-1896-40AA-BE3E-5B82E0E618DD}"/>
    <cellStyle name="Moneda [0] 2 3 3 3 2 2 5" xfId="12332" xr:uid="{E8D2A302-895B-4D3A-BB85-FED5D96E90F1}"/>
    <cellStyle name="Moneda [0] 2 3 3 3 2 3" xfId="1361" xr:uid="{3143E82A-4154-4030-A536-8B84583877CF}"/>
    <cellStyle name="Moneda [0] 2 3 3 3 2 3 2" xfId="2792" xr:uid="{1CA3924E-89C9-4C2E-A7E7-6D65298D73FE}"/>
    <cellStyle name="Moneda [0] 2 3 3 3 2 3 2 2" xfId="5654" xr:uid="{35DD86E8-4DA4-4903-BB2A-FDA9BEFCE11E}"/>
    <cellStyle name="Moneda [0] 2 3 3 3 2 3 2 2 2" xfId="11378" xr:uid="{1D01518D-CD40-4F99-A5AA-8D8332DBAFC7}"/>
    <cellStyle name="Moneda [0] 2 3 3 3 2 3 2 2 3" xfId="17102" xr:uid="{B1F5B7E0-385E-4595-A4DB-80B3B95F1F95}"/>
    <cellStyle name="Moneda [0] 2 3 3 3 2 3 2 3" xfId="8516" xr:uid="{157253CE-008F-489C-9464-46A508A0F3E8}"/>
    <cellStyle name="Moneda [0] 2 3 3 3 2 3 2 4" xfId="14240" xr:uid="{B004EE9F-95E4-4FF0-BB80-4D8B90FE5AD1}"/>
    <cellStyle name="Moneda [0] 2 3 3 3 2 3 3" xfId="4223" xr:uid="{8010F819-30DB-44DF-A9FA-42FF38F88CAB}"/>
    <cellStyle name="Moneda [0] 2 3 3 3 2 3 3 2" xfId="9947" xr:uid="{3B5489A6-2027-409A-87AF-100A11BC0E02}"/>
    <cellStyle name="Moneda [0] 2 3 3 3 2 3 3 3" xfId="15671" xr:uid="{9AA86085-59EA-470F-94B2-57051CBB8D44}"/>
    <cellStyle name="Moneda [0] 2 3 3 3 2 3 4" xfId="7085" xr:uid="{5BB5761A-B96B-4E25-8990-55044008BB7E}"/>
    <cellStyle name="Moneda [0] 2 3 3 3 2 3 5" xfId="12809" xr:uid="{92EF59A5-0E86-4222-84D8-5E0DAB84D1D8}"/>
    <cellStyle name="Moneda [0] 2 3 3 3 2 4" xfId="1838" xr:uid="{951D3675-4004-4222-8C6A-6C76920BF43E}"/>
    <cellStyle name="Moneda [0] 2 3 3 3 2 4 2" xfId="4700" xr:uid="{3539D638-138B-4733-80A4-397349D94A8C}"/>
    <cellStyle name="Moneda [0] 2 3 3 3 2 4 2 2" xfId="10424" xr:uid="{EFB79E29-A179-42E9-9A13-1C21341448B0}"/>
    <cellStyle name="Moneda [0] 2 3 3 3 2 4 2 3" xfId="16148" xr:uid="{7D25B14B-AC59-47A3-97D0-2F083D6D172C}"/>
    <cellStyle name="Moneda [0] 2 3 3 3 2 4 3" xfId="7562" xr:uid="{9A472906-6191-4381-B1AF-7A295DE254AC}"/>
    <cellStyle name="Moneda [0] 2 3 3 3 2 4 4" xfId="13286" xr:uid="{E962021A-303B-4B47-8389-286D3BA721BB}"/>
    <cellStyle name="Moneda [0] 2 3 3 3 2 5" xfId="3269" xr:uid="{FB4577F3-160D-4E41-B620-3FB2649C9487}"/>
    <cellStyle name="Moneda [0] 2 3 3 3 2 5 2" xfId="8993" xr:uid="{2B5454E9-9AA7-4EB7-A933-DD76D6957087}"/>
    <cellStyle name="Moneda [0] 2 3 3 3 2 5 3" xfId="14717" xr:uid="{4F0F2D60-8E37-4B15-99ED-A45C853F2F6D}"/>
    <cellStyle name="Moneda [0] 2 3 3 3 2 6" xfId="6131" xr:uid="{986814AB-9172-42D3-B56E-74F776D8DE6C}"/>
    <cellStyle name="Moneda [0] 2 3 3 3 2 7" xfId="11855" xr:uid="{B9CF2AE5-5FCA-40FD-8B10-9F73585457A0}"/>
    <cellStyle name="Moneda [0] 2 3 3 3 3" xfId="645" xr:uid="{C178CF65-DD81-441D-AF20-6BD7516D6C22}"/>
    <cellStyle name="Moneda [0] 2 3 3 3 3 2" xfId="2076" xr:uid="{B71F00A9-8F53-4407-8F06-0B4DA377A4BD}"/>
    <cellStyle name="Moneda [0] 2 3 3 3 3 2 2" xfId="4938" xr:uid="{C589EEAF-414B-412E-A7C9-4D137E812B14}"/>
    <cellStyle name="Moneda [0] 2 3 3 3 3 2 2 2" xfId="10662" xr:uid="{F2399817-3895-4A2A-8F66-1F8F035781F6}"/>
    <cellStyle name="Moneda [0] 2 3 3 3 3 2 2 3" xfId="16386" xr:uid="{FF3DD654-CB5F-4237-814F-08C356ACA662}"/>
    <cellStyle name="Moneda [0] 2 3 3 3 3 2 3" xfId="7800" xr:uid="{BF7645E6-C401-45AA-BCEB-3C5D6001656C}"/>
    <cellStyle name="Moneda [0] 2 3 3 3 3 2 4" xfId="13524" xr:uid="{0DB9D848-366F-44C0-84AA-6E377C9686AB}"/>
    <cellStyle name="Moneda [0] 2 3 3 3 3 3" xfId="3507" xr:uid="{B8AAA36C-B7BB-4319-9AF3-3CF43EC67A41}"/>
    <cellStyle name="Moneda [0] 2 3 3 3 3 3 2" xfId="9231" xr:uid="{C8EC7747-9CDA-4388-965F-8CB53A42A0D9}"/>
    <cellStyle name="Moneda [0] 2 3 3 3 3 3 3" xfId="14955" xr:uid="{1488496B-5F0B-4750-BBA0-7763F9D44AC6}"/>
    <cellStyle name="Moneda [0] 2 3 3 3 3 4" xfId="6369" xr:uid="{BBC74DDF-5879-44C5-A6A3-975EB9F3D80E}"/>
    <cellStyle name="Moneda [0] 2 3 3 3 3 5" xfId="12093" xr:uid="{2242C278-D2D8-4F66-81FD-6803A01A3871}"/>
    <cellStyle name="Moneda [0] 2 3 3 3 4" xfId="1122" xr:uid="{737D6956-000E-4ECA-9374-C8360F187FB9}"/>
    <cellStyle name="Moneda [0] 2 3 3 3 4 2" xfId="2553" xr:uid="{25AFD24B-2B9C-403E-885E-E3222D55120F}"/>
    <cellStyle name="Moneda [0] 2 3 3 3 4 2 2" xfId="5415" xr:uid="{81E0F42A-60A4-40AA-AEB4-C588BDEC11A0}"/>
    <cellStyle name="Moneda [0] 2 3 3 3 4 2 2 2" xfId="11139" xr:uid="{4591E01A-806C-4D46-92FA-C0DB2CB20AE2}"/>
    <cellStyle name="Moneda [0] 2 3 3 3 4 2 2 3" xfId="16863" xr:uid="{5C147EC6-F5A7-44ED-BEC0-5D3F53F684F8}"/>
    <cellStyle name="Moneda [0] 2 3 3 3 4 2 3" xfId="8277" xr:uid="{AAD69C80-BA96-40FD-8FE5-7C1AAF01CB3E}"/>
    <cellStyle name="Moneda [0] 2 3 3 3 4 2 4" xfId="14001" xr:uid="{27D3DEB2-A32D-465F-8650-6747BE4C0E65}"/>
    <cellStyle name="Moneda [0] 2 3 3 3 4 3" xfId="3984" xr:uid="{478C58F8-8BE9-4E58-891A-813423E44B5D}"/>
    <cellStyle name="Moneda [0] 2 3 3 3 4 3 2" xfId="9708" xr:uid="{D64106E7-9116-4C11-8BA0-BB7B42C1B7F2}"/>
    <cellStyle name="Moneda [0] 2 3 3 3 4 3 3" xfId="15432" xr:uid="{5C35345C-89E6-45D8-919D-8CDEFBF134FD}"/>
    <cellStyle name="Moneda [0] 2 3 3 3 4 4" xfId="6846" xr:uid="{0C1C8E40-5976-4D2C-AB0F-6D7400FB8762}"/>
    <cellStyle name="Moneda [0] 2 3 3 3 4 5" xfId="12570" xr:uid="{C06F4229-71F0-4D91-95DF-CD1E1CCCADDD}"/>
    <cellStyle name="Moneda [0] 2 3 3 3 5" xfId="1599" xr:uid="{DA9FBFC2-EDC3-40FD-B504-E77A2AE0FAEE}"/>
    <cellStyle name="Moneda [0] 2 3 3 3 5 2" xfId="4461" xr:uid="{E82D2516-6DD5-4EE9-A1E8-E05192B95A8E}"/>
    <cellStyle name="Moneda [0] 2 3 3 3 5 2 2" xfId="10185" xr:uid="{0C4BEACE-4198-4A1D-9709-4765E1DA3972}"/>
    <cellStyle name="Moneda [0] 2 3 3 3 5 2 3" xfId="15909" xr:uid="{E944BC64-5098-46FF-A5FF-AFBED312BB8F}"/>
    <cellStyle name="Moneda [0] 2 3 3 3 5 3" xfId="7323" xr:uid="{252E717D-C2C9-48FC-8739-4827E78FDFE9}"/>
    <cellStyle name="Moneda [0] 2 3 3 3 5 4" xfId="13047" xr:uid="{51872DF3-0C25-4630-BDF3-532BD72CB902}"/>
    <cellStyle name="Moneda [0] 2 3 3 3 6" xfId="3030" xr:uid="{54FDB2E1-C26C-48C1-A876-6244514C56FD}"/>
    <cellStyle name="Moneda [0] 2 3 3 3 6 2" xfId="8754" xr:uid="{0138870A-008A-470E-96A2-726FEF0D69F9}"/>
    <cellStyle name="Moneda [0] 2 3 3 3 6 3" xfId="14478" xr:uid="{2001BC69-8147-476F-9B34-EF226B16B41A}"/>
    <cellStyle name="Moneda [0] 2 3 3 3 7" xfId="5892" xr:uid="{4ADC32F4-FA0F-4FB9-81F4-2E4C5AF44B1E}"/>
    <cellStyle name="Moneda [0] 2 3 3 3 8" xfId="11616" xr:uid="{17F3ACE2-26B3-49E5-A5F8-26309EE063FC}"/>
    <cellStyle name="Moneda [0] 2 3 3 4" xfId="289" xr:uid="{76A906B2-F7E9-4C58-B9B5-9CD15B901BBC}"/>
    <cellStyle name="Moneda [0] 2 3 3 4 2" xfId="766" xr:uid="{3A96AA0B-6527-47BE-A8F3-DC944602F16C}"/>
    <cellStyle name="Moneda [0] 2 3 3 4 2 2" xfId="2197" xr:uid="{DA80DAC9-0AEF-413C-B22C-1B0EA7F02ADA}"/>
    <cellStyle name="Moneda [0] 2 3 3 4 2 2 2" xfId="5059" xr:uid="{2DA7C9BE-A0C1-42FF-96DE-BDB8023FA4C5}"/>
    <cellStyle name="Moneda [0] 2 3 3 4 2 2 2 2" xfId="10783" xr:uid="{3FA4B438-2884-49DE-AF80-2A22FC8C2B09}"/>
    <cellStyle name="Moneda [0] 2 3 3 4 2 2 2 3" xfId="16507" xr:uid="{401C1C86-CD29-4481-BC35-2C0DF0D0605D}"/>
    <cellStyle name="Moneda [0] 2 3 3 4 2 2 3" xfId="7921" xr:uid="{300C4D9B-5A61-4DFD-B635-20D0972AED6F}"/>
    <cellStyle name="Moneda [0] 2 3 3 4 2 2 4" xfId="13645" xr:uid="{A46549EC-8947-4493-97E0-2708EFAED40B}"/>
    <cellStyle name="Moneda [0] 2 3 3 4 2 3" xfId="3628" xr:uid="{CD33941A-465E-491C-836D-A5FFADB8BC28}"/>
    <cellStyle name="Moneda [0] 2 3 3 4 2 3 2" xfId="9352" xr:uid="{31E92284-013A-44FE-8FA2-527AB7B3479E}"/>
    <cellStyle name="Moneda [0] 2 3 3 4 2 3 3" xfId="15076" xr:uid="{E2C1E879-BE6B-4C1E-91CD-C24C9EDEDF63}"/>
    <cellStyle name="Moneda [0] 2 3 3 4 2 4" xfId="6490" xr:uid="{FF1578E9-5054-4FCB-8818-F232518FD19E}"/>
    <cellStyle name="Moneda [0] 2 3 3 4 2 5" xfId="12214" xr:uid="{3D38AE74-2A12-4E1F-8335-BAE3CAB6700A}"/>
    <cellStyle name="Moneda [0] 2 3 3 4 3" xfId="1243" xr:uid="{08A6632F-8331-4641-B938-18964B075920}"/>
    <cellStyle name="Moneda [0] 2 3 3 4 3 2" xfId="2674" xr:uid="{C2143635-B668-4303-85A0-695C39E64FF2}"/>
    <cellStyle name="Moneda [0] 2 3 3 4 3 2 2" xfId="5536" xr:uid="{A40C94FF-8A40-47DF-BFD4-AF9724738694}"/>
    <cellStyle name="Moneda [0] 2 3 3 4 3 2 2 2" xfId="11260" xr:uid="{847197EA-3385-4A26-8F89-ADCE5EC22621}"/>
    <cellStyle name="Moneda [0] 2 3 3 4 3 2 2 3" xfId="16984" xr:uid="{E9FF1727-1145-405F-AEAA-9FF717B91B8F}"/>
    <cellStyle name="Moneda [0] 2 3 3 4 3 2 3" xfId="8398" xr:uid="{8CE43D80-B1F8-42EF-AC77-27B857F1063D}"/>
    <cellStyle name="Moneda [0] 2 3 3 4 3 2 4" xfId="14122" xr:uid="{EDDDBD5E-55BE-4B64-A032-3A66C793A5ED}"/>
    <cellStyle name="Moneda [0] 2 3 3 4 3 3" xfId="4105" xr:uid="{083E8561-D4A5-45A4-A89A-58FE8618AEDF}"/>
    <cellStyle name="Moneda [0] 2 3 3 4 3 3 2" xfId="9829" xr:uid="{2F99FF15-1F0B-4381-AB65-EB19B6D7A32F}"/>
    <cellStyle name="Moneda [0] 2 3 3 4 3 3 3" xfId="15553" xr:uid="{D94361E3-E380-4B4C-A249-4C454342CF22}"/>
    <cellStyle name="Moneda [0] 2 3 3 4 3 4" xfId="6967" xr:uid="{BFC125D8-1794-4819-A4DF-6C04088778A8}"/>
    <cellStyle name="Moneda [0] 2 3 3 4 3 5" xfId="12691" xr:uid="{4CE290E2-5685-4990-B7C1-1FA8AE019619}"/>
    <cellStyle name="Moneda [0] 2 3 3 4 4" xfId="1720" xr:uid="{21D7A6DC-101E-416A-9E60-A64C12D73BA2}"/>
    <cellStyle name="Moneda [0] 2 3 3 4 4 2" xfId="4582" xr:uid="{D84DA61A-052C-4685-939E-DF6A0484A55B}"/>
    <cellStyle name="Moneda [0] 2 3 3 4 4 2 2" xfId="10306" xr:uid="{7D2741DF-1048-403A-89D2-E2B02DFB16DB}"/>
    <cellStyle name="Moneda [0] 2 3 3 4 4 2 3" xfId="16030" xr:uid="{46255DCB-B1E3-49E5-A9A5-A7D3F792FA22}"/>
    <cellStyle name="Moneda [0] 2 3 3 4 4 3" xfId="7444" xr:uid="{1E45BB71-978A-40BE-9EC2-F4899BB017AF}"/>
    <cellStyle name="Moneda [0] 2 3 3 4 4 4" xfId="13168" xr:uid="{1E2F96D0-D6BA-4F80-B61C-755CF7AC3351}"/>
    <cellStyle name="Moneda [0] 2 3 3 4 5" xfId="3151" xr:uid="{3A01F33A-DD30-4DF7-A328-176120237650}"/>
    <cellStyle name="Moneda [0] 2 3 3 4 5 2" xfId="8875" xr:uid="{70CFA112-B080-4A14-95C4-F4DA206520AA}"/>
    <cellStyle name="Moneda [0] 2 3 3 4 5 3" xfId="14599" xr:uid="{0B1798BC-E260-4713-954E-C0EC273C01BF}"/>
    <cellStyle name="Moneda [0] 2 3 3 4 6" xfId="6013" xr:uid="{94440FD0-C13E-423C-88DD-5947B7FF5490}"/>
    <cellStyle name="Moneda [0] 2 3 3 4 7" xfId="11737" xr:uid="{E331991A-930A-46B0-A72A-922E8CC34DF9}"/>
    <cellStyle name="Moneda [0] 2 3 3 5" xfId="527" xr:uid="{31FDC06C-97C1-4DCE-9280-CE6B69FB3474}"/>
    <cellStyle name="Moneda [0] 2 3 3 5 2" xfId="1958" xr:uid="{71B5283B-7CE5-4D21-BB2C-F892A72C4781}"/>
    <cellStyle name="Moneda [0] 2 3 3 5 2 2" xfId="4820" xr:uid="{BB57D8F2-2EA6-4A11-9F5D-5810DF5035EA}"/>
    <cellStyle name="Moneda [0] 2 3 3 5 2 2 2" xfId="10544" xr:uid="{AC195A22-3D88-498B-AB63-989DDA127E18}"/>
    <cellStyle name="Moneda [0] 2 3 3 5 2 2 3" xfId="16268" xr:uid="{F5D36AC3-22D4-4684-9392-70F2AE56E71C}"/>
    <cellStyle name="Moneda [0] 2 3 3 5 2 3" xfId="7682" xr:uid="{C49D07C5-C36A-493A-A8EA-23D51481A7F0}"/>
    <cellStyle name="Moneda [0] 2 3 3 5 2 4" xfId="13406" xr:uid="{8853A874-AD93-4084-8611-351A44130945}"/>
    <cellStyle name="Moneda [0] 2 3 3 5 3" xfId="3389" xr:uid="{E67777EC-A66E-4598-805D-EA58936113C9}"/>
    <cellStyle name="Moneda [0] 2 3 3 5 3 2" xfId="9113" xr:uid="{02F964E3-B956-450D-AF45-1C74AF60C513}"/>
    <cellStyle name="Moneda [0] 2 3 3 5 3 3" xfId="14837" xr:uid="{DC7464AB-DC3F-4A78-BB07-25DFD7D77B99}"/>
    <cellStyle name="Moneda [0] 2 3 3 5 4" xfId="6251" xr:uid="{EB153C81-56C1-4FA3-95D1-2B75508042C0}"/>
    <cellStyle name="Moneda [0] 2 3 3 5 5" xfId="11975" xr:uid="{4F55EC22-537D-4BED-89A7-E7FC79A4C818}"/>
    <cellStyle name="Moneda [0] 2 3 3 6" xfId="1004" xr:uid="{D59EFFE2-5331-45F7-B541-01EE91AD81F5}"/>
    <cellStyle name="Moneda [0] 2 3 3 6 2" xfId="2435" xr:uid="{62724135-C1FC-42A9-B3EF-8419D7454862}"/>
    <cellStyle name="Moneda [0] 2 3 3 6 2 2" xfId="5297" xr:uid="{605C0D6B-697D-4DCD-AC8E-C4C3B6935F20}"/>
    <cellStyle name="Moneda [0] 2 3 3 6 2 2 2" xfId="11021" xr:uid="{7F1DD7E7-23C8-4171-B4F8-82F7B4C99603}"/>
    <cellStyle name="Moneda [0] 2 3 3 6 2 2 3" xfId="16745" xr:uid="{05128281-3DFD-44CB-BB02-17ED1B7E88DC}"/>
    <cellStyle name="Moneda [0] 2 3 3 6 2 3" xfId="8159" xr:uid="{4C9F2C36-E83C-4AC3-8DBA-1439A237EF74}"/>
    <cellStyle name="Moneda [0] 2 3 3 6 2 4" xfId="13883" xr:uid="{110CA1BB-F546-4165-86A4-62061853BFB0}"/>
    <cellStyle name="Moneda [0] 2 3 3 6 3" xfId="3866" xr:uid="{941D08DB-566F-4D98-9939-AAA0BD6E0D05}"/>
    <cellStyle name="Moneda [0] 2 3 3 6 3 2" xfId="9590" xr:uid="{E0D8F5AC-B8A9-4405-B17A-986AD1AC1C81}"/>
    <cellStyle name="Moneda [0] 2 3 3 6 3 3" xfId="15314" xr:uid="{C60C62D2-56C7-4216-A1EC-C5A58A478740}"/>
    <cellStyle name="Moneda [0] 2 3 3 6 4" xfId="6728" xr:uid="{7BF16126-3C62-4633-8525-8C24680B29FA}"/>
    <cellStyle name="Moneda [0] 2 3 3 6 5" xfId="12452" xr:uid="{335A2199-A353-432D-8E2F-128F0826CA11}"/>
    <cellStyle name="Moneda [0] 2 3 3 7" xfId="1481" xr:uid="{D08B4C70-2B15-45E8-B9A5-3D9A7B402539}"/>
    <cellStyle name="Moneda [0] 2 3 3 7 2" xfId="4343" xr:uid="{5D92966F-AF06-49D6-A096-36BF0A5F1C8B}"/>
    <cellStyle name="Moneda [0] 2 3 3 7 2 2" xfId="10067" xr:uid="{0C692624-9426-4D37-AEF9-A0461E5BA436}"/>
    <cellStyle name="Moneda [0] 2 3 3 7 2 3" xfId="15791" xr:uid="{676CCD17-50D2-42E8-97B1-68B3F0533D38}"/>
    <cellStyle name="Moneda [0] 2 3 3 7 3" xfId="7205" xr:uid="{6E37FEA5-7218-4C49-93E7-57D80EE4EA53}"/>
    <cellStyle name="Moneda [0] 2 3 3 7 4" xfId="12929" xr:uid="{730351C7-EA70-4A31-9E60-D3309CCDC541}"/>
    <cellStyle name="Moneda [0] 2 3 3 8" xfId="2912" xr:uid="{B70F92CC-E84F-46C3-86A4-1ECC620C3945}"/>
    <cellStyle name="Moneda [0] 2 3 3 8 2" xfId="8636" xr:uid="{25EA261C-F583-4683-B576-F770AEDB73E2}"/>
    <cellStyle name="Moneda [0] 2 3 3 8 3" xfId="14360" xr:uid="{CEAF5AFD-97A6-4AC2-B543-22AF2A750B05}"/>
    <cellStyle name="Moneda [0] 2 3 3 9" xfId="5775" xr:uid="{E49CA89A-0489-4D56-8455-43C3993F183F}"/>
    <cellStyle name="Moneda [0] 2 3 4" xfId="71" xr:uid="{CC517D23-3745-441D-A9CD-CDB047C80241}"/>
    <cellStyle name="Moneda [0] 2 3 4 2" xfId="189" xr:uid="{6AD276F1-FDFA-468B-8B4D-4A8626C44B48}"/>
    <cellStyle name="Moneda [0] 2 3 4 2 2" xfId="428" xr:uid="{8F12EFD6-EFB2-45E6-9962-B737BB38D477}"/>
    <cellStyle name="Moneda [0] 2 3 4 2 2 2" xfId="905" xr:uid="{A37A77F4-9169-4275-AC52-D9583FAFD663}"/>
    <cellStyle name="Moneda [0] 2 3 4 2 2 2 2" xfId="2336" xr:uid="{56FCF114-529C-46B1-8603-C3AE6C59495D}"/>
    <cellStyle name="Moneda [0] 2 3 4 2 2 2 2 2" xfId="5198" xr:uid="{0046381D-C8E8-480F-8413-55973BC852F0}"/>
    <cellStyle name="Moneda [0] 2 3 4 2 2 2 2 2 2" xfId="10922" xr:uid="{F4DEBFB9-611D-41A0-B5EE-C884FE1DBCCA}"/>
    <cellStyle name="Moneda [0] 2 3 4 2 2 2 2 2 3" xfId="16646" xr:uid="{463A8055-0133-4BAE-B768-A9C8893B99F6}"/>
    <cellStyle name="Moneda [0] 2 3 4 2 2 2 2 3" xfId="8060" xr:uid="{A9103A19-37A1-4556-86C7-4D067EE8C65A}"/>
    <cellStyle name="Moneda [0] 2 3 4 2 2 2 2 4" xfId="13784" xr:uid="{771F28CA-818E-4B56-B927-A1E113A6880A}"/>
    <cellStyle name="Moneda [0] 2 3 4 2 2 2 3" xfId="3767" xr:uid="{1171A3B5-24A6-486F-9DE7-817293DC7218}"/>
    <cellStyle name="Moneda [0] 2 3 4 2 2 2 3 2" xfId="9491" xr:uid="{161380D1-CBEC-4EBB-A609-74F0FF14F673}"/>
    <cellStyle name="Moneda [0] 2 3 4 2 2 2 3 3" xfId="15215" xr:uid="{AF48DE2A-D2BE-4EAD-83DF-782914A5C2C8}"/>
    <cellStyle name="Moneda [0] 2 3 4 2 2 2 4" xfId="6629" xr:uid="{43478F06-8BD2-43D8-92A3-B98FBD4CF8BF}"/>
    <cellStyle name="Moneda [0] 2 3 4 2 2 2 5" xfId="12353" xr:uid="{9F0EC541-DB33-4F4A-8464-9E9048956E9A}"/>
    <cellStyle name="Moneda [0] 2 3 4 2 2 3" xfId="1382" xr:uid="{550EF48F-F074-4726-B8A0-DE0A787DBADD}"/>
    <cellStyle name="Moneda [0] 2 3 4 2 2 3 2" xfId="2813" xr:uid="{E306C438-32C3-4543-B805-2462EA3D98FB}"/>
    <cellStyle name="Moneda [0] 2 3 4 2 2 3 2 2" xfId="5675" xr:uid="{4F3C8360-4AF2-49D0-BFD4-FC0281EF30E0}"/>
    <cellStyle name="Moneda [0] 2 3 4 2 2 3 2 2 2" xfId="11399" xr:uid="{252D3CCE-D5A9-46B9-A9C2-C8FB5458779D}"/>
    <cellStyle name="Moneda [0] 2 3 4 2 2 3 2 2 3" xfId="17123" xr:uid="{4DA12BA6-450E-47FF-998A-5D397AE38CE0}"/>
    <cellStyle name="Moneda [0] 2 3 4 2 2 3 2 3" xfId="8537" xr:uid="{9352E262-52E0-4B97-9D62-EEA9787CA899}"/>
    <cellStyle name="Moneda [0] 2 3 4 2 2 3 2 4" xfId="14261" xr:uid="{0A16230B-8FC0-40BA-964D-E0E66064B12B}"/>
    <cellStyle name="Moneda [0] 2 3 4 2 2 3 3" xfId="4244" xr:uid="{B846284D-A103-4AEC-A7DA-82D7E4457359}"/>
    <cellStyle name="Moneda [0] 2 3 4 2 2 3 3 2" xfId="9968" xr:uid="{CBBAE524-9693-4F0A-868C-8149111A3140}"/>
    <cellStyle name="Moneda [0] 2 3 4 2 2 3 3 3" xfId="15692" xr:uid="{93A43178-FC25-46AC-9048-D004BD342ABE}"/>
    <cellStyle name="Moneda [0] 2 3 4 2 2 3 4" xfId="7106" xr:uid="{BD2E25C9-B574-48A4-897D-94BA10F6B5D1}"/>
    <cellStyle name="Moneda [0] 2 3 4 2 2 3 5" xfId="12830" xr:uid="{B13C23F9-57E4-45C5-9CF5-443E20555023}"/>
    <cellStyle name="Moneda [0] 2 3 4 2 2 4" xfId="1859" xr:uid="{1FB5F252-9C76-4F81-8362-47C65820852E}"/>
    <cellStyle name="Moneda [0] 2 3 4 2 2 4 2" xfId="4721" xr:uid="{DBFF5B66-3DEE-4D4D-99D0-042F35776350}"/>
    <cellStyle name="Moneda [0] 2 3 4 2 2 4 2 2" xfId="10445" xr:uid="{A66A21BF-817C-45A8-AE27-DCAA29E5BE6D}"/>
    <cellStyle name="Moneda [0] 2 3 4 2 2 4 2 3" xfId="16169" xr:uid="{2D8CC068-9410-42C0-AE8F-82E719476DD6}"/>
    <cellStyle name="Moneda [0] 2 3 4 2 2 4 3" xfId="7583" xr:uid="{F8C124DD-037E-47D0-956F-0E4167BCA549}"/>
    <cellStyle name="Moneda [0] 2 3 4 2 2 4 4" xfId="13307" xr:uid="{724E5B83-A1C4-4BF3-9DE4-BD8A19D5B30B}"/>
    <cellStyle name="Moneda [0] 2 3 4 2 2 5" xfId="3290" xr:uid="{BF316B9D-811E-4493-B127-D07E70862876}"/>
    <cellStyle name="Moneda [0] 2 3 4 2 2 5 2" xfId="9014" xr:uid="{06BBC97D-9DF7-4F65-921C-EF033B793371}"/>
    <cellStyle name="Moneda [0] 2 3 4 2 2 5 3" xfId="14738" xr:uid="{59BCA91F-819D-43AB-BBBC-1CE1BB17C340}"/>
    <cellStyle name="Moneda [0] 2 3 4 2 2 6" xfId="6152" xr:uid="{3A6FFA7A-8268-4367-AACA-9B3D8CB55EBD}"/>
    <cellStyle name="Moneda [0] 2 3 4 2 2 7" xfId="11876" xr:uid="{1E45BD79-8F0F-4887-8230-B5CC1C0E82B4}"/>
    <cellStyle name="Moneda [0] 2 3 4 2 3" xfId="666" xr:uid="{4CAA3405-B411-45B0-8D86-48BE2AB4C6E1}"/>
    <cellStyle name="Moneda [0] 2 3 4 2 3 2" xfId="2097" xr:uid="{1D297A33-226D-49B7-ACF0-E11987EDB896}"/>
    <cellStyle name="Moneda [0] 2 3 4 2 3 2 2" xfId="4959" xr:uid="{03E2F85B-B93B-409C-A009-DB30C1FB14CC}"/>
    <cellStyle name="Moneda [0] 2 3 4 2 3 2 2 2" xfId="10683" xr:uid="{79567183-C1BE-4B0C-9171-463D0008C552}"/>
    <cellStyle name="Moneda [0] 2 3 4 2 3 2 2 3" xfId="16407" xr:uid="{250FD7C9-3CDB-4CC8-A3E5-CFB1B1F66563}"/>
    <cellStyle name="Moneda [0] 2 3 4 2 3 2 3" xfId="7821" xr:uid="{7ACC84CB-BB03-4A77-9505-ACD53EC24121}"/>
    <cellStyle name="Moneda [0] 2 3 4 2 3 2 4" xfId="13545" xr:uid="{9D58352C-3309-4D94-B942-5C85072207E0}"/>
    <cellStyle name="Moneda [0] 2 3 4 2 3 3" xfId="3528" xr:uid="{83715DB1-2701-4F26-9883-DE2DF076BC9C}"/>
    <cellStyle name="Moneda [0] 2 3 4 2 3 3 2" xfId="9252" xr:uid="{972F9D87-5DA1-4B19-AB70-6BDE8E939537}"/>
    <cellStyle name="Moneda [0] 2 3 4 2 3 3 3" xfId="14976" xr:uid="{C51D518E-9DD8-4D04-9AF7-58357592B607}"/>
    <cellStyle name="Moneda [0] 2 3 4 2 3 4" xfId="6390" xr:uid="{7A669365-50F9-4FE9-BC1F-BED9FE0F53FB}"/>
    <cellStyle name="Moneda [0] 2 3 4 2 3 5" xfId="12114" xr:uid="{AFE4E2B9-FAFE-4B0C-B84D-8CCD43E04AC9}"/>
    <cellStyle name="Moneda [0] 2 3 4 2 4" xfId="1143" xr:uid="{82DD9E42-0BF8-49DE-8A44-2647F055F2DF}"/>
    <cellStyle name="Moneda [0] 2 3 4 2 4 2" xfId="2574" xr:uid="{0D544051-81E3-432D-8AB0-314EC3054936}"/>
    <cellStyle name="Moneda [0] 2 3 4 2 4 2 2" xfId="5436" xr:uid="{FBFDD8CD-8220-4952-B5D7-30361749BEAE}"/>
    <cellStyle name="Moneda [0] 2 3 4 2 4 2 2 2" xfId="11160" xr:uid="{8B1F622F-A4A2-4025-A125-2B6E0752280E}"/>
    <cellStyle name="Moneda [0] 2 3 4 2 4 2 2 3" xfId="16884" xr:uid="{5029CBA2-332B-4153-95CE-B5D9B3E98D43}"/>
    <cellStyle name="Moneda [0] 2 3 4 2 4 2 3" xfId="8298" xr:uid="{54D8E5AC-B342-4EDF-9496-F7D88E6D986D}"/>
    <cellStyle name="Moneda [0] 2 3 4 2 4 2 4" xfId="14022" xr:uid="{3C9248C9-45DF-4C1F-815C-84954DD6610F}"/>
    <cellStyle name="Moneda [0] 2 3 4 2 4 3" xfId="4005" xr:uid="{BC363DFB-3ED5-4ECA-ADE4-17AAD87C05FE}"/>
    <cellStyle name="Moneda [0] 2 3 4 2 4 3 2" xfId="9729" xr:uid="{3A524C4C-CBF0-46D3-80D9-B3FC3418516E}"/>
    <cellStyle name="Moneda [0] 2 3 4 2 4 3 3" xfId="15453" xr:uid="{16C7E1A4-2F56-4925-9EA1-9162CE6B7D12}"/>
    <cellStyle name="Moneda [0] 2 3 4 2 4 4" xfId="6867" xr:uid="{C5E64E67-9D54-40BB-98EC-D948D41E4F74}"/>
    <cellStyle name="Moneda [0] 2 3 4 2 4 5" xfId="12591" xr:uid="{F2DA753A-438A-4EB5-8064-09E62C90A2CE}"/>
    <cellStyle name="Moneda [0] 2 3 4 2 5" xfId="1620" xr:uid="{47CE91A4-E9E8-4E18-B251-0199EC4FAA28}"/>
    <cellStyle name="Moneda [0] 2 3 4 2 5 2" xfId="4482" xr:uid="{279FA2AC-F401-48A0-8524-7E59327CFC49}"/>
    <cellStyle name="Moneda [0] 2 3 4 2 5 2 2" xfId="10206" xr:uid="{69CCD8F8-689E-4C56-A0E8-3760F96E80F7}"/>
    <cellStyle name="Moneda [0] 2 3 4 2 5 2 3" xfId="15930" xr:uid="{A8A8C1D6-EC2C-4603-BA06-4FC8DAE04D56}"/>
    <cellStyle name="Moneda [0] 2 3 4 2 5 3" xfId="7344" xr:uid="{7D81A970-5C8A-4F79-8B2A-42D4354AF362}"/>
    <cellStyle name="Moneda [0] 2 3 4 2 5 4" xfId="13068" xr:uid="{F4D4E420-4D8E-41CA-A056-EC81DEB28B53}"/>
    <cellStyle name="Moneda [0] 2 3 4 2 6" xfId="3051" xr:uid="{B4820289-89AF-49E3-85C6-1AC43ED6DCC0}"/>
    <cellStyle name="Moneda [0] 2 3 4 2 6 2" xfId="8775" xr:uid="{8033DFC5-4599-4CD5-925E-8F3B158FE2E3}"/>
    <cellStyle name="Moneda [0] 2 3 4 2 6 3" xfId="14499" xr:uid="{53E265FE-DCA0-4687-AA7C-34E34958381A}"/>
    <cellStyle name="Moneda [0] 2 3 4 2 7" xfId="5913" xr:uid="{581768F5-1019-45C8-AF0C-076CAEF30B0F}"/>
    <cellStyle name="Moneda [0] 2 3 4 2 8" xfId="11637" xr:uid="{C805C00F-4019-452B-91BE-51A0E2DC6C4F}"/>
    <cellStyle name="Moneda [0] 2 3 4 3" xfId="310" xr:uid="{7C94E711-4539-447D-B09B-82D98C9A6158}"/>
    <cellStyle name="Moneda [0] 2 3 4 3 2" xfId="787" xr:uid="{5881F676-5E8B-4296-A7AD-8FD5FCE7B109}"/>
    <cellStyle name="Moneda [0] 2 3 4 3 2 2" xfId="2218" xr:uid="{A52FC8D6-EA35-498B-A8E2-D3A4F9B579A2}"/>
    <cellStyle name="Moneda [0] 2 3 4 3 2 2 2" xfId="5080" xr:uid="{EFE6A6B0-282B-4A82-846F-0DFB2396E9AB}"/>
    <cellStyle name="Moneda [0] 2 3 4 3 2 2 2 2" xfId="10804" xr:uid="{2DF54A86-64FE-4EB9-BE49-440E2CBC4957}"/>
    <cellStyle name="Moneda [0] 2 3 4 3 2 2 2 3" xfId="16528" xr:uid="{40E44843-9058-4CEF-BA85-9D747CBF36C0}"/>
    <cellStyle name="Moneda [0] 2 3 4 3 2 2 3" xfId="7942" xr:uid="{DE4C4E88-7E17-46D7-ACAD-B459DD552087}"/>
    <cellStyle name="Moneda [0] 2 3 4 3 2 2 4" xfId="13666" xr:uid="{E2E312C8-DE80-43EE-8046-3B56735F1773}"/>
    <cellStyle name="Moneda [0] 2 3 4 3 2 3" xfId="3649" xr:uid="{D8C35076-FCFE-485B-B753-C994AF777315}"/>
    <cellStyle name="Moneda [0] 2 3 4 3 2 3 2" xfId="9373" xr:uid="{9BE760D7-AFD2-4DB3-963C-1518709C8587}"/>
    <cellStyle name="Moneda [0] 2 3 4 3 2 3 3" xfId="15097" xr:uid="{8BB544C6-802E-4323-9579-E0BF1D418240}"/>
    <cellStyle name="Moneda [0] 2 3 4 3 2 4" xfId="6511" xr:uid="{2E676286-1679-4962-99BB-FAB00E250DA5}"/>
    <cellStyle name="Moneda [0] 2 3 4 3 2 5" xfId="12235" xr:uid="{E4DB9C64-3809-4B8B-9538-C9CDED609487}"/>
    <cellStyle name="Moneda [0] 2 3 4 3 3" xfId="1264" xr:uid="{3C1B1B9E-D658-479F-B5D7-E81CA5C8AE80}"/>
    <cellStyle name="Moneda [0] 2 3 4 3 3 2" xfId="2695" xr:uid="{C41D4071-847F-4F48-B758-2382A68C6FB1}"/>
    <cellStyle name="Moneda [0] 2 3 4 3 3 2 2" xfId="5557" xr:uid="{8C066D03-9823-4551-8207-A158E9623128}"/>
    <cellStyle name="Moneda [0] 2 3 4 3 3 2 2 2" xfId="11281" xr:uid="{B25E3482-C902-43E1-948A-676DCE09E026}"/>
    <cellStyle name="Moneda [0] 2 3 4 3 3 2 2 3" xfId="17005" xr:uid="{6EEF4BA9-0E51-4F6C-A62E-8C1CF69C807A}"/>
    <cellStyle name="Moneda [0] 2 3 4 3 3 2 3" xfId="8419" xr:uid="{9D6B5523-9BF6-42F5-BCC8-1C175D729453}"/>
    <cellStyle name="Moneda [0] 2 3 4 3 3 2 4" xfId="14143" xr:uid="{D1545718-2B86-4EDB-A111-A1B88C788C4C}"/>
    <cellStyle name="Moneda [0] 2 3 4 3 3 3" xfId="4126" xr:uid="{4FE45AB1-89BF-4D9A-89B8-ECE0B1425959}"/>
    <cellStyle name="Moneda [0] 2 3 4 3 3 3 2" xfId="9850" xr:uid="{11C1D6F1-F9CA-44E2-9A8F-DBAFA40BE9E6}"/>
    <cellStyle name="Moneda [0] 2 3 4 3 3 3 3" xfId="15574" xr:uid="{4ED69AEE-0F6B-4849-AD32-6F21D3B73FA2}"/>
    <cellStyle name="Moneda [0] 2 3 4 3 3 4" xfId="6988" xr:uid="{A4A5FE42-CCE2-4385-B359-7DAFF33BF8B5}"/>
    <cellStyle name="Moneda [0] 2 3 4 3 3 5" xfId="12712" xr:uid="{D60268B3-52E2-4749-AA51-8B932BF4DABD}"/>
    <cellStyle name="Moneda [0] 2 3 4 3 4" xfId="1741" xr:uid="{C367EDA9-7F1E-484F-BAF9-B3B3436F686D}"/>
    <cellStyle name="Moneda [0] 2 3 4 3 4 2" xfId="4603" xr:uid="{77E466B4-2130-4BEF-9C13-2EAE47099A77}"/>
    <cellStyle name="Moneda [0] 2 3 4 3 4 2 2" xfId="10327" xr:uid="{63F825AE-A3C3-424B-95AE-94B62C5885FA}"/>
    <cellStyle name="Moneda [0] 2 3 4 3 4 2 3" xfId="16051" xr:uid="{028BB62F-FE70-40BA-AD9B-5419C968FD28}"/>
    <cellStyle name="Moneda [0] 2 3 4 3 4 3" xfId="7465" xr:uid="{C992D8B3-2EE5-4DBE-BE37-69323CABCF82}"/>
    <cellStyle name="Moneda [0] 2 3 4 3 4 4" xfId="13189" xr:uid="{91618CC0-0192-44A1-9E83-070E22A7AA81}"/>
    <cellStyle name="Moneda [0] 2 3 4 3 5" xfId="3172" xr:uid="{7478CADE-421A-4FC9-9208-809E3447D055}"/>
    <cellStyle name="Moneda [0] 2 3 4 3 5 2" xfId="8896" xr:uid="{59E2604E-7087-44FA-B966-E0A1D8B07CEE}"/>
    <cellStyle name="Moneda [0] 2 3 4 3 5 3" xfId="14620" xr:uid="{B23FCE08-8D47-4CA3-8947-29D8DDC8B5EE}"/>
    <cellStyle name="Moneda [0] 2 3 4 3 6" xfId="6034" xr:uid="{658DB0D6-C86E-48B0-A183-20EB0B3ACA62}"/>
    <cellStyle name="Moneda [0] 2 3 4 3 7" xfId="11758" xr:uid="{992C4769-89C2-45E9-A235-D23D0BA80500}"/>
    <cellStyle name="Moneda [0] 2 3 4 4" xfId="548" xr:uid="{D5AD60C5-7152-45E1-A20A-97F4589E1BB7}"/>
    <cellStyle name="Moneda [0] 2 3 4 4 2" xfId="1979" xr:uid="{7AE01E7B-9BA7-420D-830F-D2C4D5FF92AA}"/>
    <cellStyle name="Moneda [0] 2 3 4 4 2 2" xfId="4841" xr:uid="{2EBE0271-BA72-4625-9DB3-DA3D744296AC}"/>
    <cellStyle name="Moneda [0] 2 3 4 4 2 2 2" xfId="10565" xr:uid="{5B01E8CF-4BC1-4249-A175-F4847CAE1676}"/>
    <cellStyle name="Moneda [0] 2 3 4 4 2 2 3" xfId="16289" xr:uid="{AD0F65E6-9441-41C1-B31B-B6E03A2394AA}"/>
    <cellStyle name="Moneda [0] 2 3 4 4 2 3" xfId="7703" xr:uid="{255AC2C1-C8A2-40C9-86F3-C91ECC87B2BF}"/>
    <cellStyle name="Moneda [0] 2 3 4 4 2 4" xfId="13427" xr:uid="{E9B234EB-96BD-4092-920B-40299C955C13}"/>
    <cellStyle name="Moneda [0] 2 3 4 4 3" xfId="3410" xr:uid="{F9FAC86D-E157-428F-9921-09DB0F144064}"/>
    <cellStyle name="Moneda [0] 2 3 4 4 3 2" xfId="9134" xr:uid="{90E34543-6BAB-4FB0-928D-923EE4CFF5A3}"/>
    <cellStyle name="Moneda [0] 2 3 4 4 3 3" xfId="14858" xr:uid="{D74BD940-5BBD-403C-831A-08876001294C}"/>
    <cellStyle name="Moneda [0] 2 3 4 4 4" xfId="6272" xr:uid="{81344BA0-053D-4D7F-A5FC-C21568E26656}"/>
    <cellStyle name="Moneda [0] 2 3 4 4 5" xfId="11996" xr:uid="{831E542C-7BE0-4336-A546-3BF8D20CD3E0}"/>
    <cellStyle name="Moneda [0] 2 3 4 5" xfId="1025" xr:uid="{7A51EC4D-BE53-452A-915B-F8B3431C63B9}"/>
    <cellStyle name="Moneda [0] 2 3 4 5 2" xfId="2456" xr:uid="{0EEEF292-71BA-4F2C-992A-7BAB9621C3E1}"/>
    <cellStyle name="Moneda [0] 2 3 4 5 2 2" xfId="5318" xr:uid="{27BAAE92-BD3F-4BC1-8B4F-1F370DA5C08E}"/>
    <cellStyle name="Moneda [0] 2 3 4 5 2 2 2" xfId="11042" xr:uid="{5852B552-DC4B-4B67-A5E3-B1325E025A61}"/>
    <cellStyle name="Moneda [0] 2 3 4 5 2 2 3" xfId="16766" xr:uid="{BAE8A6F0-4DA8-4D9E-95DE-497901517CAC}"/>
    <cellStyle name="Moneda [0] 2 3 4 5 2 3" xfId="8180" xr:uid="{B2929450-02D0-44FD-8022-75E5FE608D9E}"/>
    <cellStyle name="Moneda [0] 2 3 4 5 2 4" xfId="13904" xr:uid="{BC3F4643-CA8A-49F3-9115-E5C59456BAA8}"/>
    <cellStyle name="Moneda [0] 2 3 4 5 3" xfId="3887" xr:uid="{B357F1A1-A06D-48AA-A854-7D9973C729F8}"/>
    <cellStyle name="Moneda [0] 2 3 4 5 3 2" xfId="9611" xr:uid="{C0116FEF-BC90-4CBC-BA55-3683C1111F55}"/>
    <cellStyle name="Moneda [0] 2 3 4 5 3 3" xfId="15335" xr:uid="{6713BA3A-0C3C-4DF6-AA4B-04705DFF7105}"/>
    <cellStyle name="Moneda [0] 2 3 4 5 4" xfId="6749" xr:uid="{73303C82-72A2-46F1-85B8-07CF1E54C301}"/>
    <cellStyle name="Moneda [0] 2 3 4 5 5" xfId="12473" xr:uid="{9936A213-5D14-4ACA-AA8A-F52F5F9CE59F}"/>
    <cellStyle name="Moneda [0] 2 3 4 6" xfId="1502" xr:uid="{4245281A-7870-49CE-8A4C-6B0614316177}"/>
    <cellStyle name="Moneda [0] 2 3 4 6 2" xfId="4364" xr:uid="{A14B34F7-EC0B-4AC8-8712-49718893565E}"/>
    <cellStyle name="Moneda [0] 2 3 4 6 2 2" xfId="10088" xr:uid="{0F432BB9-43C8-4DFC-BB12-1B865EEC3D4C}"/>
    <cellStyle name="Moneda [0] 2 3 4 6 2 3" xfId="15812" xr:uid="{BC2763FF-A13F-42C0-A228-37E85D8C1FCD}"/>
    <cellStyle name="Moneda [0] 2 3 4 6 3" xfId="7226" xr:uid="{B1813F56-0079-405B-8392-899553A0C10F}"/>
    <cellStyle name="Moneda [0] 2 3 4 6 4" xfId="12950" xr:uid="{C4D8A605-7D31-4EEF-A1AA-A7D90155E940}"/>
    <cellStyle name="Moneda [0] 2 3 4 7" xfId="2933" xr:uid="{41FEFB1E-EDD1-43AC-8F26-17A09BFAC728}"/>
    <cellStyle name="Moneda [0] 2 3 4 7 2" xfId="8657" xr:uid="{1B99BE78-0A34-433D-8C30-EFE00306FB1A}"/>
    <cellStyle name="Moneda [0] 2 3 4 7 3" xfId="14381" xr:uid="{607CB7E1-7E0B-428E-8551-F347F34A4316}"/>
    <cellStyle name="Moneda [0] 2 3 4 8" xfId="5795" xr:uid="{28F63B69-B1C5-44E0-9948-70AFA85A1311}"/>
    <cellStyle name="Moneda [0] 2 3 4 9" xfId="11519" xr:uid="{C51C6B09-C002-4702-8982-E7542BDDF897}"/>
    <cellStyle name="Moneda [0] 2 3 5" xfId="129" xr:uid="{4C48C3EF-4EAB-4F00-AFE4-8BCC3893367F}"/>
    <cellStyle name="Moneda [0] 2 3 5 2" xfId="368" xr:uid="{39344E7F-A40D-43EF-9951-FC583A42E60C}"/>
    <cellStyle name="Moneda [0] 2 3 5 2 2" xfId="845" xr:uid="{9A2C02B4-0A7C-434F-A689-3E1BCBC92E1B}"/>
    <cellStyle name="Moneda [0] 2 3 5 2 2 2" xfId="2276" xr:uid="{1F91B693-EF35-4D92-A72C-BDB5D7815B79}"/>
    <cellStyle name="Moneda [0] 2 3 5 2 2 2 2" xfId="5138" xr:uid="{8E110541-8C8B-4475-9425-6C66B543F001}"/>
    <cellStyle name="Moneda [0] 2 3 5 2 2 2 2 2" xfId="10862" xr:uid="{A53178B4-D3F5-4965-A9D7-9205D2C20F7A}"/>
    <cellStyle name="Moneda [0] 2 3 5 2 2 2 2 3" xfId="16586" xr:uid="{683DCCA7-0DCC-4814-B2DD-2ABD656D3F03}"/>
    <cellStyle name="Moneda [0] 2 3 5 2 2 2 3" xfId="8000" xr:uid="{6820FEB4-D08D-4644-82C3-B8C604DFD1CF}"/>
    <cellStyle name="Moneda [0] 2 3 5 2 2 2 4" xfId="13724" xr:uid="{6C8011C4-047E-48B7-B17A-0F4D08F7EC61}"/>
    <cellStyle name="Moneda [0] 2 3 5 2 2 3" xfId="3707" xr:uid="{386ACBDA-FC7B-46D5-9D2F-1ED010042B2C}"/>
    <cellStyle name="Moneda [0] 2 3 5 2 2 3 2" xfId="9431" xr:uid="{3759A636-EA0A-4770-9A60-9203130652C7}"/>
    <cellStyle name="Moneda [0] 2 3 5 2 2 3 3" xfId="15155" xr:uid="{D46EE8F4-554B-42D5-9F43-0CCCE27AEAFA}"/>
    <cellStyle name="Moneda [0] 2 3 5 2 2 4" xfId="6569" xr:uid="{9270318D-4A06-456D-A65E-900EDD4E26FD}"/>
    <cellStyle name="Moneda [0] 2 3 5 2 2 5" xfId="12293" xr:uid="{CFC5CB66-7871-446B-9558-EDDCE31088E6}"/>
    <cellStyle name="Moneda [0] 2 3 5 2 3" xfId="1322" xr:uid="{D2635B52-A8E5-415F-89DF-6E958ADC57CC}"/>
    <cellStyle name="Moneda [0] 2 3 5 2 3 2" xfId="2753" xr:uid="{1DE5067B-8F69-4494-B320-98B4828304D6}"/>
    <cellStyle name="Moneda [0] 2 3 5 2 3 2 2" xfId="5615" xr:uid="{BD3B36A0-BC58-4815-9CB8-3685463DFF23}"/>
    <cellStyle name="Moneda [0] 2 3 5 2 3 2 2 2" xfId="11339" xr:uid="{5FC422C0-F448-4248-9D8B-E4E2DFE0F50D}"/>
    <cellStyle name="Moneda [0] 2 3 5 2 3 2 2 3" xfId="17063" xr:uid="{8FE5A45F-A062-40BF-B850-0AF7A3E4ACD0}"/>
    <cellStyle name="Moneda [0] 2 3 5 2 3 2 3" xfId="8477" xr:uid="{1C5208D1-9515-434B-AC7C-BF36F4AF6B71}"/>
    <cellStyle name="Moneda [0] 2 3 5 2 3 2 4" xfId="14201" xr:uid="{65AACFFC-3744-4122-9A0A-512F20AACADB}"/>
    <cellStyle name="Moneda [0] 2 3 5 2 3 3" xfId="4184" xr:uid="{163147CE-F74A-4DCD-A156-9D1226C839D5}"/>
    <cellStyle name="Moneda [0] 2 3 5 2 3 3 2" xfId="9908" xr:uid="{B9A8631F-F504-4365-BB20-38130128B0B3}"/>
    <cellStyle name="Moneda [0] 2 3 5 2 3 3 3" xfId="15632" xr:uid="{4547EA3A-F459-4521-A85C-C2FBB370A086}"/>
    <cellStyle name="Moneda [0] 2 3 5 2 3 4" xfId="7046" xr:uid="{349FB959-2496-44A2-AB75-3F6BAFC0FBC3}"/>
    <cellStyle name="Moneda [0] 2 3 5 2 3 5" xfId="12770" xr:uid="{E380D83F-EF1E-4E82-9CF9-9DCC12C86EA1}"/>
    <cellStyle name="Moneda [0] 2 3 5 2 4" xfId="1799" xr:uid="{32CCA42F-75C7-47D6-B547-5FE33F73179A}"/>
    <cellStyle name="Moneda [0] 2 3 5 2 4 2" xfId="4661" xr:uid="{10BD593E-3698-4144-9A75-1360E2EA7326}"/>
    <cellStyle name="Moneda [0] 2 3 5 2 4 2 2" xfId="10385" xr:uid="{5AF692F2-FC32-43F8-AF47-8A96E4BE0C40}"/>
    <cellStyle name="Moneda [0] 2 3 5 2 4 2 3" xfId="16109" xr:uid="{FA6B41CA-7112-45F8-89E7-C6DD8C5561E1}"/>
    <cellStyle name="Moneda [0] 2 3 5 2 4 3" xfId="7523" xr:uid="{43CBC063-81BE-45F1-8260-0EAA0DD0F3A2}"/>
    <cellStyle name="Moneda [0] 2 3 5 2 4 4" xfId="13247" xr:uid="{D326F7F6-5AE5-4802-8EE6-44ED75CDD9AB}"/>
    <cellStyle name="Moneda [0] 2 3 5 2 5" xfId="3230" xr:uid="{BE93731C-136B-4FE8-B9CD-68C92289E237}"/>
    <cellStyle name="Moneda [0] 2 3 5 2 5 2" xfId="8954" xr:uid="{5739F86E-2F5F-4419-87ED-0B41755C44B5}"/>
    <cellStyle name="Moneda [0] 2 3 5 2 5 3" xfId="14678" xr:uid="{806211E7-D6B0-4976-9CDB-D9DC15E1F587}"/>
    <cellStyle name="Moneda [0] 2 3 5 2 6" xfId="6092" xr:uid="{40FBF19D-89EF-4E30-AE44-A5BD75599A2F}"/>
    <cellStyle name="Moneda [0] 2 3 5 2 7" xfId="11816" xr:uid="{988A4D45-9895-4628-B18E-2F67E4D328D2}"/>
    <cellStyle name="Moneda [0] 2 3 5 3" xfId="606" xr:uid="{DCAD1956-5648-4C00-85DE-A0727B02338D}"/>
    <cellStyle name="Moneda [0] 2 3 5 3 2" xfId="2037" xr:uid="{5AFF265C-1598-4D72-8740-A959F4296BC3}"/>
    <cellStyle name="Moneda [0] 2 3 5 3 2 2" xfId="4899" xr:uid="{D32B4F81-920E-4A65-9971-F4DF91AB694D}"/>
    <cellStyle name="Moneda [0] 2 3 5 3 2 2 2" xfId="10623" xr:uid="{29CE9459-EB5C-4AA0-B419-904042388574}"/>
    <cellStyle name="Moneda [0] 2 3 5 3 2 2 3" xfId="16347" xr:uid="{1112CB86-9ACB-40CD-88BC-B058FD88E475}"/>
    <cellStyle name="Moneda [0] 2 3 5 3 2 3" xfId="7761" xr:uid="{2BD11C09-8F81-4009-8781-A51C27F13EC5}"/>
    <cellStyle name="Moneda [0] 2 3 5 3 2 4" xfId="13485" xr:uid="{605CF30F-E5A6-49AF-A16C-351A39A09A40}"/>
    <cellStyle name="Moneda [0] 2 3 5 3 3" xfId="3468" xr:uid="{3C9B4879-6AEB-4558-9257-2B41C1FB3952}"/>
    <cellStyle name="Moneda [0] 2 3 5 3 3 2" xfId="9192" xr:uid="{B3D3AEF2-CD60-4249-BF01-26E94A5D1F55}"/>
    <cellStyle name="Moneda [0] 2 3 5 3 3 3" xfId="14916" xr:uid="{483B4691-84DF-4E08-AF7B-28C3919A4E80}"/>
    <cellStyle name="Moneda [0] 2 3 5 3 4" xfId="6330" xr:uid="{8FA602B2-9C07-44BF-A349-B918BF9711D0}"/>
    <cellStyle name="Moneda [0] 2 3 5 3 5" xfId="12054" xr:uid="{904FA284-316B-4AAD-84B8-C30CC9E5920B}"/>
    <cellStyle name="Moneda [0] 2 3 5 4" xfId="1083" xr:uid="{D4EE44D0-0DF6-4472-82B5-BFF0AF62B130}"/>
    <cellStyle name="Moneda [0] 2 3 5 4 2" xfId="2514" xr:uid="{9FBF121F-E2B0-457E-B6F9-57E0B5D62C70}"/>
    <cellStyle name="Moneda [0] 2 3 5 4 2 2" xfId="5376" xr:uid="{A79FB4B3-6D06-473C-B9FD-7D5834193BEB}"/>
    <cellStyle name="Moneda [0] 2 3 5 4 2 2 2" xfId="11100" xr:uid="{7C0D1221-D8FC-4428-8066-178B6FA8A7E8}"/>
    <cellStyle name="Moneda [0] 2 3 5 4 2 2 3" xfId="16824" xr:uid="{1B727AE2-6061-4AB7-B05A-8EE2ED182D35}"/>
    <cellStyle name="Moneda [0] 2 3 5 4 2 3" xfId="8238" xr:uid="{EB79257E-A7A1-4AFB-A259-D3475F00860B}"/>
    <cellStyle name="Moneda [0] 2 3 5 4 2 4" xfId="13962" xr:uid="{0F183B60-BDF2-4DE9-8A20-B4442165A628}"/>
    <cellStyle name="Moneda [0] 2 3 5 4 3" xfId="3945" xr:uid="{8CB1EE18-B5C4-4D1F-8B62-EE156FBDCBA5}"/>
    <cellStyle name="Moneda [0] 2 3 5 4 3 2" xfId="9669" xr:uid="{6602CC1B-8D0A-4346-BB54-B0076E93A60E}"/>
    <cellStyle name="Moneda [0] 2 3 5 4 3 3" xfId="15393" xr:uid="{FBFCBA78-B35B-4F37-B50D-E70165BA6E01}"/>
    <cellStyle name="Moneda [0] 2 3 5 4 4" xfId="6807" xr:uid="{720252C3-30F3-4309-8D4A-AA1929D3E4C0}"/>
    <cellStyle name="Moneda [0] 2 3 5 4 5" xfId="12531" xr:uid="{C8FED8D1-1EEE-40E9-886B-5B135E6B5DED}"/>
    <cellStyle name="Moneda [0] 2 3 5 5" xfId="1560" xr:uid="{D9179505-03D0-4ADA-9F89-A6EDBAD2E7B5}"/>
    <cellStyle name="Moneda [0] 2 3 5 5 2" xfId="4422" xr:uid="{6A31B05F-55A3-471C-B37A-207B2E5F9AD3}"/>
    <cellStyle name="Moneda [0] 2 3 5 5 2 2" xfId="10146" xr:uid="{13F6B3F0-B289-4D8C-BF67-C2C60EDB5C60}"/>
    <cellStyle name="Moneda [0] 2 3 5 5 2 3" xfId="15870" xr:uid="{1D51B7BF-37C2-4290-BCDE-E1ED8304EAAE}"/>
    <cellStyle name="Moneda [0] 2 3 5 5 3" xfId="7284" xr:uid="{3CE8C3D6-D5F0-4BDC-8D75-D17B368F58F1}"/>
    <cellStyle name="Moneda [0] 2 3 5 5 4" xfId="13008" xr:uid="{82CEBAE3-4A4A-4078-80E7-F905A5036CED}"/>
    <cellStyle name="Moneda [0] 2 3 5 6" xfId="2991" xr:uid="{728FC854-843F-4B05-821B-458890801158}"/>
    <cellStyle name="Moneda [0] 2 3 5 6 2" xfId="8715" xr:uid="{229EECEF-0E9C-4881-85F2-F7626AF460B1}"/>
    <cellStyle name="Moneda [0] 2 3 5 6 3" xfId="14439" xr:uid="{D97FAE82-D713-429F-8E96-178DCB35D5D7}"/>
    <cellStyle name="Moneda [0] 2 3 5 7" xfId="5853" xr:uid="{5BC95388-48B8-4695-8E4F-AA3DA9BE94EF}"/>
    <cellStyle name="Moneda [0] 2 3 5 8" xfId="11577" xr:uid="{AC47FBF2-4707-4CF0-84F5-6C630323A284}"/>
    <cellStyle name="Moneda [0] 2 3 6" xfId="250" xr:uid="{4F631CDD-372C-4A21-9B57-A6F4B6B1A159}"/>
    <cellStyle name="Moneda [0] 2 3 6 2" xfId="727" xr:uid="{5668732D-61CF-4E1C-BADD-2573706247CD}"/>
    <cellStyle name="Moneda [0] 2 3 6 2 2" xfId="2158" xr:uid="{0A3AC6F8-AB5A-4DF5-9873-04EB5E717330}"/>
    <cellStyle name="Moneda [0] 2 3 6 2 2 2" xfId="5020" xr:uid="{8A2FA281-97EB-42A1-B894-685F8F0F5FDF}"/>
    <cellStyle name="Moneda [0] 2 3 6 2 2 2 2" xfId="10744" xr:uid="{AF9F57C9-5CE5-47DD-B21E-24AD6209B09A}"/>
    <cellStyle name="Moneda [0] 2 3 6 2 2 2 3" xfId="16468" xr:uid="{4BDEE41A-3565-4F44-B569-3C5F94E6DA8B}"/>
    <cellStyle name="Moneda [0] 2 3 6 2 2 3" xfId="7882" xr:uid="{F03164CF-D3D9-44D4-93DF-79E8ABD9F4AE}"/>
    <cellStyle name="Moneda [0] 2 3 6 2 2 4" xfId="13606" xr:uid="{F149E5B0-F683-4D32-88FE-6E0ABD9B5ADC}"/>
    <cellStyle name="Moneda [0] 2 3 6 2 3" xfId="3589" xr:uid="{1A2795C4-109D-414D-865B-1D1BBEF3D545}"/>
    <cellStyle name="Moneda [0] 2 3 6 2 3 2" xfId="9313" xr:uid="{AE02246C-B57A-4BA7-BED0-24E793E8B5D7}"/>
    <cellStyle name="Moneda [0] 2 3 6 2 3 3" xfId="15037" xr:uid="{60554FDC-7CBA-47BF-A781-EE1353F23A7C}"/>
    <cellStyle name="Moneda [0] 2 3 6 2 4" xfId="6451" xr:uid="{80C4B351-13ED-44D8-96B0-15804D54304F}"/>
    <cellStyle name="Moneda [0] 2 3 6 2 5" xfId="12175" xr:uid="{DFFD75D4-D926-4418-A589-1DE3724F1E1F}"/>
    <cellStyle name="Moneda [0] 2 3 6 3" xfId="1204" xr:uid="{38548CFA-BA22-472C-ADDB-869874E9289D}"/>
    <cellStyle name="Moneda [0] 2 3 6 3 2" xfId="2635" xr:uid="{78B46B01-C28A-4053-B1B9-1D80B8779489}"/>
    <cellStyle name="Moneda [0] 2 3 6 3 2 2" xfId="5497" xr:uid="{017E932C-3842-42F6-9529-45C7D9E12A93}"/>
    <cellStyle name="Moneda [0] 2 3 6 3 2 2 2" xfId="11221" xr:uid="{7513986E-6CC3-4129-83FA-DAFC5A2A673F}"/>
    <cellStyle name="Moneda [0] 2 3 6 3 2 2 3" xfId="16945" xr:uid="{D364452E-4F7C-4ED1-9281-9014223A4F21}"/>
    <cellStyle name="Moneda [0] 2 3 6 3 2 3" xfId="8359" xr:uid="{3A98724C-FE86-4D35-BFD4-90E04261D2C3}"/>
    <cellStyle name="Moneda [0] 2 3 6 3 2 4" xfId="14083" xr:uid="{30BD6FB6-165B-4530-9A46-8C2E263CCB13}"/>
    <cellStyle name="Moneda [0] 2 3 6 3 3" xfId="4066" xr:uid="{12B12877-986B-4487-B02D-DE575D04FB39}"/>
    <cellStyle name="Moneda [0] 2 3 6 3 3 2" xfId="9790" xr:uid="{A9E8950D-F484-454E-A020-809DC123F94B}"/>
    <cellStyle name="Moneda [0] 2 3 6 3 3 3" xfId="15514" xr:uid="{8BA21A5C-3F1C-44A1-85B3-61633B906CD8}"/>
    <cellStyle name="Moneda [0] 2 3 6 3 4" xfId="6928" xr:uid="{EE87DBE9-9B03-46A6-8153-5EAF9493AB07}"/>
    <cellStyle name="Moneda [0] 2 3 6 3 5" xfId="12652" xr:uid="{5987E9B3-9B41-42A3-9788-3B1C9D271E01}"/>
    <cellStyle name="Moneda [0] 2 3 6 4" xfId="1681" xr:uid="{B2F8B36E-0373-421C-99E5-AC3AB74194AB}"/>
    <cellStyle name="Moneda [0] 2 3 6 4 2" xfId="4543" xr:uid="{D39DEB96-46F5-4C1A-9FB8-101D06E18294}"/>
    <cellStyle name="Moneda [0] 2 3 6 4 2 2" xfId="10267" xr:uid="{65E9C90A-D510-4BC7-978B-693733D201C1}"/>
    <cellStyle name="Moneda [0] 2 3 6 4 2 3" xfId="15991" xr:uid="{9B7685F1-F5AC-47D7-89BA-38A1029E513F}"/>
    <cellStyle name="Moneda [0] 2 3 6 4 3" xfId="7405" xr:uid="{60831D68-79A1-4A1F-99CA-E636246CE256}"/>
    <cellStyle name="Moneda [0] 2 3 6 4 4" xfId="13129" xr:uid="{DF785CEF-F06A-4A68-A8D0-3187A7B00C7E}"/>
    <cellStyle name="Moneda [0] 2 3 6 5" xfId="3112" xr:uid="{C9D2AF8F-DE7D-493A-8ADD-A83B06C4E7AE}"/>
    <cellStyle name="Moneda [0] 2 3 6 5 2" xfId="8836" xr:uid="{5D9E2F36-D7B4-41E3-A30A-49A23823B7BC}"/>
    <cellStyle name="Moneda [0] 2 3 6 5 3" xfId="14560" xr:uid="{CA013381-AE69-44A4-951C-8B427FD1306D}"/>
    <cellStyle name="Moneda [0] 2 3 6 6" xfId="5974" xr:uid="{EDE66777-8884-4410-92CC-AB89247320E7}"/>
    <cellStyle name="Moneda [0] 2 3 6 7" xfId="11698" xr:uid="{AFAEF438-A620-4E2E-9EF3-CD3C78737C8C}"/>
    <cellStyle name="Moneda [0] 2 3 7" xfId="488" xr:uid="{BE15260D-DD75-4DE0-9147-FC7CD740C008}"/>
    <cellStyle name="Moneda [0] 2 3 7 2" xfId="1919" xr:uid="{9FA78086-8114-40CF-8BBE-EF32D61872BA}"/>
    <cellStyle name="Moneda [0] 2 3 7 2 2" xfId="4781" xr:uid="{E6D6A4B5-E7B5-4A53-81B6-F27998EDB788}"/>
    <cellStyle name="Moneda [0] 2 3 7 2 2 2" xfId="10505" xr:uid="{1402769C-BD19-43A3-B82B-C780F908E49B}"/>
    <cellStyle name="Moneda [0] 2 3 7 2 2 3" xfId="16229" xr:uid="{DD49BCAE-214E-4241-BEAE-A6400B5B303C}"/>
    <cellStyle name="Moneda [0] 2 3 7 2 3" xfId="7643" xr:uid="{AD3BA483-6FAD-42B2-9642-86450CE0ED23}"/>
    <cellStyle name="Moneda [0] 2 3 7 2 4" xfId="13367" xr:uid="{EF4F4C95-A95F-4C17-98F0-1B1B9BCEBF95}"/>
    <cellStyle name="Moneda [0] 2 3 7 3" xfId="3350" xr:uid="{1ECA9056-70D9-44B8-AEC5-3F063613514B}"/>
    <cellStyle name="Moneda [0] 2 3 7 3 2" xfId="9074" xr:uid="{5B51D799-9631-4B5B-8040-EE8C9D44A086}"/>
    <cellStyle name="Moneda [0] 2 3 7 3 3" xfId="14798" xr:uid="{FE5C3ADB-9723-4BFE-BE6A-63C7A733E526}"/>
    <cellStyle name="Moneda [0] 2 3 7 4" xfId="6212" xr:uid="{6344C708-49CA-4AAB-AA6F-BCDB897B3BEC}"/>
    <cellStyle name="Moneda [0] 2 3 7 5" xfId="11936" xr:uid="{B61067AD-6693-43F5-80A4-74CD19A6A57C}"/>
    <cellStyle name="Moneda [0] 2 3 8" xfId="965" xr:uid="{1FBE5296-E03A-4310-AF9E-08EE98C9DB15}"/>
    <cellStyle name="Moneda [0] 2 3 8 2" xfId="2396" xr:uid="{DCE92B1A-1F38-4322-B9FA-5FA4F5F37825}"/>
    <cellStyle name="Moneda [0] 2 3 8 2 2" xfId="5258" xr:uid="{0CED07D4-3B99-40C6-9429-F99743427E4E}"/>
    <cellStyle name="Moneda [0] 2 3 8 2 2 2" xfId="10982" xr:uid="{E0CBB707-1765-4930-BD76-FC1E24371489}"/>
    <cellStyle name="Moneda [0] 2 3 8 2 2 3" xfId="16706" xr:uid="{F36C25E9-56BD-48F0-BC9F-D90A127A2BF0}"/>
    <cellStyle name="Moneda [0] 2 3 8 2 3" xfId="8120" xr:uid="{B0DB3543-5418-41F0-B323-A9BDEF7DEFDF}"/>
    <cellStyle name="Moneda [0] 2 3 8 2 4" xfId="13844" xr:uid="{0297BF50-8150-4CC2-82AC-C1B6A8C0E03E}"/>
    <cellStyle name="Moneda [0] 2 3 8 3" xfId="3827" xr:uid="{FB526E00-2D6F-4239-A34E-C0F119670428}"/>
    <cellStyle name="Moneda [0] 2 3 8 3 2" xfId="9551" xr:uid="{DEE4B798-1920-4089-BCA0-CC464FAC84FD}"/>
    <cellStyle name="Moneda [0] 2 3 8 3 3" xfId="15275" xr:uid="{694FC3E9-AB50-41C0-B012-BE3A821235FD}"/>
    <cellStyle name="Moneda [0] 2 3 8 4" xfId="6689" xr:uid="{D9EDA032-9884-44B2-9B1D-473CB0287331}"/>
    <cellStyle name="Moneda [0] 2 3 8 5" xfId="12413" xr:uid="{C71ED017-533D-4A23-9F7D-0FBD7316B154}"/>
    <cellStyle name="Moneda [0] 2 3 9" xfId="1442" xr:uid="{B5AD63C4-CC24-46E9-9CAC-5B2A14AEAB6B}"/>
    <cellStyle name="Moneda [0] 2 3 9 2" xfId="4304" xr:uid="{4E9BFDA8-8719-4714-B641-F3E9F533CDFE}"/>
    <cellStyle name="Moneda [0] 2 3 9 2 2" xfId="10028" xr:uid="{52795256-F3C2-41E5-8897-AC99E9A83858}"/>
    <cellStyle name="Moneda [0] 2 3 9 2 3" xfId="15752" xr:uid="{F3E01C97-C5D6-4C37-8CE8-687A5FB361CF}"/>
    <cellStyle name="Moneda [0] 2 3 9 3" xfId="7166" xr:uid="{F1443AE1-63BA-4C22-A1A6-5335F61CD981}"/>
    <cellStyle name="Moneda [0] 2 3 9 4" xfId="12890" xr:uid="{D161895E-7BB6-4AD9-AEEC-1C72E5600F1F}"/>
    <cellStyle name="Moneda [0] 2 4" xfId="24" xr:uid="{4DE12E11-7E79-4981-9448-FB7052EAA2A3}"/>
    <cellStyle name="Moneda [0] 2 4 10" xfId="11472" xr:uid="{DC21C10F-1E71-4170-A4CD-A48FDD94E98B}"/>
    <cellStyle name="Moneda [0] 2 4 2" xfId="83" xr:uid="{333F90C6-DF2F-4B5A-A05D-BA822E889632}"/>
    <cellStyle name="Moneda [0] 2 4 2 2" xfId="201" xr:uid="{AED24E7C-DA94-47E3-8871-1184E2B63380}"/>
    <cellStyle name="Moneda [0] 2 4 2 2 2" xfId="440" xr:uid="{E4CE99C4-BC31-488F-9514-226D310F8E45}"/>
    <cellStyle name="Moneda [0] 2 4 2 2 2 2" xfId="917" xr:uid="{C29FB643-2FE7-44EB-8A98-933BE98B2CC1}"/>
    <cellStyle name="Moneda [0] 2 4 2 2 2 2 2" xfId="2348" xr:uid="{CAAAF99B-CAF2-4993-9D6E-721E6E40D60D}"/>
    <cellStyle name="Moneda [0] 2 4 2 2 2 2 2 2" xfId="5210" xr:uid="{DB314500-ACA3-4B23-940F-7E14D14A5ACA}"/>
    <cellStyle name="Moneda [0] 2 4 2 2 2 2 2 2 2" xfId="10934" xr:uid="{22B5D8CD-EBF6-4E27-AB9E-73A65015A348}"/>
    <cellStyle name="Moneda [0] 2 4 2 2 2 2 2 2 3" xfId="16658" xr:uid="{61115EC6-F0BA-4770-8416-D86142A8E119}"/>
    <cellStyle name="Moneda [0] 2 4 2 2 2 2 2 3" xfId="8072" xr:uid="{02B35DF3-AB0F-43E8-AE1A-746AD6C1A563}"/>
    <cellStyle name="Moneda [0] 2 4 2 2 2 2 2 4" xfId="13796" xr:uid="{7E300C44-A547-476A-94ED-43B0D81231B5}"/>
    <cellStyle name="Moneda [0] 2 4 2 2 2 2 3" xfId="3779" xr:uid="{8E004FD3-405A-4336-82B4-96305922D6D2}"/>
    <cellStyle name="Moneda [0] 2 4 2 2 2 2 3 2" xfId="9503" xr:uid="{717A28F5-478B-4480-AC47-EC05A84D2D32}"/>
    <cellStyle name="Moneda [0] 2 4 2 2 2 2 3 3" xfId="15227" xr:uid="{9D6333B0-8883-4C94-A903-7CE023E80ADB}"/>
    <cellStyle name="Moneda [0] 2 4 2 2 2 2 4" xfId="6641" xr:uid="{7FD421CF-8656-4EDB-A170-445DE614A1FA}"/>
    <cellStyle name="Moneda [0] 2 4 2 2 2 2 5" xfId="12365" xr:uid="{3B2BFCAE-6CDC-4C4A-AFD8-F62A74BF5F05}"/>
    <cellStyle name="Moneda [0] 2 4 2 2 2 3" xfId="1394" xr:uid="{A439D034-575E-435C-8FD9-ECACE7C847B5}"/>
    <cellStyle name="Moneda [0] 2 4 2 2 2 3 2" xfId="2825" xr:uid="{D19F598A-7A45-4B8A-89B5-68F2EEC5018E}"/>
    <cellStyle name="Moneda [0] 2 4 2 2 2 3 2 2" xfId="5687" xr:uid="{4C770514-DCC6-4DC9-A337-B2C4401BA275}"/>
    <cellStyle name="Moneda [0] 2 4 2 2 2 3 2 2 2" xfId="11411" xr:uid="{F38EB527-AA0B-4FB4-BF53-C646C289F0DD}"/>
    <cellStyle name="Moneda [0] 2 4 2 2 2 3 2 2 3" xfId="17135" xr:uid="{76B8688D-C1CF-4E05-9798-7CBE8554585A}"/>
    <cellStyle name="Moneda [0] 2 4 2 2 2 3 2 3" xfId="8549" xr:uid="{805257CB-E651-4888-996D-9FAA27C70DB3}"/>
    <cellStyle name="Moneda [0] 2 4 2 2 2 3 2 4" xfId="14273" xr:uid="{69A0FA20-C7A9-4259-B5EE-B8221CEDC828}"/>
    <cellStyle name="Moneda [0] 2 4 2 2 2 3 3" xfId="4256" xr:uid="{C967C8AC-E7DE-41DA-B5B6-B3224A6C9F03}"/>
    <cellStyle name="Moneda [0] 2 4 2 2 2 3 3 2" xfId="9980" xr:uid="{765315C0-EA5B-4BF4-B091-B8FC5DD5C400}"/>
    <cellStyle name="Moneda [0] 2 4 2 2 2 3 3 3" xfId="15704" xr:uid="{477EE6B9-F1A9-4542-B4A9-F0E386AF50DD}"/>
    <cellStyle name="Moneda [0] 2 4 2 2 2 3 4" xfId="7118" xr:uid="{98B0E82A-4E0B-41C1-9BD4-3A8AFCA1364A}"/>
    <cellStyle name="Moneda [0] 2 4 2 2 2 3 5" xfId="12842" xr:uid="{146BB9C4-D5A7-47D4-A89A-A2326AC89499}"/>
    <cellStyle name="Moneda [0] 2 4 2 2 2 4" xfId="1871" xr:uid="{7FDF2B9C-57EA-4073-A9B8-E95E283087E8}"/>
    <cellStyle name="Moneda [0] 2 4 2 2 2 4 2" xfId="4733" xr:uid="{29AF5487-5B1C-4C4D-9713-F77C8B347F00}"/>
    <cellStyle name="Moneda [0] 2 4 2 2 2 4 2 2" xfId="10457" xr:uid="{C891FAC4-7A74-4931-A3EE-C416AF417511}"/>
    <cellStyle name="Moneda [0] 2 4 2 2 2 4 2 3" xfId="16181" xr:uid="{12CC567B-45D3-44D9-B999-9761A5DB9D36}"/>
    <cellStyle name="Moneda [0] 2 4 2 2 2 4 3" xfId="7595" xr:uid="{E8BF5FC4-5CCB-4AE9-9A25-C1FA15438D52}"/>
    <cellStyle name="Moneda [0] 2 4 2 2 2 4 4" xfId="13319" xr:uid="{C064F953-069A-4CE9-AE76-FA4A61E4A410}"/>
    <cellStyle name="Moneda [0] 2 4 2 2 2 5" xfId="3302" xr:uid="{A6DD15EA-5A44-4DCD-8A30-65BC9FCF6A18}"/>
    <cellStyle name="Moneda [0] 2 4 2 2 2 5 2" xfId="9026" xr:uid="{EDF0A661-5D7B-4FC8-8E6F-A785C0227936}"/>
    <cellStyle name="Moneda [0] 2 4 2 2 2 5 3" xfId="14750" xr:uid="{7FB3CFB0-FF72-4559-ABEA-A25D0D7AFED9}"/>
    <cellStyle name="Moneda [0] 2 4 2 2 2 6" xfId="6164" xr:uid="{6C6AB8C7-2E44-48F5-AAEF-A740D24A201C}"/>
    <cellStyle name="Moneda [0] 2 4 2 2 2 7" xfId="11888" xr:uid="{97BAFDFE-9CA2-47E4-BD16-F09380D509D3}"/>
    <cellStyle name="Moneda [0] 2 4 2 2 3" xfId="678" xr:uid="{6297D798-E1CF-46C4-BDE8-B57D448ACDA9}"/>
    <cellStyle name="Moneda [0] 2 4 2 2 3 2" xfId="2109" xr:uid="{E1BF47B4-DD57-4E15-B947-B651F944CACE}"/>
    <cellStyle name="Moneda [0] 2 4 2 2 3 2 2" xfId="4971" xr:uid="{4388360F-DE2A-42C3-A569-AB7E3B21498C}"/>
    <cellStyle name="Moneda [0] 2 4 2 2 3 2 2 2" xfId="10695" xr:uid="{4AD492DC-44E7-48C9-9741-27904F4FA021}"/>
    <cellStyle name="Moneda [0] 2 4 2 2 3 2 2 3" xfId="16419" xr:uid="{C0E35DA4-1510-4CBF-B32D-2DEE9DE5C77C}"/>
    <cellStyle name="Moneda [0] 2 4 2 2 3 2 3" xfId="7833" xr:uid="{CB1867C9-5816-43F0-B318-30444192F55D}"/>
    <cellStyle name="Moneda [0] 2 4 2 2 3 2 4" xfId="13557" xr:uid="{57D9B6FC-CDCC-4BD8-AA4A-8F08069F8AD6}"/>
    <cellStyle name="Moneda [0] 2 4 2 2 3 3" xfId="3540" xr:uid="{5308A238-4FD3-4FE0-B2D1-C1A815E8375E}"/>
    <cellStyle name="Moneda [0] 2 4 2 2 3 3 2" xfId="9264" xr:uid="{08E0AB97-3713-4139-B5C7-257DFFA25ECB}"/>
    <cellStyle name="Moneda [0] 2 4 2 2 3 3 3" xfId="14988" xr:uid="{AC789E56-337B-4614-BB98-4C4B61C0515A}"/>
    <cellStyle name="Moneda [0] 2 4 2 2 3 4" xfId="6402" xr:uid="{5A4D289E-52FB-4CE5-AD91-67D8DD79DEC0}"/>
    <cellStyle name="Moneda [0] 2 4 2 2 3 5" xfId="12126" xr:uid="{2B660B27-1948-4ADD-BFE7-F644E8AF302B}"/>
    <cellStyle name="Moneda [0] 2 4 2 2 4" xfId="1155" xr:uid="{750D1C37-99D1-456B-A458-62396BD90586}"/>
    <cellStyle name="Moneda [0] 2 4 2 2 4 2" xfId="2586" xr:uid="{948AC264-F4E8-4E6F-A7B0-DE5B5389A20D}"/>
    <cellStyle name="Moneda [0] 2 4 2 2 4 2 2" xfId="5448" xr:uid="{A068DA96-BAD7-4110-BA8D-09B7FAE5FD5B}"/>
    <cellStyle name="Moneda [0] 2 4 2 2 4 2 2 2" xfId="11172" xr:uid="{CEA8A3DF-AA1C-4364-994C-D2BDEFE521B3}"/>
    <cellStyle name="Moneda [0] 2 4 2 2 4 2 2 3" xfId="16896" xr:uid="{713B1E8E-94C4-4E69-997D-A5925AB5F9C0}"/>
    <cellStyle name="Moneda [0] 2 4 2 2 4 2 3" xfId="8310" xr:uid="{03AB10DA-0DA7-4E66-B118-DABC2894A417}"/>
    <cellStyle name="Moneda [0] 2 4 2 2 4 2 4" xfId="14034" xr:uid="{D83F94B3-ADC1-4FC5-B181-EA52EC4F572A}"/>
    <cellStyle name="Moneda [0] 2 4 2 2 4 3" xfId="4017" xr:uid="{D2792B2D-6512-408D-8522-6C047619F999}"/>
    <cellStyle name="Moneda [0] 2 4 2 2 4 3 2" xfId="9741" xr:uid="{9E08EC00-A28B-4FE4-BC65-33083368EF0C}"/>
    <cellStyle name="Moneda [0] 2 4 2 2 4 3 3" xfId="15465" xr:uid="{B4FFF2F5-6B29-4D55-AF3A-DF346DEDE159}"/>
    <cellStyle name="Moneda [0] 2 4 2 2 4 4" xfId="6879" xr:uid="{62F2A55F-2D12-4FDC-8D8E-8146FF0F5F4F}"/>
    <cellStyle name="Moneda [0] 2 4 2 2 4 5" xfId="12603" xr:uid="{E0948E7E-A45E-49AE-A9AB-0CC07CAE3A64}"/>
    <cellStyle name="Moneda [0] 2 4 2 2 5" xfId="1632" xr:uid="{599D12F7-3307-49DF-82BB-AC1B4963B2C6}"/>
    <cellStyle name="Moneda [0] 2 4 2 2 5 2" xfId="4494" xr:uid="{93F31D8F-364F-4603-AAB0-61BAD1430EB0}"/>
    <cellStyle name="Moneda [0] 2 4 2 2 5 2 2" xfId="10218" xr:uid="{D80E84B7-373A-4B0D-949E-53C1FEF0FB8E}"/>
    <cellStyle name="Moneda [0] 2 4 2 2 5 2 3" xfId="15942" xr:uid="{ABF8BDBB-99D3-4A41-84E2-77C569BF4F35}"/>
    <cellStyle name="Moneda [0] 2 4 2 2 5 3" xfId="7356" xr:uid="{205711BC-AD25-4B95-85B4-2ED6BEBE8A14}"/>
    <cellStyle name="Moneda [0] 2 4 2 2 5 4" xfId="13080" xr:uid="{BEA60D81-076D-4179-AAFA-A2557759071B}"/>
    <cellStyle name="Moneda [0] 2 4 2 2 6" xfId="3063" xr:uid="{DE28200E-E359-4535-BFEF-2748A712FE3B}"/>
    <cellStyle name="Moneda [0] 2 4 2 2 6 2" xfId="8787" xr:uid="{2FA4B01E-2DA7-4BDA-8250-885886045D3F}"/>
    <cellStyle name="Moneda [0] 2 4 2 2 6 3" xfId="14511" xr:uid="{D5D2DF72-29AF-4B88-8932-4ADA7E385C2C}"/>
    <cellStyle name="Moneda [0] 2 4 2 2 7" xfId="5925" xr:uid="{6412B622-6E9B-49F3-8D20-4BDAB90A9B9B}"/>
    <cellStyle name="Moneda [0] 2 4 2 2 8" xfId="11649" xr:uid="{D43D878A-3543-4F90-87B9-B85B8472C5BF}"/>
    <cellStyle name="Moneda [0] 2 4 2 3" xfId="322" xr:uid="{531DB00C-D845-4645-B0DB-C6AD48F812D8}"/>
    <cellStyle name="Moneda [0] 2 4 2 3 2" xfId="799" xr:uid="{8C0C5882-56E2-49C1-A9E1-6D334F4E75FF}"/>
    <cellStyle name="Moneda [0] 2 4 2 3 2 2" xfId="2230" xr:uid="{A82A1C06-C2F7-4F4E-8F2D-C981F5A30529}"/>
    <cellStyle name="Moneda [0] 2 4 2 3 2 2 2" xfId="5092" xr:uid="{0CE4B936-1720-44DF-8F65-97897BA9FE07}"/>
    <cellStyle name="Moneda [0] 2 4 2 3 2 2 2 2" xfId="10816" xr:uid="{A93F455B-365C-4808-B301-F529C653F11D}"/>
    <cellStyle name="Moneda [0] 2 4 2 3 2 2 2 3" xfId="16540" xr:uid="{92B50C8D-0106-4D42-AC39-63EB3A060C9A}"/>
    <cellStyle name="Moneda [0] 2 4 2 3 2 2 3" xfId="7954" xr:uid="{EEB00E8F-9F33-4114-A58A-50ED80A6A25C}"/>
    <cellStyle name="Moneda [0] 2 4 2 3 2 2 4" xfId="13678" xr:uid="{6A270CBB-5F30-4052-985C-6860C700F15A}"/>
    <cellStyle name="Moneda [0] 2 4 2 3 2 3" xfId="3661" xr:uid="{2D57FC6A-73D2-4238-877A-C8B093ED7E29}"/>
    <cellStyle name="Moneda [0] 2 4 2 3 2 3 2" xfId="9385" xr:uid="{6B9D7984-C5FE-418D-9743-94E71F8D0FB7}"/>
    <cellStyle name="Moneda [0] 2 4 2 3 2 3 3" xfId="15109" xr:uid="{3D22F972-9ABE-4772-8703-ECB1ED1DA39A}"/>
    <cellStyle name="Moneda [0] 2 4 2 3 2 4" xfId="6523" xr:uid="{54E53014-E926-4741-BED8-41FB5D3EEC84}"/>
    <cellStyle name="Moneda [0] 2 4 2 3 2 5" xfId="12247" xr:uid="{446F0321-5FD4-4315-8907-F9B3D460AF33}"/>
    <cellStyle name="Moneda [0] 2 4 2 3 3" xfId="1276" xr:uid="{4F50A791-9CFA-4569-B29F-01AEF1A561C5}"/>
    <cellStyle name="Moneda [0] 2 4 2 3 3 2" xfId="2707" xr:uid="{ADA60988-7D92-4AF0-B79D-707BFCF26DAE}"/>
    <cellStyle name="Moneda [0] 2 4 2 3 3 2 2" xfId="5569" xr:uid="{979C9ED0-4ED4-4A7D-85FA-FD3B263874AE}"/>
    <cellStyle name="Moneda [0] 2 4 2 3 3 2 2 2" xfId="11293" xr:uid="{A08A192A-DB96-49B0-B0DE-5A824513D6F4}"/>
    <cellStyle name="Moneda [0] 2 4 2 3 3 2 2 3" xfId="17017" xr:uid="{B72BCF5E-F644-484F-9C24-66266CA3B5D7}"/>
    <cellStyle name="Moneda [0] 2 4 2 3 3 2 3" xfId="8431" xr:uid="{4C9558B3-A6BD-45AF-99FC-194558460EE5}"/>
    <cellStyle name="Moneda [0] 2 4 2 3 3 2 4" xfId="14155" xr:uid="{6CC9137F-B123-4DE4-819F-A58AE1798B9B}"/>
    <cellStyle name="Moneda [0] 2 4 2 3 3 3" xfId="4138" xr:uid="{F959E2AC-F3D6-473B-8888-E8481253DB0D}"/>
    <cellStyle name="Moneda [0] 2 4 2 3 3 3 2" xfId="9862" xr:uid="{C2224FE9-8655-4A5A-9258-C810072465BA}"/>
    <cellStyle name="Moneda [0] 2 4 2 3 3 3 3" xfId="15586" xr:uid="{8A2991D2-FAA1-4F63-893A-0670C2168D5A}"/>
    <cellStyle name="Moneda [0] 2 4 2 3 3 4" xfId="7000" xr:uid="{2D97F60C-A108-4B20-9F81-A2A51FA98BA4}"/>
    <cellStyle name="Moneda [0] 2 4 2 3 3 5" xfId="12724" xr:uid="{BA55A399-048A-4B69-8BB7-76B42AE083AC}"/>
    <cellStyle name="Moneda [0] 2 4 2 3 4" xfId="1753" xr:uid="{D70B2E9F-56E9-42AC-AF04-AFEB64003427}"/>
    <cellStyle name="Moneda [0] 2 4 2 3 4 2" xfId="4615" xr:uid="{FDECF71C-BE11-4A57-A955-CB0ECC19C337}"/>
    <cellStyle name="Moneda [0] 2 4 2 3 4 2 2" xfId="10339" xr:uid="{6A930DD2-7AF7-4C01-993D-AEDC93A6A93C}"/>
    <cellStyle name="Moneda [0] 2 4 2 3 4 2 3" xfId="16063" xr:uid="{57D6CFA0-687A-45D0-89AC-1648E9F06EA2}"/>
    <cellStyle name="Moneda [0] 2 4 2 3 4 3" xfId="7477" xr:uid="{F5C35343-A72E-418D-A29B-08C04B905042}"/>
    <cellStyle name="Moneda [0] 2 4 2 3 4 4" xfId="13201" xr:uid="{663CFB35-FFCB-4B7C-9598-82F5DF31583F}"/>
    <cellStyle name="Moneda [0] 2 4 2 3 5" xfId="3184" xr:uid="{6FD9FB1B-CEAA-4F4C-A7BD-34363CEEBCE4}"/>
    <cellStyle name="Moneda [0] 2 4 2 3 5 2" xfId="8908" xr:uid="{CD8400D4-0CA6-495B-98F8-7194CA47F061}"/>
    <cellStyle name="Moneda [0] 2 4 2 3 5 3" xfId="14632" xr:uid="{CAC0A01B-5596-44FE-88ED-D7D8169FCB57}"/>
    <cellStyle name="Moneda [0] 2 4 2 3 6" xfId="6046" xr:uid="{2BB13914-57C3-41C2-9F5D-881DFB8108AD}"/>
    <cellStyle name="Moneda [0] 2 4 2 3 7" xfId="11770" xr:uid="{F7E23951-87CE-4B60-B832-8289FDCA05DF}"/>
    <cellStyle name="Moneda [0] 2 4 2 4" xfId="560" xr:uid="{8F8972FC-6901-4FFF-8330-FA98805FD9F2}"/>
    <cellStyle name="Moneda [0] 2 4 2 4 2" xfId="1991" xr:uid="{91FBCE67-D47A-481C-A6A2-AAA3B718BDBC}"/>
    <cellStyle name="Moneda [0] 2 4 2 4 2 2" xfId="4853" xr:uid="{388BD9FF-33A4-4D0E-A53D-ED017261CDAE}"/>
    <cellStyle name="Moneda [0] 2 4 2 4 2 2 2" xfId="10577" xr:uid="{C188BD78-1851-4BA8-9AB7-0339F51D75E2}"/>
    <cellStyle name="Moneda [0] 2 4 2 4 2 2 3" xfId="16301" xr:uid="{F50F217F-15B2-4A40-A3B7-98EB5886C24C}"/>
    <cellStyle name="Moneda [0] 2 4 2 4 2 3" xfId="7715" xr:uid="{ECFDE501-0954-4597-9B64-F6C1A70A8E6A}"/>
    <cellStyle name="Moneda [0] 2 4 2 4 2 4" xfId="13439" xr:uid="{CFE63C7D-35FC-47A4-ABBD-74726696C7B1}"/>
    <cellStyle name="Moneda [0] 2 4 2 4 3" xfId="3422" xr:uid="{3D52133B-110C-4F21-A578-D3B9B399628B}"/>
    <cellStyle name="Moneda [0] 2 4 2 4 3 2" xfId="9146" xr:uid="{FCA038D0-F613-4157-907E-232CD5EEA732}"/>
    <cellStyle name="Moneda [0] 2 4 2 4 3 3" xfId="14870" xr:uid="{CEA1646E-58FE-4A2F-B25B-712BADD2C58A}"/>
    <cellStyle name="Moneda [0] 2 4 2 4 4" xfId="6284" xr:uid="{0D953AC8-FE63-4E41-B155-F6879BEA0227}"/>
    <cellStyle name="Moneda [0] 2 4 2 4 5" xfId="12008" xr:uid="{D36BB775-D9A5-4AED-9CEF-138F85A10E12}"/>
    <cellStyle name="Moneda [0] 2 4 2 5" xfId="1037" xr:uid="{8DCEBAAB-7690-4C88-9C14-53506339ED97}"/>
    <cellStyle name="Moneda [0] 2 4 2 5 2" xfId="2468" xr:uid="{DAB2E9F8-B71A-41F9-A131-1C2F28F1FB27}"/>
    <cellStyle name="Moneda [0] 2 4 2 5 2 2" xfId="5330" xr:uid="{486307F7-610A-4023-AA58-7C7AD86EED98}"/>
    <cellStyle name="Moneda [0] 2 4 2 5 2 2 2" xfId="11054" xr:uid="{7620AAA5-75D8-410F-8395-62F046FC2F85}"/>
    <cellStyle name="Moneda [0] 2 4 2 5 2 2 3" xfId="16778" xr:uid="{A90FAF5B-36F7-44AA-8BE6-256978A83532}"/>
    <cellStyle name="Moneda [0] 2 4 2 5 2 3" xfId="8192" xr:uid="{90D7AC17-2A80-49C0-9CDC-22EB4C099EF5}"/>
    <cellStyle name="Moneda [0] 2 4 2 5 2 4" xfId="13916" xr:uid="{F2A4898E-9A10-4428-B6FA-FF0BB9C26CA8}"/>
    <cellStyle name="Moneda [0] 2 4 2 5 3" xfId="3899" xr:uid="{66BDBE2C-D62E-408B-B299-8CB3BAF71EB1}"/>
    <cellStyle name="Moneda [0] 2 4 2 5 3 2" xfId="9623" xr:uid="{EA518011-FF45-4CC6-92C2-52E4D31AF6B0}"/>
    <cellStyle name="Moneda [0] 2 4 2 5 3 3" xfId="15347" xr:uid="{FFB74A6A-CAE7-44D5-B2D3-5D36887211A0}"/>
    <cellStyle name="Moneda [0] 2 4 2 5 4" xfId="6761" xr:uid="{DDE1E27F-9A05-436F-9424-93F8CDFF9971}"/>
    <cellStyle name="Moneda [0] 2 4 2 5 5" xfId="12485" xr:uid="{E403AC7C-75C0-4689-A6DE-BD006FE53FD1}"/>
    <cellStyle name="Moneda [0] 2 4 2 6" xfId="1514" xr:uid="{A7DD6F9B-C6FE-4A15-9D4A-2B97791D2DE6}"/>
    <cellStyle name="Moneda [0] 2 4 2 6 2" xfId="4376" xr:uid="{E45E92B4-B845-44B1-94D2-AEF4A02B3023}"/>
    <cellStyle name="Moneda [0] 2 4 2 6 2 2" xfId="10100" xr:uid="{10475E03-CE78-4E87-B96B-E46FD66F2B32}"/>
    <cellStyle name="Moneda [0] 2 4 2 6 2 3" xfId="15824" xr:uid="{3564AA0F-F0DD-4FBF-A303-87E72E784E88}"/>
    <cellStyle name="Moneda [0] 2 4 2 6 3" xfId="7238" xr:uid="{43495D54-513E-4E30-9FA2-70B28A1E872F}"/>
    <cellStyle name="Moneda [0] 2 4 2 6 4" xfId="12962" xr:uid="{19B7E296-40A6-497D-AB0A-6255D9C2A4C8}"/>
    <cellStyle name="Moneda [0] 2 4 2 7" xfId="2945" xr:uid="{89B37AF8-07A1-4BA7-B3D9-BBC0BCB60E56}"/>
    <cellStyle name="Moneda [0] 2 4 2 7 2" xfId="8669" xr:uid="{45F84156-8DCD-476F-85E2-837F54D175D2}"/>
    <cellStyle name="Moneda [0] 2 4 2 7 3" xfId="14393" xr:uid="{3F807570-B290-4AF8-88F9-9FA1697004A7}"/>
    <cellStyle name="Moneda [0] 2 4 2 8" xfId="5807" xr:uid="{C8F65145-7455-47A3-BD22-CCA1A2297FFC}"/>
    <cellStyle name="Moneda [0] 2 4 2 9" xfId="11531" xr:uid="{8B1EEBBB-1157-4BC7-9EA4-37493C094123}"/>
    <cellStyle name="Moneda [0] 2 4 3" xfId="141" xr:uid="{324CB34F-90AB-43DE-B005-F1DDF6DB673D}"/>
    <cellStyle name="Moneda [0] 2 4 3 2" xfId="380" xr:uid="{A3AAECEE-0AE1-48ED-845A-874944C826DF}"/>
    <cellStyle name="Moneda [0] 2 4 3 2 2" xfId="857" xr:uid="{C85DE742-07FC-4EDA-8BE8-FC12BAE8BB11}"/>
    <cellStyle name="Moneda [0] 2 4 3 2 2 2" xfId="2288" xr:uid="{E4C77017-A3A1-478F-A4A5-E684BE0B7518}"/>
    <cellStyle name="Moneda [0] 2 4 3 2 2 2 2" xfId="5150" xr:uid="{C0CD11E7-3AA3-46DE-9DC4-090EDD33458F}"/>
    <cellStyle name="Moneda [0] 2 4 3 2 2 2 2 2" xfId="10874" xr:uid="{E92B0793-B7CC-49DF-BA4C-2E5D4C00C2C0}"/>
    <cellStyle name="Moneda [0] 2 4 3 2 2 2 2 3" xfId="16598" xr:uid="{C6EC1192-1E8C-4D4E-B23F-3BFFEC41C950}"/>
    <cellStyle name="Moneda [0] 2 4 3 2 2 2 3" xfId="8012" xr:uid="{716FD28B-BEF5-47BA-AE3E-55F0DF3A4A33}"/>
    <cellStyle name="Moneda [0] 2 4 3 2 2 2 4" xfId="13736" xr:uid="{7C52E613-7030-4657-B272-20E87467AA5B}"/>
    <cellStyle name="Moneda [0] 2 4 3 2 2 3" xfId="3719" xr:uid="{74FE13B2-06C5-43D8-BB02-152170955CE0}"/>
    <cellStyle name="Moneda [0] 2 4 3 2 2 3 2" xfId="9443" xr:uid="{782F1F62-C151-4F20-8F9B-70A101EEF815}"/>
    <cellStyle name="Moneda [0] 2 4 3 2 2 3 3" xfId="15167" xr:uid="{4C4CB634-507C-4208-94E4-082124862F43}"/>
    <cellStyle name="Moneda [0] 2 4 3 2 2 4" xfId="6581" xr:uid="{6A8C9CFF-2950-4A24-8342-4603F16E3BB7}"/>
    <cellStyle name="Moneda [0] 2 4 3 2 2 5" xfId="12305" xr:uid="{518CBDEF-A985-45F4-995C-066DD74FC3E5}"/>
    <cellStyle name="Moneda [0] 2 4 3 2 3" xfId="1334" xr:uid="{BDA02A22-3C96-4F20-B65C-DF4EC85C252C}"/>
    <cellStyle name="Moneda [0] 2 4 3 2 3 2" xfId="2765" xr:uid="{FAE5C21D-BAFE-4289-984A-144730754706}"/>
    <cellStyle name="Moneda [0] 2 4 3 2 3 2 2" xfId="5627" xr:uid="{431EAB23-EF22-490E-B817-2BF6309D0D7C}"/>
    <cellStyle name="Moneda [0] 2 4 3 2 3 2 2 2" xfId="11351" xr:uid="{1CAD062B-C641-4D72-9AB5-41BDDF397D93}"/>
    <cellStyle name="Moneda [0] 2 4 3 2 3 2 2 3" xfId="17075" xr:uid="{F7147946-F497-46C9-B5D6-40905DEFB878}"/>
    <cellStyle name="Moneda [0] 2 4 3 2 3 2 3" xfId="8489" xr:uid="{02F424C6-A17B-4CC5-87CE-792EE0DDC57D}"/>
    <cellStyle name="Moneda [0] 2 4 3 2 3 2 4" xfId="14213" xr:uid="{6E8660A4-0514-49B9-8844-A49B8FB6DDF6}"/>
    <cellStyle name="Moneda [0] 2 4 3 2 3 3" xfId="4196" xr:uid="{4EB88119-1E17-4918-AD1F-4D82C301D24C}"/>
    <cellStyle name="Moneda [0] 2 4 3 2 3 3 2" xfId="9920" xr:uid="{A2B0F391-D124-4BEE-ABC3-923B9A80EF41}"/>
    <cellStyle name="Moneda [0] 2 4 3 2 3 3 3" xfId="15644" xr:uid="{0C0B4B4F-EA58-4A96-B1AD-3461EDEF86D0}"/>
    <cellStyle name="Moneda [0] 2 4 3 2 3 4" xfId="7058" xr:uid="{23289D5B-F67D-40DC-B4E5-10865E17B016}"/>
    <cellStyle name="Moneda [0] 2 4 3 2 3 5" xfId="12782" xr:uid="{8E1CF7B1-EE7A-46C0-8A0A-059A1C61B932}"/>
    <cellStyle name="Moneda [0] 2 4 3 2 4" xfId="1811" xr:uid="{A259F73F-235A-4FA4-BEA3-8FAE65F8DC4E}"/>
    <cellStyle name="Moneda [0] 2 4 3 2 4 2" xfId="4673" xr:uid="{1C78F0F4-07F5-4DFF-9FAB-067429F90E96}"/>
    <cellStyle name="Moneda [0] 2 4 3 2 4 2 2" xfId="10397" xr:uid="{88610829-2803-4F4C-A0D8-FAD4A2E7DE3E}"/>
    <cellStyle name="Moneda [0] 2 4 3 2 4 2 3" xfId="16121" xr:uid="{7A77E25C-615D-437B-A9AE-4F19F475694C}"/>
    <cellStyle name="Moneda [0] 2 4 3 2 4 3" xfId="7535" xr:uid="{4C6D8AE3-5601-44E4-8C1A-E4EAA0C90D8A}"/>
    <cellStyle name="Moneda [0] 2 4 3 2 4 4" xfId="13259" xr:uid="{E57EB770-167A-4D07-9E77-CB5661972400}"/>
    <cellStyle name="Moneda [0] 2 4 3 2 5" xfId="3242" xr:uid="{337849D9-E5E6-4B46-B538-575E5099ECD9}"/>
    <cellStyle name="Moneda [0] 2 4 3 2 5 2" xfId="8966" xr:uid="{F4F4060C-3CD9-48B4-885C-283B8F0C00EC}"/>
    <cellStyle name="Moneda [0] 2 4 3 2 5 3" xfId="14690" xr:uid="{C0586777-5E43-45EE-B690-10B5DC9FCB1D}"/>
    <cellStyle name="Moneda [0] 2 4 3 2 6" xfId="6104" xr:uid="{2F4C1331-7D50-4FE5-ADDE-357B079A4411}"/>
    <cellStyle name="Moneda [0] 2 4 3 2 7" xfId="11828" xr:uid="{1FDA6B96-5B79-42F9-927A-D6764EE56C77}"/>
    <cellStyle name="Moneda [0] 2 4 3 3" xfId="618" xr:uid="{4A432F8F-1AAB-452D-8CEB-B797A573A204}"/>
    <cellStyle name="Moneda [0] 2 4 3 3 2" xfId="2049" xr:uid="{0B095E6D-1F85-476F-8843-E4C27DBF0F69}"/>
    <cellStyle name="Moneda [0] 2 4 3 3 2 2" xfId="4911" xr:uid="{F8EE4840-35A4-4500-ACF9-781D62821191}"/>
    <cellStyle name="Moneda [0] 2 4 3 3 2 2 2" xfId="10635" xr:uid="{21D80CA0-9815-48FF-8A72-86CB69DB5BEF}"/>
    <cellStyle name="Moneda [0] 2 4 3 3 2 2 3" xfId="16359" xr:uid="{CF755EAA-76C2-49A0-96FB-FE4C10553E91}"/>
    <cellStyle name="Moneda [0] 2 4 3 3 2 3" xfId="7773" xr:uid="{88F07DB9-C8F6-48D1-8D31-B9258B153F3F}"/>
    <cellStyle name="Moneda [0] 2 4 3 3 2 4" xfId="13497" xr:uid="{44DF9643-67C2-464B-A218-4ECEB8AD3A55}"/>
    <cellStyle name="Moneda [0] 2 4 3 3 3" xfId="3480" xr:uid="{8DE9A952-0CB9-46BF-8FC7-1F03CED847C5}"/>
    <cellStyle name="Moneda [0] 2 4 3 3 3 2" xfId="9204" xr:uid="{925E2098-68FA-4A21-B6B5-F1C724C82BF3}"/>
    <cellStyle name="Moneda [0] 2 4 3 3 3 3" xfId="14928" xr:uid="{1EDC18D5-1B68-4A6B-81AE-4A45BE6A210B}"/>
    <cellStyle name="Moneda [0] 2 4 3 3 4" xfId="6342" xr:uid="{8A130BFF-4F8D-4C57-8151-6F67E3C55351}"/>
    <cellStyle name="Moneda [0] 2 4 3 3 5" xfId="12066" xr:uid="{BAB75623-72FA-45EC-9443-43BD80AAAD8D}"/>
    <cellStyle name="Moneda [0] 2 4 3 4" xfId="1095" xr:uid="{A5546602-07B3-4821-8E95-B6B90C71BD14}"/>
    <cellStyle name="Moneda [0] 2 4 3 4 2" xfId="2526" xr:uid="{24983261-B2EB-4671-BE6B-03163EF8EFCD}"/>
    <cellStyle name="Moneda [0] 2 4 3 4 2 2" xfId="5388" xr:uid="{FF1408EE-6814-42C3-85C9-02B8372BC542}"/>
    <cellStyle name="Moneda [0] 2 4 3 4 2 2 2" xfId="11112" xr:uid="{94005778-BBC3-4C27-A1AD-260CF1B7AB0E}"/>
    <cellStyle name="Moneda [0] 2 4 3 4 2 2 3" xfId="16836" xr:uid="{F6061EF4-26A6-4D0D-9225-9542951EB903}"/>
    <cellStyle name="Moneda [0] 2 4 3 4 2 3" xfId="8250" xr:uid="{BC2A56C7-FF00-45B2-8B94-B2FB3A1E61DD}"/>
    <cellStyle name="Moneda [0] 2 4 3 4 2 4" xfId="13974" xr:uid="{F4ED78AF-4859-4C9B-8EEA-F6176500D0BF}"/>
    <cellStyle name="Moneda [0] 2 4 3 4 3" xfId="3957" xr:uid="{65A38938-F2FD-416C-B9E2-5DF96CC6804A}"/>
    <cellStyle name="Moneda [0] 2 4 3 4 3 2" xfId="9681" xr:uid="{812D9799-00F0-4F87-A24D-300FF1A45793}"/>
    <cellStyle name="Moneda [0] 2 4 3 4 3 3" xfId="15405" xr:uid="{F84BC120-8920-48A8-A130-AC03FD55876E}"/>
    <cellStyle name="Moneda [0] 2 4 3 4 4" xfId="6819" xr:uid="{7B06A92A-B2AD-4EDA-B913-AF72BAFBDD9D}"/>
    <cellStyle name="Moneda [0] 2 4 3 4 5" xfId="12543" xr:uid="{538AD8DB-8E5F-4BD8-9C88-0FCCADB5134D}"/>
    <cellStyle name="Moneda [0] 2 4 3 5" xfId="1572" xr:uid="{00856B24-BF98-4BB0-A35A-3068874CFD46}"/>
    <cellStyle name="Moneda [0] 2 4 3 5 2" xfId="4434" xr:uid="{E0257250-956B-401A-BD75-E295B7C32BA8}"/>
    <cellStyle name="Moneda [0] 2 4 3 5 2 2" xfId="10158" xr:uid="{23072411-ACEE-4668-B6D1-BEAB0A9E0870}"/>
    <cellStyle name="Moneda [0] 2 4 3 5 2 3" xfId="15882" xr:uid="{86E39F31-526F-42A3-90A2-83DC9197FE46}"/>
    <cellStyle name="Moneda [0] 2 4 3 5 3" xfId="7296" xr:uid="{325A5658-09D2-4ADC-BC8F-48F387193A4C}"/>
    <cellStyle name="Moneda [0] 2 4 3 5 4" xfId="13020" xr:uid="{AAFB9EE6-031A-4C92-AB12-CAAD53AFEB54}"/>
    <cellStyle name="Moneda [0] 2 4 3 6" xfId="3003" xr:uid="{A7808CC2-157E-4D54-9044-9D0541AD9A92}"/>
    <cellStyle name="Moneda [0] 2 4 3 6 2" xfId="8727" xr:uid="{BD5CD2B3-0DB3-4620-AF8F-3F1236DECAA8}"/>
    <cellStyle name="Moneda [0] 2 4 3 6 3" xfId="14451" xr:uid="{65CC87AF-A940-46A6-BAFF-A820B8DD838E}"/>
    <cellStyle name="Moneda [0] 2 4 3 7" xfId="5865" xr:uid="{4C126190-243D-4D57-8FF1-0E6BC85F542F}"/>
    <cellStyle name="Moneda [0] 2 4 3 8" xfId="11589" xr:uid="{7E1F43AB-0E7A-4E79-8C18-498C76AA969E}"/>
    <cellStyle name="Moneda [0] 2 4 4" xfId="262" xr:uid="{3ED524A1-467A-481A-B9F5-1F492B5B4CBA}"/>
    <cellStyle name="Moneda [0] 2 4 4 2" xfId="739" xr:uid="{704EC7EF-A304-4ECD-87C9-EED8ADCAA24A}"/>
    <cellStyle name="Moneda [0] 2 4 4 2 2" xfId="2170" xr:uid="{E699B59C-E596-4708-8EFB-089B7132F067}"/>
    <cellStyle name="Moneda [0] 2 4 4 2 2 2" xfId="5032" xr:uid="{0E17888F-AB00-4469-A79D-3DABA128CF96}"/>
    <cellStyle name="Moneda [0] 2 4 4 2 2 2 2" xfId="10756" xr:uid="{63B18067-B147-4850-AC8C-95615706480A}"/>
    <cellStyle name="Moneda [0] 2 4 4 2 2 2 3" xfId="16480" xr:uid="{F219F8B4-C809-43B7-B5FA-7C6C2F6F764D}"/>
    <cellStyle name="Moneda [0] 2 4 4 2 2 3" xfId="7894" xr:uid="{7C181DE9-D407-4F58-803F-C74DC094BB69}"/>
    <cellStyle name="Moneda [0] 2 4 4 2 2 4" xfId="13618" xr:uid="{A300E8C2-222B-4878-83F0-A99F9ACEF4F6}"/>
    <cellStyle name="Moneda [0] 2 4 4 2 3" xfId="3601" xr:uid="{D2BADD0E-600B-4D1C-828B-04EFAD739B1E}"/>
    <cellStyle name="Moneda [0] 2 4 4 2 3 2" xfId="9325" xr:uid="{352107A1-0EE3-4658-AB80-F665D7BCA967}"/>
    <cellStyle name="Moneda [0] 2 4 4 2 3 3" xfId="15049" xr:uid="{6C868AE2-A367-4694-AD70-EED044A087A0}"/>
    <cellStyle name="Moneda [0] 2 4 4 2 4" xfId="6463" xr:uid="{BFF49DCB-0026-41A3-9A81-7A30DF235621}"/>
    <cellStyle name="Moneda [0] 2 4 4 2 5" xfId="12187" xr:uid="{D6270D6D-B6A5-4C30-9969-66A36DBB71FF}"/>
    <cellStyle name="Moneda [0] 2 4 4 3" xfId="1216" xr:uid="{30FF5268-FB7E-466C-AD1F-4995DB1D90B2}"/>
    <cellStyle name="Moneda [0] 2 4 4 3 2" xfId="2647" xr:uid="{5CE63623-2101-486E-B8A9-61CBDADB8E47}"/>
    <cellStyle name="Moneda [0] 2 4 4 3 2 2" xfId="5509" xr:uid="{459B5367-695B-49DB-8CB2-A594C2DC505B}"/>
    <cellStyle name="Moneda [0] 2 4 4 3 2 2 2" xfId="11233" xr:uid="{AB9FC065-A522-4313-915B-29921D2FCB27}"/>
    <cellStyle name="Moneda [0] 2 4 4 3 2 2 3" xfId="16957" xr:uid="{7F348628-74C6-4F1E-A0A3-2DA925B6B9A8}"/>
    <cellStyle name="Moneda [0] 2 4 4 3 2 3" xfId="8371" xr:uid="{92FDD8E0-15B1-49E9-B986-76BFB1E1E26F}"/>
    <cellStyle name="Moneda [0] 2 4 4 3 2 4" xfId="14095" xr:uid="{64D77985-DFEB-46F0-983A-BD73D24C9106}"/>
    <cellStyle name="Moneda [0] 2 4 4 3 3" xfId="4078" xr:uid="{BFCA0CE8-5C8A-4E81-888C-647EED04A101}"/>
    <cellStyle name="Moneda [0] 2 4 4 3 3 2" xfId="9802" xr:uid="{57314365-47EF-4768-B12F-4AB043E531C9}"/>
    <cellStyle name="Moneda [0] 2 4 4 3 3 3" xfId="15526" xr:uid="{E8F9B561-BABE-417E-9F7B-D295E356D6D2}"/>
    <cellStyle name="Moneda [0] 2 4 4 3 4" xfId="6940" xr:uid="{CBE40A8C-E2D7-411A-AC56-5F9F5AB74876}"/>
    <cellStyle name="Moneda [0] 2 4 4 3 5" xfId="12664" xr:uid="{D4769423-39E1-4ACB-8BF8-78B3CF8AECBD}"/>
    <cellStyle name="Moneda [0] 2 4 4 4" xfId="1693" xr:uid="{0238A282-E609-43FC-9C62-711879C56338}"/>
    <cellStyle name="Moneda [0] 2 4 4 4 2" xfId="4555" xr:uid="{5AAC577C-90C5-439A-8B13-6B188E6A3BF5}"/>
    <cellStyle name="Moneda [0] 2 4 4 4 2 2" xfId="10279" xr:uid="{6B413A76-4140-4E74-AEB4-CBF5FC0F92C6}"/>
    <cellStyle name="Moneda [0] 2 4 4 4 2 3" xfId="16003" xr:uid="{12B8FDDE-F28A-4E24-B5B4-0690A2F45A40}"/>
    <cellStyle name="Moneda [0] 2 4 4 4 3" xfId="7417" xr:uid="{E50BEFD6-A800-4116-B54E-833EF59D38DA}"/>
    <cellStyle name="Moneda [0] 2 4 4 4 4" xfId="13141" xr:uid="{83587408-9967-40A2-9F74-BEC2262B7367}"/>
    <cellStyle name="Moneda [0] 2 4 4 5" xfId="3124" xr:uid="{920F3D1E-81EF-4A74-8704-C673FFC03562}"/>
    <cellStyle name="Moneda [0] 2 4 4 5 2" xfId="8848" xr:uid="{46F77BE1-7366-4DFA-872A-125D8B03E301}"/>
    <cellStyle name="Moneda [0] 2 4 4 5 3" xfId="14572" xr:uid="{A554D98E-1ED2-46F7-A5D1-0B4E7064D8FF}"/>
    <cellStyle name="Moneda [0] 2 4 4 6" xfId="5986" xr:uid="{56C11485-7E52-4D20-ACD7-6374BE560719}"/>
    <cellStyle name="Moneda [0] 2 4 4 7" xfId="11710" xr:uid="{94BE73CC-4194-41F8-9A51-B1D313E0D7C6}"/>
    <cellStyle name="Moneda [0] 2 4 5" xfId="500" xr:uid="{373C73B2-4755-47CF-AE0B-3AFAD02BD86F}"/>
    <cellStyle name="Moneda [0] 2 4 5 2" xfId="1931" xr:uid="{BCE8267B-6BCA-4FB9-99C6-B0365A4ACDE1}"/>
    <cellStyle name="Moneda [0] 2 4 5 2 2" xfId="4793" xr:uid="{80F8665F-4BAC-4C33-8706-B86D1B0D3510}"/>
    <cellStyle name="Moneda [0] 2 4 5 2 2 2" xfId="10517" xr:uid="{C1E8A9C6-2AC9-477E-AC01-5FD9C73A0E6E}"/>
    <cellStyle name="Moneda [0] 2 4 5 2 2 3" xfId="16241" xr:uid="{32BEC39A-BA10-43A9-9163-E2002794A80A}"/>
    <cellStyle name="Moneda [0] 2 4 5 2 3" xfId="7655" xr:uid="{680B9542-5719-4DEE-9A1C-468536CAEA89}"/>
    <cellStyle name="Moneda [0] 2 4 5 2 4" xfId="13379" xr:uid="{5FAB0AF0-AA61-4437-8C8E-8F81576E651A}"/>
    <cellStyle name="Moneda [0] 2 4 5 3" xfId="3362" xr:uid="{911D6B28-F7FD-40D0-A9E7-07A22F5E959D}"/>
    <cellStyle name="Moneda [0] 2 4 5 3 2" xfId="9086" xr:uid="{369DABD2-2F50-4B01-932D-B8B6EE48C94F}"/>
    <cellStyle name="Moneda [0] 2 4 5 3 3" xfId="14810" xr:uid="{26E944D8-032C-4145-9D2C-FB435B55207A}"/>
    <cellStyle name="Moneda [0] 2 4 5 4" xfId="6224" xr:uid="{561AFFDB-FB91-41B1-9C5C-BE15F9CD1FD9}"/>
    <cellStyle name="Moneda [0] 2 4 5 5" xfId="11948" xr:uid="{E16F36B0-D928-4BAC-A729-6605834D6F41}"/>
    <cellStyle name="Moneda [0] 2 4 6" xfId="977" xr:uid="{F5EAE295-8934-4D3F-96CD-91A9F286E617}"/>
    <cellStyle name="Moneda [0] 2 4 6 2" xfId="2408" xr:uid="{3EE6083D-D2BB-43B1-9113-A820AA4D9467}"/>
    <cellStyle name="Moneda [0] 2 4 6 2 2" xfId="5270" xr:uid="{515863D7-535C-4A4F-B7D4-4C5B95171465}"/>
    <cellStyle name="Moneda [0] 2 4 6 2 2 2" xfId="10994" xr:uid="{53ED30F2-6BD4-4866-BE1B-9C76ADCF85E7}"/>
    <cellStyle name="Moneda [0] 2 4 6 2 2 3" xfId="16718" xr:uid="{8878D286-90B7-4D2D-8906-62367B2B04C1}"/>
    <cellStyle name="Moneda [0] 2 4 6 2 3" xfId="8132" xr:uid="{0B4D7F02-6C37-4F60-8869-4A108F792C08}"/>
    <cellStyle name="Moneda [0] 2 4 6 2 4" xfId="13856" xr:uid="{704403B9-2DEA-479E-B939-C12BEDA8B73D}"/>
    <cellStyle name="Moneda [0] 2 4 6 3" xfId="3839" xr:uid="{793803CD-D4A1-40CC-B493-7CC493A9ED94}"/>
    <cellStyle name="Moneda [0] 2 4 6 3 2" xfId="9563" xr:uid="{248A04D8-BA47-4E6D-9541-8430DA242418}"/>
    <cellStyle name="Moneda [0] 2 4 6 3 3" xfId="15287" xr:uid="{75CA53F7-43A7-400B-B9FA-4C68C49A418D}"/>
    <cellStyle name="Moneda [0] 2 4 6 4" xfId="6701" xr:uid="{FB399F9A-0944-40C5-9CAA-CD8C9FBCC8EB}"/>
    <cellStyle name="Moneda [0] 2 4 6 5" xfId="12425" xr:uid="{3903B6C6-27EA-4E60-837D-0B65D6A8B713}"/>
    <cellStyle name="Moneda [0] 2 4 7" xfId="1454" xr:uid="{96DC849D-C6FA-43D6-A143-BCFE0991BA30}"/>
    <cellStyle name="Moneda [0] 2 4 7 2" xfId="4316" xr:uid="{A2ECB0C6-6A42-4302-96E5-FED8980F84E3}"/>
    <cellStyle name="Moneda [0] 2 4 7 2 2" xfId="10040" xr:uid="{EF5A3D79-30B9-4E4F-9733-4E1A3E47F444}"/>
    <cellStyle name="Moneda [0] 2 4 7 2 3" xfId="15764" xr:uid="{F8AB34A6-0BD2-48A4-AD9F-77A03DF8812D}"/>
    <cellStyle name="Moneda [0] 2 4 7 3" xfId="7178" xr:uid="{AB6BED64-F9DC-42E0-A66C-4775DDAB62FD}"/>
    <cellStyle name="Moneda [0] 2 4 7 4" xfId="12902" xr:uid="{3DDA4DFE-7885-4DC0-A2CE-07F72018948F}"/>
    <cellStyle name="Moneda [0] 2 4 8" xfId="2885" xr:uid="{0B2EBA68-3CE7-46C2-B8C5-3C7CD402EAF1}"/>
    <cellStyle name="Moneda [0] 2 4 8 2" xfId="8609" xr:uid="{F1360B50-4607-4CCC-997A-769D78697292}"/>
    <cellStyle name="Moneda [0] 2 4 8 3" xfId="14333" xr:uid="{D1243662-71B8-430E-B6CA-10D8F86FD7DC}"/>
    <cellStyle name="Moneda [0] 2 4 9" xfId="5748" xr:uid="{0573DFB0-E15B-48E0-B3BD-95726505EFEB}"/>
    <cellStyle name="Moneda [0] 2 5" xfId="43" xr:uid="{F6728E76-1432-402D-A108-DDF27E12275D}"/>
    <cellStyle name="Moneda [0] 2 5 10" xfId="11491" xr:uid="{DBD9895F-FB56-4876-A51E-A1A79AE30C53}"/>
    <cellStyle name="Moneda [0] 2 5 2" xfId="102" xr:uid="{6F9450D0-4995-4F65-8D74-998569B0CDC5}"/>
    <cellStyle name="Moneda [0] 2 5 2 2" xfId="220" xr:uid="{13517F2D-26A6-478A-B4DE-5B3BFDAAF8FE}"/>
    <cellStyle name="Moneda [0] 2 5 2 2 2" xfId="459" xr:uid="{ECBDF56D-6A68-4997-B1B7-84BAA73AD023}"/>
    <cellStyle name="Moneda [0] 2 5 2 2 2 2" xfId="936" xr:uid="{AFC91BCC-3504-4028-8D94-351EBFE3A92D}"/>
    <cellStyle name="Moneda [0] 2 5 2 2 2 2 2" xfId="2367" xr:uid="{157E9FAA-B4A4-497C-AFAE-10E072F74079}"/>
    <cellStyle name="Moneda [0] 2 5 2 2 2 2 2 2" xfId="5229" xr:uid="{D45F8B29-688D-4F66-A829-B30A5E7AA1E7}"/>
    <cellStyle name="Moneda [0] 2 5 2 2 2 2 2 2 2" xfId="10953" xr:uid="{D41686E1-0E49-4FD6-A8F5-66F1A6CB44D7}"/>
    <cellStyle name="Moneda [0] 2 5 2 2 2 2 2 2 3" xfId="16677" xr:uid="{0340A215-F8E0-4FA4-81F8-AA327A5AB510}"/>
    <cellStyle name="Moneda [0] 2 5 2 2 2 2 2 3" xfId="8091" xr:uid="{56946EB9-CEDE-4DA0-8AAF-638D19E5C751}"/>
    <cellStyle name="Moneda [0] 2 5 2 2 2 2 2 4" xfId="13815" xr:uid="{6DF9BA22-4149-4412-B2F5-1394E1813566}"/>
    <cellStyle name="Moneda [0] 2 5 2 2 2 2 3" xfId="3798" xr:uid="{00C1E2E1-20DB-499E-8889-0675220DD42C}"/>
    <cellStyle name="Moneda [0] 2 5 2 2 2 2 3 2" xfId="9522" xr:uid="{9998F9C4-87E6-4547-9E80-562A508E3DE1}"/>
    <cellStyle name="Moneda [0] 2 5 2 2 2 2 3 3" xfId="15246" xr:uid="{ADF5A6D0-F6FE-4B86-971D-736B603AC1BD}"/>
    <cellStyle name="Moneda [0] 2 5 2 2 2 2 4" xfId="6660" xr:uid="{C995F4D0-AF67-415A-B8E4-53AA20434C4D}"/>
    <cellStyle name="Moneda [0] 2 5 2 2 2 2 5" xfId="12384" xr:uid="{9DD116B1-7AC7-4B8F-AAFA-E356386B59AD}"/>
    <cellStyle name="Moneda [0] 2 5 2 2 2 3" xfId="1413" xr:uid="{6FD4553B-0E2F-4F79-A62E-F4256FB45599}"/>
    <cellStyle name="Moneda [0] 2 5 2 2 2 3 2" xfId="2844" xr:uid="{13A12D97-C9BC-4060-8251-6266DCD2C71A}"/>
    <cellStyle name="Moneda [0] 2 5 2 2 2 3 2 2" xfId="5706" xr:uid="{F9FFF84A-268F-4CC1-8E20-F8D6ABBBA4C9}"/>
    <cellStyle name="Moneda [0] 2 5 2 2 2 3 2 2 2" xfId="11430" xr:uid="{A0E21D3C-4900-43EF-931B-1D91436D0492}"/>
    <cellStyle name="Moneda [0] 2 5 2 2 2 3 2 2 3" xfId="17154" xr:uid="{16542344-7F93-49AF-BFB4-EC434B85E201}"/>
    <cellStyle name="Moneda [0] 2 5 2 2 2 3 2 3" xfId="8568" xr:uid="{FE9C64FF-C119-4DE1-9760-821479FB42C2}"/>
    <cellStyle name="Moneda [0] 2 5 2 2 2 3 2 4" xfId="14292" xr:uid="{A9A09735-298B-410B-A418-B4FAE0B556F9}"/>
    <cellStyle name="Moneda [0] 2 5 2 2 2 3 3" xfId="4275" xr:uid="{8AE76734-CF7B-4643-A260-8D88C3952E46}"/>
    <cellStyle name="Moneda [0] 2 5 2 2 2 3 3 2" xfId="9999" xr:uid="{5B4CA7EC-6DD8-498E-9190-CF2A842FBB2C}"/>
    <cellStyle name="Moneda [0] 2 5 2 2 2 3 3 3" xfId="15723" xr:uid="{B1AC91C2-8EFE-4159-9D1E-90F4C9425B3E}"/>
    <cellStyle name="Moneda [0] 2 5 2 2 2 3 4" xfId="7137" xr:uid="{107F4996-72C7-48E7-9640-F4222E613902}"/>
    <cellStyle name="Moneda [0] 2 5 2 2 2 3 5" xfId="12861" xr:uid="{42F87A55-E559-445E-9047-1F2E68D0143E}"/>
    <cellStyle name="Moneda [0] 2 5 2 2 2 4" xfId="1890" xr:uid="{8FDC5BC5-3CC7-4C05-B8C8-B7E53AC7A500}"/>
    <cellStyle name="Moneda [0] 2 5 2 2 2 4 2" xfId="4752" xr:uid="{B044ED75-0841-47E8-B79C-2B278463657C}"/>
    <cellStyle name="Moneda [0] 2 5 2 2 2 4 2 2" xfId="10476" xr:uid="{147FFC01-E3AE-407A-9D57-39EC106A3181}"/>
    <cellStyle name="Moneda [0] 2 5 2 2 2 4 2 3" xfId="16200" xr:uid="{625102E9-D81B-4B47-AD85-D4DDF355ED29}"/>
    <cellStyle name="Moneda [0] 2 5 2 2 2 4 3" xfId="7614" xr:uid="{0259F46D-322F-4DF4-BA79-1DF197F1BBCD}"/>
    <cellStyle name="Moneda [0] 2 5 2 2 2 4 4" xfId="13338" xr:uid="{356545B6-184D-43D2-87A6-134E66D19C23}"/>
    <cellStyle name="Moneda [0] 2 5 2 2 2 5" xfId="3321" xr:uid="{E6B173B9-3E98-4DD6-9B71-13C2CE35C900}"/>
    <cellStyle name="Moneda [0] 2 5 2 2 2 5 2" xfId="9045" xr:uid="{C0FA8E6B-0039-4840-A17D-029B982C479E}"/>
    <cellStyle name="Moneda [0] 2 5 2 2 2 5 3" xfId="14769" xr:uid="{73376034-10D8-41BF-97C3-4002EE37F826}"/>
    <cellStyle name="Moneda [0] 2 5 2 2 2 6" xfId="6183" xr:uid="{A468B1DC-3B86-42B6-8553-25BB652CC45C}"/>
    <cellStyle name="Moneda [0] 2 5 2 2 2 7" xfId="11907" xr:uid="{5C5ADB99-D5D3-409A-BE35-C7C2040E4F0D}"/>
    <cellStyle name="Moneda [0] 2 5 2 2 3" xfId="697" xr:uid="{74B7FE9A-56C2-4712-A8F4-C923A78883D3}"/>
    <cellStyle name="Moneda [0] 2 5 2 2 3 2" xfId="2128" xr:uid="{356F9421-9002-4469-B7D3-8A1E16F71361}"/>
    <cellStyle name="Moneda [0] 2 5 2 2 3 2 2" xfId="4990" xr:uid="{9DC33FA4-AF6B-409D-ABDD-AE07D1C1762E}"/>
    <cellStyle name="Moneda [0] 2 5 2 2 3 2 2 2" xfId="10714" xr:uid="{AF20ED1C-4ECE-42D7-B815-9F820E59ACF8}"/>
    <cellStyle name="Moneda [0] 2 5 2 2 3 2 2 3" xfId="16438" xr:uid="{5E98C2C5-AB4A-47F7-A051-D18E197907E2}"/>
    <cellStyle name="Moneda [0] 2 5 2 2 3 2 3" xfId="7852" xr:uid="{9F3865E8-3CB9-4000-899A-404316C4A7A0}"/>
    <cellStyle name="Moneda [0] 2 5 2 2 3 2 4" xfId="13576" xr:uid="{C3681FFB-9141-48D5-828E-F134D4380CF3}"/>
    <cellStyle name="Moneda [0] 2 5 2 2 3 3" xfId="3559" xr:uid="{3BA3A4FC-E3B5-4915-A144-BE462452FA04}"/>
    <cellStyle name="Moneda [0] 2 5 2 2 3 3 2" xfId="9283" xr:uid="{DDBD4F3A-BE1C-4054-A549-927286E583B3}"/>
    <cellStyle name="Moneda [0] 2 5 2 2 3 3 3" xfId="15007" xr:uid="{3696CB13-2004-4E62-81A5-59B069455FCC}"/>
    <cellStyle name="Moneda [0] 2 5 2 2 3 4" xfId="6421" xr:uid="{20B28EB6-C449-4087-BE50-60E08BE81280}"/>
    <cellStyle name="Moneda [0] 2 5 2 2 3 5" xfId="12145" xr:uid="{071D2B73-3C54-4A9D-BA2B-ABC124ACE3D6}"/>
    <cellStyle name="Moneda [0] 2 5 2 2 4" xfId="1174" xr:uid="{D2DE5A69-8DAA-4CD2-AEA6-AEBD7088EE98}"/>
    <cellStyle name="Moneda [0] 2 5 2 2 4 2" xfId="2605" xr:uid="{C516A9AA-D70E-46C4-9A55-915B7E5C3A72}"/>
    <cellStyle name="Moneda [0] 2 5 2 2 4 2 2" xfId="5467" xr:uid="{20950D74-8252-4390-95DC-A43BE66FAADC}"/>
    <cellStyle name="Moneda [0] 2 5 2 2 4 2 2 2" xfId="11191" xr:uid="{015C5B4B-2DC2-429F-8748-8A76D72D7C55}"/>
    <cellStyle name="Moneda [0] 2 5 2 2 4 2 2 3" xfId="16915" xr:uid="{5D470C10-5CAF-41EC-8314-D8ED2582E19D}"/>
    <cellStyle name="Moneda [0] 2 5 2 2 4 2 3" xfId="8329" xr:uid="{A70EE6A0-8D1D-4861-AD5D-ED3313C5ECA5}"/>
    <cellStyle name="Moneda [0] 2 5 2 2 4 2 4" xfId="14053" xr:uid="{EC718CA5-9111-4D38-913B-3E734A74DF18}"/>
    <cellStyle name="Moneda [0] 2 5 2 2 4 3" xfId="4036" xr:uid="{C71A1839-5EA4-4083-BDEA-28141174085D}"/>
    <cellStyle name="Moneda [0] 2 5 2 2 4 3 2" xfId="9760" xr:uid="{A3623A13-F2FD-404E-A6DC-4A814EED0430}"/>
    <cellStyle name="Moneda [0] 2 5 2 2 4 3 3" xfId="15484" xr:uid="{3524EDE2-E756-4DC7-8796-8046EDA91639}"/>
    <cellStyle name="Moneda [0] 2 5 2 2 4 4" xfId="6898" xr:uid="{284A100F-9D74-4C45-B1C7-14076508BF1F}"/>
    <cellStyle name="Moneda [0] 2 5 2 2 4 5" xfId="12622" xr:uid="{A4FBD375-FFEB-4933-BBF0-723566A4A161}"/>
    <cellStyle name="Moneda [0] 2 5 2 2 5" xfId="1651" xr:uid="{4FC3050C-2B1F-4522-9B15-F1E9E897FF9B}"/>
    <cellStyle name="Moneda [0] 2 5 2 2 5 2" xfId="4513" xr:uid="{E1A25447-4651-467F-BF02-A3DC95EFC08A}"/>
    <cellStyle name="Moneda [0] 2 5 2 2 5 2 2" xfId="10237" xr:uid="{68F42C08-50EA-49FF-9D21-5544DD71823A}"/>
    <cellStyle name="Moneda [0] 2 5 2 2 5 2 3" xfId="15961" xr:uid="{65BBEEFC-8E59-4B68-92A3-570B9342F566}"/>
    <cellStyle name="Moneda [0] 2 5 2 2 5 3" xfId="7375" xr:uid="{6ED472F5-B89F-4911-9B1D-B575C5AE0D75}"/>
    <cellStyle name="Moneda [0] 2 5 2 2 5 4" xfId="13099" xr:uid="{06E82A85-8E18-49CE-96A3-EA75799B82EB}"/>
    <cellStyle name="Moneda [0] 2 5 2 2 6" xfId="3082" xr:uid="{08E9DE8F-5DD2-40E2-B150-A1EA0E9F0B2B}"/>
    <cellStyle name="Moneda [0] 2 5 2 2 6 2" xfId="8806" xr:uid="{4CC5EEE7-552B-405B-ACB9-7C0B9FF31B15}"/>
    <cellStyle name="Moneda [0] 2 5 2 2 6 3" xfId="14530" xr:uid="{468DD134-8044-490C-9BF5-B09D02528A2E}"/>
    <cellStyle name="Moneda [0] 2 5 2 2 7" xfId="5944" xr:uid="{F7EC194D-8282-4222-AB00-828D7841A39A}"/>
    <cellStyle name="Moneda [0] 2 5 2 2 8" xfId="11668" xr:uid="{38E8D3CF-468A-4717-9814-CB1D5688EED9}"/>
    <cellStyle name="Moneda [0] 2 5 2 3" xfId="341" xr:uid="{E7411955-3AC3-427F-967D-C310A440DBAC}"/>
    <cellStyle name="Moneda [0] 2 5 2 3 2" xfId="818" xr:uid="{8E1E122E-DF58-4174-A675-28AA5D3CB617}"/>
    <cellStyle name="Moneda [0] 2 5 2 3 2 2" xfId="2249" xr:uid="{3C7FF798-5B7C-435D-AD23-4FCAC9F892FA}"/>
    <cellStyle name="Moneda [0] 2 5 2 3 2 2 2" xfId="5111" xr:uid="{4BF1D0FB-ED5A-4B39-B2BA-AACE87A10A19}"/>
    <cellStyle name="Moneda [0] 2 5 2 3 2 2 2 2" xfId="10835" xr:uid="{49240CF5-9AAE-4E46-8BA6-3605A4F5CBC2}"/>
    <cellStyle name="Moneda [0] 2 5 2 3 2 2 2 3" xfId="16559" xr:uid="{CDE729CB-E342-45AD-A272-5FD3DA01B029}"/>
    <cellStyle name="Moneda [0] 2 5 2 3 2 2 3" xfId="7973" xr:uid="{D387EEEA-B68B-4ADF-B793-0EBACB26E65E}"/>
    <cellStyle name="Moneda [0] 2 5 2 3 2 2 4" xfId="13697" xr:uid="{95D2BF78-375F-42BC-A490-7473E44C1D90}"/>
    <cellStyle name="Moneda [0] 2 5 2 3 2 3" xfId="3680" xr:uid="{E7823A8A-51A3-44C9-B7E2-B381DA8741C7}"/>
    <cellStyle name="Moneda [0] 2 5 2 3 2 3 2" xfId="9404" xr:uid="{21D343B9-31D2-42F1-B8E0-DAE8BF5FAC25}"/>
    <cellStyle name="Moneda [0] 2 5 2 3 2 3 3" xfId="15128" xr:uid="{274443EF-5C5B-4F3E-B173-CD8AFCF4E962}"/>
    <cellStyle name="Moneda [0] 2 5 2 3 2 4" xfId="6542" xr:uid="{FE100AA8-0D30-460D-8869-AFCAE4927879}"/>
    <cellStyle name="Moneda [0] 2 5 2 3 2 5" xfId="12266" xr:uid="{5610F61F-8752-4E9B-B81F-41FB4F3AE1E8}"/>
    <cellStyle name="Moneda [0] 2 5 2 3 3" xfId="1295" xr:uid="{FD04D960-F49B-481A-9716-6A529AB4CCB1}"/>
    <cellStyle name="Moneda [0] 2 5 2 3 3 2" xfId="2726" xr:uid="{B289EC45-E6C6-4A7C-AB1F-73610C887100}"/>
    <cellStyle name="Moneda [0] 2 5 2 3 3 2 2" xfId="5588" xr:uid="{DA8E3B69-5770-465F-8F59-2AE937B7B50E}"/>
    <cellStyle name="Moneda [0] 2 5 2 3 3 2 2 2" xfId="11312" xr:uid="{92238661-F5D2-4A41-BDEE-AE3EEB531107}"/>
    <cellStyle name="Moneda [0] 2 5 2 3 3 2 2 3" xfId="17036" xr:uid="{93FC0F99-90D0-4F84-865F-1F04C16E1095}"/>
    <cellStyle name="Moneda [0] 2 5 2 3 3 2 3" xfId="8450" xr:uid="{212B37FE-3EA3-4701-A78B-4E5844774B08}"/>
    <cellStyle name="Moneda [0] 2 5 2 3 3 2 4" xfId="14174" xr:uid="{20217F3D-ADB6-4DEC-AC0F-1487B1A9B55B}"/>
    <cellStyle name="Moneda [0] 2 5 2 3 3 3" xfId="4157" xr:uid="{100C458C-C653-4D61-9E42-CF7C7109D9DC}"/>
    <cellStyle name="Moneda [0] 2 5 2 3 3 3 2" xfId="9881" xr:uid="{2978B46D-B129-4A99-BA22-970A9B50549A}"/>
    <cellStyle name="Moneda [0] 2 5 2 3 3 3 3" xfId="15605" xr:uid="{5F0DCB32-8123-4CEB-B8BD-4877B3ABE78A}"/>
    <cellStyle name="Moneda [0] 2 5 2 3 3 4" xfId="7019" xr:uid="{CB6A42C0-37DC-4005-B53F-3FAA1DFEEB79}"/>
    <cellStyle name="Moneda [0] 2 5 2 3 3 5" xfId="12743" xr:uid="{E406BF06-7C69-43CF-AE72-DB5D2A449F55}"/>
    <cellStyle name="Moneda [0] 2 5 2 3 4" xfId="1772" xr:uid="{56AB1E80-2E57-4D34-B919-2877698359A4}"/>
    <cellStyle name="Moneda [0] 2 5 2 3 4 2" xfId="4634" xr:uid="{E1264128-8052-4D9D-AD18-11AC471BD72C}"/>
    <cellStyle name="Moneda [0] 2 5 2 3 4 2 2" xfId="10358" xr:uid="{249D9A79-B734-4163-AB4A-43873238D45E}"/>
    <cellStyle name="Moneda [0] 2 5 2 3 4 2 3" xfId="16082" xr:uid="{F99E09CB-3EAD-45BB-A4F2-0B46A4093B47}"/>
    <cellStyle name="Moneda [0] 2 5 2 3 4 3" xfId="7496" xr:uid="{E35FAC79-457B-4571-97A9-1EE44FE4116F}"/>
    <cellStyle name="Moneda [0] 2 5 2 3 4 4" xfId="13220" xr:uid="{E8C7E0F0-3772-4F20-84F1-7622EC3AE89B}"/>
    <cellStyle name="Moneda [0] 2 5 2 3 5" xfId="3203" xr:uid="{D81A6E4A-ED8D-4262-AA02-32BC2B5349E1}"/>
    <cellStyle name="Moneda [0] 2 5 2 3 5 2" xfId="8927" xr:uid="{74D44BED-467D-446E-B270-979C188B006B}"/>
    <cellStyle name="Moneda [0] 2 5 2 3 5 3" xfId="14651" xr:uid="{F8EB2411-A7A7-4E4D-83D1-186CF0D8C3AA}"/>
    <cellStyle name="Moneda [0] 2 5 2 3 6" xfId="6065" xr:uid="{6143CEB7-2D18-42F2-BA76-814E6F8DD8E7}"/>
    <cellStyle name="Moneda [0] 2 5 2 3 7" xfId="11789" xr:uid="{B95B73E8-3A64-43A0-A6F3-87B79A848EC3}"/>
    <cellStyle name="Moneda [0] 2 5 2 4" xfId="579" xr:uid="{40E5221E-EEBD-4622-AF72-554D9E3245DC}"/>
    <cellStyle name="Moneda [0] 2 5 2 4 2" xfId="2010" xr:uid="{28B5186C-9CC5-43B8-BBC3-2AA9C903F2B6}"/>
    <cellStyle name="Moneda [0] 2 5 2 4 2 2" xfId="4872" xr:uid="{B4D481ED-8F1C-4E72-8D72-68BEA54BF513}"/>
    <cellStyle name="Moneda [0] 2 5 2 4 2 2 2" xfId="10596" xr:uid="{CA6FC2D6-2333-4BF7-9308-9B23CBD9D76B}"/>
    <cellStyle name="Moneda [0] 2 5 2 4 2 2 3" xfId="16320" xr:uid="{9377EC89-6B40-4974-8840-3B2881CF79F7}"/>
    <cellStyle name="Moneda [0] 2 5 2 4 2 3" xfId="7734" xr:uid="{27D009F7-81E1-4C9E-B799-54F2DB699B27}"/>
    <cellStyle name="Moneda [0] 2 5 2 4 2 4" xfId="13458" xr:uid="{2B84DBF7-55C2-46B6-8DEC-9156C01677E2}"/>
    <cellStyle name="Moneda [0] 2 5 2 4 3" xfId="3441" xr:uid="{F17CF353-94A0-4778-9A67-1C49E69FB8CA}"/>
    <cellStyle name="Moneda [0] 2 5 2 4 3 2" xfId="9165" xr:uid="{67DC4E9D-E47E-418F-BB1F-254077E8CB8F}"/>
    <cellStyle name="Moneda [0] 2 5 2 4 3 3" xfId="14889" xr:uid="{D0E59BCA-6DA2-478E-81FA-0F8EB2A66DA6}"/>
    <cellStyle name="Moneda [0] 2 5 2 4 4" xfId="6303" xr:uid="{5938C66E-126F-41B2-8FB9-ACF8D958FACB}"/>
    <cellStyle name="Moneda [0] 2 5 2 4 5" xfId="12027" xr:uid="{4FF27C5A-2EBE-4036-9B9F-777E87041211}"/>
    <cellStyle name="Moneda [0] 2 5 2 5" xfId="1056" xr:uid="{A8C9F764-FF07-4DF6-A09B-EE173F9706FF}"/>
    <cellStyle name="Moneda [0] 2 5 2 5 2" xfId="2487" xr:uid="{D5482988-223B-4BF3-92AE-A3724A57E093}"/>
    <cellStyle name="Moneda [0] 2 5 2 5 2 2" xfId="5349" xr:uid="{7FDC03A4-5E8E-4FCB-B728-EDB2603DDB27}"/>
    <cellStyle name="Moneda [0] 2 5 2 5 2 2 2" xfId="11073" xr:uid="{CE1551D6-21D3-40C7-A92E-1CD36151DF47}"/>
    <cellStyle name="Moneda [0] 2 5 2 5 2 2 3" xfId="16797" xr:uid="{2A47B5CD-2B51-44E5-8362-1042D33B57F7}"/>
    <cellStyle name="Moneda [0] 2 5 2 5 2 3" xfId="8211" xr:uid="{28960011-3DFE-4E0F-B9D6-0AB009826AE2}"/>
    <cellStyle name="Moneda [0] 2 5 2 5 2 4" xfId="13935" xr:uid="{88B5DBB9-CA6A-4A7E-AC18-6E91BDE36DCE}"/>
    <cellStyle name="Moneda [0] 2 5 2 5 3" xfId="3918" xr:uid="{780F3978-9484-44C0-87C1-DA11CE2D18B4}"/>
    <cellStyle name="Moneda [0] 2 5 2 5 3 2" xfId="9642" xr:uid="{74C461AF-FD99-475F-8A0C-A05BECA106A6}"/>
    <cellStyle name="Moneda [0] 2 5 2 5 3 3" xfId="15366" xr:uid="{BD2B19DA-7C14-4ED1-9DC2-6C0EF4E7B8FC}"/>
    <cellStyle name="Moneda [0] 2 5 2 5 4" xfId="6780" xr:uid="{8A91D226-863C-487B-9F9B-36F4930864D7}"/>
    <cellStyle name="Moneda [0] 2 5 2 5 5" xfId="12504" xr:uid="{1A10B9A9-086E-4912-BEFF-AC0E8367CAC6}"/>
    <cellStyle name="Moneda [0] 2 5 2 6" xfId="1533" xr:uid="{E53359A0-A915-486C-8641-5F6EB9F01CE7}"/>
    <cellStyle name="Moneda [0] 2 5 2 6 2" xfId="4395" xr:uid="{48824691-28DC-4C26-8B1E-BD2296B2A472}"/>
    <cellStyle name="Moneda [0] 2 5 2 6 2 2" xfId="10119" xr:uid="{E5401145-39AF-495D-9FAB-4A605856FDC3}"/>
    <cellStyle name="Moneda [0] 2 5 2 6 2 3" xfId="15843" xr:uid="{63591709-1D7A-494F-A4DC-9CE6FCEA0D0E}"/>
    <cellStyle name="Moneda [0] 2 5 2 6 3" xfId="7257" xr:uid="{333C0F9C-0E27-4A1B-85AE-E12F8B50D283}"/>
    <cellStyle name="Moneda [0] 2 5 2 6 4" xfId="12981" xr:uid="{52FC4012-A134-4520-BCDB-03C5BDDE8F5D}"/>
    <cellStyle name="Moneda [0] 2 5 2 7" xfId="2964" xr:uid="{E2134B93-F874-4D03-9046-D9A3F4D2D222}"/>
    <cellStyle name="Moneda [0] 2 5 2 7 2" xfId="8688" xr:uid="{1751F1EA-20E6-4C08-857A-20DC521DFE09}"/>
    <cellStyle name="Moneda [0] 2 5 2 7 3" xfId="14412" xr:uid="{370833DE-0266-44EB-AA2D-CB88CD1C6898}"/>
    <cellStyle name="Moneda [0] 2 5 2 8" xfId="5826" xr:uid="{3AEA43A2-443E-452D-91CE-C73C2274F7DB}"/>
    <cellStyle name="Moneda [0] 2 5 2 9" xfId="11550" xr:uid="{289254A4-756E-409C-85B8-26030169B500}"/>
    <cellStyle name="Moneda [0] 2 5 3" xfId="160" xr:uid="{0F29B1E8-FF18-4736-A1F1-B62485CA0B4B}"/>
    <cellStyle name="Moneda [0] 2 5 3 2" xfId="399" xr:uid="{E30DD478-06BB-4C39-899F-2EED83CB9505}"/>
    <cellStyle name="Moneda [0] 2 5 3 2 2" xfId="876" xr:uid="{9E483049-EE52-48E5-A63A-A869651B3403}"/>
    <cellStyle name="Moneda [0] 2 5 3 2 2 2" xfId="2307" xr:uid="{723A838E-6559-4F15-BC8F-CA3FF8E4FF53}"/>
    <cellStyle name="Moneda [0] 2 5 3 2 2 2 2" xfId="5169" xr:uid="{7764B869-3EBF-40B6-ADAE-ECF1B5DFE55E}"/>
    <cellStyle name="Moneda [0] 2 5 3 2 2 2 2 2" xfId="10893" xr:uid="{DDA1F31F-7023-49F6-9F99-58B91E63FACC}"/>
    <cellStyle name="Moneda [0] 2 5 3 2 2 2 2 3" xfId="16617" xr:uid="{C2FB4DC7-0722-46AC-801F-49C573BD91F3}"/>
    <cellStyle name="Moneda [0] 2 5 3 2 2 2 3" xfId="8031" xr:uid="{3F1CF21F-AF6F-45A4-972F-E4A07AD7C465}"/>
    <cellStyle name="Moneda [0] 2 5 3 2 2 2 4" xfId="13755" xr:uid="{71621FE9-0AEF-40B8-9403-1DC6B76BC0CC}"/>
    <cellStyle name="Moneda [0] 2 5 3 2 2 3" xfId="3738" xr:uid="{334DC086-847F-4211-A73A-E1C9AEDEED54}"/>
    <cellStyle name="Moneda [0] 2 5 3 2 2 3 2" xfId="9462" xr:uid="{376AF739-EDED-440E-93B6-851721357D3E}"/>
    <cellStyle name="Moneda [0] 2 5 3 2 2 3 3" xfId="15186" xr:uid="{15B21BD9-4F6D-4416-A81E-28D603800E7D}"/>
    <cellStyle name="Moneda [0] 2 5 3 2 2 4" xfId="6600" xr:uid="{67EFBAC3-EFF7-420C-AB52-49F66D6F80DD}"/>
    <cellStyle name="Moneda [0] 2 5 3 2 2 5" xfId="12324" xr:uid="{2AC07604-72BE-43E5-9C8A-BFC6DD7CDF9D}"/>
    <cellStyle name="Moneda [0] 2 5 3 2 3" xfId="1353" xr:uid="{7704A7B7-5CC7-4339-9D4C-1B5E832E6265}"/>
    <cellStyle name="Moneda [0] 2 5 3 2 3 2" xfId="2784" xr:uid="{3E2D7DD0-0563-4797-B566-794F3DD18D8F}"/>
    <cellStyle name="Moneda [0] 2 5 3 2 3 2 2" xfId="5646" xr:uid="{D201B962-15AB-4554-A029-C9ABA3AA9DC0}"/>
    <cellStyle name="Moneda [0] 2 5 3 2 3 2 2 2" xfId="11370" xr:uid="{E80781A5-BF93-45FA-966B-00D941E9916D}"/>
    <cellStyle name="Moneda [0] 2 5 3 2 3 2 2 3" xfId="17094" xr:uid="{E9EE12D5-8F2F-4ADD-8807-C938C14BA329}"/>
    <cellStyle name="Moneda [0] 2 5 3 2 3 2 3" xfId="8508" xr:uid="{146A34CE-FCD3-4D38-B62E-57DD60F64437}"/>
    <cellStyle name="Moneda [0] 2 5 3 2 3 2 4" xfId="14232" xr:uid="{43083CBE-DF26-4A15-9962-0F40A3ED8A8B}"/>
    <cellStyle name="Moneda [0] 2 5 3 2 3 3" xfId="4215" xr:uid="{7AD62002-15B8-4A89-AE51-E2F1A67F339C}"/>
    <cellStyle name="Moneda [0] 2 5 3 2 3 3 2" xfId="9939" xr:uid="{0F216A88-E03A-41E0-A541-59827CE83F32}"/>
    <cellStyle name="Moneda [0] 2 5 3 2 3 3 3" xfId="15663" xr:uid="{DABE1856-4363-4558-BC30-80AC96E062F1}"/>
    <cellStyle name="Moneda [0] 2 5 3 2 3 4" xfId="7077" xr:uid="{50BC0991-5D3C-4945-B4D0-2866482FC0F0}"/>
    <cellStyle name="Moneda [0] 2 5 3 2 3 5" xfId="12801" xr:uid="{E2D0BD10-3DC0-4662-835D-8AD706B361E8}"/>
    <cellStyle name="Moneda [0] 2 5 3 2 4" xfId="1830" xr:uid="{A9F6359E-D4A2-4A9F-AAAD-D1767E5894B4}"/>
    <cellStyle name="Moneda [0] 2 5 3 2 4 2" xfId="4692" xr:uid="{3E50BD5A-5605-417B-83CD-4E4AAB4B8706}"/>
    <cellStyle name="Moneda [0] 2 5 3 2 4 2 2" xfId="10416" xr:uid="{4BB667ED-7ED2-43FD-AF17-31A3A7639B4A}"/>
    <cellStyle name="Moneda [0] 2 5 3 2 4 2 3" xfId="16140" xr:uid="{B4876B41-40EC-4A0D-A7D9-1B174FB2203B}"/>
    <cellStyle name="Moneda [0] 2 5 3 2 4 3" xfId="7554" xr:uid="{B350A2C1-E56A-4466-B269-EA531212009C}"/>
    <cellStyle name="Moneda [0] 2 5 3 2 4 4" xfId="13278" xr:uid="{DB567948-5E03-4464-9B60-0AF5BE727691}"/>
    <cellStyle name="Moneda [0] 2 5 3 2 5" xfId="3261" xr:uid="{3BE37E25-5F52-4A3E-B01D-C022568D09D0}"/>
    <cellStyle name="Moneda [0] 2 5 3 2 5 2" xfId="8985" xr:uid="{EB019FC0-70BC-4FA1-908B-737966BCC653}"/>
    <cellStyle name="Moneda [0] 2 5 3 2 5 3" xfId="14709" xr:uid="{030DB4DF-9D1E-408B-9BA1-6F00A5F3055F}"/>
    <cellStyle name="Moneda [0] 2 5 3 2 6" xfId="6123" xr:uid="{928E0334-98C3-47BC-AD19-6CA54C8C5A11}"/>
    <cellStyle name="Moneda [0] 2 5 3 2 7" xfId="11847" xr:uid="{E1C93AD0-9018-4A5D-AB2B-D6CF6AA5BF79}"/>
    <cellStyle name="Moneda [0] 2 5 3 3" xfId="637" xr:uid="{285DF184-88E0-4B0B-8E7F-5B8C8DD4A418}"/>
    <cellStyle name="Moneda [0] 2 5 3 3 2" xfId="2068" xr:uid="{563260D2-750C-483C-B9D1-CB2114394498}"/>
    <cellStyle name="Moneda [0] 2 5 3 3 2 2" xfId="4930" xr:uid="{FEF9776C-33B2-4249-9AA5-24B110BA00B5}"/>
    <cellStyle name="Moneda [0] 2 5 3 3 2 2 2" xfId="10654" xr:uid="{9762CB21-4FDD-4B32-84EC-0A5D3B33B1AF}"/>
    <cellStyle name="Moneda [0] 2 5 3 3 2 2 3" xfId="16378" xr:uid="{A33C4178-32A2-4795-A6C5-7A17FF2A867F}"/>
    <cellStyle name="Moneda [0] 2 5 3 3 2 3" xfId="7792" xr:uid="{8C15D7C0-A44E-4D8A-BA8E-394FFD607BAF}"/>
    <cellStyle name="Moneda [0] 2 5 3 3 2 4" xfId="13516" xr:uid="{42963950-EC28-44EF-A537-8202FF8BBD34}"/>
    <cellStyle name="Moneda [0] 2 5 3 3 3" xfId="3499" xr:uid="{B64B29AB-433E-4DC3-8202-586BCB58E02D}"/>
    <cellStyle name="Moneda [0] 2 5 3 3 3 2" xfId="9223" xr:uid="{465C45A5-8C95-42B5-9FAC-79A5AA635FC3}"/>
    <cellStyle name="Moneda [0] 2 5 3 3 3 3" xfId="14947" xr:uid="{5418E060-027A-4A23-85BC-6AC5222F77BF}"/>
    <cellStyle name="Moneda [0] 2 5 3 3 4" xfId="6361" xr:uid="{131BA64F-76CE-4B4E-A1EF-57B5A679E0F5}"/>
    <cellStyle name="Moneda [0] 2 5 3 3 5" xfId="12085" xr:uid="{FD1AFE4F-6DD8-4BF1-ABA0-588D08369DCD}"/>
    <cellStyle name="Moneda [0] 2 5 3 4" xfId="1114" xr:uid="{E4453F7B-3DF4-41AD-8CB5-27E706D74B64}"/>
    <cellStyle name="Moneda [0] 2 5 3 4 2" xfId="2545" xr:uid="{01960E7D-DA84-4C84-9029-71D3AB9A91C3}"/>
    <cellStyle name="Moneda [0] 2 5 3 4 2 2" xfId="5407" xr:uid="{557D4C0B-D54B-4F03-9231-7EF1F6611F20}"/>
    <cellStyle name="Moneda [0] 2 5 3 4 2 2 2" xfId="11131" xr:uid="{E12EEBC0-142E-4B93-A6E2-8DB15C25AA84}"/>
    <cellStyle name="Moneda [0] 2 5 3 4 2 2 3" xfId="16855" xr:uid="{5BA6B647-319B-4992-8CC7-3EE30601A263}"/>
    <cellStyle name="Moneda [0] 2 5 3 4 2 3" xfId="8269" xr:uid="{F5C14B3B-4C0B-4D30-AD65-35C113B64227}"/>
    <cellStyle name="Moneda [0] 2 5 3 4 2 4" xfId="13993" xr:uid="{46663691-8D79-414C-9265-11A738CE0848}"/>
    <cellStyle name="Moneda [0] 2 5 3 4 3" xfId="3976" xr:uid="{0EC6F68B-DFB4-4DC4-AB7A-499719B01AAF}"/>
    <cellStyle name="Moneda [0] 2 5 3 4 3 2" xfId="9700" xr:uid="{B1657117-DE54-440A-A2EA-A16E25F7DCA0}"/>
    <cellStyle name="Moneda [0] 2 5 3 4 3 3" xfId="15424" xr:uid="{EA548EFE-D174-4311-BBD4-A5599192A661}"/>
    <cellStyle name="Moneda [0] 2 5 3 4 4" xfId="6838" xr:uid="{1617ABF7-3286-4F08-B5D7-5C55F9F8F881}"/>
    <cellStyle name="Moneda [0] 2 5 3 4 5" xfId="12562" xr:uid="{0914881F-C579-4F4F-8730-F954CF02DAE9}"/>
    <cellStyle name="Moneda [0] 2 5 3 5" xfId="1591" xr:uid="{E50CD362-B672-44CF-AB66-5C26A2729AA1}"/>
    <cellStyle name="Moneda [0] 2 5 3 5 2" xfId="4453" xr:uid="{9EBB2863-F8D5-4255-B829-EA2384D7E0F9}"/>
    <cellStyle name="Moneda [0] 2 5 3 5 2 2" xfId="10177" xr:uid="{032C78E4-A72F-4040-8337-7EF929A3067A}"/>
    <cellStyle name="Moneda [0] 2 5 3 5 2 3" xfId="15901" xr:uid="{F3472937-02FE-466E-9EAE-A4A9A2C6ADB5}"/>
    <cellStyle name="Moneda [0] 2 5 3 5 3" xfId="7315" xr:uid="{7ED704FE-2336-42AA-8E28-AD4EBCCCE201}"/>
    <cellStyle name="Moneda [0] 2 5 3 5 4" xfId="13039" xr:uid="{A55D4264-8DF6-4204-8D3A-8F47D524447A}"/>
    <cellStyle name="Moneda [0] 2 5 3 6" xfId="3022" xr:uid="{37DCB56F-24DD-4209-B5EF-6DD09B3BC57A}"/>
    <cellStyle name="Moneda [0] 2 5 3 6 2" xfId="8746" xr:uid="{23647F65-CB43-4C7A-8C1D-6D584E0FA7D9}"/>
    <cellStyle name="Moneda [0] 2 5 3 6 3" xfId="14470" xr:uid="{D83F97EE-ACE3-48F0-BD62-28E885DC594F}"/>
    <cellStyle name="Moneda [0] 2 5 3 7" xfId="5884" xr:uid="{0C50643D-E92B-4BE1-8696-67243524BB7F}"/>
    <cellStyle name="Moneda [0] 2 5 3 8" xfId="11608" xr:uid="{D12EACF1-3079-4C57-960A-B89F6532EB52}"/>
    <cellStyle name="Moneda [0] 2 5 4" xfId="281" xr:uid="{10B6FFE5-56A4-4146-A9A7-65C1EF8B5088}"/>
    <cellStyle name="Moneda [0] 2 5 4 2" xfId="758" xr:uid="{A67DFC88-CD27-46E3-A349-F75F1C70C8EF}"/>
    <cellStyle name="Moneda [0] 2 5 4 2 2" xfId="2189" xr:uid="{AA6D80C5-1255-4B6F-9984-8D19B6D3B4D4}"/>
    <cellStyle name="Moneda [0] 2 5 4 2 2 2" xfId="5051" xr:uid="{AD09EC35-B2AE-438D-A135-B0F75CBA8AD5}"/>
    <cellStyle name="Moneda [0] 2 5 4 2 2 2 2" xfId="10775" xr:uid="{07756265-3D2E-42BC-984E-498BD272FFC9}"/>
    <cellStyle name="Moneda [0] 2 5 4 2 2 2 3" xfId="16499" xr:uid="{F240DEC9-22C6-4A26-91FC-DAF3B38B46F4}"/>
    <cellStyle name="Moneda [0] 2 5 4 2 2 3" xfId="7913" xr:uid="{61EEA897-0144-4C76-971C-9464E29C1AD5}"/>
    <cellStyle name="Moneda [0] 2 5 4 2 2 4" xfId="13637" xr:uid="{8C3BBEB0-0A1E-4D4C-B36F-B79A3E649C6C}"/>
    <cellStyle name="Moneda [0] 2 5 4 2 3" xfId="3620" xr:uid="{E8124721-3D6F-436E-BD41-8B50C56EB3D4}"/>
    <cellStyle name="Moneda [0] 2 5 4 2 3 2" xfId="9344" xr:uid="{2C7781F6-65AB-442C-B491-B07C30A0B9E2}"/>
    <cellStyle name="Moneda [0] 2 5 4 2 3 3" xfId="15068" xr:uid="{0CDCD708-095F-464A-B73C-71DC85272AE5}"/>
    <cellStyle name="Moneda [0] 2 5 4 2 4" xfId="6482" xr:uid="{57AD4560-1C83-4E1C-81C8-2F40A35B4597}"/>
    <cellStyle name="Moneda [0] 2 5 4 2 5" xfId="12206" xr:uid="{4DC008B0-C8E7-4A3E-82EB-938D801A1619}"/>
    <cellStyle name="Moneda [0] 2 5 4 3" xfId="1235" xr:uid="{7403E9A9-6C9F-4C23-8328-EA568B6925D1}"/>
    <cellStyle name="Moneda [0] 2 5 4 3 2" xfId="2666" xr:uid="{652C9572-5C60-4F70-B580-4FA79DAF5934}"/>
    <cellStyle name="Moneda [0] 2 5 4 3 2 2" xfId="5528" xr:uid="{26A41620-EDDB-4EBD-903D-A33C3CAD26BE}"/>
    <cellStyle name="Moneda [0] 2 5 4 3 2 2 2" xfId="11252" xr:uid="{96C92567-AC5C-401A-B7A3-F69A107C8E41}"/>
    <cellStyle name="Moneda [0] 2 5 4 3 2 2 3" xfId="16976" xr:uid="{434C3D30-0B41-4887-A02E-89065B58077A}"/>
    <cellStyle name="Moneda [0] 2 5 4 3 2 3" xfId="8390" xr:uid="{89EFBD9E-1600-4857-81A5-38FB71E7FC45}"/>
    <cellStyle name="Moneda [0] 2 5 4 3 2 4" xfId="14114" xr:uid="{57C492D4-131D-4C6D-85D4-7EF2A5A2C562}"/>
    <cellStyle name="Moneda [0] 2 5 4 3 3" xfId="4097" xr:uid="{3CB3819E-879F-42B5-B844-4205FAB3E21F}"/>
    <cellStyle name="Moneda [0] 2 5 4 3 3 2" xfId="9821" xr:uid="{6DA167C0-0C24-40F6-B01C-AC05B264FB2E}"/>
    <cellStyle name="Moneda [0] 2 5 4 3 3 3" xfId="15545" xr:uid="{30DEBD1D-A69C-490D-BED4-5386C5D66CD2}"/>
    <cellStyle name="Moneda [0] 2 5 4 3 4" xfId="6959" xr:uid="{9397C7D2-3625-44E9-BD42-EC4256A64F30}"/>
    <cellStyle name="Moneda [0] 2 5 4 3 5" xfId="12683" xr:uid="{16050E40-6796-4350-937B-3AEF649EB432}"/>
    <cellStyle name="Moneda [0] 2 5 4 4" xfId="1712" xr:uid="{F2136BF9-B51D-4C0C-8633-0F74CD8415C4}"/>
    <cellStyle name="Moneda [0] 2 5 4 4 2" xfId="4574" xr:uid="{C185BE68-682B-4AEF-93ED-C1CE5FCBE013}"/>
    <cellStyle name="Moneda [0] 2 5 4 4 2 2" xfId="10298" xr:uid="{4CE6F8BD-3F6B-4777-BBC4-B8E8ED256B67}"/>
    <cellStyle name="Moneda [0] 2 5 4 4 2 3" xfId="16022" xr:uid="{E9C0F26C-40F1-48A6-80AA-8CF406071432}"/>
    <cellStyle name="Moneda [0] 2 5 4 4 3" xfId="7436" xr:uid="{0E7CF079-0BCC-4278-AFC0-B79981FEBCEC}"/>
    <cellStyle name="Moneda [0] 2 5 4 4 4" xfId="13160" xr:uid="{9EBE53F2-76C5-4621-8B98-C5013E0F2405}"/>
    <cellStyle name="Moneda [0] 2 5 4 5" xfId="3143" xr:uid="{D71E1ABE-85E0-43B4-BBF8-AF161778D4C1}"/>
    <cellStyle name="Moneda [0] 2 5 4 5 2" xfId="8867" xr:uid="{0767ADED-37E5-434F-9E8D-1F78F4F4EF39}"/>
    <cellStyle name="Moneda [0] 2 5 4 5 3" xfId="14591" xr:uid="{9CD60AAD-7EBC-4EDB-95FA-9BFF80C0F786}"/>
    <cellStyle name="Moneda [0] 2 5 4 6" xfId="6005" xr:uid="{431A00D7-3C80-436E-B59E-272EFE93E834}"/>
    <cellStyle name="Moneda [0] 2 5 4 7" xfId="11729" xr:uid="{ABD1E51E-7E61-4857-86F4-2CF370343B7D}"/>
    <cellStyle name="Moneda [0] 2 5 5" xfId="519" xr:uid="{23645D36-4C59-4E5B-ACDC-71AA5A81121C}"/>
    <cellStyle name="Moneda [0] 2 5 5 2" xfId="1950" xr:uid="{C651DC81-9EAA-4F9A-9EF5-5253F3F04D8F}"/>
    <cellStyle name="Moneda [0] 2 5 5 2 2" xfId="4812" xr:uid="{24769F38-DE04-4E0F-BDA5-EFDE0693992F}"/>
    <cellStyle name="Moneda [0] 2 5 5 2 2 2" xfId="10536" xr:uid="{59CCB272-6310-4030-AC50-BE79C8B8ADE0}"/>
    <cellStyle name="Moneda [0] 2 5 5 2 2 3" xfId="16260" xr:uid="{C710F473-16AB-4E36-AD08-BC711343F5E5}"/>
    <cellStyle name="Moneda [0] 2 5 5 2 3" xfId="7674" xr:uid="{202EF75E-B60A-4695-B873-87F71519C8FF}"/>
    <cellStyle name="Moneda [0] 2 5 5 2 4" xfId="13398" xr:uid="{C0080965-AED0-4972-9507-D4CBB3AFEE11}"/>
    <cellStyle name="Moneda [0] 2 5 5 3" xfId="3381" xr:uid="{0875A483-5888-4EE2-B90B-708C19BB957D}"/>
    <cellStyle name="Moneda [0] 2 5 5 3 2" xfId="9105" xr:uid="{AFFAC53A-776D-44E8-BBA0-F40DA6694009}"/>
    <cellStyle name="Moneda [0] 2 5 5 3 3" xfId="14829" xr:uid="{2BCD9331-5506-49EB-85DE-D7589E182657}"/>
    <cellStyle name="Moneda [0] 2 5 5 4" xfId="6243" xr:uid="{2620CB4A-601B-4A9C-A8DF-37B51725BAD7}"/>
    <cellStyle name="Moneda [0] 2 5 5 5" xfId="11967" xr:uid="{57456087-28AA-4565-9E7B-98AB2E8B9FFA}"/>
    <cellStyle name="Moneda [0] 2 5 6" xfId="996" xr:uid="{0F1078B1-4947-473E-8D75-D8267661046D}"/>
    <cellStyle name="Moneda [0] 2 5 6 2" xfId="2427" xr:uid="{098AB6FA-33E3-4182-8B7B-552A3AAD10B1}"/>
    <cellStyle name="Moneda [0] 2 5 6 2 2" xfId="5289" xr:uid="{91AD0A7E-362D-4ECE-A16B-40EAA43A59D7}"/>
    <cellStyle name="Moneda [0] 2 5 6 2 2 2" xfId="11013" xr:uid="{BF4CF5E3-7EC1-493C-A7A3-D343211EF4B3}"/>
    <cellStyle name="Moneda [0] 2 5 6 2 2 3" xfId="16737" xr:uid="{E2981073-E655-47B3-899F-C07475CC175E}"/>
    <cellStyle name="Moneda [0] 2 5 6 2 3" xfId="8151" xr:uid="{6AE2DC88-AE6C-4CDE-9C50-753151CD365D}"/>
    <cellStyle name="Moneda [0] 2 5 6 2 4" xfId="13875" xr:uid="{3C3CEC8F-823E-4D12-AD29-A3F7D5F41297}"/>
    <cellStyle name="Moneda [0] 2 5 6 3" xfId="3858" xr:uid="{D55527F2-03DD-4829-BD36-15939B95F499}"/>
    <cellStyle name="Moneda [0] 2 5 6 3 2" xfId="9582" xr:uid="{8F720D1A-9185-4479-AD60-FAD17C73CD13}"/>
    <cellStyle name="Moneda [0] 2 5 6 3 3" xfId="15306" xr:uid="{58EBF56A-1F3E-4E2D-9065-D60A1FDD10C8}"/>
    <cellStyle name="Moneda [0] 2 5 6 4" xfId="6720" xr:uid="{4395CFBE-99AF-4D3D-83D5-0973433BECEA}"/>
    <cellStyle name="Moneda [0] 2 5 6 5" xfId="12444" xr:uid="{4276F998-A901-4BF8-8F27-D4043141E428}"/>
    <cellStyle name="Moneda [0] 2 5 7" xfId="1473" xr:uid="{847AF21E-CCF2-4896-9A30-38D252599D9E}"/>
    <cellStyle name="Moneda [0] 2 5 7 2" xfId="4335" xr:uid="{7CE75C18-9701-4698-BD44-B00DBC236392}"/>
    <cellStyle name="Moneda [0] 2 5 7 2 2" xfId="10059" xr:uid="{A8A1D1F1-F21D-47F3-9147-21924E87AA72}"/>
    <cellStyle name="Moneda [0] 2 5 7 2 3" xfId="15783" xr:uid="{0A989205-A64F-4614-B8C9-608300D5D549}"/>
    <cellStyle name="Moneda [0] 2 5 7 3" xfId="7197" xr:uid="{D84F6612-F335-41C4-98EA-324E19533387}"/>
    <cellStyle name="Moneda [0] 2 5 7 4" xfId="12921" xr:uid="{94EB67EC-6DC0-489C-8016-0BAF036DA230}"/>
    <cellStyle name="Moneda [0] 2 5 8" xfId="2904" xr:uid="{4A1EBC18-7BDA-4AF8-B704-D4D44765DF3A}"/>
    <cellStyle name="Moneda [0] 2 5 8 2" xfId="8628" xr:uid="{DD903001-3B90-4124-9EDA-9363C1735D94}"/>
    <cellStyle name="Moneda [0] 2 5 8 3" xfId="14352" xr:uid="{A544C7DD-521B-4BE6-B273-0F27A09B587D}"/>
    <cellStyle name="Moneda [0] 2 5 9" xfId="5767" xr:uid="{9BBF502C-3BB0-47B2-A39C-8E41F2530C52}"/>
    <cellStyle name="Moneda [0] 2 6" xfId="63" xr:uid="{B1B3A92E-A650-4EB9-B21E-2B6777C4785B}"/>
    <cellStyle name="Moneda [0] 2 6 2" xfId="181" xr:uid="{B2767201-D7B3-4B5F-9B3E-812360940CB0}"/>
    <cellStyle name="Moneda [0] 2 6 2 2" xfId="420" xr:uid="{0A75A983-41DA-4B03-8F38-5D32AA7D46C1}"/>
    <cellStyle name="Moneda [0] 2 6 2 2 2" xfId="897" xr:uid="{02960F6F-93F2-4EA7-A30E-2D2187BE4F60}"/>
    <cellStyle name="Moneda [0] 2 6 2 2 2 2" xfId="2328" xr:uid="{0E0E1FBA-0FDE-4A79-ADAD-08C079E0641E}"/>
    <cellStyle name="Moneda [0] 2 6 2 2 2 2 2" xfId="5190" xr:uid="{5E394224-55E6-4528-A834-8FBDB353D307}"/>
    <cellStyle name="Moneda [0] 2 6 2 2 2 2 2 2" xfId="10914" xr:uid="{70D6EDA4-0A22-4943-ACEA-0E37C4B1B460}"/>
    <cellStyle name="Moneda [0] 2 6 2 2 2 2 2 3" xfId="16638" xr:uid="{6CA2D7FE-4C2E-4826-9920-2089B29BEE30}"/>
    <cellStyle name="Moneda [0] 2 6 2 2 2 2 3" xfId="8052" xr:uid="{7FCAF6B2-898B-44A0-AE37-136C6B652B99}"/>
    <cellStyle name="Moneda [0] 2 6 2 2 2 2 4" xfId="13776" xr:uid="{E43A270B-A854-4C86-B9EF-8A85093BD1CF}"/>
    <cellStyle name="Moneda [0] 2 6 2 2 2 3" xfId="3759" xr:uid="{351688F7-DE0B-427D-8C24-FFCF443A392A}"/>
    <cellStyle name="Moneda [0] 2 6 2 2 2 3 2" xfId="9483" xr:uid="{EC22F9DC-0ABA-40C2-A0BE-087BC80C2628}"/>
    <cellStyle name="Moneda [0] 2 6 2 2 2 3 3" xfId="15207" xr:uid="{C64B97C9-20BA-4E06-8C38-ECE717799967}"/>
    <cellStyle name="Moneda [0] 2 6 2 2 2 4" xfId="6621" xr:uid="{6F9C7236-50F4-4F81-B91B-812560FA2922}"/>
    <cellStyle name="Moneda [0] 2 6 2 2 2 5" xfId="12345" xr:uid="{A8814A46-A4CD-426D-908A-0728E9A57823}"/>
    <cellStyle name="Moneda [0] 2 6 2 2 3" xfId="1374" xr:uid="{4B9BF6CA-3997-4E76-9772-EAEDE95BE081}"/>
    <cellStyle name="Moneda [0] 2 6 2 2 3 2" xfId="2805" xr:uid="{5B6A2095-5269-4866-9498-B33D1F7F83C7}"/>
    <cellStyle name="Moneda [0] 2 6 2 2 3 2 2" xfId="5667" xr:uid="{B6B84732-D89E-41D2-A733-523A135EC00D}"/>
    <cellStyle name="Moneda [0] 2 6 2 2 3 2 2 2" xfId="11391" xr:uid="{2629B06C-4338-4E0E-A1A6-91AE2BEFBBEC}"/>
    <cellStyle name="Moneda [0] 2 6 2 2 3 2 2 3" xfId="17115" xr:uid="{D7FF618E-F4F5-4066-A832-781FF1FBA005}"/>
    <cellStyle name="Moneda [0] 2 6 2 2 3 2 3" xfId="8529" xr:uid="{7D8CF9E6-334D-43C9-91D2-A5A27D1E1BAC}"/>
    <cellStyle name="Moneda [0] 2 6 2 2 3 2 4" xfId="14253" xr:uid="{52C4A998-31F9-483C-982D-8B4366D8A733}"/>
    <cellStyle name="Moneda [0] 2 6 2 2 3 3" xfId="4236" xr:uid="{8A37D84D-829F-436B-99AB-AFED46895387}"/>
    <cellStyle name="Moneda [0] 2 6 2 2 3 3 2" xfId="9960" xr:uid="{F46826AE-7C7F-49B8-B5BA-FA2EFCF8E5CD}"/>
    <cellStyle name="Moneda [0] 2 6 2 2 3 3 3" xfId="15684" xr:uid="{3B8DAF32-EB2B-4B8D-97C9-4294029FAC5A}"/>
    <cellStyle name="Moneda [0] 2 6 2 2 3 4" xfId="7098" xr:uid="{5D7C5287-1148-426B-AB0D-6BFD088579F8}"/>
    <cellStyle name="Moneda [0] 2 6 2 2 3 5" xfId="12822" xr:uid="{20C38E20-56A2-4ABB-9AB5-458E71D96ACA}"/>
    <cellStyle name="Moneda [0] 2 6 2 2 4" xfId="1851" xr:uid="{BDC78D67-5CF4-4E20-A465-16DFE9EF1F6B}"/>
    <cellStyle name="Moneda [0] 2 6 2 2 4 2" xfId="4713" xr:uid="{2D4CA9CF-3B69-442E-AB72-AACC06771587}"/>
    <cellStyle name="Moneda [0] 2 6 2 2 4 2 2" xfId="10437" xr:uid="{0606AADF-AC7A-464C-BC33-225C215447A4}"/>
    <cellStyle name="Moneda [0] 2 6 2 2 4 2 3" xfId="16161" xr:uid="{CF26B20E-200E-4EB8-9665-D27D39562C93}"/>
    <cellStyle name="Moneda [0] 2 6 2 2 4 3" xfId="7575" xr:uid="{32257ADF-8CEF-42DA-950D-D4BD1BD02CAD}"/>
    <cellStyle name="Moneda [0] 2 6 2 2 4 4" xfId="13299" xr:uid="{C09B5DA0-6B26-4721-AC39-346424AF0CB6}"/>
    <cellStyle name="Moneda [0] 2 6 2 2 5" xfId="3282" xr:uid="{979B8CE5-FF53-4D41-90D4-CEA9247E1D44}"/>
    <cellStyle name="Moneda [0] 2 6 2 2 5 2" xfId="9006" xr:uid="{9987F427-1C6E-4800-9BF3-B61C6607F362}"/>
    <cellStyle name="Moneda [0] 2 6 2 2 5 3" xfId="14730" xr:uid="{70C18844-E02C-4120-8B79-021CC211B93F}"/>
    <cellStyle name="Moneda [0] 2 6 2 2 6" xfId="6144" xr:uid="{2AED72FC-18A0-4413-B3D7-909F4AC37D6B}"/>
    <cellStyle name="Moneda [0] 2 6 2 2 7" xfId="11868" xr:uid="{480A5C77-2AF3-4F28-999E-ADD9F440C06E}"/>
    <cellStyle name="Moneda [0] 2 6 2 3" xfId="658" xr:uid="{66C68D4E-2F46-471F-8E3D-F3635BB6DF0E}"/>
    <cellStyle name="Moneda [0] 2 6 2 3 2" xfId="2089" xr:uid="{59FE12B0-E7AE-4D36-B25F-05C3CCCD7423}"/>
    <cellStyle name="Moneda [0] 2 6 2 3 2 2" xfId="4951" xr:uid="{DD695EBE-7799-4942-99F4-DBEECF9BD90B}"/>
    <cellStyle name="Moneda [0] 2 6 2 3 2 2 2" xfId="10675" xr:uid="{4F3CDC05-C396-4E27-A43C-DCC828934C32}"/>
    <cellStyle name="Moneda [0] 2 6 2 3 2 2 3" xfId="16399" xr:uid="{50F089A9-3924-423E-8375-4F589520614A}"/>
    <cellStyle name="Moneda [0] 2 6 2 3 2 3" xfId="7813" xr:uid="{411DC0CA-68EE-4A16-8267-B56B7F5ECF87}"/>
    <cellStyle name="Moneda [0] 2 6 2 3 2 4" xfId="13537" xr:uid="{343AC4C8-53E3-4030-BD74-68BC6CA402D8}"/>
    <cellStyle name="Moneda [0] 2 6 2 3 3" xfId="3520" xr:uid="{C7B90B5F-502C-45B5-AC5A-3A6C6EC4C2B5}"/>
    <cellStyle name="Moneda [0] 2 6 2 3 3 2" xfId="9244" xr:uid="{BE4DDD43-6020-42AB-904E-9346249DADDC}"/>
    <cellStyle name="Moneda [0] 2 6 2 3 3 3" xfId="14968" xr:uid="{6C8554C7-04EE-44AB-924E-76BFDB24337D}"/>
    <cellStyle name="Moneda [0] 2 6 2 3 4" xfId="6382" xr:uid="{6EF8F25C-54AA-4DCB-81FA-A79C49B0B1C8}"/>
    <cellStyle name="Moneda [0] 2 6 2 3 5" xfId="12106" xr:uid="{3295AD99-CA4E-4BE2-AF4D-0ED8ECAA6D47}"/>
    <cellStyle name="Moneda [0] 2 6 2 4" xfId="1135" xr:uid="{F36FA268-8F89-4F49-8162-D39AEC7E3C23}"/>
    <cellStyle name="Moneda [0] 2 6 2 4 2" xfId="2566" xr:uid="{996D9E8A-D9FC-408E-942D-2D66B35A1FF0}"/>
    <cellStyle name="Moneda [0] 2 6 2 4 2 2" xfId="5428" xr:uid="{B65C7819-39EF-4A9F-B5C4-04205DD4C26A}"/>
    <cellStyle name="Moneda [0] 2 6 2 4 2 2 2" xfId="11152" xr:uid="{3BBCD289-0D6B-489C-B506-38888FC781C0}"/>
    <cellStyle name="Moneda [0] 2 6 2 4 2 2 3" xfId="16876" xr:uid="{A16F2D77-46E3-40D9-89DE-8D6AE8A204F9}"/>
    <cellStyle name="Moneda [0] 2 6 2 4 2 3" xfId="8290" xr:uid="{D1D7CFD9-A9EB-47C6-811F-9C3E0BE8CAE4}"/>
    <cellStyle name="Moneda [0] 2 6 2 4 2 4" xfId="14014" xr:uid="{BEE27550-C737-4234-8F69-40908DAB6D99}"/>
    <cellStyle name="Moneda [0] 2 6 2 4 3" xfId="3997" xr:uid="{214143DD-D567-4D54-8EC4-BC298C46A90B}"/>
    <cellStyle name="Moneda [0] 2 6 2 4 3 2" xfId="9721" xr:uid="{16F68346-7AD4-4E2C-B4A3-E60405276969}"/>
    <cellStyle name="Moneda [0] 2 6 2 4 3 3" xfId="15445" xr:uid="{80E95B89-15C5-46B0-9C65-4894AFEDD7BB}"/>
    <cellStyle name="Moneda [0] 2 6 2 4 4" xfId="6859" xr:uid="{1F94409D-1657-4118-9716-45EB3E459649}"/>
    <cellStyle name="Moneda [0] 2 6 2 4 5" xfId="12583" xr:uid="{1039B1ED-25EB-4E40-B680-6452143903D1}"/>
    <cellStyle name="Moneda [0] 2 6 2 5" xfId="1612" xr:uid="{4083A40B-83E4-41E4-85F0-109C51159674}"/>
    <cellStyle name="Moneda [0] 2 6 2 5 2" xfId="4474" xr:uid="{DDF81272-F1C1-4124-B2CA-44D7CB15F6D7}"/>
    <cellStyle name="Moneda [0] 2 6 2 5 2 2" xfId="10198" xr:uid="{69E96C32-23CE-413D-BC8A-F7343094A5A8}"/>
    <cellStyle name="Moneda [0] 2 6 2 5 2 3" xfId="15922" xr:uid="{A800D162-C7E7-4AFB-B537-91D6D8D73E74}"/>
    <cellStyle name="Moneda [0] 2 6 2 5 3" xfId="7336" xr:uid="{EC28C826-D215-48A3-BB75-ACC675408C85}"/>
    <cellStyle name="Moneda [0] 2 6 2 5 4" xfId="13060" xr:uid="{444DAF04-F1B0-40AF-8E98-323F49D3A2DA}"/>
    <cellStyle name="Moneda [0] 2 6 2 6" xfId="3043" xr:uid="{FE70AEC9-377B-4244-924D-016730AE89E6}"/>
    <cellStyle name="Moneda [0] 2 6 2 6 2" xfId="8767" xr:uid="{C2E0159E-A440-4FF4-B599-1299AAA12A3B}"/>
    <cellStyle name="Moneda [0] 2 6 2 6 3" xfId="14491" xr:uid="{99480442-C7E4-4817-B9C9-FC6E9AF5A541}"/>
    <cellStyle name="Moneda [0] 2 6 2 7" xfId="5905" xr:uid="{EE7827BA-6EFE-493A-A228-49BD1FA3536E}"/>
    <cellStyle name="Moneda [0] 2 6 2 8" xfId="11629" xr:uid="{645E4CAB-E3B6-4EE1-AE3E-622E174E1BF9}"/>
    <cellStyle name="Moneda [0] 2 6 3" xfId="302" xr:uid="{80123C2D-2A15-40A9-B586-C669E085C9DC}"/>
    <cellStyle name="Moneda [0] 2 6 3 2" xfId="779" xr:uid="{7E22D460-2FE1-4CED-83AC-C5E43924CBEC}"/>
    <cellStyle name="Moneda [0] 2 6 3 2 2" xfId="2210" xr:uid="{74E23C05-2FE8-4CAD-B979-B806C4FA9331}"/>
    <cellStyle name="Moneda [0] 2 6 3 2 2 2" xfId="5072" xr:uid="{9AA9F81C-BD30-4ED1-AE6B-6F6B5E2363DE}"/>
    <cellStyle name="Moneda [0] 2 6 3 2 2 2 2" xfId="10796" xr:uid="{600CC5E9-ADC9-4AC5-AC3C-AA1D33911344}"/>
    <cellStyle name="Moneda [0] 2 6 3 2 2 2 3" xfId="16520" xr:uid="{D7B2E29B-74DD-4AE6-AE71-0AABED67CF0F}"/>
    <cellStyle name="Moneda [0] 2 6 3 2 2 3" xfId="7934" xr:uid="{6F34ACF6-17E9-4C64-8CBE-96F4E65D9FE6}"/>
    <cellStyle name="Moneda [0] 2 6 3 2 2 4" xfId="13658" xr:uid="{056809E4-F58B-41E0-BB15-7DE9ED086181}"/>
    <cellStyle name="Moneda [0] 2 6 3 2 3" xfId="3641" xr:uid="{7756AB03-1434-429F-A52D-80F74A6E25E5}"/>
    <cellStyle name="Moneda [0] 2 6 3 2 3 2" xfId="9365" xr:uid="{D766C858-2ABF-4024-9242-42910171C0F5}"/>
    <cellStyle name="Moneda [0] 2 6 3 2 3 3" xfId="15089" xr:uid="{D8B828CB-626B-405B-9A45-82D1A447368F}"/>
    <cellStyle name="Moneda [0] 2 6 3 2 4" xfId="6503" xr:uid="{7E560D9B-BC61-431A-B31C-53CCCAC06B9B}"/>
    <cellStyle name="Moneda [0] 2 6 3 2 5" xfId="12227" xr:uid="{038902A9-28D6-441D-B410-E8C1DF5566D8}"/>
    <cellStyle name="Moneda [0] 2 6 3 3" xfId="1256" xr:uid="{4FB831BE-F645-42F7-8241-D1704134FC40}"/>
    <cellStyle name="Moneda [0] 2 6 3 3 2" xfId="2687" xr:uid="{07DDFFD5-5ADE-44FF-AAD9-DDECA1B1EE65}"/>
    <cellStyle name="Moneda [0] 2 6 3 3 2 2" xfId="5549" xr:uid="{547A53CB-0561-4C29-94B0-70F04B4D1818}"/>
    <cellStyle name="Moneda [0] 2 6 3 3 2 2 2" xfId="11273" xr:uid="{273833EB-BA30-484D-B7BC-C92736351B56}"/>
    <cellStyle name="Moneda [0] 2 6 3 3 2 2 3" xfId="16997" xr:uid="{D2F1CC62-71D6-47AB-9932-8E7B6C585C26}"/>
    <cellStyle name="Moneda [0] 2 6 3 3 2 3" xfId="8411" xr:uid="{2670BB0A-8AC9-433D-AD60-32C02E8B729C}"/>
    <cellStyle name="Moneda [0] 2 6 3 3 2 4" xfId="14135" xr:uid="{1EC1690D-D8E7-4687-A999-952BA7B5F4B4}"/>
    <cellStyle name="Moneda [0] 2 6 3 3 3" xfId="4118" xr:uid="{0000E8D4-8596-4719-9B1A-FCFA85F9D7CD}"/>
    <cellStyle name="Moneda [0] 2 6 3 3 3 2" xfId="9842" xr:uid="{2E9EA329-C487-445B-8FA9-51A2551115CF}"/>
    <cellStyle name="Moneda [0] 2 6 3 3 3 3" xfId="15566" xr:uid="{E4CDE006-C105-4EFE-8AF1-CEF70041C2BF}"/>
    <cellStyle name="Moneda [0] 2 6 3 3 4" xfId="6980" xr:uid="{9A9409ED-3A36-4DF4-9B7E-647D5FB277F6}"/>
    <cellStyle name="Moneda [0] 2 6 3 3 5" xfId="12704" xr:uid="{5B0FC108-2A47-496A-A45E-6AF96B23B8E1}"/>
    <cellStyle name="Moneda [0] 2 6 3 4" xfId="1733" xr:uid="{A8FE167C-461C-4C49-B9C4-9C5A02A29AC1}"/>
    <cellStyle name="Moneda [0] 2 6 3 4 2" xfId="4595" xr:uid="{755B29D9-426D-4F1B-9817-1B877B784C43}"/>
    <cellStyle name="Moneda [0] 2 6 3 4 2 2" xfId="10319" xr:uid="{F23C5DA7-2630-4FB4-BF2A-F8355072FA1C}"/>
    <cellStyle name="Moneda [0] 2 6 3 4 2 3" xfId="16043" xr:uid="{0224E125-E5A4-4C47-8C45-7120D4DC7FDF}"/>
    <cellStyle name="Moneda [0] 2 6 3 4 3" xfId="7457" xr:uid="{AA4E4C5F-C72D-4B91-8F6F-22779989C935}"/>
    <cellStyle name="Moneda [0] 2 6 3 4 4" xfId="13181" xr:uid="{18B308B2-B05A-4B2C-80E6-B7153C5264FC}"/>
    <cellStyle name="Moneda [0] 2 6 3 5" xfId="3164" xr:uid="{7B812038-C083-4700-8301-EA4E68066264}"/>
    <cellStyle name="Moneda [0] 2 6 3 5 2" xfId="8888" xr:uid="{7E442B33-4FF9-430F-9F55-83BA35C3135B}"/>
    <cellStyle name="Moneda [0] 2 6 3 5 3" xfId="14612" xr:uid="{CEAF83D4-4184-4598-9A73-02A3DADF9B72}"/>
    <cellStyle name="Moneda [0] 2 6 3 6" xfId="6026" xr:uid="{F2D9AE5E-366F-4391-A8B2-95F0CC0AE479}"/>
    <cellStyle name="Moneda [0] 2 6 3 7" xfId="11750" xr:uid="{0E791BAB-9808-493A-AE7F-92EBBC23E4FB}"/>
    <cellStyle name="Moneda [0] 2 6 4" xfId="540" xr:uid="{84CC44ED-1572-4577-9CB3-1D64B6C8212B}"/>
    <cellStyle name="Moneda [0] 2 6 4 2" xfId="1971" xr:uid="{E41F2098-7E3A-4D0B-B6AE-94083A8A20C8}"/>
    <cellStyle name="Moneda [0] 2 6 4 2 2" xfId="4833" xr:uid="{4D603783-4803-4799-9C41-0AFD8A9B043C}"/>
    <cellStyle name="Moneda [0] 2 6 4 2 2 2" xfId="10557" xr:uid="{90D9BD69-0D67-447C-8587-826E4182AED2}"/>
    <cellStyle name="Moneda [0] 2 6 4 2 2 3" xfId="16281" xr:uid="{8F9A5AC9-D359-418C-842D-C99A199AFF68}"/>
    <cellStyle name="Moneda [0] 2 6 4 2 3" xfId="7695" xr:uid="{A796ACF3-0F05-427E-9FCF-7F557B0983EB}"/>
    <cellStyle name="Moneda [0] 2 6 4 2 4" xfId="13419" xr:uid="{BFA4EEDD-EE96-4A8E-B491-4C0343B6CC33}"/>
    <cellStyle name="Moneda [0] 2 6 4 3" xfId="3402" xr:uid="{385F86C5-EA69-4B71-94A6-047C82C18432}"/>
    <cellStyle name="Moneda [0] 2 6 4 3 2" xfId="9126" xr:uid="{B10E2D2F-3F51-4B66-8884-CFCA82C443C4}"/>
    <cellStyle name="Moneda [0] 2 6 4 3 3" xfId="14850" xr:uid="{CD8DA665-0AB2-4F60-A32D-873EDA49511F}"/>
    <cellStyle name="Moneda [0] 2 6 4 4" xfId="6264" xr:uid="{DB839DE1-046A-45D7-AA71-4D2975B84A41}"/>
    <cellStyle name="Moneda [0] 2 6 4 5" xfId="11988" xr:uid="{03D41B0D-F76C-4786-8E77-1640C323AA3B}"/>
    <cellStyle name="Moneda [0] 2 6 5" xfId="1017" xr:uid="{8DC085F2-D270-4914-B623-A07AB7A25CD2}"/>
    <cellStyle name="Moneda [0] 2 6 5 2" xfId="2448" xr:uid="{0D965EFF-25EF-4537-91A9-E41C7FB54B12}"/>
    <cellStyle name="Moneda [0] 2 6 5 2 2" xfId="5310" xr:uid="{22F854A6-196D-4E6A-927B-A566E8C3C3AB}"/>
    <cellStyle name="Moneda [0] 2 6 5 2 2 2" xfId="11034" xr:uid="{D4DF0BEB-5C5D-4D0F-8DDA-52EFE14C8625}"/>
    <cellStyle name="Moneda [0] 2 6 5 2 2 3" xfId="16758" xr:uid="{EB68D9CD-1824-4D27-815A-913E7F0E8433}"/>
    <cellStyle name="Moneda [0] 2 6 5 2 3" xfId="8172" xr:uid="{842DFB84-D342-4DC9-8679-6944E05A8B98}"/>
    <cellStyle name="Moneda [0] 2 6 5 2 4" xfId="13896" xr:uid="{EF598462-D345-4D54-89DB-BBD230BEAA95}"/>
    <cellStyle name="Moneda [0] 2 6 5 3" xfId="3879" xr:uid="{30FF07CF-D4DA-4C31-883F-257B316FDD51}"/>
    <cellStyle name="Moneda [0] 2 6 5 3 2" xfId="9603" xr:uid="{5007FF8A-68F8-42D7-9C08-FF465FA9188E}"/>
    <cellStyle name="Moneda [0] 2 6 5 3 3" xfId="15327" xr:uid="{4C852202-3901-4B65-A3BB-DC43777FFB2C}"/>
    <cellStyle name="Moneda [0] 2 6 5 4" xfId="6741" xr:uid="{880B822A-B164-4DC6-81EF-D6CDA3DB1FB8}"/>
    <cellStyle name="Moneda [0] 2 6 5 5" xfId="12465" xr:uid="{2FE1E683-D167-48F6-9B79-0143DB2EE75B}"/>
    <cellStyle name="Moneda [0] 2 6 6" xfId="1494" xr:uid="{D5B6B54B-BA8A-4F6C-B799-3AB219DCF80E}"/>
    <cellStyle name="Moneda [0] 2 6 6 2" xfId="4356" xr:uid="{494D8248-0FCC-4621-8CD0-F30CA0B524C6}"/>
    <cellStyle name="Moneda [0] 2 6 6 2 2" xfId="10080" xr:uid="{A83B86D5-201F-48A4-BBFB-0CB9282E0264}"/>
    <cellStyle name="Moneda [0] 2 6 6 2 3" xfId="15804" xr:uid="{CD472392-34DE-4715-BF4A-FC8E6AEC2B41}"/>
    <cellStyle name="Moneda [0] 2 6 6 3" xfId="7218" xr:uid="{1CECCC34-3D70-4192-9424-601B0C1DB660}"/>
    <cellStyle name="Moneda [0] 2 6 6 4" xfId="12942" xr:uid="{0D62BE93-76FC-43C6-ADD6-DCDE2E7D39BA}"/>
    <cellStyle name="Moneda [0] 2 6 7" xfId="2925" xr:uid="{1A04FE24-6D6E-4106-9095-E81304EA255D}"/>
    <cellStyle name="Moneda [0] 2 6 7 2" xfId="8649" xr:uid="{C6C9930A-3CDA-4A63-B833-A42D9D94C72A}"/>
    <cellStyle name="Moneda [0] 2 6 7 3" xfId="14373" xr:uid="{B996F033-31BB-4F83-9B54-7B572C71D9B5}"/>
    <cellStyle name="Moneda [0] 2 6 8" xfId="5787" xr:uid="{EDF7AE4D-B94C-4E69-B558-568A73C7396E}"/>
    <cellStyle name="Moneda [0] 2 6 9" xfId="11511" xr:uid="{42620ABE-174F-4FE6-9C8B-B40AD4BA250D}"/>
    <cellStyle name="Moneda [0] 2 7" xfId="121" xr:uid="{71C344AF-E9EA-427B-9B8B-404D1017C561}"/>
    <cellStyle name="Moneda [0] 2 7 2" xfId="360" xr:uid="{9D08917B-5D46-4600-B2E2-02B99A46B9B6}"/>
    <cellStyle name="Moneda [0] 2 7 2 2" xfId="837" xr:uid="{BBE2F976-2673-4D48-9F48-A435B5E270F8}"/>
    <cellStyle name="Moneda [0] 2 7 2 2 2" xfId="2268" xr:uid="{AA01DC75-5893-40B7-AC4B-094C26E00E49}"/>
    <cellStyle name="Moneda [0] 2 7 2 2 2 2" xfId="5130" xr:uid="{46B600F3-48DD-42B2-A505-AAD277BB066C}"/>
    <cellStyle name="Moneda [0] 2 7 2 2 2 2 2" xfId="10854" xr:uid="{79F119C2-9725-4A68-A7F2-E787ADBF18E6}"/>
    <cellStyle name="Moneda [0] 2 7 2 2 2 2 3" xfId="16578" xr:uid="{5EE4BF12-CADD-4CE8-BE66-9A1F141B5DAC}"/>
    <cellStyle name="Moneda [0] 2 7 2 2 2 3" xfId="7992" xr:uid="{FB31B9F2-91D8-43E6-8296-A09C6CBFA3A1}"/>
    <cellStyle name="Moneda [0] 2 7 2 2 2 4" xfId="13716" xr:uid="{FF7F2166-A15D-4B05-8621-6CA93BA44E71}"/>
    <cellStyle name="Moneda [0] 2 7 2 2 3" xfId="3699" xr:uid="{7150543F-6514-4E6A-91B0-5DC171826D94}"/>
    <cellStyle name="Moneda [0] 2 7 2 2 3 2" xfId="9423" xr:uid="{176BACEA-C37E-47BF-80D2-3D9A539E7FD1}"/>
    <cellStyle name="Moneda [0] 2 7 2 2 3 3" xfId="15147" xr:uid="{49FF4F8C-B1A4-4441-A4AA-ACFD2CD95512}"/>
    <cellStyle name="Moneda [0] 2 7 2 2 4" xfId="6561" xr:uid="{2214DBBD-4741-43BA-9392-39B85E2AF0F4}"/>
    <cellStyle name="Moneda [0] 2 7 2 2 5" xfId="12285" xr:uid="{2E217729-05A4-41BF-A325-ECA1BFB32CC9}"/>
    <cellStyle name="Moneda [0] 2 7 2 3" xfId="1314" xr:uid="{B874A5DD-1BBF-4D3C-ACB0-9A6DD322659C}"/>
    <cellStyle name="Moneda [0] 2 7 2 3 2" xfId="2745" xr:uid="{DB0EF87F-C2D5-41D7-8647-C0106D3221A7}"/>
    <cellStyle name="Moneda [0] 2 7 2 3 2 2" xfId="5607" xr:uid="{ED8B32B6-0E58-4734-B03E-390C9F0E9D7E}"/>
    <cellStyle name="Moneda [0] 2 7 2 3 2 2 2" xfId="11331" xr:uid="{BF5AD871-3EB6-433A-9B3B-41C77C9E4AB4}"/>
    <cellStyle name="Moneda [0] 2 7 2 3 2 2 3" xfId="17055" xr:uid="{597354AD-F7A7-41CF-BD49-FB22CFDB04ED}"/>
    <cellStyle name="Moneda [0] 2 7 2 3 2 3" xfId="8469" xr:uid="{1BBE9472-9843-4C44-9A7C-CDC229891C20}"/>
    <cellStyle name="Moneda [0] 2 7 2 3 2 4" xfId="14193" xr:uid="{0C8ECFA9-8DE1-4600-A58B-30AFB85ADF0A}"/>
    <cellStyle name="Moneda [0] 2 7 2 3 3" xfId="4176" xr:uid="{4227684F-BA86-4B8A-B03F-119D15A50135}"/>
    <cellStyle name="Moneda [0] 2 7 2 3 3 2" xfId="9900" xr:uid="{933AEF34-26FB-4FEF-A2BD-1A270AB2EE4A}"/>
    <cellStyle name="Moneda [0] 2 7 2 3 3 3" xfId="15624" xr:uid="{B93D0950-DD8F-4993-9E00-9905F8C8653A}"/>
    <cellStyle name="Moneda [0] 2 7 2 3 4" xfId="7038" xr:uid="{2D226221-2C38-4A44-A9CF-AC05CC5D27A5}"/>
    <cellStyle name="Moneda [0] 2 7 2 3 5" xfId="12762" xr:uid="{16FB1B8A-2026-4298-B1FF-31229FA7AB85}"/>
    <cellStyle name="Moneda [0] 2 7 2 4" xfId="1791" xr:uid="{1B1A9A15-23A1-4268-81C7-19EF5FC5D0C5}"/>
    <cellStyle name="Moneda [0] 2 7 2 4 2" xfId="4653" xr:uid="{8CAA457F-49E4-4210-82F4-92946DA6432F}"/>
    <cellStyle name="Moneda [0] 2 7 2 4 2 2" xfId="10377" xr:uid="{1D83BE08-F9BC-4B46-AA5C-49F14F817BBF}"/>
    <cellStyle name="Moneda [0] 2 7 2 4 2 3" xfId="16101" xr:uid="{67020AB3-92E8-4682-8E44-D917B0B1E38E}"/>
    <cellStyle name="Moneda [0] 2 7 2 4 3" xfId="7515" xr:uid="{221630FD-0BE8-4E65-B631-8A9694CAAD9E}"/>
    <cellStyle name="Moneda [0] 2 7 2 4 4" xfId="13239" xr:uid="{F8845D9B-EBE2-4FD1-8E18-4CA384451BFA}"/>
    <cellStyle name="Moneda [0] 2 7 2 5" xfId="3222" xr:uid="{73E2640D-BAC2-4CA4-AB8A-1B3218075DE0}"/>
    <cellStyle name="Moneda [0] 2 7 2 5 2" xfId="8946" xr:uid="{9101A2E2-E3D0-4281-BF16-5FF03A7A2592}"/>
    <cellStyle name="Moneda [0] 2 7 2 5 3" xfId="14670" xr:uid="{4892C671-002F-4A5D-8D7F-18A5FB1B15E4}"/>
    <cellStyle name="Moneda [0] 2 7 2 6" xfId="6084" xr:uid="{65463046-0EDB-4C3D-B62A-6BEE8331CC4C}"/>
    <cellStyle name="Moneda [0] 2 7 2 7" xfId="11808" xr:uid="{570168EF-F2CB-413A-9AE3-853AAC24CB92}"/>
    <cellStyle name="Moneda [0] 2 7 3" xfId="598" xr:uid="{FAB9E735-C967-4811-829E-BCD5D8DCF192}"/>
    <cellStyle name="Moneda [0] 2 7 3 2" xfId="2029" xr:uid="{0CDB7A8D-DEF9-4557-9968-20739CE53459}"/>
    <cellStyle name="Moneda [0] 2 7 3 2 2" xfId="4891" xr:uid="{64A3DF7D-DB4B-4275-9F87-AA329ECF8E90}"/>
    <cellStyle name="Moneda [0] 2 7 3 2 2 2" xfId="10615" xr:uid="{81F0C0BE-35C6-4A8A-A657-5E61C7F1ED9D}"/>
    <cellStyle name="Moneda [0] 2 7 3 2 2 3" xfId="16339" xr:uid="{16ADE6F9-CBE5-46F1-9AA0-3932C938A343}"/>
    <cellStyle name="Moneda [0] 2 7 3 2 3" xfId="7753" xr:uid="{82B31553-16E9-40B3-A443-678E574288A9}"/>
    <cellStyle name="Moneda [0] 2 7 3 2 4" xfId="13477" xr:uid="{91001850-19A6-4E53-8FC7-D59AF1A3110F}"/>
    <cellStyle name="Moneda [0] 2 7 3 3" xfId="3460" xr:uid="{8A6EC89F-A1B8-40B8-B604-850C99474F5C}"/>
    <cellStyle name="Moneda [0] 2 7 3 3 2" xfId="9184" xr:uid="{6EE69248-173F-47D3-A0DB-12DABD77C0B5}"/>
    <cellStyle name="Moneda [0] 2 7 3 3 3" xfId="14908" xr:uid="{583886EF-2D44-4328-9221-B70F58B15598}"/>
    <cellStyle name="Moneda [0] 2 7 3 4" xfId="6322" xr:uid="{67571926-0420-48A1-9D29-AEDEBFF561F6}"/>
    <cellStyle name="Moneda [0] 2 7 3 5" xfId="12046" xr:uid="{D9A21E13-457F-4422-83EB-24A42A0BCB6B}"/>
    <cellStyle name="Moneda [0] 2 7 4" xfId="1075" xr:uid="{CBCA70E5-1C7C-4264-90F2-8D9830D041ED}"/>
    <cellStyle name="Moneda [0] 2 7 4 2" xfId="2506" xr:uid="{DBA21E55-22FD-41A2-802E-3A0F3412451B}"/>
    <cellStyle name="Moneda [0] 2 7 4 2 2" xfId="5368" xr:uid="{DACAA568-69B4-43D1-B77A-6602781161B3}"/>
    <cellStyle name="Moneda [0] 2 7 4 2 2 2" xfId="11092" xr:uid="{882F0868-8CDD-4672-896A-238D418AC715}"/>
    <cellStyle name="Moneda [0] 2 7 4 2 2 3" xfId="16816" xr:uid="{05FACE63-72E5-491E-9987-0811E5DB6037}"/>
    <cellStyle name="Moneda [0] 2 7 4 2 3" xfId="8230" xr:uid="{22338063-7F66-416D-BBAA-42A37A9D715C}"/>
    <cellStyle name="Moneda [0] 2 7 4 2 4" xfId="13954" xr:uid="{C2F314EB-46B9-4AE4-A8E6-3591ABB885CB}"/>
    <cellStyle name="Moneda [0] 2 7 4 3" xfId="3937" xr:uid="{9F3FE461-2960-408E-854D-54E6260A1A04}"/>
    <cellStyle name="Moneda [0] 2 7 4 3 2" xfId="9661" xr:uid="{B8050F3C-B82B-475F-A03F-C0935A7CF157}"/>
    <cellStyle name="Moneda [0] 2 7 4 3 3" xfId="15385" xr:uid="{6431B459-08E7-4193-9FB0-57F8043B6B88}"/>
    <cellStyle name="Moneda [0] 2 7 4 4" xfId="6799" xr:uid="{F73360DD-B27A-4F51-A26F-D4464EC93A90}"/>
    <cellStyle name="Moneda [0] 2 7 4 5" xfId="12523" xr:uid="{C82AA828-ABC1-4147-8FA2-733127D321B3}"/>
    <cellStyle name="Moneda [0] 2 7 5" xfId="1552" xr:uid="{5C895A2A-76B0-4943-9921-3C46C64C81B2}"/>
    <cellStyle name="Moneda [0] 2 7 5 2" xfId="4414" xr:uid="{82F0EEF1-B41F-47B8-B7FD-188A2F30455D}"/>
    <cellStyle name="Moneda [0] 2 7 5 2 2" xfId="10138" xr:uid="{E725B0D5-B829-4983-BF05-4D28627C8DFD}"/>
    <cellStyle name="Moneda [0] 2 7 5 2 3" xfId="15862" xr:uid="{D0EAC287-F8FB-4F1C-BBA2-E2BCB48E4E6D}"/>
    <cellStyle name="Moneda [0] 2 7 5 3" xfId="7276" xr:uid="{2F90E4CC-34A9-48D6-8D06-A13906526757}"/>
    <cellStyle name="Moneda [0] 2 7 5 4" xfId="13000" xr:uid="{0C0A1854-911E-4EB5-8C00-0FE661C6404F}"/>
    <cellStyle name="Moneda [0] 2 7 6" xfId="2983" xr:uid="{2C590943-4A0C-48D7-81BB-8AEA45906500}"/>
    <cellStyle name="Moneda [0] 2 7 6 2" xfId="8707" xr:uid="{B79390BC-1E87-4EC0-A312-2D43647197D6}"/>
    <cellStyle name="Moneda [0] 2 7 6 3" xfId="14431" xr:uid="{E9A28BD2-B4F9-4DD6-9840-D76447B75202}"/>
    <cellStyle name="Moneda [0] 2 7 7" xfId="5845" xr:uid="{437D3921-A6F1-4F72-A128-4DC72E525C57}"/>
    <cellStyle name="Moneda [0] 2 7 8" xfId="11569" xr:uid="{569D4FC6-FFF0-402B-8653-B78A14BC0A5C}"/>
    <cellStyle name="Moneda [0] 2 8" xfId="242" xr:uid="{F9523C59-005A-437E-8967-A07523A67A72}"/>
    <cellStyle name="Moneda [0] 2 8 2" xfId="719" xr:uid="{34386DAD-B3B5-4FC9-9204-9AAF0ED8F9B7}"/>
    <cellStyle name="Moneda [0] 2 8 2 2" xfId="2150" xr:uid="{9F0FD984-F6E7-4BDF-BCB2-389FDEFB01BC}"/>
    <cellStyle name="Moneda [0] 2 8 2 2 2" xfId="5012" xr:uid="{7BEE9E4D-AB39-4533-BA45-CF229F9A790C}"/>
    <cellStyle name="Moneda [0] 2 8 2 2 2 2" xfId="10736" xr:uid="{CB8FDF76-8E2C-4D33-AEBF-DD4F17BDF5B1}"/>
    <cellStyle name="Moneda [0] 2 8 2 2 2 3" xfId="16460" xr:uid="{B134AE3F-DB2B-41EB-AAFB-3D88A5827DDB}"/>
    <cellStyle name="Moneda [0] 2 8 2 2 3" xfId="7874" xr:uid="{F834B939-16EA-4520-9E2B-CAA8655F290C}"/>
    <cellStyle name="Moneda [0] 2 8 2 2 4" xfId="13598" xr:uid="{7F9A55D2-E159-4F42-BDFC-7B36BDCA6F07}"/>
    <cellStyle name="Moneda [0] 2 8 2 3" xfId="3581" xr:uid="{74677053-BF42-4A24-81E2-54882EBB45F0}"/>
    <cellStyle name="Moneda [0] 2 8 2 3 2" xfId="9305" xr:uid="{8FC0E610-0167-4EEB-B849-B18A5548DB89}"/>
    <cellStyle name="Moneda [0] 2 8 2 3 3" xfId="15029" xr:uid="{CA488C40-F558-40B1-BFA8-31474F082E78}"/>
    <cellStyle name="Moneda [0] 2 8 2 4" xfId="6443" xr:uid="{845A6147-E308-46E2-B3DE-D1244808A4CD}"/>
    <cellStyle name="Moneda [0] 2 8 2 5" xfId="12167" xr:uid="{2F7A3D6B-F5FC-4F49-A07E-C500C41288D5}"/>
    <cellStyle name="Moneda [0] 2 8 3" xfId="1196" xr:uid="{FD13B163-E4A4-419C-B372-6FF0BB14F934}"/>
    <cellStyle name="Moneda [0] 2 8 3 2" xfId="2627" xr:uid="{08CAA4EA-660A-4153-982F-15F0D7D532BC}"/>
    <cellStyle name="Moneda [0] 2 8 3 2 2" xfId="5489" xr:uid="{398EA34E-5C77-4B82-9655-EFDD4413F06A}"/>
    <cellStyle name="Moneda [0] 2 8 3 2 2 2" xfId="11213" xr:uid="{F1DB76CA-C119-4353-ABBF-C3B9A806C2E0}"/>
    <cellStyle name="Moneda [0] 2 8 3 2 2 3" xfId="16937" xr:uid="{6530F181-B5F5-4BC5-AAF6-9D6C26C24E66}"/>
    <cellStyle name="Moneda [0] 2 8 3 2 3" xfId="8351" xr:uid="{1A5D6919-E428-4451-8D94-CB95E960FBAE}"/>
    <cellStyle name="Moneda [0] 2 8 3 2 4" xfId="14075" xr:uid="{ADB6C470-9CE2-4A90-A831-77C40485DF61}"/>
    <cellStyle name="Moneda [0] 2 8 3 3" xfId="4058" xr:uid="{5F1FA776-120E-4385-A56C-0382934ECF78}"/>
    <cellStyle name="Moneda [0] 2 8 3 3 2" xfId="9782" xr:uid="{D41AA90C-0404-4DD7-BCE3-B0842C86AFFA}"/>
    <cellStyle name="Moneda [0] 2 8 3 3 3" xfId="15506" xr:uid="{A8771D8F-6C26-4BE6-80CA-8488916BE042}"/>
    <cellStyle name="Moneda [0] 2 8 3 4" xfId="6920" xr:uid="{1EA43F59-3C44-43F8-9F59-148F8506540D}"/>
    <cellStyle name="Moneda [0] 2 8 3 5" xfId="12644" xr:uid="{35991248-EBFA-4B6B-AD1A-4249CC646DF8}"/>
    <cellStyle name="Moneda [0] 2 8 4" xfId="1673" xr:uid="{CF67D495-D82F-4F30-9567-AA650F043FF7}"/>
    <cellStyle name="Moneda [0] 2 8 4 2" xfId="4535" xr:uid="{AA5EB384-4E52-48F8-9325-621A0D381145}"/>
    <cellStyle name="Moneda [0] 2 8 4 2 2" xfId="10259" xr:uid="{2F96C06F-68C5-418C-9347-BF8DA4679888}"/>
    <cellStyle name="Moneda [0] 2 8 4 2 3" xfId="15983" xr:uid="{DBA7B970-DFDC-4325-A2A1-E34F7E2A2BA6}"/>
    <cellStyle name="Moneda [0] 2 8 4 3" xfId="7397" xr:uid="{6E57BECF-EDC6-4C40-8DF8-958F10410E0D}"/>
    <cellStyle name="Moneda [0] 2 8 4 4" xfId="13121" xr:uid="{06DC015A-DEC5-46EA-9032-5F0B500D00B9}"/>
    <cellStyle name="Moneda [0] 2 8 5" xfId="3104" xr:uid="{09006F9B-DDD8-4F71-BBEB-A9DB56F028A0}"/>
    <cellStyle name="Moneda [0] 2 8 5 2" xfId="8828" xr:uid="{6ECFEC1F-68DA-4D5B-B87F-086A4922D040}"/>
    <cellStyle name="Moneda [0] 2 8 5 3" xfId="14552" xr:uid="{74037CF6-B895-4B37-AD28-33A3506D8AD6}"/>
    <cellStyle name="Moneda [0] 2 8 6" xfId="5966" xr:uid="{EDFB6DE1-697F-4DF3-9720-3FDF7D689D4F}"/>
    <cellStyle name="Moneda [0] 2 8 7" xfId="11690" xr:uid="{8CA3F240-35E9-4CDD-B861-5B5D929D3C7D}"/>
    <cellStyle name="Moneda [0] 2 9" xfId="480" xr:uid="{7C161E7D-2F7B-40BA-A9D7-969C81D01A5C}"/>
    <cellStyle name="Moneda [0] 2 9 2" xfId="1911" xr:uid="{A76D742A-5E82-4BE4-8DEF-3550A2F1188C}"/>
    <cellStyle name="Moneda [0] 2 9 2 2" xfId="4773" xr:uid="{47FE2CE3-82B1-4C89-ABF3-2B303B14538D}"/>
    <cellStyle name="Moneda [0] 2 9 2 2 2" xfId="10497" xr:uid="{B61D6E3B-164B-47A4-9EDF-48F7E73E64CD}"/>
    <cellStyle name="Moneda [0] 2 9 2 2 3" xfId="16221" xr:uid="{8A8E003D-5933-4D4D-B351-754AD6DA55E8}"/>
    <cellStyle name="Moneda [0] 2 9 2 3" xfId="7635" xr:uid="{60E021CC-23A8-4CFE-9CA1-8E8590184061}"/>
    <cellStyle name="Moneda [0] 2 9 2 4" xfId="13359" xr:uid="{945FF06D-9436-40DA-9221-D75704D3286C}"/>
    <cellStyle name="Moneda [0] 2 9 3" xfId="3342" xr:uid="{5FC560C1-DC8D-4B8A-ACDF-EB752998A4C4}"/>
    <cellStyle name="Moneda [0] 2 9 3 2" xfId="9066" xr:uid="{B06BC43D-CBDA-45E6-B836-D408527D99EC}"/>
    <cellStyle name="Moneda [0] 2 9 3 3" xfId="14790" xr:uid="{504B4E6E-4262-4BB6-9171-CA6BA16CC084}"/>
    <cellStyle name="Moneda [0] 2 9 4" xfId="6204" xr:uid="{90830BCB-7966-4214-9CAD-F805D2C36C89}"/>
    <cellStyle name="Moneda [0] 2 9 5" xfId="11928" xr:uid="{ABD04CC9-0324-4BAF-BB14-DDEBCEA2A826}"/>
    <cellStyle name="Moneda [0] 3" xfId="21" xr:uid="{01299D12-3EE3-4240-A00A-58FB03DC4712}"/>
    <cellStyle name="Moneda [0] 3 10" xfId="2882" xr:uid="{3B610278-6863-4163-B478-31B41C5AA9EB}"/>
    <cellStyle name="Moneda [0] 3 10 2" xfId="8606" xr:uid="{AC2D9103-AF39-4EAC-AB4A-B07A1E267F36}"/>
    <cellStyle name="Moneda [0] 3 10 3" xfId="14330" xr:uid="{B9F87814-E717-468C-944C-C6BD23ADFCAA}"/>
    <cellStyle name="Moneda [0] 3 11" xfId="5745" xr:uid="{6679DE71-6421-49AD-9D13-392517039AAE}"/>
    <cellStyle name="Moneda [0] 3 12" xfId="11469" xr:uid="{81B7458D-19D2-47CF-873B-3FAF556B2B40}"/>
    <cellStyle name="Moneda [0] 3 2" xfId="41" xr:uid="{DFA8F7B0-0D74-4E31-B967-5BDA8FE60EDA}"/>
    <cellStyle name="Moneda [0] 3 2 10" xfId="11489" xr:uid="{F4F82CCB-2C24-48C3-9001-91E39FEAA2E0}"/>
    <cellStyle name="Moneda [0] 3 2 2" xfId="100" xr:uid="{CA01852F-156D-448F-BEC7-57CE4CE9AF37}"/>
    <cellStyle name="Moneda [0] 3 2 2 2" xfId="218" xr:uid="{0E84CCE0-48A1-44CB-99F8-67BCB505FA5C}"/>
    <cellStyle name="Moneda [0] 3 2 2 2 2" xfId="457" xr:uid="{79DC94EF-F746-4E6A-B993-3BB021919783}"/>
    <cellStyle name="Moneda [0] 3 2 2 2 2 2" xfId="934" xr:uid="{6E4F6BA0-C7E7-4049-B0DA-5F08D5AE74BE}"/>
    <cellStyle name="Moneda [0] 3 2 2 2 2 2 2" xfId="2365" xr:uid="{EBEB2638-4985-4154-8ED3-AC587EB80158}"/>
    <cellStyle name="Moneda [0] 3 2 2 2 2 2 2 2" xfId="5227" xr:uid="{CF0A4B56-49FB-4CF9-AF1E-46E695582ABB}"/>
    <cellStyle name="Moneda [0] 3 2 2 2 2 2 2 2 2" xfId="10951" xr:uid="{37538C19-66EC-4F8B-A831-CBC84C2BD43C}"/>
    <cellStyle name="Moneda [0] 3 2 2 2 2 2 2 2 3" xfId="16675" xr:uid="{FE8F8DFD-0882-4869-AAA0-0786984E1A68}"/>
    <cellStyle name="Moneda [0] 3 2 2 2 2 2 2 3" xfId="8089" xr:uid="{40D0F1F1-1A94-4040-8113-86BD7BC3B04C}"/>
    <cellStyle name="Moneda [0] 3 2 2 2 2 2 2 4" xfId="13813" xr:uid="{76DBE1B2-9C3E-480B-8113-6EFED58BB203}"/>
    <cellStyle name="Moneda [0] 3 2 2 2 2 2 3" xfId="3796" xr:uid="{601561BA-1549-4F53-964F-B8DA6C0920F0}"/>
    <cellStyle name="Moneda [0] 3 2 2 2 2 2 3 2" xfId="9520" xr:uid="{92E1D428-A6C7-45AE-BB2E-1B4306011AF1}"/>
    <cellStyle name="Moneda [0] 3 2 2 2 2 2 3 3" xfId="15244" xr:uid="{1ABE712F-74AD-44BE-8B62-041F5F027FD1}"/>
    <cellStyle name="Moneda [0] 3 2 2 2 2 2 4" xfId="6658" xr:uid="{D0AC8FDD-0442-422D-85B9-5E3A13404F1F}"/>
    <cellStyle name="Moneda [0] 3 2 2 2 2 2 5" xfId="12382" xr:uid="{790D2848-E0CF-4B87-9978-AE6BC3122B1C}"/>
    <cellStyle name="Moneda [0] 3 2 2 2 2 3" xfId="1411" xr:uid="{13EADE43-3AFF-41F9-A8C6-B2596F585882}"/>
    <cellStyle name="Moneda [0] 3 2 2 2 2 3 2" xfId="2842" xr:uid="{7BAD4DCB-B3CC-477B-BAAD-2AE84A583493}"/>
    <cellStyle name="Moneda [0] 3 2 2 2 2 3 2 2" xfId="5704" xr:uid="{2485D798-8887-4AC9-BBD2-6080DA09C228}"/>
    <cellStyle name="Moneda [0] 3 2 2 2 2 3 2 2 2" xfId="11428" xr:uid="{A79614AA-BEB5-4B4C-B52C-72F5D04452B5}"/>
    <cellStyle name="Moneda [0] 3 2 2 2 2 3 2 2 3" xfId="17152" xr:uid="{02226147-955E-4F9B-B477-350ABC80A7A5}"/>
    <cellStyle name="Moneda [0] 3 2 2 2 2 3 2 3" xfId="8566" xr:uid="{E6847B08-EA12-4506-A6A1-410EA77EEA41}"/>
    <cellStyle name="Moneda [0] 3 2 2 2 2 3 2 4" xfId="14290" xr:uid="{0F1E2D30-9D3C-4E78-B512-BE6DF6344946}"/>
    <cellStyle name="Moneda [0] 3 2 2 2 2 3 3" xfId="4273" xr:uid="{BDC19403-154D-482D-BEAE-1A074DFD3161}"/>
    <cellStyle name="Moneda [0] 3 2 2 2 2 3 3 2" xfId="9997" xr:uid="{72C27B79-0681-43F1-A8CA-F2726281D61D}"/>
    <cellStyle name="Moneda [0] 3 2 2 2 2 3 3 3" xfId="15721" xr:uid="{211AE397-130A-4F9B-B787-7832C3AA9574}"/>
    <cellStyle name="Moneda [0] 3 2 2 2 2 3 4" xfId="7135" xr:uid="{E189B678-8B75-4A9E-BD1E-DC1ED30C44E4}"/>
    <cellStyle name="Moneda [0] 3 2 2 2 2 3 5" xfId="12859" xr:uid="{0FBEAE44-0782-4FDF-AD5D-4F91523294C1}"/>
    <cellStyle name="Moneda [0] 3 2 2 2 2 4" xfId="1888" xr:uid="{2B6D7BD6-76B8-449F-9A37-2A2625F21F9C}"/>
    <cellStyle name="Moneda [0] 3 2 2 2 2 4 2" xfId="4750" xr:uid="{7D739AEC-82EF-45E3-BDB0-A8A7B64BE60F}"/>
    <cellStyle name="Moneda [0] 3 2 2 2 2 4 2 2" xfId="10474" xr:uid="{40573F3F-7BF6-41F5-B18A-0461264E65C5}"/>
    <cellStyle name="Moneda [0] 3 2 2 2 2 4 2 3" xfId="16198" xr:uid="{56B86177-525F-46E6-8C0A-82BEEF3CD27B}"/>
    <cellStyle name="Moneda [0] 3 2 2 2 2 4 3" xfId="7612" xr:uid="{C07578B4-9F29-40E6-86DC-F77B9751E831}"/>
    <cellStyle name="Moneda [0] 3 2 2 2 2 4 4" xfId="13336" xr:uid="{670F5C19-C711-40D4-B2FF-69B6B29A4D5A}"/>
    <cellStyle name="Moneda [0] 3 2 2 2 2 5" xfId="3319" xr:uid="{FE6C2203-8248-46DB-9048-CBED56AFFAB0}"/>
    <cellStyle name="Moneda [0] 3 2 2 2 2 5 2" xfId="9043" xr:uid="{BEE8F695-260F-499B-87BB-686E33D8D2FC}"/>
    <cellStyle name="Moneda [0] 3 2 2 2 2 5 3" xfId="14767" xr:uid="{65DE95CB-9CA8-4D2F-8B32-A32A31825683}"/>
    <cellStyle name="Moneda [0] 3 2 2 2 2 6" xfId="6181" xr:uid="{9863CFFF-9130-4BB8-8BC6-23264D5C5E32}"/>
    <cellStyle name="Moneda [0] 3 2 2 2 2 7" xfId="11905" xr:uid="{8615ADBE-7AFF-45F9-9C4A-F32E9DB7D252}"/>
    <cellStyle name="Moneda [0] 3 2 2 2 3" xfId="695" xr:uid="{9FD66B0C-7415-4A36-A81E-26389D9A702A}"/>
    <cellStyle name="Moneda [0] 3 2 2 2 3 2" xfId="2126" xr:uid="{E271D902-51A6-4713-BB01-3BAE9283F4E2}"/>
    <cellStyle name="Moneda [0] 3 2 2 2 3 2 2" xfId="4988" xr:uid="{D97185A3-D1F4-46C3-A906-1A4566021A19}"/>
    <cellStyle name="Moneda [0] 3 2 2 2 3 2 2 2" xfId="10712" xr:uid="{0DE85A93-66F8-49B3-9608-B6B758D0A012}"/>
    <cellStyle name="Moneda [0] 3 2 2 2 3 2 2 3" xfId="16436" xr:uid="{B2F4C5B9-F9D6-4DB5-BEE4-605AC7222F88}"/>
    <cellStyle name="Moneda [0] 3 2 2 2 3 2 3" xfId="7850" xr:uid="{4EC24E32-C6C6-4193-B62B-535341B48916}"/>
    <cellStyle name="Moneda [0] 3 2 2 2 3 2 4" xfId="13574" xr:uid="{CB7001EB-496E-4C9F-838F-8C3AECB7AF66}"/>
    <cellStyle name="Moneda [0] 3 2 2 2 3 3" xfId="3557" xr:uid="{D96CE78E-E000-4213-A53F-9D63FDF417EF}"/>
    <cellStyle name="Moneda [0] 3 2 2 2 3 3 2" xfId="9281" xr:uid="{DC872062-F988-4144-A6A4-73089A6E755D}"/>
    <cellStyle name="Moneda [0] 3 2 2 2 3 3 3" xfId="15005" xr:uid="{1DC2D76B-E914-4CB4-814B-9BDC7BB43562}"/>
    <cellStyle name="Moneda [0] 3 2 2 2 3 4" xfId="6419" xr:uid="{734380C5-8ED1-40A1-A320-2B080D866B2D}"/>
    <cellStyle name="Moneda [0] 3 2 2 2 3 5" xfId="12143" xr:uid="{03034630-2834-4392-BADF-D782FA5DE5BD}"/>
    <cellStyle name="Moneda [0] 3 2 2 2 4" xfId="1172" xr:uid="{975BEB1B-711F-4D1D-9955-895DD0CC5CF4}"/>
    <cellStyle name="Moneda [0] 3 2 2 2 4 2" xfId="2603" xr:uid="{98BB08A6-91C2-40C5-BD2E-67692B0027E3}"/>
    <cellStyle name="Moneda [0] 3 2 2 2 4 2 2" xfId="5465" xr:uid="{1C8005D4-47A3-4C8F-B402-60D03130873D}"/>
    <cellStyle name="Moneda [0] 3 2 2 2 4 2 2 2" xfId="11189" xr:uid="{3FB2B61B-90A9-4C05-B5DF-E95AED074569}"/>
    <cellStyle name="Moneda [0] 3 2 2 2 4 2 2 3" xfId="16913" xr:uid="{C5CBD099-7594-4829-B826-886DED5031F2}"/>
    <cellStyle name="Moneda [0] 3 2 2 2 4 2 3" xfId="8327" xr:uid="{F98DE23D-CA6A-4194-A4D8-FC2797C15AC7}"/>
    <cellStyle name="Moneda [0] 3 2 2 2 4 2 4" xfId="14051" xr:uid="{C98DF3BC-28A0-4EAD-9039-6C5C26386CCC}"/>
    <cellStyle name="Moneda [0] 3 2 2 2 4 3" xfId="4034" xr:uid="{1BFD4BBA-44DB-4BB1-8CD4-84733A1C31F5}"/>
    <cellStyle name="Moneda [0] 3 2 2 2 4 3 2" xfId="9758" xr:uid="{73E6494B-4CBF-4CD1-A059-8EAFB2A58237}"/>
    <cellStyle name="Moneda [0] 3 2 2 2 4 3 3" xfId="15482" xr:uid="{954DF665-8235-4819-9E05-BD20F6323ED5}"/>
    <cellStyle name="Moneda [0] 3 2 2 2 4 4" xfId="6896" xr:uid="{C6A80CF3-1708-4CA7-8D71-C035884D8144}"/>
    <cellStyle name="Moneda [0] 3 2 2 2 4 5" xfId="12620" xr:uid="{319BFB86-8232-46A6-AABE-65DDEECD2B67}"/>
    <cellStyle name="Moneda [0] 3 2 2 2 5" xfId="1649" xr:uid="{B88308D4-FE1D-49BE-9249-35049346C632}"/>
    <cellStyle name="Moneda [0] 3 2 2 2 5 2" xfId="4511" xr:uid="{1373F34F-9F0F-4819-959B-87EE33C7920D}"/>
    <cellStyle name="Moneda [0] 3 2 2 2 5 2 2" xfId="10235" xr:uid="{F39EB409-DD80-4232-8B5A-258BB85B36E5}"/>
    <cellStyle name="Moneda [0] 3 2 2 2 5 2 3" xfId="15959" xr:uid="{E043A1B8-9EFA-480C-A448-303E6DC9CDBD}"/>
    <cellStyle name="Moneda [0] 3 2 2 2 5 3" xfId="7373" xr:uid="{666A8240-DE8C-4E2F-8764-6B5B2CC64456}"/>
    <cellStyle name="Moneda [0] 3 2 2 2 5 4" xfId="13097" xr:uid="{7D7A12ED-F16A-4E17-ABCB-AEBDAE14FE53}"/>
    <cellStyle name="Moneda [0] 3 2 2 2 6" xfId="3080" xr:uid="{1A1C9C86-2C1D-475D-BBAB-E1132E572604}"/>
    <cellStyle name="Moneda [0] 3 2 2 2 6 2" xfId="8804" xr:uid="{AF64655F-627B-43D4-A7F6-21F69AE7ADB0}"/>
    <cellStyle name="Moneda [0] 3 2 2 2 6 3" xfId="14528" xr:uid="{2BB95965-F623-43E5-BCA5-0397345CF335}"/>
    <cellStyle name="Moneda [0] 3 2 2 2 7" xfId="5942" xr:uid="{85A1014D-58EA-4780-AA8A-1764B3EEBE34}"/>
    <cellStyle name="Moneda [0] 3 2 2 2 8" xfId="11666" xr:uid="{0BA1EAE4-4B34-45B6-A124-460335B38E49}"/>
    <cellStyle name="Moneda [0] 3 2 2 3" xfId="339" xr:uid="{3EDEC4BA-7E99-4192-86EC-684A097B3A1F}"/>
    <cellStyle name="Moneda [0] 3 2 2 3 2" xfId="816" xr:uid="{0D1DC31F-C4EF-45CD-AB87-F197B9C19F0B}"/>
    <cellStyle name="Moneda [0] 3 2 2 3 2 2" xfId="2247" xr:uid="{9464807E-61DE-4564-AA8A-85A5167BB718}"/>
    <cellStyle name="Moneda [0] 3 2 2 3 2 2 2" xfId="5109" xr:uid="{0337C641-AF9E-4E01-99BF-F388CADE7124}"/>
    <cellStyle name="Moneda [0] 3 2 2 3 2 2 2 2" xfId="10833" xr:uid="{42EDAF76-DAE7-4BA9-B267-57CC6114003F}"/>
    <cellStyle name="Moneda [0] 3 2 2 3 2 2 2 3" xfId="16557" xr:uid="{18327B07-0B49-4AE4-8E06-5282ADCEA383}"/>
    <cellStyle name="Moneda [0] 3 2 2 3 2 2 3" xfId="7971" xr:uid="{6D038B3F-75B6-4080-89D6-F3480D062B32}"/>
    <cellStyle name="Moneda [0] 3 2 2 3 2 2 4" xfId="13695" xr:uid="{B3BC79EE-22B6-4531-BD84-674B5B86B740}"/>
    <cellStyle name="Moneda [0] 3 2 2 3 2 3" xfId="3678" xr:uid="{DF55C938-13C6-4534-9C5B-19703D302B66}"/>
    <cellStyle name="Moneda [0] 3 2 2 3 2 3 2" xfId="9402" xr:uid="{84F9BAA9-6BB8-46DD-80E0-B6D109CEB115}"/>
    <cellStyle name="Moneda [0] 3 2 2 3 2 3 3" xfId="15126" xr:uid="{D079A7AF-737B-44A8-B5E8-7E3F14E9D1AC}"/>
    <cellStyle name="Moneda [0] 3 2 2 3 2 4" xfId="6540" xr:uid="{29F3A6D3-AA18-4FCD-AE02-A57AE4960148}"/>
    <cellStyle name="Moneda [0] 3 2 2 3 2 5" xfId="12264" xr:uid="{89EB1EE0-FDA1-483F-94B7-9CC80D639F9A}"/>
    <cellStyle name="Moneda [0] 3 2 2 3 3" xfId="1293" xr:uid="{A4BCBFF7-FA8A-4BF3-AEC4-E8B6BC5E2F87}"/>
    <cellStyle name="Moneda [0] 3 2 2 3 3 2" xfId="2724" xr:uid="{24B6B247-818D-4B78-890A-D2AEAE6BDEC0}"/>
    <cellStyle name="Moneda [0] 3 2 2 3 3 2 2" xfId="5586" xr:uid="{959846E1-19FE-48EA-B4DC-ECD88526325F}"/>
    <cellStyle name="Moneda [0] 3 2 2 3 3 2 2 2" xfId="11310" xr:uid="{3A43A337-79E5-461E-8207-26FF1E6E546E}"/>
    <cellStyle name="Moneda [0] 3 2 2 3 3 2 2 3" xfId="17034" xr:uid="{81163B3D-E564-4810-8227-EA60C772498B}"/>
    <cellStyle name="Moneda [0] 3 2 2 3 3 2 3" xfId="8448" xr:uid="{D2F34550-6AEC-454F-9D1D-A52923571E69}"/>
    <cellStyle name="Moneda [0] 3 2 2 3 3 2 4" xfId="14172" xr:uid="{13815AFE-E386-4820-96C3-73F75A1E8399}"/>
    <cellStyle name="Moneda [0] 3 2 2 3 3 3" xfId="4155" xr:uid="{408650AA-A31C-491E-B63F-B23DB3C05B73}"/>
    <cellStyle name="Moneda [0] 3 2 2 3 3 3 2" xfId="9879" xr:uid="{1DA5D061-066F-4E5F-AA5B-AE68B89124B2}"/>
    <cellStyle name="Moneda [0] 3 2 2 3 3 3 3" xfId="15603" xr:uid="{CAF133AF-1A13-40FB-AD39-33C54D57E462}"/>
    <cellStyle name="Moneda [0] 3 2 2 3 3 4" xfId="7017" xr:uid="{3646DFC9-B6DD-4971-963D-5E0FCD733D96}"/>
    <cellStyle name="Moneda [0] 3 2 2 3 3 5" xfId="12741" xr:uid="{2ED30736-0A13-4B98-8BF1-B973FCF2D30A}"/>
    <cellStyle name="Moneda [0] 3 2 2 3 4" xfId="1770" xr:uid="{5415871D-3AB2-4D70-B707-D5F0676B41D5}"/>
    <cellStyle name="Moneda [0] 3 2 2 3 4 2" xfId="4632" xr:uid="{289F2D7C-F98B-4893-8D4C-F991ECB669C8}"/>
    <cellStyle name="Moneda [0] 3 2 2 3 4 2 2" xfId="10356" xr:uid="{0404B5F9-52FA-4919-BB18-8E2C35D38D32}"/>
    <cellStyle name="Moneda [0] 3 2 2 3 4 2 3" xfId="16080" xr:uid="{B5A6C3B3-B8A7-4765-99B4-B71CA6900D52}"/>
    <cellStyle name="Moneda [0] 3 2 2 3 4 3" xfId="7494" xr:uid="{BC3E6300-5A17-4D5C-8F2E-A651A24ECD9A}"/>
    <cellStyle name="Moneda [0] 3 2 2 3 4 4" xfId="13218" xr:uid="{E219AD12-44ED-49F1-8A1D-CA5D118379C6}"/>
    <cellStyle name="Moneda [0] 3 2 2 3 5" xfId="3201" xr:uid="{02A0CB11-E274-4DCB-8AD4-C14647EFA582}"/>
    <cellStyle name="Moneda [0] 3 2 2 3 5 2" xfId="8925" xr:uid="{EFCFDE2F-F13F-4C1B-91FC-A1577911CA1D}"/>
    <cellStyle name="Moneda [0] 3 2 2 3 5 3" xfId="14649" xr:uid="{19028E3C-2220-47C2-BF1E-8306CB70F0C9}"/>
    <cellStyle name="Moneda [0] 3 2 2 3 6" xfId="6063" xr:uid="{13FB8B1F-5C4F-471E-BEEC-3AFE6F83529B}"/>
    <cellStyle name="Moneda [0] 3 2 2 3 7" xfId="11787" xr:uid="{B5061A37-71F8-4CF6-95AD-5C48D446C715}"/>
    <cellStyle name="Moneda [0] 3 2 2 4" xfId="577" xr:uid="{FE671E14-FA98-4192-955A-9C745AB248B5}"/>
    <cellStyle name="Moneda [0] 3 2 2 4 2" xfId="2008" xr:uid="{9167C005-C618-4605-9DD5-349714D91AB7}"/>
    <cellStyle name="Moneda [0] 3 2 2 4 2 2" xfId="4870" xr:uid="{E94F70A9-5656-4BFE-8701-62A8B9E55265}"/>
    <cellStyle name="Moneda [0] 3 2 2 4 2 2 2" xfId="10594" xr:uid="{CFFE8C71-5CC0-47A4-B856-9D0844DEAE7E}"/>
    <cellStyle name="Moneda [0] 3 2 2 4 2 2 3" xfId="16318" xr:uid="{2D504124-A0AD-4F16-A3F6-FD0B505CD8E2}"/>
    <cellStyle name="Moneda [0] 3 2 2 4 2 3" xfId="7732" xr:uid="{22167B34-A575-4AF9-91EC-4A1B0DF320F3}"/>
    <cellStyle name="Moneda [0] 3 2 2 4 2 4" xfId="13456" xr:uid="{E78702E2-73F8-4230-93B8-47142DB5F622}"/>
    <cellStyle name="Moneda [0] 3 2 2 4 3" xfId="3439" xr:uid="{092E4BE7-3222-412B-A1E1-F14E0A56B025}"/>
    <cellStyle name="Moneda [0] 3 2 2 4 3 2" xfId="9163" xr:uid="{3D73833D-D319-4CAC-A6F1-1B69C3CEA8CF}"/>
    <cellStyle name="Moneda [0] 3 2 2 4 3 3" xfId="14887" xr:uid="{3E86F48A-581B-496A-9C9F-AA24599BB892}"/>
    <cellStyle name="Moneda [0] 3 2 2 4 4" xfId="6301" xr:uid="{FFDB6112-298C-4061-A950-A1588881920D}"/>
    <cellStyle name="Moneda [0] 3 2 2 4 5" xfId="12025" xr:uid="{A11EF891-FCE3-44CE-907C-F04AC8203471}"/>
    <cellStyle name="Moneda [0] 3 2 2 5" xfId="1054" xr:uid="{791394D4-9217-4571-9EED-487917F984CB}"/>
    <cellStyle name="Moneda [0] 3 2 2 5 2" xfId="2485" xr:uid="{19F7806D-D31E-4FD1-A20A-4405BA54FD85}"/>
    <cellStyle name="Moneda [0] 3 2 2 5 2 2" xfId="5347" xr:uid="{923FEBDE-25E9-4166-98CF-EDD83D5A04A4}"/>
    <cellStyle name="Moneda [0] 3 2 2 5 2 2 2" xfId="11071" xr:uid="{6C3CC2D0-09AD-4D0B-9381-6E74ED8D7E1B}"/>
    <cellStyle name="Moneda [0] 3 2 2 5 2 2 3" xfId="16795" xr:uid="{9C3FCD8B-C0BC-40EA-AB21-DE2299A92C62}"/>
    <cellStyle name="Moneda [0] 3 2 2 5 2 3" xfId="8209" xr:uid="{F496FD27-99AF-4772-B2BD-052D91843F78}"/>
    <cellStyle name="Moneda [0] 3 2 2 5 2 4" xfId="13933" xr:uid="{47BD19B6-0A4B-4501-B47F-69F476F7CF34}"/>
    <cellStyle name="Moneda [0] 3 2 2 5 3" xfId="3916" xr:uid="{A60CD77D-7BF4-4791-B6A4-26DF3663080F}"/>
    <cellStyle name="Moneda [0] 3 2 2 5 3 2" xfId="9640" xr:uid="{E232B3D0-D9B3-4B93-AD45-7A797B1F3823}"/>
    <cellStyle name="Moneda [0] 3 2 2 5 3 3" xfId="15364" xr:uid="{DBFEB3DE-C405-400C-B6E9-AD97C06C55ED}"/>
    <cellStyle name="Moneda [0] 3 2 2 5 4" xfId="6778" xr:uid="{F1437EAE-6AED-455F-A6C5-3AE4216340FA}"/>
    <cellStyle name="Moneda [0] 3 2 2 5 5" xfId="12502" xr:uid="{BD952906-2F7A-453C-B38F-ADF054B9D5EE}"/>
    <cellStyle name="Moneda [0] 3 2 2 6" xfId="1531" xr:uid="{10F56DD2-FF84-498D-92AC-9CCA99E74F76}"/>
    <cellStyle name="Moneda [0] 3 2 2 6 2" xfId="4393" xr:uid="{485FE35D-FF2A-43DF-A21D-2DB58F5DFCCD}"/>
    <cellStyle name="Moneda [0] 3 2 2 6 2 2" xfId="10117" xr:uid="{63221C7A-5D5E-4929-8A74-6150EC740545}"/>
    <cellStyle name="Moneda [0] 3 2 2 6 2 3" xfId="15841" xr:uid="{FF6F291C-032D-46A4-882E-B26538EE0830}"/>
    <cellStyle name="Moneda [0] 3 2 2 6 3" xfId="7255" xr:uid="{1BDBD108-D060-4573-84AD-CD4B1A57F8F9}"/>
    <cellStyle name="Moneda [0] 3 2 2 6 4" xfId="12979" xr:uid="{6DAF3A4D-BEF3-47AE-9912-3FA291EB3A74}"/>
    <cellStyle name="Moneda [0] 3 2 2 7" xfId="2962" xr:uid="{9657ABB0-5B55-40F5-A186-28EE0E269DAB}"/>
    <cellStyle name="Moneda [0] 3 2 2 7 2" xfId="8686" xr:uid="{0C5AACE2-8BDF-4689-B289-9952A5000EE7}"/>
    <cellStyle name="Moneda [0] 3 2 2 7 3" xfId="14410" xr:uid="{E3A9749D-6849-4F43-B6F6-E76FF31DE486}"/>
    <cellStyle name="Moneda [0] 3 2 2 8" xfId="5824" xr:uid="{9E5BAD1C-8D03-490C-A90B-368FE4E390B0}"/>
    <cellStyle name="Moneda [0] 3 2 2 9" xfId="11548" xr:uid="{2E0F43D1-B569-4E02-B6B4-E92BBF273DE3}"/>
    <cellStyle name="Moneda [0] 3 2 3" xfId="158" xr:uid="{52843198-4957-4B65-AC39-63629709DDBB}"/>
    <cellStyle name="Moneda [0] 3 2 3 2" xfId="397" xr:uid="{BF740E3D-20E8-4917-8158-DA50258AECF8}"/>
    <cellStyle name="Moneda [0] 3 2 3 2 2" xfId="874" xr:uid="{BF5B4A03-7F75-4A19-879F-9606D8EC680E}"/>
    <cellStyle name="Moneda [0] 3 2 3 2 2 2" xfId="2305" xr:uid="{D1CDBADF-A8A1-4655-9DEE-BCEEE218734C}"/>
    <cellStyle name="Moneda [0] 3 2 3 2 2 2 2" xfId="5167" xr:uid="{CA7095AF-F245-4E33-BEBC-88112794961A}"/>
    <cellStyle name="Moneda [0] 3 2 3 2 2 2 2 2" xfId="10891" xr:uid="{1F57A954-4F2E-4A92-AF33-573B0161F0F7}"/>
    <cellStyle name="Moneda [0] 3 2 3 2 2 2 2 3" xfId="16615" xr:uid="{1F17257D-03FE-4FD9-9D5A-9C11A25DF163}"/>
    <cellStyle name="Moneda [0] 3 2 3 2 2 2 3" xfId="8029" xr:uid="{B8C9B7E4-BFE2-4611-BD47-35ED5F3A7F9A}"/>
    <cellStyle name="Moneda [0] 3 2 3 2 2 2 4" xfId="13753" xr:uid="{EF247C9A-34DD-4A9D-8E10-5DFF9FFACFF1}"/>
    <cellStyle name="Moneda [0] 3 2 3 2 2 3" xfId="3736" xr:uid="{ED614171-D5BD-4186-BB8D-6D04C9B69326}"/>
    <cellStyle name="Moneda [0] 3 2 3 2 2 3 2" xfId="9460" xr:uid="{9AECBD3B-913B-49FC-9FD8-AAD45BA4AB53}"/>
    <cellStyle name="Moneda [0] 3 2 3 2 2 3 3" xfId="15184" xr:uid="{78F00027-85A4-4E94-9981-BAD86E98549E}"/>
    <cellStyle name="Moneda [0] 3 2 3 2 2 4" xfId="6598" xr:uid="{F9C9276C-CA0A-41D7-AD51-8A51CD3F1A73}"/>
    <cellStyle name="Moneda [0] 3 2 3 2 2 5" xfId="12322" xr:uid="{6571B765-6D1F-471D-9A21-6B336FEAC7C6}"/>
    <cellStyle name="Moneda [0] 3 2 3 2 3" xfId="1351" xr:uid="{249268A6-A69F-4848-9B45-A9EEEA05DC8C}"/>
    <cellStyle name="Moneda [0] 3 2 3 2 3 2" xfId="2782" xr:uid="{214722B3-BE39-49F9-829B-499491256897}"/>
    <cellStyle name="Moneda [0] 3 2 3 2 3 2 2" xfId="5644" xr:uid="{926DEEE1-82A8-4ED7-B583-6BEBEDE06665}"/>
    <cellStyle name="Moneda [0] 3 2 3 2 3 2 2 2" xfId="11368" xr:uid="{B82CE1C7-0E72-4860-85E1-3121197D565A}"/>
    <cellStyle name="Moneda [0] 3 2 3 2 3 2 2 3" xfId="17092" xr:uid="{C16AF379-F6D5-4023-87EF-F7D50C274236}"/>
    <cellStyle name="Moneda [0] 3 2 3 2 3 2 3" xfId="8506" xr:uid="{41D95AF5-8E4E-4D63-97B3-D2C873F1EA2D}"/>
    <cellStyle name="Moneda [0] 3 2 3 2 3 2 4" xfId="14230" xr:uid="{9F0E45E6-B2D6-4014-A59E-5E0F02AC8543}"/>
    <cellStyle name="Moneda [0] 3 2 3 2 3 3" xfId="4213" xr:uid="{984823A3-481F-467B-98C7-D69E694F77DB}"/>
    <cellStyle name="Moneda [0] 3 2 3 2 3 3 2" xfId="9937" xr:uid="{0B379AEE-035E-4429-8624-0768018BFA4B}"/>
    <cellStyle name="Moneda [0] 3 2 3 2 3 3 3" xfId="15661" xr:uid="{6749AE29-D89D-4ECE-9C31-D8D5DBB51CE7}"/>
    <cellStyle name="Moneda [0] 3 2 3 2 3 4" xfId="7075" xr:uid="{99AA75EE-69A5-447A-9BEF-5479404A90D7}"/>
    <cellStyle name="Moneda [0] 3 2 3 2 3 5" xfId="12799" xr:uid="{A8C4A2D7-2818-4688-8265-24B89F873C76}"/>
    <cellStyle name="Moneda [0] 3 2 3 2 4" xfId="1828" xr:uid="{DBA90A0B-0874-42D9-9CF7-037F02825294}"/>
    <cellStyle name="Moneda [0] 3 2 3 2 4 2" xfId="4690" xr:uid="{57BB2DE5-196D-4C64-A023-C5757AA5DD88}"/>
    <cellStyle name="Moneda [0] 3 2 3 2 4 2 2" xfId="10414" xr:uid="{BB495286-6A02-4F2D-90B1-07459E1E3235}"/>
    <cellStyle name="Moneda [0] 3 2 3 2 4 2 3" xfId="16138" xr:uid="{394E7F17-DC3D-4DE0-8C1C-407FDDEAB7F1}"/>
    <cellStyle name="Moneda [0] 3 2 3 2 4 3" xfId="7552" xr:uid="{07BAD6E9-DB3F-4491-88F4-F20A9535D93A}"/>
    <cellStyle name="Moneda [0] 3 2 3 2 4 4" xfId="13276" xr:uid="{F104C8DC-31D7-4C26-9980-DE044C9EFF63}"/>
    <cellStyle name="Moneda [0] 3 2 3 2 5" xfId="3259" xr:uid="{B9578B0D-DFB3-4467-B24D-A375BF108B00}"/>
    <cellStyle name="Moneda [0] 3 2 3 2 5 2" xfId="8983" xr:uid="{92F79BD3-6E86-4DCB-8BF5-283F5CD32275}"/>
    <cellStyle name="Moneda [0] 3 2 3 2 5 3" xfId="14707" xr:uid="{0E23FD4B-2F23-4813-B45E-33A5628F2622}"/>
    <cellStyle name="Moneda [0] 3 2 3 2 6" xfId="6121" xr:uid="{ED6A15D4-B3AA-497C-80A2-D1410889CE81}"/>
    <cellStyle name="Moneda [0] 3 2 3 2 7" xfId="11845" xr:uid="{80BEBCC2-F8BD-4097-8892-C3CD31785714}"/>
    <cellStyle name="Moneda [0] 3 2 3 3" xfId="635" xr:uid="{5FB385F9-E668-4D50-A807-159AAF65E33B}"/>
    <cellStyle name="Moneda [0] 3 2 3 3 2" xfId="2066" xr:uid="{5BDE2787-D72E-43D8-BB23-B727EEBA0961}"/>
    <cellStyle name="Moneda [0] 3 2 3 3 2 2" xfId="4928" xr:uid="{D560AAFE-1969-4E60-91C2-17B563448F57}"/>
    <cellStyle name="Moneda [0] 3 2 3 3 2 2 2" xfId="10652" xr:uid="{66357549-D29F-4BE6-8649-3FED65A94E2F}"/>
    <cellStyle name="Moneda [0] 3 2 3 3 2 2 3" xfId="16376" xr:uid="{3DE111ED-B902-47FF-B13C-7983DC6C5961}"/>
    <cellStyle name="Moneda [0] 3 2 3 3 2 3" xfId="7790" xr:uid="{0630F343-7A57-41C9-88DE-BD5E1373C4A8}"/>
    <cellStyle name="Moneda [0] 3 2 3 3 2 4" xfId="13514" xr:uid="{BB0B5B4B-D896-4A0C-BFC3-212D18E58D90}"/>
    <cellStyle name="Moneda [0] 3 2 3 3 3" xfId="3497" xr:uid="{BF94B003-6C08-48F1-9628-0BA32B2D64E5}"/>
    <cellStyle name="Moneda [0] 3 2 3 3 3 2" xfId="9221" xr:uid="{65A0CE03-E61F-4F44-AE42-7B5856E73BFA}"/>
    <cellStyle name="Moneda [0] 3 2 3 3 3 3" xfId="14945" xr:uid="{6CD05E09-E4BA-47C1-8CF4-5BE5E9CA70B9}"/>
    <cellStyle name="Moneda [0] 3 2 3 3 4" xfId="6359" xr:uid="{95E7EFC2-67A4-4C46-83EB-4DDE281FDF82}"/>
    <cellStyle name="Moneda [0] 3 2 3 3 5" xfId="12083" xr:uid="{90613AE9-9231-47F4-BD29-1AD173E72650}"/>
    <cellStyle name="Moneda [0] 3 2 3 4" xfId="1112" xr:uid="{F7814AD2-D153-4FC9-B941-69370BCE4942}"/>
    <cellStyle name="Moneda [0] 3 2 3 4 2" xfId="2543" xr:uid="{16FF29E7-2EF3-4E03-A419-7CA58AF384D4}"/>
    <cellStyle name="Moneda [0] 3 2 3 4 2 2" xfId="5405" xr:uid="{36B01B03-3D9E-4FBE-BFB2-77627CCAE9DE}"/>
    <cellStyle name="Moneda [0] 3 2 3 4 2 2 2" xfId="11129" xr:uid="{FDEA026D-9C40-405B-940F-8AF0DD2D9D35}"/>
    <cellStyle name="Moneda [0] 3 2 3 4 2 2 3" xfId="16853" xr:uid="{8DE20769-5F79-4E8C-8E50-3CED3829B7BD}"/>
    <cellStyle name="Moneda [0] 3 2 3 4 2 3" xfId="8267" xr:uid="{93F693A8-B7DD-459C-9864-170D317A3579}"/>
    <cellStyle name="Moneda [0] 3 2 3 4 2 4" xfId="13991" xr:uid="{DE9A1A90-B2F1-48EA-9E74-ADF0E903F7C6}"/>
    <cellStyle name="Moneda [0] 3 2 3 4 3" xfId="3974" xr:uid="{5A75C145-57C6-4F69-A962-C2FBAD434226}"/>
    <cellStyle name="Moneda [0] 3 2 3 4 3 2" xfId="9698" xr:uid="{B38A0134-90CF-4763-9582-09E41852B1F7}"/>
    <cellStyle name="Moneda [0] 3 2 3 4 3 3" xfId="15422" xr:uid="{966C43C1-83E5-4245-9C9A-621C14661E52}"/>
    <cellStyle name="Moneda [0] 3 2 3 4 4" xfId="6836" xr:uid="{8670AEF8-2011-494B-852F-F8B76E1C8345}"/>
    <cellStyle name="Moneda [0] 3 2 3 4 5" xfId="12560" xr:uid="{06ECB6BF-16CD-4B9D-A3AF-8F98B6168DAB}"/>
    <cellStyle name="Moneda [0] 3 2 3 5" xfId="1589" xr:uid="{FA6B6CC0-EA6C-4C84-8065-2D314E477C95}"/>
    <cellStyle name="Moneda [0] 3 2 3 5 2" xfId="4451" xr:uid="{A4F29ACE-511D-4CE0-9F43-2B74DE11C20A}"/>
    <cellStyle name="Moneda [0] 3 2 3 5 2 2" xfId="10175" xr:uid="{1E2690B8-03B6-4558-8753-D243AED3583E}"/>
    <cellStyle name="Moneda [0] 3 2 3 5 2 3" xfId="15899" xr:uid="{99B8FBB6-AD98-4911-8FA9-DFB4BE13A088}"/>
    <cellStyle name="Moneda [0] 3 2 3 5 3" xfId="7313" xr:uid="{EF8755A3-036E-4822-8B4C-8587AF18644A}"/>
    <cellStyle name="Moneda [0] 3 2 3 5 4" xfId="13037" xr:uid="{8F04E73D-EDF4-417D-B1D2-D9CC0C05EAA8}"/>
    <cellStyle name="Moneda [0] 3 2 3 6" xfId="3020" xr:uid="{08C4F6DC-FDE5-4B06-A72B-8BE6B1BDAC80}"/>
    <cellStyle name="Moneda [0] 3 2 3 6 2" xfId="8744" xr:uid="{708AB80A-A7A3-40AE-AA94-58548B07E61F}"/>
    <cellStyle name="Moneda [0] 3 2 3 6 3" xfId="14468" xr:uid="{5DBEE7DB-194A-46B9-83F6-9380AAEA8E84}"/>
    <cellStyle name="Moneda [0] 3 2 3 7" xfId="5882" xr:uid="{102F1E23-98C5-441C-BBF1-D78AA567A640}"/>
    <cellStyle name="Moneda [0] 3 2 3 8" xfId="11606" xr:uid="{5808753A-B267-4B5B-9278-381F26ACBF82}"/>
    <cellStyle name="Moneda [0] 3 2 4" xfId="279" xr:uid="{1728F816-9280-4AF9-81D8-6483D1C3AA3C}"/>
    <cellStyle name="Moneda [0] 3 2 4 2" xfId="756" xr:uid="{EC6CF5F9-95E7-49A3-A495-B666A2D5A377}"/>
    <cellStyle name="Moneda [0] 3 2 4 2 2" xfId="2187" xr:uid="{ECD71A8F-EBB7-4FDC-AEE5-512CC1527C5F}"/>
    <cellStyle name="Moneda [0] 3 2 4 2 2 2" xfId="5049" xr:uid="{7E00EF8D-6BDC-4B25-BEAD-6309E4B03082}"/>
    <cellStyle name="Moneda [0] 3 2 4 2 2 2 2" xfId="10773" xr:uid="{508D66DE-9FD6-4B96-BB13-BC503BCCA11A}"/>
    <cellStyle name="Moneda [0] 3 2 4 2 2 2 3" xfId="16497" xr:uid="{5B20CB14-46F3-4F9E-97B3-C23BEE18250E}"/>
    <cellStyle name="Moneda [0] 3 2 4 2 2 3" xfId="7911" xr:uid="{0D5D72A4-804E-476F-942B-37E268F096AF}"/>
    <cellStyle name="Moneda [0] 3 2 4 2 2 4" xfId="13635" xr:uid="{AB144CFE-F988-4336-8FBD-17F95D8C2603}"/>
    <cellStyle name="Moneda [0] 3 2 4 2 3" xfId="3618" xr:uid="{DAF557D5-EB38-486E-9D26-48E29EAEB6F9}"/>
    <cellStyle name="Moneda [0] 3 2 4 2 3 2" xfId="9342" xr:uid="{F14C4D2F-AE19-4C32-A503-E7296872C4AA}"/>
    <cellStyle name="Moneda [0] 3 2 4 2 3 3" xfId="15066" xr:uid="{779A2E50-6EF0-41D4-9C5B-70E43CAB7F88}"/>
    <cellStyle name="Moneda [0] 3 2 4 2 4" xfId="6480" xr:uid="{62F0ED26-3443-4757-B8F0-79FBE0EB2BF6}"/>
    <cellStyle name="Moneda [0] 3 2 4 2 5" xfId="12204" xr:uid="{8FC85129-F9C7-4EEA-A2A4-A7A99155B29D}"/>
    <cellStyle name="Moneda [0] 3 2 4 3" xfId="1233" xr:uid="{10AE7BBE-49FC-467E-B564-5C5371FAA4D5}"/>
    <cellStyle name="Moneda [0] 3 2 4 3 2" xfId="2664" xr:uid="{E47A678F-C569-49E0-B7C6-93322C65DAE8}"/>
    <cellStyle name="Moneda [0] 3 2 4 3 2 2" xfId="5526" xr:uid="{A88A971B-131D-4F14-9D68-A67EEAEE552C}"/>
    <cellStyle name="Moneda [0] 3 2 4 3 2 2 2" xfId="11250" xr:uid="{2413A314-DF80-480A-BC87-C158339A5934}"/>
    <cellStyle name="Moneda [0] 3 2 4 3 2 2 3" xfId="16974" xr:uid="{2EFB0A39-BE9A-4157-AD7A-3E088CB0E4DD}"/>
    <cellStyle name="Moneda [0] 3 2 4 3 2 3" xfId="8388" xr:uid="{19BEF28E-B6BD-4A1E-B5C2-97F0BB7004C7}"/>
    <cellStyle name="Moneda [0] 3 2 4 3 2 4" xfId="14112" xr:uid="{3EE26126-196A-4FFC-BD1F-1FCE77B88D3B}"/>
    <cellStyle name="Moneda [0] 3 2 4 3 3" xfId="4095" xr:uid="{F90910B0-4B71-46BC-8BB4-A02BAF8B731E}"/>
    <cellStyle name="Moneda [0] 3 2 4 3 3 2" xfId="9819" xr:uid="{68A70FE7-B5F0-4AF1-89DA-A1E478691B0B}"/>
    <cellStyle name="Moneda [0] 3 2 4 3 3 3" xfId="15543" xr:uid="{562D14E7-9F83-474C-9717-ED2AB6EF19F5}"/>
    <cellStyle name="Moneda [0] 3 2 4 3 4" xfId="6957" xr:uid="{47409540-9DEE-4750-81CC-D3C5457275FA}"/>
    <cellStyle name="Moneda [0] 3 2 4 3 5" xfId="12681" xr:uid="{0EB96565-94AD-4963-87D2-CA5660910B10}"/>
    <cellStyle name="Moneda [0] 3 2 4 4" xfId="1710" xr:uid="{7CE18E35-EE6B-4DB6-9F9D-ADE2915C0260}"/>
    <cellStyle name="Moneda [0] 3 2 4 4 2" xfId="4572" xr:uid="{15825523-7E00-4090-BA66-C3EC98620CF7}"/>
    <cellStyle name="Moneda [0] 3 2 4 4 2 2" xfId="10296" xr:uid="{CA04102C-756D-420B-BE2C-2C2E106FF0DF}"/>
    <cellStyle name="Moneda [0] 3 2 4 4 2 3" xfId="16020" xr:uid="{6AE8F18E-83B0-48BE-9648-098911C98AC6}"/>
    <cellStyle name="Moneda [0] 3 2 4 4 3" xfId="7434" xr:uid="{CE26F27C-E820-4AC1-A862-1DD5F8C93900}"/>
    <cellStyle name="Moneda [0] 3 2 4 4 4" xfId="13158" xr:uid="{586FC91B-545B-411C-9A3A-A3C5C02C4BBA}"/>
    <cellStyle name="Moneda [0] 3 2 4 5" xfId="3141" xr:uid="{4722FA8B-002A-4039-BF4B-25EBE3C8A74F}"/>
    <cellStyle name="Moneda [0] 3 2 4 5 2" xfId="8865" xr:uid="{C05F9585-37DA-4610-8555-139B93DA46AD}"/>
    <cellStyle name="Moneda [0] 3 2 4 5 3" xfId="14589" xr:uid="{7A42E074-7F3D-4FAD-B11C-E97A257B1748}"/>
    <cellStyle name="Moneda [0] 3 2 4 6" xfId="6003" xr:uid="{92312E8F-B52B-4B69-8136-C09252D8F7B2}"/>
    <cellStyle name="Moneda [0] 3 2 4 7" xfId="11727" xr:uid="{1BEB65E6-0D0B-4EEF-A383-528D55DB8749}"/>
    <cellStyle name="Moneda [0] 3 2 5" xfId="517" xr:uid="{8FBE90A4-20DA-477F-8072-E503DB7CBE0E}"/>
    <cellStyle name="Moneda [0] 3 2 5 2" xfId="1948" xr:uid="{7DB876C5-5F75-479F-BB08-43343ED8E1B6}"/>
    <cellStyle name="Moneda [0] 3 2 5 2 2" xfId="4810" xr:uid="{898E6B7C-6400-4C08-80F8-8BE77D136907}"/>
    <cellStyle name="Moneda [0] 3 2 5 2 2 2" xfId="10534" xr:uid="{934B2D01-4D6C-4918-A250-B783B9F37090}"/>
    <cellStyle name="Moneda [0] 3 2 5 2 2 3" xfId="16258" xr:uid="{0F836CFA-FF19-4B95-A172-C5BB39D767AB}"/>
    <cellStyle name="Moneda [0] 3 2 5 2 3" xfId="7672" xr:uid="{86B1514E-F1E2-4D6C-B6CD-CFE882EC8D7F}"/>
    <cellStyle name="Moneda [0] 3 2 5 2 4" xfId="13396" xr:uid="{8046A898-6B04-4890-92E5-6A2318D99979}"/>
    <cellStyle name="Moneda [0] 3 2 5 3" xfId="3379" xr:uid="{AF186B15-DF64-4959-8BDA-34E377B0CEEA}"/>
    <cellStyle name="Moneda [0] 3 2 5 3 2" xfId="9103" xr:uid="{9F5DA772-8184-4517-89F2-8AF31F817E1A}"/>
    <cellStyle name="Moneda [0] 3 2 5 3 3" xfId="14827" xr:uid="{B197A82B-2F10-404D-9F7E-0E46013E5F87}"/>
    <cellStyle name="Moneda [0] 3 2 5 4" xfId="6241" xr:uid="{F9748F44-EAAD-47F2-939D-850EE550C221}"/>
    <cellStyle name="Moneda [0] 3 2 5 5" xfId="11965" xr:uid="{9CBFBF2A-72F8-48DD-8F35-2211DC08808C}"/>
    <cellStyle name="Moneda [0] 3 2 6" xfId="994" xr:uid="{8F80121A-44E0-44DC-94AD-5F47B789B575}"/>
    <cellStyle name="Moneda [0] 3 2 6 2" xfId="2425" xr:uid="{A3593048-847B-4A11-B5E6-B07EF2DD53D9}"/>
    <cellStyle name="Moneda [0] 3 2 6 2 2" xfId="5287" xr:uid="{1582ADFF-5AF1-4A07-97C3-D0225B871EEE}"/>
    <cellStyle name="Moneda [0] 3 2 6 2 2 2" xfId="11011" xr:uid="{51FAFF88-82E3-49F0-B868-71833F40FC8A}"/>
    <cellStyle name="Moneda [0] 3 2 6 2 2 3" xfId="16735" xr:uid="{08864A2A-C424-4D52-A763-20A45B0DB40C}"/>
    <cellStyle name="Moneda [0] 3 2 6 2 3" xfId="8149" xr:uid="{710DA0C6-1B7D-4EB5-9AB9-4986C42B09AD}"/>
    <cellStyle name="Moneda [0] 3 2 6 2 4" xfId="13873" xr:uid="{1BF2300A-AB5F-4BD2-9693-8AF89CFACF3F}"/>
    <cellStyle name="Moneda [0] 3 2 6 3" xfId="3856" xr:uid="{52AACC3C-BA7F-4434-BBEF-DBC2A64B5796}"/>
    <cellStyle name="Moneda [0] 3 2 6 3 2" xfId="9580" xr:uid="{03D49A80-31E4-4E3E-A4AE-C9FA12D27A5D}"/>
    <cellStyle name="Moneda [0] 3 2 6 3 3" xfId="15304" xr:uid="{80430185-820F-4C87-9885-40BF31D6BD8A}"/>
    <cellStyle name="Moneda [0] 3 2 6 4" xfId="6718" xr:uid="{2475FD61-4864-46B5-B184-4739CBA45295}"/>
    <cellStyle name="Moneda [0] 3 2 6 5" xfId="12442" xr:uid="{B0BFE08A-45B4-4FD3-9A43-D3C079365D58}"/>
    <cellStyle name="Moneda [0] 3 2 7" xfId="1471" xr:uid="{10035EF1-7788-4521-B895-264770D5999D}"/>
    <cellStyle name="Moneda [0] 3 2 7 2" xfId="4333" xr:uid="{0F080D9B-C0E5-4F2E-9751-1DEF3CDAE3FA}"/>
    <cellStyle name="Moneda [0] 3 2 7 2 2" xfId="10057" xr:uid="{AC01ADC7-150F-46C7-8CFC-AD4B8A4FD8E5}"/>
    <cellStyle name="Moneda [0] 3 2 7 2 3" xfId="15781" xr:uid="{A3E45D41-3258-4BA9-AF5D-53845EC62DD5}"/>
    <cellStyle name="Moneda [0] 3 2 7 3" xfId="7195" xr:uid="{CB72E2EB-BBBB-495B-BD37-596448911293}"/>
    <cellStyle name="Moneda [0] 3 2 7 4" xfId="12919" xr:uid="{2D7313A5-712A-46F4-B2FC-88D6349C92C6}"/>
    <cellStyle name="Moneda [0] 3 2 8" xfId="2902" xr:uid="{9004F230-6FB3-4C15-8C3B-F22931FF1FE5}"/>
    <cellStyle name="Moneda [0] 3 2 8 2" xfId="8626" xr:uid="{7DAEB0EB-87BF-4922-BE47-90066C3D47DE}"/>
    <cellStyle name="Moneda [0] 3 2 8 3" xfId="14350" xr:uid="{8F2A4C53-BE29-4AA2-8EDC-093C19793F1B}"/>
    <cellStyle name="Moneda [0] 3 2 9" xfId="5765" xr:uid="{55D6F311-FB0A-4AEE-873F-178F63C5755E}"/>
    <cellStyle name="Moneda [0] 3 3" xfId="60" xr:uid="{27DA3510-F871-4787-9224-7540C106F070}"/>
    <cellStyle name="Moneda [0] 3 3 10" xfId="11508" xr:uid="{204EC302-0E11-40A3-A4AE-A431ABFEC3FB}"/>
    <cellStyle name="Moneda [0] 3 3 2" xfId="119" xr:uid="{9EE92A33-594F-4F2C-872B-A256E273C557}"/>
    <cellStyle name="Moneda [0] 3 3 2 2" xfId="237" xr:uid="{3B46DFF4-C546-4259-894E-C28048DC5AB9}"/>
    <cellStyle name="Moneda [0] 3 3 2 2 2" xfId="476" xr:uid="{2F134EA1-450E-4B63-AE95-8C30F5027E59}"/>
    <cellStyle name="Moneda [0] 3 3 2 2 2 2" xfId="953" xr:uid="{8B7EDDF2-52F4-483A-B218-511F92C7C6D2}"/>
    <cellStyle name="Moneda [0] 3 3 2 2 2 2 2" xfId="2384" xr:uid="{3CD40BCC-497C-4217-8841-FBBBE212E7DA}"/>
    <cellStyle name="Moneda [0] 3 3 2 2 2 2 2 2" xfId="5246" xr:uid="{83A8120A-71EC-4C00-873D-89178D182058}"/>
    <cellStyle name="Moneda [0] 3 3 2 2 2 2 2 2 2" xfId="10970" xr:uid="{FA233371-A5EB-4E54-8305-18F4F3192467}"/>
    <cellStyle name="Moneda [0] 3 3 2 2 2 2 2 2 3" xfId="16694" xr:uid="{00407418-A8F0-43D2-898C-CABC3636ED80}"/>
    <cellStyle name="Moneda [0] 3 3 2 2 2 2 2 3" xfId="8108" xr:uid="{823F1D72-819B-4248-938A-B0583400E18E}"/>
    <cellStyle name="Moneda [0] 3 3 2 2 2 2 2 4" xfId="13832" xr:uid="{D46A40A1-BFE0-421E-9A99-FD519C232964}"/>
    <cellStyle name="Moneda [0] 3 3 2 2 2 2 3" xfId="3815" xr:uid="{7A0D8CAE-33AC-4495-AD9B-C6D80A5089F2}"/>
    <cellStyle name="Moneda [0] 3 3 2 2 2 2 3 2" xfId="9539" xr:uid="{767AAAF5-0630-4481-B9CE-4740F5F3A403}"/>
    <cellStyle name="Moneda [0] 3 3 2 2 2 2 3 3" xfId="15263" xr:uid="{12ADB4D2-6D22-4B63-A7E4-9DE806D899AF}"/>
    <cellStyle name="Moneda [0] 3 3 2 2 2 2 4" xfId="6677" xr:uid="{595CF0ED-8AAB-46BF-9242-974D955F2839}"/>
    <cellStyle name="Moneda [0] 3 3 2 2 2 2 5" xfId="12401" xr:uid="{D39795ED-D8AD-426A-8A83-A75566340E2E}"/>
    <cellStyle name="Moneda [0] 3 3 2 2 2 3" xfId="1430" xr:uid="{3113736D-8E2B-421F-9E3E-1FA60EB91975}"/>
    <cellStyle name="Moneda [0] 3 3 2 2 2 3 2" xfId="2861" xr:uid="{0CC97D08-55FF-429A-AA54-5BE065FC358A}"/>
    <cellStyle name="Moneda [0] 3 3 2 2 2 3 2 2" xfId="5723" xr:uid="{5D986166-8D48-4BBB-A0B9-A10FEECE5C50}"/>
    <cellStyle name="Moneda [0] 3 3 2 2 2 3 2 2 2" xfId="11447" xr:uid="{744AAA84-0BE0-41A1-B7E6-8905893CAEEE}"/>
    <cellStyle name="Moneda [0] 3 3 2 2 2 3 2 2 3" xfId="17171" xr:uid="{520FBEBA-AB5C-4807-A064-8DF49D1AF687}"/>
    <cellStyle name="Moneda [0] 3 3 2 2 2 3 2 3" xfId="8585" xr:uid="{B41C3FD1-A30B-4760-843A-3FE22CE2316A}"/>
    <cellStyle name="Moneda [0] 3 3 2 2 2 3 2 4" xfId="14309" xr:uid="{3CFA6006-960B-450E-BE40-51FA9E966341}"/>
    <cellStyle name="Moneda [0] 3 3 2 2 2 3 3" xfId="4292" xr:uid="{3CA289C8-0AFB-4AD6-928C-D26007023701}"/>
    <cellStyle name="Moneda [0] 3 3 2 2 2 3 3 2" xfId="10016" xr:uid="{97BD8298-4959-45FD-88BC-3903F6CF430C}"/>
    <cellStyle name="Moneda [0] 3 3 2 2 2 3 3 3" xfId="15740" xr:uid="{3E63086A-D0F9-488B-B0C1-CB7F4F9399C6}"/>
    <cellStyle name="Moneda [0] 3 3 2 2 2 3 4" xfId="7154" xr:uid="{1822966F-B620-42EC-9487-8A10A00B63FC}"/>
    <cellStyle name="Moneda [0] 3 3 2 2 2 3 5" xfId="12878" xr:uid="{97666CA5-BA23-4B5E-BFCC-B10AC59DB3F5}"/>
    <cellStyle name="Moneda [0] 3 3 2 2 2 4" xfId="1907" xr:uid="{F02B37B0-1D24-4D3D-8CF7-A7F032B3E17F}"/>
    <cellStyle name="Moneda [0] 3 3 2 2 2 4 2" xfId="4769" xr:uid="{43B7B070-0446-4800-9943-4AB4DB6C2F0A}"/>
    <cellStyle name="Moneda [0] 3 3 2 2 2 4 2 2" xfId="10493" xr:uid="{F0717047-8551-458A-8A81-7F0DEEFCC9B8}"/>
    <cellStyle name="Moneda [0] 3 3 2 2 2 4 2 3" xfId="16217" xr:uid="{93DE962F-C8BD-4972-A20D-CE3D6FACDEF9}"/>
    <cellStyle name="Moneda [0] 3 3 2 2 2 4 3" xfId="7631" xr:uid="{6C39AB11-87BE-4741-9DD9-B25E2D05ECF7}"/>
    <cellStyle name="Moneda [0] 3 3 2 2 2 4 4" xfId="13355" xr:uid="{E559B07A-5364-4F10-BFCC-11B6B30F943B}"/>
    <cellStyle name="Moneda [0] 3 3 2 2 2 5" xfId="3338" xr:uid="{D1A62158-AFA6-41F7-8E93-50E954D0B950}"/>
    <cellStyle name="Moneda [0] 3 3 2 2 2 5 2" xfId="9062" xr:uid="{658AAB69-A4C1-41E2-AF46-57A47227556C}"/>
    <cellStyle name="Moneda [0] 3 3 2 2 2 5 3" xfId="14786" xr:uid="{21EC176F-1F1D-4BF9-9389-D8A05EA7D60A}"/>
    <cellStyle name="Moneda [0] 3 3 2 2 2 6" xfId="6200" xr:uid="{65D01AAF-A613-498C-811C-6A73C4F48CF5}"/>
    <cellStyle name="Moneda [0] 3 3 2 2 2 7" xfId="11924" xr:uid="{7AC30945-24CC-4926-A011-CBE6DED8DB88}"/>
    <cellStyle name="Moneda [0] 3 3 2 2 3" xfId="714" xr:uid="{02845F09-B7CA-4691-9D96-058780EC25F6}"/>
    <cellStyle name="Moneda [0] 3 3 2 2 3 2" xfId="2145" xr:uid="{FCE02047-B519-4071-BFDC-B7EEB68CDA46}"/>
    <cellStyle name="Moneda [0] 3 3 2 2 3 2 2" xfId="5007" xr:uid="{5E9D43B9-F557-4AFE-9F5F-B08F41EA0932}"/>
    <cellStyle name="Moneda [0] 3 3 2 2 3 2 2 2" xfId="10731" xr:uid="{9459CA02-178D-4196-8A7B-83C757105F17}"/>
    <cellStyle name="Moneda [0] 3 3 2 2 3 2 2 3" xfId="16455" xr:uid="{AB7B533C-325E-40B4-9BE5-14B630760B73}"/>
    <cellStyle name="Moneda [0] 3 3 2 2 3 2 3" xfId="7869" xr:uid="{50C9C341-E9E0-47BE-B488-130FFA4DC9BD}"/>
    <cellStyle name="Moneda [0] 3 3 2 2 3 2 4" xfId="13593" xr:uid="{7D9308BC-A884-4CF7-A6A4-610747EF9B49}"/>
    <cellStyle name="Moneda [0] 3 3 2 2 3 3" xfId="3576" xr:uid="{157ABBD5-8D38-48C1-863F-1DA93F30A5A1}"/>
    <cellStyle name="Moneda [0] 3 3 2 2 3 3 2" xfId="9300" xr:uid="{2CC6062E-389B-4A98-8AE2-965FA7EF3D47}"/>
    <cellStyle name="Moneda [0] 3 3 2 2 3 3 3" xfId="15024" xr:uid="{402D0CFE-4EFA-4470-A0B3-D4EB9A4E2B61}"/>
    <cellStyle name="Moneda [0] 3 3 2 2 3 4" xfId="6438" xr:uid="{02DD9214-0C3A-40D2-A3D4-2A1C4E496FA0}"/>
    <cellStyle name="Moneda [0] 3 3 2 2 3 5" xfId="12162" xr:uid="{4C018AC3-E5E9-4622-8D22-5CE0E4ACF476}"/>
    <cellStyle name="Moneda [0] 3 3 2 2 4" xfId="1191" xr:uid="{21854D6B-9795-438D-99AA-4D143C320F46}"/>
    <cellStyle name="Moneda [0] 3 3 2 2 4 2" xfId="2622" xr:uid="{9F63B37A-ED16-41B0-B72F-7B2AC81699BF}"/>
    <cellStyle name="Moneda [0] 3 3 2 2 4 2 2" xfId="5484" xr:uid="{5CBA9F2D-24EA-4018-A108-71D38E73A96D}"/>
    <cellStyle name="Moneda [0] 3 3 2 2 4 2 2 2" xfId="11208" xr:uid="{2469521F-E50B-4CF6-850A-C28C509565C5}"/>
    <cellStyle name="Moneda [0] 3 3 2 2 4 2 2 3" xfId="16932" xr:uid="{BB7489E4-49E1-4139-9888-E93B76FC01FA}"/>
    <cellStyle name="Moneda [0] 3 3 2 2 4 2 3" xfId="8346" xr:uid="{E9F6D3CC-C55D-4042-A77E-56D9CDBB423D}"/>
    <cellStyle name="Moneda [0] 3 3 2 2 4 2 4" xfId="14070" xr:uid="{AA335324-7B6B-4F67-B0EC-2A89D2843358}"/>
    <cellStyle name="Moneda [0] 3 3 2 2 4 3" xfId="4053" xr:uid="{72E3D4B6-639F-433D-9B17-979966DD02B8}"/>
    <cellStyle name="Moneda [0] 3 3 2 2 4 3 2" xfId="9777" xr:uid="{331A3588-C5D7-472B-8FB5-4B13EC2A1A8B}"/>
    <cellStyle name="Moneda [0] 3 3 2 2 4 3 3" xfId="15501" xr:uid="{9C7197BD-0086-4308-A6BE-F1216137F4FC}"/>
    <cellStyle name="Moneda [0] 3 3 2 2 4 4" xfId="6915" xr:uid="{2F947142-E91F-455F-BAF9-25A18E49C907}"/>
    <cellStyle name="Moneda [0] 3 3 2 2 4 5" xfId="12639" xr:uid="{726FE2A3-83F2-4F0B-86A7-42FB00CFED25}"/>
    <cellStyle name="Moneda [0] 3 3 2 2 5" xfId="1668" xr:uid="{FA58CB91-153D-4FAC-8FB3-AF24D2FE4DE0}"/>
    <cellStyle name="Moneda [0] 3 3 2 2 5 2" xfId="4530" xr:uid="{7EB056B4-908E-433E-A709-96EBBA600A7F}"/>
    <cellStyle name="Moneda [0] 3 3 2 2 5 2 2" xfId="10254" xr:uid="{BB552847-C28F-4122-B89D-146CF0701CB2}"/>
    <cellStyle name="Moneda [0] 3 3 2 2 5 2 3" xfId="15978" xr:uid="{BAF72354-8389-4BA1-88C7-6CE96EE47E8F}"/>
    <cellStyle name="Moneda [0] 3 3 2 2 5 3" xfId="7392" xr:uid="{898F34BA-BFA5-4D3C-8225-D0929BEDB6FC}"/>
    <cellStyle name="Moneda [0] 3 3 2 2 5 4" xfId="13116" xr:uid="{F9EDBFFC-6B2E-452A-8B09-3A27E282FE68}"/>
    <cellStyle name="Moneda [0] 3 3 2 2 6" xfId="3099" xr:uid="{0B5649E9-E216-41FC-8630-4A784F191119}"/>
    <cellStyle name="Moneda [0] 3 3 2 2 6 2" xfId="8823" xr:uid="{4D283030-7EBA-4005-8522-69F853FE6CE5}"/>
    <cellStyle name="Moneda [0] 3 3 2 2 6 3" xfId="14547" xr:uid="{593EAD65-8D04-4725-B586-9C055D953292}"/>
    <cellStyle name="Moneda [0] 3 3 2 2 7" xfId="5961" xr:uid="{ABCD7923-1B90-41E7-A863-C6090183B964}"/>
    <cellStyle name="Moneda [0] 3 3 2 2 8" xfId="11685" xr:uid="{73BB5C66-2276-4552-8C4A-F62DDC66C7C4}"/>
    <cellStyle name="Moneda [0] 3 3 2 3" xfId="358" xr:uid="{5F70068C-AA5B-4BF9-914E-B17FAFEC311A}"/>
    <cellStyle name="Moneda [0] 3 3 2 3 2" xfId="835" xr:uid="{1CE6707A-3047-4780-9F5D-806BFE983A95}"/>
    <cellStyle name="Moneda [0] 3 3 2 3 2 2" xfId="2266" xr:uid="{DC36055A-CF28-4F3B-BB4A-30937AE79F24}"/>
    <cellStyle name="Moneda [0] 3 3 2 3 2 2 2" xfId="5128" xr:uid="{F9BDA0EB-B743-41CE-B8C8-F9B75E1BE50E}"/>
    <cellStyle name="Moneda [0] 3 3 2 3 2 2 2 2" xfId="10852" xr:uid="{6D0E15BB-3326-4020-A530-98AEDAED3C86}"/>
    <cellStyle name="Moneda [0] 3 3 2 3 2 2 2 3" xfId="16576" xr:uid="{63265719-3B04-46F9-8D69-3DBABE56E9B7}"/>
    <cellStyle name="Moneda [0] 3 3 2 3 2 2 3" xfId="7990" xr:uid="{CF13029D-D542-4E9A-B765-B71C72579129}"/>
    <cellStyle name="Moneda [0] 3 3 2 3 2 2 4" xfId="13714" xr:uid="{0C0315C7-5BA2-44DF-9141-319068CF1625}"/>
    <cellStyle name="Moneda [0] 3 3 2 3 2 3" xfId="3697" xr:uid="{4D8D4F8F-5301-4B41-9DB3-867B0BC850F7}"/>
    <cellStyle name="Moneda [0] 3 3 2 3 2 3 2" xfId="9421" xr:uid="{BBB2275D-5500-4B4F-B6A3-36B659B48EC7}"/>
    <cellStyle name="Moneda [0] 3 3 2 3 2 3 3" xfId="15145" xr:uid="{68FDF16D-54CC-4852-BDDA-DD59F40795AC}"/>
    <cellStyle name="Moneda [0] 3 3 2 3 2 4" xfId="6559" xr:uid="{D3C2AA5B-4B37-4603-8DEA-13A3482E9912}"/>
    <cellStyle name="Moneda [0] 3 3 2 3 2 5" xfId="12283" xr:uid="{04C66410-69B4-49EB-84B5-3A905A87FB70}"/>
    <cellStyle name="Moneda [0] 3 3 2 3 3" xfId="1312" xr:uid="{9F03CBB0-AE3C-4500-85F9-A6CD580D0CB6}"/>
    <cellStyle name="Moneda [0] 3 3 2 3 3 2" xfId="2743" xr:uid="{958A6327-FFF7-4709-8856-4C1584318633}"/>
    <cellStyle name="Moneda [0] 3 3 2 3 3 2 2" xfId="5605" xr:uid="{6E54AA81-1FD0-4547-8E5B-DE58BEDF1BD1}"/>
    <cellStyle name="Moneda [0] 3 3 2 3 3 2 2 2" xfId="11329" xr:uid="{46A8071F-0968-48F1-9271-3F9C41CC6B3A}"/>
    <cellStyle name="Moneda [0] 3 3 2 3 3 2 2 3" xfId="17053" xr:uid="{F6BAF878-25B5-45C2-B835-ECD8AD2EDD9A}"/>
    <cellStyle name="Moneda [0] 3 3 2 3 3 2 3" xfId="8467" xr:uid="{8ADF9427-5FE5-40E7-9088-7F0609845D0F}"/>
    <cellStyle name="Moneda [0] 3 3 2 3 3 2 4" xfId="14191" xr:uid="{0E409107-586F-4E7E-8505-B96887DDEE03}"/>
    <cellStyle name="Moneda [0] 3 3 2 3 3 3" xfId="4174" xr:uid="{CCEB61CC-9F2E-4ABC-9AA2-0FD3E6B0BFA0}"/>
    <cellStyle name="Moneda [0] 3 3 2 3 3 3 2" xfId="9898" xr:uid="{6133ACDE-4128-4598-8DBA-B1B63D559A37}"/>
    <cellStyle name="Moneda [0] 3 3 2 3 3 3 3" xfId="15622" xr:uid="{706A6253-ED60-4B73-997F-435BD4BC0CE0}"/>
    <cellStyle name="Moneda [0] 3 3 2 3 3 4" xfId="7036" xr:uid="{74A056C0-8555-403D-BA9A-E75B08D8AB0E}"/>
    <cellStyle name="Moneda [0] 3 3 2 3 3 5" xfId="12760" xr:uid="{1DA907D7-0FFC-446D-9565-41A999F5E71A}"/>
    <cellStyle name="Moneda [0] 3 3 2 3 4" xfId="1789" xr:uid="{AB15AA84-1907-4AF7-A6B7-3B9BD55090DF}"/>
    <cellStyle name="Moneda [0] 3 3 2 3 4 2" xfId="4651" xr:uid="{6782791B-9252-45F9-B856-B5D170481DBE}"/>
    <cellStyle name="Moneda [0] 3 3 2 3 4 2 2" xfId="10375" xr:uid="{E47FB85E-ACF2-4AE8-825D-5CBEA7AE40F2}"/>
    <cellStyle name="Moneda [0] 3 3 2 3 4 2 3" xfId="16099" xr:uid="{02B49854-6B6A-4A7C-AD90-4EFCF8B015BF}"/>
    <cellStyle name="Moneda [0] 3 3 2 3 4 3" xfId="7513" xr:uid="{01AA3224-90F4-44F9-A5DE-58D93B20CC9C}"/>
    <cellStyle name="Moneda [0] 3 3 2 3 4 4" xfId="13237" xr:uid="{324F2DCC-452A-4C95-846E-41F6B5066BCE}"/>
    <cellStyle name="Moneda [0] 3 3 2 3 5" xfId="3220" xr:uid="{889A4191-B919-407D-8301-707521D6018E}"/>
    <cellStyle name="Moneda [0] 3 3 2 3 5 2" xfId="8944" xr:uid="{177731E7-A691-4E34-9903-DB0A4C0ED643}"/>
    <cellStyle name="Moneda [0] 3 3 2 3 5 3" xfId="14668" xr:uid="{D9806861-7A08-4391-8CB9-05D9BB259850}"/>
    <cellStyle name="Moneda [0] 3 3 2 3 6" xfId="6082" xr:uid="{0A183694-7790-4FF4-81A9-626AA2A2E472}"/>
    <cellStyle name="Moneda [0] 3 3 2 3 7" xfId="11806" xr:uid="{EF303B21-0170-4F7C-B6BD-928281F4017B}"/>
    <cellStyle name="Moneda [0] 3 3 2 4" xfId="596" xr:uid="{8DDC4B85-ADD8-4EF3-B40F-7FDB58B17CA1}"/>
    <cellStyle name="Moneda [0] 3 3 2 4 2" xfId="2027" xr:uid="{F1245063-ECB2-48CC-BE66-78130FC6517E}"/>
    <cellStyle name="Moneda [0] 3 3 2 4 2 2" xfId="4889" xr:uid="{57B08971-0E01-429C-A05A-28E57BECAC55}"/>
    <cellStyle name="Moneda [0] 3 3 2 4 2 2 2" xfId="10613" xr:uid="{F12206B2-5BAA-48F9-AA97-D568A2388FCC}"/>
    <cellStyle name="Moneda [0] 3 3 2 4 2 2 3" xfId="16337" xr:uid="{18968738-0B83-439D-82D5-BAE6E1223DD2}"/>
    <cellStyle name="Moneda [0] 3 3 2 4 2 3" xfId="7751" xr:uid="{2416A921-534A-4297-88C9-A58A2EA446C4}"/>
    <cellStyle name="Moneda [0] 3 3 2 4 2 4" xfId="13475" xr:uid="{41CD9E5C-0022-4D56-8A62-65E752A703A1}"/>
    <cellStyle name="Moneda [0] 3 3 2 4 3" xfId="3458" xr:uid="{A50203D6-2217-469D-BBD9-1E515D729161}"/>
    <cellStyle name="Moneda [0] 3 3 2 4 3 2" xfId="9182" xr:uid="{FFEE7F2D-206D-46E9-86D8-C55B95D5B991}"/>
    <cellStyle name="Moneda [0] 3 3 2 4 3 3" xfId="14906" xr:uid="{24DEA7CC-CE56-4373-9C09-2722457195F6}"/>
    <cellStyle name="Moneda [0] 3 3 2 4 4" xfId="6320" xr:uid="{634C4D23-50A6-4849-A87D-78C84DBD63BA}"/>
    <cellStyle name="Moneda [0] 3 3 2 4 5" xfId="12044" xr:uid="{3255441B-0CD7-4A0B-A1F7-F75F49DFE370}"/>
    <cellStyle name="Moneda [0] 3 3 2 5" xfId="1073" xr:uid="{F03F8FE6-E49D-457D-82FD-9BE0C789181E}"/>
    <cellStyle name="Moneda [0] 3 3 2 5 2" xfId="2504" xr:uid="{F5392064-F8D2-45D5-835A-CF4925D5031A}"/>
    <cellStyle name="Moneda [0] 3 3 2 5 2 2" xfId="5366" xr:uid="{F2E4593A-D5CC-4F94-B2EE-2A7A7ECD5CB5}"/>
    <cellStyle name="Moneda [0] 3 3 2 5 2 2 2" xfId="11090" xr:uid="{8B53D4FE-884C-4F53-9644-93BBD8D6D5D2}"/>
    <cellStyle name="Moneda [0] 3 3 2 5 2 2 3" xfId="16814" xr:uid="{417685F7-5352-4531-A0A7-C537647729AA}"/>
    <cellStyle name="Moneda [0] 3 3 2 5 2 3" xfId="8228" xr:uid="{9321E0EC-5A83-4D07-AA9E-46549457B2B0}"/>
    <cellStyle name="Moneda [0] 3 3 2 5 2 4" xfId="13952" xr:uid="{80D873BE-581F-499A-898B-FAA0FAF36041}"/>
    <cellStyle name="Moneda [0] 3 3 2 5 3" xfId="3935" xr:uid="{09712615-772B-4EE6-B965-A254844BD41C}"/>
    <cellStyle name="Moneda [0] 3 3 2 5 3 2" xfId="9659" xr:uid="{E8EEB62D-7052-46B7-862C-F87F1D6D0CE2}"/>
    <cellStyle name="Moneda [0] 3 3 2 5 3 3" xfId="15383" xr:uid="{95643B37-6EF5-4DE6-A655-1E7F0CD2777B}"/>
    <cellStyle name="Moneda [0] 3 3 2 5 4" xfId="6797" xr:uid="{8DCA8AD8-EC0E-4C12-A629-27AFB1A7F57B}"/>
    <cellStyle name="Moneda [0] 3 3 2 5 5" xfId="12521" xr:uid="{D7920BB1-3FB3-4335-B72E-5988B3765CDC}"/>
    <cellStyle name="Moneda [0] 3 3 2 6" xfId="1550" xr:uid="{59447EBE-1229-4A6B-A2B4-370930780332}"/>
    <cellStyle name="Moneda [0] 3 3 2 6 2" xfId="4412" xr:uid="{096919BE-AA6E-4446-BD4D-3FA2B3A6C566}"/>
    <cellStyle name="Moneda [0] 3 3 2 6 2 2" xfId="10136" xr:uid="{A05AC29B-D596-4483-85BA-E3A39332EE4C}"/>
    <cellStyle name="Moneda [0] 3 3 2 6 2 3" xfId="15860" xr:uid="{A003AFDB-624D-4762-ADD5-B78C364959D3}"/>
    <cellStyle name="Moneda [0] 3 3 2 6 3" xfId="7274" xr:uid="{D90A7247-80B2-4E51-89C5-7932AE2E6A1A}"/>
    <cellStyle name="Moneda [0] 3 3 2 6 4" xfId="12998" xr:uid="{B45869EF-6BF3-4D2A-8EFC-B3474CA77B15}"/>
    <cellStyle name="Moneda [0] 3 3 2 7" xfId="2981" xr:uid="{49B666DC-09D7-4C30-9113-3D7106DFB9EF}"/>
    <cellStyle name="Moneda [0] 3 3 2 7 2" xfId="8705" xr:uid="{373DBA18-FA82-4AA0-AF57-96D37F2E9371}"/>
    <cellStyle name="Moneda [0] 3 3 2 7 3" xfId="14429" xr:uid="{6E05F82F-A596-456C-AA3E-0F651B82AC6C}"/>
    <cellStyle name="Moneda [0] 3 3 2 8" xfId="5843" xr:uid="{4BB798F2-44F6-4974-88DC-FD4DB1815854}"/>
    <cellStyle name="Moneda [0] 3 3 2 9" xfId="11567" xr:uid="{F35AE2C3-9043-4123-8635-A105C96438F2}"/>
    <cellStyle name="Moneda [0] 3 3 3" xfId="177" xr:uid="{8C7DC6FA-0C75-4AE8-BCCA-D29ADE7EE6EA}"/>
    <cellStyle name="Moneda [0] 3 3 3 2" xfId="416" xr:uid="{9D6CFF8B-34E4-4B07-991B-CCC467F67466}"/>
    <cellStyle name="Moneda [0] 3 3 3 2 2" xfId="893" xr:uid="{C43E1FAD-D674-4BBF-9F2B-4D49E68BB660}"/>
    <cellStyle name="Moneda [0] 3 3 3 2 2 2" xfId="2324" xr:uid="{DC4031C4-3C9A-40F9-8961-D863B2FFB2C1}"/>
    <cellStyle name="Moneda [0] 3 3 3 2 2 2 2" xfId="5186" xr:uid="{CC3E08CE-53C5-4054-8C8B-0D9E558EAD38}"/>
    <cellStyle name="Moneda [0] 3 3 3 2 2 2 2 2" xfId="10910" xr:uid="{63C087ED-1A36-4925-AFF6-517139CCD114}"/>
    <cellStyle name="Moneda [0] 3 3 3 2 2 2 2 3" xfId="16634" xr:uid="{A4877E86-86CF-4124-99A8-C01EC6A82503}"/>
    <cellStyle name="Moneda [0] 3 3 3 2 2 2 3" xfId="8048" xr:uid="{3CD1EAF5-31D7-464F-93B1-6BC8908E6DCF}"/>
    <cellStyle name="Moneda [0] 3 3 3 2 2 2 4" xfId="13772" xr:uid="{4123C427-498B-4872-97B2-99D0A409D8C7}"/>
    <cellStyle name="Moneda [0] 3 3 3 2 2 3" xfId="3755" xr:uid="{065AA93E-F8A2-4338-82C9-64FAFB8B42CE}"/>
    <cellStyle name="Moneda [0] 3 3 3 2 2 3 2" xfId="9479" xr:uid="{37DD5EBA-7FD3-4F90-873F-B731E26CD865}"/>
    <cellStyle name="Moneda [0] 3 3 3 2 2 3 3" xfId="15203" xr:uid="{04019B40-0346-42C6-8871-E360CF799430}"/>
    <cellStyle name="Moneda [0] 3 3 3 2 2 4" xfId="6617" xr:uid="{818BB08E-037E-4C85-94E3-6956AE86A8B2}"/>
    <cellStyle name="Moneda [0] 3 3 3 2 2 5" xfId="12341" xr:uid="{D3438CFA-0A02-46C1-8D52-3747B81A5284}"/>
    <cellStyle name="Moneda [0] 3 3 3 2 3" xfId="1370" xr:uid="{5B0C89F0-C569-4907-9889-919757FB2A5D}"/>
    <cellStyle name="Moneda [0] 3 3 3 2 3 2" xfId="2801" xr:uid="{98B9B1F9-61CE-4828-BC7B-20D56B93BFFB}"/>
    <cellStyle name="Moneda [0] 3 3 3 2 3 2 2" xfId="5663" xr:uid="{D42D4663-EE39-4849-AC50-E8D25CDE417A}"/>
    <cellStyle name="Moneda [0] 3 3 3 2 3 2 2 2" xfId="11387" xr:uid="{41BEEC2E-5683-49DC-AAFC-2ACFA743E2FF}"/>
    <cellStyle name="Moneda [0] 3 3 3 2 3 2 2 3" xfId="17111" xr:uid="{C49E0F92-0919-4250-A562-5269AA170251}"/>
    <cellStyle name="Moneda [0] 3 3 3 2 3 2 3" xfId="8525" xr:uid="{B944F939-F60E-4B98-90DA-6EC0EA6B5690}"/>
    <cellStyle name="Moneda [0] 3 3 3 2 3 2 4" xfId="14249" xr:uid="{99FC20C3-A7DB-4CD9-99D2-E2A51F5B9C05}"/>
    <cellStyle name="Moneda [0] 3 3 3 2 3 3" xfId="4232" xr:uid="{6C617FF7-9DA8-4F45-8C5F-A453A7645608}"/>
    <cellStyle name="Moneda [0] 3 3 3 2 3 3 2" xfId="9956" xr:uid="{C6BF9A75-2BA1-4645-A233-4554C7569F96}"/>
    <cellStyle name="Moneda [0] 3 3 3 2 3 3 3" xfId="15680" xr:uid="{11339C46-F9ED-4BA0-BA6F-0F2A10C9A56A}"/>
    <cellStyle name="Moneda [0] 3 3 3 2 3 4" xfId="7094" xr:uid="{5CE19D1B-BABF-4CA6-804E-D43F848D4D6E}"/>
    <cellStyle name="Moneda [0] 3 3 3 2 3 5" xfId="12818" xr:uid="{106F65E8-C46E-4E29-A19E-33C4613BC085}"/>
    <cellStyle name="Moneda [0] 3 3 3 2 4" xfId="1847" xr:uid="{239A5571-BF0C-4272-BD35-E23723BF81A8}"/>
    <cellStyle name="Moneda [0] 3 3 3 2 4 2" xfId="4709" xr:uid="{4FC8DD6E-5B17-450C-B3AF-DF30D876FBE4}"/>
    <cellStyle name="Moneda [0] 3 3 3 2 4 2 2" xfId="10433" xr:uid="{F4982DA0-CDD0-49CD-97F2-C5EBA979BFF2}"/>
    <cellStyle name="Moneda [0] 3 3 3 2 4 2 3" xfId="16157" xr:uid="{2FFAA459-D25A-4D91-89BC-463EE1503F88}"/>
    <cellStyle name="Moneda [0] 3 3 3 2 4 3" xfId="7571" xr:uid="{9A950440-72CA-4CCB-AAB3-CA04A3DB3893}"/>
    <cellStyle name="Moneda [0] 3 3 3 2 4 4" xfId="13295" xr:uid="{28FA9FD0-3DE3-4937-9DA5-2D41F7A65954}"/>
    <cellStyle name="Moneda [0] 3 3 3 2 5" xfId="3278" xr:uid="{82461870-4E4B-4578-8CBE-6ACA431CD686}"/>
    <cellStyle name="Moneda [0] 3 3 3 2 5 2" xfId="9002" xr:uid="{2D0CA277-EF6A-422D-837A-C374CF6F3AD9}"/>
    <cellStyle name="Moneda [0] 3 3 3 2 5 3" xfId="14726" xr:uid="{F76F3409-5949-487B-A3CC-6EE39CB040AE}"/>
    <cellStyle name="Moneda [0] 3 3 3 2 6" xfId="6140" xr:uid="{B873BD2A-D998-4265-9EB5-7CCDA805B720}"/>
    <cellStyle name="Moneda [0] 3 3 3 2 7" xfId="11864" xr:uid="{2178529D-7BBE-41B8-905E-BAEB51A53CA2}"/>
    <cellStyle name="Moneda [0] 3 3 3 3" xfId="654" xr:uid="{78446608-F33C-422E-AC05-8225FE5BF5CB}"/>
    <cellStyle name="Moneda [0] 3 3 3 3 2" xfId="2085" xr:uid="{7656D161-03CD-4E6C-AA6D-BABE0139F9BC}"/>
    <cellStyle name="Moneda [0] 3 3 3 3 2 2" xfId="4947" xr:uid="{32103446-4D83-49B4-8E94-3AE1F32A4060}"/>
    <cellStyle name="Moneda [0] 3 3 3 3 2 2 2" xfId="10671" xr:uid="{1438B19D-874F-40B7-A16B-DF4F86F1921A}"/>
    <cellStyle name="Moneda [0] 3 3 3 3 2 2 3" xfId="16395" xr:uid="{A75A93F6-7939-4553-ACE8-DA74937F4B4E}"/>
    <cellStyle name="Moneda [0] 3 3 3 3 2 3" xfId="7809" xr:uid="{9D334E47-5CFD-4EBF-A559-CB95ADF35B3F}"/>
    <cellStyle name="Moneda [0] 3 3 3 3 2 4" xfId="13533" xr:uid="{560FE4EC-35B8-467D-AB82-0327DB10C199}"/>
    <cellStyle name="Moneda [0] 3 3 3 3 3" xfId="3516" xr:uid="{95510402-CFFB-47D2-B17B-152858828B83}"/>
    <cellStyle name="Moneda [0] 3 3 3 3 3 2" xfId="9240" xr:uid="{21F099FA-AB2A-4945-8800-A525F28A097C}"/>
    <cellStyle name="Moneda [0] 3 3 3 3 3 3" xfId="14964" xr:uid="{CB58F91E-73CC-4352-A5E3-4B7A28379AD4}"/>
    <cellStyle name="Moneda [0] 3 3 3 3 4" xfId="6378" xr:uid="{34EF06CC-DAD3-4BEB-BA49-73CFC4076E45}"/>
    <cellStyle name="Moneda [0] 3 3 3 3 5" xfId="12102" xr:uid="{E8100742-2096-4446-AAF9-351CE9A43ABE}"/>
    <cellStyle name="Moneda [0] 3 3 3 4" xfId="1131" xr:uid="{C5FDB859-1079-4218-9E61-FD2B7226BB76}"/>
    <cellStyle name="Moneda [0] 3 3 3 4 2" xfId="2562" xr:uid="{559BBB64-C108-4B89-870B-A7AF62A07E0E}"/>
    <cellStyle name="Moneda [0] 3 3 3 4 2 2" xfId="5424" xr:uid="{68917C9F-141D-49E7-A80E-DE421F068BBC}"/>
    <cellStyle name="Moneda [0] 3 3 3 4 2 2 2" xfId="11148" xr:uid="{5BF4BC2F-FF3C-424F-ADAE-535874C066A5}"/>
    <cellStyle name="Moneda [0] 3 3 3 4 2 2 3" xfId="16872" xr:uid="{C4DE72A6-4C87-42E5-93C7-F753C2F9A005}"/>
    <cellStyle name="Moneda [0] 3 3 3 4 2 3" xfId="8286" xr:uid="{4B476886-F465-45CD-B68F-0FCE80C8DADA}"/>
    <cellStyle name="Moneda [0] 3 3 3 4 2 4" xfId="14010" xr:uid="{5F71B20E-FF2A-4804-BB1C-BEB035AF9FF4}"/>
    <cellStyle name="Moneda [0] 3 3 3 4 3" xfId="3993" xr:uid="{ED5EC87E-2B1B-4DDB-9113-147660AF2950}"/>
    <cellStyle name="Moneda [0] 3 3 3 4 3 2" xfId="9717" xr:uid="{1DD21BFB-8892-438F-BF97-C04A90CC8043}"/>
    <cellStyle name="Moneda [0] 3 3 3 4 3 3" xfId="15441" xr:uid="{4057B630-D547-41FF-82CF-87134E5A5CB0}"/>
    <cellStyle name="Moneda [0] 3 3 3 4 4" xfId="6855" xr:uid="{4FE3BC0A-C4A6-4D0E-9B5F-D4A35AADCE22}"/>
    <cellStyle name="Moneda [0] 3 3 3 4 5" xfId="12579" xr:uid="{AA5F8904-5858-4B28-8DD1-2CF87B9A6A22}"/>
    <cellStyle name="Moneda [0] 3 3 3 5" xfId="1608" xr:uid="{DE81F8D1-121A-4308-9433-DA45C5B14833}"/>
    <cellStyle name="Moneda [0] 3 3 3 5 2" xfId="4470" xr:uid="{557A32EB-526C-4565-A2C4-DC3DCCD72B88}"/>
    <cellStyle name="Moneda [0] 3 3 3 5 2 2" xfId="10194" xr:uid="{B620D978-5C3F-45FE-981F-2AF0DA133965}"/>
    <cellStyle name="Moneda [0] 3 3 3 5 2 3" xfId="15918" xr:uid="{DD0DCCA0-6F44-4890-95F0-11157377B510}"/>
    <cellStyle name="Moneda [0] 3 3 3 5 3" xfId="7332" xr:uid="{CFE8EDEC-02A0-423C-8AF5-982A2CDD8138}"/>
    <cellStyle name="Moneda [0] 3 3 3 5 4" xfId="13056" xr:uid="{214B854A-8546-4B9E-9C6F-6937A2C39606}"/>
    <cellStyle name="Moneda [0] 3 3 3 6" xfId="3039" xr:uid="{D1C78ADD-A929-4619-8B45-5ACFE6E178B5}"/>
    <cellStyle name="Moneda [0] 3 3 3 6 2" xfId="8763" xr:uid="{AFDC5583-9C49-4506-A6DF-6C6AB48997F7}"/>
    <cellStyle name="Moneda [0] 3 3 3 6 3" xfId="14487" xr:uid="{CD354EF5-D193-4A8E-81F1-EBF1CB94C13F}"/>
    <cellStyle name="Moneda [0] 3 3 3 7" xfId="5901" xr:uid="{FE93A9C5-0104-46F7-A041-EFEF5422A6D1}"/>
    <cellStyle name="Moneda [0] 3 3 3 8" xfId="11625" xr:uid="{6C119D75-A503-45F3-8369-6A9BEADE26FC}"/>
    <cellStyle name="Moneda [0] 3 3 4" xfId="298" xr:uid="{F4D56F0D-B044-470E-B8C1-42D82A15CE17}"/>
    <cellStyle name="Moneda [0] 3 3 4 2" xfId="775" xr:uid="{501BB7C1-A48E-40C6-9080-DC2476DF0234}"/>
    <cellStyle name="Moneda [0] 3 3 4 2 2" xfId="2206" xr:uid="{61DF6A87-FCF0-4EF8-8E48-AC74B87CDECB}"/>
    <cellStyle name="Moneda [0] 3 3 4 2 2 2" xfId="5068" xr:uid="{9A1E54D2-431A-44AB-94F6-4FB0D068E000}"/>
    <cellStyle name="Moneda [0] 3 3 4 2 2 2 2" xfId="10792" xr:uid="{11B059FB-7B2E-4392-A67D-0AAAEF2C9E6C}"/>
    <cellStyle name="Moneda [0] 3 3 4 2 2 2 3" xfId="16516" xr:uid="{A515E593-325C-4296-88FF-64746097585E}"/>
    <cellStyle name="Moneda [0] 3 3 4 2 2 3" xfId="7930" xr:uid="{95AC1011-3D6A-4AEA-B80D-C5DE7A9279D1}"/>
    <cellStyle name="Moneda [0] 3 3 4 2 2 4" xfId="13654" xr:uid="{3494C6AB-8E7E-4B6A-9389-4C8E5A9A1F26}"/>
    <cellStyle name="Moneda [0] 3 3 4 2 3" xfId="3637" xr:uid="{A7231A00-2DD7-4098-ABF2-506D0E6B0F49}"/>
    <cellStyle name="Moneda [0] 3 3 4 2 3 2" xfId="9361" xr:uid="{D653598C-9120-4D58-ACF5-2B3076EA3D90}"/>
    <cellStyle name="Moneda [0] 3 3 4 2 3 3" xfId="15085" xr:uid="{022D96F8-AA82-40AE-AAA3-0D484E3BD93D}"/>
    <cellStyle name="Moneda [0] 3 3 4 2 4" xfId="6499" xr:uid="{099CFCDA-F76B-42FD-B928-770363C988B2}"/>
    <cellStyle name="Moneda [0] 3 3 4 2 5" xfId="12223" xr:uid="{782EB69D-B720-4C7D-BC4D-86D5B9213A29}"/>
    <cellStyle name="Moneda [0] 3 3 4 3" xfId="1252" xr:uid="{C4429F31-EE78-41FB-9AA3-1F40A4E1F971}"/>
    <cellStyle name="Moneda [0] 3 3 4 3 2" xfId="2683" xr:uid="{A1A256FF-422C-42E1-87BF-46EA6E5DA2B2}"/>
    <cellStyle name="Moneda [0] 3 3 4 3 2 2" xfId="5545" xr:uid="{529BECC4-063F-4184-96FD-D7E7E3DC277C}"/>
    <cellStyle name="Moneda [0] 3 3 4 3 2 2 2" xfId="11269" xr:uid="{E38A0308-224F-4463-A552-AAE943B3DD29}"/>
    <cellStyle name="Moneda [0] 3 3 4 3 2 2 3" xfId="16993" xr:uid="{4D0C0866-6E0D-4A9D-A91C-6EED83637A0E}"/>
    <cellStyle name="Moneda [0] 3 3 4 3 2 3" xfId="8407" xr:uid="{8E6E553E-D87D-45A1-8E9E-F09A3AD7BCA6}"/>
    <cellStyle name="Moneda [0] 3 3 4 3 2 4" xfId="14131" xr:uid="{FB6B49A5-2E92-4095-AB41-5B4F9CB15657}"/>
    <cellStyle name="Moneda [0] 3 3 4 3 3" xfId="4114" xr:uid="{12036240-4691-4BB9-A4A5-F6D826A15E9E}"/>
    <cellStyle name="Moneda [0] 3 3 4 3 3 2" xfId="9838" xr:uid="{C93A2146-BF6B-4C0A-B42E-5736BAED69BB}"/>
    <cellStyle name="Moneda [0] 3 3 4 3 3 3" xfId="15562" xr:uid="{3BBFF90E-6524-42D2-8A72-A4B2F96092F5}"/>
    <cellStyle name="Moneda [0] 3 3 4 3 4" xfId="6976" xr:uid="{97225F60-5A73-488B-9012-EF09DD61B23A}"/>
    <cellStyle name="Moneda [0] 3 3 4 3 5" xfId="12700" xr:uid="{2303B4C8-A7DF-4EF7-804F-34B1FFF86E1B}"/>
    <cellStyle name="Moneda [0] 3 3 4 4" xfId="1729" xr:uid="{F9BA59F8-566B-434E-940C-5A77D41AEA95}"/>
    <cellStyle name="Moneda [0] 3 3 4 4 2" xfId="4591" xr:uid="{53010EF0-6B6D-4587-96EA-3700ADA01536}"/>
    <cellStyle name="Moneda [0] 3 3 4 4 2 2" xfId="10315" xr:uid="{5CDA4F2A-2FC0-494E-8363-295D1494E51D}"/>
    <cellStyle name="Moneda [0] 3 3 4 4 2 3" xfId="16039" xr:uid="{489F489B-47DD-46C0-B91F-E6DCA6ED0306}"/>
    <cellStyle name="Moneda [0] 3 3 4 4 3" xfId="7453" xr:uid="{8367CD6F-B638-4388-A98A-F154AB4A6FBE}"/>
    <cellStyle name="Moneda [0] 3 3 4 4 4" xfId="13177" xr:uid="{9837D481-A84D-493D-8C53-1D907B186CC4}"/>
    <cellStyle name="Moneda [0] 3 3 4 5" xfId="3160" xr:uid="{C7B07E30-8E97-4190-BD23-9673CC366344}"/>
    <cellStyle name="Moneda [0] 3 3 4 5 2" xfId="8884" xr:uid="{21EBF670-1F6F-4E38-A4E2-7667A2EE8672}"/>
    <cellStyle name="Moneda [0] 3 3 4 5 3" xfId="14608" xr:uid="{E1333CA1-A34A-4993-8019-770CED6E2EEB}"/>
    <cellStyle name="Moneda [0] 3 3 4 6" xfId="6022" xr:uid="{E171A00A-F931-475B-9C6F-F3EEC06696CC}"/>
    <cellStyle name="Moneda [0] 3 3 4 7" xfId="11746" xr:uid="{1F5F5F55-6BD3-4B21-9D95-76523AC6FE90}"/>
    <cellStyle name="Moneda [0] 3 3 5" xfId="536" xr:uid="{0BFB5F4A-5F7B-4628-8462-3B4A0410D578}"/>
    <cellStyle name="Moneda [0] 3 3 5 2" xfId="1967" xr:uid="{BE7F4A40-EC52-4565-A9C7-03FBE17451B3}"/>
    <cellStyle name="Moneda [0] 3 3 5 2 2" xfId="4829" xr:uid="{F5E46BC7-D742-4323-AA66-B13DC30FCB2B}"/>
    <cellStyle name="Moneda [0] 3 3 5 2 2 2" xfId="10553" xr:uid="{89C2C8CB-9CB5-44C8-A2EF-B86115CE2C27}"/>
    <cellStyle name="Moneda [0] 3 3 5 2 2 3" xfId="16277" xr:uid="{BEEEF2B4-E6DB-47FE-AF07-2CB3CAB73FB3}"/>
    <cellStyle name="Moneda [0] 3 3 5 2 3" xfId="7691" xr:uid="{7306E255-E1D3-434C-B6EF-1E0E6160C739}"/>
    <cellStyle name="Moneda [0] 3 3 5 2 4" xfId="13415" xr:uid="{510B7197-3A85-435B-8E12-CAD614E756CF}"/>
    <cellStyle name="Moneda [0] 3 3 5 3" xfId="3398" xr:uid="{E0BD1E88-2740-4B6F-96E3-17436C77186A}"/>
    <cellStyle name="Moneda [0] 3 3 5 3 2" xfId="9122" xr:uid="{1BFDC387-4B62-4112-916A-78AD7AD1AA06}"/>
    <cellStyle name="Moneda [0] 3 3 5 3 3" xfId="14846" xr:uid="{B51ABDDC-E908-4626-83BE-C070FD21D041}"/>
    <cellStyle name="Moneda [0] 3 3 5 4" xfId="6260" xr:uid="{25A881B5-2F7E-4E49-964D-B325F3E0D429}"/>
    <cellStyle name="Moneda [0] 3 3 5 5" xfId="11984" xr:uid="{2F94098A-9258-4D55-8B26-F37DB5E0126D}"/>
    <cellStyle name="Moneda [0] 3 3 6" xfId="1013" xr:uid="{8CA54CF6-DD56-42D9-9F96-A6EAC33DC8F8}"/>
    <cellStyle name="Moneda [0] 3 3 6 2" xfId="2444" xr:uid="{56115FC2-2CCB-4D88-8C99-B82DC5CC99CC}"/>
    <cellStyle name="Moneda [0] 3 3 6 2 2" xfId="5306" xr:uid="{AEBB9AF8-47D9-4CA8-AE4F-9D81F920775F}"/>
    <cellStyle name="Moneda [0] 3 3 6 2 2 2" xfId="11030" xr:uid="{CCDB0D2B-CC5E-4A69-9AF6-92DABD853CA9}"/>
    <cellStyle name="Moneda [0] 3 3 6 2 2 3" xfId="16754" xr:uid="{656B10DF-8290-45FB-A959-26F001D6E8B4}"/>
    <cellStyle name="Moneda [0] 3 3 6 2 3" xfId="8168" xr:uid="{C97C1427-BD4F-4D44-9F1D-833E397F366F}"/>
    <cellStyle name="Moneda [0] 3 3 6 2 4" xfId="13892" xr:uid="{5C910F5B-6CC2-446A-84CA-9A467B35FB4D}"/>
    <cellStyle name="Moneda [0] 3 3 6 3" xfId="3875" xr:uid="{F286239E-B186-4DBF-AF9E-DFF985224E37}"/>
    <cellStyle name="Moneda [0] 3 3 6 3 2" xfId="9599" xr:uid="{05CC7F09-BD47-4E48-82CD-405657FA01E7}"/>
    <cellStyle name="Moneda [0] 3 3 6 3 3" xfId="15323" xr:uid="{33CF2442-C413-4346-BBB0-39858FFD849B}"/>
    <cellStyle name="Moneda [0] 3 3 6 4" xfId="6737" xr:uid="{C150574A-1C99-45D8-BC75-8CF7CA8054F4}"/>
    <cellStyle name="Moneda [0] 3 3 6 5" xfId="12461" xr:uid="{DCC91570-5BAE-4147-A449-1837E904E7A7}"/>
    <cellStyle name="Moneda [0] 3 3 7" xfId="1490" xr:uid="{1CC67BE3-17E8-4D5A-9DDD-B6FEDF0E4802}"/>
    <cellStyle name="Moneda [0] 3 3 7 2" xfId="4352" xr:uid="{6B44F298-0F03-4E40-A159-809181540231}"/>
    <cellStyle name="Moneda [0] 3 3 7 2 2" xfId="10076" xr:uid="{44E2A077-89A2-49BB-BDD3-7DF993FBF667}"/>
    <cellStyle name="Moneda [0] 3 3 7 2 3" xfId="15800" xr:uid="{D7977B57-9CBB-4A4C-9A08-98AC6755A243}"/>
    <cellStyle name="Moneda [0] 3 3 7 3" xfId="7214" xr:uid="{095040D7-C10B-4BF5-83CD-60A5482E861D}"/>
    <cellStyle name="Moneda [0] 3 3 7 4" xfId="12938" xr:uid="{C41C7E55-6929-42CB-90AA-A28FC42F3823}"/>
    <cellStyle name="Moneda [0] 3 3 8" xfId="2921" xr:uid="{77C085A6-B905-4FF1-95AF-7B4D99032F08}"/>
    <cellStyle name="Moneda [0] 3 3 8 2" xfId="8645" xr:uid="{1572B293-9BA4-4A22-BB6D-526077E4C2B4}"/>
    <cellStyle name="Moneda [0] 3 3 8 3" xfId="14369" xr:uid="{D969A2DF-9CA6-43D4-9E0D-9B007C407CAF}"/>
    <cellStyle name="Moneda [0] 3 3 9" xfId="5784" xr:uid="{976F2B81-5FD4-4B41-892C-7E9BCECBE938}"/>
    <cellStyle name="Moneda [0] 3 4" xfId="80" xr:uid="{5BD427B1-1DE8-41A4-9748-4F5825C35A0E}"/>
    <cellStyle name="Moneda [0] 3 4 2" xfId="198" xr:uid="{6E3F6921-2688-462F-BC29-17279359F399}"/>
    <cellStyle name="Moneda [0] 3 4 2 2" xfId="437" xr:uid="{6809FA26-DCD0-4E7D-A94F-661818A4CB15}"/>
    <cellStyle name="Moneda [0] 3 4 2 2 2" xfId="914" xr:uid="{22308C7B-77B1-4871-9514-4F10FAE923F4}"/>
    <cellStyle name="Moneda [0] 3 4 2 2 2 2" xfId="2345" xr:uid="{435324B2-6279-4980-88C7-A90737D1F20A}"/>
    <cellStyle name="Moneda [0] 3 4 2 2 2 2 2" xfId="5207" xr:uid="{D3FE5012-30E7-44A8-B38A-77B84D772AD5}"/>
    <cellStyle name="Moneda [0] 3 4 2 2 2 2 2 2" xfId="10931" xr:uid="{F18F5B4A-5E97-4F4E-BC9D-411B6B01D36D}"/>
    <cellStyle name="Moneda [0] 3 4 2 2 2 2 2 3" xfId="16655" xr:uid="{BF3CFA24-C146-4BB0-B6C4-05D6CA2FEBB4}"/>
    <cellStyle name="Moneda [0] 3 4 2 2 2 2 3" xfId="8069" xr:uid="{C0F779C6-2F75-4A29-BDC6-90BDFA89007F}"/>
    <cellStyle name="Moneda [0] 3 4 2 2 2 2 4" xfId="13793" xr:uid="{22B12335-ACEA-4103-ABAE-1BFA8185F33F}"/>
    <cellStyle name="Moneda [0] 3 4 2 2 2 3" xfId="3776" xr:uid="{AB2C9F5E-A6E9-4CA8-9F78-518DBDFE22EC}"/>
    <cellStyle name="Moneda [0] 3 4 2 2 2 3 2" xfId="9500" xr:uid="{164816A4-E33F-4C77-B4C1-94BD028E7F4F}"/>
    <cellStyle name="Moneda [0] 3 4 2 2 2 3 3" xfId="15224" xr:uid="{C2234B5A-709E-449C-AA2B-6E6DA374A3D3}"/>
    <cellStyle name="Moneda [0] 3 4 2 2 2 4" xfId="6638" xr:uid="{D221951C-08A9-4150-885C-3799FF8CE0F2}"/>
    <cellStyle name="Moneda [0] 3 4 2 2 2 5" xfId="12362" xr:uid="{C078C084-5F97-4DF0-A309-E958DAA26AC7}"/>
    <cellStyle name="Moneda [0] 3 4 2 2 3" xfId="1391" xr:uid="{59826206-039B-4CC5-9FD5-DDD2C883F983}"/>
    <cellStyle name="Moneda [0] 3 4 2 2 3 2" xfId="2822" xr:uid="{ACAFE6E3-3149-4CBD-B769-7E8A4DCD3D19}"/>
    <cellStyle name="Moneda [0] 3 4 2 2 3 2 2" xfId="5684" xr:uid="{83DEA093-5ACA-4516-BCC3-C5EA29F44096}"/>
    <cellStyle name="Moneda [0] 3 4 2 2 3 2 2 2" xfId="11408" xr:uid="{15EB225D-822A-4E32-BD95-AE06D88AD8CF}"/>
    <cellStyle name="Moneda [0] 3 4 2 2 3 2 2 3" xfId="17132" xr:uid="{17734CDD-112E-437C-BACE-A16BA9A50B48}"/>
    <cellStyle name="Moneda [0] 3 4 2 2 3 2 3" xfId="8546" xr:uid="{32785D30-6FC5-47E1-93FF-4D4DC9C18690}"/>
    <cellStyle name="Moneda [0] 3 4 2 2 3 2 4" xfId="14270" xr:uid="{1C85306A-75D6-49E4-89C0-BE36EB24A350}"/>
    <cellStyle name="Moneda [0] 3 4 2 2 3 3" xfId="4253" xr:uid="{9955753B-B088-4CB6-A105-38ACDCD3332A}"/>
    <cellStyle name="Moneda [0] 3 4 2 2 3 3 2" xfId="9977" xr:uid="{8C7DB90E-84AB-44B6-8D61-2E5372458441}"/>
    <cellStyle name="Moneda [0] 3 4 2 2 3 3 3" xfId="15701" xr:uid="{90C94224-82B1-4CD2-AB0E-728AF867C0BD}"/>
    <cellStyle name="Moneda [0] 3 4 2 2 3 4" xfId="7115" xr:uid="{6C56A194-21AF-449B-B415-F2BD12C87024}"/>
    <cellStyle name="Moneda [0] 3 4 2 2 3 5" xfId="12839" xr:uid="{75EF7CCA-5560-4212-AE4C-31FCDA8CCF66}"/>
    <cellStyle name="Moneda [0] 3 4 2 2 4" xfId="1868" xr:uid="{6F242CC8-CA35-49C7-B2A2-60198D07030D}"/>
    <cellStyle name="Moneda [0] 3 4 2 2 4 2" xfId="4730" xr:uid="{973813AB-491B-48A0-A72F-C3D603671B23}"/>
    <cellStyle name="Moneda [0] 3 4 2 2 4 2 2" xfId="10454" xr:uid="{21BB23AF-DB08-4182-809F-62E42C3C6846}"/>
    <cellStyle name="Moneda [0] 3 4 2 2 4 2 3" xfId="16178" xr:uid="{D7B1E1F9-F7A8-4253-BE8E-E06A652E2AF8}"/>
    <cellStyle name="Moneda [0] 3 4 2 2 4 3" xfId="7592" xr:uid="{3F27847C-6166-4B82-9935-0D28FEB85825}"/>
    <cellStyle name="Moneda [0] 3 4 2 2 4 4" xfId="13316" xr:uid="{CD25D85B-DDC0-4A32-BD7C-2CA2E36B6D64}"/>
    <cellStyle name="Moneda [0] 3 4 2 2 5" xfId="3299" xr:uid="{DB6B56D7-7855-4ECA-9F86-2A0ACEFC0B18}"/>
    <cellStyle name="Moneda [0] 3 4 2 2 5 2" xfId="9023" xr:uid="{4212039B-991F-4414-8E05-794A07D28BC3}"/>
    <cellStyle name="Moneda [0] 3 4 2 2 5 3" xfId="14747" xr:uid="{F045B6B4-AE1B-428D-90E7-8EF430B3F3D6}"/>
    <cellStyle name="Moneda [0] 3 4 2 2 6" xfId="6161" xr:uid="{0A7A9E29-F61D-4424-A9C1-8AB4016631E6}"/>
    <cellStyle name="Moneda [0] 3 4 2 2 7" xfId="11885" xr:uid="{85AE4B3B-3B6C-4854-B3E2-B4E3F4D54914}"/>
    <cellStyle name="Moneda [0] 3 4 2 3" xfId="675" xr:uid="{50D82B6B-E7D8-4221-AAAC-060B92BEB1F1}"/>
    <cellStyle name="Moneda [0] 3 4 2 3 2" xfId="2106" xr:uid="{1968430A-B852-42A4-B5E1-DD04F19F8209}"/>
    <cellStyle name="Moneda [0] 3 4 2 3 2 2" xfId="4968" xr:uid="{5138BBE2-26A1-4023-8BE6-8663D82C231B}"/>
    <cellStyle name="Moneda [0] 3 4 2 3 2 2 2" xfId="10692" xr:uid="{DA6265BA-56FD-479B-BD7E-7BCBB4F8D7C6}"/>
    <cellStyle name="Moneda [0] 3 4 2 3 2 2 3" xfId="16416" xr:uid="{D55B059C-C634-47A4-A404-ED98D8CFC1B6}"/>
    <cellStyle name="Moneda [0] 3 4 2 3 2 3" xfId="7830" xr:uid="{00DD8CE1-6F65-4E87-A0DB-752BE1746106}"/>
    <cellStyle name="Moneda [0] 3 4 2 3 2 4" xfId="13554" xr:uid="{CEC9F53E-2650-4731-A98B-8B6EBB38C0EB}"/>
    <cellStyle name="Moneda [0] 3 4 2 3 3" xfId="3537" xr:uid="{5B839A6C-31D2-42E8-BBB6-833B0E817D82}"/>
    <cellStyle name="Moneda [0] 3 4 2 3 3 2" xfId="9261" xr:uid="{B062484E-6DC2-4D97-811E-AC70806BEEF8}"/>
    <cellStyle name="Moneda [0] 3 4 2 3 3 3" xfId="14985" xr:uid="{D2AD363C-C0A8-4CE3-8875-79E7EAA5B236}"/>
    <cellStyle name="Moneda [0] 3 4 2 3 4" xfId="6399" xr:uid="{E771EF0B-1245-44F2-8DEF-87409363DF69}"/>
    <cellStyle name="Moneda [0] 3 4 2 3 5" xfId="12123" xr:uid="{844C7080-4689-4601-ADA2-300AFD2CE5FE}"/>
    <cellStyle name="Moneda [0] 3 4 2 4" xfId="1152" xr:uid="{4B3390F5-C882-4C63-93FB-BC63A2F4F188}"/>
    <cellStyle name="Moneda [0] 3 4 2 4 2" xfId="2583" xr:uid="{D00BB07D-4F8E-49D9-995D-89E257ED07A2}"/>
    <cellStyle name="Moneda [0] 3 4 2 4 2 2" xfId="5445" xr:uid="{4247DF51-16DF-4E78-8609-8DD49907212C}"/>
    <cellStyle name="Moneda [0] 3 4 2 4 2 2 2" xfId="11169" xr:uid="{DC87BFA0-AB2B-4A7D-8C89-03830255C365}"/>
    <cellStyle name="Moneda [0] 3 4 2 4 2 2 3" xfId="16893" xr:uid="{E287468D-F140-4D36-AD36-AFC32B1D2FB7}"/>
    <cellStyle name="Moneda [0] 3 4 2 4 2 3" xfId="8307" xr:uid="{CBA1EE06-FA28-4507-8CF7-CFFA41190C1F}"/>
    <cellStyle name="Moneda [0] 3 4 2 4 2 4" xfId="14031" xr:uid="{98094020-67BF-450A-B21A-D9A0721E32AE}"/>
    <cellStyle name="Moneda [0] 3 4 2 4 3" xfId="4014" xr:uid="{82821453-DC59-44BF-ACAB-E15F78A8CC71}"/>
    <cellStyle name="Moneda [0] 3 4 2 4 3 2" xfId="9738" xr:uid="{AB4CA304-B70C-46A4-A201-1970073913FE}"/>
    <cellStyle name="Moneda [0] 3 4 2 4 3 3" xfId="15462" xr:uid="{37A8D7AF-5580-44AA-857F-AD5B4C7BB68B}"/>
    <cellStyle name="Moneda [0] 3 4 2 4 4" xfId="6876" xr:uid="{1882D0BC-02A4-4698-8D53-6E4D47D8335E}"/>
    <cellStyle name="Moneda [0] 3 4 2 4 5" xfId="12600" xr:uid="{60B0B162-9DB4-4008-A8FC-6C4365486DC9}"/>
    <cellStyle name="Moneda [0] 3 4 2 5" xfId="1629" xr:uid="{E73E31D3-BA41-45F2-B903-3665CC68FAA0}"/>
    <cellStyle name="Moneda [0] 3 4 2 5 2" xfId="4491" xr:uid="{8A1DC556-0BCC-4FBF-9917-C65D2980FF85}"/>
    <cellStyle name="Moneda [0] 3 4 2 5 2 2" xfId="10215" xr:uid="{5FA5FD48-A6D7-4C7A-B20D-B1842FEB3C6F}"/>
    <cellStyle name="Moneda [0] 3 4 2 5 2 3" xfId="15939" xr:uid="{42F54962-35E7-4339-9458-1E9A1450B55A}"/>
    <cellStyle name="Moneda [0] 3 4 2 5 3" xfId="7353" xr:uid="{B073E473-F7BF-4DC7-861C-58069B810171}"/>
    <cellStyle name="Moneda [0] 3 4 2 5 4" xfId="13077" xr:uid="{EE5FDF77-632B-451A-AFCF-EA24F6DAD1DC}"/>
    <cellStyle name="Moneda [0] 3 4 2 6" xfId="3060" xr:uid="{D11EDA9C-7B1A-450C-A616-086AE51855FA}"/>
    <cellStyle name="Moneda [0] 3 4 2 6 2" xfId="8784" xr:uid="{C1211C16-0D30-4C32-813C-39FF883F5F5C}"/>
    <cellStyle name="Moneda [0] 3 4 2 6 3" xfId="14508" xr:uid="{94F326B9-4C3C-4203-BFD5-154DA7E8AED9}"/>
    <cellStyle name="Moneda [0] 3 4 2 7" xfId="5922" xr:uid="{6BAE2829-AA5B-4BEE-923B-1CDD86EDE8C2}"/>
    <cellStyle name="Moneda [0] 3 4 2 8" xfId="11646" xr:uid="{D21C5F1A-969C-4F67-B3D0-A4D0466B63FF}"/>
    <cellStyle name="Moneda [0] 3 4 3" xfId="319" xr:uid="{5DE9A01C-58C8-40BC-8349-B1480FA0EFC5}"/>
    <cellStyle name="Moneda [0] 3 4 3 2" xfId="796" xr:uid="{015D8C08-5DEE-4959-B7CF-4D4596A694CC}"/>
    <cellStyle name="Moneda [0] 3 4 3 2 2" xfId="2227" xr:uid="{8F2F8A52-E0B5-4E1A-BCC3-094B2637EAE7}"/>
    <cellStyle name="Moneda [0] 3 4 3 2 2 2" xfId="5089" xr:uid="{3F0C3E4A-14F1-49E0-81FE-1B6B1E8C182D}"/>
    <cellStyle name="Moneda [0] 3 4 3 2 2 2 2" xfId="10813" xr:uid="{9073C3A4-BB00-4359-8C56-01EE8320FA26}"/>
    <cellStyle name="Moneda [0] 3 4 3 2 2 2 3" xfId="16537" xr:uid="{2C25F930-14A8-43C6-934B-605968AA6809}"/>
    <cellStyle name="Moneda [0] 3 4 3 2 2 3" xfId="7951" xr:uid="{23EDB7E1-750E-49F7-8D5B-780F1F0369A9}"/>
    <cellStyle name="Moneda [0] 3 4 3 2 2 4" xfId="13675" xr:uid="{51A6AE05-42E4-4DBE-8E83-E67B12280C84}"/>
    <cellStyle name="Moneda [0] 3 4 3 2 3" xfId="3658" xr:uid="{855548DB-57F9-4698-AB8A-E800FD791FBF}"/>
    <cellStyle name="Moneda [0] 3 4 3 2 3 2" xfId="9382" xr:uid="{0C947212-13B7-4D21-A9A4-CD70A24BA999}"/>
    <cellStyle name="Moneda [0] 3 4 3 2 3 3" xfId="15106" xr:uid="{C844B398-917B-426F-950F-4BA25E750B1E}"/>
    <cellStyle name="Moneda [0] 3 4 3 2 4" xfId="6520" xr:uid="{A3D51F84-EB3F-4037-A6B2-653F11A4BE61}"/>
    <cellStyle name="Moneda [0] 3 4 3 2 5" xfId="12244" xr:uid="{8318F4D9-1357-49F5-B2BD-12F60EE2A69C}"/>
    <cellStyle name="Moneda [0] 3 4 3 3" xfId="1273" xr:uid="{1C9D9608-192D-49C1-B519-D99BD419114F}"/>
    <cellStyle name="Moneda [0] 3 4 3 3 2" xfId="2704" xr:uid="{72E1DEBD-2506-4CD5-869B-BDBE38B96BD1}"/>
    <cellStyle name="Moneda [0] 3 4 3 3 2 2" xfId="5566" xr:uid="{2F1F6761-464A-49E8-A6BB-2824421EED6F}"/>
    <cellStyle name="Moneda [0] 3 4 3 3 2 2 2" xfId="11290" xr:uid="{F5EFF061-44B5-4C9A-92AD-D19663BEACF3}"/>
    <cellStyle name="Moneda [0] 3 4 3 3 2 2 3" xfId="17014" xr:uid="{AE9C77C1-72DE-485F-9C4D-523FB2D6E07D}"/>
    <cellStyle name="Moneda [0] 3 4 3 3 2 3" xfId="8428" xr:uid="{8AC3DD7C-C9F9-40AF-B0FC-FACC350D419C}"/>
    <cellStyle name="Moneda [0] 3 4 3 3 2 4" xfId="14152" xr:uid="{51DDC56F-84D1-4034-892F-4E1247059034}"/>
    <cellStyle name="Moneda [0] 3 4 3 3 3" xfId="4135" xr:uid="{3B3C1245-BA8C-43B1-BB9A-C5DC67BEE2ED}"/>
    <cellStyle name="Moneda [0] 3 4 3 3 3 2" xfId="9859" xr:uid="{7D561820-EDF0-4E79-93A7-908B399A6A0D}"/>
    <cellStyle name="Moneda [0] 3 4 3 3 3 3" xfId="15583" xr:uid="{7659BB83-3441-43A2-A9AF-6F988F69B5FD}"/>
    <cellStyle name="Moneda [0] 3 4 3 3 4" xfId="6997" xr:uid="{C6853FFF-F584-4D63-8B5C-72BE05BE0D4E}"/>
    <cellStyle name="Moneda [0] 3 4 3 3 5" xfId="12721" xr:uid="{F3295530-3043-40C4-9573-C780BE211FAB}"/>
    <cellStyle name="Moneda [0] 3 4 3 4" xfId="1750" xr:uid="{1719BBB3-9483-4D17-8AB8-58DEE74BECFA}"/>
    <cellStyle name="Moneda [0] 3 4 3 4 2" xfId="4612" xr:uid="{20A6C17A-870D-4E68-9C85-AF90F2668BC1}"/>
    <cellStyle name="Moneda [0] 3 4 3 4 2 2" xfId="10336" xr:uid="{4A495BBF-3500-475E-AFFE-3053B2D2AEA9}"/>
    <cellStyle name="Moneda [0] 3 4 3 4 2 3" xfId="16060" xr:uid="{1C435750-41B6-4AA5-9191-5D484D304E58}"/>
    <cellStyle name="Moneda [0] 3 4 3 4 3" xfId="7474" xr:uid="{675C1423-998C-4977-967A-EABD234B9863}"/>
    <cellStyle name="Moneda [0] 3 4 3 4 4" xfId="13198" xr:uid="{422C0699-3206-4C13-9DDE-3D24AF552BB2}"/>
    <cellStyle name="Moneda [0] 3 4 3 5" xfId="3181" xr:uid="{DD87E1F0-AE76-462F-8154-9650CC0730DF}"/>
    <cellStyle name="Moneda [0] 3 4 3 5 2" xfId="8905" xr:uid="{7F20B446-AA08-4D9B-BC6B-775F2152A6DA}"/>
    <cellStyle name="Moneda [0] 3 4 3 5 3" xfId="14629" xr:uid="{E403F43A-09A7-4501-B32B-E1BB90493D6C}"/>
    <cellStyle name="Moneda [0] 3 4 3 6" xfId="6043" xr:uid="{955DF9EE-743B-4E4A-A636-37C530C0DD4E}"/>
    <cellStyle name="Moneda [0] 3 4 3 7" xfId="11767" xr:uid="{C1ED99EE-C918-4142-9CDD-CA2EF2E74FD7}"/>
    <cellStyle name="Moneda [0] 3 4 4" xfId="557" xr:uid="{5E284918-FC93-4C59-97F2-FEAF36BFAB62}"/>
    <cellStyle name="Moneda [0] 3 4 4 2" xfId="1988" xr:uid="{9D64F989-0963-409E-9F87-CB40BA0699AA}"/>
    <cellStyle name="Moneda [0] 3 4 4 2 2" xfId="4850" xr:uid="{D025A581-94C2-409A-B5DC-31F50A27F74A}"/>
    <cellStyle name="Moneda [0] 3 4 4 2 2 2" xfId="10574" xr:uid="{31EFAE05-F6FC-49FA-B04F-87C610E208E3}"/>
    <cellStyle name="Moneda [0] 3 4 4 2 2 3" xfId="16298" xr:uid="{7B9B8936-DE70-4986-8590-ABD33B02D006}"/>
    <cellStyle name="Moneda [0] 3 4 4 2 3" xfId="7712" xr:uid="{9B41EFCB-B673-4B36-9650-C9513B5AA1FF}"/>
    <cellStyle name="Moneda [0] 3 4 4 2 4" xfId="13436" xr:uid="{245BA11A-AEE3-4ED5-880E-0DEA199B26CA}"/>
    <cellStyle name="Moneda [0] 3 4 4 3" xfId="3419" xr:uid="{4CBADEF6-4C67-48AD-A618-30266429773E}"/>
    <cellStyle name="Moneda [0] 3 4 4 3 2" xfId="9143" xr:uid="{2DA7BF6F-9350-4F35-82DA-0C0BBA544373}"/>
    <cellStyle name="Moneda [0] 3 4 4 3 3" xfId="14867" xr:uid="{F7494305-268B-4452-98D0-EDAD741AE15C}"/>
    <cellStyle name="Moneda [0] 3 4 4 4" xfId="6281" xr:uid="{A0CC6895-3E96-4998-ADB7-9AB7502D854C}"/>
    <cellStyle name="Moneda [0] 3 4 4 5" xfId="12005" xr:uid="{2F592C12-51A8-4590-B777-57C01AE87E5E}"/>
    <cellStyle name="Moneda [0] 3 4 5" xfId="1034" xr:uid="{78074C75-A2FA-4655-868E-5ADCD043B2DB}"/>
    <cellStyle name="Moneda [0] 3 4 5 2" xfId="2465" xr:uid="{F1092787-3F68-4E02-9DC3-823419C2CB9D}"/>
    <cellStyle name="Moneda [0] 3 4 5 2 2" xfId="5327" xr:uid="{9C52869C-61A7-4FDC-BFCE-706ED4AC8764}"/>
    <cellStyle name="Moneda [0] 3 4 5 2 2 2" xfId="11051" xr:uid="{6F2D85B8-6461-4B83-980B-2DE1FF79B828}"/>
    <cellStyle name="Moneda [0] 3 4 5 2 2 3" xfId="16775" xr:uid="{C3ABE325-29B4-44FF-851B-BBC8849ECB54}"/>
    <cellStyle name="Moneda [0] 3 4 5 2 3" xfId="8189" xr:uid="{C7FC51C8-97BE-4D6B-BA42-502F0DB56C0B}"/>
    <cellStyle name="Moneda [0] 3 4 5 2 4" xfId="13913" xr:uid="{D4929149-F7FB-4D9A-A40A-807703323B08}"/>
    <cellStyle name="Moneda [0] 3 4 5 3" xfId="3896" xr:uid="{3599B84B-F01B-420B-8719-739AC0CDEFB3}"/>
    <cellStyle name="Moneda [0] 3 4 5 3 2" xfId="9620" xr:uid="{A41A8CDC-F38C-4D45-9EE9-A7ED843CAAFC}"/>
    <cellStyle name="Moneda [0] 3 4 5 3 3" xfId="15344" xr:uid="{A744C143-138F-4010-B51D-ACCFA761A672}"/>
    <cellStyle name="Moneda [0] 3 4 5 4" xfId="6758" xr:uid="{B1D83F81-2B64-4A96-9E18-9484477DC735}"/>
    <cellStyle name="Moneda [0] 3 4 5 5" xfId="12482" xr:uid="{A05831E9-7E4B-4A8C-B96E-034201E27EC1}"/>
    <cellStyle name="Moneda [0] 3 4 6" xfId="1511" xr:uid="{DA3A0795-BECD-48A0-A671-DE52BB4129E8}"/>
    <cellStyle name="Moneda [0] 3 4 6 2" xfId="4373" xr:uid="{213B46E2-4B66-4E65-B0CE-7C5FA43EFA7A}"/>
    <cellStyle name="Moneda [0] 3 4 6 2 2" xfId="10097" xr:uid="{5E50474C-1BBA-484D-8F93-DE5F5248F20D}"/>
    <cellStyle name="Moneda [0] 3 4 6 2 3" xfId="15821" xr:uid="{A92B5669-4008-4796-9E24-E30E211DBD56}"/>
    <cellStyle name="Moneda [0] 3 4 6 3" xfId="7235" xr:uid="{2BD78537-44FF-4FF5-A307-47CD910959B4}"/>
    <cellStyle name="Moneda [0] 3 4 6 4" xfId="12959" xr:uid="{AC77F218-B4E4-40ED-90F4-BF5EAABEA17B}"/>
    <cellStyle name="Moneda [0] 3 4 7" xfId="2942" xr:uid="{E151C33B-8462-4238-B6B3-86853660EFEC}"/>
    <cellStyle name="Moneda [0] 3 4 7 2" xfId="8666" xr:uid="{5CEB337D-EC30-4288-A4AA-0C810B259386}"/>
    <cellStyle name="Moneda [0] 3 4 7 3" xfId="14390" xr:uid="{DA0D0F23-07A1-4E00-83CD-763247C976D0}"/>
    <cellStyle name="Moneda [0] 3 4 8" xfId="5804" xr:uid="{785FE912-8428-4F0A-A1E8-03CE28967D08}"/>
    <cellStyle name="Moneda [0] 3 4 9" xfId="11528" xr:uid="{3241B327-306B-4117-8D7B-A2D5E316B3F5}"/>
    <cellStyle name="Moneda [0] 3 5" xfId="138" xr:uid="{BB4C4D05-EFCA-41EA-BF51-B3155240211F}"/>
    <cellStyle name="Moneda [0] 3 5 2" xfId="377" xr:uid="{A7F232EE-33D3-461F-83EF-F9C7815643CD}"/>
    <cellStyle name="Moneda [0] 3 5 2 2" xfId="854" xr:uid="{EDA5E149-5445-4054-B888-8DC5F06324B7}"/>
    <cellStyle name="Moneda [0] 3 5 2 2 2" xfId="2285" xr:uid="{A9BB52EC-2BA1-4CDE-8848-629B3E4816A1}"/>
    <cellStyle name="Moneda [0] 3 5 2 2 2 2" xfId="5147" xr:uid="{6B99AD1C-AD47-4D68-A9BD-B5C53F64650D}"/>
    <cellStyle name="Moneda [0] 3 5 2 2 2 2 2" xfId="10871" xr:uid="{8E8AE5F0-208E-40BC-97BE-637C043FA57B}"/>
    <cellStyle name="Moneda [0] 3 5 2 2 2 2 3" xfId="16595" xr:uid="{B0856A44-1DC2-44F2-8E2C-633D6500930D}"/>
    <cellStyle name="Moneda [0] 3 5 2 2 2 3" xfId="8009" xr:uid="{48E9FDED-4171-4876-84A0-84C3AFED0F9A}"/>
    <cellStyle name="Moneda [0] 3 5 2 2 2 4" xfId="13733" xr:uid="{E285253D-C6D6-4A62-A3A0-0563A2F27FC3}"/>
    <cellStyle name="Moneda [0] 3 5 2 2 3" xfId="3716" xr:uid="{03B39777-7F41-4827-8513-F7D8FF28D1E1}"/>
    <cellStyle name="Moneda [0] 3 5 2 2 3 2" xfId="9440" xr:uid="{A6D074FF-8EC4-49C5-AF32-516082A1B482}"/>
    <cellStyle name="Moneda [0] 3 5 2 2 3 3" xfId="15164" xr:uid="{974EAFEC-4749-46BD-981D-8FFD7C8287FB}"/>
    <cellStyle name="Moneda [0] 3 5 2 2 4" xfId="6578" xr:uid="{5C8858D0-CA68-4486-AB9A-E5A555F0B7D3}"/>
    <cellStyle name="Moneda [0] 3 5 2 2 5" xfId="12302" xr:uid="{30277A86-A934-416E-A2EC-F7CFAFE86AD5}"/>
    <cellStyle name="Moneda [0] 3 5 2 3" xfId="1331" xr:uid="{5CB05A07-9D46-480D-A9DF-CB27C1F303C8}"/>
    <cellStyle name="Moneda [0] 3 5 2 3 2" xfId="2762" xr:uid="{D560B12F-934F-4977-B88E-48FF6B3231C0}"/>
    <cellStyle name="Moneda [0] 3 5 2 3 2 2" xfId="5624" xr:uid="{E807A51D-01AB-43EE-AE74-C8FC8DB5A1E0}"/>
    <cellStyle name="Moneda [0] 3 5 2 3 2 2 2" xfId="11348" xr:uid="{FD924614-C4E2-4AFE-8871-DE04B8B4DD34}"/>
    <cellStyle name="Moneda [0] 3 5 2 3 2 2 3" xfId="17072" xr:uid="{710610F0-BBAB-4181-AA48-CD1483BF3650}"/>
    <cellStyle name="Moneda [0] 3 5 2 3 2 3" xfId="8486" xr:uid="{8B99EC3D-2899-4E23-9A47-C60F1D422C96}"/>
    <cellStyle name="Moneda [0] 3 5 2 3 2 4" xfId="14210" xr:uid="{4D0AC374-80D9-4AF1-884A-1838965B7848}"/>
    <cellStyle name="Moneda [0] 3 5 2 3 3" xfId="4193" xr:uid="{05A503D4-AEC4-4C0A-8F19-9BC625C84A3B}"/>
    <cellStyle name="Moneda [0] 3 5 2 3 3 2" xfId="9917" xr:uid="{E014F2F1-8B6D-4B2E-947E-0A8859224DD5}"/>
    <cellStyle name="Moneda [0] 3 5 2 3 3 3" xfId="15641" xr:uid="{54584224-EA32-4C15-8869-C16181D2CB68}"/>
    <cellStyle name="Moneda [0] 3 5 2 3 4" xfId="7055" xr:uid="{AE353D65-DE5E-4303-B942-2895561734B6}"/>
    <cellStyle name="Moneda [0] 3 5 2 3 5" xfId="12779" xr:uid="{82F91DA9-975F-460C-8318-98F5C6F0D4F1}"/>
    <cellStyle name="Moneda [0] 3 5 2 4" xfId="1808" xr:uid="{89765197-DC9D-46EA-96A4-B50618CA0F2D}"/>
    <cellStyle name="Moneda [0] 3 5 2 4 2" xfId="4670" xr:uid="{2B7BD0F8-7107-4E0B-A40C-E0D989DFABC8}"/>
    <cellStyle name="Moneda [0] 3 5 2 4 2 2" xfId="10394" xr:uid="{FB0DCA06-947D-405F-9514-8448C6E9816D}"/>
    <cellStyle name="Moneda [0] 3 5 2 4 2 3" xfId="16118" xr:uid="{599E1167-C0BB-4A1D-A6B6-363F87A53E4F}"/>
    <cellStyle name="Moneda [0] 3 5 2 4 3" xfId="7532" xr:uid="{021098CE-2E71-45D2-900C-FE4B937D9035}"/>
    <cellStyle name="Moneda [0] 3 5 2 4 4" xfId="13256" xr:uid="{96BC1CB6-2D67-4718-836D-9BB2C508D2A6}"/>
    <cellStyle name="Moneda [0] 3 5 2 5" xfId="3239" xr:uid="{3F9AF1A3-BE00-41C1-93E5-D2C57B71028B}"/>
    <cellStyle name="Moneda [0] 3 5 2 5 2" xfId="8963" xr:uid="{329110B0-2BE5-4306-A297-F044C22A9C14}"/>
    <cellStyle name="Moneda [0] 3 5 2 5 3" xfId="14687" xr:uid="{3DCD1020-2C32-41C6-AE7E-15CD06386FA8}"/>
    <cellStyle name="Moneda [0] 3 5 2 6" xfId="6101" xr:uid="{8C1B97DF-246A-4711-8061-DB462E5CA76A}"/>
    <cellStyle name="Moneda [0] 3 5 2 7" xfId="11825" xr:uid="{763C45DE-671D-4297-95AB-39ABD57EB1DB}"/>
    <cellStyle name="Moneda [0] 3 5 3" xfId="615" xr:uid="{00FB73D5-62B0-472B-AE26-8A44DF255D8F}"/>
    <cellStyle name="Moneda [0] 3 5 3 2" xfId="2046" xr:uid="{F29D204D-1177-4546-BACF-C9C2468C3B6E}"/>
    <cellStyle name="Moneda [0] 3 5 3 2 2" xfId="4908" xr:uid="{12978F6C-B2A2-4A1F-B7F3-1867B00C9097}"/>
    <cellStyle name="Moneda [0] 3 5 3 2 2 2" xfId="10632" xr:uid="{B5440DBF-E484-4322-8A8D-5440F9D4F5A2}"/>
    <cellStyle name="Moneda [0] 3 5 3 2 2 3" xfId="16356" xr:uid="{B58F1257-C616-4CD8-AB78-C5B7133F409A}"/>
    <cellStyle name="Moneda [0] 3 5 3 2 3" xfId="7770" xr:uid="{86559AF5-C959-4773-ACFA-9ACC011F3806}"/>
    <cellStyle name="Moneda [0] 3 5 3 2 4" xfId="13494" xr:uid="{1E623869-4133-494F-BF48-CF1425BAFD1D}"/>
    <cellStyle name="Moneda [0] 3 5 3 3" xfId="3477" xr:uid="{0B976A87-3CA3-4603-804E-D3062088EA8A}"/>
    <cellStyle name="Moneda [0] 3 5 3 3 2" xfId="9201" xr:uid="{53DB10F3-F0B5-4377-9C36-139B82F2C40C}"/>
    <cellStyle name="Moneda [0] 3 5 3 3 3" xfId="14925" xr:uid="{6689C2A8-684C-46F6-BC19-453EC8DDD921}"/>
    <cellStyle name="Moneda [0] 3 5 3 4" xfId="6339" xr:uid="{098941CF-1BD9-471F-B64A-8FBF192CC943}"/>
    <cellStyle name="Moneda [0] 3 5 3 5" xfId="12063" xr:uid="{2782430F-E6A2-4C46-97FA-18113B343A3E}"/>
    <cellStyle name="Moneda [0] 3 5 4" xfId="1092" xr:uid="{C4CEE749-B925-45BC-B4A6-EAD82A334647}"/>
    <cellStyle name="Moneda [0] 3 5 4 2" xfId="2523" xr:uid="{170823EE-271F-45FB-BA94-8BEF2EFAC7FF}"/>
    <cellStyle name="Moneda [0] 3 5 4 2 2" xfId="5385" xr:uid="{6B3ADA52-EF47-42EA-B04C-9BCB9B45F7D2}"/>
    <cellStyle name="Moneda [0] 3 5 4 2 2 2" xfId="11109" xr:uid="{88DB2862-B2A1-4000-812C-E3DD3E6955AF}"/>
    <cellStyle name="Moneda [0] 3 5 4 2 2 3" xfId="16833" xr:uid="{AFC82872-F731-440A-AF1D-6489D20562C1}"/>
    <cellStyle name="Moneda [0] 3 5 4 2 3" xfId="8247" xr:uid="{1EF66056-0D53-4912-9AF9-8ADA16F89960}"/>
    <cellStyle name="Moneda [0] 3 5 4 2 4" xfId="13971" xr:uid="{23ECA336-FA74-4242-A88B-1488E327DAC9}"/>
    <cellStyle name="Moneda [0] 3 5 4 3" xfId="3954" xr:uid="{D2C80A79-3C14-472D-A06D-B223B8C8D701}"/>
    <cellStyle name="Moneda [0] 3 5 4 3 2" xfId="9678" xr:uid="{65BBC50C-B263-4836-A4BD-945779E81A3D}"/>
    <cellStyle name="Moneda [0] 3 5 4 3 3" xfId="15402" xr:uid="{35519884-9C4E-4FD9-B142-AFD2990F1226}"/>
    <cellStyle name="Moneda [0] 3 5 4 4" xfId="6816" xr:uid="{1738CFDD-2178-48C6-A7FB-A01DF297B6B9}"/>
    <cellStyle name="Moneda [0] 3 5 4 5" xfId="12540" xr:uid="{C544959A-C8EE-46C2-9AAE-580E62EB8E5F}"/>
    <cellStyle name="Moneda [0] 3 5 5" xfId="1569" xr:uid="{1E9870D1-D5B8-49B2-82C9-7C7BEC086CCD}"/>
    <cellStyle name="Moneda [0] 3 5 5 2" xfId="4431" xr:uid="{7076C0D7-1EE9-4A1D-8D5B-07812FDCCF07}"/>
    <cellStyle name="Moneda [0] 3 5 5 2 2" xfId="10155" xr:uid="{E9D812CA-C019-4BA9-AD8F-F7BA7503815C}"/>
    <cellStyle name="Moneda [0] 3 5 5 2 3" xfId="15879" xr:uid="{EDA747BA-FA8D-4A27-AECB-AB413422795B}"/>
    <cellStyle name="Moneda [0] 3 5 5 3" xfId="7293" xr:uid="{CEA31B9E-674E-48A4-84B0-476C20E2AA26}"/>
    <cellStyle name="Moneda [0] 3 5 5 4" xfId="13017" xr:uid="{8E267061-5DF7-4C0D-B2DD-E3E0D047B4DC}"/>
    <cellStyle name="Moneda [0] 3 5 6" xfId="3000" xr:uid="{0F64DB7B-F52B-4E8A-B47A-A68CC145A66F}"/>
    <cellStyle name="Moneda [0] 3 5 6 2" xfId="8724" xr:uid="{0BF4E646-ED48-4963-ADB5-049BCBE1E8A5}"/>
    <cellStyle name="Moneda [0] 3 5 6 3" xfId="14448" xr:uid="{BA284C80-8475-4B70-9B50-69F4218F33CC}"/>
    <cellStyle name="Moneda [0] 3 5 7" xfId="5862" xr:uid="{961CCFD9-7EA5-44EA-82D3-0D5EBA9F7FEF}"/>
    <cellStyle name="Moneda [0] 3 5 8" xfId="11586" xr:uid="{FEF2BF16-80F8-4D4A-8226-D75D8128C129}"/>
    <cellStyle name="Moneda [0] 3 6" xfId="259" xr:uid="{34F097E5-A983-40CB-A151-851BA00BCB84}"/>
    <cellStyle name="Moneda [0] 3 6 2" xfId="736" xr:uid="{012F01B9-BC75-4A70-B8CC-3E417270F647}"/>
    <cellStyle name="Moneda [0] 3 6 2 2" xfId="2167" xr:uid="{F75AAA82-C8AA-4F9A-A38A-F7E91E59DD2B}"/>
    <cellStyle name="Moneda [0] 3 6 2 2 2" xfId="5029" xr:uid="{FCD03466-E650-4515-BB8F-40F175CC366E}"/>
    <cellStyle name="Moneda [0] 3 6 2 2 2 2" xfId="10753" xr:uid="{2FFC8741-0011-427B-807D-11B04EF83EC7}"/>
    <cellStyle name="Moneda [0] 3 6 2 2 2 3" xfId="16477" xr:uid="{B4F605F5-B93C-4A3C-B54A-6C8867E592D5}"/>
    <cellStyle name="Moneda [0] 3 6 2 2 3" xfId="7891" xr:uid="{DC19E21F-B493-433D-8B90-BE3014EF4B1C}"/>
    <cellStyle name="Moneda [0] 3 6 2 2 4" xfId="13615" xr:uid="{37BDF55B-9CA5-4A16-989C-3905ED9B8B75}"/>
    <cellStyle name="Moneda [0] 3 6 2 3" xfId="3598" xr:uid="{15235352-A9C0-4C1D-A8FE-B77B40C4AF49}"/>
    <cellStyle name="Moneda [0] 3 6 2 3 2" xfId="9322" xr:uid="{0E1215C1-6332-4A92-BDD0-B5BF4AE0B9F0}"/>
    <cellStyle name="Moneda [0] 3 6 2 3 3" xfId="15046" xr:uid="{DB02AC10-A918-42B7-A855-8A6477C72DD1}"/>
    <cellStyle name="Moneda [0] 3 6 2 4" xfId="6460" xr:uid="{7FBCBE3A-6B29-4144-835B-45A765730B24}"/>
    <cellStyle name="Moneda [0] 3 6 2 5" xfId="12184" xr:uid="{4B172E85-A162-4DB9-B448-9DAD1A57AEC9}"/>
    <cellStyle name="Moneda [0] 3 6 3" xfId="1213" xr:uid="{65133F51-5DA1-4EBD-8271-FC14E8BA4DB7}"/>
    <cellStyle name="Moneda [0] 3 6 3 2" xfId="2644" xr:uid="{67072058-692C-4F8B-B937-24B91E44B0A4}"/>
    <cellStyle name="Moneda [0] 3 6 3 2 2" xfId="5506" xr:uid="{5005E538-8203-4441-91AF-9882B6F979BE}"/>
    <cellStyle name="Moneda [0] 3 6 3 2 2 2" xfId="11230" xr:uid="{445AB4DF-D4C9-40FF-8245-757569916F8D}"/>
    <cellStyle name="Moneda [0] 3 6 3 2 2 3" xfId="16954" xr:uid="{EEB839EF-C2F7-46E7-A462-C09F49C26FEA}"/>
    <cellStyle name="Moneda [0] 3 6 3 2 3" xfId="8368" xr:uid="{BB6FE467-F6F8-4874-946F-A8E3004FF15C}"/>
    <cellStyle name="Moneda [0] 3 6 3 2 4" xfId="14092" xr:uid="{D63B689A-FF50-4858-B979-3A87FA93F60A}"/>
    <cellStyle name="Moneda [0] 3 6 3 3" xfId="4075" xr:uid="{324FA811-6150-49DF-A60B-DE76862A8AF9}"/>
    <cellStyle name="Moneda [0] 3 6 3 3 2" xfId="9799" xr:uid="{270F834B-1EC8-4853-A89F-936231C4FA33}"/>
    <cellStyle name="Moneda [0] 3 6 3 3 3" xfId="15523" xr:uid="{52AEF421-E4A7-4B6E-B35B-BC409D3487E0}"/>
    <cellStyle name="Moneda [0] 3 6 3 4" xfId="6937" xr:uid="{3B37B50F-08E8-46F4-AA72-9E971E52EB61}"/>
    <cellStyle name="Moneda [0] 3 6 3 5" xfId="12661" xr:uid="{FDB42462-0F4F-4F29-BC3B-01F677C82E58}"/>
    <cellStyle name="Moneda [0] 3 6 4" xfId="1690" xr:uid="{76959E39-D9DA-457B-81AF-E514FD5509DD}"/>
    <cellStyle name="Moneda [0] 3 6 4 2" xfId="4552" xr:uid="{2DF8DFC1-1FDC-42F5-8D1D-FB9618C5BB99}"/>
    <cellStyle name="Moneda [0] 3 6 4 2 2" xfId="10276" xr:uid="{9514F47A-BC4C-48B6-AD88-D10DDBC97E74}"/>
    <cellStyle name="Moneda [0] 3 6 4 2 3" xfId="16000" xr:uid="{072889C5-498E-4440-9AD5-61D2CC534CA7}"/>
    <cellStyle name="Moneda [0] 3 6 4 3" xfId="7414" xr:uid="{4E31283F-B352-49B8-B77C-E04022C1DBF6}"/>
    <cellStyle name="Moneda [0] 3 6 4 4" xfId="13138" xr:uid="{839B1791-2069-480C-9C32-2F6A585507EB}"/>
    <cellStyle name="Moneda [0] 3 6 5" xfId="3121" xr:uid="{987C0FB0-A12F-4E68-A086-3EF541E504BF}"/>
    <cellStyle name="Moneda [0] 3 6 5 2" xfId="8845" xr:uid="{91644546-314C-4A5F-B185-5972D4F7C2E2}"/>
    <cellStyle name="Moneda [0] 3 6 5 3" xfId="14569" xr:uid="{B6FC77EF-C66B-4681-BFAB-DA2214274D44}"/>
    <cellStyle name="Moneda [0] 3 6 6" xfId="5983" xr:uid="{990F7F4B-BDE5-490D-9456-7253CEFAA546}"/>
    <cellStyle name="Moneda [0] 3 6 7" xfId="11707" xr:uid="{BB4E04A5-998F-437E-8CD8-75215B57C27B}"/>
    <cellStyle name="Moneda [0] 3 7" xfId="497" xr:uid="{A7F7C1C0-8660-4ACB-A109-45AE2BC32EB5}"/>
    <cellStyle name="Moneda [0] 3 7 2" xfId="1928" xr:uid="{A990AA7F-902A-403F-8C59-05CE26A56B75}"/>
    <cellStyle name="Moneda [0] 3 7 2 2" xfId="4790" xr:uid="{6085E56B-73CF-4C7F-8526-D8A7FFA1F599}"/>
    <cellStyle name="Moneda [0] 3 7 2 2 2" xfId="10514" xr:uid="{73786894-841F-47CF-873F-8867F33A7DA3}"/>
    <cellStyle name="Moneda [0] 3 7 2 2 3" xfId="16238" xr:uid="{B54B4A49-CA11-4317-8ADA-CC17F5090ECA}"/>
    <cellStyle name="Moneda [0] 3 7 2 3" xfId="7652" xr:uid="{4CCAEA8B-3D3E-4922-9D8B-2C03CB83F74F}"/>
    <cellStyle name="Moneda [0] 3 7 2 4" xfId="13376" xr:uid="{1717413C-4BC7-421D-B4F7-7AB369A9D643}"/>
    <cellStyle name="Moneda [0] 3 7 3" xfId="3359" xr:uid="{A53C4931-F9BF-427A-A196-C581191784A9}"/>
    <cellStyle name="Moneda [0] 3 7 3 2" xfId="9083" xr:uid="{D71B20FD-C0C3-4970-8042-BF3BF0202473}"/>
    <cellStyle name="Moneda [0] 3 7 3 3" xfId="14807" xr:uid="{417597DA-C196-4803-B2C1-C5CD52CEDBCE}"/>
    <cellStyle name="Moneda [0] 3 7 4" xfId="6221" xr:uid="{5176DEC2-1321-4A96-92B7-5845D4B57BE6}"/>
    <cellStyle name="Moneda [0] 3 7 5" xfId="11945" xr:uid="{6E06420C-0FC3-45A4-BE33-16A3250F6FBA}"/>
    <cellStyle name="Moneda [0] 3 8" xfId="974" xr:uid="{9D21A167-BD01-4B2F-9933-1A567277F161}"/>
    <cellStyle name="Moneda [0] 3 8 2" xfId="2405" xr:uid="{211BBCEE-2F53-42B8-BF00-A19CC659DC65}"/>
    <cellStyle name="Moneda [0] 3 8 2 2" xfId="5267" xr:uid="{6BC46E6D-5320-4E73-A7AE-E50DD40A111B}"/>
    <cellStyle name="Moneda [0] 3 8 2 2 2" xfId="10991" xr:uid="{E19D1F26-D10D-4C07-B800-AE71E1F3D2A4}"/>
    <cellStyle name="Moneda [0] 3 8 2 2 3" xfId="16715" xr:uid="{0A1E4B30-6823-4595-A6EC-1CB839829294}"/>
    <cellStyle name="Moneda [0] 3 8 2 3" xfId="8129" xr:uid="{B2A0A5F9-C76F-40B7-8295-A2076589EE9A}"/>
    <cellStyle name="Moneda [0] 3 8 2 4" xfId="13853" xr:uid="{31445E44-BE4A-4F4B-91E6-31CA928C2887}"/>
    <cellStyle name="Moneda [0] 3 8 3" xfId="3836" xr:uid="{9B934B82-C1F8-4A29-A36D-B65FB5AB24F5}"/>
    <cellStyle name="Moneda [0] 3 8 3 2" xfId="9560" xr:uid="{EC8DABF3-A29E-4796-850D-1A5D68D409A6}"/>
    <cellStyle name="Moneda [0] 3 8 3 3" xfId="15284" xr:uid="{D8B3CDD6-F3BD-45F9-8601-EB14F5689756}"/>
    <cellStyle name="Moneda [0] 3 8 4" xfId="6698" xr:uid="{A99C3466-3F08-4F02-A732-776E6644A34A}"/>
    <cellStyle name="Moneda [0] 3 8 5" xfId="12422" xr:uid="{0029843D-1AC9-44A5-BD36-07B9AD249D94}"/>
    <cellStyle name="Moneda [0] 3 9" xfId="1451" xr:uid="{0DAE06CE-5AF4-4E60-8590-7C2F8E8A2F11}"/>
    <cellStyle name="Moneda [0] 3 9 2" xfId="4313" xr:uid="{E651E7FA-B1A4-4D73-866E-9BB4DCE2EE1A}"/>
    <cellStyle name="Moneda [0] 3 9 2 2" xfId="10037" xr:uid="{02CDB005-8AB1-4AE7-AA43-C09AC291AF03}"/>
    <cellStyle name="Moneda [0] 3 9 2 3" xfId="15761" xr:uid="{DEDA1F6E-64D6-4555-946B-49EC4081A8B3}"/>
    <cellStyle name="Moneda [0] 3 9 3" xfId="7175" xr:uid="{6E23ACDF-E09B-4C80-9070-65DE4990DC24}"/>
    <cellStyle name="Moneda [0] 3 9 4" xfId="12899" xr:uid="{92FFE20B-4BF1-4593-B3D2-124F3AA1ABF6}"/>
    <cellStyle name="Moneda 10" xfId="5785" xr:uid="{622A08EA-E02B-40C3-9F4D-0F0AAFC16177}"/>
    <cellStyle name="Moneda 11" xfId="11509" xr:uid="{EB428895-0487-42DF-8D2F-DDD1F7546F32}"/>
    <cellStyle name="Moneda 2" xfId="178" xr:uid="{BF2A44D6-DAB7-4387-BEED-0AA4E0F13242}"/>
    <cellStyle name="Moneda 2 2" xfId="417" xr:uid="{60968253-797D-4F74-ADAC-A188D6176556}"/>
    <cellStyle name="Moneda 2 2 2" xfId="894" xr:uid="{FD3A2969-E09F-483A-8376-3911CF57305E}"/>
    <cellStyle name="Moneda 2 2 2 2" xfId="2325" xr:uid="{1A4ABDCD-8595-4E89-B46E-A17EFE20DEB2}"/>
    <cellStyle name="Moneda 2 2 2 2 2" xfId="5187" xr:uid="{592AC3C1-9AA1-4D90-9D23-BAA42C56F3C3}"/>
    <cellStyle name="Moneda 2 2 2 2 2 2" xfId="10911" xr:uid="{3F5EEA9E-2ABB-45A8-8204-83D0C1037C2A}"/>
    <cellStyle name="Moneda 2 2 2 2 2 3" xfId="16635" xr:uid="{5D4D94D4-3A2C-4809-839A-88322887A72A}"/>
    <cellStyle name="Moneda 2 2 2 2 3" xfId="8049" xr:uid="{7F71E499-5420-4F09-B933-5B8D66ECAE25}"/>
    <cellStyle name="Moneda 2 2 2 2 4" xfId="13773" xr:uid="{9F88F780-B954-4F0C-B2AD-4C2786ED5EBA}"/>
    <cellStyle name="Moneda 2 2 2 3" xfId="3756" xr:uid="{F2D3D75E-8C75-4922-A347-A4963F0AD5FF}"/>
    <cellStyle name="Moneda 2 2 2 3 2" xfId="9480" xr:uid="{4BE1E2BD-1C03-436D-925C-F9C4EA323597}"/>
    <cellStyle name="Moneda 2 2 2 3 3" xfId="15204" xr:uid="{D957FF6E-C594-48F4-9FC4-E9D760D6DBB9}"/>
    <cellStyle name="Moneda 2 2 2 4" xfId="6618" xr:uid="{3A6AFDD5-17CE-42FD-A6E1-57D8AF4EF1C9}"/>
    <cellStyle name="Moneda 2 2 2 5" xfId="12342" xr:uid="{B249AB4D-0B03-4E0E-8CA2-D0655D840C5E}"/>
    <cellStyle name="Moneda 2 2 3" xfId="1371" xr:uid="{52371DCA-8B71-417F-B736-0F286F20338C}"/>
    <cellStyle name="Moneda 2 2 3 2" xfId="2802" xr:uid="{AC8D3187-51A5-48FE-A6EC-071002ED8B88}"/>
    <cellStyle name="Moneda 2 2 3 2 2" xfId="5664" xr:uid="{EC806A4A-F5E6-4F71-9EAA-F0E224DFD8EC}"/>
    <cellStyle name="Moneda 2 2 3 2 2 2" xfId="11388" xr:uid="{80F59E02-90D1-4388-B662-73E8873DDABA}"/>
    <cellStyle name="Moneda 2 2 3 2 2 3" xfId="17112" xr:uid="{F2434392-4D35-496F-9C24-12793D86FD04}"/>
    <cellStyle name="Moneda 2 2 3 2 3" xfId="8526" xr:uid="{49945AAA-C80D-4A0B-AC69-30EA5F38738B}"/>
    <cellStyle name="Moneda 2 2 3 2 4" xfId="14250" xr:uid="{9CB2C163-4696-44EE-A33E-5FEF4F59408B}"/>
    <cellStyle name="Moneda 2 2 3 3" xfId="4233" xr:uid="{FF8CEEF9-C683-4998-B328-288691106B56}"/>
    <cellStyle name="Moneda 2 2 3 3 2" xfId="9957" xr:uid="{698600B9-A762-448E-9A2F-696E2D611F92}"/>
    <cellStyle name="Moneda 2 2 3 3 3" xfId="15681" xr:uid="{6BBC27A5-AD92-4F4C-8348-76B6597CCF12}"/>
    <cellStyle name="Moneda 2 2 3 4" xfId="7095" xr:uid="{588AC15B-0F09-4469-B30D-A8AB3BCB8DC5}"/>
    <cellStyle name="Moneda 2 2 3 5" xfId="12819" xr:uid="{75DFF22B-6190-4167-AFDA-74A63D663C07}"/>
    <cellStyle name="Moneda 2 2 4" xfId="1848" xr:uid="{F7DDA1AE-CFF5-46A0-AFCB-E8DD784B2EB9}"/>
    <cellStyle name="Moneda 2 2 4 2" xfId="4710" xr:uid="{BB4C718F-D94B-481F-87AE-47DD68E1878B}"/>
    <cellStyle name="Moneda 2 2 4 2 2" xfId="10434" xr:uid="{D1DFB44E-C78E-45C6-A7D4-23F0DF147B9E}"/>
    <cellStyle name="Moneda 2 2 4 2 3" xfId="16158" xr:uid="{32F639E8-6435-400D-95C3-1C7BA1102146}"/>
    <cellStyle name="Moneda 2 2 4 3" xfId="7572" xr:uid="{9CFD93A7-5099-4F38-ABF2-08043EE906D6}"/>
    <cellStyle name="Moneda 2 2 4 4" xfId="13296" xr:uid="{EBCE1146-BBD4-4A46-82BB-0662EDBD4A9F}"/>
    <cellStyle name="Moneda 2 2 5" xfId="3279" xr:uid="{3974799C-1022-4046-8C7C-56F9F2540F14}"/>
    <cellStyle name="Moneda 2 2 5 2" xfId="9003" xr:uid="{D6C6482A-48E9-46A3-8034-290FAFBF4580}"/>
    <cellStyle name="Moneda 2 2 5 3" xfId="14727" xr:uid="{25D80BBC-F74D-45AB-BFDE-B0E42A743080}"/>
    <cellStyle name="Moneda 2 2 6" xfId="6141" xr:uid="{18C02ABB-08F8-49C6-A785-996959A225BE}"/>
    <cellStyle name="Moneda 2 2 7" xfId="11865" xr:uid="{8BC0C90C-106E-4ECB-B843-CF2825179DBE}"/>
    <cellStyle name="Moneda 2 3" xfId="655" xr:uid="{6F838972-592A-477B-AC86-4CF038555EC7}"/>
    <cellStyle name="Moneda 2 3 2" xfId="2086" xr:uid="{E20416BF-FA7F-4D98-B4F2-73E826C37D91}"/>
    <cellStyle name="Moneda 2 3 2 2" xfId="4948" xr:uid="{FF089485-C273-4984-818D-720AF523C5B4}"/>
    <cellStyle name="Moneda 2 3 2 2 2" xfId="10672" xr:uid="{DA2A22CC-3CD3-48D9-AAA0-A20D5AD68356}"/>
    <cellStyle name="Moneda 2 3 2 2 3" xfId="16396" xr:uid="{AB41AE36-EA17-4FF0-9EA5-04839B74DDD4}"/>
    <cellStyle name="Moneda 2 3 2 3" xfId="7810" xr:uid="{2E5E0021-E707-4935-93DF-FC397C15745C}"/>
    <cellStyle name="Moneda 2 3 2 4" xfId="13534" xr:uid="{0B3620C9-F7E6-445A-8618-C5BAE17D2556}"/>
    <cellStyle name="Moneda 2 3 3" xfId="3517" xr:uid="{3D009A54-FD3C-4A9C-AF05-F6DF954121B0}"/>
    <cellStyle name="Moneda 2 3 3 2" xfId="9241" xr:uid="{10894966-592E-4981-9EC8-9F7C8B223749}"/>
    <cellStyle name="Moneda 2 3 3 3" xfId="14965" xr:uid="{032C4629-57AF-4B31-BCA0-FB35822F87E8}"/>
    <cellStyle name="Moneda 2 3 4" xfId="6379" xr:uid="{AF868C81-B9E2-43D9-9824-AE4F055FF6B1}"/>
    <cellStyle name="Moneda 2 3 5" xfId="12103" xr:uid="{2BB1A446-6383-4A4F-A122-1B76FFBAD7A7}"/>
    <cellStyle name="Moneda 2 4" xfId="1132" xr:uid="{F199AEEF-90A1-4260-85B8-F4F5FB289AB1}"/>
    <cellStyle name="Moneda 2 4 2" xfId="2563" xr:uid="{1F6D91A6-40D8-4B22-BA1F-3943B575DB93}"/>
    <cellStyle name="Moneda 2 4 2 2" xfId="5425" xr:uid="{15F7BBE0-6B90-4CD3-89C5-8C3FA767CCB3}"/>
    <cellStyle name="Moneda 2 4 2 2 2" xfId="11149" xr:uid="{CF48322B-B8EA-4F02-A6D9-139095418057}"/>
    <cellStyle name="Moneda 2 4 2 2 3" xfId="16873" xr:uid="{2EFE535B-234C-4374-B8EB-992A5A9183BF}"/>
    <cellStyle name="Moneda 2 4 2 3" xfId="8287" xr:uid="{BB20F880-5FD5-40DA-AED9-EB4388932E2E}"/>
    <cellStyle name="Moneda 2 4 2 4" xfId="14011" xr:uid="{E8AC5F44-DCB8-40CE-A6D7-FA0220993D85}"/>
    <cellStyle name="Moneda 2 4 3" xfId="3994" xr:uid="{A3E0622D-B4B5-4DC5-AE12-4B9E18278925}"/>
    <cellStyle name="Moneda 2 4 3 2" xfId="9718" xr:uid="{D9EEC431-589F-430A-82A3-B6E2A21F7735}"/>
    <cellStyle name="Moneda 2 4 3 3" xfId="15442" xr:uid="{4C799107-196B-4661-B92A-17D5EB543D98}"/>
    <cellStyle name="Moneda 2 4 4" xfId="6856" xr:uid="{E1DEA9CC-4501-44DC-A25B-91A782E0E353}"/>
    <cellStyle name="Moneda 2 4 5" xfId="12580" xr:uid="{EC8B73A9-3F78-4663-966D-C7FF8D83E897}"/>
    <cellStyle name="Moneda 2 5" xfId="1609" xr:uid="{0EF371D0-C9CA-4E97-B12B-7F691CE7C0A8}"/>
    <cellStyle name="Moneda 2 5 2" xfId="4471" xr:uid="{EE424C7B-A5EB-42C1-8BE6-6014275D8A7B}"/>
    <cellStyle name="Moneda 2 5 2 2" xfId="10195" xr:uid="{C34D3096-9DA5-44F6-99A7-FC897B9111D9}"/>
    <cellStyle name="Moneda 2 5 2 3" xfId="15919" xr:uid="{C285BA37-5715-43B7-A4C6-ECAD86A247F9}"/>
    <cellStyle name="Moneda 2 5 3" xfId="7333" xr:uid="{CD63749E-D1E0-4C02-8482-2C3667CD3D21}"/>
    <cellStyle name="Moneda 2 5 4" xfId="13057" xr:uid="{4270DD6C-E6CA-4D42-A0E6-8F0332E81792}"/>
    <cellStyle name="Moneda 2 6" xfId="3040" xr:uid="{359F875E-1662-4024-B877-40E80A62FCA0}"/>
    <cellStyle name="Moneda 2 6 2" xfId="8764" xr:uid="{30D265E9-319B-4360-AC3B-16294CE3BFB9}"/>
    <cellStyle name="Moneda 2 6 3" xfId="14488" xr:uid="{BDE3004F-D769-402C-AFB1-1AE79A68260A}"/>
    <cellStyle name="Moneda 2 7" xfId="5902" xr:uid="{52894861-F20D-4685-8E4B-EE4965137A5B}"/>
    <cellStyle name="Moneda 2 8" xfId="11626" xr:uid="{62057BB2-3BDB-4446-8D9C-5D14B7714D48}"/>
    <cellStyle name="Moneda 3" xfId="238" xr:uid="{C24593E7-6CD4-42CD-B587-1197CEFD2476}"/>
    <cellStyle name="Moneda 3 2" xfId="477" xr:uid="{B29EBAA7-28CB-456A-BE51-0BBE9172A7C7}"/>
    <cellStyle name="Moneda 3 2 2" xfId="954" xr:uid="{D65FAD20-07DE-450F-9873-70E456E20938}"/>
    <cellStyle name="Moneda 3 2 2 2" xfId="2385" xr:uid="{9FD82CE4-9711-40FE-885B-83EE8A794EDB}"/>
    <cellStyle name="Moneda 3 2 2 2 2" xfId="5247" xr:uid="{3D47A0BC-792F-47E1-900A-9DE570519202}"/>
    <cellStyle name="Moneda 3 2 2 2 2 2" xfId="10971" xr:uid="{08A9F3D3-864E-44F1-A475-F3E072EACC32}"/>
    <cellStyle name="Moneda 3 2 2 2 2 3" xfId="16695" xr:uid="{6FB1B939-BA3A-47FC-8D8A-1470DEAC1B70}"/>
    <cellStyle name="Moneda 3 2 2 2 3" xfId="8109" xr:uid="{B1B898C7-4E97-48ED-B298-E7AD4760B38E}"/>
    <cellStyle name="Moneda 3 2 2 2 4" xfId="13833" xr:uid="{FCD05714-619C-4C16-A498-DBBC857607A5}"/>
    <cellStyle name="Moneda 3 2 2 3" xfId="3816" xr:uid="{0E711F1D-3312-4D42-A738-699FE94DE08A}"/>
    <cellStyle name="Moneda 3 2 2 3 2" xfId="9540" xr:uid="{10374123-8958-43B6-AE4B-97C56742C3FB}"/>
    <cellStyle name="Moneda 3 2 2 3 3" xfId="15264" xr:uid="{ADAE1162-86EB-4620-853C-2581E3CFA1B1}"/>
    <cellStyle name="Moneda 3 2 2 4" xfId="6678" xr:uid="{0FA23379-1874-4860-B0E1-0304E63B5A07}"/>
    <cellStyle name="Moneda 3 2 2 5" xfId="12402" xr:uid="{0F4BF6F9-0A3F-4E8E-869F-09516499E74E}"/>
    <cellStyle name="Moneda 3 2 3" xfId="1431" xr:uid="{01AB8D98-B6FA-4062-B803-5001FA22D6CB}"/>
    <cellStyle name="Moneda 3 2 3 2" xfId="2862" xr:uid="{0AA2B361-C8EF-4E3D-AD4D-3321DD86F627}"/>
    <cellStyle name="Moneda 3 2 3 2 2" xfId="5724" xr:uid="{B5F6E1D0-33F7-45F2-AE73-8BC9E0A272EC}"/>
    <cellStyle name="Moneda 3 2 3 2 2 2" xfId="11448" xr:uid="{E50D31CF-6686-4D54-98B2-3AC21792F83C}"/>
    <cellStyle name="Moneda 3 2 3 2 2 3" xfId="17172" xr:uid="{EBB91146-4197-4700-BA02-C1B4EE65FFFA}"/>
    <cellStyle name="Moneda 3 2 3 2 3" xfId="8586" xr:uid="{2FF9DB2F-CA9A-47A3-90F2-6FD7F4E6CECA}"/>
    <cellStyle name="Moneda 3 2 3 2 4" xfId="14310" xr:uid="{4834DF5F-80D5-4EE1-9C63-6134B1D970BA}"/>
    <cellStyle name="Moneda 3 2 3 3" xfId="4293" xr:uid="{017C8CD1-23B0-48D7-9813-1520C599A319}"/>
    <cellStyle name="Moneda 3 2 3 3 2" xfId="10017" xr:uid="{C80FBC0D-83F3-462F-A4CE-B11CF9D551B8}"/>
    <cellStyle name="Moneda 3 2 3 3 3" xfId="15741" xr:uid="{C2108680-985E-42B6-94BF-41E61FF1BB51}"/>
    <cellStyle name="Moneda 3 2 3 4" xfId="7155" xr:uid="{63B2D173-3495-438F-963D-D09A172932BB}"/>
    <cellStyle name="Moneda 3 2 3 5" xfId="12879" xr:uid="{058D3E8F-3492-4A52-9651-40AC5ABF0302}"/>
    <cellStyle name="Moneda 3 2 4" xfId="1908" xr:uid="{3BBCB4BA-9452-4DED-AB97-029F54DA2A6F}"/>
    <cellStyle name="Moneda 3 2 4 2" xfId="4770" xr:uid="{ADE06732-6139-45AA-9E0C-D71BF67556ED}"/>
    <cellStyle name="Moneda 3 2 4 2 2" xfId="10494" xr:uid="{95FEEE10-AF39-439D-B468-7DE194645157}"/>
    <cellStyle name="Moneda 3 2 4 2 3" xfId="16218" xr:uid="{18242BDD-00D1-4E6D-85AF-A55CA11375C8}"/>
    <cellStyle name="Moneda 3 2 4 3" xfId="7632" xr:uid="{B5020160-1675-4C49-9446-8741A706D8CF}"/>
    <cellStyle name="Moneda 3 2 4 4" xfId="13356" xr:uid="{0E61AA44-8577-4A7E-A5E9-66D6D062DFDE}"/>
    <cellStyle name="Moneda 3 2 5" xfId="3339" xr:uid="{748C1B34-FF00-4ADC-B1F1-42EC8B72F661}"/>
    <cellStyle name="Moneda 3 2 5 2" xfId="9063" xr:uid="{448D78E4-2359-4E2C-A209-E8D6AF569C19}"/>
    <cellStyle name="Moneda 3 2 5 3" xfId="14787" xr:uid="{2FF4B916-CF21-4085-98A0-794F91F65C80}"/>
    <cellStyle name="Moneda 3 2 6" xfId="6201" xr:uid="{6E07203B-4BEB-48E4-9AC1-0255ADFBF2AD}"/>
    <cellStyle name="Moneda 3 2 7" xfId="11925" xr:uid="{D9DC3744-A691-4BCA-9369-B1AEAACB3791}"/>
    <cellStyle name="Moneda 3 3" xfId="715" xr:uid="{1273DE80-29B9-4D48-B12E-6391E5481A6E}"/>
    <cellStyle name="Moneda 3 3 2" xfId="2146" xr:uid="{7E091294-FC43-4634-9058-A94361BE1631}"/>
    <cellStyle name="Moneda 3 3 2 2" xfId="5008" xr:uid="{4B7ACE91-967C-4288-90B5-CBBCB861030E}"/>
    <cellStyle name="Moneda 3 3 2 2 2" xfId="10732" xr:uid="{670C173C-4D11-4237-B3AB-764A612237D1}"/>
    <cellStyle name="Moneda 3 3 2 2 3" xfId="16456" xr:uid="{FA8B1E84-F642-4924-A775-9377D44F99FF}"/>
    <cellStyle name="Moneda 3 3 2 3" xfId="7870" xr:uid="{6FA912D8-118F-4258-AA3F-CFF287FF8F3B}"/>
    <cellStyle name="Moneda 3 3 2 4" xfId="13594" xr:uid="{70D7B45D-B089-43A1-9473-F95107A7BAD4}"/>
    <cellStyle name="Moneda 3 3 3" xfId="3577" xr:uid="{6978C3F5-85C9-46B7-A1CC-EBE5E3705BED}"/>
    <cellStyle name="Moneda 3 3 3 2" xfId="9301" xr:uid="{EF0A1A88-9E3D-4B45-B406-A4ABF43822F6}"/>
    <cellStyle name="Moneda 3 3 3 3" xfId="15025" xr:uid="{A4AC9A16-4DAA-46CE-B2AD-A799CA368AFF}"/>
    <cellStyle name="Moneda 3 3 4" xfId="6439" xr:uid="{D320A33C-9835-491E-A02F-015FC06F5F61}"/>
    <cellStyle name="Moneda 3 3 5" xfId="12163" xr:uid="{BD0C111B-F9C8-4ECD-8B90-F5D41393F9BA}"/>
    <cellStyle name="Moneda 3 4" xfId="1192" xr:uid="{DE29CD2F-345B-4A5C-8A74-45AC5EA635A7}"/>
    <cellStyle name="Moneda 3 4 2" xfId="2623" xr:uid="{86C33B4E-FF16-4407-A25D-1C93C99CB5F5}"/>
    <cellStyle name="Moneda 3 4 2 2" xfId="5485" xr:uid="{1FBAD5EA-06FA-4918-99E7-42C3CD89270B}"/>
    <cellStyle name="Moneda 3 4 2 2 2" xfId="11209" xr:uid="{B80095F8-B7D2-4857-AF54-508E1EFF47EB}"/>
    <cellStyle name="Moneda 3 4 2 2 3" xfId="16933" xr:uid="{0E0AABE3-9BE3-46A0-81A3-B25816EF2EF2}"/>
    <cellStyle name="Moneda 3 4 2 3" xfId="8347" xr:uid="{E30ACADD-5033-410B-B20B-A843D6CD1384}"/>
    <cellStyle name="Moneda 3 4 2 4" xfId="14071" xr:uid="{4B6D6833-FF91-4902-BC32-53519DEC55AF}"/>
    <cellStyle name="Moneda 3 4 3" xfId="4054" xr:uid="{B3FB4148-86FF-4D38-8D98-0C54357873B4}"/>
    <cellStyle name="Moneda 3 4 3 2" xfId="9778" xr:uid="{1C930CB7-7B4E-4A57-B4D6-3889179525B1}"/>
    <cellStyle name="Moneda 3 4 3 3" xfId="15502" xr:uid="{D5851457-E22A-4F0E-BE97-EA1F4A47F6A4}"/>
    <cellStyle name="Moneda 3 4 4" xfId="6916" xr:uid="{4C310C07-E82C-4C9B-B5D1-B182566D1E48}"/>
    <cellStyle name="Moneda 3 4 5" xfId="12640" xr:uid="{44068724-65F6-49BE-BE56-69B36147B610}"/>
    <cellStyle name="Moneda 3 5" xfId="1669" xr:uid="{4BE9C56B-A8F0-41EF-B253-009FF05D67EA}"/>
    <cellStyle name="Moneda 3 5 2" xfId="4531" xr:uid="{89D0B426-625A-458F-BB59-01401327FF1C}"/>
    <cellStyle name="Moneda 3 5 2 2" xfId="10255" xr:uid="{3AC9C0B3-B377-456E-AA69-7B4778FBFD70}"/>
    <cellStyle name="Moneda 3 5 2 3" xfId="15979" xr:uid="{92448ECB-E633-46C5-8C75-1FA4BE211DBF}"/>
    <cellStyle name="Moneda 3 5 3" xfId="7393" xr:uid="{4C0A9D29-7305-4029-A4A6-5FBC0D84BFEA}"/>
    <cellStyle name="Moneda 3 5 4" xfId="13117" xr:uid="{D097591C-220C-4035-9284-A19DF5DF5622}"/>
    <cellStyle name="Moneda 3 6" xfId="3100" xr:uid="{B391313E-712B-4383-8C71-CE41D3568049}"/>
    <cellStyle name="Moneda 3 6 2" xfId="8824" xr:uid="{1B90BF15-1A90-40F4-986C-8EDF9A34EBAD}"/>
    <cellStyle name="Moneda 3 6 3" xfId="14548" xr:uid="{1EEF9296-DC00-4C78-ACBE-46DB2F276378}"/>
    <cellStyle name="Moneda 3 7" xfId="5962" xr:uid="{6134B1A4-0425-4EDC-BA0D-AFB905DE0FDB}"/>
    <cellStyle name="Moneda 3 8" xfId="11686" xr:uid="{0AC73D4F-FAE1-4C85-ACC6-18E9BD3BC6D3}"/>
    <cellStyle name="Moneda 4" xfId="299" xr:uid="{0F809502-3E9C-42DB-B28A-B7C6D7D5E6F7}"/>
    <cellStyle name="Moneda 4 2" xfId="776" xr:uid="{06F4B607-4593-486C-8031-326425EBE40D}"/>
    <cellStyle name="Moneda 4 2 2" xfId="2207" xr:uid="{39ED2907-3D4B-463C-9005-F556020D5182}"/>
    <cellStyle name="Moneda 4 2 2 2" xfId="5069" xr:uid="{484E504B-76C4-4E41-8C85-BE18E9F61336}"/>
    <cellStyle name="Moneda 4 2 2 2 2" xfId="10793" xr:uid="{04841728-5935-4E6D-B962-E2290FCF8C83}"/>
    <cellStyle name="Moneda 4 2 2 2 3" xfId="16517" xr:uid="{51E64E6D-F45A-463F-8863-6E458EB818E3}"/>
    <cellStyle name="Moneda 4 2 2 3" xfId="7931" xr:uid="{7B4A9F93-7DF3-4C13-8B02-5E59D0B27A21}"/>
    <cellStyle name="Moneda 4 2 2 4" xfId="13655" xr:uid="{6D988F44-6C4F-46AF-B7F3-B9640A3C7DFE}"/>
    <cellStyle name="Moneda 4 2 3" xfId="3638" xr:uid="{5A255625-11A3-46A5-B767-B3B543A54D79}"/>
    <cellStyle name="Moneda 4 2 3 2" xfId="9362" xr:uid="{2C9B0964-E884-4DEC-9183-2137663B13DC}"/>
    <cellStyle name="Moneda 4 2 3 3" xfId="15086" xr:uid="{779F0959-3478-4936-B2F3-D4314A9757B1}"/>
    <cellStyle name="Moneda 4 2 4" xfId="6500" xr:uid="{06338DCA-48C2-43EB-A992-B7B8C8A6B55C}"/>
    <cellStyle name="Moneda 4 2 5" xfId="12224" xr:uid="{AC213353-BA8D-4E90-936F-7D6D1C92E467}"/>
    <cellStyle name="Moneda 4 3" xfId="1253" xr:uid="{A739AF5F-BB55-42DD-846B-277D6088C172}"/>
    <cellStyle name="Moneda 4 3 2" xfId="2684" xr:uid="{26100642-E7A3-4A2F-851B-C8F1410CE259}"/>
    <cellStyle name="Moneda 4 3 2 2" xfId="5546" xr:uid="{F4D923DA-2419-4015-B24D-BECC40E0FBC3}"/>
    <cellStyle name="Moneda 4 3 2 2 2" xfId="11270" xr:uid="{9A9FA0EF-5C85-464A-8383-8983EEB510A2}"/>
    <cellStyle name="Moneda 4 3 2 2 3" xfId="16994" xr:uid="{61793F31-F8E1-4B84-BFB7-8C842B2B92B5}"/>
    <cellStyle name="Moneda 4 3 2 3" xfId="8408" xr:uid="{BE529D00-2E55-4CA5-9398-6BCA7A984F8D}"/>
    <cellStyle name="Moneda 4 3 2 4" xfId="14132" xr:uid="{B461E239-D4F9-4368-943D-F2433A1EEC52}"/>
    <cellStyle name="Moneda 4 3 3" xfId="4115" xr:uid="{908B712E-6F80-48F8-93E1-914472108D62}"/>
    <cellStyle name="Moneda 4 3 3 2" xfId="9839" xr:uid="{1BBC79FF-8963-4EB4-B8C1-82AF8880209D}"/>
    <cellStyle name="Moneda 4 3 3 3" xfId="15563" xr:uid="{B324B3B2-FE05-4C02-BA18-64A8224A58A4}"/>
    <cellStyle name="Moneda 4 3 4" xfId="6977" xr:uid="{7676A2E0-3E78-466D-B779-D8FCD787239F}"/>
    <cellStyle name="Moneda 4 3 5" xfId="12701" xr:uid="{3EA5E984-AF93-4180-9A2B-914E89EC266D}"/>
    <cellStyle name="Moneda 4 4" xfId="1730" xr:uid="{75624A5C-B207-4DC6-AA5C-0C91AE4C844F}"/>
    <cellStyle name="Moneda 4 4 2" xfId="4592" xr:uid="{DD057252-5C81-4430-97FE-DB5657C27E29}"/>
    <cellStyle name="Moneda 4 4 2 2" xfId="10316" xr:uid="{C2138F69-8390-4F33-9061-8CA9D7669B2C}"/>
    <cellStyle name="Moneda 4 4 2 3" xfId="16040" xr:uid="{F9808BD3-FA70-41B5-AF9A-47C9091595DE}"/>
    <cellStyle name="Moneda 4 4 3" xfId="7454" xr:uid="{684BFD22-DEA3-4DA2-BB2A-2A5DB21F6318}"/>
    <cellStyle name="Moneda 4 4 4" xfId="13178" xr:uid="{1B26B611-9552-40CA-93CA-A2B520F1597F}"/>
    <cellStyle name="Moneda 4 5" xfId="3161" xr:uid="{1F128F1F-F7A2-4C85-A81F-B410356C12B4}"/>
    <cellStyle name="Moneda 4 5 2" xfId="8885" xr:uid="{F29F9C00-77CE-45EA-9DDB-4A479D6A5A2C}"/>
    <cellStyle name="Moneda 4 5 3" xfId="14609" xr:uid="{DAE1B31C-08D7-4BB5-B2B3-B8A70DC3E745}"/>
    <cellStyle name="Moneda 4 6" xfId="6023" xr:uid="{6C7D8EA7-0870-402B-8F50-6B9C21C6F3C3}"/>
    <cellStyle name="Moneda 4 7" xfId="11747" xr:uid="{E43B76EE-7F8D-475C-AE25-9E2C44632C87}"/>
    <cellStyle name="Moneda 5" xfId="537" xr:uid="{473E41A4-7AC0-4440-99FB-C1128F0F6B30}"/>
    <cellStyle name="Moneda 5 2" xfId="1968" xr:uid="{BA00A55B-DF77-479C-BFD8-D1C1ADF8C5B1}"/>
    <cellStyle name="Moneda 5 2 2" xfId="4830" xr:uid="{BDAAF738-EE8C-48AA-9624-99172BF0838B}"/>
    <cellStyle name="Moneda 5 2 2 2" xfId="10554" xr:uid="{08407559-0783-4A83-97B9-DB97934DF913}"/>
    <cellStyle name="Moneda 5 2 2 3" xfId="16278" xr:uid="{582CC0AF-CE06-4240-8C0E-953FB1264481}"/>
    <cellStyle name="Moneda 5 2 3" xfId="7692" xr:uid="{AFC87098-6A9C-40BE-A4C6-A78FC0FBD8E3}"/>
    <cellStyle name="Moneda 5 2 4" xfId="13416" xr:uid="{B41B22BA-11F6-4E19-906A-740A1A018F91}"/>
    <cellStyle name="Moneda 5 3" xfId="3399" xr:uid="{BCD7212C-05AF-49B8-9DE4-57C270932C0D}"/>
    <cellStyle name="Moneda 5 3 2" xfId="9123" xr:uid="{4FB85447-DD0D-478C-B6A0-F48748AD3233}"/>
    <cellStyle name="Moneda 5 3 3" xfId="14847" xr:uid="{9FD51F9E-949E-4F96-9D91-0F5379778E20}"/>
    <cellStyle name="Moneda 5 4" xfId="6261" xr:uid="{FBFB4418-4B2E-4DC9-8D51-963AB9976A4D}"/>
    <cellStyle name="Moneda 5 5" xfId="11985" xr:uid="{3729695E-7ECB-4F2E-A2C8-A0D7F9991D18}"/>
    <cellStyle name="Moneda 6" xfId="1014" xr:uid="{04E344C6-979D-44B4-A622-B880D713700E}"/>
    <cellStyle name="Moneda 6 2" xfId="2445" xr:uid="{EC619B15-C711-4CCB-9DC8-8C35D9325459}"/>
    <cellStyle name="Moneda 6 2 2" xfId="5307" xr:uid="{3C32B612-AB69-450F-AA26-D7D3CB0A7AB8}"/>
    <cellStyle name="Moneda 6 2 2 2" xfId="11031" xr:uid="{0C1C0D0D-33FD-4CE4-AD79-2476C9BB7707}"/>
    <cellStyle name="Moneda 6 2 2 3" xfId="16755" xr:uid="{6BE9CC90-4C09-428B-89DD-C60F63D9AA7B}"/>
    <cellStyle name="Moneda 6 2 3" xfId="8169" xr:uid="{8778D22F-343D-424B-A8A2-B4876FB67E15}"/>
    <cellStyle name="Moneda 6 2 4" xfId="13893" xr:uid="{4056454A-E5BC-4922-9B51-0483ADDF3008}"/>
    <cellStyle name="Moneda 6 3" xfId="3876" xr:uid="{CC4049C9-EE2A-4917-B839-83B89806A7E3}"/>
    <cellStyle name="Moneda 6 3 2" xfId="9600" xr:uid="{1A6CD74C-DFDF-4FF2-8E13-ACFA12FA6DD9}"/>
    <cellStyle name="Moneda 6 3 3" xfId="15324" xr:uid="{AFB590F2-BDA5-4F80-9594-ED6B80FAB60E}"/>
    <cellStyle name="Moneda 6 4" xfId="6738" xr:uid="{2C34ABE0-98B9-4C35-802F-30A97ED22CE2}"/>
    <cellStyle name="Moneda 6 5" xfId="12462" xr:uid="{485F870C-FB72-4842-B57D-4B85B8E201DE}"/>
    <cellStyle name="Moneda 7" xfId="1491" xr:uid="{38937C75-C27E-4AE5-AD47-2FFC91004F22}"/>
    <cellStyle name="Moneda 7 2" xfId="4353" xr:uid="{984BD0E5-C61B-4B43-B5D2-AB55F8CA1391}"/>
    <cellStyle name="Moneda 7 2 2" xfId="10077" xr:uid="{5A513D83-4B3E-481C-A393-9427F408E904}"/>
    <cellStyle name="Moneda 7 2 3" xfId="15801" xr:uid="{EF37FCD6-409F-46CB-920A-FC1DDC268C99}"/>
    <cellStyle name="Moneda 7 3" xfId="7215" xr:uid="{C34B0A7C-1CB1-411D-B370-DF35A8AED570}"/>
    <cellStyle name="Moneda 7 4" xfId="12939" xr:uid="{24ACBA57-5DD6-4170-BD94-712A345D97D3}"/>
    <cellStyle name="Moneda 8" xfId="2922" xr:uid="{F4F93202-2947-433F-B0F0-2324D3F80777}"/>
    <cellStyle name="Moneda 8 2" xfId="8646" xr:uid="{E740C0CE-ED19-4865-965B-6FBC98B4A76C}"/>
    <cellStyle name="Moneda 8 3" xfId="14370" xr:uid="{B38CA8B8-8D22-4A5A-9FD5-7D1F11181268}"/>
    <cellStyle name="Moneda 9" xfId="5726" xr:uid="{094F0C01-4240-4081-86E5-C00976DE6E30}"/>
    <cellStyle name="Moneda 9 2" xfId="11450" xr:uid="{D2B944F6-84BD-4497-9A8E-4567707117EF}"/>
    <cellStyle name="Moneda 9 3" xfId="17174" xr:uid="{7877F35F-0699-4619-BD80-8338D3BD626A}"/>
    <cellStyle name="Normal" xfId="0" builtinId="0"/>
    <cellStyle name="Normal 2" xfId="4" xr:uid="{00000000-0005-0000-0000-000006000000}"/>
    <cellStyle name="Normal 2 10" xfId="481" xr:uid="{3D78E5CF-5F3C-4158-9E7B-B911207545B3}"/>
    <cellStyle name="Normal 2 10 2" xfId="1912" xr:uid="{56475B53-9A27-42DE-9F7F-72B30BB0A437}"/>
    <cellStyle name="Normal 2 10 2 2" xfId="4774" xr:uid="{109083F0-D222-4442-B5F2-A639C1A57E99}"/>
    <cellStyle name="Normal 2 10 2 2 2" xfId="10498" xr:uid="{B8DB82E3-5164-41E1-9837-B63C9F0683AB}"/>
    <cellStyle name="Normal 2 10 2 2 3" xfId="16222" xr:uid="{24370D8E-A194-4F80-B285-FA6B1B3C36E7}"/>
    <cellStyle name="Normal 2 10 2 3" xfId="7636" xr:uid="{624570F8-8904-4A8D-9405-B43E45362824}"/>
    <cellStyle name="Normal 2 10 2 4" xfId="13360" xr:uid="{0E4A9D1C-8E34-4A27-85E2-2343613A9DA8}"/>
    <cellStyle name="Normal 2 10 3" xfId="3343" xr:uid="{C13AA0D4-D0EA-4B62-AE38-F1C5A4F0A204}"/>
    <cellStyle name="Normal 2 10 3 2" xfId="9067" xr:uid="{6810824D-268D-4C5F-B470-07E688A86E17}"/>
    <cellStyle name="Normal 2 10 3 3" xfId="14791" xr:uid="{5DD1DAE6-3391-4A24-82AC-DDB5869EAF9E}"/>
    <cellStyle name="Normal 2 10 4" xfId="6205" xr:uid="{8C70E39B-23EC-4229-9A03-07FE30505D91}"/>
    <cellStyle name="Normal 2 10 5" xfId="11929" xr:uid="{AF1392F7-3452-40C8-9345-D0CF243FA6ED}"/>
    <cellStyle name="Normal 2 11" xfId="958" xr:uid="{C06B42CD-15BB-4BD3-998A-0822D8952A2F}"/>
    <cellStyle name="Normal 2 11 2" xfId="2389" xr:uid="{38859800-6044-4318-BD54-C2DFC1B8C128}"/>
    <cellStyle name="Normal 2 11 2 2" xfId="5251" xr:uid="{6DBCC6F9-089D-44EB-898D-62F7CD836B44}"/>
    <cellStyle name="Normal 2 11 2 2 2" xfId="10975" xr:uid="{AC02AA5C-A2D1-43E3-B339-DFDD57C45FAA}"/>
    <cellStyle name="Normal 2 11 2 2 3" xfId="16699" xr:uid="{59E84FE9-AE72-4BAB-9629-B2D818166D7C}"/>
    <cellStyle name="Normal 2 11 2 3" xfId="8113" xr:uid="{30625D68-B38F-494F-82C3-DDB0FE81D1A1}"/>
    <cellStyle name="Normal 2 11 2 4" xfId="13837" xr:uid="{BB9C317B-C869-4B70-B5F5-19FEF5F6BF64}"/>
    <cellStyle name="Normal 2 11 3" xfId="3820" xr:uid="{91C0C5A6-70CC-44F1-90E1-AE51DB9F9AB3}"/>
    <cellStyle name="Normal 2 11 3 2" xfId="9544" xr:uid="{ED8798FE-2BB5-4E89-8782-DAB0A74C9F2F}"/>
    <cellStyle name="Normal 2 11 3 3" xfId="15268" xr:uid="{F7FBADF8-2768-439C-A578-9C33050E6D78}"/>
    <cellStyle name="Normal 2 11 4" xfId="6682" xr:uid="{CBB628AC-ACD3-488C-8092-CBFD93BB5FBA}"/>
    <cellStyle name="Normal 2 11 5" xfId="12406" xr:uid="{0594B1BA-C71D-4BEA-8A47-A6F051A72BBB}"/>
    <cellStyle name="Normal 2 12" xfId="1435" xr:uid="{7C386B6C-36E3-4EC3-88B7-5009CE6C2467}"/>
    <cellStyle name="Normal 2 12 2" xfId="4297" xr:uid="{7192A42D-2E33-4259-85C8-36323D2A5C6A}"/>
    <cellStyle name="Normal 2 12 2 2" xfId="10021" xr:uid="{DB0AA42A-8BAE-4A33-9CEC-AC457D985808}"/>
    <cellStyle name="Normal 2 12 2 3" xfId="15745" xr:uid="{6E606E3A-3D0A-49A1-A75B-195847D12887}"/>
    <cellStyle name="Normal 2 12 3" xfId="7159" xr:uid="{7A3AAE11-9582-4F5B-8173-B38C0401D793}"/>
    <cellStyle name="Normal 2 12 4" xfId="12883" xr:uid="{19895824-B672-4CE1-8709-08037EDE2C10}"/>
    <cellStyle name="Normal 2 13" xfId="2866" xr:uid="{3E109EA3-23FC-430A-8D43-A96268D8A5CE}"/>
    <cellStyle name="Normal 2 13 2" xfId="8590" xr:uid="{6BC3DA35-2AF6-4E7A-805E-97D85AD2657A}"/>
    <cellStyle name="Normal 2 13 3" xfId="14314" xr:uid="{FF7DF89C-2D04-40AE-9992-15497A11D225}"/>
    <cellStyle name="Normal 2 14" xfId="5730" xr:uid="{7845C433-9086-40FC-850E-2C3E92544933}"/>
    <cellStyle name="Normal 2 15" xfId="11454" xr:uid="{6D1BD6A3-A05C-4B16-8E5C-2D0F9C4DCDEC}"/>
    <cellStyle name="Normal 2 2" xfId="8" xr:uid="{A3F555F8-2DE3-42EF-BC62-0806260F267D}"/>
    <cellStyle name="Normal 2 2 10" xfId="1439" xr:uid="{5DD447A9-4EA5-404F-97D9-426FEE4C9720}"/>
    <cellStyle name="Normal 2 2 10 2" xfId="4301" xr:uid="{065E4769-56D4-4D23-8211-831293DD21D2}"/>
    <cellStyle name="Normal 2 2 10 2 2" xfId="10025" xr:uid="{944A266B-F490-4045-BF8A-121F5CDE79DC}"/>
    <cellStyle name="Normal 2 2 10 2 3" xfId="15749" xr:uid="{EB6BB5C7-BED4-43EC-B8B6-6B59F6917850}"/>
    <cellStyle name="Normal 2 2 10 3" xfId="7163" xr:uid="{19FD8B97-6870-4801-8DF1-75B79207ADA1}"/>
    <cellStyle name="Normal 2 2 10 4" xfId="12887" xr:uid="{6876230A-2A8E-4895-8C6A-A4684742CD7A}"/>
    <cellStyle name="Normal 2 2 11" xfId="2870" xr:uid="{02BC04C3-40A8-4DBD-8F88-924FB70EAF30}"/>
    <cellStyle name="Normal 2 2 11 2" xfId="8594" xr:uid="{BB7B39AB-A8A5-4250-90F3-81CE6FE92273}"/>
    <cellStyle name="Normal 2 2 11 3" xfId="14318" xr:uid="{CCEC9B2C-7114-465A-BC7E-8CBA603AEBA7}"/>
    <cellStyle name="Normal 2 2 12" xfId="5733" xr:uid="{D471FCEC-31BD-4690-AFA2-B92EF4D48183}"/>
    <cellStyle name="Normal 2 2 13" xfId="11457" xr:uid="{35E713DF-BE67-4E25-B922-31683E93F853}"/>
    <cellStyle name="Normal 2 2 2" xfId="16" xr:uid="{110E672D-AE08-4D21-8E79-307ADA81FC34}"/>
    <cellStyle name="Normal 2 2 2 10" xfId="2878" xr:uid="{69D14A3A-DF56-4767-800E-72CFF3FA45F6}"/>
    <cellStyle name="Normal 2 2 2 10 2" xfId="8602" xr:uid="{960B87AA-D702-4A26-92B5-48F1AD607F50}"/>
    <cellStyle name="Normal 2 2 2 10 3" xfId="14326" xr:uid="{BBC96CF6-76D0-4975-8E7F-829623CE4EE1}"/>
    <cellStyle name="Normal 2 2 2 11" xfId="5741" xr:uid="{55C9FA0A-F5A6-4D02-B272-22619B25E493}"/>
    <cellStyle name="Normal 2 2 2 12" xfId="11465" xr:uid="{A346048E-4EA5-4636-AD62-E712B7E54CE1}"/>
    <cellStyle name="Normal 2 2 2 2" xfId="37" xr:uid="{ABAFDA75-9D47-4896-9373-2353A1519F9F}"/>
    <cellStyle name="Normal 2 2 2 2 10" xfId="11485" xr:uid="{9E3FD697-6FE4-4AF3-B432-BB7E32D55506}"/>
    <cellStyle name="Normal 2 2 2 2 2" xfId="96" xr:uid="{2F5139DF-65AF-4FE8-B1B6-369AB91EA5D7}"/>
    <cellStyle name="Normal 2 2 2 2 2 2" xfId="214" xr:uid="{536CA290-C872-4C95-920B-313FCEF21EBB}"/>
    <cellStyle name="Normal 2 2 2 2 2 2 2" xfId="453" xr:uid="{E2817EA5-808E-4C66-A1FC-7B0E9622C8AA}"/>
    <cellStyle name="Normal 2 2 2 2 2 2 2 2" xfId="930" xr:uid="{3393FB89-40BB-4382-B21A-E4E61CA364ED}"/>
    <cellStyle name="Normal 2 2 2 2 2 2 2 2 2" xfId="2361" xr:uid="{E1067E5A-8377-43DB-9996-CFD438A70FA6}"/>
    <cellStyle name="Normal 2 2 2 2 2 2 2 2 2 2" xfId="5223" xr:uid="{9024B351-8BB7-4E8A-85C1-55FF13425E37}"/>
    <cellStyle name="Normal 2 2 2 2 2 2 2 2 2 2 2" xfId="10947" xr:uid="{0FEFF2AC-176E-41E2-B236-50C3FFCADA1F}"/>
    <cellStyle name="Normal 2 2 2 2 2 2 2 2 2 2 3" xfId="16671" xr:uid="{E40FA241-05E4-47E0-BA6C-29997EBB2C0F}"/>
    <cellStyle name="Normal 2 2 2 2 2 2 2 2 2 3" xfId="8085" xr:uid="{41C58FCE-6671-4063-8F52-25A0FBAD2741}"/>
    <cellStyle name="Normal 2 2 2 2 2 2 2 2 2 4" xfId="13809" xr:uid="{8AF6171A-CBEE-4BC3-B20F-CFF8743964DD}"/>
    <cellStyle name="Normal 2 2 2 2 2 2 2 2 3" xfId="3792" xr:uid="{C3FB453F-795B-435A-A7F8-32398BE940CF}"/>
    <cellStyle name="Normal 2 2 2 2 2 2 2 2 3 2" xfId="9516" xr:uid="{072B1480-4EED-462B-B683-C73F01125775}"/>
    <cellStyle name="Normal 2 2 2 2 2 2 2 2 3 3" xfId="15240" xr:uid="{FF2A1ACC-B73E-46F8-8F37-3BE2BCA7957D}"/>
    <cellStyle name="Normal 2 2 2 2 2 2 2 2 4" xfId="6654" xr:uid="{0B40DB23-85D8-4307-9CBA-5D90D7CD632B}"/>
    <cellStyle name="Normal 2 2 2 2 2 2 2 2 5" xfId="12378" xr:uid="{5FDAC3B1-C520-4D29-B862-340489CB6103}"/>
    <cellStyle name="Normal 2 2 2 2 2 2 2 3" xfId="1407" xr:uid="{6EA57714-F5E2-4984-A07D-DBAE35A77D50}"/>
    <cellStyle name="Normal 2 2 2 2 2 2 2 3 2" xfId="2838" xr:uid="{C704398C-5A8C-4AF6-9636-0BBFBCEFA290}"/>
    <cellStyle name="Normal 2 2 2 2 2 2 2 3 2 2" xfId="5700" xr:uid="{294B55F7-0AED-418D-B452-D0642E1C17F3}"/>
    <cellStyle name="Normal 2 2 2 2 2 2 2 3 2 2 2" xfId="11424" xr:uid="{EEBA9AFE-4CC1-448F-A27D-9DEBAF138729}"/>
    <cellStyle name="Normal 2 2 2 2 2 2 2 3 2 2 3" xfId="17148" xr:uid="{F8B45E29-7BA5-4CD4-B622-98ADA3092D54}"/>
    <cellStyle name="Normal 2 2 2 2 2 2 2 3 2 3" xfId="8562" xr:uid="{4573B8DB-C847-4607-910B-FA9319B751EF}"/>
    <cellStyle name="Normal 2 2 2 2 2 2 2 3 2 4" xfId="14286" xr:uid="{A0F0A27E-7A57-4165-B7D3-F6EE87E861A9}"/>
    <cellStyle name="Normal 2 2 2 2 2 2 2 3 3" xfId="4269" xr:uid="{061FB5BC-CCEF-42EE-83A1-E78277E3710A}"/>
    <cellStyle name="Normal 2 2 2 2 2 2 2 3 3 2" xfId="9993" xr:uid="{3342DA86-4D1B-4F53-863D-D15F38DE096E}"/>
    <cellStyle name="Normal 2 2 2 2 2 2 2 3 3 3" xfId="15717" xr:uid="{AC2B8174-F578-4026-BE9A-DE3E4C2E5930}"/>
    <cellStyle name="Normal 2 2 2 2 2 2 2 3 4" xfId="7131" xr:uid="{97FA8C4D-6B18-4163-BC58-08647641D2AF}"/>
    <cellStyle name="Normal 2 2 2 2 2 2 2 3 5" xfId="12855" xr:uid="{E3C2BD03-77CF-48D1-97BC-A0E82AF36B16}"/>
    <cellStyle name="Normal 2 2 2 2 2 2 2 4" xfId="1884" xr:uid="{233766BC-F8DC-4E5E-ABF1-A330C5BD0999}"/>
    <cellStyle name="Normal 2 2 2 2 2 2 2 4 2" xfId="4746" xr:uid="{52E9FEDC-D7FD-4BE7-A5C0-ABBADD454CB0}"/>
    <cellStyle name="Normal 2 2 2 2 2 2 2 4 2 2" xfId="10470" xr:uid="{9EBD3588-5103-411E-B6D8-3B9DD1273E3D}"/>
    <cellStyle name="Normal 2 2 2 2 2 2 2 4 2 3" xfId="16194" xr:uid="{24ABCDFD-4097-4269-8C0D-3BCAFB07CE3D}"/>
    <cellStyle name="Normal 2 2 2 2 2 2 2 4 3" xfId="7608" xr:uid="{0B9238B0-566D-405D-9D0E-5522750CA5D5}"/>
    <cellStyle name="Normal 2 2 2 2 2 2 2 4 4" xfId="13332" xr:uid="{2836990C-35E9-412C-B7E9-6C86DC9B1A5A}"/>
    <cellStyle name="Normal 2 2 2 2 2 2 2 5" xfId="3315" xr:uid="{E1DC2848-2C14-4E65-83FB-37623BEAC446}"/>
    <cellStyle name="Normal 2 2 2 2 2 2 2 5 2" xfId="9039" xr:uid="{5EA94EFF-F6AB-4FE3-BDBA-742ACB7CA552}"/>
    <cellStyle name="Normal 2 2 2 2 2 2 2 5 3" xfId="14763" xr:uid="{AE6D3908-CD0F-4A37-BE3D-6D3EA23A1C7E}"/>
    <cellStyle name="Normal 2 2 2 2 2 2 2 6" xfId="6177" xr:uid="{7FF428FE-C37E-43ED-B8B9-2BDBB5E4BF31}"/>
    <cellStyle name="Normal 2 2 2 2 2 2 2 7" xfId="11901" xr:uid="{A4ADF339-E0C3-4778-B898-2BCD8C440F3A}"/>
    <cellStyle name="Normal 2 2 2 2 2 2 3" xfId="691" xr:uid="{3B127966-87C6-4C45-800B-FB48FB4D9DAE}"/>
    <cellStyle name="Normal 2 2 2 2 2 2 3 2" xfId="2122" xr:uid="{8DBDE044-26AA-4B9B-9E9F-D0FCAB3F66F2}"/>
    <cellStyle name="Normal 2 2 2 2 2 2 3 2 2" xfId="4984" xr:uid="{678233DA-650B-4F18-9AAE-6D075C85B1BF}"/>
    <cellStyle name="Normal 2 2 2 2 2 2 3 2 2 2" xfId="10708" xr:uid="{85351E2F-BC16-4300-AE00-C6EA54276C47}"/>
    <cellStyle name="Normal 2 2 2 2 2 2 3 2 2 3" xfId="16432" xr:uid="{9CAA89D8-A8B2-42A2-835D-9360131BA42C}"/>
    <cellStyle name="Normal 2 2 2 2 2 2 3 2 3" xfId="7846" xr:uid="{CCD31C63-A973-463C-8FAF-75C0389E4794}"/>
    <cellStyle name="Normal 2 2 2 2 2 2 3 2 4" xfId="13570" xr:uid="{C7405824-2FD4-4C61-9828-3B083C18C869}"/>
    <cellStyle name="Normal 2 2 2 2 2 2 3 3" xfId="3553" xr:uid="{D9E370DC-84A0-42D3-A2A9-46C62496E149}"/>
    <cellStyle name="Normal 2 2 2 2 2 2 3 3 2" xfId="9277" xr:uid="{641ED4D9-346A-4CCB-A72F-EEB85A20415B}"/>
    <cellStyle name="Normal 2 2 2 2 2 2 3 3 3" xfId="15001" xr:uid="{FF007123-EF72-4B49-8902-FE7D9D7B6C95}"/>
    <cellStyle name="Normal 2 2 2 2 2 2 3 4" xfId="6415" xr:uid="{DFFAC8DE-B36F-4EC9-B958-899CE5BDEC8D}"/>
    <cellStyle name="Normal 2 2 2 2 2 2 3 5" xfId="12139" xr:uid="{81B71F51-EAE3-407E-A57B-BE29BFD4F5BD}"/>
    <cellStyle name="Normal 2 2 2 2 2 2 4" xfId="1168" xr:uid="{3187A2F3-CB3F-493F-AF5D-106A3020F9E1}"/>
    <cellStyle name="Normal 2 2 2 2 2 2 4 2" xfId="2599" xr:uid="{AFC289FE-AA70-4A17-9788-4DC7C0290481}"/>
    <cellStyle name="Normal 2 2 2 2 2 2 4 2 2" xfId="5461" xr:uid="{59580185-DAB5-4922-990A-33665D6C819A}"/>
    <cellStyle name="Normal 2 2 2 2 2 2 4 2 2 2" xfId="11185" xr:uid="{7327C2DA-3493-4B4E-8CB2-62B7DEDC1A36}"/>
    <cellStyle name="Normal 2 2 2 2 2 2 4 2 2 3" xfId="16909" xr:uid="{698020F3-090F-4B2D-A3DF-C4346DA027AE}"/>
    <cellStyle name="Normal 2 2 2 2 2 2 4 2 3" xfId="8323" xr:uid="{51AD860B-DA19-40E9-9505-3C75AA456319}"/>
    <cellStyle name="Normal 2 2 2 2 2 2 4 2 4" xfId="14047" xr:uid="{24493F64-7E2A-4F88-95EC-0E7CA5AE0E1A}"/>
    <cellStyle name="Normal 2 2 2 2 2 2 4 3" xfId="4030" xr:uid="{E41EF6A3-6F6F-457B-BB9F-D9E9D3089447}"/>
    <cellStyle name="Normal 2 2 2 2 2 2 4 3 2" xfId="9754" xr:uid="{466731AC-088B-48F3-A5C2-A0CD039E5B7E}"/>
    <cellStyle name="Normal 2 2 2 2 2 2 4 3 3" xfId="15478" xr:uid="{DDAD22BB-54EE-464B-BB7C-F564A51DA26D}"/>
    <cellStyle name="Normal 2 2 2 2 2 2 4 4" xfId="6892" xr:uid="{FB933903-A839-421C-BF7E-997134018226}"/>
    <cellStyle name="Normal 2 2 2 2 2 2 4 5" xfId="12616" xr:uid="{AA8AD609-FE51-430F-9D7D-9CEAE62C0AA4}"/>
    <cellStyle name="Normal 2 2 2 2 2 2 5" xfId="1645" xr:uid="{AAF1AF5E-ADB6-4180-975D-4AC016D6F4DF}"/>
    <cellStyle name="Normal 2 2 2 2 2 2 5 2" xfId="4507" xr:uid="{42F97D05-2DD3-4E52-93E9-A66273369C5F}"/>
    <cellStyle name="Normal 2 2 2 2 2 2 5 2 2" xfId="10231" xr:uid="{B0D70F78-596F-4058-A1EC-AB39A78B326D}"/>
    <cellStyle name="Normal 2 2 2 2 2 2 5 2 3" xfId="15955" xr:uid="{12C92A1F-C7F4-4DEB-950E-6CB52BFC0950}"/>
    <cellStyle name="Normal 2 2 2 2 2 2 5 3" xfId="7369" xr:uid="{E1130B59-1B6B-41DF-AD81-ACBFE4818E44}"/>
    <cellStyle name="Normal 2 2 2 2 2 2 5 4" xfId="13093" xr:uid="{E4DBE9EF-B298-4D3C-86A0-B6390AFFB8B8}"/>
    <cellStyle name="Normal 2 2 2 2 2 2 6" xfId="3076" xr:uid="{7D335DEE-59F6-4708-B4A0-B378BF313CC9}"/>
    <cellStyle name="Normal 2 2 2 2 2 2 6 2" xfId="8800" xr:uid="{F1D83104-C291-4BB9-84AA-7687FEEF5626}"/>
    <cellStyle name="Normal 2 2 2 2 2 2 6 3" xfId="14524" xr:uid="{FED11A2F-C32F-42C2-B06E-CD78DF46BCBA}"/>
    <cellStyle name="Normal 2 2 2 2 2 2 7" xfId="5938" xr:uid="{4302810B-FED0-4696-9B67-976AFA553DD0}"/>
    <cellStyle name="Normal 2 2 2 2 2 2 8" xfId="11662" xr:uid="{5908902B-E224-427F-8D12-DE8FFD3BB799}"/>
    <cellStyle name="Normal 2 2 2 2 2 3" xfId="335" xr:uid="{E07DC45B-097E-4A4A-B9E2-5F26DCD2B5D7}"/>
    <cellStyle name="Normal 2 2 2 2 2 3 2" xfId="812" xr:uid="{391DA324-03FD-46D7-9781-85A3DAD0E269}"/>
    <cellStyle name="Normal 2 2 2 2 2 3 2 2" xfId="2243" xr:uid="{E97F6E93-8A36-4E77-8B0A-EC1D61C09407}"/>
    <cellStyle name="Normal 2 2 2 2 2 3 2 2 2" xfId="5105" xr:uid="{7F077B6A-8DD6-42E9-904F-9A92404D3154}"/>
    <cellStyle name="Normal 2 2 2 2 2 3 2 2 2 2" xfId="10829" xr:uid="{E0502F34-0333-473B-85EE-4F61D23CB41C}"/>
    <cellStyle name="Normal 2 2 2 2 2 3 2 2 2 3" xfId="16553" xr:uid="{962E24B1-F5A8-4A62-95DC-FCF50F813987}"/>
    <cellStyle name="Normal 2 2 2 2 2 3 2 2 3" xfId="7967" xr:uid="{6C1F596F-272A-4CC8-9360-8B4F20CA4EF3}"/>
    <cellStyle name="Normal 2 2 2 2 2 3 2 2 4" xfId="13691" xr:uid="{F0E49F10-3AE0-4C16-B3FD-CF701340F607}"/>
    <cellStyle name="Normal 2 2 2 2 2 3 2 3" xfId="3674" xr:uid="{5011EDCC-6C32-4D7C-8450-F3DA4987235B}"/>
    <cellStyle name="Normal 2 2 2 2 2 3 2 3 2" xfId="9398" xr:uid="{9FC93F07-7318-4C23-B58A-B53FBCFC95BD}"/>
    <cellStyle name="Normal 2 2 2 2 2 3 2 3 3" xfId="15122" xr:uid="{BFA7AA4B-82A8-4CF9-B7C6-3D3464655955}"/>
    <cellStyle name="Normal 2 2 2 2 2 3 2 4" xfId="6536" xr:uid="{CCC2EBE5-DF25-429A-9A20-D21F57D27417}"/>
    <cellStyle name="Normal 2 2 2 2 2 3 2 5" xfId="12260" xr:uid="{BD5FBD1F-42A6-469C-9CED-3A2830A3139A}"/>
    <cellStyle name="Normal 2 2 2 2 2 3 3" xfId="1289" xr:uid="{AE21711A-DAA3-465B-B601-2C709715E095}"/>
    <cellStyle name="Normal 2 2 2 2 2 3 3 2" xfId="2720" xr:uid="{6ECAB950-987C-4398-9C58-13FA5047A30F}"/>
    <cellStyle name="Normal 2 2 2 2 2 3 3 2 2" xfId="5582" xr:uid="{839A5CC6-5AF7-4CC9-B3BD-9CE2FC822856}"/>
    <cellStyle name="Normal 2 2 2 2 2 3 3 2 2 2" xfId="11306" xr:uid="{2F83D962-8E4A-4A6A-AEC9-11770800B3F5}"/>
    <cellStyle name="Normal 2 2 2 2 2 3 3 2 2 3" xfId="17030" xr:uid="{884896D3-4A4E-4F15-8D35-695989418AA8}"/>
    <cellStyle name="Normal 2 2 2 2 2 3 3 2 3" xfId="8444" xr:uid="{CB86B06C-1079-436B-9F2D-24611848BFE3}"/>
    <cellStyle name="Normal 2 2 2 2 2 3 3 2 4" xfId="14168" xr:uid="{084AFD4F-5B39-42AE-97D5-9A70C2EA2AE7}"/>
    <cellStyle name="Normal 2 2 2 2 2 3 3 3" xfId="4151" xr:uid="{4612E0B7-F84C-4B4D-A812-779CD9D533F2}"/>
    <cellStyle name="Normal 2 2 2 2 2 3 3 3 2" xfId="9875" xr:uid="{E4429B1B-017C-43E2-BE55-8751A37A0FEB}"/>
    <cellStyle name="Normal 2 2 2 2 2 3 3 3 3" xfId="15599" xr:uid="{794A2F14-C884-4AA9-9B7E-E42012FA191D}"/>
    <cellStyle name="Normal 2 2 2 2 2 3 3 4" xfId="7013" xr:uid="{1F4D9E24-3E6C-4222-9BF1-7C27B3C07F19}"/>
    <cellStyle name="Normal 2 2 2 2 2 3 3 5" xfId="12737" xr:uid="{A1BFB76B-7EC6-44E5-92A2-6912AC7CFF77}"/>
    <cellStyle name="Normal 2 2 2 2 2 3 4" xfId="1766" xr:uid="{B9D68988-EBCD-44E4-94AE-A20784FF5BA5}"/>
    <cellStyle name="Normal 2 2 2 2 2 3 4 2" xfId="4628" xr:uid="{87FB6665-174A-4788-93E8-A8528D0B614A}"/>
    <cellStyle name="Normal 2 2 2 2 2 3 4 2 2" xfId="10352" xr:uid="{8891FB66-16FC-40F7-AF76-2F5717E6B401}"/>
    <cellStyle name="Normal 2 2 2 2 2 3 4 2 3" xfId="16076" xr:uid="{FC3F28B4-54D7-48B5-B4EB-B04FD395F631}"/>
    <cellStyle name="Normal 2 2 2 2 2 3 4 3" xfId="7490" xr:uid="{3FBCB73D-07BF-4F90-8B48-2EB7A7CFA949}"/>
    <cellStyle name="Normal 2 2 2 2 2 3 4 4" xfId="13214" xr:uid="{F7D0E6B5-09EE-449E-B1BE-7C21B68886BF}"/>
    <cellStyle name="Normal 2 2 2 2 2 3 5" xfId="3197" xr:uid="{8B7E3BAB-BD9E-4AA5-959F-423C4C05E895}"/>
    <cellStyle name="Normal 2 2 2 2 2 3 5 2" xfId="8921" xr:uid="{AC070ACA-E5FA-443C-8F7F-40E71323ED97}"/>
    <cellStyle name="Normal 2 2 2 2 2 3 5 3" xfId="14645" xr:uid="{072F5E99-3377-4BAB-9064-AB5D30726C68}"/>
    <cellStyle name="Normal 2 2 2 2 2 3 6" xfId="6059" xr:uid="{3D283F78-6CFA-4BED-8F57-4AAB03FEB4B6}"/>
    <cellStyle name="Normal 2 2 2 2 2 3 7" xfId="11783" xr:uid="{0047B927-55F5-4973-A714-CAD06D1AB781}"/>
    <cellStyle name="Normal 2 2 2 2 2 4" xfId="573" xr:uid="{45E0DC89-587F-46B1-A840-97693B3E9307}"/>
    <cellStyle name="Normal 2 2 2 2 2 4 2" xfId="2004" xr:uid="{0EE78497-79C1-4411-AE11-F05AE0B08AE6}"/>
    <cellStyle name="Normal 2 2 2 2 2 4 2 2" xfId="4866" xr:uid="{FDDBF0BF-4CC0-4DF2-B81A-1F8BD2EE28C4}"/>
    <cellStyle name="Normal 2 2 2 2 2 4 2 2 2" xfId="10590" xr:uid="{314F5F6D-9377-4CFC-89BC-0095048055F1}"/>
    <cellStyle name="Normal 2 2 2 2 2 4 2 2 3" xfId="16314" xr:uid="{C92A6140-72A7-4FA5-BCA6-A20FE25A931A}"/>
    <cellStyle name="Normal 2 2 2 2 2 4 2 3" xfId="7728" xr:uid="{BB45B1C7-155C-4462-B296-E05E253F7D7D}"/>
    <cellStyle name="Normal 2 2 2 2 2 4 2 4" xfId="13452" xr:uid="{90299BDF-4D4E-4A40-9D8F-7974179B8EFD}"/>
    <cellStyle name="Normal 2 2 2 2 2 4 3" xfId="3435" xr:uid="{BB72F8A8-D0B1-4120-9554-C56348CC7C47}"/>
    <cellStyle name="Normal 2 2 2 2 2 4 3 2" xfId="9159" xr:uid="{1666BD6F-35FC-4020-808E-983A49270B76}"/>
    <cellStyle name="Normal 2 2 2 2 2 4 3 3" xfId="14883" xr:uid="{87CDE598-22BF-4309-ACF8-9D13D7E23C5D}"/>
    <cellStyle name="Normal 2 2 2 2 2 4 4" xfId="6297" xr:uid="{E1F57825-328D-4104-B105-262C05148143}"/>
    <cellStyle name="Normal 2 2 2 2 2 4 5" xfId="12021" xr:uid="{0E651175-9669-4DC6-8D28-46131E2B8E91}"/>
    <cellStyle name="Normal 2 2 2 2 2 5" xfId="1050" xr:uid="{0B51D685-A27C-48F0-B0E0-F963ECE43DE6}"/>
    <cellStyle name="Normal 2 2 2 2 2 5 2" xfId="2481" xr:uid="{0B7C94C6-5F65-4B0D-8FB0-280D9C7A36C8}"/>
    <cellStyle name="Normal 2 2 2 2 2 5 2 2" xfId="5343" xr:uid="{698DB0B2-2FBA-4454-AD07-987DDEE567EE}"/>
    <cellStyle name="Normal 2 2 2 2 2 5 2 2 2" xfId="11067" xr:uid="{F65502E3-5F85-4D63-88FD-B502BDF12C47}"/>
    <cellStyle name="Normal 2 2 2 2 2 5 2 2 3" xfId="16791" xr:uid="{0C1ABB86-F34B-4FDC-85BA-3EF7F220689D}"/>
    <cellStyle name="Normal 2 2 2 2 2 5 2 3" xfId="8205" xr:uid="{AFAEE1A9-634F-41F3-B1DC-E9EDB76A8F25}"/>
    <cellStyle name="Normal 2 2 2 2 2 5 2 4" xfId="13929" xr:uid="{5F763B0C-3799-4B6A-883B-13D8CEB80E1E}"/>
    <cellStyle name="Normal 2 2 2 2 2 5 3" xfId="3912" xr:uid="{BBE59BE8-682C-4CA6-BC45-F2A07DCE08A9}"/>
    <cellStyle name="Normal 2 2 2 2 2 5 3 2" xfId="9636" xr:uid="{B1230C32-3D76-4568-A9C1-2D3109C01044}"/>
    <cellStyle name="Normal 2 2 2 2 2 5 3 3" xfId="15360" xr:uid="{F920401E-E85C-47A6-8C4B-F95B5FB0855E}"/>
    <cellStyle name="Normal 2 2 2 2 2 5 4" xfId="6774" xr:uid="{BA516F5A-3729-4AF7-8B93-7F5E5ADF511E}"/>
    <cellStyle name="Normal 2 2 2 2 2 5 5" xfId="12498" xr:uid="{E7233808-3EC6-4EDE-839B-E48106A60EB8}"/>
    <cellStyle name="Normal 2 2 2 2 2 6" xfId="1527" xr:uid="{307D02B5-F7E7-4C0F-859A-AB9D2A0D29FB}"/>
    <cellStyle name="Normal 2 2 2 2 2 6 2" xfId="4389" xr:uid="{8001DE9B-7696-4FF6-95AA-CD1A7E958DC0}"/>
    <cellStyle name="Normal 2 2 2 2 2 6 2 2" xfId="10113" xr:uid="{C6EA1656-C88B-4975-BC23-D65A8106374D}"/>
    <cellStyle name="Normal 2 2 2 2 2 6 2 3" xfId="15837" xr:uid="{C8330AEB-0144-454D-A98E-5173B1F54296}"/>
    <cellStyle name="Normal 2 2 2 2 2 6 3" xfId="7251" xr:uid="{BB8653BC-7BE0-4BEF-978B-BA2008F4C6F1}"/>
    <cellStyle name="Normal 2 2 2 2 2 6 4" xfId="12975" xr:uid="{21B1EF90-D4DB-4B05-A6B2-11D2C1F372F7}"/>
    <cellStyle name="Normal 2 2 2 2 2 7" xfId="2958" xr:uid="{4F228A18-F566-4C75-B9FA-2DB4FCFA9AEC}"/>
    <cellStyle name="Normal 2 2 2 2 2 7 2" xfId="8682" xr:uid="{264F9162-BBEA-4A22-8E40-8CD2667D8700}"/>
    <cellStyle name="Normal 2 2 2 2 2 7 3" xfId="14406" xr:uid="{704F9044-0400-403D-B371-2661CF1A42F8}"/>
    <cellStyle name="Normal 2 2 2 2 2 8" xfId="5820" xr:uid="{ED897608-6C86-45ED-B612-CBA397133365}"/>
    <cellStyle name="Normal 2 2 2 2 2 9" xfId="11544" xr:uid="{26827206-278C-42E2-9012-5E8C3F0DA1DA}"/>
    <cellStyle name="Normal 2 2 2 2 3" xfId="154" xr:uid="{2DAAF844-4E3E-4F81-A8FE-E0D26526574C}"/>
    <cellStyle name="Normal 2 2 2 2 3 2" xfId="393" xr:uid="{2D609143-65C4-44C8-A12D-1B4920EE83ED}"/>
    <cellStyle name="Normal 2 2 2 2 3 2 2" xfId="870" xr:uid="{6197F44E-F31A-44A2-9DD9-1411AEC066CE}"/>
    <cellStyle name="Normal 2 2 2 2 3 2 2 2" xfId="2301" xr:uid="{7669E1D6-EE2F-49FF-948C-B9E14C367C98}"/>
    <cellStyle name="Normal 2 2 2 2 3 2 2 2 2" xfId="5163" xr:uid="{8B7D0C8C-3ECB-4C25-959C-88B2B78180BC}"/>
    <cellStyle name="Normal 2 2 2 2 3 2 2 2 2 2" xfId="10887" xr:uid="{28E8C00E-7A7B-45CF-B2FC-2FEBDCBED897}"/>
    <cellStyle name="Normal 2 2 2 2 3 2 2 2 2 3" xfId="16611" xr:uid="{E4B307E9-7523-4487-8D10-7EFCD96D3077}"/>
    <cellStyle name="Normal 2 2 2 2 3 2 2 2 3" xfId="8025" xr:uid="{AB642158-6D0E-445F-B557-681746ABE473}"/>
    <cellStyle name="Normal 2 2 2 2 3 2 2 2 4" xfId="13749" xr:uid="{3A61C624-150E-4B76-BC4C-0E15E95E3142}"/>
    <cellStyle name="Normal 2 2 2 2 3 2 2 3" xfId="3732" xr:uid="{2AA31AC6-2A84-4647-A7B2-EEAA1069B414}"/>
    <cellStyle name="Normal 2 2 2 2 3 2 2 3 2" xfId="9456" xr:uid="{4C63D078-934F-4CD4-8109-6C963BB625FF}"/>
    <cellStyle name="Normal 2 2 2 2 3 2 2 3 3" xfId="15180" xr:uid="{B116C18B-187B-49EB-8126-24C994C6D7F9}"/>
    <cellStyle name="Normal 2 2 2 2 3 2 2 4" xfId="6594" xr:uid="{E1735FB1-253C-4F4D-815F-7E09F5CFDE7B}"/>
    <cellStyle name="Normal 2 2 2 2 3 2 2 5" xfId="12318" xr:uid="{C791A273-6059-4AD7-9FB4-98C713BE4232}"/>
    <cellStyle name="Normal 2 2 2 2 3 2 3" xfId="1347" xr:uid="{315BECEB-A88A-4847-AC73-CEFCB86DC6DD}"/>
    <cellStyle name="Normal 2 2 2 2 3 2 3 2" xfId="2778" xr:uid="{0FE3C847-7392-4F5E-8E02-976EDCB11733}"/>
    <cellStyle name="Normal 2 2 2 2 3 2 3 2 2" xfId="5640" xr:uid="{735ACAA9-932A-4A04-96B7-CDA17B1373C6}"/>
    <cellStyle name="Normal 2 2 2 2 3 2 3 2 2 2" xfId="11364" xr:uid="{597219DB-BF8E-453C-910C-1F85EF95C158}"/>
    <cellStyle name="Normal 2 2 2 2 3 2 3 2 2 3" xfId="17088" xr:uid="{CE6C1A6B-F48A-48EF-80DC-277B960DECDA}"/>
    <cellStyle name="Normal 2 2 2 2 3 2 3 2 3" xfId="8502" xr:uid="{D177EE67-8374-4666-B017-D9F63ABBD144}"/>
    <cellStyle name="Normal 2 2 2 2 3 2 3 2 4" xfId="14226" xr:uid="{F4426436-AB3A-4C74-8754-D8E8716742FB}"/>
    <cellStyle name="Normal 2 2 2 2 3 2 3 3" xfId="4209" xr:uid="{205FFB68-5012-4160-9760-492D443BB479}"/>
    <cellStyle name="Normal 2 2 2 2 3 2 3 3 2" xfId="9933" xr:uid="{8B327D9A-4987-4B05-91C1-343E7D54A29A}"/>
    <cellStyle name="Normal 2 2 2 2 3 2 3 3 3" xfId="15657" xr:uid="{4B84D519-BDBC-4778-BF31-CA2A5793527F}"/>
    <cellStyle name="Normal 2 2 2 2 3 2 3 4" xfId="7071" xr:uid="{9BE3ABCD-DA84-4034-87D3-8BBB109A6345}"/>
    <cellStyle name="Normal 2 2 2 2 3 2 3 5" xfId="12795" xr:uid="{A72BB001-BEE7-4662-9422-95B8B81AB17D}"/>
    <cellStyle name="Normal 2 2 2 2 3 2 4" xfId="1824" xr:uid="{91D3DC21-5CB8-48E3-9913-FBB3151D54A8}"/>
    <cellStyle name="Normal 2 2 2 2 3 2 4 2" xfId="4686" xr:uid="{A00C82EF-6212-418A-B8FC-E67854316290}"/>
    <cellStyle name="Normal 2 2 2 2 3 2 4 2 2" xfId="10410" xr:uid="{2D35B840-9A66-44BB-A087-113937361966}"/>
    <cellStyle name="Normal 2 2 2 2 3 2 4 2 3" xfId="16134" xr:uid="{97556817-C8AB-463F-9DBB-432E30B2F0FB}"/>
    <cellStyle name="Normal 2 2 2 2 3 2 4 3" xfId="7548" xr:uid="{A3DB3B62-B13B-4CD2-9D7E-794D38E1A553}"/>
    <cellStyle name="Normal 2 2 2 2 3 2 4 4" xfId="13272" xr:uid="{E95800CC-097F-4AD0-A020-0079F886AC0A}"/>
    <cellStyle name="Normal 2 2 2 2 3 2 5" xfId="3255" xr:uid="{2717D781-692F-4D59-AB02-6D1D6DA56371}"/>
    <cellStyle name="Normal 2 2 2 2 3 2 5 2" xfId="8979" xr:uid="{3EFD286C-D7C2-49B5-8067-F5C1287E7665}"/>
    <cellStyle name="Normal 2 2 2 2 3 2 5 3" xfId="14703" xr:uid="{2A49F410-CA89-4B3E-AF34-483D92B60A4C}"/>
    <cellStyle name="Normal 2 2 2 2 3 2 6" xfId="6117" xr:uid="{642BA104-753C-4626-A7E1-85B0DEEC18EA}"/>
    <cellStyle name="Normal 2 2 2 2 3 2 7" xfId="11841" xr:uid="{6B41F767-1C69-4C39-9C8F-535C79AA0916}"/>
    <cellStyle name="Normal 2 2 2 2 3 3" xfId="631" xr:uid="{DA902FEF-8DA8-40CB-A8A3-A94BC5C8C641}"/>
    <cellStyle name="Normal 2 2 2 2 3 3 2" xfId="2062" xr:uid="{1913032C-CCBC-4A41-8972-06C11EDD1E4E}"/>
    <cellStyle name="Normal 2 2 2 2 3 3 2 2" xfId="4924" xr:uid="{1DFAD05A-564C-4334-AC41-6CDAB14EF772}"/>
    <cellStyle name="Normal 2 2 2 2 3 3 2 2 2" xfId="10648" xr:uid="{FF406598-17B1-4850-AC3D-E1A7CBE9FC13}"/>
    <cellStyle name="Normal 2 2 2 2 3 3 2 2 3" xfId="16372" xr:uid="{6D3C5A2B-BC63-432B-9DF8-9783B18250CC}"/>
    <cellStyle name="Normal 2 2 2 2 3 3 2 3" xfId="7786" xr:uid="{2081EBE4-BB13-426C-A006-5E2022DBCDAC}"/>
    <cellStyle name="Normal 2 2 2 2 3 3 2 4" xfId="13510" xr:uid="{AB1E43A3-B326-480A-87E3-CC35CCA4C683}"/>
    <cellStyle name="Normal 2 2 2 2 3 3 3" xfId="3493" xr:uid="{930BDD53-0F9F-4007-A0BD-86C54F8E0141}"/>
    <cellStyle name="Normal 2 2 2 2 3 3 3 2" xfId="9217" xr:uid="{2619C1E4-49A9-424A-80B5-164BD08D3C3D}"/>
    <cellStyle name="Normal 2 2 2 2 3 3 3 3" xfId="14941" xr:uid="{18D76E5A-FF85-4769-8BEC-A398C138AE20}"/>
    <cellStyle name="Normal 2 2 2 2 3 3 4" xfId="6355" xr:uid="{BFF8F2DF-2F15-4D18-91E7-F5BB44628BA0}"/>
    <cellStyle name="Normal 2 2 2 2 3 3 5" xfId="12079" xr:uid="{AFE34B71-A13C-4949-B742-73DF637FEAB8}"/>
    <cellStyle name="Normal 2 2 2 2 3 4" xfId="1108" xr:uid="{F5481FF9-04DF-4781-9E9F-B4F28267141F}"/>
    <cellStyle name="Normal 2 2 2 2 3 4 2" xfId="2539" xr:uid="{A4A4D5EB-3EF0-45E1-B011-0806FCE96F23}"/>
    <cellStyle name="Normal 2 2 2 2 3 4 2 2" xfId="5401" xr:uid="{995AD5B5-864F-4AAB-AF32-3400E80E262B}"/>
    <cellStyle name="Normal 2 2 2 2 3 4 2 2 2" xfId="11125" xr:uid="{6186501F-2330-4B9D-A230-6A98313768A0}"/>
    <cellStyle name="Normal 2 2 2 2 3 4 2 2 3" xfId="16849" xr:uid="{2BF53CE6-B0AC-4DE9-84BC-5BC866D9374F}"/>
    <cellStyle name="Normal 2 2 2 2 3 4 2 3" xfId="8263" xr:uid="{CF2FCE20-1BA9-4C04-BDFF-AF03CAD7F7EE}"/>
    <cellStyle name="Normal 2 2 2 2 3 4 2 4" xfId="13987" xr:uid="{1EE8C31F-95EE-4171-8500-7A45DFF14BF6}"/>
    <cellStyle name="Normal 2 2 2 2 3 4 3" xfId="3970" xr:uid="{948DA22F-1D29-4B9F-B3E5-3C74B196EC46}"/>
    <cellStyle name="Normal 2 2 2 2 3 4 3 2" xfId="9694" xr:uid="{4264FAF1-FBB5-49AB-BEDE-9AED2D79D713}"/>
    <cellStyle name="Normal 2 2 2 2 3 4 3 3" xfId="15418" xr:uid="{BF2D49A6-374B-4B04-8418-41D743F1E42E}"/>
    <cellStyle name="Normal 2 2 2 2 3 4 4" xfId="6832" xr:uid="{7F855214-4758-43BA-AB1B-ACE8F17B8727}"/>
    <cellStyle name="Normal 2 2 2 2 3 4 5" xfId="12556" xr:uid="{77AAAB72-403A-4200-AEAE-BC2880BD762F}"/>
    <cellStyle name="Normal 2 2 2 2 3 5" xfId="1585" xr:uid="{3C85C27F-BB07-45BF-B409-7D202E670CCD}"/>
    <cellStyle name="Normal 2 2 2 2 3 5 2" xfId="4447" xr:uid="{AADA9023-84C1-49DD-9B34-975DB4731671}"/>
    <cellStyle name="Normal 2 2 2 2 3 5 2 2" xfId="10171" xr:uid="{BBBD9EB7-F1C5-42E1-9F45-83A85B2AE19E}"/>
    <cellStyle name="Normal 2 2 2 2 3 5 2 3" xfId="15895" xr:uid="{22906358-076C-47E7-9ACA-0406BA358282}"/>
    <cellStyle name="Normal 2 2 2 2 3 5 3" xfId="7309" xr:uid="{F9656A18-6D45-49CB-BFBE-E33DB821D90C}"/>
    <cellStyle name="Normal 2 2 2 2 3 5 4" xfId="13033" xr:uid="{27F6C731-1BB9-4941-8FCC-644CDD4B14E7}"/>
    <cellStyle name="Normal 2 2 2 2 3 6" xfId="3016" xr:uid="{FF60DA77-5341-4FF7-A606-7CC2792E8B6D}"/>
    <cellStyle name="Normal 2 2 2 2 3 6 2" xfId="8740" xr:uid="{C679D4EA-4948-49B1-9CCC-A2F5FF943B7E}"/>
    <cellStyle name="Normal 2 2 2 2 3 6 3" xfId="14464" xr:uid="{19B36F30-C5F8-416D-9A30-37018FBF1EE7}"/>
    <cellStyle name="Normal 2 2 2 2 3 7" xfId="5878" xr:uid="{B427FCB2-EF4D-4BE0-B905-6E523E2D36E3}"/>
    <cellStyle name="Normal 2 2 2 2 3 8" xfId="11602" xr:uid="{3F4119DE-4EA1-4575-8F77-EE4ADDE3BF53}"/>
    <cellStyle name="Normal 2 2 2 2 4" xfId="275" xr:uid="{4899BDD5-E14C-46F8-9A7C-17E2D48D43EA}"/>
    <cellStyle name="Normal 2 2 2 2 4 2" xfId="752" xr:uid="{0F5CB54D-EF39-4DFB-8217-A2248F9BF7CF}"/>
    <cellStyle name="Normal 2 2 2 2 4 2 2" xfId="2183" xr:uid="{DEC70719-C9B6-4356-ACF9-FC7EFB4F1102}"/>
    <cellStyle name="Normal 2 2 2 2 4 2 2 2" xfId="5045" xr:uid="{4677C2C4-245E-4EEB-BF0E-E229917464E3}"/>
    <cellStyle name="Normal 2 2 2 2 4 2 2 2 2" xfId="10769" xr:uid="{85AF11AD-750C-43A0-B399-34F37D874C91}"/>
    <cellStyle name="Normal 2 2 2 2 4 2 2 2 3" xfId="16493" xr:uid="{85A530E0-42C8-48FD-9079-A2758171A168}"/>
    <cellStyle name="Normal 2 2 2 2 4 2 2 3" xfId="7907" xr:uid="{167F8E8D-09B7-4901-BBBD-068F834DE819}"/>
    <cellStyle name="Normal 2 2 2 2 4 2 2 4" xfId="13631" xr:uid="{BBADE62D-EA49-4995-88BA-F8B99C2BCDF8}"/>
    <cellStyle name="Normal 2 2 2 2 4 2 3" xfId="3614" xr:uid="{A72E5CA4-8ABC-4E4A-8D30-B29E4604B999}"/>
    <cellStyle name="Normal 2 2 2 2 4 2 3 2" xfId="9338" xr:uid="{DFC94045-8CBB-47F5-9423-E93F4D9881A6}"/>
    <cellStyle name="Normal 2 2 2 2 4 2 3 3" xfId="15062" xr:uid="{10EC1DE7-9799-4C9A-9D87-A7053A798F9B}"/>
    <cellStyle name="Normal 2 2 2 2 4 2 4" xfId="6476" xr:uid="{39EB9FCF-6A4D-41F8-9610-DCBF81F8F986}"/>
    <cellStyle name="Normal 2 2 2 2 4 2 5" xfId="12200" xr:uid="{1783C2BF-DCD1-4D36-9BE2-15B27003CD38}"/>
    <cellStyle name="Normal 2 2 2 2 4 3" xfId="1229" xr:uid="{EC96AC18-69CF-41A5-9F02-94FA473C2DF7}"/>
    <cellStyle name="Normal 2 2 2 2 4 3 2" xfId="2660" xr:uid="{759C8A14-B18D-433E-A9BF-9CF0C90400F3}"/>
    <cellStyle name="Normal 2 2 2 2 4 3 2 2" xfId="5522" xr:uid="{8E8AE7E0-86A9-4869-941E-E37E939A1556}"/>
    <cellStyle name="Normal 2 2 2 2 4 3 2 2 2" xfId="11246" xr:uid="{E53A0FF7-1BBC-4AA4-9DCA-5343B318500A}"/>
    <cellStyle name="Normal 2 2 2 2 4 3 2 2 3" xfId="16970" xr:uid="{61E808D3-73D3-4F5B-B86B-30CB499E7538}"/>
    <cellStyle name="Normal 2 2 2 2 4 3 2 3" xfId="8384" xr:uid="{3F1176F0-CEFD-4461-B62D-0D6EF25A1594}"/>
    <cellStyle name="Normal 2 2 2 2 4 3 2 4" xfId="14108" xr:uid="{6BB482A6-95D4-4E76-A0FC-90F5480CA20D}"/>
    <cellStyle name="Normal 2 2 2 2 4 3 3" xfId="4091" xr:uid="{FADD5902-0CF0-47FD-A252-ABAE0E9AD1EE}"/>
    <cellStyle name="Normal 2 2 2 2 4 3 3 2" xfId="9815" xr:uid="{5776802C-69BE-4DBC-A333-5799BAA984CD}"/>
    <cellStyle name="Normal 2 2 2 2 4 3 3 3" xfId="15539" xr:uid="{F42DF584-EFC8-4701-BE47-3CAECE30302A}"/>
    <cellStyle name="Normal 2 2 2 2 4 3 4" xfId="6953" xr:uid="{B38135DF-8EDA-4846-AD6D-6F485B1DC787}"/>
    <cellStyle name="Normal 2 2 2 2 4 3 5" xfId="12677" xr:uid="{9109B2EA-AF48-40BD-82E4-779D28876DFA}"/>
    <cellStyle name="Normal 2 2 2 2 4 4" xfId="1706" xr:uid="{DB1A9B4D-0758-473B-A6B6-56013DFDB4A9}"/>
    <cellStyle name="Normal 2 2 2 2 4 4 2" xfId="4568" xr:uid="{BAC9F37A-62FE-442C-99E8-216407CA9970}"/>
    <cellStyle name="Normal 2 2 2 2 4 4 2 2" xfId="10292" xr:uid="{B91E7901-3EB9-4B44-B0C9-736E40CEA8B2}"/>
    <cellStyle name="Normal 2 2 2 2 4 4 2 3" xfId="16016" xr:uid="{7B5B863D-D350-4438-B911-7611E93F2CD7}"/>
    <cellStyle name="Normal 2 2 2 2 4 4 3" xfId="7430" xr:uid="{EE7140C9-3AF8-49F6-93A8-89FA5CD691C5}"/>
    <cellStyle name="Normal 2 2 2 2 4 4 4" xfId="13154" xr:uid="{E9B971B2-C302-40C9-9E49-ADD361118953}"/>
    <cellStyle name="Normal 2 2 2 2 4 5" xfId="3137" xr:uid="{11085DD0-A271-4A36-BA41-40D6F8B0B7A7}"/>
    <cellStyle name="Normal 2 2 2 2 4 5 2" xfId="8861" xr:uid="{A2DDA464-1738-4773-8605-E9F4B4E20311}"/>
    <cellStyle name="Normal 2 2 2 2 4 5 3" xfId="14585" xr:uid="{1B491BC4-C346-4437-BDD1-61D43EE48425}"/>
    <cellStyle name="Normal 2 2 2 2 4 6" xfId="5999" xr:uid="{45381ED7-875C-4EA7-AA67-906DAD4E8F7D}"/>
    <cellStyle name="Normal 2 2 2 2 4 7" xfId="11723" xr:uid="{1D8E9562-4904-4634-BA5B-D3F3978CBB23}"/>
    <cellStyle name="Normal 2 2 2 2 5" xfId="513" xr:uid="{C000BD0A-7F31-463C-B9DF-B39360D81B3A}"/>
    <cellStyle name="Normal 2 2 2 2 5 2" xfId="1944" xr:uid="{080DE004-150E-487B-8D2B-79C81FB40560}"/>
    <cellStyle name="Normal 2 2 2 2 5 2 2" xfId="4806" xr:uid="{7990CF87-046E-4165-BA78-3CF9FE2AE9F9}"/>
    <cellStyle name="Normal 2 2 2 2 5 2 2 2" xfId="10530" xr:uid="{31CB815A-C5DF-47E0-9C7A-F491F932F2FC}"/>
    <cellStyle name="Normal 2 2 2 2 5 2 2 3" xfId="16254" xr:uid="{42DF1175-E85E-47DC-B970-FA998CE3CD76}"/>
    <cellStyle name="Normal 2 2 2 2 5 2 3" xfId="7668" xr:uid="{4F344541-79C7-4C7B-935B-E35385CC5117}"/>
    <cellStyle name="Normal 2 2 2 2 5 2 4" xfId="13392" xr:uid="{707F55C1-6841-4F40-A4F3-AEAE51B752AD}"/>
    <cellStyle name="Normal 2 2 2 2 5 3" xfId="3375" xr:uid="{F7821788-026C-4605-89A4-E9F72E552494}"/>
    <cellStyle name="Normal 2 2 2 2 5 3 2" xfId="9099" xr:uid="{3448305D-DD93-4868-8728-5F3A8C5C4CA8}"/>
    <cellStyle name="Normal 2 2 2 2 5 3 3" xfId="14823" xr:uid="{04E1333B-F3AA-48A9-B106-F612F5218C1C}"/>
    <cellStyle name="Normal 2 2 2 2 5 4" xfId="6237" xr:uid="{92863BDF-E96C-40A2-A397-3A3B82F5D8B5}"/>
    <cellStyle name="Normal 2 2 2 2 5 5" xfId="11961" xr:uid="{F93B0639-BBFE-4352-8D58-37BF71ED2AD4}"/>
    <cellStyle name="Normal 2 2 2 2 6" xfId="990" xr:uid="{44E0445B-5B6A-4E6D-82E1-01A2786F867F}"/>
    <cellStyle name="Normal 2 2 2 2 6 2" xfId="2421" xr:uid="{22627850-0458-479A-82A8-DA4C9AC700A1}"/>
    <cellStyle name="Normal 2 2 2 2 6 2 2" xfId="5283" xr:uid="{493DB592-8C97-4C40-8AD0-760F8BF75378}"/>
    <cellStyle name="Normal 2 2 2 2 6 2 2 2" xfId="11007" xr:uid="{A595899B-0DA3-42E1-9D37-075AAE49CDAF}"/>
    <cellStyle name="Normal 2 2 2 2 6 2 2 3" xfId="16731" xr:uid="{88E8430A-4032-4DB4-8105-4573C453FB48}"/>
    <cellStyle name="Normal 2 2 2 2 6 2 3" xfId="8145" xr:uid="{753070A0-A8E6-4BFA-A53A-81979D0ACC17}"/>
    <cellStyle name="Normal 2 2 2 2 6 2 4" xfId="13869" xr:uid="{D46D93FA-915B-44FB-BD70-BD6DF9EF550C}"/>
    <cellStyle name="Normal 2 2 2 2 6 3" xfId="3852" xr:uid="{77ABC901-D8E4-4D43-889B-5EAD29520013}"/>
    <cellStyle name="Normal 2 2 2 2 6 3 2" xfId="9576" xr:uid="{04EFCA1C-5977-4F09-89F5-F5F96C1E8C39}"/>
    <cellStyle name="Normal 2 2 2 2 6 3 3" xfId="15300" xr:uid="{8D7A97D3-75B0-47D6-9DA3-F273775BB44E}"/>
    <cellStyle name="Normal 2 2 2 2 6 4" xfId="6714" xr:uid="{D0312522-0812-4983-AE52-A17E2E40DE97}"/>
    <cellStyle name="Normal 2 2 2 2 6 5" xfId="12438" xr:uid="{565DCC51-AAB5-4980-AE28-C42A232EFB88}"/>
    <cellStyle name="Normal 2 2 2 2 7" xfId="1467" xr:uid="{8D73FCC3-7748-4D91-8DCB-D442760F2D1B}"/>
    <cellStyle name="Normal 2 2 2 2 7 2" xfId="4329" xr:uid="{C9E0305E-55F1-445D-B6D9-6E2C3D69E381}"/>
    <cellStyle name="Normal 2 2 2 2 7 2 2" xfId="10053" xr:uid="{EFF82ED3-A74C-4294-AB1E-05476E0866C6}"/>
    <cellStyle name="Normal 2 2 2 2 7 2 3" xfId="15777" xr:uid="{C47291E2-F472-4DCF-8EE9-39941D734187}"/>
    <cellStyle name="Normal 2 2 2 2 7 3" xfId="7191" xr:uid="{583D7846-D0E8-4FC5-B39C-FE02D9747300}"/>
    <cellStyle name="Normal 2 2 2 2 7 4" xfId="12915" xr:uid="{54309488-0A19-48B4-BF9D-7497D5AAD39D}"/>
    <cellStyle name="Normal 2 2 2 2 8" xfId="2898" xr:uid="{1A7A0C07-68C4-4BF3-8FA5-EC40334743A3}"/>
    <cellStyle name="Normal 2 2 2 2 8 2" xfId="8622" xr:uid="{5727C4DC-D45D-4977-B942-072593B6BD32}"/>
    <cellStyle name="Normal 2 2 2 2 8 3" xfId="14346" xr:uid="{89C965F0-AD85-4566-9B96-FAFB316CA47A}"/>
    <cellStyle name="Normal 2 2 2 2 9" xfId="5761" xr:uid="{1762417E-7C19-4DAD-B53C-771A2151A4BF}"/>
    <cellStyle name="Normal 2 2 2 3" xfId="56" xr:uid="{FA67A0D4-F085-4CCD-8296-660A5DBEA17C}"/>
    <cellStyle name="Normal 2 2 2 3 10" xfId="11504" xr:uid="{356B51F4-4656-45F3-B15F-5648EB62ABA4}"/>
    <cellStyle name="Normal 2 2 2 3 2" xfId="115" xr:uid="{541A48BE-7A79-4F63-9CF9-52E2CC386021}"/>
    <cellStyle name="Normal 2 2 2 3 2 2" xfId="233" xr:uid="{124E5570-5C5E-45EE-A737-371822A7196A}"/>
    <cellStyle name="Normal 2 2 2 3 2 2 2" xfId="472" xr:uid="{A4758734-473F-431A-B7CE-1FB61A8E7B4C}"/>
    <cellStyle name="Normal 2 2 2 3 2 2 2 2" xfId="949" xr:uid="{45CE2EAB-FA1F-46F6-A7C7-220254BCF671}"/>
    <cellStyle name="Normal 2 2 2 3 2 2 2 2 2" xfId="2380" xr:uid="{A1374EAC-B119-45D7-8D4F-8D75CED1A35C}"/>
    <cellStyle name="Normal 2 2 2 3 2 2 2 2 2 2" xfId="5242" xr:uid="{8D6A9408-D278-4AB8-A0F8-604A8865713A}"/>
    <cellStyle name="Normal 2 2 2 3 2 2 2 2 2 2 2" xfId="10966" xr:uid="{C1E63B85-D21B-4F38-8CD9-B31D823F54D8}"/>
    <cellStyle name="Normal 2 2 2 3 2 2 2 2 2 2 3" xfId="16690" xr:uid="{4BAF6504-FC5B-402E-AEE2-3BB8483A10A8}"/>
    <cellStyle name="Normal 2 2 2 3 2 2 2 2 2 3" xfId="8104" xr:uid="{EF992BB6-334F-409D-9D38-497D4B909626}"/>
    <cellStyle name="Normal 2 2 2 3 2 2 2 2 2 4" xfId="13828" xr:uid="{AF4F4D24-811A-44F5-8F7D-2B4EAB8AC489}"/>
    <cellStyle name="Normal 2 2 2 3 2 2 2 2 3" xfId="3811" xr:uid="{3CA8DCF5-868D-4944-9FA2-147C49CB7155}"/>
    <cellStyle name="Normal 2 2 2 3 2 2 2 2 3 2" xfId="9535" xr:uid="{D143B661-4C7B-4D6D-BBCB-78EAC66B8EDD}"/>
    <cellStyle name="Normal 2 2 2 3 2 2 2 2 3 3" xfId="15259" xr:uid="{94FD37BA-5B53-4F17-980B-A2B8A68BEF00}"/>
    <cellStyle name="Normal 2 2 2 3 2 2 2 2 4" xfId="6673" xr:uid="{57CEBED1-9B49-4E66-BEF6-267B4A8DC586}"/>
    <cellStyle name="Normal 2 2 2 3 2 2 2 2 5" xfId="12397" xr:uid="{795CF2DC-C0E5-4583-8638-02220F666158}"/>
    <cellStyle name="Normal 2 2 2 3 2 2 2 3" xfId="1426" xr:uid="{C62EEB9E-1394-410D-9243-8E8779BE4363}"/>
    <cellStyle name="Normal 2 2 2 3 2 2 2 3 2" xfId="2857" xr:uid="{CA270B25-2D34-43B9-B10C-FC79EF0EEA10}"/>
    <cellStyle name="Normal 2 2 2 3 2 2 2 3 2 2" xfId="5719" xr:uid="{ABE7ABAF-6D24-4678-AA24-43482B9E34DA}"/>
    <cellStyle name="Normal 2 2 2 3 2 2 2 3 2 2 2" xfId="11443" xr:uid="{6EC2F4BB-60A3-4A1A-A1E4-FE2C5395E29B}"/>
    <cellStyle name="Normal 2 2 2 3 2 2 2 3 2 2 3" xfId="17167" xr:uid="{B6383C52-4384-4D6D-8036-24B9BE4A2B53}"/>
    <cellStyle name="Normal 2 2 2 3 2 2 2 3 2 3" xfId="8581" xr:uid="{641E8A2D-38B5-4D46-B85D-CC33590AA92E}"/>
    <cellStyle name="Normal 2 2 2 3 2 2 2 3 2 4" xfId="14305" xr:uid="{17947735-AFBD-4E65-BEAF-CB9CABE924CD}"/>
    <cellStyle name="Normal 2 2 2 3 2 2 2 3 3" xfId="4288" xr:uid="{0CCEF98D-DBA3-41C5-9763-56053EFC36C2}"/>
    <cellStyle name="Normal 2 2 2 3 2 2 2 3 3 2" xfId="10012" xr:uid="{5126806E-BEB2-487C-A8DB-5358F70B6A6B}"/>
    <cellStyle name="Normal 2 2 2 3 2 2 2 3 3 3" xfId="15736" xr:uid="{0C8556FD-CF3C-4EB9-8EA7-EB04C84FDCF4}"/>
    <cellStyle name="Normal 2 2 2 3 2 2 2 3 4" xfId="7150" xr:uid="{B88196BB-A7F0-4D23-8110-0A61874C3324}"/>
    <cellStyle name="Normal 2 2 2 3 2 2 2 3 5" xfId="12874" xr:uid="{EA512030-8301-4EBD-88B4-E40A6F946313}"/>
    <cellStyle name="Normal 2 2 2 3 2 2 2 4" xfId="1903" xr:uid="{E8D4D3C8-401D-4EEF-8304-DCBFF049E75C}"/>
    <cellStyle name="Normal 2 2 2 3 2 2 2 4 2" xfId="4765" xr:uid="{A57C673A-B462-489C-B404-A90670EA9042}"/>
    <cellStyle name="Normal 2 2 2 3 2 2 2 4 2 2" xfId="10489" xr:uid="{7D0B8B9B-2BFF-478D-938B-C2979BACD628}"/>
    <cellStyle name="Normal 2 2 2 3 2 2 2 4 2 3" xfId="16213" xr:uid="{0186A89F-D1DC-4138-9118-536D5157D582}"/>
    <cellStyle name="Normal 2 2 2 3 2 2 2 4 3" xfId="7627" xr:uid="{622D8C15-1D39-4C6F-B95A-AFFB9FBFF50D}"/>
    <cellStyle name="Normal 2 2 2 3 2 2 2 4 4" xfId="13351" xr:uid="{D98E37E1-C263-416F-ACD2-760970C42B67}"/>
    <cellStyle name="Normal 2 2 2 3 2 2 2 5" xfId="3334" xr:uid="{FAE9BEBE-1307-47DB-89DF-3D082B4BF748}"/>
    <cellStyle name="Normal 2 2 2 3 2 2 2 5 2" xfId="9058" xr:uid="{6481CEC6-4C74-4505-83D1-E6A51D728437}"/>
    <cellStyle name="Normal 2 2 2 3 2 2 2 5 3" xfId="14782" xr:uid="{A3CCE93B-338B-4A13-A9D6-F132DFBB395A}"/>
    <cellStyle name="Normal 2 2 2 3 2 2 2 6" xfId="6196" xr:uid="{5ADC993D-71F7-40B2-8414-5D17F3D90C3D}"/>
    <cellStyle name="Normal 2 2 2 3 2 2 2 7" xfId="11920" xr:uid="{34262C94-054D-494B-9FFC-1C4F6C3B10A8}"/>
    <cellStyle name="Normal 2 2 2 3 2 2 3" xfId="710" xr:uid="{4816D244-3BD9-4C9D-ADB4-AD3BD4B91905}"/>
    <cellStyle name="Normal 2 2 2 3 2 2 3 2" xfId="2141" xr:uid="{BF80F5A7-1EDF-4B58-9809-5A5ABF9FF761}"/>
    <cellStyle name="Normal 2 2 2 3 2 2 3 2 2" xfId="5003" xr:uid="{66C1AAFA-F105-47E5-89AC-64004B89975E}"/>
    <cellStyle name="Normal 2 2 2 3 2 2 3 2 2 2" xfId="10727" xr:uid="{2E928242-8D07-46DC-AD73-DA9133FD45D4}"/>
    <cellStyle name="Normal 2 2 2 3 2 2 3 2 2 3" xfId="16451" xr:uid="{A7F50E4A-A0BD-4E95-8690-08524DF2DD4F}"/>
    <cellStyle name="Normal 2 2 2 3 2 2 3 2 3" xfId="7865" xr:uid="{7CE8F9D2-95B2-45E3-A26D-346666BCFEBD}"/>
    <cellStyle name="Normal 2 2 2 3 2 2 3 2 4" xfId="13589" xr:uid="{C5ED4B45-25E6-4F38-BBA0-9E5CD8CADBF6}"/>
    <cellStyle name="Normal 2 2 2 3 2 2 3 3" xfId="3572" xr:uid="{7D72B075-D459-4E91-8715-85CEC64FA603}"/>
    <cellStyle name="Normal 2 2 2 3 2 2 3 3 2" xfId="9296" xr:uid="{455AD118-771B-415A-AE96-508C59282D31}"/>
    <cellStyle name="Normal 2 2 2 3 2 2 3 3 3" xfId="15020" xr:uid="{6FE397BE-B8C1-4094-87C1-73F9F67A1078}"/>
    <cellStyle name="Normal 2 2 2 3 2 2 3 4" xfId="6434" xr:uid="{C05BFAF4-9BD4-44FA-A33F-322DA4366DA4}"/>
    <cellStyle name="Normal 2 2 2 3 2 2 3 5" xfId="12158" xr:uid="{36ECB41C-1315-4661-B882-F11CC90CC484}"/>
    <cellStyle name="Normal 2 2 2 3 2 2 4" xfId="1187" xr:uid="{B7D9FF27-2448-41A9-B3C2-68F3A05277DF}"/>
    <cellStyle name="Normal 2 2 2 3 2 2 4 2" xfId="2618" xr:uid="{02213C98-7005-4098-9E58-F5A1C76FE3CB}"/>
    <cellStyle name="Normal 2 2 2 3 2 2 4 2 2" xfId="5480" xr:uid="{3ECAD391-11D3-42C8-B38A-41E6DF6FD262}"/>
    <cellStyle name="Normal 2 2 2 3 2 2 4 2 2 2" xfId="11204" xr:uid="{2C3E97E5-CC2B-4940-B8D4-C66E7A7C13E6}"/>
    <cellStyle name="Normal 2 2 2 3 2 2 4 2 2 3" xfId="16928" xr:uid="{B0008274-AF73-4751-AC05-627F6277CAFD}"/>
    <cellStyle name="Normal 2 2 2 3 2 2 4 2 3" xfId="8342" xr:uid="{7F2C6FED-8F15-4317-BD0B-199CD4298BDC}"/>
    <cellStyle name="Normal 2 2 2 3 2 2 4 2 4" xfId="14066" xr:uid="{36BC550B-8F29-403F-BC0A-DF8709EAC690}"/>
    <cellStyle name="Normal 2 2 2 3 2 2 4 3" xfId="4049" xr:uid="{93682297-F50A-4E09-B6BB-D72FCA6B6DE7}"/>
    <cellStyle name="Normal 2 2 2 3 2 2 4 3 2" xfId="9773" xr:uid="{BC0211DE-57F0-4B61-B61E-16F8EA37733F}"/>
    <cellStyle name="Normal 2 2 2 3 2 2 4 3 3" xfId="15497" xr:uid="{7FE641DD-3B52-4933-B9BB-423AD1885338}"/>
    <cellStyle name="Normal 2 2 2 3 2 2 4 4" xfId="6911" xr:uid="{EE9E9CE4-A93D-43A6-BD3A-E86A3870388E}"/>
    <cellStyle name="Normal 2 2 2 3 2 2 4 5" xfId="12635" xr:uid="{A03CFF68-8B51-4431-A909-C4C02E7AD480}"/>
    <cellStyle name="Normal 2 2 2 3 2 2 5" xfId="1664" xr:uid="{B346C40D-D9FA-4A91-86E3-EA3143CF9FBB}"/>
    <cellStyle name="Normal 2 2 2 3 2 2 5 2" xfId="4526" xr:uid="{55FEEA72-B57A-4FC1-8D85-BF7DE2817C9A}"/>
    <cellStyle name="Normal 2 2 2 3 2 2 5 2 2" xfId="10250" xr:uid="{2F545A4A-F38E-432B-9F0A-3B49A8153EE5}"/>
    <cellStyle name="Normal 2 2 2 3 2 2 5 2 3" xfId="15974" xr:uid="{CCE81BFF-7F4B-4871-8D73-34F83D95E668}"/>
    <cellStyle name="Normal 2 2 2 3 2 2 5 3" xfId="7388" xr:uid="{9B19537B-A739-4BBE-8469-299E96D114F8}"/>
    <cellStyle name="Normal 2 2 2 3 2 2 5 4" xfId="13112" xr:uid="{A89B93E3-93A3-493F-91E5-2BC9814C14E0}"/>
    <cellStyle name="Normal 2 2 2 3 2 2 6" xfId="3095" xr:uid="{673E62E4-4326-4D54-BF36-68A8990B49A9}"/>
    <cellStyle name="Normal 2 2 2 3 2 2 6 2" xfId="8819" xr:uid="{1E93D84A-4FA1-4910-B77E-05A9AC1DB7FE}"/>
    <cellStyle name="Normal 2 2 2 3 2 2 6 3" xfId="14543" xr:uid="{91BAEFD3-9C89-44A5-9A8E-1FF0741DDE41}"/>
    <cellStyle name="Normal 2 2 2 3 2 2 7" xfId="5957" xr:uid="{D11ECA9C-3C18-4ED6-93DC-B8A93746543C}"/>
    <cellStyle name="Normal 2 2 2 3 2 2 8" xfId="11681" xr:uid="{1D0C6782-DF3B-4D5B-B777-7B2BBCDCCCAA}"/>
    <cellStyle name="Normal 2 2 2 3 2 3" xfId="354" xr:uid="{C0A9B282-B104-4A99-9E8A-D2F42BCB0866}"/>
    <cellStyle name="Normal 2 2 2 3 2 3 2" xfId="831" xr:uid="{650F9362-DFB8-47DB-BC05-C2283D8C6D48}"/>
    <cellStyle name="Normal 2 2 2 3 2 3 2 2" xfId="2262" xr:uid="{5CF716CE-5C5D-41BE-82E6-D881D8CEAF6B}"/>
    <cellStyle name="Normal 2 2 2 3 2 3 2 2 2" xfId="5124" xr:uid="{7DEFD49C-C80A-4549-80A4-A04211FB8F6E}"/>
    <cellStyle name="Normal 2 2 2 3 2 3 2 2 2 2" xfId="10848" xr:uid="{D691C703-7F5F-4277-BAD6-D50ED2D67722}"/>
    <cellStyle name="Normal 2 2 2 3 2 3 2 2 2 3" xfId="16572" xr:uid="{09B6B974-3121-4A43-A7B0-0212072EE021}"/>
    <cellStyle name="Normal 2 2 2 3 2 3 2 2 3" xfId="7986" xr:uid="{5E9EE014-946C-41B6-A738-9A440CE617E7}"/>
    <cellStyle name="Normal 2 2 2 3 2 3 2 2 4" xfId="13710" xr:uid="{30924639-0C6A-401A-A3AE-270FD6F400AF}"/>
    <cellStyle name="Normal 2 2 2 3 2 3 2 3" xfId="3693" xr:uid="{E818FBE0-75EB-4C74-B046-C5164D1133E8}"/>
    <cellStyle name="Normal 2 2 2 3 2 3 2 3 2" xfId="9417" xr:uid="{60390F15-06EE-42E9-87FF-B5A89F2EC3A4}"/>
    <cellStyle name="Normal 2 2 2 3 2 3 2 3 3" xfId="15141" xr:uid="{89848959-CF0D-4A79-A7A4-40F2DB56164C}"/>
    <cellStyle name="Normal 2 2 2 3 2 3 2 4" xfId="6555" xr:uid="{923F8415-A45D-4DD4-B70C-5E3A3995D381}"/>
    <cellStyle name="Normal 2 2 2 3 2 3 2 5" xfId="12279" xr:uid="{7CC40202-AE25-4926-AF76-5392867D2395}"/>
    <cellStyle name="Normal 2 2 2 3 2 3 3" xfId="1308" xr:uid="{A16C8351-6700-4B5C-89A5-047E2A9C1576}"/>
    <cellStyle name="Normal 2 2 2 3 2 3 3 2" xfId="2739" xr:uid="{DA6BC31F-4940-4E37-B385-EE289026B191}"/>
    <cellStyle name="Normal 2 2 2 3 2 3 3 2 2" xfId="5601" xr:uid="{F3EC2570-CC55-43E5-8CAA-A8ADFDCC9C0E}"/>
    <cellStyle name="Normal 2 2 2 3 2 3 3 2 2 2" xfId="11325" xr:uid="{405EC9E1-8185-49C2-86B6-33CF6D0878F4}"/>
    <cellStyle name="Normal 2 2 2 3 2 3 3 2 2 3" xfId="17049" xr:uid="{59448A19-A3F5-41FA-80B9-65B428211A35}"/>
    <cellStyle name="Normal 2 2 2 3 2 3 3 2 3" xfId="8463" xr:uid="{D792F07F-0B92-4F00-860B-B47023B441A9}"/>
    <cellStyle name="Normal 2 2 2 3 2 3 3 2 4" xfId="14187" xr:uid="{F0A04835-ED2C-4CE7-85E7-9F85739CF4F1}"/>
    <cellStyle name="Normal 2 2 2 3 2 3 3 3" xfId="4170" xr:uid="{A6A6CBD9-7DEF-4DC5-AE03-F728BF30A173}"/>
    <cellStyle name="Normal 2 2 2 3 2 3 3 3 2" xfId="9894" xr:uid="{0E281D6C-DF76-4E58-8F80-683D870FCB8F}"/>
    <cellStyle name="Normal 2 2 2 3 2 3 3 3 3" xfId="15618" xr:uid="{C9816F16-C601-4B59-BC02-DAB2F48986C9}"/>
    <cellStyle name="Normal 2 2 2 3 2 3 3 4" xfId="7032" xr:uid="{D744A790-3B50-4F52-973D-ED79E744B148}"/>
    <cellStyle name="Normal 2 2 2 3 2 3 3 5" xfId="12756" xr:uid="{FE01CC5F-7A62-496C-AFB7-742ED3A8747E}"/>
    <cellStyle name="Normal 2 2 2 3 2 3 4" xfId="1785" xr:uid="{0F3C81C9-4912-463A-A1BC-230B39066F71}"/>
    <cellStyle name="Normal 2 2 2 3 2 3 4 2" xfId="4647" xr:uid="{93BA4761-E7BF-41B2-BE71-3758BC773A6C}"/>
    <cellStyle name="Normal 2 2 2 3 2 3 4 2 2" xfId="10371" xr:uid="{6C8D97BA-E75A-463B-A4B1-130C1AC0500B}"/>
    <cellStyle name="Normal 2 2 2 3 2 3 4 2 3" xfId="16095" xr:uid="{6AE9E31D-2ACC-4939-9E19-526B71778567}"/>
    <cellStyle name="Normal 2 2 2 3 2 3 4 3" xfId="7509" xr:uid="{FACC8063-6729-4559-B28D-6906D30C53DE}"/>
    <cellStyle name="Normal 2 2 2 3 2 3 4 4" xfId="13233" xr:uid="{81E385FA-C601-48B6-91E4-F6AA3D8B830F}"/>
    <cellStyle name="Normal 2 2 2 3 2 3 5" xfId="3216" xr:uid="{47138E79-1869-4F31-BB1F-F3123B815825}"/>
    <cellStyle name="Normal 2 2 2 3 2 3 5 2" xfId="8940" xr:uid="{DE45B9CE-C2DF-4CA7-A56A-A65917198B63}"/>
    <cellStyle name="Normal 2 2 2 3 2 3 5 3" xfId="14664" xr:uid="{F9B080A8-AECB-406D-ACC7-B48FD2795191}"/>
    <cellStyle name="Normal 2 2 2 3 2 3 6" xfId="6078" xr:uid="{93B199E6-CB42-4924-80B8-3E0EC1027647}"/>
    <cellStyle name="Normal 2 2 2 3 2 3 7" xfId="11802" xr:uid="{A97364AD-C94D-4A2B-AF94-DEF62F8F2E4F}"/>
    <cellStyle name="Normal 2 2 2 3 2 4" xfId="592" xr:uid="{5021CFBF-E291-4FDF-9E39-34674114B383}"/>
    <cellStyle name="Normal 2 2 2 3 2 4 2" xfId="2023" xr:uid="{878DBE7F-ED71-445F-9936-60F037A9F5FE}"/>
    <cellStyle name="Normal 2 2 2 3 2 4 2 2" xfId="4885" xr:uid="{155DEA71-04DB-4E6E-8386-55B06B428074}"/>
    <cellStyle name="Normal 2 2 2 3 2 4 2 2 2" xfId="10609" xr:uid="{0AD89214-B3AF-4569-B5E7-7A4656E50CB8}"/>
    <cellStyle name="Normal 2 2 2 3 2 4 2 2 3" xfId="16333" xr:uid="{4E890005-57A4-4EBD-9C08-3354C2DCB4F2}"/>
    <cellStyle name="Normal 2 2 2 3 2 4 2 3" xfId="7747" xr:uid="{8FB9979B-5851-4C09-A53D-2FEC26AD80C8}"/>
    <cellStyle name="Normal 2 2 2 3 2 4 2 4" xfId="13471" xr:uid="{37C92186-799C-433C-BAE7-508589AB06A2}"/>
    <cellStyle name="Normal 2 2 2 3 2 4 3" xfId="3454" xr:uid="{B40D53A2-10F7-44C3-8CC3-5350FFC0E3E0}"/>
    <cellStyle name="Normal 2 2 2 3 2 4 3 2" xfId="9178" xr:uid="{CF1AD751-F129-435D-A27B-17F19CBE68C1}"/>
    <cellStyle name="Normal 2 2 2 3 2 4 3 3" xfId="14902" xr:uid="{5945A44D-6A39-4B42-9382-AC047946D479}"/>
    <cellStyle name="Normal 2 2 2 3 2 4 4" xfId="6316" xr:uid="{CFC4AACE-CA16-4B26-9464-8E9614AE1916}"/>
    <cellStyle name="Normal 2 2 2 3 2 4 5" xfId="12040" xr:uid="{CE342FA7-6E54-4A8B-A998-D57BCC56CB64}"/>
    <cellStyle name="Normal 2 2 2 3 2 5" xfId="1069" xr:uid="{0D25109E-8415-4742-A5D2-CD49BC941E72}"/>
    <cellStyle name="Normal 2 2 2 3 2 5 2" xfId="2500" xr:uid="{3AE26725-835E-4077-BBEE-D48C143ACEA6}"/>
    <cellStyle name="Normal 2 2 2 3 2 5 2 2" xfId="5362" xr:uid="{558B82AD-B742-48F8-808B-5BDE5744B69F}"/>
    <cellStyle name="Normal 2 2 2 3 2 5 2 2 2" xfId="11086" xr:uid="{6703B11E-704D-4965-9B3B-ADC7225B9BE2}"/>
    <cellStyle name="Normal 2 2 2 3 2 5 2 2 3" xfId="16810" xr:uid="{E8B9C22D-AC13-41EC-829F-0A36C0E19E65}"/>
    <cellStyle name="Normal 2 2 2 3 2 5 2 3" xfId="8224" xr:uid="{CF9FF363-4C00-415B-8A81-001E417F90B1}"/>
    <cellStyle name="Normal 2 2 2 3 2 5 2 4" xfId="13948" xr:uid="{3B537B68-7068-4D71-8E24-B0397C01DD84}"/>
    <cellStyle name="Normal 2 2 2 3 2 5 3" xfId="3931" xr:uid="{730BE754-2EFD-4D7E-8DB5-C995102AFF5B}"/>
    <cellStyle name="Normal 2 2 2 3 2 5 3 2" xfId="9655" xr:uid="{68FD503B-FA2A-447F-B2B5-E89813C25A66}"/>
    <cellStyle name="Normal 2 2 2 3 2 5 3 3" xfId="15379" xr:uid="{6FCCE111-0C00-4951-BA0D-3E03A2512845}"/>
    <cellStyle name="Normal 2 2 2 3 2 5 4" xfId="6793" xr:uid="{F1AEE634-808D-4CEB-9647-6912EDD4FAA3}"/>
    <cellStyle name="Normal 2 2 2 3 2 5 5" xfId="12517" xr:uid="{9C4D6AA3-B2F6-4304-A630-38168885C0A3}"/>
    <cellStyle name="Normal 2 2 2 3 2 6" xfId="1546" xr:uid="{02BFBC24-77D7-4CE4-93F4-ED508E67A4CE}"/>
    <cellStyle name="Normal 2 2 2 3 2 6 2" xfId="4408" xr:uid="{005898AE-0F47-42C9-A569-BD14F42F311B}"/>
    <cellStyle name="Normal 2 2 2 3 2 6 2 2" xfId="10132" xr:uid="{068B31DA-3268-4BB2-BC51-2E7D24C42F5F}"/>
    <cellStyle name="Normal 2 2 2 3 2 6 2 3" xfId="15856" xr:uid="{8F2CE906-4060-4618-B25A-224D1BBD13FB}"/>
    <cellStyle name="Normal 2 2 2 3 2 6 3" xfId="7270" xr:uid="{B00A1234-F88A-4D3B-B4B9-BF8AA89AA08E}"/>
    <cellStyle name="Normal 2 2 2 3 2 6 4" xfId="12994" xr:uid="{8FBD77E8-B2F6-447B-A0CA-2E7CAF345444}"/>
    <cellStyle name="Normal 2 2 2 3 2 7" xfId="2977" xr:uid="{6E821408-8254-4BCD-B4FB-DC97DEDA01FF}"/>
    <cellStyle name="Normal 2 2 2 3 2 7 2" xfId="8701" xr:uid="{55A8B31F-0B87-4E3F-94E7-A007C4CEB9C2}"/>
    <cellStyle name="Normal 2 2 2 3 2 7 3" xfId="14425" xr:uid="{05594241-A71D-4934-9825-B5F3C4461170}"/>
    <cellStyle name="Normal 2 2 2 3 2 8" xfId="5839" xr:uid="{5FB0434A-5D35-4E82-B574-A3F6181D3731}"/>
    <cellStyle name="Normal 2 2 2 3 2 9" xfId="11563" xr:uid="{3A2A9744-DAE8-4E02-AE55-92EA327865DB}"/>
    <cellStyle name="Normal 2 2 2 3 3" xfId="173" xr:uid="{2EE28167-7799-4757-8B60-E32267DA3971}"/>
    <cellStyle name="Normal 2 2 2 3 3 2" xfId="412" xr:uid="{0EBFFA51-59C6-4C9A-BF4E-7EF20C86D381}"/>
    <cellStyle name="Normal 2 2 2 3 3 2 2" xfId="889" xr:uid="{0D22858F-C965-480C-A501-619D038C0543}"/>
    <cellStyle name="Normal 2 2 2 3 3 2 2 2" xfId="2320" xr:uid="{BA0CF2CD-581C-4F5B-9665-1C722FEB14AF}"/>
    <cellStyle name="Normal 2 2 2 3 3 2 2 2 2" xfId="5182" xr:uid="{44A368FC-FC57-4FFF-9A72-A8CF6D2445CD}"/>
    <cellStyle name="Normal 2 2 2 3 3 2 2 2 2 2" xfId="10906" xr:uid="{49125A3F-C6D3-4213-AA39-7F36737E5AF1}"/>
    <cellStyle name="Normal 2 2 2 3 3 2 2 2 2 3" xfId="16630" xr:uid="{C99A746A-5D2C-40FC-93AF-7061CA8301E7}"/>
    <cellStyle name="Normal 2 2 2 3 3 2 2 2 3" xfId="8044" xr:uid="{2AF3C9FB-E237-4765-8930-ABC76F8164AD}"/>
    <cellStyle name="Normal 2 2 2 3 3 2 2 2 4" xfId="13768" xr:uid="{B9E89B96-D78A-43A4-8652-6090035FE083}"/>
    <cellStyle name="Normal 2 2 2 3 3 2 2 3" xfId="3751" xr:uid="{401FC140-BCA2-4459-98BA-161A62C8B6BF}"/>
    <cellStyle name="Normal 2 2 2 3 3 2 2 3 2" xfId="9475" xr:uid="{F631E4A9-18BC-4F18-8197-F65B4634C577}"/>
    <cellStyle name="Normal 2 2 2 3 3 2 2 3 3" xfId="15199" xr:uid="{199D4729-A737-48A5-8E10-C58848F02C5C}"/>
    <cellStyle name="Normal 2 2 2 3 3 2 2 4" xfId="6613" xr:uid="{1F1C6216-4389-40CB-91E9-035810F57E0D}"/>
    <cellStyle name="Normal 2 2 2 3 3 2 2 5" xfId="12337" xr:uid="{E724B7F2-C658-407D-9C3E-0B245A367428}"/>
    <cellStyle name="Normal 2 2 2 3 3 2 3" xfId="1366" xr:uid="{864AE89D-44A8-4546-891F-3245B30732D4}"/>
    <cellStyle name="Normal 2 2 2 3 3 2 3 2" xfId="2797" xr:uid="{F5F524AA-05D4-46A6-A21D-9081B8D84D9C}"/>
    <cellStyle name="Normal 2 2 2 3 3 2 3 2 2" xfId="5659" xr:uid="{A54B9957-29D6-474A-8739-5C4C8024FE69}"/>
    <cellStyle name="Normal 2 2 2 3 3 2 3 2 2 2" xfId="11383" xr:uid="{D50058EE-503D-453A-93C1-5D3C1C62A2FC}"/>
    <cellStyle name="Normal 2 2 2 3 3 2 3 2 2 3" xfId="17107" xr:uid="{C2E50C47-9974-41FC-966B-2FB50A3D5235}"/>
    <cellStyle name="Normal 2 2 2 3 3 2 3 2 3" xfId="8521" xr:uid="{7E2203F4-51B5-4B82-8FF2-82B0DB4195F4}"/>
    <cellStyle name="Normal 2 2 2 3 3 2 3 2 4" xfId="14245" xr:uid="{0BD39ABC-6F5D-44E9-BF8A-DAAAC6330CE4}"/>
    <cellStyle name="Normal 2 2 2 3 3 2 3 3" xfId="4228" xr:uid="{342E1AD7-F790-4685-90A0-B9A3DCAC7754}"/>
    <cellStyle name="Normal 2 2 2 3 3 2 3 3 2" xfId="9952" xr:uid="{2FA945D3-E295-4921-9470-B25853E39552}"/>
    <cellStyle name="Normal 2 2 2 3 3 2 3 3 3" xfId="15676" xr:uid="{367C36B0-1583-46FA-8622-E1069B46A09C}"/>
    <cellStyle name="Normal 2 2 2 3 3 2 3 4" xfId="7090" xr:uid="{63113BC1-88F4-4DA8-9398-C3431D574EFD}"/>
    <cellStyle name="Normal 2 2 2 3 3 2 3 5" xfId="12814" xr:uid="{867BAD08-5FF0-4DAF-A3A8-7135C9912F9D}"/>
    <cellStyle name="Normal 2 2 2 3 3 2 4" xfId="1843" xr:uid="{DEE28F85-3E54-42D7-938A-DD00965E2249}"/>
    <cellStyle name="Normal 2 2 2 3 3 2 4 2" xfId="4705" xr:uid="{A1F36675-EE8F-4108-BA35-23D85740E000}"/>
    <cellStyle name="Normal 2 2 2 3 3 2 4 2 2" xfId="10429" xr:uid="{31F8166F-6D58-4838-A352-B3BAE90AB360}"/>
    <cellStyle name="Normal 2 2 2 3 3 2 4 2 3" xfId="16153" xr:uid="{C4E7909E-3CFA-4C66-93D9-365D6CF51E4D}"/>
    <cellStyle name="Normal 2 2 2 3 3 2 4 3" xfId="7567" xr:uid="{4BDD56C4-0BD6-4132-A9BB-24744486B45E}"/>
    <cellStyle name="Normal 2 2 2 3 3 2 4 4" xfId="13291" xr:uid="{181202B8-241F-45A3-89F4-F1143C2F7B21}"/>
    <cellStyle name="Normal 2 2 2 3 3 2 5" xfId="3274" xr:uid="{8ED06248-31C1-4022-8FA9-22A7BF69651E}"/>
    <cellStyle name="Normal 2 2 2 3 3 2 5 2" xfId="8998" xr:uid="{D5E5F5D4-A5B8-4456-BEF9-CF87D737E0A4}"/>
    <cellStyle name="Normal 2 2 2 3 3 2 5 3" xfId="14722" xr:uid="{1AFDA880-C4CB-48A1-8CA8-952CBDC48FEE}"/>
    <cellStyle name="Normal 2 2 2 3 3 2 6" xfId="6136" xr:uid="{3668F4A2-05CE-48AB-8D50-373F588252E9}"/>
    <cellStyle name="Normal 2 2 2 3 3 2 7" xfId="11860" xr:uid="{9581724E-2879-4657-96E1-9409970E2D5B}"/>
    <cellStyle name="Normal 2 2 2 3 3 3" xfId="650" xr:uid="{34E352BA-5D7E-47F9-97B4-23508BA94435}"/>
    <cellStyle name="Normal 2 2 2 3 3 3 2" xfId="2081" xr:uid="{5BBED24E-34D5-4E31-9972-BE35F2582589}"/>
    <cellStyle name="Normal 2 2 2 3 3 3 2 2" xfId="4943" xr:uid="{77A77C49-51A3-4D74-9520-55DB36A24EFB}"/>
    <cellStyle name="Normal 2 2 2 3 3 3 2 2 2" xfId="10667" xr:uid="{7C858C21-63B3-41DC-B83F-58E96216D621}"/>
    <cellStyle name="Normal 2 2 2 3 3 3 2 2 3" xfId="16391" xr:uid="{F986618F-3780-41E1-89A6-C3093355B3ED}"/>
    <cellStyle name="Normal 2 2 2 3 3 3 2 3" xfId="7805" xr:uid="{AEB643F0-DCA7-4DA1-8D79-20A153B539FD}"/>
    <cellStyle name="Normal 2 2 2 3 3 3 2 4" xfId="13529" xr:uid="{1006B36D-EA8A-4298-8C69-D07D96E97523}"/>
    <cellStyle name="Normal 2 2 2 3 3 3 3" xfId="3512" xr:uid="{BEFC7696-A4BB-437C-8534-D0AE0FAC7B03}"/>
    <cellStyle name="Normal 2 2 2 3 3 3 3 2" xfId="9236" xr:uid="{2E4A997E-FBB3-4102-8387-195201EE4EA9}"/>
    <cellStyle name="Normal 2 2 2 3 3 3 3 3" xfId="14960" xr:uid="{85F7A346-C572-49A9-B30D-478DB3B64DE6}"/>
    <cellStyle name="Normal 2 2 2 3 3 3 4" xfId="6374" xr:uid="{6747A3B0-4777-430E-BF5A-B7BD3710B93E}"/>
    <cellStyle name="Normal 2 2 2 3 3 3 5" xfId="12098" xr:uid="{B6EA1C3E-8255-4FD3-9637-5BBE3475B5B1}"/>
    <cellStyle name="Normal 2 2 2 3 3 4" xfId="1127" xr:uid="{0E83B595-A9FB-46D5-A6A7-6189EFA89854}"/>
    <cellStyle name="Normal 2 2 2 3 3 4 2" xfId="2558" xr:uid="{A0C9FEDF-67E7-49D1-9D00-845087E84313}"/>
    <cellStyle name="Normal 2 2 2 3 3 4 2 2" xfId="5420" xr:uid="{85DD7323-8C7A-49BA-979D-8A9B277211B9}"/>
    <cellStyle name="Normal 2 2 2 3 3 4 2 2 2" xfId="11144" xr:uid="{DB34C1DD-A108-4000-B27D-BDF7A8CAC944}"/>
    <cellStyle name="Normal 2 2 2 3 3 4 2 2 3" xfId="16868" xr:uid="{6DAA0E44-9077-4B2E-8BB7-B886C731F3B1}"/>
    <cellStyle name="Normal 2 2 2 3 3 4 2 3" xfId="8282" xr:uid="{E3F93312-5CC8-4F92-818F-BE7E3E3ED728}"/>
    <cellStyle name="Normal 2 2 2 3 3 4 2 4" xfId="14006" xr:uid="{008D9FB9-30F7-4B62-994F-6F662E583921}"/>
    <cellStyle name="Normal 2 2 2 3 3 4 3" xfId="3989" xr:uid="{C3D52FA5-E24D-42F8-8E18-1B666A87284C}"/>
    <cellStyle name="Normal 2 2 2 3 3 4 3 2" xfId="9713" xr:uid="{082A3DCA-8EF5-4DE5-8BC5-0DD359ADE191}"/>
    <cellStyle name="Normal 2 2 2 3 3 4 3 3" xfId="15437" xr:uid="{ED014AA2-E82F-4641-BA0A-652A4C2AA424}"/>
    <cellStyle name="Normal 2 2 2 3 3 4 4" xfId="6851" xr:uid="{A63123BD-F8F3-4FE9-A63A-2DCE4969C70D}"/>
    <cellStyle name="Normal 2 2 2 3 3 4 5" xfId="12575" xr:uid="{68AE1523-32BA-4678-B709-F844D6DE7A89}"/>
    <cellStyle name="Normal 2 2 2 3 3 5" xfId="1604" xr:uid="{619E5F00-30EC-45AB-AEAA-89D9C09AB237}"/>
    <cellStyle name="Normal 2 2 2 3 3 5 2" xfId="4466" xr:uid="{0C66E0D7-2DB3-4F1B-9F20-15C0291C9E41}"/>
    <cellStyle name="Normal 2 2 2 3 3 5 2 2" xfId="10190" xr:uid="{04F18FF0-9C9D-46C9-889F-7F1C4B17FDF5}"/>
    <cellStyle name="Normal 2 2 2 3 3 5 2 3" xfId="15914" xr:uid="{38BD7930-E215-4F5D-B6E6-AAA3ABDE5953}"/>
    <cellStyle name="Normal 2 2 2 3 3 5 3" xfId="7328" xr:uid="{00AF71F2-10AA-4E00-94C1-17540ECCD839}"/>
    <cellStyle name="Normal 2 2 2 3 3 5 4" xfId="13052" xr:uid="{BC175894-7FB0-46D6-A985-75DF162F8BFE}"/>
    <cellStyle name="Normal 2 2 2 3 3 6" xfId="3035" xr:uid="{9C81D676-B312-46E7-AE57-176A1CD8849C}"/>
    <cellStyle name="Normal 2 2 2 3 3 6 2" xfId="8759" xr:uid="{8228549C-671F-4D60-B78D-F1891A5623D1}"/>
    <cellStyle name="Normal 2 2 2 3 3 6 3" xfId="14483" xr:uid="{0BD18ED0-AA5E-44F4-AE9B-3901B9E60917}"/>
    <cellStyle name="Normal 2 2 2 3 3 7" xfId="5897" xr:uid="{EF44C511-66D4-4B77-8F60-FE859BA7E3E4}"/>
    <cellStyle name="Normal 2 2 2 3 3 8" xfId="11621" xr:uid="{054BC862-E0FA-4524-B047-8943D370BE10}"/>
    <cellStyle name="Normal 2 2 2 3 4" xfId="294" xr:uid="{75CAD458-4F53-422F-8810-F295BFC49198}"/>
    <cellStyle name="Normal 2 2 2 3 4 2" xfId="771" xr:uid="{21A44F4D-C747-4A93-B795-8986D04A8F03}"/>
    <cellStyle name="Normal 2 2 2 3 4 2 2" xfId="2202" xr:uid="{EC3D612A-AD77-4FAD-A3FE-97082BA571C7}"/>
    <cellStyle name="Normal 2 2 2 3 4 2 2 2" xfId="5064" xr:uid="{D08D6059-75A3-4D50-A06A-CCFAA6234A82}"/>
    <cellStyle name="Normal 2 2 2 3 4 2 2 2 2" xfId="10788" xr:uid="{6737F419-E0E3-4CE8-BE21-0080A772C582}"/>
    <cellStyle name="Normal 2 2 2 3 4 2 2 2 3" xfId="16512" xr:uid="{62245268-AB02-4296-AA8A-733D0A2225A4}"/>
    <cellStyle name="Normal 2 2 2 3 4 2 2 3" xfId="7926" xr:uid="{0568278C-07CF-432D-98F2-49F0AD2ECA8A}"/>
    <cellStyle name="Normal 2 2 2 3 4 2 2 4" xfId="13650" xr:uid="{FD2F7919-329F-4C5D-B5D8-CA7114434E1E}"/>
    <cellStyle name="Normal 2 2 2 3 4 2 3" xfId="3633" xr:uid="{6E8B2701-56C9-4664-89BA-77C2B128D945}"/>
    <cellStyle name="Normal 2 2 2 3 4 2 3 2" xfId="9357" xr:uid="{EFF1B2B3-D7E4-4ACA-8D94-7F170B78DACF}"/>
    <cellStyle name="Normal 2 2 2 3 4 2 3 3" xfId="15081" xr:uid="{14D54BA4-A3B9-447E-8FD2-87295E74C944}"/>
    <cellStyle name="Normal 2 2 2 3 4 2 4" xfId="6495" xr:uid="{82A35F5D-13FD-434E-9D04-A357B17F3222}"/>
    <cellStyle name="Normal 2 2 2 3 4 2 5" xfId="12219" xr:uid="{8092785F-4A66-4767-B4EE-C9DF214DAA25}"/>
    <cellStyle name="Normal 2 2 2 3 4 3" xfId="1248" xr:uid="{FF8EF283-2616-4F58-B0D5-B46C0DB352D2}"/>
    <cellStyle name="Normal 2 2 2 3 4 3 2" xfId="2679" xr:uid="{6744F2F9-58EE-416C-B6C9-A73B01913A83}"/>
    <cellStyle name="Normal 2 2 2 3 4 3 2 2" xfId="5541" xr:uid="{B5240EE6-70B6-4246-9607-C7468E33EB0B}"/>
    <cellStyle name="Normal 2 2 2 3 4 3 2 2 2" xfId="11265" xr:uid="{9A1F2F94-7D82-45BD-9EE1-ACF73E48EEDD}"/>
    <cellStyle name="Normal 2 2 2 3 4 3 2 2 3" xfId="16989" xr:uid="{5FB87C55-4377-418A-8841-2860A3010863}"/>
    <cellStyle name="Normal 2 2 2 3 4 3 2 3" xfId="8403" xr:uid="{7A1A9608-6ECA-49B9-937B-D6B2E6F259E9}"/>
    <cellStyle name="Normal 2 2 2 3 4 3 2 4" xfId="14127" xr:uid="{E9595D79-3C1E-4E3A-9AAA-86BB88C371DE}"/>
    <cellStyle name="Normal 2 2 2 3 4 3 3" xfId="4110" xr:uid="{C34AEEA5-84C2-4A97-9B7C-9BB311F9C159}"/>
    <cellStyle name="Normal 2 2 2 3 4 3 3 2" xfId="9834" xr:uid="{BDBEEF2A-CE29-456B-A7FB-129B68ED8C77}"/>
    <cellStyle name="Normal 2 2 2 3 4 3 3 3" xfId="15558" xr:uid="{CAFF1F28-F5A6-4F95-A5D6-A06F099912ED}"/>
    <cellStyle name="Normal 2 2 2 3 4 3 4" xfId="6972" xr:uid="{668E4C8E-6559-4042-BC71-C79D13C5D4FE}"/>
    <cellStyle name="Normal 2 2 2 3 4 3 5" xfId="12696" xr:uid="{E8815D9C-F58F-407B-AAD4-EE811F403557}"/>
    <cellStyle name="Normal 2 2 2 3 4 4" xfId="1725" xr:uid="{9B548844-DB3C-4D21-B41D-CE47D4A70B4C}"/>
    <cellStyle name="Normal 2 2 2 3 4 4 2" xfId="4587" xr:uid="{C31FC4F0-07FD-43A6-96DA-05BAA6AA2E04}"/>
    <cellStyle name="Normal 2 2 2 3 4 4 2 2" xfId="10311" xr:uid="{A4F892D7-1BEA-43D6-A9A6-442E07A279E2}"/>
    <cellStyle name="Normal 2 2 2 3 4 4 2 3" xfId="16035" xr:uid="{E7B10A22-C1FC-4ED9-AF46-D6F70D63A8C7}"/>
    <cellStyle name="Normal 2 2 2 3 4 4 3" xfId="7449" xr:uid="{528CAAD2-4C4F-4F82-A36A-BA90802D463F}"/>
    <cellStyle name="Normal 2 2 2 3 4 4 4" xfId="13173" xr:uid="{D0720710-47F7-498F-BD28-F97B0E6388BD}"/>
    <cellStyle name="Normal 2 2 2 3 4 5" xfId="3156" xr:uid="{BEA52616-CB6D-4247-A3E5-068275BA07EB}"/>
    <cellStyle name="Normal 2 2 2 3 4 5 2" xfId="8880" xr:uid="{C9E0FA27-02E8-449B-8DEE-358E76115663}"/>
    <cellStyle name="Normal 2 2 2 3 4 5 3" xfId="14604" xr:uid="{69FE58C2-9E01-470C-8322-4B92681F98FD}"/>
    <cellStyle name="Normal 2 2 2 3 4 6" xfId="6018" xr:uid="{8BF4144E-0E10-476C-939A-983339E13C1E}"/>
    <cellStyle name="Normal 2 2 2 3 4 7" xfId="11742" xr:uid="{D0D1ACBA-7641-4AF2-8538-09F5E558883B}"/>
    <cellStyle name="Normal 2 2 2 3 5" xfId="532" xr:uid="{DD3DCFEC-D904-47FD-B489-FF7A0AB2E82C}"/>
    <cellStyle name="Normal 2 2 2 3 5 2" xfId="1963" xr:uid="{DE7A0896-4233-42EF-BB41-726C34F1B2DF}"/>
    <cellStyle name="Normal 2 2 2 3 5 2 2" xfId="4825" xr:uid="{CF73FC6E-5F08-4524-A806-BE667B672A5B}"/>
    <cellStyle name="Normal 2 2 2 3 5 2 2 2" xfId="10549" xr:uid="{2023DD33-5116-4F7D-8CB4-8273BBC98350}"/>
    <cellStyle name="Normal 2 2 2 3 5 2 2 3" xfId="16273" xr:uid="{52B19115-8767-415C-9C19-95E157DC2593}"/>
    <cellStyle name="Normal 2 2 2 3 5 2 3" xfId="7687" xr:uid="{1E530FBC-1A5E-473C-A577-344CAC9AB4D9}"/>
    <cellStyle name="Normal 2 2 2 3 5 2 4" xfId="13411" xr:uid="{13B88A2E-9E4A-4E65-AEED-E620D0DA23DB}"/>
    <cellStyle name="Normal 2 2 2 3 5 3" xfId="3394" xr:uid="{653D35DD-372D-4A26-8240-DF1308E70C88}"/>
    <cellStyle name="Normal 2 2 2 3 5 3 2" xfId="9118" xr:uid="{18923191-43F4-4746-8DC2-DFBAC2DC9E3A}"/>
    <cellStyle name="Normal 2 2 2 3 5 3 3" xfId="14842" xr:uid="{D623FF59-75E8-4FA9-81C2-7EB41F07D80C}"/>
    <cellStyle name="Normal 2 2 2 3 5 4" xfId="6256" xr:uid="{D48E12CD-7A10-43F1-B62F-06ECD150E2BD}"/>
    <cellStyle name="Normal 2 2 2 3 5 5" xfId="11980" xr:uid="{6F258F57-20CC-4C69-9A33-8B37BF6EFDEB}"/>
    <cellStyle name="Normal 2 2 2 3 6" xfId="1009" xr:uid="{40222785-1ADA-434C-A25F-938C512FB31F}"/>
    <cellStyle name="Normal 2 2 2 3 6 2" xfId="2440" xr:uid="{995AB3DD-754C-48D1-88DA-117B9785EC5D}"/>
    <cellStyle name="Normal 2 2 2 3 6 2 2" xfId="5302" xr:uid="{65B292FE-FB7C-48D8-87F4-ED39388EE749}"/>
    <cellStyle name="Normal 2 2 2 3 6 2 2 2" xfId="11026" xr:uid="{BD0B398E-75FB-4B7E-A17F-EBCE775529F4}"/>
    <cellStyle name="Normal 2 2 2 3 6 2 2 3" xfId="16750" xr:uid="{4E1F8130-2D9C-4786-A659-BC93A11B8FA5}"/>
    <cellStyle name="Normal 2 2 2 3 6 2 3" xfId="8164" xr:uid="{E6562027-5FAE-4E94-AE5D-5BD4B7F44BE5}"/>
    <cellStyle name="Normal 2 2 2 3 6 2 4" xfId="13888" xr:uid="{6A7AD69F-B3C5-4F7F-B059-1525989B59AF}"/>
    <cellStyle name="Normal 2 2 2 3 6 3" xfId="3871" xr:uid="{5CE2FE7A-0C88-4F09-AD95-32CDFE7272CF}"/>
    <cellStyle name="Normal 2 2 2 3 6 3 2" xfId="9595" xr:uid="{C2943F1C-D28F-441E-B232-FBCB0319C2D0}"/>
    <cellStyle name="Normal 2 2 2 3 6 3 3" xfId="15319" xr:uid="{FB35F185-7813-414D-B07A-DA71BCF5D28C}"/>
    <cellStyle name="Normal 2 2 2 3 6 4" xfId="6733" xr:uid="{89DF9160-3E65-424B-B213-57D35C34C17B}"/>
    <cellStyle name="Normal 2 2 2 3 6 5" xfId="12457" xr:uid="{AB213E22-3F57-4267-B041-18C8C14932E6}"/>
    <cellStyle name="Normal 2 2 2 3 7" xfId="1486" xr:uid="{65B7FA77-9D48-40DC-8604-9C7C5637321E}"/>
    <cellStyle name="Normal 2 2 2 3 7 2" xfId="4348" xr:uid="{8717126A-1D29-4FCF-A429-341297B18002}"/>
    <cellStyle name="Normal 2 2 2 3 7 2 2" xfId="10072" xr:uid="{9F2B2B7C-E00C-4073-B430-19BF98664A8B}"/>
    <cellStyle name="Normal 2 2 2 3 7 2 3" xfId="15796" xr:uid="{99833D83-4481-45DF-A31F-1211D16D89C8}"/>
    <cellStyle name="Normal 2 2 2 3 7 3" xfId="7210" xr:uid="{F0AD2287-62AF-4722-B668-E6318E53BDD6}"/>
    <cellStyle name="Normal 2 2 2 3 7 4" xfId="12934" xr:uid="{2A57A8A7-0595-4718-A78C-127244144A0A}"/>
    <cellStyle name="Normal 2 2 2 3 8" xfId="2917" xr:uid="{33631340-C22C-4B1B-9F4C-E4CCF351CABD}"/>
    <cellStyle name="Normal 2 2 2 3 8 2" xfId="8641" xr:uid="{9D281709-24F1-4AD7-B140-14927F95984F}"/>
    <cellStyle name="Normal 2 2 2 3 8 3" xfId="14365" xr:uid="{E9013908-688F-4E6E-963C-3996564523A6}"/>
    <cellStyle name="Normal 2 2 2 3 9" xfId="5780" xr:uid="{CEFF1B42-2B56-41C6-BFE2-AB88BEA39FAF}"/>
    <cellStyle name="Normal 2 2 2 4" xfId="76" xr:uid="{5191A6E1-7665-4AFA-9537-237940ED658E}"/>
    <cellStyle name="Normal 2 2 2 4 2" xfId="194" xr:uid="{97B03C03-FE29-4A10-804A-76163A93F043}"/>
    <cellStyle name="Normal 2 2 2 4 2 2" xfId="433" xr:uid="{CE10EA3F-B803-43C4-8852-75AEC75BB1D7}"/>
    <cellStyle name="Normal 2 2 2 4 2 2 2" xfId="910" xr:uid="{A6A1B47C-6EA0-4BEA-B497-407684BA5CC3}"/>
    <cellStyle name="Normal 2 2 2 4 2 2 2 2" xfId="2341" xr:uid="{6B6799DA-188A-466C-95E8-09A0583711CC}"/>
    <cellStyle name="Normal 2 2 2 4 2 2 2 2 2" xfId="5203" xr:uid="{9FFC5923-ACFB-4DE3-9793-7FF4F50D51DF}"/>
    <cellStyle name="Normal 2 2 2 4 2 2 2 2 2 2" xfId="10927" xr:uid="{B709DF45-BF3C-49D8-8813-35534D4498AF}"/>
    <cellStyle name="Normal 2 2 2 4 2 2 2 2 2 3" xfId="16651" xr:uid="{5A24187F-FFAE-430D-AB9D-C6CA5F58687B}"/>
    <cellStyle name="Normal 2 2 2 4 2 2 2 2 3" xfId="8065" xr:uid="{411B942B-2B93-40D9-A717-47CC6529489A}"/>
    <cellStyle name="Normal 2 2 2 4 2 2 2 2 4" xfId="13789" xr:uid="{474CF9C0-E0D3-4BDE-8FED-3584AB954025}"/>
    <cellStyle name="Normal 2 2 2 4 2 2 2 3" xfId="3772" xr:uid="{BC7638F5-2559-4B49-9147-FE2A3E92F708}"/>
    <cellStyle name="Normal 2 2 2 4 2 2 2 3 2" xfId="9496" xr:uid="{C7C2D260-1809-4669-91F2-A45D9300C7EA}"/>
    <cellStyle name="Normal 2 2 2 4 2 2 2 3 3" xfId="15220" xr:uid="{CCB39102-9402-40E2-9BA0-E0CC8734B9D3}"/>
    <cellStyle name="Normal 2 2 2 4 2 2 2 4" xfId="6634" xr:uid="{8591CB99-A848-4D20-B397-BB1AD11714A4}"/>
    <cellStyle name="Normal 2 2 2 4 2 2 2 5" xfId="12358" xr:uid="{80F97A3C-A199-4960-BD07-0FCD81B57C1A}"/>
    <cellStyle name="Normal 2 2 2 4 2 2 3" xfId="1387" xr:uid="{899F0402-F621-4E67-B90E-B2243CD385C4}"/>
    <cellStyle name="Normal 2 2 2 4 2 2 3 2" xfId="2818" xr:uid="{68E90B7C-BE25-47DB-94A7-3CBA389F0B76}"/>
    <cellStyle name="Normal 2 2 2 4 2 2 3 2 2" xfId="5680" xr:uid="{2B5AE79A-75E8-42BD-B89D-41836CD2F2FF}"/>
    <cellStyle name="Normal 2 2 2 4 2 2 3 2 2 2" xfId="11404" xr:uid="{397D0ABE-FA0D-4077-9396-539CB8163F9D}"/>
    <cellStyle name="Normal 2 2 2 4 2 2 3 2 2 3" xfId="17128" xr:uid="{3A9A65C9-0F39-4BA2-82E7-661F090CA0A2}"/>
    <cellStyle name="Normal 2 2 2 4 2 2 3 2 3" xfId="8542" xr:uid="{DFDBC99D-5D5F-4BE5-8ACB-6474473DEF73}"/>
    <cellStyle name="Normal 2 2 2 4 2 2 3 2 4" xfId="14266" xr:uid="{571C064D-E262-4CAD-8A97-0CFB29B78731}"/>
    <cellStyle name="Normal 2 2 2 4 2 2 3 3" xfId="4249" xr:uid="{691D8022-F8B7-4526-9FDF-8B67E6096E2B}"/>
    <cellStyle name="Normal 2 2 2 4 2 2 3 3 2" xfId="9973" xr:uid="{5F11E83F-39C0-477B-9A0A-89224ACE42F9}"/>
    <cellStyle name="Normal 2 2 2 4 2 2 3 3 3" xfId="15697" xr:uid="{E8231AEB-2C84-4FC8-A312-F18683D3E23C}"/>
    <cellStyle name="Normal 2 2 2 4 2 2 3 4" xfId="7111" xr:uid="{FC05D180-9ADA-41F1-9538-5B6866A7145D}"/>
    <cellStyle name="Normal 2 2 2 4 2 2 3 5" xfId="12835" xr:uid="{09ACB3DE-9F60-43F6-BA9E-D7DC806F842A}"/>
    <cellStyle name="Normal 2 2 2 4 2 2 4" xfId="1864" xr:uid="{FE761A2E-D114-49E2-83EF-E3AB20514339}"/>
    <cellStyle name="Normal 2 2 2 4 2 2 4 2" xfId="4726" xr:uid="{1069F0C5-8CFE-4389-8770-91DC2A82098D}"/>
    <cellStyle name="Normal 2 2 2 4 2 2 4 2 2" xfId="10450" xr:uid="{E5969B89-8CCF-4F10-B645-987940F9A5CB}"/>
    <cellStyle name="Normal 2 2 2 4 2 2 4 2 3" xfId="16174" xr:uid="{922D6829-14DD-483C-BD2E-D094EB0C466A}"/>
    <cellStyle name="Normal 2 2 2 4 2 2 4 3" xfId="7588" xr:uid="{8253B971-ADA2-4A50-8CAB-22C310BEDB15}"/>
    <cellStyle name="Normal 2 2 2 4 2 2 4 4" xfId="13312" xr:uid="{43D33F8C-2C4E-4566-AC68-B049CEB3833E}"/>
    <cellStyle name="Normal 2 2 2 4 2 2 5" xfId="3295" xr:uid="{867D95CB-DBA1-49F1-A2C9-D209E041CB73}"/>
    <cellStyle name="Normal 2 2 2 4 2 2 5 2" xfId="9019" xr:uid="{099D6815-39E9-45BB-AC21-2D065330E64A}"/>
    <cellStyle name="Normal 2 2 2 4 2 2 5 3" xfId="14743" xr:uid="{B8CD92B2-B4C0-41AC-90FF-39BAB5458258}"/>
    <cellStyle name="Normal 2 2 2 4 2 2 6" xfId="6157" xr:uid="{C05E2D99-D235-4BD2-8E0E-9BDFDB2D29C3}"/>
    <cellStyle name="Normal 2 2 2 4 2 2 7" xfId="11881" xr:uid="{E82EC13A-DFB0-4400-B97A-F5AD4128A22A}"/>
    <cellStyle name="Normal 2 2 2 4 2 3" xfId="671" xr:uid="{1C28E49C-DB68-40E0-A5F4-F6E81743A22C}"/>
    <cellStyle name="Normal 2 2 2 4 2 3 2" xfId="2102" xr:uid="{49688E3E-7767-4A30-A53B-2E05DE26AEB8}"/>
    <cellStyle name="Normal 2 2 2 4 2 3 2 2" xfId="4964" xr:uid="{57BE3240-6345-4112-8753-4D4AC6B86044}"/>
    <cellStyle name="Normal 2 2 2 4 2 3 2 2 2" xfId="10688" xr:uid="{A5E0AC42-680A-4207-B162-D94F32B68162}"/>
    <cellStyle name="Normal 2 2 2 4 2 3 2 2 3" xfId="16412" xr:uid="{41AC35D2-0136-4BD0-A2F0-B0644F471128}"/>
    <cellStyle name="Normal 2 2 2 4 2 3 2 3" xfId="7826" xr:uid="{425844C8-780A-476E-9E54-B91F894E4411}"/>
    <cellStyle name="Normal 2 2 2 4 2 3 2 4" xfId="13550" xr:uid="{9FC5BCC1-93F5-4F15-AE09-5C3889376561}"/>
    <cellStyle name="Normal 2 2 2 4 2 3 3" xfId="3533" xr:uid="{00D2A76E-7E4C-40D9-BF0D-E9C47F6ABB1D}"/>
    <cellStyle name="Normal 2 2 2 4 2 3 3 2" xfId="9257" xr:uid="{F01310C9-BBC3-4A63-BE66-BECA42C32C12}"/>
    <cellStyle name="Normal 2 2 2 4 2 3 3 3" xfId="14981" xr:uid="{3D0D5897-FE6E-49E7-BDE8-7AA7239AAA5C}"/>
    <cellStyle name="Normal 2 2 2 4 2 3 4" xfId="6395" xr:uid="{2F3B0627-7EA0-47CC-903F-982D7D85AB3B}"/>
    <cellStyle name="Normal 2 2 2 4 2 3 5" xfId="12119" xr:uid="{E6029795-298C-4558-ABCC-6DE36E52AAA4}"/>
    <cellStyle name="Normal 2 2 2 4 2 4" xfId="1148" xr:uid="{FFCDC1D4-CAB7-4730-8C37-31116D1CDD60}"/>
    <cellStyle name="Normal 2 2 2 4 2 4 2" xfId="2579" xr:uid="{9BC6488D-2658-4C73-B3B2-59064153ED81}"/>
    <cellStyle name="Normal 2 2 2 4 2 4 2 2" xfId="5441" xr:uid="{13FB1D14-0FAC-4BCE-B5DB-204533D8DA7A}"/>
    <cellStyle name="Normal 2 2 2 4 2 4 2 2 2" xfId="11165" xr:uid="{1B2871B9-AFA1-4326-A2C8-8945FC237679}"/>
    <cellStyle name="Normal 2 2 2 4 2 4 2 2 3" xfId="16889" xr:uid="{80E41B7D-EE7F-4AA6-8856-A7263C5A8A34}"/>
    <cellStyle name="Normal 2 2 2 4 2 4 2 3" xfId="8303" xr:uid="{6CC93884-ADE3-4F8B-9BCE-9E6D2063379C}"/>
    <cellStyle name="Normal 2 2 2 4 2 4 2 4" xfId="14027" xr:uid="{3AA49BBE-84F2-47A6-9F20-91473C674726}"/>
    <cellStyle name="Normal 2 2 2 4 2 4 3" xfId="4010" xr:uid="{D6D8965B-2928-44BD-A418-F327779378DD}"/>
    <cellStyle name="Normal 2 2 2 4 2 4 3 2" xfId="9734" xr:uid="{BE9E57D4-8168-42A9-8373-31DF811BB198}"/>
    <cellStyle name="Normal 2 2 2 4 2 4 3 3" xfId="15458" xr:uid="{52995C62-25DD-4A79-812C-5DF3BCD9FA26}"/>
    <cellStyle name="Normal 2 2 2 4 2 4 4" xfId="6872" xr:uid="{D0226A74-34CE-4F03-AE5F-ABA0CEEBB088}"/>
    <cellStyle name="Normal 2 2 2 4 2 4 5" xfId="12596" xr:uid="{8E635F39-6623-4776-BE18-216A020FC12D}"/>
    <cellStyle name="Normal 2 2 2 4 2 5" xfId="1625" xr:uid="{768EF3D4-D63B-4BF8-8E9D-0396880B9D3C}"/>
    <cellStyle name="Normal 2 2 2 4 2 5 2" xfId="4487" xr:uid="{E5C5E078-7CB2-4750-ACF3-7AFFD16E3EB5}"/>
    <cellStyle name="Normal 2 2 2 4 2 5 2 2" xfId="10211" xr:uid="{9E3132BA-89F5-4F04-8B85-0B023ED00381}"/>
    <cellStyle name="Normal 2 2 2 4 2 5 2 3" xfId="15935" xr:uid="{B0AA2E39-E774-41F6-AB3A-69A35933D810}"/>
    <cellStyle name="Normal 2 2 2 4 2 5 3" xfId="7349" xr:uid="{A0C1C869-40CF-4D77-AB92-48C94D62AFDA}"/>
    <cellStyle name="Normal 2 2 2 4 2 5 4" xfId="13073" xr:uid="{AC4844BB-7568-48EC-9735-6FDE61117621}"/>
    <cellStyle name="Normal 2 2 2 4 2 6" xfId="3056" xr:uid="{9D98C5DB-9C5C-48EA-8D64-55C331A0F26C}"/>
    <cellStyle name="Normal 2 2 2 4 2 6 2" xfId="8780" xr:uid="{78DBFD8D-277B-426B-A736-CBA0395CEC33}"/>
    <cellStyle name="Normal 2 2 2 4 2 6 3" xfId="14504" xr:uid="{83C1F3FF-6DB0-449A-A951-8C36A02ECEEA}"/>
    <cellStyle name="Normal 2 2 2 4 2 7" xfId="5918" xr:uid="{B359AFCC-4503-49E4-BE35-6D19DEB43AD6}"/>
    <cellStyle name="Normal 2 2 2 4 2 8" xfId="11642" xr:uid="{73E2CEA4-80B0-484F-BA87-6E774D185F99}"/>
    <cellStyle name="Normal 2 2 2 4 3" xfId="315" xr:uid="{1C51992A-7498-4927-91A1-1A30B80C4911}"/>
    <cellStyle name="Normal 2 2 2 4 3 2" xfId="792" xr:uid="{2C48C7C7-4F9C-446C-A554-878DCC876201}"/>
    <cellStyle name="Normal 2 2 2 4 3 2 2" xfId="2223" xr:uid="{EE76CCDD-BF9B-445E-904E-05059807D9E0}"/>
    <cellStyle name="Normal 2 2 2 4 3 2 2 2" xfId="5085" xr:uid="{E14F2798-F1E2-4D7A-AC05-4A548A802849}"/>
    <cellStyle name="Normal 2 2 2 4 3 2 2 2 2" xfId="10809" xr:uid="{ED5E8D70-14D7-4D87-BB0D-77EB1F86D92F}"/>
    <cellStyle name="Normal 2 2 2 4 3 2 2 2 3" xfId="16533" xr:uid="{FB57A796-1FF2-4677-BC03-09FBFA63A281}"/>
    <cellStyle name="Normal 2 2 2 4 3 2 2 3" xfId="7947" xr:uid="{73B6CB76-AFBE-4E04-8B3B-4AB7B4377B09}"/>
    <cellStyle name="Normal 2 2 2 4 3 2 2 4" xfId="13671" xr:uid="{C81FFE6B-7F41-4C8C-8EEC-FF5379AC9832}"/>
    <cellStyle name="Normal 2 2 2 4 3 2 3" xfId="3654" xr:uid="{F397B384-7D05-4074-B6AD-5E0A96D17DEE}"/>
    <cellStyle name="Normal 2 2 2 4 3 2 3 2" xfId="9378" xr:uid="{71500316-C127-4E42-9BBB-59C215B4E5A3}"/>
    <cellStyle name="Normal 2 2 2 4 3 2 3 3" xfId="15102" xr:uid="{E6E7AF98-5A99-4911-A184-D682D8BF1630}"/>
    <cellStyle name="Normal 2 2 2 4 3 2 4" xfId="6516" xr:uid="{ED176E01-34E8-4DD1-9741-3892F9D8FC39}"/>
    <cellStyle name="Normal 2 2 2 4 3 2 5" xfId="12240" xr:uid="{7AEBBE1C-EC48-4AF1-BA7B-6FB6CCC95C64}"/>
    <cellStyle name="Normal 2 2 2 4 3 3" xfId="1269" xr:uid="{47E921F9-1701-4788-9404-E968A2E46464}"/>
    <cellStyle name="Normal 2 2 2 4 3 3 2" xfId="2700" xr:uid="{996DA423-6EC2-4187-AF87-FA3A5B493608}"/>
    <cellStyle name="Normal 2 2 2 4 3 3 2 2" xfId="5562" xr:uid="{8C132D30-2D26-4C7A-881F-08BD5FE99E93}"/>
    <cellStyle name="Normal 2 2 2 4 3 3 2 2 2" xfId="11286" xr:uid="{1E33A932-8F76-4A64-B2D8-4C9819BA4360}"/>
    <cellStyle name="Normal 2 2 2 4 3 3 2 2 3" xfId="17010" xr:uid="{396B6DF8-72E5-4139-813A-34D96F9181AA}"/>
    <cellStyle name="Normal 2 2 2 4 3 3 2 3" xfId="8424" xr:uid="{3C47B1EC-45CC-486E-9813-8948D81DBD49}"/>
    <cellStyle name="Normal 2 2 2 4 3 3 2 4" xfId="14148" xr:uid="{FA69540F-4D57-4CB5-BA11-737547C9C379}"/>
    <cellStyle name="Normal 2 2 2 4 3 3 3" xfId="4131" xr:uid="{B295F29B-FF0A-4C8E-B07A-C5A6B370F2EB}"/>
    <cellStyle name="Normal 2 2 2 4 3 3 3 2" xfId="9855" xr:uid="{6C74B604-0BE5-4B0F-A3BC-D1E89F7ED149}"/>
    <cellStyle name="Normal 2 2 2 4 3 3 3 3" xfId="15579" xr:uid="{54E830BE-4854-442D-B37F-DD6C1BFBC9A6}"/>
    <cellStyle name="Normal 2 2 2 4 3 3 4" xfId="6993" xr:uid="{D876CC3D-D119-428C-841B-62E711108999}"/>
    <cellStyle name="Normal 2 2 2 4 3 3 5" xfId="12717" xr:uid="{4FC76604-12E9-4733-A7B7-46F4D33CDF0F}"/>
    <cellStyle name="Normal 2 2 2 4 3 4" xfId="1746" xr:uid="{D0A4066D-E8A1-4A6A-8B08-EF5AD711AB30}"/>
    <cellStyle name="Normal 2 2 2 4 3 4 2" xfId="4608" xr:uid="{7BC57C23-0C69-4DAA-9F45-CD03E98DEBE4}"/>
    <cellStyle name="Normal 2 2 2 4 3 4 2 2" xfId="10332" xr:uid="{8D3A1F6B-F019-49D5-82C1-94DF5565A711}"/>
    <cellStyle name="Normal 2 2 2 4 3 4 2 3" xfId="16056" xr:uid="{80FECF2E-98A8-4904-946A-9AAF44A2880B}"/>
    <cellStyle name="Normal 2 2 2 4 3 4 3" xfId="7470" xr:uid="{3D0B76AE-ACC1-443D-B017-14AA4E4B1714}"/>
    <cellStyle name="Normal 2 2 2 4 3 4 4" xfId="13194" xr:uid="{33C07782-459A-4EF9-BB65-FB761E2A8F17}"/>
    <cellStyle name="Normal 2 2 2 4 3 5" xfId="3177" xr:uid="{E7628065-B257-4AEA-8C1B-1FF78E84C727}"/>
    <cellStyle name="Normal 2 2 2 4 3 5 2" xfId="8901" xr:uid="{D69DC97B-8DA4-4339-9202-AD7B18DBB000}"/>
    <cellStyle name="Normal 2 2 2 4 3 5 3" xfId="14625" xr:uid="{D7052AFB-26F2-4B3D-B945-82E14315BBAE}"/>
    <cellStyle name="Normal 2 2 2 4 3 6" xfId="6039" xr:uid="{83F5C0C6-F2C9-483B-AE59-AA6C5A07B3E5}"/>
    <cellStyle name="Normal 2 2 2 4 3 7" xfId="11763" xr:uid="{9D4CDCAE-2ACC-4E03-9126-17663175CC82}"/>
    <cellStyle name="Normal 2 2 2 4 4" xfId="553" xr:uid="{C1D0F4B8-9534-4916-9DE6-BFB83545F4E1}"/>
    <cellStyle name="Normal 2 2 2 4 4 2" xfId="1984" xr:uid="{C706316C-709E-4B8C-B8D5-F222C5FDE5D3}"/>
    <cellStyle name="Normal 2 2 2 4 4 2 2" xfId="4846" xr:uid="{31019AB6-6744-4289-9692-12D357BEC396}"/>
    <cellStyle name="Normal 2 2 2 4 4 2 2 2" xfId="10570" xr:uid="{B4E56D30-A340-4F3B-B48F-F13E3E5A4859}"/>
    <cellStyle name="Normal 2 2 2 4 4 2 2 3" xfId="16294" xr:uid="{23BD85C4-934C-4A84-980C-D686A9CD6C61}"/>
    <cellStyle name="Normal 2 2 2 4 4 2 3" xfId="7708" xr:uid="{50C53833-7648-4B65-85A9-A2CB20F7AD59}"/>
    <cellStyle name="Normal 2 2 2 4 4 2 4" xfId="13432" xr:uid="{8E4BCDEA-C92D-46D2-8906-4ED3E1C8C25B}"/>
    <cellStyle name="Normal 2 2 2 4 4 3" xfId="3415" xr:uid="{60B059FF-23DD-4007-B42A-669598E5EF77}"/>
    <cellStyle name="Normal 2 2 2 4 4 3 2" xfId="9139" xr:uid="{756E645C-0C5C-4D9B-ACAA-F1F3477175BD}"/>
    <cellStyle name="Normal 2 2 2 4 4 3 3" xfId="14863" xr:uid="{4FDB513E-10A9-4CFE-B362-BF645000B596}"/>
    <cellStyle name="Normal 2 2 2 4 4 4" xfId="6277" xr:uid="{104FC0CB-5CA1-4A1E-80D1-876097D507BC}"/>
    <cellStyle name="Normal 2 2 2 4 4 5" xfId="12001" xr:uid="{44B9B3DA-E4E4-4611-80F9-D576471473E0}"/>
    <cellStyle name="Normal 2 2 2 4 5" xfId="1030" xr:uid="{55F47411-CEB7-4BE2-922A-B1DAC1313713}"/>
    <cellStyle name="Normal 2 2 2 4 5 2" xfId="2461" xr:uid="{01D514F0-F6FE-4273-B8A3-FD687A9A0D98}"/>
    <cellStyle name="Normal 2 2 2 4 5 2 2" xfId="5323" xr:uid="{EF0C37F5-889D-4F52-8A27-D89E007FA2BB}"/>
    <cellStyle name="Normal 2 2 2 4 5 2 2 2" xfId="11047" xr:uid="{99A4E34C-43A1-4A43-B3C4-A0CE4C725BB0}"/>
    <cellStyle name="Normal 2 2 2 4 5 2 2 3" xfId="16771" xr:uid="{1EDE19EA-8505-4DBD-9657-1A7E66503F0F}"/>
    <cellStyle name="Normal 2 2 2 4 5 2 3" xfId="8185" xr:uid="{4EBA96C7-D750-4FD7-A7A6-8A317E1340DE}"/>
    <cellStyle name="Normal 2 2 2 4 5 2 4" xfId="13909" xr:uid="{89BD49F1-18CA-4D5A-B451-A69FBA975A27}"/>
    <cellStyle name="Normal 2 2 2 4 5 3" xfId="3892" xr:uid="{DDE88632-D735-43EC-98FB-F9A942C8E174}"/>
    <cellStyle name="Normal 2 2 2 4 5 3 2" xfId="9616" xr:uid="{19F2136E-2C98-404A-AF8C-D3D01AF73DB4}"/>
    <cellStyle name="Normal 2 2 2 4 5 3 3" xfId="15340" xr:uid="{70D5C7A5-2ECA-438F-8A24-C1FF5B4A564B}"/>
    <cellStyle name="Normal 2 2 2 4 5 4" xfId="6754" xr:uid="{7DF8C737-1410-4EC5-BD0E-3FEE3E5B81BA}"/>
    <cellStyle name="Normal 2 2 2 4 5 5" xfId="12478" xr:uid="{07687898-8C7B-470C-BD6C-F2BE9BF00367}"/>
    <cellStyle name="Normal 2 2 2 4 6" xfId="1507" xr:uid="{F85EA7E8-E53C-496F-B55B-F597C7007F3C}"/>
    <cellStyle name="Normal 2 2 2 4 6 2" xfId="4369" xr:uid="{AD3035B3-5BF3-4F74-8CB7-0178EE5EF80F}"/>
    <cellStyle name="Normal 2 2 2 4 6 2 2" xfId="10093" xr:uid="{B622C2EF-1348-42FC-9697-4921F5493363}"/>
    <cellStyle name="Normal 2 2 2 4 6 2 3" xfId="15817" xr:uid="{3F5DCDB6-A1F6-4E9E-BE6D-ED587AC65ADD}"/>
    <cellStyle name="Normal 2 2 2 4 6 3" xfId="7231" xr:uid="{9BCD73B6-3E0C-48D1-867D-C009FC694122}"/>
    <cellStyle name="Normal 2 2 2 4 6 4" xfId="12955" xr:uid="{6CDD3E7E-2BAF-4343-BE9D-1EAE44ACE694}"/>
    <cellStyle name="Normal 2 2 2 4 7" xfId="2938" xr:uid="{3DBC8B39-A43C-4CD4-916B-FAD67E065E47}"/>
    <cellStyle name="Normal 2 2 2 4 7 2" xfId="8662" xr:uid="{C992301C-A880-4D09-B2E5-7DA37281EC51}"/>
    <cellStyle name="Normal 2 2 2 4 7 3" xfId="14386" xr:uid="{E03EDF0F-7B3F-4841-B4E9-CAAA0357B930}"/>
    <cellStyle name="Normal 2 2 2 4 8" xfId="5800" xr:uid="{A08E1B04-930C-4F45-A814-2B80B49ACCAE}"/>
    <cellStyle name="Normal 2 2 2 4 9" xfId="11524" xr:uid="{8F16803B-159F-4538-9EC0-417A00CE520D}"/>
    <cellStyle name="Normal 2 2 2 5" xfId="134" xr:uid="{4D76A8CB-1D61-43B4-B4F7-5D595DD8871B}"/>
    <cellStyle name="Normal 2 2 2 5 2" xfId="373" xr:uid="{2967D80D-0176-453E-A64B-AAC5E601B8DC}"/>
    <cellStyle name="Normal 2 2 2 5 2 2" xfId="850" xr:uid="{E3A928BC-BAFB-4507-8061-F541DAADBC03}"/>
    <cellStyle name="Normal 2 2 2 5 2 2 2" xfId="2281" xr:uid="{43C25127-C233-4947-B763-8388E170BF87}"/>
    <cellStyle name="Normal 2 2 2 5 2 2 2 2" xfId="5143" xr:uid="{B6DF7357-40D4-4199-BBF1-F776DE5078EE}"/>
    <cellStyle name="Normal 2 2 2 5 2 2 2 2 2" xfId="10867" xr:uid="{FD5B3A9C-B5D1-4344-89B5-4DCFC3D6B185}"/>
    <cellStyle name="Normal 2 2 2 5 2 2 2 2 3" xfId="16591" xr:uid="{C7895D17-25E6-4F7C-8ADB-35FDAE31FC65}"/>
    <cellStyle name="Normal 2 2 2 5 2 2 2 3" xfId="8005" xr:uid="{4FE06AEC-1118-4B65-9860-8CF70D912904}"/>
    <cellStyle name="Normal 2 2 2 5 2 2 2 4" xfId="13729" xr:uid="{D80705C9-E19E-481B-B245-2FF3E46833C9}"/>
    <cellStyle name="Normal 2 2 2 5 2 2 3" xfId="3712" xr:uid="{09E511BD-B199-4994-9FA2-63E634165822}"/>
    <cellStyle name="Normal 2 2 2 5 2 2 3 2" xfId="9436" xr:uid="{27C93D8B-0CE6-4DBF-9E59-37F69131A537}"/>
    <cellStyle name="Normal 2 2 2 5 2 2 3 3" xfId="15160" xr:uid="{1C3A2DA8-6F1C-483B-B6BB-AE604BCA8A58}"/>
    <cellStyle name="Normal 2 2 2 5 2 2 4" xfId="6574" xr:uid="{64D26E64-8E1F-499A-99B9-72E6E42F3EF9}"/>
    <cellStyle name="Normal 2 2 2 5 2 2 5" xfId="12298" xr:uid="{09B7A765-1F1F-4EF6-BAFD-5B3485DC805B}"/>
    <cellStyle name="Normal 2 2 2 5 2 3" xfId="1327" xr:uid="{5A4A430F-1EBB-4C56-91DE-5976F6800B01}"/>
    <cellStyle name="Normal 2 2 2 5 2 3 2" xfId="2758" xr:uid="{C391D21B-C355-4B37-810A-3C5E09C41527}"/>
    <cellStyle name="Normal 2 2 2 5 2 3 2 2" xfId="5620" xr:uid="{5D213155-46B5-4922-8CCB-851FE1195DEC}"/>
    <cellStyle name="Normal 2 2 2 5 2 3 2 2 2" xfId="11344" xr:uid="{1D3487D1-40E0-43B7-B880-4ED066BCD2E9}"/>
    <cellStyle name="Normal 2 2 2 5 2 3 2 2 3" xfId="17068" xr:uid="{C0708007-F92F-4892-BEBF-D6C38C59A5B6}"/>
    <cellStyle name="Normal 2 2 2 5 2 3 2 3" xfId="8482" xr:uid="{FDEFBA01-797B-4CAF-98EB-367FD559CA3A}"/>
    <cellStyle name="Normal 2 2 2 5 2 3 2 4" xfId="14206" xr:uid="{CBA45E2D-35FA-4E21-BD57-43D227287AE8}"/>
    <cellStyle name="Normal 2 2 2 5 2 3 3" xfId="4189" xr:uid="{F0AE9AC8-92CC-4650-AEB0-D4E760EDAB16}"/>
    <cellStyle name="Normal 2 2 2 5 2 3 3 2" xfId="9913" xr:uid="{29669DD2-CF0C-48CC-A90B-32D51386E2AE}"/>
    <cellStyle name="Normal 2 2 2 5 2 3 3 3" xfId="15637" xr:uid="{EF42744E-D337-49EC-A324-E76AAE0D06B4}"/>
    <cellStyle name="Normal 2 2 2 5 2 3 4" xfId="7051" xr:uid="{EA8BB3E3-5475-408F-B4F2-6647156A614D}"/>
    <cellStyle name="Normal 2 2 2 5 2 3 5" xfId="12775" xr:uid="{24E02099-CCAB-4552-9132-373315E9818E}"/>
    <cellStyle name="Normal 2 2 2 5 2 4" xfId="1804" xr:uid="{0672308D-8586-4B04-8FC4-D8F8F49720EE}"/>
    <cellStyle name="Normal 2 2 2 5 2 4 2" xfId="4666" xr:uid="{D99BE778-30B5-4672-A4E0-FF46644CDA59}"/>
    <cellStyle name="Normal 2 2 2 5 2 4 2 2" xfId="10390" xr:uid="{0C830CED-CF70-4C97-86A1-EEFEE985D39B}"/>
    <cellStyle name="Normal 2 2 2 5 2 4 2 3" xfId="16114" xr:uid="{EEA9435B-5CC0-4147-8F4B-3F1AAAD015D2}"/>
    <cellStyle name="Normal 2 2 2 5 2 4 3" xfId="7528" xr:uid="{BC8D54D0-45A3-4168-8165-C8E4951E565B}"/>
    <cellStyle name="Normal 2 2 2 5 2 4 4" xfId="13252" xr:uid="{9F1340D1-723C-43A4-8E82-951D8E6ADCAE}"/>
    <cellStyle name="Normal 2 2 2 5 2 5" xfId="3235" xr:uid="{3EB29630-771B-47C3-A325-4AB3B9AC219A}"/>
    <cellStyle name="Normal 2 2 2 5 2 5 2" xfId="8959" xr:uid="{416AEF2E-8AE1-4B68-B993-D48D52DC2F55}"/>
    <cellStyle name="Normal 2 2 2 5 2 5 3" xfId="14683" xr:uid="{F82418BD-56D0-474C-8F1C-0EF6834AC750}"/>
    <cellStyle name="Normal 2 2 2 5 2 6" xfId="6097" xr:uid="{DFD1BBDA-0778-4AA7-8115-5A4BB82354F6}"/>
    <cellStyle name="Normal 2 2 2 5 2 7" xfId="11821" xr:uid="{18E80CF1-60E8-4022-9BB4-B12FE5316FDB}"/>
    <cellStyle name="Normal 2 2 2 5 3" xfId="611" xr:uid="{B2CD62AC-0146-488C-BEE6-A572F23EA283}"/>
    <cellStyle name="Normal 2 2 2 5 3 2" xfId="2042" xr:uid="{203782E2-AD19-4714-8CFC-AABAE3008CA4}"/>
    <cellStyle name="Normal 2 2 2 5 3 2 2" xfId="4904" xr:uid="{F6CAABA2-E7F9-485D-A087-F35C5DD7ECF5}"/>
    <cellStyle name="Normal 2 2 2 5 3 2 2 2" xfId="10628" xr:uid="{58DE27BA-52BD-4014-AFDE-8AFC0EF98596}"/>
    <cellStyle name="Normal 2 2 2 5 3 2 2 3" xfId="16352" xr:uid="{EDFB2576-3D01-4097-9BCE-58748E2FA785}"/>
    <cellStyle name="Normal 2 2 2 5 3 2 3" xfId="7766" xr:uid="{8C16C3D3-0F9B-4271-9732-132175E5D637}"/>
    <cellStyle name="Normal 2 2 2 5 3 2 4" xfId="13490" xr:uid="{968DA8EA-3676-4122-B09A-962E4AAF3077}"/>
    <cellStyle name="Normal 2 2 2 5 3 3" xfId="3473" xr:uid="{5A84B331-CFFF-4634-9C59-F11B82FC1492}"/>
    <cellStyle name="Normal 2 2 2 5 3 3 2" xfId="9197" xr:uid="{F0039523-12D5-4E1F-A67B-0D72C06731A3}"/>
    <cellStyle name="Normal 2 2 2 5 3 3 3" xfId="14921" xr:uid="{47F18D09-4758-4A45-B159-CD5D2B19A180}"/>
    <cellStyle name="Normal 2 2 2 5 3 4" xfId="6335" xr:uid="{E46DE8C9-BD73-4D55-8595-82C7CFC8C4E9}"/>
    <cellStyle name="Normal 2 2 2 5 3 5" xfId="12059" xr:uid="{99163D2F-6CD6-41AD-A66C-B7B18829550B}"/>
    <cellStyle name="Normal 2 2 2 5 4" xfId="1088" xr:uid="{69AE9E0B-EEDB-418E-A29F-0C29483F9F62}"/>
    <cellStyle name="Normal 2 2 2 5 4 2" xfId="2519" xr:uid="{BE383095-2626-4A82-8F3A-D58230478F52}"/>
    <cellStyle name="Normal 2 2 2 5 4 2 2" xfId="5381" xr:uid="{E84040D4-3579-4523-9591-6D2F98A39693}"/>
    <cellStyle name="Normal 2 2 2 5 4 2 2 2" xfId="11105" xr:uid="{1EAACF14-AAFC-4C7B-B820-50ADCE8446C4}"/>
    <cellStyle name="Normal 2 2 2 5 4 2 2 3" xfId="16829" xr:uid="{C6F3EAF5-CBDD-4FFC-A772-8D6E0B6401C0}"/>
    <cellStyle name="Normal 2 2 2 5 4 2 3" xfId="8243" xr:uid="{AF7ABDF2-E413-4EF1-BE39-9345425C0127}"/>
    <cellStyle name="Normal 2 2 2 5 4 2 4" xfId="13967" xr:uid="{770CFAD6-3212-42D0-9C48-15A1D95F54C2}"/>
    <cellStyle name="Normal 2 2 2 5 4 3" xfId="3950" xr:uid="{3912701D-AB48-405E-963B-CB0C5A1836AE}"/>
    <cellStyle name="Normal 2 2 2 5 4 3 2" xfId="9674" xr:uid="{DC76DC55-BB23-4E7E-A604-BF8C69B44BB6}"/>
    <cellStyle name="Normal 2 2 2 5 4 3 3" xfId="15398" xr:uid="{B9F8173B-4D7F-40BA-8206-F455FF52D9C7}"/>
    <cellStyle name="Normal 2 2 2 5 4 4" xfId="6812" xr:uid="{3D0DB89B-81E2-41CC-B1DE-D63BA41CB54A}"/>
    <cellStyle name="Normal 2 2 2 5 4 5" xfId="12536" xr:uid="{D730E7EE-DFBD-43B5-828A-E6935B47DE99}"/>
    <cellStyle name="Normal 2 2 2 5 5" xfId="1565" xr:uid="{859F73BC-EA15-482B-80D7-F6B1A23A6149}"/>
    <cellStyle name="Normal 2 2 2 5 5 2" xfId="4427" xr:uid="{965E9EB5-5CA2-445B-9650-D6B7C429D211}"/>
    <cellStyle name="Normal 2 2 2 5 5 2 2" xfId="10151" xr:uid="{E7FC8F1C-11D3-474C-9773-A0DABEB777E4}"/>
    <cellStyle name="Normal 2 2 2 5 5 2 3" xfId="15875" xr:uid="{B62ACEB4-3943-4DF0-8C34-D74EF0AEE6ED}"/>
    <cellStyle name="Normal 2 2 2 5 5 3" xfId="7289" xr:uid="{5520DC5E-4067-4321-BDC4-2086F0508044}"/>
    <cellStyle name="Normal 2 2 2 5 5 4" xfId="13013" xr:uid="{DC40398D-4212-4DD1-8D21-B8CF19A99AE2}"/>
    <cellStyle name="Normal 2 2 2 5 6" xfId="2996" xr:uid="{66384C4E-0B7D-4F2B-B3F5-1117069DFC47}"/>
    <cellStyle name="Normal 2 2 2 5 6 2" xfId="8720" xr:uid="{205A1E95-6D3C-46C7-B54C-139AFD734CDC}"/>
    <cellStyle name="Normal 2 2 2 5 6 3" xfId="14444" xr:uid="{5B4902DA-0D74-438D-876E-1549190E0407}"/>
    <cellStyle name="Normal 2 2 2 5 7" xfId="5858" xr:uid="{D01B5130-AF09-4E0E-9431-CB60FAC95B31}"/>
    <cellStyle name="Normal 2 2 2 5 8" xfId="11582" xr:uid="{00DFFC78-C41C-4C5F-9760-EE754EB783A5}"/>
    <cellStyle name="Normal 2 2 2 6" xfId="255" xr:uid="{D14D3117-2014-4F36-A46F-6AF9C5E94505}"/>
    <cellStyle name="Normal 2 2 2 6 2" xfId="732" xr:uid="{AA7CA39C-E889-4CD0-B670-8ED59B5B0926}"/>
    <cellStyle name="Normal 2 2 2 6 2 2" xfId="2163" xr:uid="{CD002557-0E1A-4B16-AD5E-5F86444D0BFF}"/>
    <cellStyle name="Normal 2 2 2 6 2 2 2" xfId="5025" xr:uid="{4B3AD81C-27C7-4F08-BD20-D2FDE4A39FE0}"/>
    <cellStyle name="Normal 2 2 2 6 2 2 2 2" xfId="10749" xr:uid="{F83F0EE6-EC00-4F53-BBD7-E9E69C6F7891}"/>
    <cellStyle name="Normal 2 2 2 6 2 2 2 3" xfId="16473" xr:uid="{6903726A-2198-47CF-B637-9ABF066C34AD}"/>
    <cellStyle name="Normal 2 2 2 6 2 2 3" xfId="7887" xr:uid="{6967DFE0-1B3F-4927-8C58-623426F08A4F}"/>
    <cellStyle name="Normal 2 2 2 6 2 2 4" xfId="13611" xr:uid="{E5227716-3D89-46F2-A40C-ECBE23710096}"/>
    <cellStyle name="Normal 2 2 2 6 2 3" xfId="3594" xr:uid="{96CA4D5C-DE98-4C31-B6ED-0C916B7BC9C6}"/>
    <cellStyle name="Normal 2 2 2 6 2 3 2" xfId="9318" xr:uid="{53D58B4F-33DC-4025-80E7-2017752619E8}"/>
    <cellStyle name="Normal 2 2 2 6 2 3 3" xfId="15042" xr:uid="{E1349C6C-81B0-4D74-B46A-C9DA9542F065}"/>
    <cellStyle name="Normal 2 2 2 6 2 4" xfId="6456" xr:uid="{912486B1-307C-48AA-9634-21D9BBB6740E}"/>
    <cellStyle name="Normal 2 2 2 6 2 5" xfId="12180" xr:uid="{E7BF3E67-D676-4893-AC39-C93278EB3EB5}"/>
    <cellStyle name="Normal 2 2 2 6 3" xfId="1209" xr:uid="{310F13B4-E3DA-4641-9C1D-7B08CC4BE524}"/>
    <cellStyle name="Normal 2 2 2 6 3 2" xfId="2640" xr:uid="{42388463-8F8D-4897-B190-EAC57DC88A6A}"/>
    <cellStyle name="Normal 2 2 2 6 3 2 2" xfId="5502" xr:uid="{3E144FB8-D897-459A-AB3E-58A294EB0CA9}"/>
    <cellStyle name="Normal 2 2 2 6 3 2 2 2" xfId="11226" xr:uid="{7EF3BA5A-BBE2-472C-A3F2-13604FEDF54E}"/>
    <cellStyle name="Normal 2 2 2 6 3 2 2 3" xfId="16950" xr:uid="{E0A6AC69-E115-44AE-84A0-8CFA804C4CC5}"/>
    <cellStyle name="Normal 2 2 2 6 3 2 3" xfId="8364" xr:uid="{87F6B97C-9A28-4BE4-B2F8-7A293F92AF11}"/>
    <cellStyle name="Normal 2 2 2 6 3 2 4" xfId="14088" xr:uid="{700ACFE1-F831-49B3-A9E0-410088A96565}"/>
    <cellStyle name="Normal 2 2 2 6 3 3" xfId="4071" xr:uid="{75B7D1E2-87EB-4F92-A985-72DC947FB355}"/>
    <cellStyle name="Normal 2 2 2 6 3 3 2" xfId="9795" xr:uid="{5B304D39-C8CB-476B-BA5F-848F7D9B414E}"/>
    <cellStyle name="Normal 2 2 2 6 3 3 3" xfId="15519" xr:uid="{61EB0E65-D759-4E07-9B61-848499CF217A}"/>
    <cellStyle name="Normal 2 2 2 6 3 4" xfId="6933" xr:uid="{828B58AB-E903-45B1-85F5-B613CDC66419}"/>
    <cellStyle name="Normal 2 2 2 6 3 5" xfId="12657" xr:uid="{42FF141B-D7A5-44A6-87E9-F145F1FFCF82}"/>
    <cellStyle name="Normal 2 2 2 6 4" xfId="1686" xr:uid="{79C78294-F5CA-4146-AA6B-8115FA0AE125}"/>
    <cellStyle name="Normal 2 2 2 6 4 2" xfId="4548" xr:uid="{A1BEC19B-91FD-438F-BA7C-93E429C462A9}"/>
    <cellStyle name="Normal 2 2 2 6 4 2 2" xfId="10272" xr:uid="{659B67C7-EAA5-4410-8D9F-AFC0F373ABDF}"/>
    <cellStyle name="Normal 2 2 2 6 4 2 3" xfId="15996" xr:uid="{CC9EEF18-98EF-4D16-AB24-1AD27CF0B8C1}"/>
    <cellStyle name="Normal 2 2 2 6 4 3" xfId="7410" xr:uid="{C20021E5-176D-4633-A7B1-0856A6504979}"/>
    <cellStyle name="Normal 2 2 2 6 4 4" xfId="13134" xr:uid="{E73E8CC1-07E2-41F9-9D94-00D66E07FB41}"/>
    <cellStyle name="Normal 2 2 2 6 5" xfId="3117" xr:uid="{8B95D341-FFCE-46C6-9F75-17F317206C23}"/>
    <cellStyle name="Normal 2 2 2 6 5 2" xfId="8841" xr:uid="{A23EF385-2AC2-49BC-95DB-C587DE3C2F69}"/>
    <cellStyle name="Normal 2 2 2 6 5 3" xfId="14565" xr:uid="{804A38B3-02A5-44AE-9E20-DBC511D7052B}"/>
    <cellStyle name="Normal 2 2 2 6 6" xfId="5979" xr:uid="{7D4D05C2-6D6C-4BA3-8AF3-7D7E3952061E}"/>
    <cellStyle name="Normal 2 2 2 6 7" xfId="11703" xr:uid="{E190E283-FF82-45D2-A257-C7573D97C009}"/>
    <cellStyle name="Normal 2 2 2 7" xfId="493" xr:uid="{67E6FF58-D052-4436-B97D-1F6CAE24CEC8}"/>
    <cellStyle name="Normal 2 2 2 7 2" xfId="1924" xr:uid="{AB183D56-00ED-4A44-957E-71B02606D1A5}"/>
    <cellStyle name="Normal 2 2 2 7 2 2" xfId="4786" xr:uid="{B58B6927-3018-4700-A30E-C828453E0DD2}"/>
    <cellStyle name="Normal 2 2 2 7 2 2 2" xfId="10510" xr:uid="{10199096-B348-4938-91B5-12BD41176AD5}"/>
    <cellStyle name="Normal 2 2 2 7 2 2 3" xfId="16234" xr:uid="{2058CD65-A112-4048-B0F2-9143FA1143A8}"/>
    <cellStyle name="Normal 2 2 2 7 2 3" xfId="7648" xr:uid="{5BBDFF13-CF61-467F-B950-4E043B6C9BE9}"/>
    <cellStyle name="Normal 2 2 2 7 2 4" xfId="13372" xr:uid="{C30881E1-0442-4A19-AC6D-07C6F4C20476}"/>
    <cellStyle name="Normal 2 2 2 7 3" xfId="3355" xr:uid="{BA0CE6AD-9328-4D75-B158-79FC5C7C36D1}"/>
    <cellStyle name="Normal 2 2 2 7 3 2" xfId="9079" xr:uid="{B4B984B6-4301-4374-8F51-89546183188A}"/>
    <cellStyle name="Normal 2 2 2 7 3 3" xfId="14803" xr:uid="{7B82D47A-78EF-45DA-AFA9-4F769B98ED89}"/>
    <cellStyle name="Normal 2 2 2 7 4" xfId="6217" xr:uid="{4C5EBEE6-E031-40A0-8FF1-84163D11BE7C}"/>
    <cellStyle name="Normal 2 2 2 7 5" xfId="11941" xr:uid="{27D22BB5-D6B9-4132-92CB-BB5B15465993}"/>
    <cellStyle name="Normal 2 2 2 8" xfId="970" xr:uid="{937C76F3-3228-41E6-A894-BBE39B6E1CE7}"/>
    <cellStyle name="Normal 2 2 2 8 2" xfId="2401" xr:uid="{060B6BE8-A0B6-48F9-90BB-48E7E173B80B}"/>
    <cellStyle name="Normal 2 2 2 8 2 2" xfId="5263" xr:uid="{D828865A-A4D3-4B13-9635-29C925A83371}"/>
    <cellStyle name="Normal 2 2 2 8 2 2 2" xfId="10987" xr:uid="{9DEA6B59-90BA-4392-877D-AF4683489FFB}"/>
    <cellStyle name="Normal 2 2 2 8 2 2 3" xfId="16711" xr:uid="{C6630E08-37CB-4DD4-A6FB-8F9B76CF9FBB}"/>
    <cellStyle name="Normal 2 2 2 8 2 3" xfId="8125" xr:uid="{C371AA71-2B48-4CD4-A63A-17C532408081}"/>
    <cellStyle name="Normal 2 2 2 8 2 4" xfId="13849" xr:uid="{36B7AAC4-4C46-46A1-9FE5-1F3CFDAA76A5}"/>
    <cellStyle name="Normal 2 2 2 8 3" xfId="3832" xr:uid="{14EA2CD1-B428-4C82-A57B-C252A95BDB40}"/>
    <cellStyle name="Normal 2 2 2 8 3 2" xfId="9556" xr:uid="{8A6471E7-60A5-4873-8E5F-D574B53D0EA6}"/>
    <cellStyle name="Normal 2 2 2 8 3 3" xfId="15280" xr:uid="{9BA06BE9-B4ED-441F-9A3A-5060D3207B1B}"/>
    <cellStyle name="Normal 2 2 2 8 4" xfId="6694" xr:uid="{B4F1ADDE-7735-4C19-8C06-87F4FDF0B15D}"/>
    <cellStyle name="Normal 2 2 2 8 5" xfId="12418" xr:uid="{D55863F9-D50D-43B6-843D-48666A40F3BD}"/>
    <cellStyle name="Normal 2 2 2 9" xfId="1447" xr:uid="{2E80425D-CD1D-423D-9D16-6383D9A75DDA}"/>
    <cellStyle name="Normal 2 2 2 9 2" xfId="4309" xr:uid="{FD1CC2D5-4BAE-4C2D-9A70-250278D043B2}"/>
    <cellStyle name="Normal 2 2 2 9 2 2" xfId="10033" xr:uid="{E10E8659-00AA-4236-B70D-D3E48456EAAF}"/>
    <cellStyle name="Normal 2 2 2 9 2 3" xfId="15757" xr:uid="{7C840057-D49D-4EED-90A1-F47CA55A23A5}"/>
    <cellStyle name="Normal 2 2 2 9 3" xfId="7171" xr:uid="{3BB5ED49-E8DC-4CAA-A433-6A30426E5DF7}"/>
    <cellStyle name="Normal 2 2 2 9 4" xfId="12895" xr:uid="{00FC899A-3ED1-4E44-8D1F-4A7740310987}"/>
    <cellStyle name="Normal 2 2 3" xfId="29" xr:uid="{4DE7AD00-AF97-475D-8A42-4729DB28923B}"/>
    <cellStyle name="Normal 2 2 3 10" xfId="11477" xr:uid="{FF5E6FAD-E9CA-4A5C-8F02-6A897E653D38}"/>
    <cellStyle name="Normal 2 2 3 2" xfId="88" xr:uid="{0F854D05-20F7-4D92-BCE2-1C26F6922F45}"/>
    <cellStyle name="Normal 2 2 3 2 2" xfId="206" xr:uid="{B1A20DCD-682A-49E9-B629-B654B0C204D6}"/>
    <cellStyle name="Normal 2 2 3 2 2 2" xfId="445" xr:uid="{88268862-0519-47B4-831B-A454B6CE72D0}"/>
    <cellStyle name="Normal 2 2 3 2 2 2 2" xfId="922" xr:uid="{9DF1BD08-FC24-4D74-B845-79633A41349A}"/>
    <cellStyle name="Normal 2 2 3 2 2 2 2 2" xfId="2353" xr:uid="{EFB16979-8472-441B-931C-7202DD7C0882}"/>
    <cellStyle name="Normal 2 2 3 2 2 2 2 2 2" xfId="5215" xr:uid="{ED12340F-5C15-4E76-A9D7-D1B690AC5654}"/>
    <cellStyle name="Normal 2 2 3 2 2 2 2 2 2 2" xfId="10939" xr:uid="{0081C742-B7EB-4C0C-B724-49811765E89E}"/>
    <cellStyle name="Normal 2 2 3 2 2 2 2 2 2 3" xfId="16663" xr:uid="{6E8D7DFB-8DDB-4455-A06D-3F5E56F9EA93}"/>
    <cellStyle name="Normal 2 2 3 2 2 2 2 2 3" xfId="8077" xr:uid="{93EA8E4B-5D7C-4944-B9FA-FC43DE3D52D0}"/>
    <cellStyle name="Normal 2 2 3 2 2 2 2 2 4" xfId="13801" xr:uid="{E5B46245-C3FA-4D90-999B-4A2A0002A706}"/>
    <cellStyle name="Normal 2 2 3 2 2 2 2 3" xfId="3784" xr:uid="{3252EAB0-0E5D-4510-B938-2D85CAF41B15}"/>
    <cellStyle name="Normal 2 2 3 2 2 2 2 3 2" xfId="9508" xr:uid="{FBA67494-E9F9-4824-9E9D-257754180E3F}"/>
    <cellStyle name="Normal 2 2 3 2 2 2 2 3 3" xfId="15232" xr:uid="{E48825D1-C1E9-4B5D-94BD-119D3A5B707B}"/>
    <cellStyle name="Normal 2 2 3 2 2 2 2 4" xfId="6646" xr:uid="{D57AA1DA-C27B-4375-9608-7DC110C12163}"/>
    <cellStyle name="Normal 2 2 3 2 2 2 2 5" xfId="12370" xr:uid="{ADF60B7D-471E-4610-A324-72D5673C2CB2}"/>
    <cellStyle name="Normal 2 2 3 2 2 2 3" xfId="1399" xr:uid="{7105A8D4-4747-4035-A7E1-ED99CE8056B7}"/>
    <cellStyle name="Normal 2 2 3 2 2 2 3 2" xfId="2830" xr:uid="{A84360CC-00CE-43C4-8417-A0240BCBBB56}"/>
    <cellStyle name="Normal 2 2 3 2 2 2 3 2 2" xfId="5692" xr:uid="{56E77F90-4811-4273-97BE-47E8A08CEDEB}"/>
    <cellStyle name="Normal 2 2 3 2 2 2 3 2 2 2" xfId="11416" xr:uid="{D7BE0B41-9FEC-4ABC-825F-9D7004DDECC2}"/>
    <cellStyle name="Normal 2 2 3 2 2 2 3 2 2 3" xfId="17140" xr:uid="{20F04DD1-BE27-423D-9D63-36DC3071A680}"/>
    <cellStyle name="Normal 2 2 3 2 2 2 3 2 3" xfId="8554" xr:uid="{55DB8194-9F1B-4AFD-B847-3692179AA8F9}"/>
    <cellStyle name="Normal 2 2 3 2 2 2 3 2 4" xfId="14278" xr:uid="{250D1D8D-07D5-4D1B-8178-513796BC9935}"/>
    <cellStyle name="Normal 2 2 3 2 2 2 3 3" xfId="4261" xr:uid="{D960F695-8E3D-4C2B-8760-B62CCAD7A439}"/>
    <cellStyle name="Normal 2 2 3 2 2 2 3 3 2" xfId="9985" xr:uid="{8062E7EA-B418-4F0F-B0BA-8275C44BA7CE}"/>
    <cellStyle name="Normal 2 2 3 2 2 2 3 3 3" xfId="15709" xr:uid="{DC2C91E0-DF49-49C7-8FF5-DDE99BCEEAFF}"/>
    <cellStyle name="Normal 2 2 3 2 2 2 3 4" xfId="7123" xr:uid="{5C06F866-02FD-45E6-92B5-38A3A98547FF}"/>
    <cellStyle name="Normal 2 2 3 2 2 2 3 5" xfId="12847" xr:uid="{1935CDBE-B55E-4649-A65A-79F731F382FF}"/>
    <cellStyle name="Normal 2 2 3 2 2 2 4" xfId="1876" xr:uid="{6B762035-BF93-4559-A373-ABE7D40AC2E1}"/>
    <cellStyle name="Normal 2 2 3 2 2 2 4 2" xfId="4738" xr:uid="{BDDDF345-2741-4ED5-B93B-136E793E66F4}"/>
    <cellStyle name="Normal 2 2 3 2 2 2 4 2 2" xfId="10462" xr:uid="{EED1DD4F-AA63-4E05-8FA1-3E8DFC610122}"/>
    <cellStyle name="Normal 2 2 3 2 2 2 4 2 3" xfId="16186" xr:uid="{D9C70F4A-C2CF-4B5B-9260-4587B7384AD0}"/>
    <cellStyle name="Normal 2 2 3 2 2 2 4 3" xfId="7600" xr:uid="{2AD3900E-083F-44B2-ABE8-ADF8A83C7B17}"/>
    <cellStyle name="Normal 2 2 3 2 2 2 4 4" xfId="13324" xr:uid="{05C83D9A-035D-4311-9930-4D3D8F9F6C5D}"/>
    <cellStyle name="Normal 2 2 3 2 2 2 5" xfId="3307" xr:uid="{DCC84BF6-526A-4241-B7CB-FE73E0E2705F}"/>
    <cellStyle name="Normal 2 2 3 2 2 2 5 2" xfId="9031" xr:uid="{E1CDFEF1-4B65-4497-817E-268D8E9E9B29}"/>
    <cellStyle name="Normal 2 2 3 2 2 2 5 3" xfId="14755" xr:uid="{AE4162F7-7347-4F5A-B8D0-C3DE89E35501}"/>
    <cellStyle name="Normal 2 2 3 2 2 2 6" xfId="6169" xr:uid="{2737E954-DB0A-4153-AC0B-912BC7E5EFE1}"/>
    <cellStyle name="Normal 2 2 3 2 2 2 7" xfId="11893" xr:uid="{404882C5-D0B9-4EC0-9DC2-1120E5113E61}"/>
    <cellStyle name="Normal 2 2 3 2 2 3" xfId="683" xr:uid="{9C02E934-14D2-4C7B-9037-3EF55B041F4E}"/>
    <cellStyle name="Normal 2 2 3 2 2 3 2" xfId="2114" xr:uid="{69FA37AB-0288-4AB3-B956-CC4EC227A88C}"/>
    <cellStyle name="Normal 2 2 3 2 2 3 2 2" xfId="4976" xr:uid="{7677FEEF-CC24-41E1-8E0F-959BB1E9FFE7}"/>
    <cellStyle name="Normal 2 2 3 2 2 3 2 2 2" xfId="10700" xr:uid="{5B6FA6BD-4755-4691-A7F2-299C87A459F6}"/>
    <cellStyle name="Normal 2 2 3 2 2 3 2 2 3" xfId="16424" xr:uid="{5E121039-7D9B-4937-A1F1-8EC1A8C798D5}"/>
    <cellStyle name="Normal 2 2 3 2 2 3 2 3" xfId="7838" xr:uid="{C9C0A42C-545E-4B37-8D22-8A9269C64590}"/>
    <cellStyle name="Normal 2 2 3 2 2 3 2 4" xfId="13562" xr:uid="{F2A4B0DA-AE96-436A-9F01-83D1D696F0FB}"/>
    <cellStyle name="Normal 2 2 3 2 2 3 3" xfId="3545" xr:uid="{4F8582A4-84B2-4A5A-A12B-2536F71568D3}"/>
    <cellStyle name="Normal 2 2 3 2 2 3 3 2" xfId="9269" xr:uid="{9F2669D4-1E65-419B-AB73-FE2C1E903FF7}"/>
    <cellStyle name="Normal 2 2 3 2 2 3 3 3" xfId="14993" xr:uid="{D219C639-DD56-4C67-A5BB-63EDFABCE394}"/>
    <cellStyle name="Normal 2 2 3 2 2 3 4" xfId="6407" xr:uid="{8195A2BB-AFB4-4CDE-988B-3F18781BC9EB}"/>
    <cellStyle name="Normal 2 2 3 2 2 3 5" xfId="12131" xr:uid="{B64AE0E2-E2FF-45EE-BFA9-8DAA3D5E09D4}"/>
    <cellStyle name="Normal 2 2 3 2 2 4" xfId="1160" xr:uid="{B52BA800-4E97-4009-87F4-64837677990B}"/>
    <cellStyle name="Normal 2 2 3 2 2 4 2" xfId="2591" xr:uid="{0762F303-09AA-438C-92C8-365A06ACE9C1}"/>
    <cellStyle name="Normal 2 2 3 2 2 4 2 2" xfId="5453" xr:uid="{E0FA8352-444D-4F38-BEE8-D4A1059CC24A}"/>
    <cellStyle name="Normal 2 2 3 2 2 4 2 2 2" xfId="11177" xr:uid="{E3988B06-AA19-4F86-B50A-722B57F8A8A3}"/>
    <cellStyle name="Normal 2 2 3 2 2 4 2 2 3" xfId="16901" xr:uid="{BB2DC253-A08A-4029-9358-5EB29FC21406}"/>
    <cellStyle name="Normal 2 2 3 2 2 4 2 3" xfId="8315" xr:uid="{B05ECF2D-842D-4337-B9F0-DC88AECDD682}"/>
    <cellStyle name="Normal 2 2 3 2 2 4 2 4" xfId="14039" xr:uid="{3169E550-4878-4FF4-BDE3-6D1E051F6B0E}"/>
    <cellStyle name="Normal 2 2 3 2 2 4 3" xfId="4022" xr:uid="{1A503E38-D550-4007-98E8-AB96B2C502CC}"/>
    <cellStyle name="Normal 2 2 3 2 2 4 3 2" xfId="9746" xr:uid="{EA7C856B-8B97-46D1-9C14-99B091AEA24A}"/>
    <cellStyle name="Normal 2 2 3 2 2 4 3 3" xfId="15470" xr:uid="{2FFF7BDC-9D75-49CC-92AB-8F5679B97B45}"/>
    <cellStyle name="Normal 2 2 3 2 2 4 4" xfId="6884" xr:uid="{B81A3515-216C-4EB1-931D-DAACA91DFD38}"/>
    <cellStyle name="Normal 2 2 3 2 2 4 5" xfId="12608" xr:uid="{72E50F65-BF44-4534-B0B7-7B744750E028}"/>
    <cellStyle name="Normal 2 2 3 2 2 5" xfId="1637" xr:uid="{1D0D82E3-CAC0-4026-8884-CA6D22C8978E}"/>
    <cellStyle name="Normal 2 2 3 2 2 5 2" xfId="4499" xr:uid="{4FF1C1EC-047E-409A-AA90-E501AC99B3B7}"/>
    <cellStyle name="Normal 2 2 3 2 2 5 2 2" xfId="10223" xr:uid="{C788626E-5B70-465C-B8A0-B64568155C3D}"/>
    <cellStyle name="Normal 2 2 3 2 2 5 2 3" xfId="15947" xr:uid="{FEE987DA-C492-4211-8902-6C5D2B832F19}"/>
    <cellStyle name="Normal 2 2 3 2 2 5 3" xfId="7361" xr:uid="{D289796D-375D-4362-8742-9DB91C7B90B7}"/>
    <cellStyle name="Normal 2 2 3 2 2 5 4" xfId="13085" xr:uid="{780A9E5F-903B-4F76-BE6D-38A0B42681CD}"/>
    <cellStyle name="Normal 2 2 3 2 2 6" xfId="3068" xr:uid="{A81217B0-1B39-483B-AABA-0BAA7A1A7983}"/>
    <cellStyle name="Normal 2 2 3 2 2 6 2" xfId="8792" xr:uid="{A39480D6-1C6A-49AF-ADF7-36CEE712D03A}"/>
    <cellStyle name="Normal 2 2 3 2 2 6 3" xfId="14516" xr:uid="{6516CCB3-E1E0-493C-9C47-C7FE11362F44}"/>
    <cellStyle name="Normal 2 2 3 2 2 7" xfId="5930" xr:uid="{A6C2C073-AC95-4BF8-B831-FD81364CBE33}"/>
    <cellStyle name="Normal 2 2 3 2 2 8" xfId="11654" xr:uid="{192EA349-5237-4710-A5A0-BC304D497DFB}"/>
    <cellStyle name="Normal 2 2 3 2 3" xfId="327" xr:uid="{6CFE2366-01BE-4467-9704-E4AD9AF38CCA}"/>
    <cellStyle name="Normal 2 2 3 2 3 2" xfId="804" xr:uid="{9D26E6D6-782C-4FAD-8EFF-2F4AE1BB3405}"/>
    <cellStyle name="Normal 2 2 3 2 3 2 2" xfId="2235" xr:uid="{9CC001D3-BA35-4185-83AE-386396A7F2F3}"/>
    <cellStyle name="Normal 2 2 3 2 3 2 2 2" xfId="5097" xr:uid="{E4EEF2EC-EE63-4E78-B1EE-0F94BA4F63F0}"/>
    <cellStyle name="Normal 2 2 3 2 3 2 2 2 2" xfId="10821" xr:uid="{7685740F-69E2-4EA6-8B5C-2B0FB62B46DE}"/>
    <cellStyle name="Normal 2 2 3 2 3 2 2 2 3" xfId="16545" xr:uid="{19F0E552-8619-4A13-888C-C7C61F05519D}"/>
    <cellStyle name="Normal 2 2 3 2 3 2 2 3" xfId="7959" xr:uid="{08D83A4E-BB77-404D-85EC-78665EBA28E4}"/>
    <cellStyle name="Normal 2 2 3 2 3 2 2 4" xfId="13683" xr:uid="{6E2B5F38-B413-4311-8C60-2B0073C0B9EE}"/>
    <cellStyle name="Normal 2 2 3 2 3 2 3" xfId="3666" xr:uid="{E1E71D62-E76B-421B-8564-C94E4403E8A7}"/>
    <cellStyle name="Normal 2 2 3 2 3 2 3 2" xfId="9390" xr:uid="{B004CB21-71F8-42FE-9258-1D4682E30B2B}"/>
    <cellStyle name="Normal 2 2 3 2 3 2 3 3" xfId="15114" xr:uid="{634FE9B5-8F49-44B7-8C02-B7846DFBCA2C}"/>
    <cellStyle name="Normal 2 2 3 2 3 2 4" xfId="6528" xr:uid="{7C877710-9C2F-47F7-92E5-851CDBB057FF}"/>
    <cellStyle name="Normal 2 2 3 2 3 2 5" xfId="12252" xr:uid="{8D2F0EEE-E8CA-4CDB-8AEA-CBEB81F44C2F}"/>
    <cellStyle name="Normal 2 2 3 2 3 3" xfId="1281" xr:uid="{615442BA-F055-4420-83A6-660052A8DCD9}"/>
    <cellStyle name="Normal 2 2 3 2 3 3 2" xfId="2712" xr:uid="{6E79147F-99AD-47C0-88F7-62732DD9CFBD}"/>
    <cellStyle name="Normal 2 2 3 2 3 3 2 2" xfId="5574" xr:uid="{D1A18897-DA76-4F7C-8160-02B969F3D064}"/>
    <cellStyle name="Normal 2 2 3 2 3 3 2 2 2" xfId="11298" xr:uid="{4A08B2B3-7D48-4273-86FE-51DCA9794825}"/>
    <cellStyle name="Normal 2 2 3 2 3 3 2 2 3" xfId="17022" xr:uid="{BE548AB7-FA16-4241-850C-851351A53E4E}"/>
    <cellStyle name="Normal 2 2 3 2 3 3 2 3" xfId="8436" xr:uid="{DC74EC66-3C89-4624-80B3-C9863E009DC4}"/>
    <cellStyle name="Normal 2 2 3 2 3 3 2 4" xfId="14160" xr:uid="{41A1AE98-91F8-4086-ABDD-9E60B33AEA4D}"/>
    <cellStyle name="Normal 2 2 3 2 3 3 3" xfId="4143" xr:uid="{2DBF99E4-7446-4BAF-86A0-18F37D511D5D}"/>
    <cellStyle name="Normal 2 2 3 2 3 3 3 2" xfId="9867" xr:uid="{2A3CB16D-8277-4826-BCCF-794C11077901}"/>
    <cellStyle name="Normal 2 2 3 2 3 3 3 3" xfId="15591" xr:uid="{1CC99553-609E-46BE-A31A-4BE6A807CEAA}"/>
    <cellStyle name="Normal 2 2 3 2 3 3 4" xfId="7005" xr:uid="{4528E0F3-9530-4C7C-9800-B5AC798AFFBE}"/>
    <cellStyle name="Normal 2 2 3 2 3 3 5" xfId="12729" xr:uid="{E46E9D5A-A0D1-4511-9280-EA420022F5AC}"/>
    <cellStyle name="Normal 2 2 3 2 3 4" xfId="1758" xr:uid="{756C3AC5-BAFD-476F-9065-D54B78B6C12A}"/>
    <cellStyle name="Normal 2 2 3 2 3 4 2" xfId="4620" xr:uid="{7D7493F5-5222-4AB5-8BD5-3C2850DF1260}"/>
    <cellStyle name="Normal 2 2 3 2 3 4 2 2" xfId="10344" xr:uid="{553A7967-C336-47C9-B750-5AD9D902E5B8}"/>
    <cellStyle name="Normal 2 2 3 2 3 4 2 3" xfId="16068" xr:uid="{603C5029-47F1-4725-B59B-202655F159E9}"/>
    <cellStyle name="Normal 2 2 3 2 3 4 3" xfId="7482" xr:uid="{505368AA-0C83-40D5-A2EB-D5D9EE9C51BC}"/>
    <cellStyle name="Normal 2 2 3 2 3 4 4" xfId="13206" xr:uid="{E8001A58-F907-4684-9A64-57D155820D14}"/>
    <cellStyle name="Normal 2 2 3 2 3 5" xfId="3189" xr:uid="{2C00B58F-8EDC-45DF-A6F6-BD48A0D6B20C}"/>
    <cellStyle name="Normal 2 2 3 2 3 5 2" xfId="8913" xr:uid="{2BD1B893-E7DC-41C5-85B3-D899B55F0A61}"/>
    <cellStyle name="Normal 2 2 3 2 3 5 3" xfId="14637" xr:uid="{8981E7E0-8E8D-40E8-A80E-8F8FEE38E281}"/>
    <cellStyle name="Normal 2 2 3 2 3 6" xfId="6051" xr:uid="{1254544B-D328-4FAC-B4AE-3B5F09E25003}"/>
    <cellStyle name="Normal 2 2 3 2 3 7" xfId="11775" xr:uid="{0B93A5EB-05D3-41A9-950E-2399AF2DD48F}"/>
    <cellStyle name="Normal 2 2 3 2 4" xfId="565" xr:uid="{A4AC6B2C-E21D-446D-8A4F-8250C933E02D}"/>
    <cellStyle name="Normal 2 2 3 2 4 2" xfId="1996" xr:uid="{37009CBA-9D36-42F9-9ACF-9A52BECD67A0}"/>
    <cellStyle name="Normal 2 2 3 2 4 2 2" xfId="4858" xr:uid="{E2374B25-DCCE-4A9B-941B-BCEA6FA6BF69}"/>
    <cellStyle name="Normal 2 2 3 2 4 2 2 2" xfId="10582" xr:uid="{935951F6-AA8F-45DD-AAF7-343203D162EC}"/>
    <cellStyle name="Normal 2 2 3 2 4 2 2 3" xfId="16306" xr:uid="{D9D85EFD-5FFD-4908-A0C4-1BB6CF1B248A}"/>
    <cellStyle name="Normal 2 2 3 2 4 2 3" xfId="7720" xr:uid="{3301B031-2A22-4C2F-8200-FC54A06D3CE8}"/>
    <cellStyle name="Normal 2 2 3 2 4 2 4" xfId="13444" xr:uid="{7FF112B2-20F7-4281-950E-C94B495E603C}"/>
    <cellStyle name="Normal 2 2 3 2 4 3" xfId="3427" xr:uid="{126F8C8C-0871-4260-A7BC-14FDEB0907FC}"/>
    <cellStyle name="Normal 2 2 3 2 4 3 2" xfId="9151" xr:uid="{A58E0D19-AABB-491A-858F-B45172F02A2A}"/>
    <cellStyle name="Normal 2 2 3 2 4 3 3" xfId="14875" xr:uid="{78C85FC3-25C9-4DF2-8D46-B3B544ED4A46}"/>
    <cellStyle name="Normal 2 2 3 2 4 4" xfId="6289" xr:uid="{2D671EF4-F4F0-40FE-B455-8BF926746533}"/>
    <cellStyle name="Normal 2 2 3 2 4 5" xfId="12013" xr:uid="{68DC908D-7168-4F44-A050-24A223CE9774}"/>
    <cellStyle name="Normal 2 2 3 2 5" xfId="1042" xr:uid="{CB0B0BAB-8299-42A5-96A6-FCCE0AEE6BB4}"/>
    <cellStyle name="Normal 2 2 3 2 5 2" xfId="2473" xr:uid="{580D8DC5-8993-495E-AAC7-8DCBB54CF10D}"/>
    <cellStyle name="Normal 2 2 3 2 5 2 2" xfId="5335" xr:uid="{C4F8109E-25EB-4B9D-890A-11A5B79E0798}"/>
    <cellStyle name="Normal 2 2 3 2 5 2 2 2" xfId="11059" xr:uid="{090E17E0-5F47-400D-8078-8D5DBAAED43F}"/>
    <cellStyle name="Normal 2 2 3 2 5 2 2 3" xfId="16783" xr:uid="{20E1D3B4-4221-42E2-B143-5483EF1C5953}"/>
    <cellStyle name="Normal 2 2 3 2 5 2 3" xfId="8197" xr:uid="{C3F5E75A-2A66-4C79-8DDD-9F01A6699341}"/>
    <cellStyle name="Normal 2 2 3 2 5 2 4" xfId="13921" xr:uid="{8397E261-A91B-46B2-A410-766AB852F1E4}"/>
    <cellStyle name="Normal 2 2 3 2 5 3" xfId="3904" xr:uid="{D3000C70-A419-461F-A9F6-4752C0190508}"/>
    <cellStyle name="Normal 2 2 3 2 5 3 2" xfId="9628" xr:uid="{CEF4A3B9-5F9A-49FA-A62F-4CACB3168BA8}"/>
    <cellStyle name="Normal 2 2 3 2 5 3 3" xfId="15352" xr:uid="{29D4D3B3-4731-4215-A6D6-36CB7C97C6DC}"/>
    <cellStyle name="Normal 2 2 3 2 5 4" xfId="6766" xr:uid="{EC3ED98C-0E84-4C44-8043-58250B93FC1B}"/>
    <cellStyle name="Normal 2 2 3 2 5 5" xfId="12490" xr:uid="{F013FDFB-B7E5-4115-AC8A-98645D1B76B7}"/>
    <cellStyle name="Normal 2 2 3 2 6" xfId="1519" xr:uid="{13D3202A-632D-4372-8414-D7E9A34576A8}"/>
    <cellStyle name="Normal 2 2 3 2 6 2" xfId="4381" xr:uid="{3F084733-14A7-4752-B32D-E66C685530E9}"/>
    <cellStyle name="Normal 2 2 3 2 6 2 2" xfId="10105" xr:uid="{A751BAF3-A813-4223-9757-E5A95BAA1ACE}"/>
    <cellStyle name="Normal 2 2 3 2 6 2 3" xfId="15829" xr:uid="{F2F73068-8CDD-40A1-BEAA-A70521212330}"/>
    <cellStyle name="Normal 2 2 3 2 6 3" xfId="7243" xr:uid="{4403131C-F165-4F07-A0EA-46476E5509F1}"/>
    <cellStyle name="Normal 2 2 3 2 6 4" xfId="12967" xr:uid="{AB1A7E81-129F-48F1-B459-9C48FCBE705E}"/>
    <cellStyle name="Normal 2 2 3 2 7" xfId="2950" xr:uid="{A6174805-13AC-418A-8AE3-ECC9B82D39D9}"/>
    <cellStyle name="Normal 2 2 3 2 7 2" xfId="8674" xr:uid="{AABEC88D-0E90-4348-A7CD-C124B67D74D8}"/>
    <cellStyle name="Normal 2 2 3 2 7 3" xfId="14398" xr:uid="{307BA882-9009-4433-ACD3-1F775FC9A42F}"/>
    <cellStyle name="Normal 2 2 3 2 8" xfId="5812" xr:uid="{780A4A9A-2069-407F-87CB-86500CE9BC99}"/>
    <cellStyle name="Normal 2 2 3 2 9" xfId="11536" xr:uid="{738D4A7D-259F-4058-9C1F-8DDFC66D06E9}"/>
    <cellStyle name="Normal 2 2 3 3" xfId="146" xr:uid="{9A444E45-7C54-4B82-97AD-B124BC3AA395}"/>
    <cellStyle name="Normal 2 2 3 3 2" xfId="385" xr:uid="{4F3CEBC9-3E26-4DDD-AEDA-3F88FAC8AC49}"/>
    <cellStyle name="Normal 2 2 3 3 2 2" xfId="862" xr:uid="{5BF5BA3E-3150-4326-877B-37369E973F81}"/>
    <cellStyle name="Normal 2 2 3 3 2 2 2" xfId="2293" xr:uid="{BB4A9033-ED89-4644-92BC-99C5B7D24554}"/>
    <cellStyle name="Normal 2 2 3 3 2 2 2 2" xfId="5155" xr:uid="{511775E0-29C9-448F-A57A-D64006528439}"/>
    <cellStyle name="Normal 2 2 3 3 2 2 2 2 2" xfId="10879" xr:uid="{334E30DA-129A-470E-8FA0-95202A98DCF6}"/>
    <cellStyle name="Normal 2 2 3 3 2 2 2 2 3" xfId="16603" xr:uid="{9C22D982-87A6-4716-92E5-8743A39554D0}"/>
    <cellStyle name="Normal 2 2 3 3 2 2 2 3" xfId="8017" xr:uid="{BB42DC4A-F93D-498E-96AB-EE3752032D9F}"/>
    <cellStyle name="Normal 2 2 3 3 2 2 2 4" xfId="13741" xr:uid="{311BDDE0-ADB6-45A8-84EA-E8EDCF5DE241}"/>
    <cellStyle name="Normal 2 2 3 3 2 2 3" xfId="3724" xr:uid="{48871DB5-54EF-4C47-B5EA-1A5EB118FCFC}"/>
    <cellStyle name="Normal 2 2 3 3 2 2 3 2" xfId="9448" xr:uid="{A068B90B-69B3-481D-9AA3-02A78CB00DDF}"/>
    <cellStyle name="Normal 2 2 3 3 2 2 3 3" xfId="15172" xr:uid="{190F4198-9F10-44AF-BC79-965A4F782204}"/>
    <cellStyle name="Normal 2 2 3 3 2 2 4" xfId="6586" xr:uid="{07EEA216-4D03-4338-A874-A4FF34CE02A0}"/>
    <cellStyle name="Normal 2 2 3 3 2 2 5" xfId="12310" xr:uid="{9328C620-5062-455A-A7CD-15EE5A780994}"/>
    <cellStyle name="Normal 2 2 3 3 2 3" xfId="1339" xr:uid="{A7BC8841-6FC1-4EB2-B61B-7BDA863A379D}"/>
    <cellStyle name="Normal 2 2 3 3 2 3 2" xfId="2770" xr:uid="{E40DD538-E46B-4892-97C2-4F4E0F9DFF47}"/>
    <cellStyle name="Normal 2 2 3 3 2 3 2 2" xfId="5632" xr:uid="{BAD08A8F-194B-4DA5-9306-16803C9EF869}"/>
    <cellStyle name="Normal 2 2 3 3 2 3 2 2 2" xfId="11356" xr:uid="{643CE455-4F52-4F9A-BEE9-D053B2CC0612}"/>
    <cellStyle name="Normal 2 2 3 3 2 3 2 2 3" xfId="17080" xr:uid="{1BD82ED9-F53F-4A5B-B702-F3157A2C4D99}"/>
    <cellStyle name="Normal 2 2 3 3 2 3 2 3" xfId="8494" xr:uid="{D4E29AC7-6A85-406F-9BF8-58797B2AC6D8}"/>
    <cellStyle name="Normal 2 2 3 3 2 3 2 4" xfId="14218" xr:uid="{D73EABF4-FA9D-405D-BCB4-FF6B7095C0C3}"/>
    <cellStyle name="Normal 2 2 3 3 2 3 3" xfId="4201" xr:uid="{675D0E55-7A28-446D-A0AB-E3F4236FDFD9}"/>
    <cellStyle name="Normal 2 2 3 3 2 3 3 2" xfId="9925" xr:uid="{4AE37053-8FB8-4E26-BF1D-9991CEBD5723}"/>
    <cellStyle name="Normal 2 2 3 3 2 3 3 3" xfId="15649" xr:uid="{9A4A7089-84C6-4469-B7A3-6467EEFF3FA0}"/>
    <cellStyle name="Normal 2 2 3 3 2 3 4" xfId="7063" xr:uid="{1FC8EE65-D6ED-4A2F-A778-6D22B70B62E2}"/>
    <cellStyle name="Normal 2 2 3 3 2 3 5" xfId="12787" xr:uid="{3E97ADA8-B56F-4C76-91BB-410433BA24B9}"/>
    <cellStyle name="Normal 2 2 3 3 2 4" xfId="1816" xr:uid="{D30311E1-A42B-4273-B10D-64E3C1003998}"/>
    <cellStyle name="Normal 2 2 3 3 2 4 2" xfId="4678" xr:uid="{82A279D2-89CD-4789-BD8B-E2C43F24F16D}"/>
    <cellStyle name="Normal 2 2 3 3 2 4 2 2" xfId="10402" xr:uid="{23BFDA85-F9E8-407D-B545-96288E8EB177}"/>
    <cellStyle name="Normal 2 2 3 3 2 4 2 3" xfId="16126" xr:uid="{1F5796B8-1201-4248-A9C8-E56DC99981FD}"/>
    <cellStyle name="Normal 2 2 3 3 2 4 3" xfId="7540" xr:uid="{3EB14D29-38F7-4262-9EF0-38555A586A7C}"/>
    <cellStyle name="Normal 2 2 3 3 2 4 4" xfId="13264" xr:uid="{D5DCBDEC-0075-436F-9452-AFB48DCE7BB8}"/>
    <cellStyle name="Normal 2 2 3 3 2 5" xfId="3247" xr:uid="{43232EC3-193D-42C3-9718-92314AED3D9E}"/>
    <cellStyle name="Normal 2 2 3 3 2 5 2" xfId="8971" xr:uid="{975879F1-16B7-4EC9-BDD1-ECD850DC9EB5}"/>
    <cellStyle name="Normal 2 2 3 3 2 5 3" xfId="14695" xr:uid="{229B8D6B-1813-40F1-9266-A4574C307837}"/>
    <cellStyle name="Normal 2 2 3 3 2 6" xfId="6109" xr:uid="{222A80D8-66C7-49DD-9873-B46FF235251F}"/>
    <cellStyle name="Normal 2 2 3 3 2 7" xfId="11833" xr:uid="{61C76AFF-9144-4EF0-B548-155DF46EA156}"/>
    <cellStyle name="Normal 2 2 3 3 3" xfId="623" xr:uid="{0C9412DE-61E5-4BAB-AE2A-A1C99CBC4FEA}"/>
    <cellStyle name="Normal 2 2 3 3 3 2" xfId="2054" xr:uid="{4BD5E862-D955-4391-9C49-7784F6FAD913}"/>
    <cellStyle name="Normal 2 2 3 3 3 2 2" xfId="4916" xr:uid="{1870E84F-B763-4A49-A88E-B5BCA4E5B7E0}"/>
    <cellStyle name="Normal 2 2 3 3 3 2 2 2" xfId="10640" xr:uid="{514E809C-4B93-4839-A31B-28604A334C67}"/>
    <cellStyle name="Normal 2 2 3 3 3 2 2 3" xfId="16364" xr:uid="{DB4F4170-C68D-40B8-BAB7-5472D61B3369}"/>
    <cellStyle name="Normal 2 2 3 3 3 2 3" xfId="7778" xr:uid="{0AD68150-99A0-4E9E-B72E-EAE4146B0870}"/>
    <cellStyle name="Normal 2 2 3 3 3 2 4" xfId="13502" xr:uid="{94A77E95-CBDB-4C8F-939E-8F3755680C1E}"/>
    <cellStyle name="Normal 2 2 3 3 3 3" xfId="3485" xr:uid="{73C6A2D4-1EED-40C6-A46A-5718CC3BFA82}"/>
    <cellStyle name="Normal 2 2 3 3 3 3 2" xfId="9209" xr:uid="{075308F2-8DE4-4787-B32E-954CC1FCFFED}"/>
    <cellStyle name="Normal 2 2 3 3 3 3 3" xfId="14933" xr:uid="{178C9378-D0C5-47DB-A520-CBB35BD3663D}"/>
    <cellStyle name="Normal 2 2 3 3 3 4" xfId="6347" xr:uid="{003B5676-6184-44E9-ACB3-B14B77F3974C}"/>
    <cellStyle name="Normal 2 2 3 3 3 5" xfId="12071" xr:uid="{A8513481-3017-42E9-9962-3913BCB4B3F7}"/>
    <cellStyle name="Normal 2 2 3 3 4" xfId="1100" xr:uid="{3424A37D-C00E-4AFA-8267-2C5F18D6310E}"/>
    <cellStyle name="Normal 2 2 3 3 4 2" xfId="2531" xr:uid="{B9473F4E-CE5D-4C25-9A4C-C35416294A88}"/>
    <cellStyle name="Normal 2 2 3 3 4 2 2" xfId="5393" xr:uid="{1A337725-855D-403E-A9C2-72390AE0DFAD}"/>
    <cellStyle name="Normal 2 2 3 3 4 2 2 2" xfId="11117" xr:uid="{99A12527-F23C-4E11-AFCA-F3938CF75A5D}"/>
    <cellStyle name="Normal 2 2 3 3 4 2 2 3" xfId="16841" xr:uid="{0DD2BD04-1530-497C-8581-993CE5D49AB2}"/>
    <cellStyle name="Normal 2 2 3 3 4 2 3" xfId="8255" xr:uid="{CFAF9CAC-4DB7-4422-8913-0768F3FB4234}"/>
    <cellStyle name="Normal 2 2 3 3 4 2 4" xfId="13979" xr:uid="{4E5FAC59-B865-410C-9A6D-7F1C7801F2D1}"/>
    <cellStyle name="Normal 2 2 3 3 4 3" xfId="3962" xr:uid="{8D291031-1AD9-425D-B2C4-23452FAA7F61}"/>
    <cellStyle name="Normal 2 2 3 3 4 3 2" xfId="9686" xr:uid="{28798B74-F5FD-4FDC-A672-E96705CB9898}"/>
    <cellStyle name="Normal 2 2 3 3 4 3 3" xfId="15410" xr:uid="{1F8DF0D1-4D29-4D87-AC21-62953DCA3A96}"/>
    <cellStyle name="Normal 2 2 3 3 4 4" xfId="6824" xr:uid="{20FB3200-6754-4533-8296-4AB66DD5F730}"/>
    <cellStyle name="Normal 2 2 3 3 4 5" xfId="12548" xr:uid="{7EA164EB-5D1B-4F97-A883-45F710863291}"/>
    <cellStyle name="Normal 2 2 3 3 5" xfId="1577" xr:uid="{7B7E7AEB-55EC-4460-BC7F-34976BE078E1}"/>
    <cellStyle name="Normal 2 2 3 3 5 2" xfId="4439" xr:uid="{D6FE7B1B-3A24-4A7F-9A47-87DD5F394075}"/>
    <cellStyle name="Normal 2 2 3 3 5 2 2" xfId="10163" xr:uid="{96A552A6-240D-4A60-8B19-EC00797C8C73}"/>
    <cellStyle name="Normal 2 2 3 3 5 2 3" xfId="15887" xr:uid="{7E6FFDDC-AF73-48AE-8D93-BE994C1AACFE}"/>
    <cellStyle name="Normal 2 2 3 3 5 3" xfId="7301" xr:uid="{1F605186-8FEE-41E7-9379-F6012A6A864A}"/>
    <cellStyle name="Normal 2 2 3 3 5 4" xfId="13025" xr:uid="{4D53FFED-49DC-459B-A1AC-E6505C0EA23E}"/>
    <cellStyle name="Normal 2 2 3 3 6" xfId="3008" xr:uid="{E8E5A92B-277B-4836-B6C5-579B25A781DA}"/>
    <cellStyle name="Normal 2 2 3 3 6 2" xfId="8732" xr:uid="{898694AE-C7E6-4F65-9937-55DC58AEC73A}"/>
    <cellStyle name="Normal 2 2 3 3 6 3" xfId="14456" xr:uid="{F32064DD-38B5-422A-98DB-2A57BD72602F}"/>
    <cellStyle name="Normal 2 2 3 3 7" xfId="5870" xr:uid="{57F5448D-7D72-453F-B670-CAB6D5941FCC}"/>
    <cellStyle name="Normal 2 2 3 3 8" xfId="11594" xr:uid="{B9F4CC1A-AEE2-41C0-95C0-8ADF640CF5D8}"/>
    <cellStyle name="Normal 2 2 3 4" xfId="267" xr:uid="{B6310837-ABF6-43F6-A379-F032B7A24AA4}"/>
    <cellStyle name="Normal 2 2 3 4 2" xfId="744" xr:uid="{66C306B5-3315-4502-8751-41B918E3AA3E}"/>
    <cellStyle name="Normal 2 2 3 4 2 2" xfId="2175" xr:uid="{FECBD6EA-1A2C-40B4-B5D7-D1FE679C53E3}"/>
    <cellStyle name="Normal 2 2 3 4 2 2 2" xfId="5037" xr:uid="{481746F3-F7F8-42D0-BA68-C2F98B0D22A6}"/>
    <cellStyle name="Normal 2 2 3 4 2 2 2 2" xfId="10761" xr:uid="{C551911B-CCD2-41B3-BB6F-4C1C0B08BA44}"/>
    <cellStyle name="Normal 2 2 3 4 2 2 2 3" xfId="16485" xr:uid="{781BFB42-05B2-4958-AAA9-D25CF1E98514}"/>
    <cellStyle name="Normal 2 2 3 4 2 2 3" xfId="7899" xr:uid="{4BF31680-8892-4E96-945D-07A2251763D8}"/>
    <cellStyle name="Normal 2 2 3 4 2 2 4" xfId="13623" xr:uid="{95D9710B-66F7-45D4-ABDE-99A4B5FC8565}"/>
    <cellStyle name="Normal 2 2 3 4 2 3" xfId="3606" xr:uid="{BC8E9B38-EEAF-403E-9A51-1FA79653E47A}"/>
    <cellStyle name="Normal 2 2 3 4 2 3 2" xfId="9330" xr:uid="{E9233400-CED8-47C3-A81D-1347366255DA}"/>
    <cellStyle name="Normal 2 2 3 4 2 3 3" xfId="15054" xr:uid="{39A9E1B4-5A6B-442F-9488-BC7CD6DE4465}"/>
    <cellStyle name="Normal 2 2 3 4 2 4" xfId="6468" xr:uid="{71A37D8F-6D82-4B48-82B9-F0C289CCA235}"/>
    <cellStyle name="Normal 2 2 3 4 2 5" xfId="12192" xr:uid="{80C8D3E5-0296-42AB-B7E8-A153D6FE403C}"/>
    <cellStyle name="Normal 2 2 3 4 3" xfId="1221" xr:uid="{11384FD5-709B-4E46-9462-60AA8FD764C8}"/>
    <cellStyle name="Normal 2 2 3 4 3 2" xfId="2652" xr:uid="{1EBE8044-0C19-455E-8EE2-8A19B47F5CE8}"/>
    <cellStyle name="Normal 2 2 3 4 3 2 2" xfId="5514" xr:uid="{510EE6BF-F710-4B90-B5E0-EAF6604A3DA6}"/>
    <cellStyle name="Normal 2 2 3 4 3 2 2 2" xfId="11238" xr:uid="{3E9365BB-B018-4D62-A16D-BFFCB675A1D9}"/>
    <cellStyle name="Normal 2 2 3 4 3 2 2 3" xfId="16962" xr:uid="{F0C2D142-F6E8-49C1-90F3-83FCA96C0A82}"/>
    <cellStyle name="Normal 2 2 3 4 3 2 3" xfId="8376" xr:uid="{558415F6-3839-4DFA-A51F-2F8E4CBB8D81}"/>
    <cellStyle name="Normal 2 2 3 4 3 2 4" xfId="14100" xr:uid="{E9717529-A136-4240-BC19-2150173307EF}"/>
    <cellStyle name="Normal 2 2 3 4 3 3" xfId="4083" xr:uid="{9FBE2FA0-037B-4307-AF84-D4660D440C93}"/>
    <cellStyle name="Normal 2 2 3 4 3 3 2" xfId="9807" xr:uid="{4315200D-88DF-41D3-9511-7EF56B4F29CC}"/>
    <cellStyle name="Normal 2 2 3 4 3 3 3" xfId="15531" xr:uid="{B51408BA-0510-483B-8CA5-8E7591C114A7}"/>
    <cellStyle name="Normal 2 2 3 4 3 4" xfId="6945" xr:uid="{9A2A047A-44E4-494D-A0D7-734BD88C6B75}"/>
    <cellStyle name="Normal 2 2 3 4 3 5" xfId="12669" xr:uid="{0AB96225-D6CC-4974-8A4B-AEA25AE71851}"/>
    <cellStyle name="Normal 2 2 3 4 4" xfId="1698" xr:uid="{3E0F88B1-1F2C-4331-A42E-EFFE5AC54E55}"/>
    <cellStyle name="Normal 2 2 3 4 4 2" xfId="4560" xr:uid="{3EB26C32-E932-4F54-8DF9-0CCD56124CC2}"/>
    <cellStyle name="Normal 2 2 3 4 4 2 2" xfId="10284" xr:uid="{C4C3AA11-C37F-4388-9069-577C00EAC246}"/>
    <cellStyle name="Normal 2 2 3 4 4 2 3" xfId="16008" xr:uid="{131024D7-8F55-4459-9475-97EA906C194D}"/>
    <cellStyle name="Normal 2 2 3 4 4 3" xfId="7422" xr:uid="{B2636253-2ECD-494A-AC58-11AEA5656E30}"/>
    <cellStyle name="Normal 2 2 3 4 4 4" xfId="13146" xr:uid="{7374647C-FAB7-4800-85D2-3B803CEABB0B}"/>
    <cellStyle name="Normal 2 2 3 4 5" xfId="3129" xr:uid="{CE19768B-1833-4A04-ADAD-EB1B780C0AB1}"/>
    <cellStyle name="Normal 2 2 3 4 5 2" xfId="8853" xr:uid="{6DFB726B-CED8-45A7-ADF8-06553BE63CEB}"/>
    <cellStyle name="Normal 2 2 3 4 5 3" xfId="14577" xr:uid="{C8C32BD6-7972-4586-867B-3E8523AF47EA}"/>
    <cellStyle name="Normal 2 2 3 4 6" xfId="5991" xr:uid="{8D53109E-F8EE-48D3-9CCA-24C225116D39}"/>
    <cellStyle name="Normal 2 2 3 4 7" xfId="11715" xr:uid="{4F453A10-C730-4C64-A4D9-2FB6CEC1B1B3}"/>
    <cellStyle name="Normal 2 2 3 5" xfId="505" xr:uid="{F087A0DD-495F-4A72-8F26-56B2EA225E9C}"/>
    <cellStyle name="Normal 2 2 3 5 2" xfId="1936" xr:uid="{3CDD805C-81D7-461D-AF07-D2B8A828C920}"/>
    <cellStyle name="Normal 2 2 3 5 2 2" xfId="4798" xr:uid="{C5DFA707-86D6-4B3A-8F81-5EA8AE1420C5}"/>
    <cellStyle name="Normal 2 2 3 5 2 2 2" xfId="10522" xr:uid="{BE374A4A-39C2-4CBB-B85C-29AAA08301A2}"/>
    <cellStyle name="Normal 2 2 3 5 2 2 3" xfId="16246" xr:uid="{7C76EF5F-C349-43EC-A9C1-803344C2682D}"/>
    <cellStyle name="Normal 2 2 3 5 2 3" xfId="7660" xr:uid="{8A43EAF4-8A5D-4A47-BFAE-3019E9656C79}"/>
    <cellStyle name="Normal 2 2 3 5 2 4" xfId="13384" xr:uid="{C8310F02-2CF8-4F15-BB4F-41E04E3919AF}"/>
    <cellStyle name="Normal 2 2 3 5 3" xfId="3367" xr:uid="{EC649F65-55D7-431A-88F8-47443BE9BC81}"/>
    <cellStyle name="Normal 2 2 3 5 3 2" xfId="9091" xr:uid="{15432DA2-3912-427A-B413-87C542965F8F}"/>
    <cellStyle name="Normal 2 2 3 5 3 3" xfId="14815" xr:uid="{E724B603-164E-443E-BBB9-DB55CBCFB4AF}"/>
    <cellStyle name="Normal 2 2 3 5 4" xfId="6229" xr:uid="{62366400-8F3F-455B-A541-748AE27D77E9}"/>
    <cellStyle name="Normal 2 2 3 5 5" xfId="11953" xr:uid="{40113977-91ED-443F-9EF0-69BF4ED9E564}"/>
    <cellStyle name="Normal 2 2 3 6" xfId="982" xr:uid="{B7A92590-6855-40F2-9B94-6B92D66D6A46}"/>
    <cellStyle name="Normal 2 2 3 6 2" xfId="2413" xr:uid="{CA97D36D-58FE-4B72-B818-F0152957BA74}"/>
    <cellStyle name="Normal 2 2 3 6 2 2" xfId="5275" xr:uid="{E1AC5C13-9669-4A68-8EC8-9CDA9DE72EED}"/>
    <cellStyle name="Normal 2 2 3 6 2 2 2" xfId="10999" xr:uid="{FACA7B97-EFF8-4004-A034-9AC07E6A816F}"/>
    <cellStyle name="Normal 2 2 3 6 2 2 3" xfId="16723" xr:uid="{5978B01A-7F72-45D4-B1B4-C1A3A6C4B68D}"/>
    <cellStyle name="Normal 2 2 3 6 2 3" xfId="8137" xr:uid="{4D982444-6777-49DB-83A3-FFBA428B91F7}"/>
    <cellStyle name="Normal 2 2 3 6 2 4" xfId="13861" xr:uid="{AFF284C6-BF2C-471C-B0BF-ADD9C80721DC}"/>
    <cellStyle name="Normal 2 2 3 6 3" xfId="3844" xr:uid="{6318D9D1-F40A-42BB-BDBB-2DDD2883D338}"/>
    <cellStyle name="Normal 2 2 3 6 3 2" xfId="9568" xr:uid="{F171D33E-1D94-42FE-9176-E36AA879C9A2}"/>
    <cellStyle name="Normal 2 2 3 6 3 3" xfId="15292" xr:uid="{41DD1908-70AC-427D-83B2-6DBD4C9030CA}"/>
    <cellStyle name="Normal 2 2 3 6 4" xfId="6706" xr:uid="{20E0783A-8C2B-487E-AE76-AF2C3C13B397}"/>
    <cellStyle name="Normal 2 2 3 6 5" xfId="12430" xr:uid="{9110D3C3-2368-49CA-8A58-7DFE053D38F3}"/>
    <cellStyle name="Normal 2 2 3 7" xfId="1459" xr:uid="{A477704A-C2B8-4FDB-B0F4-73676255858D}"/>
    <cellStyle name="Normal 2 2 3 7 2" xfId="4321" xr:uid="{8BDCD762-3149-43FA-9A75-E63914215355}"/>
    <cellStyle name="Normal 2 2 3 7 2 2" xfId="10045" xr:uid="{5DE9D881-80AE-4A40-A0EC-4CE8B84FDAFB}"/>
    <cellStyle name="Normal 2 2 3 7 2 3" xfId="15769" xr:uid="{E8A8D5A1-9DB2-4C51-BA39-4C9A3EE22BD4}"/>
    <cellStyle name="Normal 2 2 3 7 3" xfId="7183" xr:uid="{0F7A490E-2A46-4B25-B53B-BFC6CFBE4025}"/>
    <cellStyle name="Normal 2 2 3 7 4" xfId="12907" xr:uid="{C0556395-3134-4094-9D35-718EB3082869}"/>
    <cellStyle name="Normal 2 2 3 8" xfId="2890" xr:uid="{2FFF4D40-E590-4F76-8AFE-3F9804E2EA9E}"/>
    <cellStyle name="Normal 2 2 3 8 2" xfId="8614" xr:uid="{4B6EFE40-FA44-41F6-B43D-93049592A893}"/>
    <cellStyle name="Normal 2 2 3 8 3" xfId="14338" xr:uid="{CB10976A-AB90-47FB-B045-EA8D8EC063CA}"/>
    <cellStyle name="Normal 2 2 3 9" xfId="5753" xr:uid="{E1B54795-D888-4219-AE6E-A8DED49D2C90}"/>
    <cellStyle name="Normal 2 2 4" xfId="48" xr:uid="{A89C69D6-26CD-49A9-BC43-1FB424A39C6E}"/>
    <cellStyle name="Normal 2 2 4 10" xfId="11496" xr:uid="{2D9B67AE-C80C-47B1-9797-20A92F5C1757}"/>
    <cellStyle name="Normal 2 2 4 2" xfId="107" xr:uid="{3C73FDED-1199-40A2-A47C-C80E81F02D86}"/>
    <cellStyle name="Normal 2 2 4 2 2" xfId="225" xr:uid="{C80FEC89-1F04-4C1E-895E-EAF6ED96E5AF}"/>
    <cellStyle name="Normal 2 2 4 2 2 2" xfId="464" xr:uid="{D9FF01E4-F537-4C62-A655-EC3A411128E3}"/>
    <cellStyle name="Normal 2 2 4 2 2 2 2" xfId="941" xr:uid="{8536C469-ECB0-491A-9728-E5EE6D9DCA9A}"/>
    <cellStyle name="Normal 2 2 4 2 2 2 2 2" xfId="2372" xr:uid="{F2922FD8-BB8F-45D4-A514-B723E690BDD9}"/>
    <cellStyle name="Normal 2 2 4 2 2 2 2 2 2" xfId="5234" xr:uid="{0C7063B2-3603-4330-BB15-E5C2A5DCDAB5}"/>
    <cellStyle name="Normal 2 2 4 2 2 2 2 2 2 2" xfId="10958" xr:uid="{F834743D-FD91-452A-9137-2CD5517A87B5}"/>
    <cellStyle name="Normal 2 2 4 2 2 2 2 2 2 3" xfId="16682" xr:uid="{5516C069-A07F-45D7-A4FC-53A6B2AEA6E1}"/>
    <cellStyle name="Normal 2 2 4 2 2 2 2 2 3" xfId="8096" xr:uid="{F91CA18C-F6A3-455A-8C59-9B859840FBAD}"/>
    <cellStyle name="Normal 2 2 4 2 2 2 2 2 4" xfId="13820" xr:uid="{BA970891-5266-4236-BE12-547EEEB49DC9}"/>
    <cellStyle name="Normal 2 2 4 2 2 2 2 3" xfId="3803" xr:uid="{0F796F1C-F636-414D-8262-1D4F48DB293F}"/>
    <cellStyle name="Normal 2 2 4 2 2 2 2 3 2" xfId="9527" xr:uid="{C9D9376A-00EF-453A-9EEA-4CEC84AF30E3}"/>
    <cellStyle name="Normal 2 2 4 2 2 2 2 3 3" xfId="15251" xr:uid="{3F5C3763-F69D-4A98-805A-67803A57D0E2}"/>
    <cellStyle name="Normal 2 2 4 2 2 2 2 4" xfId="6665" xr:uid="{5995379B-6B57-44FC-B941-1ADA31A6AD5F}"/>
    <cellStyle name="Normal 2 2 4 2 2 2 2 5" xfId="12389" xr:uid="{1F71680C-2CDA-4D5D-817D-95525A6C1A41}"/>
    <cellStyle name="Normal 2 2 4 2 2 2 3" xfId="1418" xr:uid="{C2A0D251-32F4-4BFD-8CED-A497D35EB20D}"/>
    <cellStyle name="Normal 2 2 4 2 2 2 3 2" xfId="2849" xr:uid="{3704EDC3-0A58-4E1D-88CD-B6E09DB5EF66}"/>
    <cellStyle name="Normal 2 2 4 2 2 2 3 2 2" xfId="5711" xr:uid="{99C711AE-0EA5-41E7-AC56-B214E8D2FCDD}"/>
    <cellStyle name="Normal 2 2 4 2 2 2 3 2 2 2" xfId="11435" xr:uid="{D0F3C944-F97B-45EC-B7DF-C424D1509BBE}"/>
    <cellStyle name="Normal 2 2 4 2 2 2 3 2 2 3" xfId="17159" xr:uid="{4E61E902-11F0-4A70-A3BE-B400B79F0242}"/>
    <cellStyle name="Normal 2 2 4 2 2 2 3 2 3" xfId="8573" xr:uid="{F095991A-6A98-4CF0-AED0-DB1FBCF81148}"/>
    <cellStyle name="Normal 2 2 4 2 2 2 3 2 4" xfId="14297" xr:uid="{50DD1D4B-C584-43B3-A9C9-D50D6001951D}"/>
    <cellStyle name="Normal 2 2 4 2 2 2 3 3" xfId="4280" xr:uid="{FCF2E901-E2C3-4818-926B-1D9FCEBCD2DB}"/>
    <cellStyle name="Normal 2 2 4 2 2 2 3 3 2" xfId="10004" xr:uid="{3B156FEB-2406-44D3-A5C4-ABB8DD332E9D}"/>
    <cellStyle name="Normal 2 2 4 2 2 2 3 3 3" xfId="15728" xr:uid="{9731415C-02D4-4125-BB02-C465829BEF51}"/>
    <cellStyle name="Normal 2 2 4 2 2 2 3 4" xfId="7142" xr:uid="{4B1A6E0A-2515-4935-B74A-5C143766DCA7}"/>
    <cellStyle name="Normal 2 2 4 2 2 2 3 5" xfId="12866" xr:uid="{29023106-D6B8-47DD-8221-E128CF20D157}"/>
    <cellStyle name="Normal 2 2 4 2 2 2 4" xfId="1895" xr:uid="{95724EC1-8367-4EAF-A6EF-34015B68E104}"/>
    <cellStyle name="Normal 2 2 4 2 2 2 4 2" xfId="4757" xr:uid="{97232261-C806-40A0-90B3-23132A83EFE0}"/>
    <cellStyle name="Normal 2 2 4 2 2 2 4 2 2" xfId="10481" xr:uid="{5046F3C7-C14E-41D0-B107-94D67831DD36}"/>
    <cellStyle name="Normal 2 2 4 2 2 2 4 2 3" xfId="16205" xr:uid="{ADBDC269-C686-41C1-BAB7-E7F3B1CF2895}"/>
    <cellStyle name="Normal 2 2 4 2 2 2 4 3" xfId="7619" xr:uid="{3C70413B-56FD-4DF6-A100-22F72153464E}"/>
    <cellStyle name="Normal 2 2 4 2 2 2 4 4" xfId="13343" xr:uid="{1A85DF96-A60F-441A-8205-692F533AD1E9}"/>
    <cellStyle name="Normal 2 2 4 2 2 2 5" xfId="3326" xr:uid="{57AEF5F2-AEE4-48E7-B9C7-3F3D02A6B7D1}"/>
    <cellStyle name="Normal 2 2 4 2 2 2 5 2" xfId="9050" xr:uid="{23FACEFA-B300-4B2F-B86D-04C8BD17325E}"/>
    <cellStyle name="Normal 2 2 4 2 2 2 5 3" xfId="14774" xr:uid="{353ADE17-8AA3-406E-98EF-CD2CCF49B40E}"/>
    <cellStyle name="Normal 2 2 4 2 2 2 6" xfId="6188" xr:uid="{2A6DAE32-EC66-41EE-9352-0DEDED7D06E3}"/>
    <cellStyle name="Normal 2 2 4 2 2 2 7" xfId="11912" xr:uid="{17264872-7FE9-45FB-9718-7FF0B09FE5EC}"/>
    <cellStyle name="Normal 2 2 4 2 2 3" xfId="702" xr:uid="{D05C17E5-002D-4317-91A9-8F818F699D3F}"/>
    <cellStyle name="Normal 2 2 4 2 2 3 2" xfId="2133" xr:uid="{FE97A35E-DD79-4BAD-96DE-AD8894B1AC45}"/>
    <cellStyle name="Normal 2 2 4 2 2 3 2 2" xfId="4995" xr:uid="{A03A9C41-ADDF-475E-9BD9-1857FA72D211}"/>
    <cellStyle name="Normal 2 2 4 2 2 3 2 2 2" xfId="10719" xr:uid="{3189EE70-FD6F-456B-83E9-E7B167377742}"/>
    <cellStyle name="Normal 2 2 4 2 2 3 2 2 3" xfId="16443" xr:uid="{1807D294-A083-444C-B4CE-F731E50361AB}"/>
    <cellStyle name="Normal 2 2 4 2 2 3 2 3" xfId="7857" xr:uid="{40AFD0D7-BAC8-4C28-A25D-6825C01E5E0D}"/>
    <cellStyle name="Normal 2 2 4 2 2 3 2 4" xfId="13581" xr:uid="{7E1B706D-A3E2-4379-B362-99A26B51BB49}"/>
    <cellStyle name="Normal 2 2 4 2 2 3 3" xfId="3564" xr:uid="{5A0A9513-5B26-42DE-BB1D-35E6A09D6243}"/>
    <cellStyle name="Normal 2 2 4 2 2 3 3 2" xfId="9288" xr:uid="{D142A8C7-9C05-4E55-A9B9-BE771A3D94FE}"/>
    <cellStyle name="Normal 2 2 4 2 2 3 3 3" xfId="15012" xr:uid="{9DB06009-2585-4829-9C30-E2F31A23FD49}"/>
    <cellStyle name="Normal 2 2 4 2 2 3 4" xfId="6426" xr:uid="{026108B8-C2D6-4140-B1D5-ACFBE34C077B}"/>
    <cellStyle name="Normal 2 2 4 2 2 3 5" xfId="12150" xr:uid="{6AF2B08F-53E8-4C9F-9C47-00DD8882506D}"/>
    <cellStyle name="Normal 2 2 4 2 2 4" xfId="1179" xr:uid="{5EBC152D-2198-4996-85E1-BC6CFC0DB24A}"/>
    <cellStyle name="Normal 2 2 4 2 2 4 2" xfId="2610" xr:uid="{ED39FE2A-B1DA-4DAF-9F03-31B911782ACD}"/>
    <cellStyle name="Normal 2 2 4 2 2 4 2 2" xfId="5472" xr:uid="{62CBA2F0-442A-44D6-8E2A-1DF5CFD93444}"/>
    <cellStyle name="Normal 2 2 4 2 2 4 2 2 2" xfId="11196" xr:uid="{A0868C1B-6821-488D-8F52-8C53BE31A350}"/>
    <cellStyle name="Normal 2 2 4 2 2 4 2 2 3" xfId="16920" xr:uid="{C598725F-0B6C-48A5-BE62-0474817CEB11}"/>
    <cellStyle name="Normal 2 2 4 2 2 4 2 3" xfId="8334" xr:uid="{9D9DC4CA-009A-4323-88F8-5652F311B0EF}"/>
    <cellStyle name="Normal 2 2 4 2 2 4 2 4" xfId="14058" xr:uid="{D180AD64-D560-46F8-B311-B94DC4967DE9}"/>
    <cellStyle name="Normal 2 2 4 2 2 4 3" xfId="4041" xr:uid="{A7E94E7E-1F41-4566-9835-47B75C477878}"/>
    <cellStyle name="Normal 2 2 4 2 2 4 3 2" xfId="9765" xr:uid="{D6298132-A261-41F1-BE24-F4F9B3E5574D}"/>
    <cellStyle name="Normal 2 2 4 2 2 4 3 3" xfId="15489" xr:uid="{D4E132EE-6346-4075-BC04-738DDE263CFF}"/>
    <cellStyle name="Normal 2 2 4 2 2 4 4" xfId="6903" xr:uid="{AFFE6FEF-3F69-4CD0-8DC2-FDF42A138913}"/>
    <cellStyle name="Normal 2 2 4 2 2 4 5" xfId="12627" xr:uid="{6D46429A-E318-457C-BFBD-74C9AA94408B}"/>
    <cellStyle name="Normal 2 2 4 2 2 5" xfId="1656" xr:uid="{B9CFFF9B-5571-4B15-9C99-1BCD1E5B77A0}"/>
    <cellStyle name="Normal 2 2 4 2 2 5 2" xfId="4518" xr:uid="{F3AFBBA5-82A1-4E56-94A0-A79C941B48E7}"/>
    <cellStyle name="Normal 2 2 4 2 2 5 2 2" xfId="10242" xr:uid="{C68DC408-41E6-4FA6-A277-5469A61DB87D}"/>
    <cellStyle name="Normal 2 2 4 2 2 5 2 3" xfId="15966" xr:uid="{87A0B11C-01F1-4FCC-AD5E-B6AB45146847}"/>
    <cellStyle name="Normal 2 2 4 2 2 5 3" xfId="7380" xr:uid="{20972929-840A-4022-A435-8E164D2E9176}"/>
    <cellStyle name="Normal 2 2 4 2 2 5 4" xfId="13104" xr:uid="{2926C5D6-A697-4B9A-B6C3-7E2AB39BB243}"/>
    <cellStyle name="Normal 2 2 4 2 2 6" xfId="3087" xr:uid="{BBB62065-14D1-4E66-AA18-981359B6B887}"/>
    <cellStyle name="Normal 2 2 4 2 2 6 2" xfId="8811" xr:uid="{3769927C-7DB0-475A-8952-5B8AA3217EA6}"/>
    <cellStyle name="Normal 2 2 4 2 2 6 3" xfId="14535" xr:uid="{4B35E533-7CE7-4581-ADF0-78E04A2D19A6}"/>
    <cellStyle name="Normal 2 2 4 2 2 7" xfId="5949" xr:uid="{D2E15838-E08D-436B-8AC5-0C0BAAB335C7}"/>
    <cellStyle name="Normal 2 2 4 2 2 8" xfId="11673" xr:uid="{86B8586D-EF56-4E78-AD33-C1A7F0D9F1A9}"/>
    <cellStyle name="Normal 2 2 4 2 3" xfId="346" xr:uid="{C4D89A6A-C57A-4F6F-81C3-555DF8B53B01}"/>
    <cellStyle name="Normal 2 2 4 2 3 2" xfId="823" xr:uid="{2041DBCE-CF68-453C-A94B-72012A25EE41}"/>
    <cellStyle name="Normal 2 2 4 2 3 2 2" xfId="2254" xr:uid="{38674E6E-F18A-440B-A01E-8CB79A8D0DDB}"/>
    <cellStyle name="Normal 2 2 4 2 3 2 2 2" xfId="5116" xr:uid="{4D15388B-714D-414E-9585-C7AB3D038B50}"/>
    <cellStyle name="Normal 2 2 4 2 3 2 2 2 2" xfId="10840" xr:uid="{6CE516FB-AA52-466F-A047-01C30E494841}"/>
    <cellStyle name="Normal 2 2 4 2 3 2 2 2 3" xfId="16564" xr:uid="{45841396-8AC0-4E7D-AA2B-3ECF734EEF9E}"/>
    <cellStyle name="Normal 2 2 4 2 3 2 2 3" xfId="7978" xr:uid="{95EDA282-64F2-4990-B3C7-C5A1C3AAAB2C}"/>
    <cellStyle name="Normal 2 2 4 2 3 2 2 4" xfId="13702" xr:uid="{72A74B69-5AB5-430B-A73C-FBBEA86E6C31}"/>
    <cellStyle name="Normal 2 2 4 2 3 2 3" xfId="3685" xr:uid="{33F38D3F-8946-417A-A3A2-C0A45166F6CA}"/>
    <cellStyle name="Normal 2 2 4 2 3 2 3 2" xfId="9409" xr:uid="{A964684E-6220-47C5-B509-EEE265BCC6EA}"/>
    <cellStyle name="Normal 2 2 4 2 3 2 3 3" xfId="15133" xr:uid="{D702BD11-8B16-48F7-B074-EE100F204C27}"/>
    <cellStyle name="Normal 2 2 4 2 3 2 4" xfId="6547" xr:uid="{032879E3-D991-41BB-B715-27C40794CD97}"/>
    <cellStyle name="Normal 2 2 4 2 3 2 5" xfId="12271" xr:uid="{4A9FB031-0699-4A2C-9C5E-F02E6A3E1FA8}"/>
    <cellStyle name="Normal 2 2 4 2 3 3" xfId="1300" xr:uid="{6FC94821-314B-446C-9BCB-83B3E2CB8AF7}"/>
    <cellStyle name="Normal 2 2 4 2 3 3 2" xfId="2731" xr:uid="{F39A5FC6-8A59-42FB-AC78-6235976FB4D5}"/>
    <cellStyle name="Normal 2 2 4 2 3 3 2 2" xfId="5593" xr:uid="{9CE535C5-FFFB-4395-AC2E-C92F24673483}"/>
    <cellStyle name="Normal 2 2 4 2 3 3 2 2 2" xfId="11317" xr:uid="{9653B6FE-7705-4184-B763-3E92793998D9}"/>
    <cellStyle name="Normal 2 2 4 2 3 3 2 2 3" xfId="17041" xr:uid="{42FF5F42-4825-4CB3-BA09-E618E0490A38}"/>
    <cellStyle name="Normal 2 2 4 2 3 3 2 3" xfId="8455" xr:uid="{52F7FAB9-43AF-40D5-B19B-E67DA241A8A7}"/>
    <cellStyle name="Normal 2 2 4 2 3 3 2 4" xfId="14179" xr:uid="{0A4B53D5-7D15-4667-A1CC-B430BA3168FB}"/>
    <cellStyle name="Normal 2 2 4 2 3 3 3" xfId="4162" xr:uid="{378BD642-3734-4385-809F-2672E2E6E053}"/>
    <cellStyle name="Normal 2 2 4 2 3 3 3 2" xfId="9886" xr:uid="{73D64A51-E729-46D0-B9F8-C3089EE93AA9}"/>
    <cellStyle name="Normal 2 2 4 2 3 3 3 3" xfId="15610" xr:uid="{615C1FF7-F264-4C8A-80E2-3C9711D4AB37}"/>
    <cellStyle name="Normal 2 2 4 2 3 3 4" xfId="7024" xr:uid="{E609E9C3-A654-4418-A128-CB2C54ABD7BD}"/>
    <cellStyle name="Normal 2 2 4 2 3 3 5" xfId="12748" xr:uid="{92D2BAC4-57B3-48A9-8066-F3D38DC6BC3E}"/>
    <cellStyle name="Normal 2 2 4 2 3 4" xfId="1777" xr:uid="{9018C092-99B6-4E52-9030-BDFC69B7328E}"/>
    <cellStyle name="Normal 2 2 4 2 3 4 2" xfId="4639" xr:uid="{B1356E0B-A9D9-4697-82E9-A62591CB2B52}"/>
    <cellStyle name="Normal 2 2 4 2 3 4 2 2" xfId="10363" xr:uid="{F0EE5A49-2127-4AAB-8007-E19098789CD8}"/>
    <cellStyle name="Normal 2 2 4 2 3 4 2 3" xfId="16087" xr:uid="{E2E3194D-A43A-483B-9C91-50D391EA8E6C}"/>
    <cellStyle name="Normal 2 2 4 2 3 4 3" xfId="7501" xr:uid="{D3001058-2535-4619-822D-7DC41FBE678F}"/>
    <cellStyle name="Normal 2 2 4 2 3 4 4" xfId="13225" xr:uid="{8EAB4075-2881-4358-B99D-40E1FF144D9E}"/>
    <cellStyle name="Normal 2 2 4 2 3 5" xfId="3208" xr:uid="{3BE40BE6-56CC-4584-A642-ED3C6A2BA0B8}"/>
    <cellStyle name="Normal 2 2 4 2 3 5 2" xfId="8932" xr:uid="{90F18633-7718-4A6D-834E-A40E0F27D098}"/>
    <cellStyle name="Normal 2 2 4 2 3 5 3" xfId="14656" xr:uid="{271F0985-DCA1-440E-B596-E4DCC45BB9F2}"/>
    <cellStyle name="Normal 2 2 4 2 3 6" xfId="6070" xr:uid="{92E971F4-E381-471E-B564-54D116F3CBC2}"/>
    <cellStyle name="Normal 2 2 4 2 3 7" xfId="11794" xr:uid="{36986CF8-D0E6-45B3-8DBB-2809CD83F9C9}"/>
    <cellStyle name="Normal 2 2 4 2 4" xfId="584" xr:uid="{F9C78832-780D-4898-9F97-CBBDB0B8E784}"/>
    <cellStyle name="Normal 2 2 4 2 4 2" xfId="2015" xr:uid="{C1CAF43F-56B8-45E9-BABB-73034223EA01}"/>
    <cellStyle name="Normal 2 2 4 2 4 2 2" xfId="4877" xr:uid="{89F1ECED-F553-4D09-94D5-42AFCF547727}"/>
    <cellStyle name="Normal 2 2 4 2 4 2 2 2" xfId="10601" xr:uid="{E0FAA43D-F235-47A5-97AF-3D367ADD20A5}"/>
    <cellStyle name="Normal 2 2 4 2 4 2 2 3" xfId="16325" xr:uid="{1CF9AD81-C62C-4600-80A6-A373F518741C}"/>
    <cellStyle name="Normal 2 2 4 2 4 2 3" xfId="7739" xr:uid="{CF2E6C8D-A7F9-4BB9-8391-6BCE9218DD54}"/>
    <cellStyle name="Normal 2 2 4 2 4 2 4" xfId="13463" xr:uid="{6D9C8953-2095-40DD-B01F-D54F3189B651}"/>
    <cellStyle name="Normal 2 2 4 2 4 3" xfId="3446" xr:uid="{2DC1B542-6587-4EEB-B765-10FD309CDB24}"/>
    <cellStyle name="Normal 2 2 4 2 4 3 2" xfId="9170" xr:uid="{43250076-0307-44DB-8253-89530519FF56}"/>
    <cellStyle name="Normal 2 2 4 2 4 3 3" xfId="14894" xr:uid="{FFD77E58-7E18-4D8F-81E8-5D5B7FB97B3A}"/>
    <cellStyle name="Normal 2 2 4 2 4 4" xfId="6308" xr:uid="{F1025524-4283-407D-9026-34983EA386D0}"/>
    <cellStyle name="Normal 2 2 4 2 4 5" xfId="12032" xr:uid="{35F09666-C6B1-4B55-A285-DD401B4A4770}"/>
    <cellStyle name="Normal 2 2 4 2 5" xfId="1061" xr:uid="{3EAB11AC-E032-4045-9B8B-9CC8DE68E340}"/>
    <cellStyle name="Normal 2 2 4 2 5 2" xfId="2492" xr:uid="{62E6493B-748C-4151-9E8F-5403D77C83D1}"/>
    <cellStyle name="Normal 2 2 4 2 5 2 2" xfId="5354" xr:uid="{0B85021F-3049-4BA2-83EC-0F85A7DEF8E8}"/>
    <cellStyle name="Normal 2 2 4 2 5 2 2 2" xfId="11078" xr:uid="{B8164296-5D7C-4CA0-9B11-D53D9B8B2EB1}"/>
    <cellStyle name="Normal 2 2 4 2 5 2 2 3" xfId="16802" xr:uid="{A115A169-AF6C-47CF-BC83-579F2D24B331}"/>
    <cellStyle name="Normal 2 2 4 2 5 2 3" xfId="8216" xr:uid="{C5A969D3-EA72-46F2-96DC-09A3134C389E}"/>
    <cellStyle name="Normal 2 2 4 2 5 2 4" xfId="13940" xr:uid="{25140029-DFDD-47E0-B799-E319DF343DFF}"/>
    <cellStyle name="Normal 2 2 4 2 5 3" xfId="3923" xr:uid="{6E6C24A9-1CE7-4B1D-A30B-3B54A63CA37C}"/>
    <cellStyle name="Normal 2 2 4 2 5 3 2" xfId="9647" xr:uid="{82C83AC1-724D-41EC-A832-C4955A08DA0B}"/>
    <cellStyle name="Normal 2 2 4 2 5 3 3" xfId="15371" xr:uid="{CA658B13-F7AA-4084-9C50-8E7020266B1E}"/>
    <cellStyle name="Normal 2 2 4 2 5 4" xfId="6785" xr:uid="{CC3205B0-1EAF-4D07-8EA9-42386042D63F}"/>
    <cellStyle name="Normal 2 2 4 2 5 5" xfId="12509" xr:uid="{D083BFD6-80A1-4525-9B8A-3B3A81328C1A}"/>
    <cellStyle name="Normal 2 2 4 2 6" xfId="1538" xr:uid="{DBFAD7F2-704E-499E-A6B5-8B7D306138F4}"/>
    <cellStyle name="Normal 2 2 4 2 6 2" xfId="4400" xr:uid="{5C3D1BF1-6716-47B2-BC16-94FC16FADEF2}"/>
    <cellStyle name="Normal 2 2 4 2 6 2 2" xfId="10124" xr:uid="{0E5CBED6-F0D0-4447-ADE1-589D7579CC94}"/>
    <cellStyle name="Normal 2 2 4 2 6 2 3" xfId="15848" xr:uid="{40CC3FE2-0760-4999-B05D-4BA82AA6E38F}"/>
    <cellStyle name="Normal 2 2 4 2 6 3" xfId="7262" xr:uid="{94C58F71-EC39-4A0B-9C37-0FCE35D52AF0}"/>
    <cellStyle name="Normal 2 2 4 2 6 4" xfId="12986" xr:uid="{2502F388-190D-4476-BB49-ECE874A786E5}"/>
    <cellStyle name="Normal 2 2 4 2 7" xfId="2969" xr:uid="{8E299C1F-6AB5-4BE9-B814-F849E0ED6CEF}"/>
    <cellStyle name="Normal 2 2 4 2 7 2" xfId="8693" xr:uid="{858AADB2-85AF-4814-885E-EFF2DA0036F8}"/>
    <cellStyle name="Normal 2 2 4 2 7 3" xfId="14417" xr:uid="{6608A795-01D0-49E8-BE31-DF1A4DF2A1C5}"/>
    <cellStyle name="Normal 2 2 4 2 8" xfId="5831" xr:uid="{5BB5632C-859E-4CD9-83E9-0A998CD48293}"/>
    <cellStyle name="Normal 2 2 4 2 9" xfId="11555" xr:uid="{C2C539DC-46C2-4F2D-9BFA-F194E2A35636}"/>
    <cellStyle name="Normal 2 2 4 3" xfId="165" xr:uid="{F9ABEE2E-B571-44B0-9556-4FD38B5FBB51}"/>
    <cellStyle name="Normal 2 2 4 3 2" xfId="404" xr:uid="{7A0F58E6-11DC-4AE8-B93C-1CFC9AE15937}"/>
    <cellStyle name="Normal 2 2 4 3 2 2" xfId="881" xr:uid="{CF99F14D-A959-4884-9FC2-B324FD2CAB20}"/>
    <cellStyle name="Normal 2 2 4 3 2 2 2" xfId="2312" xr:uid="{6D595165-F107-461C-8AD6-8715B91FF712}"/>
    <cellStyle name="Normal 2 2 4 3 2 2 2 2" xfId="5174" xr:uid="{27876E2A-1939-44B3-A075-E8669C1E80A9}"/>
    <cellStyle name="Normal 2 2 4 3 2 2 2 2 2" xfId="10898" xr:uid="{A1850E07-E4DB-4A70-B7B6-DAFFC36631B3}"/>
    <cellStyle name="Normal 2 2 4 3 2 2 2 2 3" xfId="16622" xr:uid="{D9EDED2E-67B1-431A-BA1A-AAD755FAFE9F}"/>
    <cellStyle name="Normal 2 2 4 3 2 2 2 3" xfId="8036" xr:uid="{F666CA4F-C6B6-450D-88DC-B126EB727494}"/>
    <cellStyle name="Normal 2 2 4 3 2 2 2 4" xfId="13760" xr:uid="{9E51A26D-C2F5-4315-8962-D0C7BA61F93C}"/>
    <cellStyle name="Normal 2 2 4 3 2 2 3" xfId="3743" xr:uid="{668D5D44-4F9C-4EDA-B189-C6181C48B9F1}"/>
    <cellStyle name="Normal 2 2 4 3 2 2 3 2" xfId="9467" xr:uid="{299FF524-2F55-41AE-8D97-477A300439A9}"/>
    <cellStyle name="Normal 2 2 4 3 2 2 3 3" xfId="15191" xr:uid="{E2A4CCFB-12A8-4C8C-8CD0-353CBE5B62AC}"/>
    <cellStyle name="Normal 2 2 4 3 2 2 4" xfId="6605" xr:uid="{20FEDA53-0DF9-4098-918B-9E8E78EA90FC}"/>
    <cellStyle name="Normal 2 2 4 3 2 2 5" xfId="12329" xr:uid="{FF7AB9E3-CFDF-4D84-A766-9CE5DDD2683C}"/>
    <cellStyle name="Normal 2 2 4 3 2 3" xfId="1358" xr:uid="{9604C451-FE57-415C-98C0-76438D1E80FB}"/>
    <cellStyle name="Normal 2 2 4 3 2 3 2" xfId="2789" xr:uid="{C3D504D3-280A-4D9B-909B-626266F6D690}"/>
    <cellStyle name="Normal 2 2 4 3 2 3 2 2" xfId="5651" xr:uid="{E8113E34-DB9F-4E84-8721-40D6AF52A474}"/>
    <cellStyle name="Normal 2 2 4 3 2 3 2 2 2" xfId="11375" xr:uid="{EC40FE65-9007-4550-9DCC-1C76C079A4BC}"/>
    <cellStyle name="Normal 2 2 4 3 2 3 2 2 3" xfId="17099" xr:uid="{BC771FE5-54BB-415A-8B23-BB11EFDB80CB}"/>
    <cellStyle name="Normal 2 2 4 3 2 3 2 3" xfId="8513" xr:uid="{70ADF3F4-BB28-4EF2-866B-CA85DB4C4CA4}"/>
    <cellStyle name="Normal 2 2 4 3 2 3 2 4" xfId="14237" xr:uid="{0B772BCA-E810-416B-8CBA-934D515712E2}"/>
    <cellStyle name="Normal 2 2 4 3 2 3 3" xfId="4220" xr:uid="{4A8DB6B6-4A4D-4B66-B44A-640674B1AA90}"/>
    <cellStyle name="Normal 2 2 4 3 2 3 3 2" xfId="9944" xr:uid="{A44C436A-9D97-4336-AAF2-589A305194FE}"/>
    <cellStyle name="Normal 2 2 4 3 2 3 3 3" xfId="15668" xr:uid="{E70BDFC7-55C1-4BA1-9EBF-9DB303A88A51}"/>
    <cellStyle name="Normal 2 2 4 3 2 3 4" xfId="7082" xr:uid="{278AFD91-24B7-41D1-A5E4-69A5829052D7}"/>
    <cellStyle name="Normal 2 2 4 3 2 3 5" xfId="12806" xr:uid="{287445D7-42E7-49FF-B6F5-40B3847D4D70}"/>
    <cellStyle name="Normal 2 2 4 3 2 4" xfId="1835" xr:uid="{45CAEC8E-D4EF-4A8B-8E76-B90416AD5723}"/>
    <cellStyle name="Normal 2 2 4 3 2 4 2" xfId="4697" xr:uid="{FB85AE23-C3C2-4A20-B18D-DD19C48E5CA4}"/>
    <cellStyle name="Normal 2 2 4 3 2 4 2 2" xfId="10421" xr:uid="{BC8C5A60-C7DB-483F-BAFD-9B562F49DA0B}"/>
    <cellStyle name="Normal 2 2 4 3 2 4 2 3" xfId="16145" xr:uid="{930C859B-0419-4BDB-A793-A577E9551660}"/>
    <cellStyle name="Normal 2 2 4 3 2 4 3" xfId="7559" xr:uid="{8404686F-48E4-4892-B75E-7B7862B00816}"/>
    <cellStyle name="Normal 2 2 4 3 2 4 4" xfId="13283" xr:uid="{30C2A468-4735-4212-8B90-40051E4FF5C2}"/>
    <cellStyle name="Normal 2 2 4 3 2 5" xfId="3266" xr:uid="{F8E7A367-3BA8-42F5-AE92-14A9DBC590D9}"/>
    <cellStyle name="Normal 2 2 4 3 2 5 2" xfId="8990" xr:uid="{5D60DC08-9090-4C03-9989-FFA862D4E322}"/>
    <cellStyle name="Normal 2 2 4 3 2 5 3" xfId="14714" xr:uid="{4C78CBB9-E460-4D77-8FAE-8EF9E4204843}"/>
    <cellStyle name="Normal 2 2 4 3 2 6" xfId="6128" xr:uid="{B9609529-07B5-4148-B94D-3F661546E4D9}"/>
    <cellStyle name="Normal 2 2 4 3 2 7" xfId="11852" xr:uid="{0A2A5A59-1B64-4028-9F57-2E2766E98943}"/>
    <cellStyle name="Normal 2 2 4 3 3" xfId="642" xr:uid="{AF6D7172-226F-40EF-87FC-91C265209846}"/>
    <cellStyle name="Normal 2 2 4 3 3 2" xfId="2073" xr:uid="{794DB8EB-3589-4311-9403-C6BEF256D4EB}"/>
    <cellStyle name="Normal 2 2 4 3 3 2 2" xfId="4935" xr:uid="{6D700261-7FA5-416A-B638-141EBD450D28}"/>
    <cellStyle name="Normal 2 2 4 3 3 2 2 2" xfId="10659" xr:uid="{C7563BE8-05F0-4D1D-B1B5-F9790F7124F6}"/>
    <cellStyle name="Normal 2 2 4 3 3 2 2 3" xfId="16383" xr:uid="{0074C843-0FD2-4D01-87A3-F97784464CDE}"/>
    <cellStyle name="Normal 2 2 4 3 3 2 3" xfId="7797" xr:uid="{F2B4CCD3-18F0-4F08-9F36-B32C58984B16}"/>
    <cellStyle name="Normal 2 2 4 3 3 2 4" xfId="13521" xr:uid="{1480AF64-7925-43E2-BEEA-50495F3D0B41}"/>
    <cellStyle name="Normal 2 2 4 3 3 3" xfId="3504" xr:uid="{3FBA9F3F-9E28-4938-918D-4F8451DE4EE7}"/>
    <cellStyle name="Normal 2 2 4 3 3 3 2" xfId="9228" xr:uid="{7BAE0FA9-B58E-41E6-9695-C70B2D7903C5}"/>
    <cellStyle name="Normal 2 2 4 3 3 3 3" xfId="14952" xr:uid="{4AA286CE-3539-42AC-88C0-E45AC8ED97A0}"/>
    <cellStyle name="Normal 2 2 4 3 3 4" xfId="6366" xr:uid="{4A62E48A-5901-4824-A44C-57625B1554B6}"/>
    <cellStyle name="Normal 2 2 4 3 3 5" xfId="12090" xr:uid="{062EE558-2FAB-40B0-A84D-1064145A64CC}"/>
    <cellStyle name="Normal 2 2 4 3 4" xfId="1119" xr:uid="{FF9FFA8E-319E-4C97-8B88-2A2F7D8B68C0}"/>
    <cellStyle name="Normal 2 2 4 3 4 2" xfId="2550" xr:uid="{0DB595E8-AD9E-4368-A0B0-4150CE3CEF5D}"/>
    <cellStyle name="Normal 2 2 4 3 4 2 2" xfId="5412" xr:uid="{71025069-E5F3-4900-AD96-083C2117A48C}"/>
    <cellStyle name="Normal 2 2 4 3 4 2 2 2" xfId="11136" xr:uid="{7B241483-177F-43CD-824B-96F8FE362973}"/>
    <cellStyle name="Normal 2 2 4 3 4 2 2 3" xfId="16860" xr:uid="{0D23D67E-F2BA-453B-B89D-4813493E0118}"/>
    <cellStyle name="Normal 2 2 4 3 4 2 3" xfId="8274" xr:uid="{E0F1CA00-FD74-409A-8E37-979881B1E757}"/>
    <cellStyle name="Normal 2 2 4 3 4 2 4" xfId="13998" xr:uid="{AFE3DF3D-CCEE-441C-8C98-BB733F076831}"/>
    <cellStyle name="Normal 2 2 4 3 4 3" xfId="3981" xr:uid="{5099D7C6-B301-4751-A1BB-7E890A6636D6}"/>
    <cellStyle name="Normal 2 2 4 3 4 3 2" xfId="9705" xr:uid="{E51A7118-249A-45D1-8C2B-E4424C06CEBD}"/>
    <cellStyle name="Normal 2 2 4 3 4 3 3" xfId="15429" xr:uid="{258561A5-A654-4F7C-AD30-71F9CD5A6C77}"/>
    <cellStyle name="Normal 2 2 4 3 4 4" xfId="6843" xr:uid="{8222DA46-DB0D-42D9-83C0-0AC0D6E448B0}"/>
    <cellStyle name="Normal 2 2 4 3 4 5" xfId="12567" xr:uid="{568FE7B9-D8BD-4C3E-A114-FF02CD39C8C1}"/>
    <cellStyle name="Normal 2 2 4 3 5" xfId="1596" xr:uid="{1BE2E75A-4FF8-4AAC-86ED-90AB476EDBCB}"/>
    <cellStyle name="Normal 2 2 4 3 5 2" xfId="4458" xr:uid="{E3B1BD6A-D178-4D10-A108-481EB8ABFB48}"/>
    <cellStyle name="Normal 2 2 4 3 5 2 2" xfId="10182" xr:uid="{CB604BA0-087F-4F2C-8783-C91EB6C8A389}"/>
    <cellStyle name="Normal 2 2 4 3 5 2 3" xfId="15906" xr:uid="{25E455EC-37F9-4F55-B84E-6C119265396F}"/>
    <cellStyle name="Normal 2 2 4 3 5 3" xfId="7320" xr:uid="{9164A066-1F96-4747-9576-C861CED95490}"/>
    <cellStyle name="Normal 2 2 4 3 5 4" xfId="13044" xr:uid="{699C5CD7-1C08-4D2D-8321-DF35088A30D2}"/>
    <cellStyle name="Normal 2 2 4 3 6" xfId="3027" xr:uid="{3B55309F-0E5F-400B-9EA5-48743F7D660B}"/>
    <cellStyle name="Normal 2 2 4 3 6 2" xfId="8751" xr:uid="{BE3DE7A5-613F-4F98-851B-CE85A416E25F}"/>
    <cellStyle name="Normal 2 2 4 3 6 3" xfId="14475" xr:uid="{DAE8ABC6-9135-428C-87A3-7E605AFA36B6}"/>
    <cellStyle name="Normal 2 2 4 3 7" xfId="5889" xr:uid="{A4D769F2-71A3-4D92-BCA9-F2CCE526C6F5}"/>
    <cellStyle name="Normal 2 2 4 3 8" xfId="11613" xr:uid="{000CE127-B661-46D0-8320-D7C2E09D680E}"/>
    <cellStyle name="Normal 2 2 4 4" xfId="286" xr:uid="{837E0724-4B38-4D0A-AACC-75617AAC9FEE}"/>
    <cellStyle name="Normal 2 2 4 4 2" xfId="763" xr:uid="{1389AB0C-8D60-43DE-A865-DFADA443E128}"/>
    <cellStyle name="Normal 2 2 4 4 2 2" xfId="2194" xr:uid="{5DE09825-A8A9-49B6-BB16-24502A4CFF0C}"/>
    <cellStyle name="Normal 2 2 4 4 2 2 2" xfId="5056" xr:uid="{E503CC45-EB11-43BC-9EC1-0B643AA8773B}"/>
    <cellStyle name="Normal 2 2 4 4 2 2 2 2" xfId="10780" xr:uid="{A8AC51DF-84D4-4FCD-927E-BC9D7E8A7569}"/>
    <cellStyle name="Normal 2 2 4 4 2 2 2 3" xfId="16504" xr:uid="{3297F07D-B667-4E3F-A099-3C545C4DD809}"/>
    <cellStyle name="Normal 2 2 4 4 2 2 3" xfId="7918" xr:uid="{78B27546-F737-413D-ACF6-4A87F579A4FC}"/>
    <cellStyle name="Normal 2 2 4 4 2 2 4" xfId="13642" xr:uid="{01201B78-CC7E-4A3D-AAEF-E9105FBF2817}"/>
    <cellStyle name="Normal 2 2 4 4 2 3" xfId="3625" xr:uid="{3D771E38-8AD1-4B9C-94FD-C72098A01663}"/>
    <cellStyle name="Normal 2 2 4 4 2 3 2" xfId="9349" xr:uid="{E059DC35-2B6C-41AE-B61E-CEB62526DD96}"/>
    <cellStyle name="Normal 2 2 4 4 2 3 3" xfId="15073" xr:uid="{A3609FF1-482D-436F-AD6D-E78DA81BB045}"/>
    <cellStyle name="Normal 2 2 4 4 2 4" xfId="6487" xr:uid="{CAAF0999-7C50-41D5-98FB-A9F24EFBEAF5}"/>
    <cellStyle name="Normal 2 2 4 4 2 5" xfId="12211" xr:uid="{6473A9C0-49BB-4FEE-9C7C-74C67B7E82E8}"/>
    <cellStyle name="Normal 2 2 4 4 3" xfId="1240" xr:uid="{8B8B8D49-63F0-48AE-8D2A-384240577B12}"/>
    <cellStyle name="Normal 2 2 4 4 3 2" xfId="2671" xr:uid="{AB049801-F37E-4FF2-BA0B-43D40F36D38E}"/>
    <cellStyle name="Normal 2 2 4 4 3 2 2" xfId="5533" xr:uid="{463D2DBC-110E-4374-B7B8-AB0834B10C95}"/>
    <cellStyle name="Normal 2 2 4 4 3 2 2 2" xfId="11257" xr:uid="{FDBE9AD6-F90C-4A54-B604-FE801BF67B6B}"/>
    <cellStyle name="Normal 2 2 4 4 3 2 2 3" xfId="16981" xr:uid="{2AC29724-7CF6-4619-AE16-CE3E6A940744}"/>
    <cellStyle name="Normal 2 2 4 4 3 2 3" xfId="8395" xr:uid="{FA93EC47-4B8F-4E5E-97BD-9F60004E3D41}"/>
    <cellStyle name="Normal 2 2 4 4 3 2 4" xfId="14119" xr:uid="{F3CF70E1-EF8A-45AB-82B7-55604742590F}"/>
    <cellStyle name="Normal 2 2 4 4 3 3" xfId="4102" xr:uid="{B3B44C8C-AD6B-4BA3-90A4-F301FB5C758B}"/>
    <cellStyle name="Normal 2 2 4 4 3 3 2" xfId="9826" xr:uid="{E9E148DF-7144-4767-B92D-CD623B012886}"/>
    <cellStyle name="Normal 2 2 4 4 3 3 3" xfId="15550" xr:uid="{9D556470-0CA2-4C22-AF52-32665369CBC4}"/>
    <cellStyle name="Normal 2 2 4 4 3 4" xfId="6964" xr:uid="{D4B95C01-624F-40D0-AEAF-F754289B78FF}"/>
    <cellStyle name="Normal 2 2 4 4 3 5" xfId="12688" xr:uid="{67C5CCF3-5FA9-49CA-B2D3-6D9765503F50}"/>
    <cellStyle name="Normal 2 2 4 4 4" xfId="1717" xr:uid="{5DC6DD7A-D449-4CD5-97A9-7107724177DF}"/>
    <cellStyle name="Normal 2 2 4 4 4 2" xfId="4579" xr:uid="{41B42BC1-0D9C-4608-992F-04AFB16C1F71}"/>
    <cellStyle name="Normal 2 2 4 4 4 2 2" xfId="10303" xr:uid="{D2B5BBCC-2570-49A9-8587-2C1ABBCFC8DE}"/>
    <cellStyle name="Normal 2 2 4 4 4 2 3" xfId="16027" xr:uid="{0F06C904-0A77-4099-9313-0520F534D471}"/>
    <cellStyle name="Normal 2 2 4 4 4 3" xfId="7441" xr:uid="{D0C7C53B-3E07-48D0-B987-7B00CCC4B92B}"/>
    <cellStyle name="Normal 2 2 4 4 4 4" xfId="13165" xr:uid="{AC64F33D-C020-4593-AD73-05C7B6637B42}"/>
    <cellStyle name="Normal 2 2 4 4 5" xfId="3148" xr:uid="{00CFE608-15F1-40DE-B158-42BB53B165C8}"/>
    <cellStyle name="Normal 2 2 4 4 5 2" xfId="8872" xr:uid="{0CF5236C-32AE-403B-A0A1-E302043BA53A}"/>
    <cellStyle name="Normal 2 2 4 4 5 3" xfId="14596" xr:uid="{B03476C7-EE20-42BC-BFA4-56605875BB55}"/>
    <cellStyle name="Normal 2 2 4 4 6" xfId="6010" xr:uid="{99F44398-E931-4E93-B4E4-ABFEA6BEDC9B}"/>
    <cellStyle name="Normal 2 2 4 4 7" xfId="11734" xr:uid="{E3F5D867-D00D-4641-9A16-F3AD26F8755F}"/>
    <cellStyle name="Normal 2 2 4 5" xfId="524" xr:uid="{9902B978-BE2B-46A6-B130-E9386A576F79}"/>
    <cellStyle name="Normal 2 2 4 5 2" xfId="1955" xr:uid="{086F2AD8-6DF4-4CF2-8B66-7E93E5F762C2}"/>
    <cellStyle name="Normal 2 2 4 5 2 2" xfId="4817" xr:uid="{5E2D9D8A-59E3-4518-95BC-218370CE2556}"/>
    <cellStyle name="Normal 2 2 4 5 2 2 2" xfId="10541" xr:uid="{7AE5F376-A339-4BD4-8EC4-E74F4A1413F7}"/>
    <cellStyle name="Normal 2 2 4 5 2 2 3" xfId="16265" xr:uid="{6815CD96-5B1F-4F1F-8576-0CC9DFEC3846}"/>
    <cellStyle name="Normal 2 2 4 5 2 3" xfId="7679" xr:uid="{A9C7B256-833A-470F-B964-91E4B0C681CD}"/>
    <cellStyle name="Normal 2 2 4 5 2 4" xfId="13403" xr:uid="{FAEEF60E-4BBE-4A5A-A293-7F15C38E0120}"/>
    <cellStyle name="Normal 2 2 4 5 3" xfId="3386" xr:uid="{9740EEC6-BDA2-4540-9E23-EBFD654DD03C}"/>
    <cellStyle name="Normal 2 2 4 5 3 2" xfId="9110" xr:uid="{04C9CC0A-5AE9-4E58-9274-36232309A995}"/>
    <cellStyle name="Normal 2 2 4 5 3 3" xfId="14834" xr:uid="{0F433CD4-CE82-43F9-8198-0D8F3D88AA16}"/>
    <cellStyle name="Normal 2 2 4 5 4" xfId="6248" xr:uid="{1B9455F3-60A0-4CCA-BD0C-5EF8EE0350F4}"/>
    <cellStyle name="Normal 2 2 4 5 5" xfId="11972" xr:uid="{0BD6AB2A-94D2-48CF-93F3-C8F5E0A119CA}"/>
    <cellStyle name="Normal 2 2 4 6" xfId="1001" xr:uid="{8971842A-5C04-46CE-A3A2-0EC2DC735F16}"/>
    <cellStyle name="Normal 2 2 4 6 2" xfId="2432" xr:uid="{000F6C6D-A072-4024-BBEE-04FD60A401E6}"/>
    <cellStyle name="Normal 2 2 4 6 2 2" xfId="5294" xr:uid="{8E8743B9-3FFC-445C-B86F-349BED62188C}"/>
    <cellStyle name="Normal 2 2 4 6 2 2 2" xfId="11018" xr:uid="{85A7AD44-855C-4B33-BAFF-605ABC9779C5}"/>
    <cellStyle name="Normal 2 2 4 6 2 2 3" xfId="16742" xr:uid="{0ABA7C0B-3842-4FA9-B384-9F38074AB7DC}"/>
    <cellStyle name="Normal 2 2 4 6 2 3" xfId="8156" xr:uid="{7A5BAF30-18B3-426A-9473-8A84A48A019F}"/>
    <cellStyle name="Normal 2 2 4 6 2 4" xfId="13880" xr:uid="{3FB28A07-27E6-4A16-BE87-7A6BF10F343E}"/>
    <cellStyle name="Normal 2 2 4 6 3" xfId="3863" xr:uid="{4A47907C-BA9D-491C-8423-F6B09BE3359B}"/>
    <cellStyle name="Normal 2 2 4 6 3 2" xfId="9587" xr:uid="{2F2DD51B-4BF2-4A2C-97FB-3D379AD144FE}"/>
    <cellStyle name="Normal 2 2 4 6 3 3" xfId="15311" xr:uid="{6F2A3177-B949-4DDA-86A0-F946F0F97D77}"/>
    <cellStyle name="Normal 2 2 4 6 4" xfId="6725" xr:uid="{C604AEDD-2C94-4382-940B-53B677F1783D}"/>
    <cellStyle name="Normal 2 2 4 6 5" xfId="12449" xr:uid="{1E1EB878-3525-4D27-BC8C-2C2B868C879B}"/>
    <cellStyle name="Normal 2 2 4 7" xfId="1478" xr:uid="{2302C85E-5D3B-4EC3-AF19-67130E4B2B54}"/>
    <cellStyle name="Normal 2 2 4 7 2" xfId="4340" xr:uid="{604C49A2-52AD-42E3-A6E3-0419F0125D59}"/>
    <cellStyle name="Normal 2 2 4 7 2 2" xfId="10064" xr:uid="{5E8A78E2-92B7-4683-8D0D-4E58E2113C99}"/>
    <cellStyle name="Normal 2 2 4 7 2 3" xfId="15788" xr:uid="{7E6BBF5D-4CDA-439C-ACB0-257AB9D654ED}"/>
    <cellStyle name="Normal 2 2 4 7 3" xfId="7202" xr:uid="{CEFBB793-04A5-449C-8D3D-120CD7C910BE}"/>
    <cellStyle name="Normal 2 2 4 7 4" xfId="12926" xr:uid="{08FF21F4-2E3E-4F6E-A5FE-1A0D8DF48AAB}"/>
    <cellStyle name="Normal 2 2 4 8" xfId="2909" xr:uid="{193CED65-824A-4127-8176-444E6E67E51C}"/>
    <cellStyle name="Normal 2 2 4 8 2" xfId="8633" xr:uid="{F9F5104D-9B1C-44E7-88BC-F4E092833FAB}"/>
    <cellStyle name="Normal 2 2 4 8 3" xfId="14357" xr:uid="{50E4F99D-60DF-438C-870A-6D6155E9DF31}"/>
    <cellStyle name="Normal 2 2 4 9" xfId="5772" xr:uid="{E676FA91-733A-4FE1-9452-93209335CDD6}"/>
    <cellStyle name="Normal 2 2 5" xfId="68" xr:uid="{110A56F2-AF7D-4E16-9BB1-56217E96BF38}"/>
    <cellStyle name="Normal 2 2 5 2" xfId="186" xr:uid="{6F247F30-9945-4B4F-A065-2E156DE3295B}"/>
    <cellStyle name="Normal 2 2 5 2 2" xfId="425" xr:uid="{7B489BD5-6050-488A-B6AB-2B384826A33B}"/>
    <cellStyle name="Normal 2 2 5 2 2 2" xfId="902" xr:uid="{8F079457-19A2-4F56-B3AB-D16013D475C7}"/>
    <cellStyle name="Normal 2 2 5 2 2 2 2" xfId="2333" xr:uid="{784C44FC-A446-4E7D-B9C5-C6AA45F5506F}"/>
    <cellStyle name="Normal 2 2 5 2 2 2 2 2" xfId="5195" xr:uid="{14F14289-EE39-4F1A-B816-FDAE0C614FDB}"/>
    <cellStyle name="Normal 2 2 5 2 2 2 2 2 2" xfId="10919" xr:uid="{A38B276A-B7A2-4D01-8D6A-42C68C74503B}"/>
    <cellStyle name="Normal 2 2 5 2 2 2 2 2 3" xfId="16643" xr:uid="{B1048108-EE1D-4319-BF3E-010BB0F0CCF7}"/>
    <cellStyle name="Normal 2 2 5 2 2 2 2 3" xfId="8057" xr:uid="{8E9003EE-7520-4B22-B668-838038B299F8}"/>
    <cellStyle name="Normal 2 2 5 2 2 2 2 4" xfId="13781" xr:uid="{C1FA7D41-C4EA-43A8-9CF1-977193495CB9}"/>
    <cellStyle name="Normal 2 2 5 2 2 2 3" xfId="3764" xr:uid="{6CBA2E5A-A1AE-4F0B-83F4-F515405BB8BA}"/>
    <cellStyle name="Normal 2 2 5 2 2 2 3 2" xfId="9488" xr:uid="{213E7A59-2673-492E-A7B2-DA9B46305B8A}"/>
    <cellStyle name="Normal 2 2 5 2 2 2 3 3" xfId="15212" xr:uid="{8E4887BB-1D29-4AF5-A81C-FF4DFEF70EC5}"/>
    <cellStyle name="Normal 2 2 5 2 2 2 4" xfId="6626" xr:uid="{13DB8761-1643-42BE-9430-0237A51308C0}"/>
    <cellStyle name="Normal 2 2 5 2 2 2 5" xfId="12350" xr:uid="{EA0EA15F-E2C8-4952-89B9-B2954DA7A7F9}"/>
    <cellStyle name="Normal 2 2 5 2 2 3" xfId="1379" xr:uid="{F146B81E-D4BD-49D9-8E02-7D1EE1E53BB6}"/>
    <cellStyle name="Normal 2 2 5 2 2 3 2" xfId="2810" xr:uid="{C2D1E467-0E78-4AAC-9BC1-109050EE4135}"/>
    <cellStyle name="Normal 2 2 5 2 2 3 2 2" xfId="5672" xr:uid="{F528515E-935E-4FFC-8B24-8CB9D606E383}"/>
    <cellStyle name="Normal 2 2 5 2 2 3 2 2 2" xfId="11396" xr:uid="{0146EC49-F4E2-4DD5-8ECA-8B3E8134ECFC}"/>
    <cellStyle name="Normal 2 2 5 2 2 3 2 2 3" xfId="17120" xr:uid="{DDF6B38B-122F-4A70-830D-4F65F237FD2C}"/>
    <cellStyle name="Normal 2 2 5 2 2 3 2 3" xfId="8534" xr:uid="{85D50DA3-EEFC-45FE-847A-D54F080301B7}"/>
    <cellStyle name="Normal 2 2 5 2 2 3 2 4" xfId="14258" xr:uid="{4DA0F837-A306-4B4D-90EA-4D4DD14CADE6}"/>
    <cellStyle name="Normal 2 2 5 2 2 3 3" xfId="4241" xr:uid="{46011FEB-40B6-44F6-B628-4D35D58E878E}"/>
    <cellStyle name="Normal 2 2 5 2 2 3 3 2" xfId="9965" xr:uid="{149875E2-F496-416F-89EC-D14DCFC8AA7C}"/>
    <cellStyle name="Normal 2 2 5 2 2 3 3 3" xfId="15689" xr:uid="{AED2DA23-B944-4DB3-B0FA-4969A88C1118}"/>
    <cellStyle name="Normal 2 2 5 2 2 3 4" xfId="7103" xr:uid="{73D0DC43-4A17-4325-98AF-040A892C4B91}"/>
    <cellStyle name="Normal 2 2 5 2 2 3 5" xfId="12827" xr:uid="{C68943A9-598F-4BA9-98AE-F94F9D6D610C}"/>
    <cellStyle name="Normal 2 2 5 2 2 4" xfId="1856" xr:uid="{62DF344D-C1E6-48AB-8C17-2EA3449BCC88}"/>
    <cellStyle name="Normal 2 2 5 2 2 4 2" xfId="4718" xr:uid="{F1B15030-640C-48EB-AF03-59E0CFC6DAD9}"/>
    <cellStyle name="Normal 2 2 5 2 2 4 2 2" xfId="10442" xr:uid="{F5067C22-EFB0-4048-A115-F17DAEEBB2A3}"/>
    <cellStyle name="Normal 2 2 5 2 2 4 2 3" xfId="16166" xr:uid="{18233531-786B-4067-A9B7-0E4F3A457DCD}"/>
    <cellStyle name="Normal 2 2 5 2 2 4 3" xfId="7580" xr:uid="{5ABAD470-55DE-4BD2-AC31-E016FA804F68}"/>
    <cellStyle name="Normal 2 2 5 2 2 4 4" xfId="13304" xr:uid="{E25F46A2-AD56-49C6-9971-72F054D78D48}"/>
    <cellStyle name="Normal 2 2 5 2 2 5" xfId="3287" xr:uid="{0847EADD-45AB-44C7-AA41-8EACD0493CC5}"/>
    <cellStyle name="Normal 2 2 5 2 2 5 2" xfId="9011" xr:uid="{72BC771F-7B27-4B69-A291-0A9EF811E723}"/>
    <cellStyle name="Normal 2 2 5 2 2 5 3" xfId="14735" xr:uid="{66219112-2D2A-421F-9230-F058B1697ED9}"/>
    <cellStyle name="Normal 2 2 5 2 2 6" xfId="6149" xr:uid="{62948D07-F18C-4288-8529-2D5DD50EB0EA}"/>
    <cellStyle name="Normal 2 2 5 2 2 7" xfId="11873" xr:uid="{66328936-C5D4-4A7F-BF52-9556F9E9C758}"/>
    <cellStyle name="Normal 2 2 5 2 3" xfId="663" xr:uid="{901EA2BD-15EB-4494-9962-5B2810219DA1}"/>
    <cellStyle name="Normal 2 2 5 2 3 2" xfId="2094" xr:uid="{873E453C-C544-4F17-B37A-D46E37D2D329}"/>
    <cellStyle name="Normal 2 2 5 2 3 2 2" xfId="4956" xr:uid="{B186AA58-94B4-40A7-A3E6-C25E2273EDA2}"/>
    <cellStyle name="Normal 2 2 5 2 3 2 2 2" xfId="10680" xr:uid="{B337CE3F-D12D-4448-BDBB-4DC1166B0B3C}"/>
    <cellStyle name="Normal 2 2 5 2 3 2 2 3" xfId="16404" xr:uid="{77E599E5-4A22-4E66-9429-C006947AAF1A}"/>
    <cellStyle name="Normal 2 2 5 2 3 2 3" xfId="7818" xr:uid="{AF9DBC20-953B-4A70-9079-B5016635678B}"/>
    <cellStyle name="Normal 2 2 5 2 3 2 4" xfId="13542" xr:uid="{777D0A5A-FB5E-48F8-AACD-4E966F21D9B4}"/>
    <cellStyle name="Normal 2 2 5 2 3 3" xfId="3525" xr:uid="{75641644-E9DA-4304-B272-06F09AA7231A}"/>
    <cellStyle name="Normal 2 2 5 2 3 3 2" xfId="9249" xr:uid="{5181F988-D983-48D6-8540-9924F1893C7E}"/>
    <cellStyle name="Normal 2 2 5 2 3 3 3" xfId="14973" xr:uid="{6DE1B8BE-DB4F-43F9-8956-D7AEB8C22452}"/>
    <cellStyle name="Normal 2 2 5 2 3 4" xfId="6387" xr:uid="{D6167FE7-868E-41C7-8DAF-D911553F2AA8}"/>
    <cellStyle name="Normal 2 2 5 2 3 5" xfId="12111" xr:uid="{9BC9792D-7982-4E3D-B87A-5156B1FB09AD}"/>
    <cellStyle name="Normal 2 2 5 2 4" xfId="1140" xr:uid="{0586205B-22FB-48D4-A449-5A7D20E207CC}"/>
    <cellStyle name="Normal 2 2 5 2 4 2" xfId="2571" xr:uid="{597993F7-B8BC-4C06-9DC3-D95FAFF9C4FC}"/>
    <cellStyle name="Normal 2 2 5 2 4 2 2" xfId="5433" xr:uid="{ECA1431B-C0B1-4A76-9016-97B0B9230973}"/>
    <cellStyle name="Normal 2 2 5 2 4 2 2 2" xfId="11157" xr:uid="{1DAFD0FD-0DFF-43CA-87A4-295B55B320A3}"/>
    <cellStyle name="Normal 2 2 5 2 4 2 2 3" xfId="16881" xr:uid="{6E135923-D6DE-4B4B-889B-B6F195DB7C13}"/>
    <cellStyle name="Normal 2 2 5 2 4 2 3" xfId="8295" xr:uid="{07BEFE6C-4DA0-49C6-A37B-9E96170F399D}"/>
    <cellStyle name="Normal 2 2 5 2 4 2 4" xfId="14019" xr:uid="{552E4133-4631-4DA5-AB33-DEFB6A021D10}"/>
    <cellStyle name="Normal 2 2 5 2 4 3" xfId="4002" xr:uid="{B7317E0A-D441-436A-8E1E-252C0058241D}"/>
    <cellStyle name="Normal 2 2 5 2 4 3 2" xfId="9726" xr:uid="{C98C2E03-AA79-4414-9D7A-FC308DA3219F}"/>
    <cellStyle name="Normal 2 2 5 2 4 3 3" xfId="15450" xr:uid="{0074CEB0-29FB-4C0D-A2A2-D321275F7B2B}"/>
    <cellStyle name="Normal 2 2 5 2 4 4" xfId="6864" xr:uid="{351C175C-8442-4AA2-937D-BDC36420725B}"/>
    <cellStyle name="Normal 2 2 5 2 4 5" xfId="12588" xr:uid="{F346084A-3790-47E8-BD6A-74599E05B1A7}"/>
    <cellStyle name="Normal 2 2 5 2 5" xfId="1617" xr:uid="{343989EF-66FF-4C3C-94A7-955B1C278820}"/>
    <cellStyle name="Normal 2 2 5 2 5 2" xfId="4479" xr:uid="{51915AF3-5E2B-49F8-80DD-0BB00632BF86}"/>
    <cellStyle name="Normal 2 2 5 2 5 2 2" xfId="10203" xr:uid="{3E7FFD66-88CA-4695-821B-FD39BB9C87E8}"/>
    <cellStyle name="Normal 2 2 5 2 5 2 3" xfId="15927" xr:uid="{59911CA2-D1AB-4929-B94E-EFC01D035263}"/>
    <cellStyle name="Normal 2 2 5 2 5 3" xfId="7341" xr:uid="{5AA6275E-FF65-4FF4-BA2A-D0DEDFA5D7EE}"/>
    <cellStyle name="Normal 2 2 5 2 5 4" xfId="13065" xr:uid="{762D2670-4924-4D08-8C9F-218D37448B02}"/>
    <cellStyle name="Normal 2 2 5 2 6" xfId="3048" xr:uid="{6B1B4D62-1576-42DB-93C2-429E1C951AC1}"/>
    <cellStyle name="Normal 2 2 5 2 6 2" xfId="8772" xr:uid="{58C8D3A2-FA16-4A77-9EDA-7EFB39DFC41B}"/>
    <cellStyle name="Normal 2 2 5 2 6 3" xfId="14496" xr:uid="{1A6A32A1-5DD3-4EE3-B14D-CB6A82D8567B}"/>
    <cellStyle name="Normal 2 2 5 2 7" xfId="5910" xr:uid="{1F89F69E-3769-453C-AC02-E6B7BB0961FB}"/>
    <cellStyle name="Normal 2 2 5 2 8" xfId="11634" xr:uid="{4042A0CE-5BE9-4665-9654-8E381CCF8F6B}"/>
    <cellStyle name="Normal 2 2 5 3" xfId="307" xr:uid="{CB26632C-9389-491F-8C96-E632057A380A}"/>
    <cellStyle name="Normal 2 2 5 3 2" xfId="784" xr:uid="{751AB18E-0374-4F01-9E7F-DE19591CC53E}"/>
    <cellStyle name="Normal 2 2 5 3 2 2" xfId="2215" xr:uid="{F66553A8-472E-49D5-97F9-373A5274FFBB}"/>
    <cellStyle name="Normal 2 2 5 3 2 2 2" xfId="5077" xr:uid="{F045AAD1-E3E2-41AD-B62C-2093B007D0FA}"/>
    <cellStyle name="Normal 2 2 5 3 2 2 2 2" xfId="10801" xr:uid="{9064A87D-BBF0-4ADD-8FA5-50678B059CAE}"/>
    <cellStyle name="Normal 2 2 5 3 2 2 2 3" xfId="16525" xr:uid="{94F0E828-64A9-4267-AE23-1572AC9EFF20}"/>
    <cellStyle name="Normal 2 2 5 3 2 2 3" xfId="7939" xr:uid="{B8FD3DAF-8D0F-40AD-9737-ED1D72409ECC}"/>
    <cellStyle name="Normal 2 2 5 3 2 2 4" xfId="13663" xr:uid="{BEA57BDD-9BA8-4336-91D0-F4CBD055C381}"/>
    <cellStyle name="Normal 2 2 5 3 2 3" xfId="3646" xr:uid="{424060D2-C643-4404-855B-7FE5E79FB5DC}"/>
    <cellStyle name="Normal 2 2 5 3 2 3 2" xfId="9370" xr:uid="{3BD780F9-7829-438C-86CF-6710EDD4C20C}"/>
    <cellStyle name="Normal 2 2 5 3 2 3 3" xfId="15094" xr:uid="{94D703E8-EA2E-4C27-BEDC-301B2D43DCE4}"/>
    <cellStyle name="Normal 2 2 5 3 2 4" xfId="6508" xr:uid="{5392D065-DF7D-4E65-BD3D-0C156AD4BBB6}"/>
    <cellStyle name="Normal 2 2 5 3 2 5" xfId="12232" xr:uid="{81A2792A-C46B-4EF9-ACD6-D32858688BD9}"/>
    <cellStyle name="Normal 2 2 5 3 3" xfId="1261" xr:uid="{B11B5055-876D-494B-95D0-7D3E9F97F179}"/>
    <cellStyle name="Normal 2 2 5 3 3 2" xfId="2692" xr:uid="{AE3E6C11-8E2A-4091-8DB8-60743E83F913}"/>
    <cellStyle name="Normal 2 2 5 3 3 2 2" xfId="5554" xr:uid="{8B1D0FF9-9CEC-4396-B765-496BAC1AD668}"/>
    <cellStyle name="Normal 2 2 5 3 3 2 2 2" xfId="11278" xr:uid="{AB10C8B6-A86A-4773-B444-19FBE48D5741}"/>
    <cellStyle name="Normal 2 2 5 3 3 2 2 3" xfId="17002" xr:uid="{C4B2675B-C891-4D0F-9C88-F493C4730752}"/>
    <cellStyle name="Normal 2 2 5 3 3 2 3" xfId="8416" xr:uid="{63BCEBF7-2E80-4B26-9AD4-DABDBEC0A50A}"/>
    <cellStyle name="Normal 2 2 5 3 3 2 4" xfId="14140" xr:uid="{74C1CA80-6C1E-495F-86FA-F56952C8494A}"/>
    <cellStyle name="Normal 2 2 5 3 3 3" xfId="4123" xr:uid="{79022DC8-35BE-41BB-B2AB-DB8CD9D0F261}"/>
    <cellStyle name="Normal 2 2 5 3 3 3 2" xfId="9847" xr:uid="{4DFF782C-A821-434C-8F7F-DEEEBA002F4B}"/>
    <cellStyle name="Normal 2 2 5 3 3 3 3" xfId="15571" xr:uid="{8380B830-17A1-46E2-959B-C88F68332361}"/>
    <cellStyle name="Normal 2 2 5 3 3 4" xfId="6985" xr:uid="{0660E426-4D14-46AC-A23D-48E4CD282261}"/>
    <cellStyle name="Normal 2 2 5 3 3 5" xfId="12709" xr:uid="{13AF98C9-17EA-4291-AC48-E669CAE4572B}"/>
    <cellStyle name="Normal 2 2 5 3 4" xfId="1738" xr:uid="{7EB97B7A-C853-447C-9FCF-5F5DB9DA348A}"/>
    <cellStyle name="Normal 2 2 5 3 4 2" xfId="4600" xr:uid="{D92D0B10-2AE3-4D33-9521-04C58E18288C}"/>
    <cellStyle name="Normal 2 2 5 3 4 2 2" xfId="10324" xr:uid="{D18B1E42-815B-4349-A366-9B5A717A9C97}"/>
    <cellStyle name="Normal 2 2 5 3 4 2 3" xfId="16048" xr:uid="{344E0987-C5CE-469E-A042-113FDE355269}"/>
    <cellStyle name="Normal 2 2 5 3 4 3" xfId="7462" xr:uid="{3099FA0B-0208-4549-AC52-0A1018FFBE74}"/>
    <cellStyle name="Normal 2 2 5 3 4 4" xfId="13186" xr:uid="{581BC27E-FD1F-4143-B60C-3D4240ADF48A}"/>
    <cellStyle name="Normal 2 2 5 3 5" xfId="3169" xr:uid="{50183A19-2860-45E9-ABF0-367860F3908B}"/>
    <cellStyle name="Normal 2 2 5 3 5 2" xfId="8893" xr:uid="{96E7F06B-1A25-435C-832E-D617EFFFB9EE}"/>
    <cellStyle name="Normal 2 2 5 3 5 3" xfId="14617" xr:uid="{8BDC5E64-3673-4C4B-94F7-B304A47B41A5}"/>
    <cellStyle name="Normal 2 2 5 3 6" xfId="6031" xr:uid="{1BF65E58-BEAE-4D02-822B-2054E65AE889}"/>
    <cellStyle name="Normal 2 2 5 3 7" xfId="11755" xr:uid="{30C11CDA-04C3-406F-A97A-D9DB590F3670}"/>
    <cellStyle name="Normal 2 2 5 4" xfId="545" xr:uid="{CF270364-957B-49DB-B316-F85BBE8D5312}"/>
    <cellStyle name="Normal 2 2 5 4 2" xfId="1976" xr:uid="{CAE7BC42-D3EB-4404-AE37-07E317F69CD6}"/>
    <cellStyle name="Normal 2 2 5 4 2 2" xfId="4838" xr:uid="{EF4FB64C-AD7C-4144-94A1-DE1FA5BFCB0A}"/>
    <cellStyle name="Normal 2 2 5 4 2 2 2" xfId="10562" xr:uid="{E3297ED4-DE5B-4299-BD71-63FD8006355B}"/>
    <cellStyle name="Normal 2 2 5 4 2 2 3" xfId="16286" xr:uid="{73B3A151-BA27-4023-8A5D-35F896BFF718}"/>
    <cellStyle name="Normal 2 2 5 4 2 3" xfId="7700" xr:uid="{411CC12C-3C59-40F1-AA56-AE22FDCAB219}"/>
    <cellStyle name="Normal 2 2 5 4 2 4" xfId="13424" xr:uid="{0DC772F7-17D4-44F1-8080-3454019DF7C8}"/>
    <cellStyle name="Normal 2 2 5 4 3" xfId="3407" xr:uid="{A118ED0D-1F2E-4C74-9EA4-0CF9AE19C705}"/>
    <cellStyle name="Normal 2 2 5 4 3 2" xfId="9131" xr:uid="{3007A1A9-871E-44D7-B2D3-005FC0D6B410}"/>
    <cellStyle name="Normal 2 2 5 4 3 3" xfId="14855" xr:uid="{F4B1E5C0-9623-4353-9EAD-DF54672E105C}"/>
    <cellStyle name="Normal 2 2 5 4 4" xfId="6269" xr:uid="{25B2DD00-0DA5-458E-818E-19928AAE3B32}"/>
    <cellStyle name="Normal 2 2 5 4 5" xfId="11993" xr:uid="{4B9899DE-AB71-484B-817E-779FF63E1183}"/>
    <cellStyle name="Normal 2 2 5 5" xfId="1022" xr:uid="{C8D2C4AE-3BF1-4900-83E7-011CB78EB572}"/>
    <cellStyle name="Normal 2 2 5 5 2" xfId="2453" xr:uid="{828FAF17-3D81-41A3-8358-69D376D33192}"/>
    <cellStyle name="Normal 2 2 5 5 2 2" xfId="5315" xr:uid="{770E467B-4A18-4764-9C89-F22B3B2CD0DC}"/>
    <cellStyle name="Normal 2 2 5 5 2 2 2" xfId="11039" xr:uid="{3423E0D7-2657-475C-BC2D-516B0C406972}"/>
    <cellStyle name="Normal 2 2 5 5 2 2 3" xfId="16763" xr:uid="{3E1F549C-F4FF-464D-9FD7-108CD923D5C4}"/>
    <cellStyle name="Normal 2 2 5 5 2 3" xfId="8177" xr:uid="{A2B7C5FF-F888-4B17-B9D5-3002A6152124}"/>
    <cellStyle name="Normal 2 2 5 5 2 4" xfId="13901" xr:uid="{3FCA6E3E-7F2D-43DA-9033-B481E226FDBF}"/>
    <cellStyle name="Normal 2 2 5 5 3" xfId="3884" xr:uid="{28FE21B6-DAB4-4A83-8079-BB6EB7C79D0B}"/>
    <cellStyle name="Normal 2 2 5 5 3 2" xfId="9608" xr:uid="{3ECAB4A8-BC51-401D-860E-E855EC320605}"/>
    <cellStyle name="Normal 2 2 5 5 3 3" xfId="15332" xr:uid="{D9BDC8C6-75F3-4834-8E98-87432E44C790}"/>
    <cellStyle name="Normal 2 2 5 5 4" xfId="6746" xr:uid="{65EB0B62-3A08-46EE-81CC-42CDEF7CF6CC}"/>
    <cellStyle name="Normal 2 2 5 5 5" xfId="12470" xr:uid="{DB775E97-96AB-4225-9592-D3F0FE956D49}"/>
    <cellStyle name="Normal 2 2 5 6" xfId="1499" xr:uid="{213A0CAD-9E4B-4835-9644-BA17235EB283}"/>
    <cellStyle name="Normal 2 2 5 6 2" xfId="4361" xr:uid="{7E8B349D-AF72-4ECC-ADEE-966E43591031}"/>
    <cellStyle name="Normal 2 2 5 6 2 2" xfId="10085" xr:uid="{8F35D0EE-8846-49D6-9F80-1B344812E720}"/>
    <cellStyle name="Normal 2 2 5 6 2 3" xfId="15809" xr:uid="{1A2625E5-86FF-48CA-9800-921A3D43940F}"/>
    <cellStyle name="Normal 2 2 5 6 3" xfId="7223" xr:uid="{71503CEB-3B3D-400C-B1B8-572A576F2D31}"/>
    <cellStyle name="Normal 2 2 5 6 4" xfId="12947" xr:uid="{65D5AF7D-BB11-42BF-A4F8-EE4EBC68452D}"/>
    <cellStyle name="Normal 2 2 5 7" xfId="2930" xr:uid="{35268C1B-DE32-4B3A-BBF4-C14D5F679043}"/>
    <cellStyle name="Normal 2 2 5 7 2" xfId="8654" xr:uid="{BCFCB4F0-D598-4348-980F-654F11E47056}"/>
    <cellStyle name="Normal 2 2 5 7 3" xfId="14378" xr:uid="{F9C460BE-31A9-4977-A89E-D7D232C11EAE}"/>
    <cellStyle name="Normal 2 2 5 8" xfId="5792" xr:uid="{B7D9E3D5-C670-49AE-8E75-FB3E282452E7}"/>
    <cellStyle name="Normal 2 2 5 9" xfId="11516" xr:uid="{AF8FF111-0C6E-4973-B62F-38C08EC081B2}"/>
    <cellStyle name="Normal 2 2 6" xfId="126" xr:uid="{A15D4F76-2040-4B63-A615-05B2A29A2AE5}"/>
    <cellStyle name="Normal 2 2 6 2" xfId="365" xr:uid="{14A45379-8BB3-4D85-B7D4-D2CD26C0EF53}"/>
    <cellStyle name="Normal 2 2 6 2 2" xfId="842" xr:uid="{37701F1B-8448-4E97-8E15-B6E40601958E}"/>
    <cellStyle name="Normal 2 2 6 2 2 2" xfId="2273" xr:uid="{E9BA2C3D-1456-4B26-9B54-0549CB6500E6}"/>
    <cellStyle name="Normal 2 2 6 2 2 2 2" xfId="5135" xr:uid="{4CD982F7-076E-4C45-B2C8-9E8AA061ACF7}"/>
    <cellStyle name="Normal 2 2 6 2 2 2 2 2" xfId="10859" xr:uid="{9D8C1D6F-753A-4D32-9D9F-9E3C362A2CBE}"/>
    <cellStyle name="Normal 2 2 6 2 2 2 2 3" xfId="16583" xr:uid="{143D1CFB-7872-410C-B90F-835E8EF3A8E9}"/>
    <cellStyle name="Normal 2 2 6 2 2 2 3" xfId="7997" xr:uid="{BDA6D2B7-7CD2-48C8-9862-36DF047F82A8}"/>
    <cellStyle name="Normal 2 2 6 2 2 2 4" xfId="13721" xr:uid="{FE7E5399-21C1-4CED-AFDF-088C2577CAE1}"/>
    <cellStyle name="Normal 2 2 6 2 2 3" xfId="3704" xr:uid="{E5973B70-1371-4DD6-BD5D-72E7985999CE}"/>
    <cellStyle name="Normal 2 2 6 2 2 3 2" xfId="9428" xr:uid="{A4ACEC57-4770-4B9E-A97F-7D471EA21BE9}"/>
    <cellStyle name="Normal 2 2 6 2 2 3 3" xfId="15152" xr:uid="{FCDF860B-A176-4A58-A51A-42BC928F7B69}"/>
    <cellStyle name="Normal 2 2 6 2 2 4" xfId="6566" xr:uid="{3052F0A5-2547-411E-A529-DE1F27E50B18}"/>
    <cellStyle name="Normal 2 2 6 2 2 5" xfId="12290" xr:uid="{1259301F-0AA6-43FA-A8E8-B21B611C7BDB}"/>
    <cellStyle name="Normal 2 2 6 2 3" xfId="1319" xr:uid="{E4A63F4C-5C1F-4AA4-BE2F-F82B5589BCEC}"/>
    <cellStyle name="Normal 2 2 6 2 3 2" xfId="2750" xr:uid="{CCB35100-3237-46BE-9C27-6DC7F0CE7E16}"/>
    <cellStyle name="Normal 2 2 6 2 3 2 2" xfId="5612" xr:uid="{C07B2E61-3EEA-4E9C-8851-BCD85CAE05BB}"/>
    <cellStyle name="Normal 2 2 6 2 3 2 2 2" xfId="11336" xr:uid="{EA3A7B48-793E-4449-B200-45C3B3793212}"/>
    <cellStyle name="Normal 2 2 6 2 3 2 2 3" xfId="17060" xr:uid="{8F8C098E-894D-4A9E-B30F-63C138155563}"/>
    <cellStyle name="Normal 2 2 6 2 3 2 3" xfId="8474" xr:uid="{31761478-81EA-4C3D-BB33-6F2F1C48C83C}"/>
    <cellStyle name="Normal 2 2 6 2 3 2 4" xfId="14198" xr:uid="{CA937E1E-0A48-4C29-8CF3-2C210190EFAF}"/>
    <cellStyle name="Normal 2 2 6 2 3 3" xfId="4181" xr:uid="{6303687D-F303-4B96-B0D1-AAC1D99F5C30}"/>
    <cellStyle name="Normal 2 2 6 2 3 3 2" xfId="9905" xr:uid="{303A699A-BBBA-44B2-AB3B-AA2D8BA4DCF5}"/>
    <cellStyle name="Normal 2 2 6 2 3 3 3" xfId="15629" xr:uid="{7299CC76-4156-4310-A581-476EEDC388AA}"/>
    <cellStyle name="Normal 2 2 6 2 3 4" xfId="7043" xr:uid="{B77E4D5A-4440-4FE7-9436-3597B9EB96BA}"/>
    <cellStyle name="Normal 2 2 6 2 3 5" xfId="12767" xr:uid="{80861EC3-A5C7-4285-BDE0-4A7D46376874}"/>
    <cellStyle name="Normal 2 2 6 2 4" xfId="1796" xr:uid="{B3E97CA5-E89C-40CD-A17C-6664188C3DA3}"/>
    <cellStyle name="Normal 2 2 6 2 4 2" xfId="4658" xr:uid="{33C3931F-D85E-496D-8601-75C2BE99DB48}"/>
    <cellStyle name="Normal 2 2 6 2 4 2 2" xfId="10382" xr:uid="{3F663722-95C5-4288-8A69-67D21DEA9BB6}"/>
    <cellStyle name="Normal 2 2 6 2 4 2 3" xfId="16106" xr:uid="{3FA899A2-EF26-45FF-9FD5-C2A75CC3C4F0}"/>
    <cellStyle name="Normal 2 2 6 2 4 3" xfId="7520" xr:uid="{4EAA6AAA-D118-46A8-86F3-D4D2F770D1EA}"/>
    <cellStyle name="Normal 2 2 6 2 4 4" xfId="13244" xr:uid="{5E83EB24-F1BF-410E-91C8-637FAFC56195}"/>
    <cellStyle name="Normal 2 2 6 2 5" xfId="3227" xr:uid="{0E745787-1693-446E-84C1-B6F98D664EB1}"/>
    <cellStyle name="Normal 2 2 6 2 5 2" xfId="8951" xr:uid="{AE79E9F2-D951-4BA2-9F04-040ACDF89CAA}"/>
    <cellStyle name="Normal 2 2 6 2 5 3" xfId="14675" xr:uid="{E69E5CCF-9A4C-4985-9F7B-A7C8A3A08C2B}"/>
    <cellStyle name="Normal 2 2 6 2 6" xfId="6089" xr:uid="{F158E73F-EC3E-4639-9DD0-5B7967078C1A}"/>
    <cellStyle name="Normal 2 2 6 2 7" xfId="11813" xr:uid="{D9387F6C-3B76-49A6-9C0D-01EE87DC4D21}"/>
    <cellStyle name="Normal 2 2 6 3" xfId="603" xr:uid="{6AE9B57E-CE7C-451B-B3B9-DD8BAE09ECD9}"/>
    <cellStyle name="Normal 2 2 6 3 2" xfId="2034" xr:uid="{DDEC8D52-23AA-44AF-9AE3-9A60A3C78485}"/>
    <cellStyle name="Normal 2 2 6 3 2 2" xfId="4896" xr:uid="{ACB014A7-0F7C-4204-B15C-531E58C94AFF}"/>
    <cellStyle name="Normal 2 2 6 3 2 2 2" xfId="10620" xr:uid="{10E899A3-A11C-4DF4-A22D-7FCEE908F701}"/>
    <cellStyle name="Normal 2 2 6 3 2 2 3" xfId="16344" xr:uid="{16DC1EC1-B79C-4F35-BEA6-F8DB7D68CAC3}"/>
    <cellStyle name="Normal 2 2 6 3 2 3" xfId="7758" xr:uid="{EFE7CBC5-1F73-454E-9E54-754E7E414335}"/>
    <cellStyle name="Normal 2 2 6 3 2 4" xfId="13482" xr:uid="{E36AA9E4-E9F7-40D2-8E9E-57F901612142}"/>
    <cellStyle name="Normal 2 2 6 3 3" xfId="3465" xr:uid="{F03C7A7D-3CC2-4171-A192-A85760A3A714}"/>
    <cellStyle name="Normal 2 2 6 3 3 2" xfId="9189" xr:uid="{9EF2F080-5513-4296-9D9E-5C0B7B5B16D9}"/>
    <cellStyle name="Normal 2 2 6 3 3 3" xfId="14913" xr:uid="{15DE1F68-374F-43B2-94BE-0B524BC23887}"/>
    <cellStyle name="Normal 2 2 6 3 4" xfId="6327" xr:uid="{38E801CD-6746-48A9-AD7D-67CFA823D2E5}"/>
    <cellStyle name="Normal 2 2 6 3 5" xfId="12051" xr:uid="{B455B2DD-7BE8-49D0-8D03-C3A4DFEAC316}"/>
    <cellStyle name="Normal 2 2 6 4" xfId="1080" xr:uid="{582A9AC4-5015-41F8-8E8A-501431C347E7}"/>
    <cellStyle name="Normal 2 2 6 4 2" xfId="2511" xr:uid="{80F20F5F-C46A-4C92-B7C9-A5A41E55F472}"/>
    <cellStyle name="Normal 2 2 6 4 2 2" xfId="5373" xr:uid="{3C4A840F-9549-4E96-8F12-BC3D39B86283}"/>
    <cellStyle name="Normal 2 2 6 4 2 2 2" xfId="11097" xr:uid="{AC86338D-3C59-4521-9934-A519152F49AF}"/>
    <cellStyle name="Normal 2 2 6 4 2 2 3" xfId="16821" xr:uid="{1FCFE598-7517-4760-A3BF-086619818F02}"/>
    <cellStyle name="Normal 2 2 6 4 2 3" xfId="8235" xr:uid="{682F3B26-F9BB-490E-AADD-092DE3573D89}"/>
    <cellStyle name="Normal 2 2 6 4 2 4" xfId="13959" xr:uid="{8019D84D-11F3-465E-AD0A-C939E8A7D4E9}"/>
    <cellStyle name="Normal 2 2 6 4 3" xfId="3942" xr:uid="{0656E855-1110-452E-ADFF-9931C0A43FD0}"/>
    <cellStyle name="Normal 2 2 6 4 3 2" xfId="9666" xr:uid="{044D0509-43AA-44FA-903A-6DAD2153B64F}"/>
    <cellStyle name="Normal 2 2 6 4 3 3" xfId="15390" xr:uid="{16FFF301-47E9-47EB-9060-93BBB2F1FD42}"/>
    <cellStyle name="Normal 2 2 6 4 4" xfId="6804" xr:uid="{DC73D76E-6A61-41DA-B6E9-DFB2AEDC35BE}"/>
    <cellStyle name="Normal 2 2 6 4 5" xfId="12528" xr:uid="{7E94D5FA-D87E-46FE-9DEB-24089067F880}"/>
    <cellStyle name="Normal 2 2 6 5" xfId="1557" xr:uid="{90C0DDA4-BB5B-493D-B1EC-A3FA7329FEC5}"/>
    <cellStyle name="Normal 2 2 6 5 2" xfId="4419" xr:uid="{E2F69E95-206C-4B75-9D56-2D5EAFC7138E}"/>
    <cellStyle name="Normal 2 2 6 5 2 2" xfId="10143" xr:uid="{84376831-2100-4C30-9575-6E2741734AD7}"/>
    <cellStyle name="Normal 2 2 6 5 2 3" xfId="15867" xr:uid="{D29884A2-2FB7-4F5D-9DE0-D040B4F214B7}"/>
    <cellStyle name="Normal 2 2 6 5 3" xfId="7281" xr:uid="{A1494FEA-D57B-4221-A215-89FD809A47AE}"/>
    <cellStyle name="Normal 2 2 6 5 4" xfId="13005" xr:uid="{B3134DD3-1302-4680-B1C1-B3B9F2E68AB8}"/>
    <cellStyle name="Normal 2 2 6 6" xfId="2988" xr:uid="{DF5874CD-1DD7-44C4-AEB7-7347E9D8B0FE}"/>
    <cellStyle name="Normal 2 2 6 6 2" xfId="8712" xr:uid="{548DE8B5-A598-48CE-AC7B-E951B7B4A183}"/>
    <cellStyle name="Normal 2 2 6 6 3" xfId="14436" xr:uid="{35A81511-89D0-4BD1-A868-E211AC398D9E}"/>
    <cellStyle name="Normal 2 2 6 7" xfId="5850" xr:uid="{9ED15667-8366-46D7-BF18-7AFA515E101C}"/>
    <cellStyle name="Normal 2 2 6 8" xfId="11574" xr:uid="{B2A53405-53B1-4703-8330-B1A8FD773F6D}"/>
    <cellStyle name="Normal 2 2 7" xfId="247" xr:uid="{AD949A4F-8A75-41A2-9C85-3063BD981638}"/>
    <cellStyle name="Normal 2 2 7 2" xfId="724" xr:uid="{1F037B14-D4E4-4CB9-A6A9-57E806176B2A}"/>
    <cellStyle name="Normal 2 2 7 2 2" xfId="2155" xr:uid="{6A2EDDF2-9D5C-40BF-B595-0D5571082371}"/>
    <cellStyle name="Normal 2 2 7 2 2 2" xfId="5017" xr:uid="{981363BD-6068-409B-ADB4-D245315E93B4}"/>
    <cellStyle name="Normal 2 2 7 2 2 2 2" xfId="10741" xr:uid="{F4F85365-22DC-4D83-BE12-4CD5698CB060}"/>
    <cellStyle name="Normal 2 2 7 2 2 2 3" xfId="16465" xr:uid="{BFDE0BF9-2CB7-459D-BFB2-9EBF7BD5CC70}"/>
    <cellStyle name="Normal 2 2 7 2 2 3" xfId="7879" xr:uid="{DDFBD493-A83F-46BB-823F-6E73001C4527}"/>
    <cellStyle name="Normal 2 2 7 2 2 4" xfId="13603" xr:uid="{86844C0C-DE49-44B6-9C40-433C3E2A5A27}"/>
    <cellStyle name="Normal 2 2 7 2 3" xfId="3586" xr:uid="{37557511-ACE6-463C-986C-2ABA49086377}"/>
    <cellStyle name="Normal 2 2 7 2 3 2" xfId="9310" xr:uid="{099AC100-55E3-4697-9499-5FACB129DE08}"/>
    <cellStyle name="Normal 2 2 7 2 3 3" xfId="15034" xr:uid="{39D7F8EA-8983-4869-A31B-E53D921736D7}"/>
    <cellStyle name="Normal 2 2 7 2 4" xfId="6448" xr:uid="{3010C5CF-56EA-4021-8878-7E7FD9F446FA}"/>
    <cellStyle name="Normal 2 2 7 2 5" xfId="12172" xr:uid="{3B871B9A-73D6-49CA-80DF-962026759628}"/>
    <cellStyle name="Normal 2 2 7 3" xfId="1201" xr:uid="{3CF1570E-DEE3-42B0-A3E7-69C58784A326}"/>
    <cellStyle name="Normal 2 2 7 3 2" xfId="2632" xr:uid="{5D5E1C4A-67CF-4807-AD03-1ACC6EE630D3}"/>
    <cellStyle name="Normal 2 2 7 3 2 2" xfId="5494" xr:uid="{2716766C-7A57-4839-A993-38DE35AB1137}"/>
    <cellStyle name="Normal 2 2 7 3 2 2 2" xfId="11218" xr:uid="{954271A2-6801-453A-A36B-AD46D925313B}"/>
    <cellStyle name="Normal 2 2 7 3 2 2 3" xfId="16942" xr:uid="{EC61F45F-6A52-41B2-90D9-FB46F774D3A5}"/>
    <cellStyle name="Normal 2 2 7 3 2 3" xfId="8356" xr:uid="{34377EF2-5DDE-4C0D-B7CA-FA220E0192B5}"/>
    <cellStyle name="Normal 2 2 7 3 2 4" xfId="14080" xr:uid="{27942FB5-8527-4875-8283-480F0A628963}"/>
    <cellStyle name="Normal 2 2 7 3 3" xfId="4063" xr:uid="{825A8B72-E7D9-4C06-BEFF-CE6E445ADEDC}"/>
    <cellStyle name="Normal 2 2 7 3 3 2" xfId="9787" xr:uid="{1B1A55D4-5E37-45EB-8026-7D972ECECC56}"/>
    <cellStyle name="Normal 2 2 7 3 3 3" xfId="15511" xr:uid="{DD1EC04C-FC40-41D1-9C01-EFE3744795C5}"/>
    <cellStyle name="Normal 2 2 7 3 4" xfId="6925" xr:uid="{74C191E5-9E33-4855-A633-AFE0B2284667}"/>
    <cellStyle name="Normal 2 2 7 3 5" xfId="12649" xr:uid="{34F37C97-8537-45CB-BA3F-1BCF7646FCC6}"/>
    <cellStyle name="Normal 2 2 7 4" xfId="1678" xr:uid="{F82724DD-B9A1-4552-B403-0B1E5D9B78E9}"/>
    <cellStyle name="Normal 2 2 7 4 2" xfId="4540" xr:uid="{0DFBC93B-C491-4BE9-A161-4E312F5F5F55}"/>
    <cellStyle name="Normal 2 2 7 4 2 2" xfId="10264" xr:uid="{A6BB21E5-7713-46EC-ADC0-B7F2A4F51BFC}"/>
    <cellStyle name="Normal 2 2 7 4 2 3" xfId="15988" xr:uid="{F32BDC05-A23B-4FC9-8CD6-B26B6B89BFBE}"/>
    <cellStyle name="Normal 2 2 7 4 3" xfId="7402" xr:uid="{E74C132F-24C3-490F-9B11-5AB4D6EA919D}"/>
    <cellStyle name="Normal 2 2 7 4 4" xfId="13126" xr:uid="{2E258806-4725-494A-8F52-03E9CAB4787C}"/>
    <cellStyle name="Normal 2 2 7 5" xfId="3109" xr:uid="{FFE4B6D8-ED7B-4406-AB39-F6DFF21411A8}"/>
    <cellStyle name="Normal 2 2 7 5 2" xfId="8833" xr:uid="{EE63C243-7B3A-4365-B959-6C125B93705A}"/>
    <cellStyle name="Normal 2 2 7 5 3" xfId="14557" xr:uid="{878D93D3-0C8A-40B7-85D4-B9DA1A4165C2}"/>
    <cellStyle name="Normal 2 2 7 6" xfId="5971" xr:uid="{730B78F2-873C-4AF0-995E-4356D9946652}"/>
    <cellStyle name="Normal 2 2 7 7" xfId="11695" xr:uid="{BA81D4EC-B447-4E17-9F51-0FAA45170DF1}"/>
    <cellStyle name="Normal 2 2 8" xfId="485" xr:uid="{CC711326-F396-49D0-99B1-8505E8AB21FD}"/>
    <cellStyle name="Normal 2 2 8 2" xfId="1916" xr:uid="{D555CC6A-3EB2-456C-9FC4-215B5B7E71F0}"/>
    <cellStyle name="Normal 2 2 8 2 2" xfId="4778" xr:uid="{F376BAC6-C5FB-4AA5-B556-E124218788D8}"/>
    <cellStyle name="Normal 2 2 8 2 2 2" xfId="10502" xr:uid="{22D0CA1C-3EFF-48E4-8399-E37B2C7983C2}"/>
    <cellStyle name="Normal 2 2 8 2 2 3" xfId="16226" xr:uid="{E51E4EEE-5055-4ACF-8DE2-B2E4E76670F8}"/>
    <cellStyle name="Normal 2 2 8 2 3" xfId="7640" xr:uid="{3E3399C8-D6A0-4259-AC80-9168A7912F31}"/>
    <cellStyle name="Normal 2 2 8 2 4" xfId="13364" xr:uid="{610085FA-D654-47B4-B00E-65809D5D65FA}"/>
    <cellStyle name="Normal 2 2 8 3" xfId="3347" xr:uid="{575DCEF5-F96D-489E-96BD-3376D90D50A9}"/>
    <cellStyle name="Normal 2 2 8 3 2" xfId="9071" xr:uid="{C9B943B0-E461-4AD8-990A-2198B79ECAA6}"/>
    <cellStyle name="Normal 2 2 8 3 3" xfId="14795" xr:uid="{07823AFD-6D18-4B5A-914B-34F9ADB21F41}"/>
    <cellStyle name="Normal 2 2 8 4" xfId="6209" xr:uid="{D838B384-D530-43F3-B709-88B0C60373E1}"/>
    <cellStyle name="Normal 2 2 8 5" xfId="11933" xr:uid="{E4B8ADB9-9350-4AC3-A86E-B7FDC94F895D}"/>
    <cellStyle name="Normal 2 2 9" xfId="962" xr:uid="{EE261D91-8DD8-4A21-84B1-5F77CFA57596}"/>
    <cellStyle name="Normal 2 2 9 2" xfId="2393" xr:uid="{564AFC39-D4B0-44BB-B7D4-22699B1D10BB}"/>
    <cellStyle name="Normal 2 2 9 2 2" xfId="5255" xr:uid="{50D5DDBB-EC2D-4018-9EAE-88F45BAFBD2A}"/>
    <cellStyle name="Normal 2 2 9 2 2 2" xfId="10979" xr:uid="{8B927B63-642F-4A44-9A11-7872612ADE7A}"/>
    <cellStyle name="Normal 2 2 9 2 2 3" xfId="16703" xr:uid="{1D23C56A-9E96-4F0C-B34E-399766393B3D}"/>
    <cellStyle name="Normal 2 2 9 2 3" xfId="8117" xr:uid="{2C54AA7C-F7F9-4FAD-A46E-D07F88E521DD}"/>
    <cellStyle name="Normal 2 2 9 2 4" xfId="13841" xr:uid="{812973D4-EF6D-47C0-866A-C80DBFF0FEA6}"/>
    <cellStyle name="Normal 2 2 9 3" xfId="3824" xr:uid="{B343C8AB-1AF3-47E3-8BA7-6BAB2ABE2F32}"/>
    <cellStyle name="Normal 2 2 9 3 2" xfId="9548" xr:uid="{5EFF4D02-765F-4197-AA0E-D56B5207929B}"/>
    <cellStyle name="Normal 2 2 9 3 3" xfId="15272" xr:uid="{F3C2FD07-B87F-4C5B-830F-AA95B29B58EA}"/>
    <cellStyle name="Normal 2 2 9 4" xfId="6686" xr:uid="{41E2C8BE-B50C-42DE-BC85-89BA1F2100FA}"/>
    <cellStyle name="Normal 2 2 9 5" xfId="12410" xr:uid="{FD3DEF46-4A87-4D3A-87B4-306D329F3F73}"/>
    <cellStyle name="Normal 2 3" xfId="12" xr:uid="{2EF09C74-2BAF-414E-9A39-1F78FAB04EC7}"/>
    <cellStyle name="Normal 2 3 10" xfId="2874" xr:uid="{86C43CFA-280B-4CC1-A221-5A4976DA30D0}"/>
    <cellStyle name="Normal 2 3 10 2" xfId="8598" xr:uid="{594D47A4-FDD4-4681-A4B7-AB5CD7B6F848}"/>
    <cellStyle name="Normal 2 3 10 3" xfId="14322" xr:uid="{53A9D23B-DF92-463C-B3B6-E05CE5AE59B7}"/>
    <cellStyle name="Normal 2 3 11" xfId="5737" xr:uid="{4DC8B4F6-DB5C-4DBE-BF88-D7D08D9635F1}"/>
    <cellStyle name="Normal 2 3 12" xfId="11461" xr:uid="{82CFF460-8CC4-4EDF-9F3F-5034C052C619}"/>
    <cellStyle name="Normal 2 3 2" xfId="33" xr:uid="{38ED6CAC-EEDC-4880-86E0-B0C6093040D8}"/>
    <cellStyle name="Normal 2 3 2 10" xfId="11481" xr:uid="{9D90BCF6-C898-4CE9-8DDC-C4C57CDA14D0}"/>
    <cellStyle name="Normal 2 3 2 2" xfId="92" xr:uid="{D1F0AADE-3B39-4053-8334-A40466061B84}"/>
    <cellStyle name="Normal 2 3 2 2 2" xfId="210" xr:uid="{7B408A3D-0D75-42F1-9401-34A784D0EFAF}"/>
    <cellStyle name="Normal 2 3 2 2 2 2" xfId="449" xr:uid="{A31BA8DE-675A-4E88-99D1-7EA1DC69AC14}"/>
    <cellStyle name="Normal 2 3 2 2 2 2 2" xfId="926" xr:uid="{FAC37877-C689-43E5-8ACE-DC629D957627}"/>
    <cellStyle name="Normal 2 3 2 2 2 2 2 2" xfId="2357" xr:uid="{835C2B7E-B08C-471E-94F8-5587E3582072}"/>
    <cellStyle name="Normal 2 3 2 2 2 2 2 2 2" xfId="5219" xr:uid="{DE7364BE-81C5-4FAC-AEEA-BC2B5D558C0D}"/>
    <cellStyle name="Normal 2 3 2 2 2 2 2 2 2 2" xfId="10943" xr:uid="{6D98E9E3-8E39-4113-AFD5-7D1AD0F84D05}"/>
    <cellStyle name="Normal 2 3 2 2 2 2 2 2 2 3" xfId="16667" xr:uid="{243AD550-DA0C-48B1-A2EE-6D1D6CEEF427}"/>
    <cellStyle name="Normal 2 3 2 2 2 2 2 2 3" xfId="8081" xr:uid="{C6657985-918B-426C-AD43-B66FFC8F0E6E}"/>
    <cellStyle name="Normal 2 3 2 2 2 2 2 2 4" xfId="13805" xr:uid="{BC8FD0E3-EB68-4279-ACB0-2CBA3C410B8A}"/>
    <cellStyle name="Normal 2 3 2 2 2 2 2 3" xfId="3788" xr:uid="{ED714593-1ABF-42A3-B13F-83791D3F5413}"/>
    <cellStyle name="Normal 2 3 2 2 2 2 2 3 2" xfId="9512" xr:uid="{2776A04A-5CC8-41A4-9C88-0C89EC9704C2}"/>
    <cellStyle name="Normal 2 3 2 2 2 2 2 3 3" xfId="15236" xr:uid="{769C545A-57C7-4185-8E78-A5A16D76B5D4}"/>
    <cellStyle name="Normal 2 3 2 2 2 2 2 4" xfId="6650" xr:uid="{C91D881A-C8A3-4380-A8E4-8C1726CA27DD}"/>
    <cellStyle name="Normal 2 3 2 2 2 2 2 5" xfId="12374" xr:uid="{A35FAB33-0522-4AF2-8FA0-9E23EB5AD010}"/>
    <cellStyle name="Normal 2 3 2 2 2 2 3" xfId="1403" xr:uid="{DD207F0C-6FDE-4142-BF5A-BEDB133A76E2}"/>
    <cellStyle name="Normal 2 3 2 2 2 2 3 2" xfId="2834" xr:uid="{EC8E721E-77D4-493E-ABB2-B69F2BF47F84}"/>
    <cellStyle name="Normal 2 3 2 2 2 2 3 2 2" xfId="5696" xr:uid="{BB504388-FC0A-41AA-95AB-BEF6CEDA909E}"/>
    <cellStyle name="Normal 2 3 2 2 2 2 3 2 2 2" xfId="11420" xr:uid="{0A818948-99AD-4D86-85A8-93D34AA49753}"/>
    <cellStyle name="Normal 2 3 2 2 2 2 3 2 2 3" xfId="17144" xr:uid="{F2687459-683B-4CF4-8824-E68BD9CD02D7}"/>
    <cellStyle name="Normal 2 3 2 2 2 2 3 2 3" xfId="8558" xr:uid="{F9E585EA-8789-4CA7-9FA5-4C52ABF9B8BC}"/>
    <cellStyle name="Normal 2 3 2 2 2 2 3 2 4" xfId="14282" xr:uid="{7433FE5B-CC97-450A-87EC-3A279A374108}"/>
    <cellStyle name="Normal 2 3 2 2 2 2 3 3" xfId="4265" xr:uid="{B4DFC3E4-9353-4825-931E-43D3D88BBE08}"/>
    <cellStyle name="Normal 2 3 2 2 2 2 3 3 2" xfId="9989" xr:uid="{3997A598-9F87-4349-91B5-81F2054B19BA}"/>
    <cellStyle name="Normal 2 3 2 2 2 2 3 3 3" xfId="15713" xr:uid="{4ABD3183-6501-4F94-B484-8F1B52A80FD4}"/>
    <cellStyle name="Normal 2 3 2 2 2 2 3 4" xfId="7127" xr:uid="{EC9B0F8B-1EE5-4C66-B727-6CCCE678F9F4}"/>
    <cellStyle name="Normal 2 3 2 2 2 2 3 5" xfId="12851" xr:uid="{1B3716C2-0071-40B6-B843-8E3F72CC92BA}"/>
    <cellStyle name="Normal 2 3 2 2 2 2 4" xfId="1880" xr:uid="{4A056634-C51A-4DA5-B458-5B8FCCDC94C5}"/>
    <cellStyle name="Normal 2 3 2 2 2 2 4 2" xfId="4742" xr:uid="{2E7DC3F8-248A-44BC-8B77-F20C9F33F539}"/>
    <cellStyle name="Normal 2 3 2 2 2 2 4 2 2" xfId="10466" xr:uid="{82485C79-8AE0-4E4E-84C7-2A817E48993F}"/>
    <cellStyle name="Normal 2 3 2 2 2 2 4 2 3" xfId="16190" xr:uid="{F2293975-7CAA-458D-ACCC-93C0188EBFDA}"/>
    <cellStyle name="Normal 2 3 2 2 2 2 4 3" xfId="7604" xr:uid="{2425B04C-2280-4081-81B6-C6A801FF94CF}"/>
    <cellStyle name="Normal 2 3 2 2 2 2 4 4" xfId="13328" xr:uid="{3BE2A764-DE94-4E9E-B559-87C0BAAC162A}"/>
    <cellStyle name="Normal 2 3 2 2 2 2 5" xfId="3311" xr:uid="{66C9A7E4-6804-46F6-B980-25C384ABA8C1}"/>
    <cellStyle name="Normal 2 3 2 2 2 2 5 2" xfId="9035" xr:uid="{C73C76F1-91DB-453C-B38B-C80F02D592E2}"/>
    <cellStyle name="Normal 2 3 2 2 2 2 5 3" xfId="14759" xr:uid="{06189582-5177-43B9-9685-406E63199425}"/>
    <cellStyle name="Normal 2 3 2 2 2 2 6" xfId="6173" xr:uid="{20057FBA-B505-48DC-8BA0-D477CAD38800}"/>
    <cellStyle name="Normal 2 3 2 2 2 2 7" xfId="11897" xr:uid="{36141EB2-7303-43BF-A934-127AC39F257F}"/>
    <cellStyle name="Normal 2 3 2 2 2 3" xfId="687" xr:uid="{3540A0D0-20CB-4742-93F7-B83A3A13FBE8}"/>
    <cellStyle name="Normal 2 3 2 2 2 3 2" xfId="2118" xr:uid="{5257C197-94CE-46E6-ABD3-8D5986638E29}"/>
    <cellStyle name="Normal 2 3 2 2 2 3 2 2" xfId="4980" xr:uid="{B9F63FB9-D749-4C86-98AE-D40D960461C1}"/>
    <cellStyle name="Normal 2 3 2 2 2 3 2 2 2" xfId="10704" xr:uid="{02DEEFA7-101B-48E6-97A7-FEA8D8C90995}"/>
    <cellStyle name="Normal 2 3 2 2 2 3 2 2 3" xfId="16428" xr:uid="{E3ECD77B-7DA2-43B8-95C9-9BFF8C3C3261}"/>
    <cellStyle name="Normal 2 3 2 2 2 3 2 3" xfId="7842" xr:uid="{6E0901FF-27E0-4756-BB2A-26761F86A691}"/>
    <cellStyle name="Normal 2 3 2 2 2 3 2 4" xfId="13566" xr:uid="{9C4DB542-0DE3-4512-B8BB-FC073BA0A7E4}"/>
    <cellStyle name="Normal 2 3 2 2 2 3 3" xfId="3549" xr:uid="{CD35C2AC-FB76-4545-90BC-6A605FEB99B1}"/>
    <cellStyle name="Normal 2 3 2 2 2 3 3 2" xfId="9273" xr:uid="{D39B46AB-290A-4160-956F-F007DDA277BC}"/>
    <cellStyle name="Normal 2 3 2 2 2 3 3 3" xfId="14997" xr:uid="{2D1B32ED-8548-4A9D-AF78-1846F3C0FA0F}"/>
    <cellStyle name="Normal 2 3 2 2 2 3 4" xfId="6411" xr:uid="{1DC12F89-1CF0-4822-9F4F-D4AB5021C47D}"/>
    <cellStyle name="Normal 2 3 2 2 2 3 5" xfId="12135" xr:uid="{6D9E3D88-E6E1-4F12-8F05-D9F1594FA83C}"/>
    <cellStyle name="Normal 2 3 2 2 2 4" xfId="1164" xr:uid="{28B85D88-00E8-4376-9A58-E14C81DB4556}"/>
    <cellStyle name="Normal 2 3 2 2 2 4 2" xfId="2595" xr:uid="{52FDB207-90B7-47B3-9749-79BDA023DD72}"/>
    <cellStyle name="Normal 2 3 2 2 2 4 2 2" xfId="5457" xr:uid="{7ACD0AB7-F37B-4D95-90A3-906345D08CF4}"/>
    <cellStyle name="Normal 2 3 2 2 2 4 2 2 2" xfId="11181" xr:uid="{CEEF0FDC-F8D9-4D70-8C5E-9923D1FCB365}"/>
    <cellStyle name="Normal 2 3 2 2 2 4 2 2 3" xfId="16905" xr:uid="{64779F3D-0081-492A-901C-48AE7C708021}"/>
    <cellStyle name="Normal 2 3 2 2 2 4 2 3" xfId="8319" xr:uid="{9862DBD3-45FC-426B-AD2A-B827CC4F4347}"/>
    <cellStyle name="Normal 2 3 2 2 2 4 2 4" xfId="14043" xr:uid="{C8B6ED51-2A2F-4AFA-A8EA-427ACE7BF011}"/>
    <cellStyle name="Normal 2 3 2 2 2 4 3" xfId="4026" xr:uid="{4500E2C7-5418-4D2C-B4ED-1FBAF5CE58CE}"/>
    <cellStyle name="Normal 2 3 2 2 2 4 3 2" xfId="9750" xr:uid="{D1B4A10A-B60D-4A68-B30A-5F7122E2247E}"/>
    <cellStyle name="Normal 2 3 2 2 2 4 3 3" xfId="15474" xr:uid="{125A77B2-CE80-4161-9579-CB8A8FFB4000}"/>
    <cellStyle name="Normal 2 3 2 2 2 4 4" xfId="6888" xr:uid="{447893EA-AB26-4F70-87AA-91AFAF4AEF28}"/>
    <cellStyle name="Normal 2 3 2 2 2 4 5" xfId="12612" xr:uid="{07C3E0F6-D996-4854-AB17-A8435998810D}"/>
    <cellStyle name="Normal 2 3 2 2 2 5" xfId="1641" xr:uid="{F42BA579-08A5-463D-8E53-92A0947E3A13}"/>
    <cellStyle name="Normal 2 3 2 2 2 5 2" xfId="4503" xr:uid="{9B66BC3E-384A-4CBD-BE21-A7B7D7064F8D}"/>
    <cellStyle name="Normal 2 3 2 2 2 5 2 2" xfId="10227" xr:uid="{E647AC20-EEAE-414E-9D47-86A136AF1B0E}"/>
    <cellStyle name="Normal 2 3 2 2 2 5 2 3" xfId="15951" xr:uid="{BC803DED-A4F0-4E03-80E4-CCC7E476D33F}"/>
    <cellStyle name="Normal 2 3 2 2 2 5 3" xfId="7365" xr:uid="{C380894B-9382-47B1-B5AE-AE53D9023684}"/>
    <cellStyle name="Normal 2 3 2 2 2 5 4" xfId="13089" xr:uid="{89AA98EE-9C46-4ADC-A0E9-2E8D39A03B57}"/>
    <cellStyle name="Normal 2 3 2 2 2 6" xfId="3072" xr:uid="{C9EE0CBC-DBF1-449F-B905-8FE88E3511A8}"/>
    <cellStyle name="Normal 2 3 2 2 2 6 2" xfId="8796" xr:uid="{D78E63A8-2CF5-43C3-8F0C-FE944378232D}"/>
    <cellStyle name="Normal 2 3 2 2 2 6 3" xfId="14520" xr:uid="{DE005636-7E86-4963-8524-BD93CFB55F5C}"/>
    <cellStyle name="Normal 2 3 2 2 2 7" xfId="5934" xr:uid="{213DC330-534C-44B1-A0FD-E52B9B30CEB6}"/>
    <cellStyle name="Normal 2 3 2 2 2 8" xfId="11658" xr:uid="{AD63F626-2206-4016-B566-55B566F14E7A}"/>
    <cellStyle name="Normal 2 3 2 2 3" xfId="331" xr:uid="{35EF64EC-2D64-440E-87FC-FB7CB6F2B75F}"/>
    <cellStyle name="Normal 2 3 2 2 3 2" xfId="808" xr:uid="{3265D32E-0A55-42B7-98D6-7AED14AF217B}"/>
    <cellStyle name="Normal 2 3 2 2 3 2 2" xfId="2239" xr:uid="{03DD3A5A-A0F4-49BC-85CA-0E5D8D49DB85}"/>
    <cellStyle name="Normal 2 3 2 2 3 2 2 2" xfId="5101" xr:uid="{28407145-C99A-4847-BCE8-8A0E6D95E78E}"/>
    <cellStyle name="Normal 2 3 2 2 3 2 2 2 2" xfId="10825" xr:uid="{8A909D74-8A9F-4239-A28D-FFD2CB29ED92}"/>
    <cellStyle name="Normal 2 3 2 2 3 2 2 2 3" xfId="16549" xr:uid="{D2529AFA-FF5F-4C88-A6FB-11C0E41AD00D}"/>
    <cellStyle name="Normal 2 3 2 2 3 2 2 3" xfId="7963" xr:uid="{A4912A4A-321D-42F9-A339-24B81E567DA1}"/>
    <cellStyle name="Normal 2 3 2 2 3 2 2 4" xfId="13687" xr:uid="{D4F25FCA-C3CD-423D-8406-F1A99D3676E7}"/>
    <cellStyle name="Normal 2 3 2 2 3 2 3" xfId="3670" xr:uid="{A4931568-5D86-42CC-A922-C194312A560D}"/>
    <cellStyle name="Normal 2 3 2 2 3 2 3 2" xfId="9394" xr:uid="{A26CB17A-38D1-4226-A27C-F000A7C75BDB}"/>
    <cellStyle name="Normal 2 3 2 2 3 2 3 3" xfId="15118" xr:uid="{A942684D-3328-4EFB-85BD-465FE6D95856}"/>
    <cellStyle name="Normal 2 3 2 2 3 2 4" xfId="6532" xr:uid="{1E6E68EF-25C2-4BE2-B38A-CAA873244E8E}"/>
    <cellStyle name="Normal 2 3 2 2 3 2 5" xfId="12256" xr:uid="{39320338-C00F-4502-8CD4-3DF2E685A2F0}"/>
    <cellStyle name="Normal 2 3 2 2 3 3" xfId="1285" xr:uid="{150A7A80-41A9-4563-96AF-7130DE00240D}"/>
    <cellStyle name="Normal 2 3 2 2 3 3 2" xfId="2716" xr:uid="{883E0C3B-AADE-43A1-9CAB-C1D530D207EF}"/>
    <cellStyle name="Normal 2 3 2 2 3 3 2 2" xfId="5578" xr:uid="{4CDB4C89-79BA-491E-9536-E754716352FC}"/>
    <cellStyle name="Normal 2 3 2 2 3 3 2 2 2" xfId="11302" xr:uid="{2E760AF8-51DA-4F80-B010-D908677EEA28}"/>
    <cellStyle name="Normal 2 3 2 2 3 3 2 2 3" xfId="17026" xr:uid="{AE4AF35E-466E-4477-939E-F35FA3AED29F}"/>
    <cellStyle name="Normal 2 3 2 2 3 3 2 3" xfId="8440" xr:uid="{58E05E17-A436-40DC-B970-1CB5D619C736}"/>
    <cellStyle name="Normal 2 3 2 2 3 3 2 4" xfId="14164" xr:uid="{17C23DF4-395C-457D-B957-9C82A86ED443}"/>
    <cellStyle name="Normal 2 3 2 2 3 3 3" xfId="4147" xr:uid="{BE190AF0-79B7-4800-8903-374F980FDC49}"/>
    <cellStyle name="Normal 2 3 2 2 3 3 3 2" xfId="9871" xr:uid="{D1CDB9D6-D808-4AD6-93F3-C3B9906A9329}"/>
    <cellStyle name="Normal 2 3 2 2 3 3 3 3" xfId="15595" xr:uid="{4AFBE10B-4A39-483F-A03E-804AAB8DA6A7}"/>
    <cellStyle name="Normal 2 3 2 2 3 3 4" xfId="7009" xr:uid="{72DA6C88-EF3C-4FF0-AAB6-933AE6E5C60A}"/>
    <cellStyle name="Normal 2 3 2 2 3 3 5" xfId="12733" xr:uid="{1065CE82-AB80-44B8-B634-E648FDCEE6AE}"/>
    <cellStyle name="Normal 2 3 2 2 3 4" xfId="1762" xr:uid="{2C8C59CC-9D00-4CD5-B019-46B4B1708CDD}"/>
    <cellStyle name="Normal 2 3 2 2 3 4 2" xfId="4624" xr:uid="{414F5658-AE6B-4401-A307-E5DB8C3CF47D}"/>
    <cellStyle name="Normal 2 3 2 2 3 4 2 2" xfId="10348" xr:uid="{3C9FF11D-84AB-4DD6-A18B-D7A551EAD0BA}"/>
    <cellStyle name="Normal 2 3 2 2 3 4 2 3" xfId="16072" xr:uid="{B1709863-F287-4520-AE7B-6EB77C03B5F6}"/>
    <cellStyle name="Normal 2 3 2 2 3 4 3" xfId="7486" xr:uid="{0FB88D6C-DA2F-41D1-BF3B-5799569F5C10}"/>
    <cellStyle name="Normal 2 3 2 2 3 4 4" xfId="13210" xr:uid="{54F4B073-2A7A-467C-A1A9-1BBB7F0A7BEE}"/>
    <cellStyle name="Normal 2 3 2 2 3 5" xfId="3193" xr:uid="{BFE19E3B-12FE-4184-9EAB-0E53E2418C4A}"/>
    <cellStyle name="Normal 2 3 2 2 3 5 2" xfId="8917" xr:uid="{29D4F210-F49B-4CF4-A392-364A9C0B5433}"/>
    <cellStyle name="Normal 2 3 2 2 3 5 3" xfId="14641" xr:uid="{655BD79A-E721-4F75-9CFB-311367B09C24}"/>
    <cellStyle name="Normal 2 3 2 2 3 6" xfId="6055" xr:uid="{58BB1B0C-48F3-4C76-A234-99D2D2161C7B}"/>
    <cellStyle name="Normal 2 3 2 2 3 7" xfId="11779" xr:uid="{2C59A962-7C59-4F41-A833-CB6473F549EE}"/>
    <cellStyle name="Normal 2 3 2 2 4" xfId="569" xr:uid="{D3262B1F-5B8B-45E5-B5EA-BEF9C2ECE6CB}"/>
    <cellStyle name="Normal 2 3 2 2 4 2" xfId="2000" xr:uid="{585F82BF-36BA-4E5A-836B-5CD94979475C}"/>
    <cellStyle name="Normal 2 3 2 2 4 2 2" xfId="4862" xr:uid="{28D78D79-70D6-4CE5-A359-348721CEAE13}"/>
    <cellStyle name="Normal 2 3 2 2 4 2 2 2" xfId="10586" xr:uid="{0A2CC457-816B-4D12-BD21-54791B889969}"/>
    <cellStyle name="Normal 2 3 2 2 4 2 2 3" xfId="16310" xr:uid="{82423F31-9554-45AB-9A85-AE754086694B}"/>
    <cellStyle name="Normal 2 3 2 2 4 2 3" xfId="7724" xr:uid="{EC03D636-04C9-4FDE-B12C-CFFCCD873111}"/>
    <cellStyle name="Normal 2 3 2 2 4 2 4" xfId="13448" xr:uid="{07AB4171-3194-4CC8-B627-4BDB79D97C37}"/>
    <cellStyle name="Normal 2 3 2 2 4 3" xfId="3431" xr:uid="{8DB45FFB-4CD8-4F25-8637-314EE97AD5E7}"/>
    <cellStyle name="Normal 2 3 2 2 4 3 2" xfId="9155" xr:uid="{DE49F5AE-15AA-44D3-840B-B3C18A057631}"/>
    <cellStyle name="Normal 2 3 2 2 4 3 3" xfId="14879" xr:uid="{83B2C103-178D-4E6B-9F02-34B57FB6C4F1}"/>
    <cellStyle name="Normal 2 3 2 2 4 4" xfId="6293" xr:uid="{2BF31A94-6169-4DCE-A3DB-D1EF18AB1CC6}"/>
    <cellStyle name="Normal 2 3 2 2 4 5" xfId="12017" xr:uid="{E816DA6D-778E-4312-95FF-74D2C735A7B0}"/>
    <cellStyle name="Normal 2 3 2 2 5" xfId="1046" xr:uid="{B7768409-FB37-4E65-9461-7098D8B23324}"/>
    <cellStyle name="Normal 2 3 2 2 5 2" xfId="2477" xr:uid="{0C3BDABB-BA77-4B51-952E-CA0DC5AFAE90}"/>
    <cellStyle name="Normal 2 3 2 2 5 2 2" xfId="5339" xr:uid="{8A740ECB-C269-49BB-AC8B-A323F8B9F280}"/>
    <cellStyle name="Normal 2 3 2 2 5 2 2 2" xfId="11063" xr:uid="{E693837B-8CFD-4839-BA6C-AE4BD3740102}"/>
    <cellStyle name="Normal 2 3 2 2 5 2 2 3" xfId="16787" xr:uid="{0680D10B-DCF7-4ABF-A492-FF322AD91DB8}"/>
    <cellStyle name="Normal 2 3 2 2 5 2 3" xfId="8201" xr:uid="{BE2BEC1D-9106-451F-B7E3-67761CECDB41}"/>
    <cellStyle name="Normal 2 3 2 2 5 2 4" xfId="13925" xr:uid="{5DBFAF7D-49D7-4964-BADD-39E03D6EFE67}"/>
    <cellStyle name="Normal 2 3 2 2 5 3" xfId="3908" xr:uid="{18BFA7EC-EF1E-4004-BB4B-11D5FEBD767F}"/>
    <cellStyle name="Normal 2 3 2 2 5 3 2" xfId="9632" xr:uid="{AE15AA98-2B1C-4009-9EB0-FE570CFA87CF}"/>
    <cellStyle name="Normal 2 3 2 2 5 3 3" xfId="15356" xr:uid="{402BFEB5-7D65-4CB7-8939-4581A71017D9}"/>
    <cellStyle name="Normal 2 3 2 2 5 4" xfId="6770" xr:uid="{261894DE-19AB-474D-90D0-3FC070BB51F6}"/>
    <cellStyle name="Normal 2 3 2 2 5 5" xfId="12494" xr:uid="{4AE1DE25-DC5D-4E28-877D-7E24F7739C58}"/>
    <cellStyle name="Normal 2 3 2 2 6" xfId="1523" xr:uid="{33E01B0D-3FD3-4C47-93DB-763ED338E0AF}"/>
    <cellStyle name="Normal 2 3 2 2 6 2" xfId="4385" xr:uid="{8D505907-8F30-4595-B1A8-39940ECE3646}"/>
    <cellStyle name="Normal 2 3 2 2 6 2 2" xfId="10109" xr:uid="{3579F56D-37E6-4CFC-BF69-3B29530F68CE}"/>
    <cellStyle name="Normal 2 3 2 2 6 2 3" xfId="15833" xr:uid="{44A71679-764B-4A22-B063-C45A9DF8F783}"/>
    <cellStyle name="Normal 2 3 2 2 6 3" xfId="7247" xr:uid="{90DD0D0E-1446-48F1-93BB-93A89EA98041}"/>
    <cellStyle name="Normal 2 3 2 2 6 4" xfId="12971" xr:uid="{E5EAD3A6-2FF5-4AB9-9AF5-AC3428A961B0}"/>
    <cellStyle name="Normal 2 3 2 2 7" xfId="2954" xr:uid="{0B63E46B-15F3-4280-B29E-724B2DF3EC08}"/>
    <cellStyle name="Normal 2 3 2 2 7 2" xfId="8678" xr:uid="{77DC383B-2503-440B-A1D5-E70153F41749}"/>
    <cellStyle name="Normal 2 3 2 2 7 3" xfId="14402" xr:uid="{1D54DFE8-F816-43E4-91D1-358AA072958B}"/>
    <cellStyle name="Normal 2 3 2 2 8" xfId="5816" xr:uid="{F505EF14-B252-48EC-9306-BDF3AC0BDC91}"/>
    <cellStyle name="Normal 2 3 2 2 9" xfId="11540" xr:uid="{ADCD0A48-37C0-4927-B038-ACCA49D58968}"/>
    <cellStyle name="Normal 2 3 2 3" xfId="150" xr:uid="{8D02E9DD-BC3F-4C53-B92B-2936C3F74F1C}"/>
    <cellStyle name="Normal 2 3 2 3 2" xfId="389" xr:uid="{11C2275A-3AE1-49B4-A207-40B9BC1A3763}"/>
    <cellStyle name="Normal 2 3 2 3 2 2" xfId="866" xr:uid="{7D54D24A-DAC3-4E6F-8EFE-53FFEC864E5A}"/>
    <cellStyle name="Normal 2 3 2 3 2 2 2" xfId="2297" xr:uid="{0B9F25AA-6E49-42DF-B932-D80D6DA40D66}"/>
    <cellStyle name="Normal 2 3 2 3 2 2 2 2" xfId="5159" xr:uid="{D879947A-07A9-4016-8535-EA65D745E324}"/>
    <cellStyle name="Normal 2 3 2 3 2 2 2 2 2" xfId="10883" xr:uid="{133B2ACB-29C9-4678-8D21-19AA262CEC34}"/>
    <cellStyle name="Normal 2 3 2 3 2 2 2 2 3" xfId="16607" xr:uid="{E549F0EB-D840-4715-B3C9-E6A9B28D2BD1}"/>
    <cellStyle name="Normal 2 3 2 3 2 2 2 3" xfId="8021" xr:uid="{D29BC7B5-D94B-4610-8C0B-938BB07928C6}"/>
    <cellStyle name="Normal 2 3 2 3 2 2 2 4" xfId="13745" xr:uid="{CE95E6CF-5442-444B-9DFA-D6178ED09E8F}"/>
    <cellStyle name="Normal 2 3 2 3 2 2 3" xfId="3728" xr:uid="{B3B147FD-1DA9-4A6A-8C0D-E25630FC1302}"/>
    <cellStyle name="Normal 2 3 2 3 2 2 3 2" xfId="9452" xr:uid="{B1141513-F60C-4736-AC98-55B82D7CD6EA}"/>
    <cellStyle name="Normal 2 3 2 3 2 2 3 3" xfId="15176" xr:uid="{BF12FE35-E898-4E6B-9796-CE96C0F452FE}"/>
    <cellStyle name="Normal 2 3 2 3 2 2 4" xfId="6590" xr:uid="{F75F848C-6785-485E-89B0-B84AF19ABC02}"/>
    <cellStyle name="Normal 2 3 2 3 2 2 5" xfId="12314" xr:uid="{DE81670E-64C1-4688-897B-AF287C3F93D4}"/>
    <cellStyle name="Normal 2 3 2 3 2 3" xfId="1343" xr:uid="{5D97B57E-ED9C-46FC-B590-2C1D07D85079}"/>
    <cellStyle name="Normal 2 3 2 3 2 3 2" xfId="2774" xr:uid="{49CA62B7-405A-4411-9CFA-6D80C4EB8F53}"/>
    <cellStyle name="Normal 2 3 2 3 2 3 2 2" xfId="5636" xr:uid="{F0472724-E9C7-4619-8FEF-A72FD5C65FBF}"/>
    <cellStyle name="Normal 2 3 2 3 2 3 2 2 2" xfId="11360" xr:uid="{80FD373A-C737-43F0-938D-0EB823FC8BAD}"/>
    <cellStyle name="Normal 2 3 2 3 2 3 2 2 3" xfId="17084" xr:uid="{ACF5F7A5-9675-4F44-BC9D-DAE5C05EB14B}"/>
    <cellStyle name="Normal 2 3 2 3 2 3 2 3" xfId="8498" xr:uid="{1AD3D893-E9F5-4B1F-B3C5-A2F9C468BF91}"/>
    <cellStyle name="Normal 2 3 2 3 2 3 2 4" xfId="14222" xr:uid="{B9F91366-5A73-49C0-81C2-95CD0CA79336}"/>
    <cellStyle name="Normal 2 3 2 3 2 3 3" xfId="4205" xr:uid="{38466255-5D0B-402A-A824-24FA5AD86517}"/>
    <cellStyle name="Normal 2 3 2 3 2 3 3 2" xfId="9929" xr:uid="{869918CF-549B-4022-A12E-977DBE551876}"/>
    <cellStyle name="Normal 2 3 2 3 2 3 3 3" xfId="15653" xr:uid="{6136F719-821A-4F48-952B-664345EC43D6}"/>
    <cellStyle name="Normal 2 3 2 3 2 3 4" xfId="7067" xr:uid="{B2F70473-B646-42BE-9E0D-7F5B5CD984F9}"/>
    <cellStyle name="Normal 2 3 2 3 2 3 5" xfId="12791" xr:uid="{6AA16EFB-C51E-4866-B3AD-DD5E3AE5A3EA}"/>
    <cellStyle name="Normal 2 3 2 3 2 4" xfId="1820" xr:uid="{18253F1B-994D-4018-8685-EABA7FE72006}"/>
    <cellStyle name="Normal 2 3 2 3 2 4 2" xfId="4682" xr:uid="{19F13DB9-1557-4E07-BDC7-E3737908522D}"/>
    <cellStyle name="Normal 2 3 2 3 2 4 2 2" xfId="10406" xr:uid="{70DCD205-B03B-4FA2-9D41-7ABBDAA63C78}"/>
    <cellStyle name="Normal 2 3 2 3 2 4 2 3" xfId="16130" xr:uid="{D13EFDAC-2553-45CB-82B4-03E2EE02FA52}"/>
    <cellStyle name="Normal 2 3 2 3 2 4 3" xfId="7544" xr:uid="{B65F7886-BDDA-4A84-80A8-914E8E1536B4}"/>
    <cellStyle name="Normal 2 3 2 3 2 4 4" xfId="13268" xr:uid="{10C8D67F-DBDD-41FB-835C-BB9F722DCA1E}"/>
    <cellStyle name="Normal 2 3 2 3 2 5" xfId="3251" xr:uid="{777C77EC-5601-4589-9BB6-AA4BC6B2B542}"/>
    <cellStyle name="Normal 2 3 2 3 2 5 2" xfId="8975" xr:uid="{26F0413B-AF3D-498E-B9E8-3D24FC29E30A}"/>
    <cellStyle name="Normal 2 3 2 3 2 5 3" xfId="14699" xr:uid="{8F386140-8CC4-4D86-BCA2-7A73E5D95D88}"/>
    <cellStyle name="Normal 2 3 2 3 2 6" xfId="6113" xr:uid="{6D8DD8C1-8836-434A-A50B-A6BCD120323D}"/>
    <cellStyle name="Normal 2 3 2 3 2 7" xfId="11837" xr:uid="{5332D5B0-9AE6-4EF3-BA57-4A43F94D7657}"/>
    <cellStyle name="Normal 2 3 2 3 3" xfId="627" xr:uid="{439225E3-C124-4FB7-AA25-54D61B5CB3A5}"/>
    <cellStyle name="Normal 2 3 2 3 3 2" xfId="2058" xr:uid="{F6F148FD-93C9-43D4-AD7C-B36BA4833E57}"/>
    <cellStyle name="Normal 2 3 2 3 3 2 2" xfId="4920" xr:uid="{E52EBA4D-67C1-45AF-9099-CD53B1B05A2A}"/>
    <cellStyle name="Normal 2 3 2 3 3 2 2 2" xfId="10644" xr:uid="{A029E909-F967-447C-83A1-8753421A8DBE}"/>
    <cellStyle name="Normal 2 3 2 3 3 2 2 3" xfId="16368" xr:uid="{FB62F45B-6ACB-4C15-AB83-396944A9D14F}"/>
    <cellStyle name="Normal 2 3 2 3 3 2 3" xfId="7782" xr:uid="{9FDCD050-3D45-4A87-9DED-029B0EDE78F2}"/>
    <cellStyle name="Normal 2 3 2 3 3 2 4" xfId="13506" xr:uid="{4B63E218-F151-4D43-93F3-5A29C636B5EF}"/>
    <cellStyle name="Normal 2 3 2 3 3 3" xfId="3489" xr:uid="{1AFD45A9-B189-4894-BD42-F9C368FAA767}"/>
    <cellStyle name="Normal 2 3 2 3 3 3 2" xfId="9213" xr:uid="{B660CCF5-2924-49FC-8019-2ED7B8C3F1F0}"/>
    <cellStyle name="Normal 2 3 2 3 3 3 3" xfId="14937" xr:uid="{CA998A7D-BCEF-4620-A265-777C17CC47AF}"/>
    <cellStyle name="Normal 2 3 2 3 3 4" xfId="6351" xr:uid="{C219D2D3-E341-4246-BA61-8F17C6282F23}"/>
    <cellStyle name="Normal 2 3 2 3 3 5" xfId="12075" xr:uid="{802CD42F-CE0C-4937-80DE-0C3688FAABD4}"/>
    <cellStyle name="Normal 2 3 2 3 4" xfId="1104" xr:uid="{91BA6C5F-92EB-434D-AA10-3E5D3B545A46}"/>
    <cellStyle name="Normal 2 3 2 3 4 2" xfId="2535" xr:uid="{EC7C86BA-EC4C-4C80-A888-AA235AE591D4}"/>
    <cellStyle name="Normal 2 3 2 3 4 2 2" xfId="5397" xr:uid="{D20F1A88-3DB1-42C9-A58D-F8620326E487}"/>
    <cellStyle name="Normal 2 3 2 3 4 2 2 2" xfId="11121" xr:uid="{04B3F26B-F642-406F-8E3D-309EF3580156}"/>
    <cellStyle name="Normal 2 3 2 3 4 2 2 3" xfId="16845" xr:uid="{949AE61D-3B11-4EF7-849A-2ED24D81FE57}"/>
    <cellStyle name="Normal 2 3 2 3 4 2 3" xfId="8259" xr:uid="{8A30165E-A7AE-443B-801B-E31412C7D3E2}"/>
    <cellStyle name="Normal 2 3 2 3 4 2 4" xfId="13983" xr:uid="{3B87195A-81BE-4180-81F4-A3A25699A4AD}"/>
    <cellStyle name="Normal 2 3 2 3 4 3" xfId="3966" xr:uid="{397DE85A-B9EF-4BA0-84D2-A6ED23A59705}"/>
    <cellStyle name="Normal 2 3 2 3 4 3 2" xfId="9690" xr:uid="{3565316C-2EB8-47CE-A53E-9CEE3CC7ED47}"/>
    <cellStyle name="Normal 2 3 2 3 4 3 3" xfId="15414" xr:uid="{53FB58F6-28B8-43E9-9899-930E85DFCB19}"/>
    <cellStyle name="Normal 2 3 2 3 4 4" xfId="6828" xr:uid="{E912449D-4415-40EB-82D7-1DD3358C4D6E}"/>
    <cellStyle name="Normal 2 3 2 3 4 5" xfId="12552" xr:uid="{D052CEFC-0B56-419D-A4D2-B7B3FC053CAC}"/>
    <cellStyle name="Normal 2 3 2 3 5" xfId="1581" xr:uid="{1E09A623-4FE3-4265-8450-4B0D61A36B70}"/>
    <cellStyle name="Normal 2 3 2 3 5 2" xfId="4443" xr:uid="{4A0CDF39-895C-484C-8AD5-24D6EB2F35EA}"/>
    <cellStyle name="Normal 2 3 2 3 5 2 2" xfId="10167" xr:uid="{B460E006-1853-4B5B-AED7-DAF8DA0235C2}"/>
    <cellStyle name="Normal 2 3 2 3 5 2 3" xfId="15891" xr:uid="{34525653-A842-4AE6-8372-748F2CAC2C72}"/>
    <cellStyle name="Normal 2 3 2 3 5 3" xfId="7305" xr:uid="{37ABAE50-0C6C-48EB-BB01-8EC891E08CB5}"/>
    <cellStyle name="Normal 2 3 2 3 5 4" xfId="13029" xr:uid="{100E5E8D-B085-4142-A3AA-EBF749908D6D}"/>
    <cellStyle name="Normal 2 3 2 3 6" xfId="3012" xr:uid="{C16E8F48-BD24-4979-869A-1DC2AF8D4ECA}"/>
    <cellStyle name="Normal 2 3 2 3 6 2" xfId="8736" xr:uid="{6448532C-212F-4D94-A3A1-EF437AD9DA69}"/>
    <cellStyle name="Normal 2 3 2 3 6 3" xfId="14460" xr:uid="{238EC73B-98BF-49C8-936F-6E11380ECC2D}"/>
    <cellStyle name="Normal 2 3 2 3 7" xfId="5874" xr:uid="{1CBCCA8D-FB0C-4AEF-A3DB-9BF7D6E42871}"/>
    <cellStyle name="Normal 2 3 2 3 8" xfId="11598" xr:uid="{C80E7A70-0A9D-4EBE-AB5D-7FCB9D41E32E}"/>
    <cellStyle name="Normal 2 3 2 4" xfId="271" xr:uid="{0EA55102-23F1-4673-A801-4D7B25E724C0}"/>
    <cellStyle name="Normal 2 3 2 4 2" xfId="748" xr:uid="{0D51AC7A-1A3A-43EF-B0AF-5893C842460F}"/>
    <cellStyle name="Normal 2 3 2 4 2 2" xfId="2179" xr:uid="{46217161-8839-4BC5-83BF-B7DE51A2BFAD}"/>
    <cellStyle name="Normal 2 3 2 4 2 2 2" xfId="5041" xr:uid="{A4017280-236D-42D3-AB90-53907B228DE2}"/>
    <cellStyle name="Normal 2 3 2 4 2 2 2 2" xfId="10765" xr:uid="{25F83CA6-FF1B-4AC6-A2FE-C4F0850D668B}"/>
    <cellStyle name="Normal 2 3 2 4 2 2 2 3" xfId="16489" xr:uid="{76E29AFC-2CCD-46A6-8E33-A6608B999FC0}"/>
    <cellStyle name="Normal 2 3 2 4 2 2 3" xfId="7903" xr:uid="{E8D4C35C-1E26-4466-A51F-F79C8E219664}"/>
    <cellStyle name="Normal 2 3 2 4 2 2 4" xfId="13627" xr:uid="{7EF40B31-2E8F-4832-871C-BEC6902FE9F0}"/>
    <cellStyle name="Normal 2 3 2 4 2 3" xfId="3610" xr:uid="{F2363AF3-8C80-4EC3-BB8C-5CBF444066C1}"/>
    <cellStyle name="Normal 2 3 2 4 2 3 2" xfId="9334" xr:uid="{89566E9F-17E6-441C-8486-F7352860DCB2}"/>
    <cellStyle name="Normal 2 3 2 4 2 3 3" xfId="15058" xr:uid="{680CA4D6-106D-44E0-A0D8-BF2946047134}"/>
    <cellStyle name="Normal 2 3 2 4 2 4" xfId="6472" xr:uid="{6D86CAE6-5FFA-4DB3-B8F5-6C2943576F7C}"/>
    <cellStyle name="Normal 2 3 2 4 2 5" xfId="12196" xr:uid="{F5E4A03D-8F23-4270-8866-D89027F78261}"/>
    <cellStyle name="Normal 2 3 2 4 3" xfId="1225" xr:uid="{D30A762F-A790-48B5-B526-40B780887E89}"/>
    <cellStyle name="Normal 2 3 2 4 3 2" xfId="2656" xr:uid="{F95DC571-1442-4F15-B6C5-16F50E9203D3}"/>
    <cellStyle name="Normal 2 3 2 4 3 2 2" xfId="5518" xr:uid="{455A6B8C-7E6A-468E-B5D5-15AA21304E5C}"/>
    <cellStyle name="Normal 2 3 2 4 3 2 2 2" xfId="11242" xr:uid="{7C2E8052-58D1-4A9C-BE08-7180F3FECF50}"/>
    <cellStyle name="Normal 2 3 2 4 3 2 2 3" xfId="16966" xr:uid="{DBA9C66F-A09E-4050-815A-C76D5F634809}"/>
    <cellStyle name="Normal 2 3 2 4 3 2 3" xfId="8380" xr:uid="{DA42DCAE-6B8E-40CD-9410-B896A5898165}"/>
    <cellStyle name="Normal 2 3 2 4 3 2 4" xfId="14104" xr:uid="{3D1F2A0A-F30A-41D4-A613-07102A781EAA}"/>
    <cellStyle name="Normal 2 3 2 4 3 3" xfId="4087" xr:uid="{5C3EB7C6-97DB-4D60-AE9D-3908EC19CB70}"/>
    <cellStyle name="Normal 2 3 2 4 3 3 2" xfId="9811" xr:uid="{2BCF6324-8236-4773-8556-96F804BBE952}"/>
    <cellStyle name="Normal 2 3 2 4 3 3 3" xfId="15535" xr:uid="{6C24F785-0642-41EC-970E-EF0FE8DE528F}"/>
    <cellStyle name="Normal 2 3 2 4 3 4" xfId="6949" xr:uid="{B0EBD111-6101-439F-9A70-98382D63D611}"/>
    <cellStyle name="Normal 2 3 2 4 3 5" xfId="12673" xr:uid="{69E0A1E1-8632-4D17-9063-962336BA5B92}"/>
    <cellStyle name="Normal 2 3 2 4 4" xfId="1702" xr:uid="{CF850850-B98C-499B-839E-DEBEE1888D77}"/>
    <cellStyle name="Normal 2 3 2 4 4 2" xfId="4564" xr:uid="{3FA0BD48-47B3-49CD-8B89-432A99326006}"/>
    <cellStyle name="Normal 2 3 2 4 4 2 2" xfId="10288" xr:uid="{4272BC42-FAE1-4E11-98D9-81C980CAB7D3}"/>
    <cellStyle name="Normal 2 3 2 4 4 2 3" xfId="16012" xr:uid="{2308645D-117B-4575-8AAF-8CF37F68D969}"/>
    <cellStyle name="Normal 2 3 2 4 4 3" xfId="7426" xr:uid="{F1D2B51F-0E54-49BE-A720-0041B8690DB1}"/>
    <cellStyle name="Normal 2 3 2 4 4 4" xfId="13150" xr:uid="{D02C5C0C-AA7C-4B7C-825A-0171CC31B4BC}"/>
    <cellStyle name="Normal 2 3 2 4 5" xfId="3133" xr:uid="{1FDDAE2D-AE43-4EC1-8255-F386F52F2A2E}"/>
    <cellStyle name="Normal 2 3 2 4 5 2" xfId="8857" xr:uid="{D9B3A508-F255-4363-8687-1CC79F67887B}"/>
    <cellStyle name="Normal 2 3 2 4 5 3" xfId="14581" xr:uid="{E8F7A42C-35A2-4D3F-A467-CF62B1BD5DB5}"/>
    <cellStyle name="Normal 2 3 2 4 6" xfId="5995" xr:uid="{9084A26E-4DFB-4081-9072-228BDBBA4912}"/>
    <cellStyle name="Normal 2 3 2 4 7" xfId="11719" xr:uid="{699776D2-6CAA-4F7E-B6E4-F77B759B3EB1}"/>
    <cellStyle name="Normal 2 3 2 5" xfId="509" xr:uid="{750DD337-0315-42E3-BA36-0407193E9986}"/>
    <cellStyle name="Normal 2 3 2 5 2" xfId="1940" xr:uid="{564F8FC1-6918-42B8-A52A-C9F46EE84B7E}"/>
    <cellStyle name="Normal 2 3 2 5 2 2" xfId="4802" xr:uid="{8853DE08-9C9D-4993-AD77-A5496AB5241F}"/>
    <cellStyle name="Normal 2 3 2 5 2 2 2" xfId="10526" xr:uid="{3A73CF63-CF8B-422F-BB6C-8E4BBD7FA7EA}"/>
    <cellStyle name="Normal 2 3 2 5 2 2 3" xfId="16250" xr:uid="{F0993698-24D3-43E3-80B3-BEE0341D5E26}"/>
    <cellStyle name="Normal 2 3 2 5 2 3" xfId="7664" xr:uid="{488DFD37-951E-4928-93FD-4FF99B01BA05}"/>
    <cellStyle name="Normal 2 3 2 5 2 4" xfId="13388" xr:uid="{C252470D-CD2C-4429-941E-CC01086E07C4}"/>
    <cellStyle name="Normal 2 3 2 5 3" xfId="3371" xr:uid="{F1E09F7E-CCFB-4B9D-9B98-E611D36BA6F1}"/>
    <cellStyle name="Normal 2 3 2 5 3 2" xfId="9095" xr:uid="{87DA4072-C0AA-43D1-B192-D2E30A94135A}"/>
    <cellStyle name="Normal 2 3 2 5 3 3" xfId="14819" xr:uid="{CF60D4F2-6095-4D5F-A8AA-BF0F35CFC45F}"/>
    <cellStyle name="Normal 2 3 2 5 4" xfId="6233" xr:uid="{6C72CDF8-D485-4838-A83F-1ECA3EC5D726}"/>
    <cellStyle name="Normal 2 3 2 5 5" xfId="11957" xr:uid="{7E1B6830-D662-4A3D-91C1-6A8D73997125}"/>
    <cellStyle name="Normal 2 3 2 6" xfId="986" xr:uid="{05975BAC-B3B9-41E1-8550-105ECB251F5C}"/>
    <cellStyle name="Normal 2 3 2 6 2" xfId="2417" xr:uid="{FDC8252C-2677-4290-B373-19BC8873A412}"/>
    <cellStyle name="Normal 2 3 2 6 2 2" xfId="5279" xr:uid="{F3FC8319-003B-47C2-90B5-D32B619B4EE3}"/>
    <cellStyle name="Normal 2 3 2 6 2 2 2" xfId="11003" xr:uid="{9C63F73D-13B5-4DCE-82BB-90BA2D24BE1B}"/>
    <cellStyle name="Normal 2 3 2 6 2 2 3" xfId="16727" xr:uid="{192A7EF2-9339-4DD4-BB33-39452B8DD455}"/>
    <cellStyle name="Normal 2 3 2 6 2 3" xfId="8141" xr:uid="{5353C273-F6E6-48D6-8EA8-029B9697754D}"/>
    <cellStyle name="Normal 2 3 2 6 2 4" xfId="13865" xr:uid="{A383DC31-EB84-40ED-9666-2DDFAC2C8C17}"/>
    <cellStyle name="Normal 2 3 2 6 3" xfId="3848" xr:uid="{343A8DC2-B477-4305-8CEC-FA90F2A45D1A}"/>
    <cellStyle name="Normal 2 3 2 6 3 2" xfId="9572" xr:uid="{D24E4279-D000-4BFD-BEE0-548F15A2644D}"/>
    <cellStyle name="Normal 2 3 2 6 3 3" xfId="15296" xr:uid="{9E59D647-7EF5-4236-8692-F1EB85AF0C2C}"/>
    <cellStyle name="Normal 2 3 2 6 4" xfId="6710" xr:uid="{4274C81F-D057-4FF5-87B4-7C6D895470F9}"/>
    <cellStyle name="Normal 2 3 2 6 5" xfId="12434" xr:uid="{FF3B5EA8-D74D-4812-94A0-02FC260E596B}"/>
    <cellStyle name="Normal 2 3 2 7" xfId="1463" xr:uid="{2A5AA339-119E-4C0B-9C08-E16D1E63E1DD}"/>
    <cellStyle name="Normal 2 3 2 7 2" xfId="4325" xr:uid="{B8868F93-60E7-4D10-8D08-DBFDC3214E71}"/>
    <cellStyle name="Normal 2 3 2 7 2 2" xfId="10049" xr:uid="{5ADA2496-0E6F-4E99-9634-902DB5D86C89}"/>
    <cellStyle name="Normal 2 3 2 7 2 3" xfId="15773" xr:uid="{86A81DBC-67BA-437E-B13C-24448CA7870F}"/>
    <cellStyle name="Normal 2 3 2 7 3" xfId="7187" xr:uid="{B541C8B9-EE87-4375-B719-A9638C0A5088}"/>
    <cellStyle name="Normal 2 3 2 7 4" xfId="12911" xr:uid="{A322DBF4-92CA-463C-B7EC-E91ECC6F0BF4}"/>
    <cellStyle name="Normal 2 3 2 8" xfId="2894" xr:uid="{B3DBCEF1-834F-4E1E-9198-7ED2A1FD5251}"/>
    <cellStyle name="Normal 2 3 2 8 2" xfId="8618" xr:uid="{D7F7D5B9-F881-48E3-8821-4F3BA290CAAF}"/>
    <cellStyle name="Normal 2 3 2 8 3" xfId="14342" xr:uid="{337C2E55-A6F9-4D9C-9110-D66F8FFDE381}"/>
    <cellStyle name="Normal 2 3 2 9" xfId="5757" xr:uid="{3C345A0C-8027-4936-9C6F-CD148BBFE3AC}"/>
    <cellStyle name="Normal 2 3 3" xfId="52" xr:uid="{419C3B76-C72A-48D9-87CE-9759A1360D93}"/>
    <cellStyle name="Normal 2 3 3 10" xfId="11500" xr:uid="{67CB4985-8ABA-4DCF-9FB4-D2F58EA5C6D3}"/>
    <cellStyle name="Normal 2 3 3 2" xfId="111" xr:uid="{129DA781-B1E0-44D9-8FD2-632ED21FC868}"/>
    <cellStyle name="Normal 2 3 3 2 2" xfId="229" xr:uid="{E6EF1C93-9D6E-4B0C-9DEA-7BC7AEF712AD}"/>
    <cellStyle name="Normal 2 3 3 2 2 2" xfId="468" xr:uid="{FFE0D10C-A92D-46FE-B3A5-E162DF3AB06A}"/>
    <cellStyle name="Normal 2 3 3 2 2 2 2" xfId="945" xr:uid="{1DE73455-5874-4811-80AE-60D8491BA9C4}"/>
    <cellStyle name="Normal 2 3 3 2 2 2 2 2" xfId="2376" xr:uid="{18BD633F-3932-4F50-9E66-AB13F0D2ED1E}"/>
    <cellStyle name="Normal 2 3 3 2 2 2 2 2 2" xfId="5238" xr:uid="{659596B9-5CE6-4319-A2BE-C5B5755D365B}"/>
    <cellStyle name="Normal 2 3 3 2 2 2 2 2 2 2" xfId="10962" xr:uid="{47DBE6FC-C07C-4779-A925-7E9947A16D8A}"/>
    <cellStyle name="Normal 2 3 3 2 2 2 2 2 2 3" xfId="16686" xr:uid="{267E84AE-5932-4492-8CAE-60A7091D9F27}"/>
    <cellStyle name="Normal 2 3 3 2 2 2 2 2 3" xfId="8100" xr:uid="{57DA1F61-312A-442F-B43F-23EEAE531872}"/>
    <cellStyle name="Normal 2 3 3 2 2 2 2 2 4" xfId="13824" xr:uid="{F10D2F19-9986-4307-A620-D1B5988368D5}"/>
    <cellStyle name="Normal 2 3 3 2 2 2 2 3" xfId="3807" xr:uid="{44588DAD-5B14-4412-8FD4-52D7DE3D81D8}"/>
    <cellStyle name="Normal 2 3 3 2 2 2 2 3 2" xfId="9531" xr:uid="{C680C171-1F90-4949-B377-35D52F382D4E}"/>
    <cellStyle name="Normal 2 3 3 2 2 2 2 3 3" xfId="15255" xr:uid="{1320F62D-1EED-4596-861F-304E1ACE1C89}"/>
    <cellStyle name="Normal 2 3 3 2 2 2 2 4" xfId="6669" xr:uid="{96D6F0D9-3917-4F1A-A517-026875D7DC2C}"/>
    <cellStyle name="Normal 2 3 3 2 2 2 2 5" xfId="12393" xr:uid="{B1030460-3BC5-47F9-99A1-C8F1EC2631E9}"/>
    <cellStyle name="Normal 2 3 3 2 2 2 3" xfId="1422" xr:uid="{19DDF672-ED5D-403A-850A-05AE45A818D3}"/>
    <cellStyle name="Normal 2 3 3 2 2 2 3 2" xfId="2853" xr:uid="{6A0CD78A-B794-4CF5-946C-684F165C2B27}"/>
    <cellStyle name="Normal 2 3 3 2 2 2 3 2 2" xfId="5715" xr:uid="{5240ABF3-9760-45C3-BD92-689255B57165}"/>
    <cellStyle name="Normal 2 3 3 2 2 2 3 2 2 2" xfId="11439" xr:uid="{05D371CE-1338-44D8-BC64-D0C3F5895779}"/>
    <cellStyle name="Normal 2 3 3 2 2 2 3 2 2 3" xfId="17163" xr:uid="{B413E637-7EA9-4A41-BB26-553D15012EE3}"/>
    <cellStyle name="Normal 2 3 3 2 2 2 3 2 3" xfId="8577" xr:uid="{090A765C-CD7D-4B78-BA89-49ED95D21FC3}"/>
    <cellStyle name="Normal 2 3 3 2 2 2 3 2 4" xfId="14301" xr:uid="{01E7B6EB-57E1-4E3A-881E-B9FC19853FB7}"/>
    <cellStyle name="Normal 2 3 3 2 2 2 3 3" xfId="4284" xr:uid="{7C1895F1-F00D-4917-9A81-B3FC7CB3EE65}"/>
    <cellStyle name="Normal 2 3 3 2 2 2 3 3 2" xfId="10008" xr:uid="{0A2EFD69-3627-4FBA-8C14-6046588A54E6}"/>
    <cellStyle name="Normal 2 3 3 2 2 2 3 3 3" xfId="15732" xr:uid="{B5D5EA2E-6CAC-4747-B574-95D62661AC2C}"/>
    <cellStyle name="Normal 2 3 3 2 2 2 3 4" xfId="7146" xr:uid="{A86842A8-4B3B-45B8-9102-56CEEAE3803C}"/>
    <cellStyle name="Normal 2 3 3 2 2 2 3 5" xfId="12870" xr:uid="{E6EAE474-F516-443D-AD89-9FF44CF91995}"/>
    <cellStyle name="Normal 2 3 3 2 2 2 4" xfId="1899" xr:uid="{AB6F1BC4-F485-412D-934D-398892579122}"/>
    <cellStyle name="Normal 2 3 3 2 2 2 4 2" xfId="4761" xr:uid="{2E91BBAC-18DB-4A17-8589-0A21BA68C328}"/>
    <cellStyle name="Normal 2 3 3 2 2 2 4 2 2" xfId="10485" xr:uid="{A9D6006F-7CB8-440D-87C8-91D694DDFAB8}"/>
    <cellStyle name="Normal 2 3 3 2 2 2 4 2 3" xfId="16209" xr:uid="{64BECB88-B1BA-4DE4-BC8F-7A2436CF7E45}"/>
    <cellStyle name="Normal 2 3 3 2 2 2 4 3" xfId="7623" xr:uid="{5EF7761E-A140-41D0-A604-D0BF35CBA3ED}"/>
    <cellStyle name="Normal 2 3 3 2 2 2 4 4" xfId="13347" xr:uid="{DF2A2EC5-7DD4-4AF4-8948-BC13DB86BAEE}"/>
    <cellStyle name="Normal 2 3 3 2 2 2 5" xfId="3330" xr:uid="{F498F67A-E3C5-45B2-9DBC-EA57E2326F5C}"/>
    <cellStyle name="Normal 2 3 3 2 2 2 5 2" xfId="9054" xr:uid="{5ABA6A7D-E106-487C-A33B-8CABEB14140F}"/>
    <cellStyle name="Normal 2 3 3 2 2 2 5 3" xfId="14778" xr:uid="{0A8BC8E9-2361-4A7B-AB8A-F85AB5007D7D}"/>
    <cellStyle name="Normal 2 3 3 2 2 2 6" xfId="6192" xr:uid="{7EF827FF-0A52-4614-925F-E4D94CB5CFF9}"/>
    <cellStyle name="Normal 2 3 3 2 2 2 7" xfId="11916" xr:uid="{11943079-3A3E-4019-B79A-90AD45A1729B}"/>
    <cellStyle name="Normal 2 3 3 2 2 3" xfId="706" xr:uid="{DBADD699-41DE-41D2-B41F-9593B33D2FA5}"/>
    <cellStyle name="Normal 2 3 3 2 2 3 2" xfId="2137" xr:uid="{26A05CA8-4F9B-4B87-B33F-6C41CAED838C}"/>
    <cellStyle name="Normal 2 3 3 2 2 3 2 2" xfId="4999" xr:uid="{25EB064F-5FBF-42DA-8078-220ACF9810FE}"/>
    <cellStyle name="Normal 2 3 3 2 2 3 2 2 2" xfId="10723" xr:uid="{065CB3D0-BCB3-4DDB-9C71-AA2EBF1909D0}"/>
    <cellStyle name="Normal 2 3 3 2 2 3 2 2 3" xfId="16447" xr:uid="{D5025BDC-5CB1-494D-9965-A53558985D06}"/>
    <cellStyle name="Normal 2 3 3 2 2 3 2 3" xfId="7861" xr:uid="{274F625D-3822-42CF-BDCE-DE29B5207C4F}"/>
    <cellStyle name="Normal 2 3 3 2 2 3 2 4" xfId="13585" xr:uid="{682309B9-B0A3-4DFE-B47A-54036462A843}"/>
    <cellStyle name="Normal 2 3 3 2 2 3 3" xfId="3568" xr:uid="{2F30B1A9-B7B1-4E71-8861-15D36F5523B1}"/>
    <cellStyle name="Normal 2 3 3 2 2 3 3 2" xfId="9292" xr:uid="{B52C4B43-5605-4A9E-BF3A-38C9F6EA7525}"/>
    <cellStyle name="Normal 2 3 3 2 2 3 3 3" xfId="15016" xr:uid="{7C3AB19F-3DBA-422A-9633-860A1B602FF5}"/>
    <cellStyle name="Normal 2 3 3 2 2 3 4" xfId="6430" xr:uid="{CBACC891-243D-4274-BE7D-504B8A37BBF6}"/>
    <cellStyle name="Normal 2 3 3 2 2 3 5" xfId="12154" xr:uid="{63839BD8-1BDB-410E-8697-7AE4FF7394FE}"/>
    <cellStyle name="Normal 2 3 3 2 2 4" xfId="1183" xr:uid="{1D075957-0A34-4EDA-BE75-FFDC5D183440}"/>
    <cellStyle name="Normal 2 3 3 2 2 4 2" xfId="2614" xr:uid="{AE4982AD-1FA8-4CA2-8485-0E3EA2ABCAEF}"/>
    <cellStyle name="Normal 2 3 3 2 2 4 2 2" xfId="5476" xr:uid="{167A0875-0C7F-45CD-9D18-C63DCBAA9951}"/>
    <cellStyle name="Normal 2 3 3 2 2 4 2 2 2" xfId="11200" xr:uid="{D2F6470D-0298-4C93-97C7-B2F16F676C20}"/>
    <cellStyle name="Normal 2 3 3 2 2 4 2 2 3" xfId="16924" xr:uid="{E404DA4C-4655-4C78-BBCB-7DF069AAEBCB}"/>
    <cellStyle name="Normal 2 3 3 2 2 4 2 3" xfId="8338" xr:uid="{FE80AA00-4A62-4420-AEA1-214A6C687C9B}"/>
    <cellStyle name="Normal 2 3 3 2 2 4 2 4" xfId="14062" xr:uid="{C376272B-F3D8-4FE4-849C-AAB04251A6B2}"/>
    <cellStyle name="Normal 2 3 3 2 2 4 3" xfId="4045" xr:uid="{06662804-56DF-42C1-B40C-EB9E5668D052}"/>
    <cellStyle name="Normal 2 3 3 2 2 4 3 2" xfId="9769" xr:uid="{84DF8D6F-2542-4773-8443-0EF8EC8495A1}"/>
    <cellStyle name="Normal 2 3 3 2 2 4 3 3" xfId="15493" xr:uid="{B92F0704-176F-4669-B24A-CE627908F416}"/>
    <cellStyle name="Normal 2 3 3 2 2 4 4" xfId="6907" xr:uid="{D6EF06E3-3B93-43DD-9E68-504898B50F8E}"/>
    <cellStyle name="Normal 2 3 3 2 2 4 5" xfId="12631" xr:uid="{19417B9C-6CC5-4E77-B21F-8FCEAC721801}"/>
    <cellStyle name="Normal 2 3 3 2 2 5" xfId="1660" xr:uid="{C8DE1A3E-6C91-4399-B12F-640AD4554E88}"/>
    <cellStyle name="Normal 2 3 3 2 2 5 2" xfId="4522" xr:uid="{80491ABD-FF44-48D9-8761-ACDA16B703DB}"/>
    <cellStyle name="Normal 2 3 3 2 2 5 2 2" xfId="10246" xr:uid="{232080AB-4D5E-4ADB-8011-2B6327111C74}"/>
    <cellStyle name="Normal 2 3 3 2 2 5 2 3" xfId="15970" xr:uid="{D2BBEC23-A991-4410-820B-45A4F9E69B39}"/>
    <cellStyle name="Normal 2 3 3 2 2 5 3" xfId="7384" xr:uid="{799025D6-1432-400E-B7A9-F200F0488367}"/>
    <cellStyle name="Normal 2 3 3 2 2 5 4" xfId="13108" xr:uid="{E487B5E0-9AE3-4279-BEF3-1710CAA40646}"/>
    <cellStyle name="Normal 2 3 3 2 2 6" xfId="3091" xr:uid="{E0AFA2D7-D714-4145-BA41-FE978AAE5208}"/>
    <cellStyle name="Normal 2 3 3 2 2 6 2" xfId="8815" xr:uid="{2685E44B-FB54-4B09-8546-5A7BB8BC4DA3}"/>
    <cellStyle name="Normal 2 3 3 2 2 6 3" xfId="14539" xr:uid="{0A2AE76E-D23D-4D11-8AF7-382FA95B9722}"/>
    <cellStyle name="Normal 2 3 3 2 2 7" xfId="5953" xr:uid="{A0EF03E3-EDEA-48EA-BE17-9C78D9B8D34B}"/>
    <cellStyle name="Normal 2 3 3 2 2 8" xfId="11677" xr:uid="{3230166F-3094-43C8-B446-1FC0FB9C600A}"/>
    <cellStyle name="Normal 2 3 3 2 3" xfId="350" xr:uid="{E3D1751F-A2F1-4F3D-BAFA-1F3BD8F4268E}"/>
    <cellStyle name="Normal 2 3 3 2 3 2" xfId="827" xr:uid="{130041E4-C7E6-4119-B7BF-0A6F3CF4AB98}"/>
    <cellStyle name="Normal 2 3 3 2 3 2 2" xfId="2258" xr:uid="{BF89DE1C-C872-4A3C-A03C-F77B872D1334}"/>
    <cellStyle name="Normal 2 3 3 2 3 2 2 2" xfId="5120" xr:uid="{E85400B5-29AB-43FD-A994-7C79EED98604}"/>
    <cellStyle name="Normal 2 3 3 2 3 2 2 2 2" xfId="10844" xr:uid="{D4B5FDA0-E182-4916-93A6-A452BCC804B0}"/>
    <cellStyle name="Normal 2 3 3 2 3 2 2 2 3" xfId="16568" xr:uid="{8EAA8E42-EE36-4C40-8D5A-382CE85C86BD}"/>
    <cellStyle name="Normal 2 3 3 2 3 2 2 3" xfId="7982" xr:uid="{BE01BBE9-2F69-4EFA-9652-1D67D995B16F}"/>
    <cellStyle name="Normal 2 3 3 2 3 2 2 4" xfId="13706" xr:uid="{B854B18C-AA7E-426D-8AAF-E12A22233C4A}"/>
    <cellStyle name="Normal 2 3 3 2 3 2 3" xfId="3689" xr:uid="{2879A1EC-FE9A-4DB4-9EF2-E5A4DEC58029}"/>
    <cellStyle name="Normal 2 3 3 2 3 2 3 2" xfId="9413" xr:uid="{78FD4FA2-F0B2-4C52-9204-B09E64FA44B0}"/>
    <cellStyle name="Normal 2 3 3 2 3 2 3 3" xfId="15137" xr:uid="{E04B167E-1D92-41EA-859D-3F1283521CB5}"/>
    <cellStyle name="Normal 2 3 3 2 3 2 4" xfId="6551" xr:uid="{A5FE9FE9-E376-41DF-A082-4C4BF886FE87}"/>
    <cellStyle name="Normal 2 3 3 2 3 2 5" xfId="12275" xr:uid="{EA6FBB96-D13E-43B5-AB03-F973352FC34A}"/>
    <cellStyle name="Normal 2 3 3 2 3 3" xfId="1304" xr:uid="{30A2622A-8B0E-450C-B4DF-C1BCA877482C}"/>
    <cellStyle name="Normal 2 3 3 2 3 3 2" xfId="2735" xr:uid="{2CE7C986-281D-40A9-99F1-DCA550E54218}"/>
    <cellStyle name="Normal 2 3 3 2 3 3 2 2" xfId="5597" xr:uid="{E0EAC9C3-B08F-421F-93C6-AB0D99160015}"/>
    <cellStyle name="Normal 2 3 3 2 3 3 2 2 2" xfId="11321" xr:uid="{4C35B741-ACAD-431B-9C11-BDDD05557754}"/>
    <cellStyle name="Normal 2 3 3 2 3 3 2 2 3" xfId="17045" xr:uid="{72442A01-6F07-463A-A0F1-1AFE8A0823F7}"/>
    <cellStyle name="Normal 2 3 3 2 3 3 2 3" xfId="8459" xr:uid="{1ECCA8C3-FE7A-42A6-AB44-2B73FC9716BA}"/>
    <cellStyle name="Normal 2 3 3 2 3 3 2 4" xfId="14183" xr:uid="{E2AFD6B0-6D68-41DE-A5F9-FAA846D1B029}"/>
    <cellStyle name="Normal 2 3 3 2 3 3 3" xfId="4166" xr:uid="{B3A4F822-C1C1-41ED-BF4E-22505FE1E59E}"/>
    <cellStyle name="Normal 2 3 3 2 3 3 3 2" xfId="9890" xr:uid="{E345906F-73EE-4046-BCFC-23484473F5DF}"/>
    <cellStyle name="Normal 2 3 3 2 3 3 3 3" xfId="15614" xr:uid="{CD4D82AC-C49F-4B19-9E8E-F975D3AB784F}"/>
    <cellStyle name="Normal 2 3 3 2 3 3 4" xfId="7028" xr:uid="{9867C9E4-B13C-44B4-A1DD-EF21617B9B43}"/>
    <cellStyle name="Normal 2 3 3 2 3 3 5" xfId="12752" xr:uid="{7A1D57BE-B352-4EBB-A84A-F749009F0E34}"/>
    <cellStyle name="Normal 2 3 3 2 3 4" xfId="1781" xr:uid="{353FED68-DF42-46FD-A34D-B8F10C42ED40}"/>
    <cellStyle name="Normal 2 3 3 2 3 4 2" xfId="4643" xr:uid="{0F13B27C-C099-4A82-B9D9-9BF434146483}"/>
    <cellStyle name="Normal 2 3 3 2 3 4 2 2" xfId="10367" xr:uid="{18A11373-7DD4-49F3-A0E9-36A0A695E2D6}"/>
    <cellStyle name="Normal 2 3 3 2 3 4 2 3" xfId="16091" xr:uid="{D2F92E90-813E-4191-9AC0-C4F7ED272B3E}"/>
    <cellStyle name="Normal 2 3 3 2 3 4 3" xfId="7505" xr:uid="{75F8F5DC-FC2C-42A4-8440-EF81BBE4DDB7}"/>
    <cellStyle name="Normal 2 3 3 2 3 4 4" xfId="13229" xr:uid="{38A5DB30-45DB-414B-8228-54E0C609B0DA}"/>
    <cellStyle name="Normal 2 3 3 2 3 5" xfId="3212" xr:uid="{24500599-8648-441C-B1DF-9DE16AE81FCB}"/>
    <cellStyle name="Normal 2 3 3 2 3 5 2" xfId="8936" xr:uid="{0A3EABED-0AFE-4677-8064-36982F13980B}"/>
    <cellStyle name="Normal 2 3 3 2 3 5 3" xfId="14660" xr:uid="{6D5C9CF2-138E-4D5D-A6EA-9D44636C6CA4}"/>
    <cellStyle name="Normal 2 3 3 2 3 6" xfId="6074" xr:uid="{5D6A94F6-DE8F-48E5-AC02-A7FC178C3115}"/>
    <cellStyle name="Normal 2 3 3 2 3 7" xfId="11798" xr:uid="{B0AA9C39-8E6C-4AB7-A6DA-05241E741CFB}"/>
    <cellStyle name="Normal 2 3 3 2 4" xfId="588" xr:uid="{533D9B23-518C-4CB6-8265-F5E42A98CBE4}"/>
    <cellStyle name="Normal 2 3 3 2 4 2" xfId="2019" xr:uid="{6F06F602-5BAD-4C18-BD3B-A826D0F83BE4}"/>
    <cellStyle name="Normal 2 3 3 2 4 2 2" xfId="4881" xr:uid="{558AF4F8-EDDA-4B0D-85ED-4F1D6D13DBDC}"/>
    <cellStyle name="Normal 2 3 3 2 4 2 2 2" xfId="10605" xr:uid="{FB3B13D6-201A-4F06-B40B-7058634B71F7}"/>
    <cellStyle name="Normal 2 3 3 2 4 2 2 3" xfId="16329" xr:uid="{A9A0D654-40A5-4900-94D8-5D1844FB90E2}"/>
    <cellStyle name="Normal 2 3 3 2 4 2 3" xfId="7743" xr:uid="{731EF060-6C4F-4FDE-83EC-C628B8861EE8}"/>
    <cellStyle name="Normal 2 3 3 2 4 2 4" xfId="13467" xr:uid="{10BE5F4C-E55B-4F25-A210-E0D8B4D59C0A}"/>
    <cellStyle name="Normal 2 3 3 2 4 3" xfId="3450" xr:uid="{FDFA758E-F0BD-4C88-98E7-2A420CEC3637}"/>
    <cellStyle name="Normal 2 3 3 2 4 3 2" xfId="9174" xr:uid="{988B120B-53A6-4C8C-B6FD-5C904E4608A4}"/>
    <cellStyle name="Normal 2 3 3 2 4 3 3" xfId="14898" xr:uid="{B1852635-C951-4445-8D0A-2CDFCEE46966}"/>
    <cellStyle name="Normal 2 3 3 2 4 4" xfId="6312" xr:uid="{6AC9EE38-09BE-41F6-93D2-A4F26FF32DB2}"/>
    <cellStyle name="Normal 2 3 3 2 4 5" xfId="12036" xr:uid="{7A358BEB-2A01-47DF-8605-CCCEE01F2259}"/>
    <cellStyle name="Normal 2 3 3 2 5" xfId="1065" xr:uid="{6FF7C434-0213-490F-8FF6-8665495942F0}"/>
    <cellStyle name="Normal 2 3 3 2 5 2" xfId="2496" xr:uid="{05BEF767-6242-4EA3-8068-DA808580B90A}"/>
    <cellStyle name="Normal 2 3 3 2 5 2 2" xfId="5358" xr:uid="{B2FB1181-166D-44A3-8DAB-2D5F796D66D6}"/>
    <cellStyle name="Normal 2 3 3 2 5 2 2 2" xfId="11082" xr:uid="{BB800592-730B-42D1-BD34-FCA4672C9B5C}"/>
    <cellStyle name="Normal 2 3 3 2 5 2 2 3" xfId="16806" xr:uid="{92D88BCC-AA1C-4DA6-8E74-A14FF543F0E8}"/>
    <cellStyle name="Normal 2 3 3 2 5 2 3" xfId="8220" xr:uid="{D20B7FCE-70D5-498D-8607-E9C434D04A7D}"/>
    <cellStyle name="Normal 2 3 3 2 5 2 4" xfId="13944" xr:uid="{E41C1FFE-5A27-45E5-9A42-966AA8A4988A}"/>
    <cellStyle name="Normal 2 3 3 2 5 3" xfId="3927" xr:uid="{7E2857BF-D8FA-48A0-AF88-82AA0560524F}"/>
    <cellStyle name="Normal 2 3 3 2 5 3 2" xfId="9651" xr:uid="{B48E9577-3841-4DDB-815F-1646F09A01B8}"/>
    <cellStyle name="Normal 2 3 3 2 5 3 3" xfId="15375" xr:uid="{8F2BFD97-CD74-45AE-989C-B79B75C065D7}"/>
    <cellStyle name="Normal 2 3 3 2 5 4" xfId="6789" xr:uid="{FB91F6F4-D73E-4B58-877B-784E984CEC04}"/>
    <cellStyle name="Normal 2 3 3 2 5 5" xfId="12513" xr:uid="{C4E98650-C14F-4F1B-A68D-FDE95730BC49}"/>
    <cellStyle name="Normal 2 3 3 2 6" xfId="1542" xr:uid="{810CA211-1793-4D31-8BB4-0EA29EB9F60C}"/>
    <cellStyle name="Normal 2 3 3 2 6 2" xfId="4404" xr:uid="{B02F3F25-3CC4-4A8F-B124-C7D11EBA50F7}"/>
    <cellStyle name="Normal 2 3 3 2 6 2 2" xfId="10128" xr:uid="{8BD5510C-48B8-45DC-AC79-DC141D090756}"/>
    <cellStyle name="Normal 2 3 3 2 6 2 3" xfId="15852" xr:uid="{9A15C162-A481-4B75-94CA-1B64777EC2DB}"/>
    <cellStyle name="Normal 2 3 3 2 6 3" xfId="7266" xr:uid="{90DB8914-E3D3-46B3-9ADC-58975B15176E}"/>
    <cellStyle name="Normal 2 3 3 2 6 4" xfId="12990" xr:uid="{5F6709D6-29C5-4DCF-BB27-F923CD25247E}"/>
    <cellStyle name="Normal 2 3 3 2 7" xfId="2973" xr:uid="{8CF3DCCF-EA11-47F4-AC3D-F6A453797016}"/>
    <cellStyle name="Normal 2 3 3 2 7 2" xfId="8697" xr:uid="{4C8586F2-F6C7-4A75-8D8F-665BFDE5150D}"/>
    <cellStyle name="Normal 2 3 3 2 7 3" xfId="14421" xr:uid="{9DA26FD3-8419-41A6-BEB8-589557BFA184}"/>
    <cellStyle name="Normal 2 3 3 2 8" xfId="5835" xr:uid="{36CF184B-3070-475B-ABFF-6DF598743539}"/>
    <cellStyle name="Normal 2 3 3 2 9" xfId="11559" xr:uid="{425D86F0-0897-416C-8F30-ABCE5965C706}"/>
    <cellStyle name="Normal 2 3 3 3" xfId="169" xr:uid="{250AA249-F89F-4029-866E-76B6E6125FEC}"/>
    <cellStyle name="Normal 2 3 3 3 2" xfId="408" xr:uid="{DCCC3CE6-462B-43FC-90F2-143FFD671D68}"/>
    <cellStyle name="Normal 2 3 3 3 2 2" xfId="885" xr:uid="{A7CCB4EA-D405-4531-9C46-C57BBA38CA46}"/>
    <cellStyle name="Normal 2 3 3 3 2 2 2" xfId="2316" xr:uid="{9A10CCE1-E527-4007-A299-107CBBDBC112}"/>
    <cellStyle name="Normal 2 3 3 3 2 2 2 2" xfId="5178" xr:uid="{7D931FA9-4189-499E-BDEA-027A87F7A42F}"/>
    <cellStyle name="Normal 2 3 3 3 2 2 2 2 2" xfId="10902" xr:uid="{A82F5F8E-2BD1-4F8F-8DE7-1CECF870EEDD}"/>
    <cellStyle name="Normal 2 3 3 3 2 2 2 2 3" xfId="16626" xr:uid="{F2F70D6E-2533-4A0A-BADB-619AF66CDA0C}"/>
    <cellStyle name="Normal 2 3 3 3 2 2 2 3" xfId="8040" xr:uid="{9B3381FD-0794-4FB1-994D-50E5FF23DEFE}"/>
    <cellStyle name="Normal 2 3 3 3 2 2 2 4" xfId="13764" xr:uid="{9299E827-340C-4C57-ACD1-E9217A7585F2}"/>
    <cellStyle name="Normal 2 3 3 3 2 2 3" xfId="3747" xr:uid="{68621B08-09E5-400E-B26C-211974243856}"/>
    <cellStyle name="Normal 2 3 3 3 2 2 3 2" xfId="9471" xr:uid="{DAA2633D-5006-4BB2-BB34-2051FE412750}"/>
    <cellStyle name="Normal 2 3 3 3 2 2 3 3" xfId="15195" xr:uid="{B3F424C9-C9CA-493A-BF86-7E3D5FB4CFDC}"/>
    <cellStyle name="Normal 2 3 3 3 2 2 4" xfId="6609" xr:uid="{7BA5606B-4228-4D4C-BF0E-76A117D19BA8}"/>
    <cellStyle name="Normal 2 3 3 3 2 2 5" xfId="12333" xr:uid="{95642DD7-FCC9-486E-88C8-D4A4A88C8A6E}"/>
    <cellStyle name="Normal 2 3 3 3 2 3" xfId="1362" xr:uid="{6C3024AF-23A8-44ED-9361-0E31456F70BA}"/>
    <cellStyle name="Normal 2 3 3 3 2 3 2" xfId="2793" xr:uid="{4498D7B1-B848-448E-BC6B-020FA9AD9918}"/>
    <cellStyle name="Normal 2 3 3 3 2 3 2 2" xfId="5655" xr:uid="{5A61F1A2-C502-4567-8466-C29C223D7CB7}"/>
    <cellStyle name="Normal 2 3 3 3 2 3 2 2 2" xfId="11379" xr:uid="{22AB76A8-7BDC-459A-866E-4771FABA13A8}"/>
    <cellStyle name="Normal 2 3 3 3 2 3 2 2 3" xfId="17103" xr:uid="{2B097C7C-1652-4B92-80F3-A51D8A0186B6}"/>
    <cellStyle name="Normal 2 3 3 3 2 3 2 3" xfId="8517" xr:uid="{126CC9F3-9364-4B15-B3DE-4919B039B619}"/>
    <cellStyle name="Normal 2 3 3 3 2 3 2 4" xfId="14241" xr:uid="{9FF69DDB-0551-4EAA-B233-437140447858}"/>
    <cellStyle name="Normal 2 3 3 3 2 3 3" xfId="4224" xr:uid="{8C6E7D3E-0A38-48A9-8DBC-6BC9B88DAF52}"/>
    <cellStyle name="Normal 2 3 3 3 2 3 3 2" xfId="9948" xr:uid="{B9483EC9-3405-44BB-896D-AB3BAF2269F8}"/>
    <cellStyle name="Normal 2 3 3 3 2 3 3 3" xfId="15672" xr:uid="{4F61E774-DC49-429B-81B2-11BD14445760}"/>
    <cellStyle name="Normal 2 3 3 3 2 3 4" xfId="7086" xr:uid="{8886E47E-1C22-4577-A53A-24BF65A0B0A1}"/>
    <cellStyle name="Normal 2 3 3 3 2 3 5" xfId="12810" xr:uid="{25A00EBE-37BE-4BB6-8136-A1C070035642}"/>
    <cellStyle name="Normal 2 3 3 3 2 4" xfId="1839" xr:uid="{0C3FF004-59D8-4B98-BC47-6D5F8CF25427}"/>
    <cellStyle name="Normal 2 3 3 3 2 4 2" xfId="4701" xr:uid="{6D794FBC-C353-4767-A284-F6C5B05B06B0}"/>
    <cellStyle name="Normal 2 3 3 3 2 4 2 2" xfId="10425" xr:uid="{1EF3898D-ADAF-4383-B1D0-616D68CDED19}"/>
    <cellStyle name="Normal 2 3 3 3 2 4 2 3" xfId="16149" xr:uid="{D7E4725D-73E1-4235-81DE-1153117266A4}"/>
    <cellStyle name="Normal 2 3 3 3 2 4 3" xfId="7563" xr:uid="{65D23AA8-365C-4B35-96C3-A86AF9E912A1}"/>
    <cellStyle name="Normal 2 3 3 3 2 4 4" xfId="13287" xr:uid="{1726AF15-4719-421A-926C-1B65B03A485F}"/>
    <cellStyle name="Normal 2 3 3 3 2 5" xfId="3270" xr:uid="{65BE2682-7DA2-4F0A-99DF-FDC0A063E625}"/>
    <cellStyle name="Normal 2 3 3 3 2 5 2" xfId="8994" xr:uid="{D9B92035-A59E-4976-AEF3-38B90E708B06}"/>
    <cellStyle name="Normal 2 3 3 3 2 5 3" xfId="14718" xr:uid="{C1FC4E2B-0A3E-4CDA-A7AB-61BA58D49868}"/>
    <cellStyle name="Normal 2 3 3 3 2 6" xfId="6132" xr:uid="{DCE64C83-EF02-467C-8477-A60FA0717AC4}"/>
    <cellStyle name="Normal 2 3 3 3 2 7" xfId="11856" xr:uid="{9D62E26C-CDF0-4C2F-8D97-433AFBF00FBC}"/>
    <cellStyle name="Normal 2 3 3 3 3" xfId="646" xr:uid="{F50EF433-3439-49E2-A775-65757A2135CA}"/>
    <cellStyle name="Normal 2 3 3 3 3 2" xfId="2077" xr:uid="{93F4D4C8-86F1-448C-A46E-7AB6F55679CD}"/>
    <cellStyle name="Normal 2 3 3 3 3 2 2" xfId="4939" xr:uid="{4049AFFB-5F49-4DED-88DD-3E33D53E94F0}"/>
    <cellStyle name="Normal 2 3 3 3 3 2 2 2" xfId="10663" xr:uid="{D41B0D53-2962-4E43-AB62-D264CE482DEE}"/>
    <cellStyle name="Normal 2 3 3 3 3 2 2 3" xfId="16387" xr:uid="{56F7CA56-6E45-4BC4-B54C-D616FB78254D}"/>
    <cellStyle name="Normal 2 3 3 3 3 2 3" xfId="7801" xr:uid="{CD581EAF-5106-4DA9-B0A7-534881E35098}"/>
    <cellStyle name="Normal 2 3 3 3 3 2 4" xfId="13525" xr:uid="{165AD77E-4978-4CCC-85C6-EAE74C969839}"/>
    <cellStyle name="Normal 2 3 3 3 3 3" xfId="3508" xr:uid="{6E534B80-4A52-43C3-85F9-26E51EEFD29A}"/>
    <cellStyle name="Normal 2 3 3 3 3 3 2" xfId="9232" xr:uid="{874F4258-E5F2-46AC-B95E-D7E12708609F}"/>
    <cellStyle name="Normal 2 3 3 3 3 3 3" xfId="14956" xr:uid="{5581B181-35C4-4167-8CB6-A3881A1AC761}"/>
    <cellStyle name="Normal 2 3 3 3 3 4" xfId="6370" xr:uid="{81FCF0AA-B969-4247-9E27-0145D5289562}"/>
    <cellStyle name="Normal 2 3 3 3 3 5" xfId="12094" xr:uid="{65B139A3-7CB1-4055-936E-315CD544CAD8}"/>
    <cellStyle name="Normal 2 3 3 3 4" xfId="1123" xr:uid="{5553D601-4055-40A5-AE6C-BCA97A9CA1DC}"/>
    <cellStyle name="Normal 2 3 3 3 4 2" xfId="2554" xr:uid="{CC1D14E0-D170-4788-98C4-C2BD00015006}"/>
    <cellStyle name="Normal 2 3 3 3 4 2 2" xfId="5416" xr:uid="{2D11ED0B-EDD6-46B2-9DA5-B4E8A10FB941}"/>
    <cellStyle name="Normal 2 3 3 3 4 2 2 2" xfId="11140" xr:uid="{D34E33DD-9B70-4D4A-A11D-F1675E9ECD6C}"/>
    <cellStyle name="Normal 2 3 3 3 4 2 2 3" xfId="16864" xr:uid="{D1FAA934-D311-4C78-A999-E9706169127B}"/>
    <cellStyle name="Normal 2 3 3 3 4 2 3" xfId="8278" xr:uid="{4A2F597D-5385-457D-88D3-598C48BBD805}"/>
    <cellStyle name="Normal 2 3 3 3 4 2 4" xfId="14002" xr:uid="{6008DBCD-773F-4D8E-B2B4-26E079D50670}"/>
    <cellStyle name="Normal 2 3 3 3 4 3" xfId="3985" xr:uid="{5D909AD5-A272-4FF3-80E2-384624C5E37E}"/>
    <cellStyle name="Normal 2 3 3 3 4 3 2" xfId="9709" xr:uid="{ACDE2214-2D7D-4D8F-B41C-32E2338CDD7F}"/>
    <cellStyle name="Normal 2 3 3 3 4 3 3" xfId="15433" xr:uid="{D8653F15-A766-48BB-A325-593101F59A1D}"/>
    <cellStyle name="Normal 2 3 3 3 4 4" xfId="6847" xr:uid="{C9683974-130D-45BC-AD0F-A0E7C73835F1}"/>
    <cellStyle name="Normal 2 3 3 3 4 5" xfId="12571" xr:uid="{2DBF6373-C9F1-4CB4-AA2F-115908FFC54A}"/>
    <cellStyle name="Normal 2 3 3 3 5" xfId="1600" xr:uid="{927813F4-628E-4AD7-ADF6-821D1312DAC1}"/>
    <cellStyle name="Normal 2 3 3 3 5 2" xfId="4462" xr:uid="{6FF08D8E-1773-4E3A-AAE7-C4D08AEE6648}"/>
    <cellStyle name="Normal 2 3 3 3 5 2 2" xfId="10186" xr:uid="{B46B86AB-0DD0-4607-B375-7FC77904B1D2}"/>
    <cellStyle name="Normal 2 3 3 3 5 2 3" xfId="15910" xr:uid="{43E419D1-DF2F-4FE1-9ACE-94414E3C4E88}"/>
    <cellStyle name="Normal 2 3 3 3 5 3" xfId="7324" xr:uid="{C0BB3CA8-7720-4BD2-8E86-0770B6CF8E59}"/>
    <cellStyle name="Normal 2 3 3 3 5 4" xfId="13048" xr:uid="{6D440ED5-74B3-4C21-8D2A-D555B083161D}"/>
    <cellStyle name="Normal 2 3 3 3 6" xfId="3031" xr:uid="{1C471A10-30FC-4D4C-9CE2-5AF9B86E312A}"/>
    <cellStyle name="Normal 2 3 3 3 6 2" xfId="8755" xr:uid="{BECB29B6-412C-4568-A05C-1CFE4D0DCDDE}"/>
    <cellStyle name="Normal 2 3 3 3 6 3" xfId="14479" xr:uid="{DF6E0E6C-BCCC-42AF-82B5-39EC05E32198}"/>
    <cellStyle name="Normal 2 3 3 3 7" xfId="5893" xr:uid="{71D39005-3AB0-4C42-99C8-D9B50C2FF36D}"/>
    <cellStyle name="Normal 2 3 3 3 8" xfId="11617" xr:uid="{34FE4C71-E42B-437B-808C-E253D2EB97CF}"/>
    <cellStyle name="Normal 2 3 3 4" xfId="290" xr:uid="{FC7B476E-5D0C-40E7-A64A-01B0A61069DC}"/>
    <cellStyle name="Normal 2 3 3 4 2" xfId="767" xr:uid="{1CC11766-27CB-4845-823E-73584E9601B7}"/>
    <cellStyle name="Normal 2 3 3 4 2 2" xfId="2198" xr:uid="{8D1B8510-DE84-464C-95FE-8D28A32B2F43}"/>
    <cellStyle name="Normal 2 3 3 4 2 2 2" xfId="5060" xr:uid="{D2492153-1687-4C59-A593-67BC56F05FAC}"/>
    <cellStyle name="Normal 2 3 3 4 2 2 2 2" xfId="10784" xr:uid="{903964AE-F7CF-40C1-9F46-5C4A89E0FA4B}"/>
    <cellStyle name="Normal 2 3 3 4 2 2 2 3" xfId="16508" xr:uid="{12313658-BADB-49E4-94F6-C9F68BB7B5FE}"/>
    <cellStyle name="Normal 2 3 3 4 2 2 3" xfId="7922" xr:uid="{AE0CB5EA-3CB8-4F51-B9BB-E41AF0A7934A}"/>
    <cellStyle name="Normal 2 3 3 4 2 2 4" xfId="13646" xr:uid="{BFB4110A-62CE-411F-B1A7-E5D80CBD3C09}"/>
    <cellStyle name="Normal 2 3 3 4 2 3" xfId="3629" xr:uid="{D638C234-4EBF-4976-96F9-D646EAD53888}"/>
    <cellStyle name="Normal 2 3 3 4 2 3 2" xfId="9353" xr:uid="{93D0B788-C5FE-41BF-86A8-ED5C284C874E}"/>
    <cellStyle name="Normal 2 3 3 4 2 3 3" xfId="15077" xr:uid="{B2F884A5-7EE3-4624-800E-6D18C33CB605}"/>
    <cellStyle name="Normal 2 3 3 4 2 4" xfId="6491" xr:uid="{2CDB6975-D24F-45C0-BE9D-077381D6982C}"/>
    <cellStyle name="Normal 2 3 3 4 2 5" xfId="12215" xr:uid="{C046D4AB-CAFB-46E6-A541-AB79F2F9E71B}"/>
    <cellStyle name="Normal 2 3 3 4 3" xfId="1244" xr:uid="{E890BABC-8A6E-4EFB-A508-A8E41975F495}"/>
    <cellStyle name="Normal 2 3 3 4 3 2" xfId="2675" xr:uid="{335D686E-C251-4185-AC9D-4727E8124DC1}"/>
    <cellStyle name="Normal 2 3 3 4 3 2 2" xfId="5537" xr:uid="{14144E72-CCCF-4B53-B77D-42E316CE207F}"/>
    <cellStyle name="Normal 2 3 3 4 3 2 2 2" xfId="11261" xr:uid="{AFC016D8-AF6A-4CA8-9A34-76BA35A85B84}"/>
    <cellStyle name="Normal 2 3 3 4 3 2 2 3" xfId="16985" xr:uid="{233E54EF-CD3A-4524-B0C3-1D91ADAAD54D}"/>
    <cellStyle name="Normal 2 3 3 4 3 2 3" xfId="8399" xr:uid="{07E56ECE-BE44-488D-847D-E4111DB26C47}"/>
    <cellStyle name="Normal 2 3 3 4 3 2 4" xfId="14123" xr:uid="{DBBB9E9C-3623-48CE-99D8-E3200BE599D8}"/>
    <cellStyle name="Normal 2 3 3 4 3 3" xfId="4106" xr:uid="{24EECF71-062E-40BD-8C2A-083DABA4891F}"/>
    <cellStyle name="Normal 2 3 3 4 3 3 2" xfId="9830" xr:uid="{09493A71-7C5C-461B-AC1B-E56759447866}"/>
    <cellStyle name="Normal 2 3 3 4 3 3 3" xfId="15554" xr:uid="{ACE1BC30-D277-4A2A-AD75-255C5648E2AA}"/>
    <cellStyle name="Normal 2 3 3 4 3 4" xfId="6968" xr:uid="{0EE4A53C-AB88-43D5-816C-EB11401F7BEE}"/>
    <cellStyle name="Normal 2 3 3 4 3 5" xfId="12692" xr:uid="{B527ED8A-A475-451A-B37A-E2217FBF2F37}"/>
    <cellStyle name="Normal 2 3 3 4 4" xfId="1721" xr:uid="{443F5C1F-5108-4FB5-85AB-85CE27E64F02}"/>
    <cellStyle name="Normal 2 3 3 4 4 2" xfId="4583" xr:uid="{9FD64858-96C9-4489-90B7-ADCB8A3EF809}"/>
    <cellStyle name="Normal 2 3 3 4 4 2 2" xfId="10307" xr:uid="{41A90766-A46E-441A-916E-C631797BAA70}"/>
    <cellStyle name="Normal 2 3 3 4 4 2 3" xfId="16031" xr:uid="{B556BF3D-85E5-43D7-A37D-C0CCFA1F12EF}"/>
    <cellStyle name="Normal 2 3 3 4 4 3" xfId="7445" xr:uid="{FB32FB7C-D70D-4138-9197-6C95E484566C}"/>
    <cellStyle name="Normal 2 3 3 4 4 4" xfId="13169" xr:uid="{ACF8C154-A9A5-46E2-B357-2E2D41539B97}"/>
    <cellStyle name="Normal 2 3 3 4 5" xfId="3152" xr:uid="{C7EA2E17-FEF0-411E-B22C-A72E416F34E0}"/>
    <cellStyle name="Normal 2 3 3 4 5 2" xfId="8876" xr:uid="{1C8E4C5C-C4F2-400D-80DE-06B44A6FC821}"/>
    <cellStyle name="Normal 2 3 3 4 5 3" xfId="14600" xr:uid="{2C29A746-1B0B-4954-A320-735AC432F9D7}"/>
    <cellStyle name="Normal 2 3 3 4 6" xfId="6014" xr:uid="{1991929C-01B2-46B1-B20D-A80026D34534}"/>
    <cellStyle name="Normal 2 3 3 4 7" xfId="11738" xr:uid="{EF9FE48F-E7C4-4910-A2DD-3815A1FD9F6E}"/>
    <cellStyle name="Normal 2 3 3 5" xfId="528" xr:uid="{BAAABBDB-F8FA-4A98-AEC0-F81453A7BB60}"/>
    <cellStyle name="Normal 2 3 3 5 2" xfId="1959" xr:uid="{8351774C-3BD6-4363-9281-B9F76FA74A41}"/>
    <cellStyle name="Normal 2 3 3 5 2 2" xfId="4821" xr:uid="{B5F0A7D7-28C4-412E-A174-FDDF9B6DB147}"/>
    <cellStyle name="Normal 2 3 3 5 2 2 2" xfId="10545" xr:uid="{788853E1-4EC2-4E2E-B89B-1397D8FD2F78}"/>
    <cellStyle name="Normal 2 3 3 5 2 2 3" xfId="16269" xr:uid="{48A986CC-81DE-4762-8C7C-07E962E886FD}"/>
    <cellStyle name="Normal 2 3 3 5 2 3" xfId="7683" xr:uid="{749D12A6-7DD0-48E6-BCF1-A90C572E2F6C}"/>
    <cellStyle name="Normal 2 3 3 5 2 4" xfId="13407" xr:uid="{C3E86258-64EF-4660-8452-9BD4E46EDA9B}"/>
    <cellStyle name="Normal 2 3 3 5 3" xfId="3390" xr:uid="{85A1C2DF-6189-4E63-8202-F24CA106C9D2}"/>
    <cellStyle name="Normal 2 3 3 5 3 2" xfId="9114" xr:uid="{167EC837-28A4-4030-A69D-DCDD0BC39147}"/>
    <cellStyle name="Normal 2 3 3 5 3 3" xfId="14838" xr:uid="{4385CB4E-AF6D-4A7E-A100-0A488F8282A5}"/>
    <cellStyle name="Normal 2 3 3 5 4" xfId="6252" xr:uid="{B03C626C-A487-46C1-9459-51E225E474A3}"/>
    <cellStyle name="Normal 2 3 3 5 5" xfId="11976" xr:uid="{6738134F-9AB6-4F87-9E6C-E00131C39899}"/>
    <cellStyle name="Normal 2 3 3 6" xfId="1005" xr:uid="{7557C392-3FF0-41B9-8B8F-261F43AB5F54}"/>
    <cellStyle name="Normal 2 3 3 6 2" xfId="2436" xr:uid="{D95B29A4-EDFB-42ED-8ADB-79B3F877E47F}"/>
    <cellStyle name="Normal 2 3 3 6 2 2" xfId="5298" xr:uid="{0F366794-D36B-4FF7-B2CF-D50A7F258261}"/>
    <cellStyle name="Normal 2 3 3 6 2 2 2" xfId="11022" xr:uid="{D00D6B5E-4089-4CA8-8973-49E818CC35F5}"/>
    <cellStyle name="Normal 2 3 3 6 2 2 3" xfId="16746" xr:uid="{45EBF528-B5B6-4691-9F4F-B9D91814CA57}"/>
    <cellStyle name="Normal 2 3 3 6 2 3" xfId="8160" xr:uid="{0629B600-2BA8-482B-BED3-33AD30BD82CB}"/>
    <cellStyle name="Normal 2 3 3 6 2 4" xfId="13884" xr:uid="{47BA496E-8685-4D3D-82A5-2643A90169FF}"/>
    <cellStyle name="Normal 2 3 3 6 3" xfId="3867" xr:uid="{2FB75324-A94E-4E13-A63A-6697EC8A3222}"/>
    <cellStyle name="Normal 2 3 3 6 3 2" xfId="9591" xr:uid="{B347B764-A805-4E43-B698-1CADEE879E5B}"/>
    <cellStyle name="Normal 2 3 3 6 3 3" xfId="15315" xr:uid="{2092BC1D-A4ED-4D5E-A446-5526C8D0A568}"/>
    <cellStyle name="Normal 2 3 3 6 4" xfId="6729" xr:uid="{CE42898B-9215-4014-9A86-46071C4F8EF8}"/>
    <cellStyle name="Normal 2 3 3 6 5" xfId="12453" xr:uid="{214740DA-1EA4-4373-A73B-F25CA8B91802}"/>
    <cellStyle name="Normal 2 3 3 7" xfId="1482" xr:uid="{82EA958E-7204-4DBF-8CC0-2718429E183E}"/>
    <cellStyle name="Normal 2 3 3 7 2" xfId="4344" xr:uid="{6BCF47C5-C8C1-49AF-9204-EFA83FD77F27}"/>
    <cellStyle name="Normal 2 3 3 7 2 2" xfId="10068" xr:uid="{1D5302C2-9EAE-4936-B8B7-B47DFE3C1A0D}"/>
    <cellStyle name="Normal 2 3 3 7 2 3" xfId="15792" xr:uid="{7D09EDB0-4E25-494C-A9FC-310A34E606DE}"/>
    <cellStyle name="Normal 2 3 3 7 3" xfId="7206" xr:uid="{28EE7654-03C0-41C9-A5D8-B41300F9C106}"/>
    <cellStyle name="Normal 2 3 3 7 4" xfId="12930" xr:uid="{8227DB36-526E-43FD-A272-3CD526DC44E4}"/>
    <cellStyle name="Normal 2 3 3 8" xfId="2913" xr:uid="{E37D8570-ECDD-43C1-BA71-F0261BF71F0A}"/>
    <cellStyle name="Normal 2 3 3 8 2" xfId="8637" xr:uid="{4F124278-6577-48A1-9152-9BB9FE9CD605}"/>
    <cellStyle name="Normal 2 3 3 8 3" xfId="14361" xr:uid="{295A5016-95EB-4796-A89C-37C6AFBCF88A}"/>
    <cellStyle name="Normal 2 3 3 9" xfId="5776" xr:uid="{62AA3541-8931-4958-8FB8-CF0B5F0A1CA7}"/>
    <cellStyle name="Normal 2 3 4" xfId="72" xr:uid="{1829273F-E2FD-449E-8365-18A978D4697C}"/>
    <cellStyle name="Normal 2 3 4 2" xfId="190" xr:uid="{B11C5023-FD74-4774-9635-3F00771F7C12}"/>
    <cellStyle name="Normal 2 3 4 2 2" xfId="429" xr:uid="{7666283D-D16B-47E9-A84B-39CB54D135D2}"/>
    <cellStyle name="Normal 2 3 4 2 2 2" xfId="906" xr:uid="{C50DE923-FFB6-4C71-9B9E-C521A4A4A311}"/>
    <cellStyle name="Normal 2 3 4 2 2 2 2" xfId="2337" xr:uid="{123FE060-5ED8-414A-A66E-4B4909C8905A}"/>
    <cellStyle name="Normal 2 3 4 2 2 2 2 2" xfId="5199" xr:uid="{3C257AA0-3F2F-4AC7-A850-5209C13FD22E}"/>
    <cellStyle name="Normal 2 3 4 2 2 2 2 2 2" xfId="10923" xr:uid="{71E43EBB-0676-4AA1-8BF0-4AB29A81C2E5}"/>
    <cellStyle name="Normal 2 3 4 2 2 2 2 2 3" xfId="16647" xr:uid="{89CF0ED0-6AD6-45BE-BE8D-F461521358FA}"/>
    <cellStyle name="Normal 2 3 4 2 2 2 2 3" xfId="8061" xr:uid="{BE93B26C-BD47-415B-B7F4-AC316621BF3C}"/>
    <cellStyle name="Normal 2 3 4 2 2 2 2 4" xfId="13785" xr:uid="{3D78D4FA-06A3-4D3B-B76C-30E1B10A7AA2}"/>
    <cellStyle name="Normal 2 3 4 2 2 2 3" xfId="3768" xr:uid="{A07EECF9-09C4-4545-97F0-24228FFD827D}"/>
    <cellStyle name="Normal 2 3 4 2 2 2 3 2" xfId="9492" xr:uid="{A98A0477-CF3C-4DF5-A6B1-1EEF9D14CF6F}"/>
    <cellStyle name="Normal 2 3 4 2 2 2 3 3" xfId="15216" xr:uid="{3AA50C46-CF5F-4DE7-A91B-DDD2A497E3B8}"/>
    <cellStyle name="Normal 2 3 4 2 2 2 4" xfId="6630" xr:uid="{134C9671-E7B9-4E65-94D1-FDCA4834C819}"/>
    <cellStyle name="Normal 2 3 4 2 2 2 5" xfId="12354" xr:uid="{9DAE6D4F-3680-4419-8D09-281BA850CBBB}"/>
    <cellStyle name="Normal 2 3 4 2 2 3" xfId="1383" xr:uid="{2DF377A0-C7D5-4C29-AB58-B62E882BCDE7}"/>
    <cellStyle name="Normal 2 3 4 2 2 3 2" xfId="2814" xr:uid="{E017C616-7098-4E7A-88E0-B30E1AEBC03E}"/>
    <cellStyle name="Normal 2 3 4 2 2 3 2 2" xfId="5676" xr:uid="{A1767190-D9C8-441B-BEFD-0D4DF21B2A65}"/>
    <cellStyle name="Normal 2 3 4 2 2 3 2 2 2" xfId="11400" xr:uid="{74164189-CE27-44D8-B8F2-37038660AC90}"/>
    <cellStyle name="Normal 2 3 4 2 2 3 2 2 3" xfId="17124" xr:uid="{A2A95F55-2F04-434D-98A8-C23A12384973}"/>
    <cellStyle name="Normal 2 3 4 2 2 3 2 3" xfId="8538" xr:uid="{2A3BF296-B991-426B-9791-7E8DDC8BC7F4}"/>
    <cellStyle name="Normal 2 3 4 2 2 3 2 4" xfId="14262" xr:uid="{08BAC8FA-D995-4D43-B8CB-E3BF6FDEA7D9}"/>
    <cellStyle name="Normal 2 3 4 2 2 3 3" xfId="4245" xr:uid="{3594D1F7-9ECB-4F84-8B02-D6CEFD891983}"/>
    <cellStyle name="Normal 2 3 4 2 2 3 3 2" xfId="9969" xr:uid="{8957DD94-88CA-441C-9BF1-1E5FB933E28E}"/>
    <cellStyle name="Normal 2 3 4 2 2 3 3 3" xfId="15693" xr:uid="{9DC9232D-9CF6-4C5A-BEF6-A73E29CDD810}"/>
    <cellStyle name="Normal 2 3 4 2 2 3 4" xfId="7107" xr:uid="{F6ECDACF-A8BC-473D-A2DF-1D46EAEBB5E7}"/>
    <cellStyle name="Normal 2 3 4 2 2 3 5" xfId="12831" xr:uid="{645553EF-C408-462C-87FD-CABC6EFFA8DB}"/>
    <cellStyle name="Normal 2 3 4 2 2 4" xfId="1860" xr:uid="{4AE2EC31-8A7B-4306-AE4C-0CC6ACA3EF5D}"/>
    <cellStyle name="Normal 2 3 4 2 2 4 2" xfId="4722" xr:uid="{2273F4EA-B3E2-4426-952F-9BF4CF2C5E8E}"/>
    <cellStyle name="Normal 2 3 4 2 2 4 2 2" xfId="10446" xr:uid="{76A8E7D1-649F-4B57-B7F9-015F3B979110}"/>
    <cellStyle name="Normal 2 3 4 2 2 4 2 3" xfId="16170" xr:uid="{8C8390FB-7C29-484D-B74F-30ADBF7EE3A9}"/>
    <cellStyle name="Normal 2 3 4 2 2 4 3" xfId="7584" xr:uid="{9C94DFED-9E3C-420E-A3A8-D9C23007506E}"/>
    <cellStyle name="Normal 2 3 4 2 2 4 4" xfId="13308" xr:uid="{FC278459-0868-4076-A69C-A47610A737EC}"/>
    <cellStyle name="Normal 2 3 4 2 2 5" xfId="3291" xr:uid="{810C1EC0-7EC1-44A5-AB9D-9A2D5473B2B3}"/>
    <cellStyle name="Normal 2 3 4 2 2 5 2" xfId="9015" xr:uid="{6008D822-57D1-44DE-9512-2DBE2EB934F0}"/>
    <cellStyle name="Normal 2 3 4 2 2 5 3" xfId="14739" xr:uid="{BD2E6B76-D9D0-4723-9C1C-1274CE3FFF82}"/>
    <cellStyle name="Normal 2 3 4 2 2 6" xfId="6153" xr:uid="{9AFE1B30-FC24-4854-818D-B14B64DEFF9C}"/>
    <cellStyle name="Normal 2 3 4 2 2 7" xfId="11877" xr:uid="{0D9CE391-241F-4390-8788-5DE652953051}"/>
    <cellStyle name="Normal 2 3 4 2 3" xfId="667" xr:uid="{7D8F68A8-6C62-4E21-8A5C-24D237B49346}"/>
    <cellStyle name="Normal 2 3 4 2 3 2" xfId="2098" xr:uid="{BB6CD651-8738-44E8-842A-7D1F06611111}"/>
    <cellStyle name="Normal 2 3 4 2 3 2 2" xfId="4960" xr:uid="{AD122FA1-ACE3-4A46-8F20-C3C1C1D0EC59}"/>
    <cellStyle name="Normal 2 3 4 2 3 2 2 2" xfId="10684" xr:uid="{ADB7EB94-9F5D-4BDF-92B0-D29EDE82436F}"/>
    <cellStyle name="Normal 2 3 4 2 3 2 2 3" xfId="16408" xr:uid="{6D3C614A-D4DA-4FF0-9E02-C8B44D6CDB19}"/>
    <cellStyle name="Normal 2 3 4 2 3 2 3" xfId="7822" xr:uid="{38BA97E8-C65A-4886-A850-E66A4D9272A1}"/>
    <cellStyle name="Normal 2 3 4 2 3 2 4" xfId="13546" xr:uid="{3E76A797-DF7A-452A-AE2D-DF590E063A2F}"/>
    <cellStyle name="Normal 2 3 4 2 3 3" xfId="3529" xr:uid="{FA3F8DC3-B1D5-4D30-8155-9983DC9E7E9E}"/>
    <cellStyle name="Normal 2 3 4 2 3 3 2" xfId="9253" xr:uid="{B4C4C24D-229D-4F8D-8CA3-7B0DA803B86D}"/>
    <cellStyle name="Normal 2 3 4 2 3 3 3" xfId="14977" xr:uid="{8A4B5FCC-0900-429E-813B-428A7B17731F}"/>
    <cellStyle name="Normal 2 3 4 2 3 4" xfId="6391" xr:uid="{2F37CF0C-A8AD-4EFE-8D72-E96F66DC1CED}"/>
    <cellStyle name="Normal 2 3 4 2 3 5" xfId="12115" xr:uid="{2515DF70-6099-49FF-97E8-62946B761CDC}"/>
    <cellStyle name="Normal 2 3 4 2 4" xfId="1144" xr:uid="{4EACD6D0-C676-48F0-90BD-126DC021E236}"/>
    <cellStyle name="Normal 2 3 4 2 4 2" xfId="2575" xr:uid="{299FAD81-B61C-44B7-8372-B1FAA9898436}"/>
    <cellStyle name="Normal 2 3 4 2 4 2 2" xfId="5437" xr:uid="{F310E5B4-71C1-4C3A-BA87-77C322ACDDA6}"/>
    <cellStyle name="Normal 2 3 4 2 4 2 2 2" xfId="11161" xr:uid="{2EC88070-C291-47CE-A0B3-7DBB33B1C4CD}"/>
    <cellStyle name="Normal 2 3 4 2 4 2 2 3" xfId="16885" xr:uid="{2468EF16-689C-4348-BEF3-65345C36DBA3}"/>
    <cellStyle name="Normal 2 3 4 2 4 2 3" xfId="8299" xr:uid="{21436070-8893-4CDC-8CDC-64A5204194B5}"/>
    <cellStyle name="Normal 2 3 4 2 4 2 4" xfId="14023" xr:uid="{31F25BBA-D4D5-4D14-850C-A1BF3B3F4FD7}"/>
    <cellStyle name="Normal 2 3 4 2 4 3" xfId="4006" xr:uid="{D6AE1050-7592-4CF2-85FD-7BF0C5E54D92}"/>
    <cellStyle name="Normal 2 3 4 2 4 3 2" xfId="9730" xr:uid="{6A999E88-FFB7-40C4-9075-0FD3A8AF2651}"/>
    <cellStyle name="Normal 2 3 4 2 4 3 3" xfId="15454" xr:uid="{5F714DA8-4D29-44E4-A705-5376FBF92899}"/>
    <cellStyle name="Normal 2 3 4 2 4 4" xfId="6868" xr:uid="{5681EB09-1196-4F43-9AF9-FF182C55B028}"/>
    <cellStyle name="Normal 2 3 4 2 4 5" xfId="12592" xr:uid="{76462517-F87E-4644-BB2B-AB4B5CE75ACC}"/>
    <cellStyle name="Normal 2 3 4 2 5" xfId="1621" xr:uid="{2D303561-4F2D-4A68-9E18-B862876E0124}"/>
    <cellStyle name="Normal 2 3 4 2 5 2" xfId="4483" xr:uid="{83CF577E-31A5-4417-8C62-E10BCADA5405}"/>
    <cellStyle name="Normal 2 3 4 2 5 2 2" xfId="10207" xr:uid="{D2C83786-4527-434F-AFC5-8E55A5610BD5}"/>
    <cellStyle name="Normal 2 3 4 2 5 2 3" xfId="15931" xr:uid="{F1DF999B-D43A-40D9-AEEB-D25D315744ED}"/>
    <cellStyle name="Normal 2 3 4 2 5 3" xfId="7345" xr:uid="{961890C3-46AC-44E4-9EB2-1E51E1C64DE9}"/>
    <cellStyle name="Normal 2 3 4 2 5 4" xfId="13069" xr:uid="{8E2D707F-F7E9-4727-A065-673F8733A3E3}"/>
    <cellStyle name="Normal 2 3 4 2 6" xfId="3052" xr:uid="{DC03D61C-0B82-4A25-AB56-946098CADA7D}"/>
    <cellStyle name="Normal 2 3 4 2 6 2" xfId="8776" xr:uid="{80A1531F-F892-451E-ACC7-80DBEC4D2E5F}"/>
    <cellStyle name="Normal 2 3 4 2 6 3" xfId="14500" xr:uid="{04C968DC-4EB4-452D-9627-F692F7B7C3EB}"/>
    <cellStyle name="Normal 2 3 4 2 7" xfId="5914" xr:uid="{98E089FF-04FE-442E-B50B-3FC71D55FDF9}"/>
    <cellStyle name="Normal 2 3 4 2 8" xfId="11638" xr:uid="{CF8D0B14-AEE1-474A-A69D-F242D70A30FD}"/>
    <cellStyle name="Normal 2 3 4 3" xfId="311" xr:uid="{797F3A60-A7D2-4D03-9D23-F522C68FB467}"/>
    <cellStyle name="Normal 2 3 4 3 2" xfId="788" xr:uid="{96C33FF5-2753-4608-A054-365275B6415D}"/>
    <cellStyle name="Normal 2 3 4 3 2 2" xfId="2219" xr:uid="{95689840-3E18-4FA1-8F37-65CD7706C4B2}"/>
    <cellStyle name="Normal 2 3 4 3 2 2 2" xfId="5081" xr:uid="{49F6EA01-FBDF-400A-A967-85C7FB8EDEE9}"/>
    <cellStyle name="Normal 2 3 4 3 2 2 2 2" xfId="10805" xr:uid="{F7F55913-1D7B-4319-8017-880D942194A9}"/>
    <cellStyle name="Normal 2 3 4 3 2 2 2 3" xfId="16529" xr:uid="{48846716-DC8A-4F87-8F29-D01BBFCE1393}"/>
    <cellStyle name="Normal 2 3 4 3 2 2 3" xfId="7943" xr:uid="{FA4C7AC3-68B3-493D-A8C7-75719F52BC89}"/>
    <cellStyle name="Normal 2 3 4 3 2 2 4" xfId="13667" xr:uid="{F02053E0-95CC-4803-B241-6B12DAE6C9EB}"/>
    <cellStyle name="Normal 2 3 4 3 2 3" xfId="3650" xr:uid="{5A597ABD-5F88-4947-BBE5-58E8C2B997CA}"/>
    <cellStyle name="Normal 2 3 4 3 2 3 2" xfId="9374" xr:uid="{8728F599-A419-44AF-9428-9570FDB1EC19}"/>
    <cellStyle name="Normal 2 3 4 3 2 3 3" xfId="15098" xr:uid="{FE1BC8F3-236D-4FAA-AB98-CCB08F535F0E}"/>
    <cellStyle name="Normal 2 3 4 3 2 4" xfId="6512" xr:uid="{93D74870-D63E-46F2-9C5F-1B5062765EF4}"/>
    <cellStyle name="Normal 2 3 4 3 2 5" xfId="12236" xr:uid="{328627B9-1B23-47F1-9632-C3D3B9DE4AD5}"/>
    <cellStyle name="Normal 2 3 4 3 3" xfId="1265" xr:uid="{607458C9-85ED-4E10-8037-54909C39522E}"/>
    <cellStyle name="Normal 2 3 4 3 3 2" xfId="2696" xr:uid="{D5226081-3629-45D9-B9B2-3E513E92931C}"/>
    <cellStyle name="Normal 2 3 4 3 3 2 2" xfId="5558" xr:uid="{A06CF91A-76C4-442E-8598-8A7757F7974A}"/>
    <cellStyle name="Normal 2 3 4 3 3 2 2 2" xfId="11282" xr:uid="{D73D20F6-3FEA-46B7-979F-4AAD810700DC}"/>
    <cellStyle name="Normal 2 3 4 3 3 2 2 3" xfId="17006" xr:uid="{BFC87180-7204-4411-A7A1-928BC272C15C}"/>
    <cellStyle name="Normal 2 3 4 3 3 2 3" xfId="8420" xr:uid="{E5FC5119-15FE-4C95-B252-49B63F0BF91D}"/>
    <cellStyle name="Normal 2 3 4 3 3 2 4" xfId="14144" xr:uid="{AE7FE04A-CD9E-4596-959C-4E780B9B6180}"/>
    <cellStyle name="Normal 2 3 4 3 3 3" xfId="4127" xr:uid="{A4D1E3AE-095B-4A8A-8705-5CC3B4D8EF15}"/>
    <cellStyle name="Normal 2 3 4 3 3 3 2" xfId="9851" xr:uid="{1A5CED6E-7B4F-448D-B06D-1C0F48891E7A}"/>
    <cellStyle name="Normal 2 3 4 3 3 3 3" xfId="15575" xr:uid="{22B39CDF-FA28-4B34-80A3-BF0A222B0A4E}"/>
    <cellStyle name="Normal 2 3 4 3 3 4" xfId="6989" xr:uid="{0C653868-130F-44D0-BC16-6643419BCA49}"/>
    <cellStyle name="Normal 2 3 4 3 3 5" xfId="12713" xr:uid="{6FC13A06-4870-4328-98D8-8149FD37C351}"/>
    <cellStyle name="Normal 2 3 4 3 4" xfId="1742" xr:uid="{3A93705D-3398-4A80-801A-65A34AE22BAD}"/>
    <cellStyle name="Normal 2 3 4 3 4 2" xfId="4604" xr:uid="{575E1D48-5B4B-4D14-8248-B67C9A6FA5F3}"/>
    <cellStyle name="Normal 2 3 4 3 4 2 2" xfId="10328" xr:uid="{E6F812B1-BF6B-49B3-B428-8D16A3AF1503}"/>
    <cellStyle name="Normal 2 3 4 3 4 2 3" xfId="16052" xr:uid="{DB560680-E12B-4BB7-9ECE-853B10BBBF9F}"/>
    <cellStyle name="Normal 2 3 4 3 4 3" xfId="7466" xr:uid="{253E0A65-77A1-4835-B742-88BD9C0019AA}"/>
    <cellStyle name="Normal 2 3 4 3 4 4" xfId="13190" xr:uid="{FF92A66B-8971-4BB2-9303-7A5DD6BF2A7F}"/>
    <cellStyle name="Normal 2 3 4 3 5" xfId="3173" xr:uid="{C2C4083B-1D8D-4A3A-AF8E-FF4682625429}"/>
    <cellStyle name="Normal 2 3 4 3 5 2" xfId="8897" xr:uid="{5FBA306D-4472-4D27-8800-E3B0187CB84E}"/>
    <cellStyle name="Normal 2 3 4 3 5 3" xfId="14621" xr:uid="{F754B92E-94EC-4FE2-880A-D1E126D20D53}"/>
    <cellStyle name="Normal 2 3 4 3 6" xfId="6035" xr:uid="{E681419C-0D87-4E8D-919B-3F4381F167B9}"/>
    <cellStyle name="Normal 2 3 4 3 7" xfId="11759" xr:uid="{4169302E-B001-4255-90B4-B6C34444FF6E}"/>
    <cellStyle name="Normal 2 3 4 4" xfId="549" xr:uid="{310B5F33-441F-4D62-8799-4621689DE352}"/>
    <cellStyle name="Normal 2 3 4 4 2" xfId="1980" xr:uid="{0A86D8DF-D5CF-4ED9-ADEE-D7826BF98CC7}"/>
    <cellStyle name="Normal 2 3 4 4 2 2" xfId="4842" xr:uid="{980FEB40-E465-4522-B8FA-1E6C1EDA94EC}"/>
    <cellStyle name="Normal 2 3 4 4 2 2 2" xfId="10566" xr:uid="{BE013338-6C1E-4CCD-BC04-73A2F19B0210}"/>
    <cellStyle name="Normal 2 3 4 4 2 2 3" xfId="16290" xr:uid="{E554A90E-F1E2-4160-903F-4A6DA5AB2CFD}"/>
    <cellStyle name="Normal 2 3 4 4 2 3" xfId="7704" xr:uid="{15BC83D0-B18D-43D6-83E0-8ED0B053AE1A}"/>
    <cellStyle name="Normal 2 3 4 4 2 4" xfId="13428" xr:uid="{6DB219A1-044C-4B50-9B06-4A8CD1D646E6}"/>
    <cellStyle name="Normal 2 3 4 4 3" xfId="3411" xr:uid="{5EA2DA3C-FC76-4C7E-AFCB-7DCEB1D2F3AF}"/>
    <cellStyle name="Normal 2 3 4 4 3 2" xfId="9135" xr:uid="{FC0BD6E6-39E3-4D19-900C-9D6A8931C9FC}"/>
    <cellStyle name="Normal 2 3 4 4 3 3" xfId="14859" xr:uid="{548884A3-334F-4617-A0C4-0DD62891CD3A}"/>
    <cellStyle name="Normal 2 3 4 4 4" xfId="6273" xr:uid="{8C95E20B-9E86-434C-9107-9B9C2F13CA45}"/>
    <cellStyle name="Normal 2 3 4 4 5" xfId="11997" xr:uid="{888D93C8-A91F-4A00-A8C9-1A36DE601408}"/>
    <cellStyle name="Normal 2 3 4 5" xfId="1026" xr:uid="{DCB3D5C3-49EF-4C3A-B5AE-451B41E8EC50}"/>
    <cellStyle name="Normal 2 3 4 5 2" xfId="2457" xr:uid="{CA786B24-4AC1-49F4-B614-BD1655F31C08}"/>
    <cellStyle name="Normal 2 3 4 5 2 2" xfId="5319" xr:uid="{9FD75BF1-8F84-4AA7-920C-17229B0B003F}"/>
    <cellStyle name="Normal 2 3 4 5 2 2 2" xfId="11043" xr:uid="{6D6D8E90-0128-4FCB-92F6-07C7F0790F8E}"/>
    <cellStyle name="Normal 2 3 4 5 2 2 3" xfId="16767" xr:uid="{61369E3B-0308-4B2F-A70A-92A95EA3CD3F}"/>
    <cellStyle name="Normal 2 3 4 5 2 3" xfId="8181" xr:uid="{BEEFD365-5342-45A2-B28B-FF9724765ED6}"/>
    <cellStyle name="Normal 2 3 4 5 2 4" xfId="13905" xr:uid="{279690CB-1593-4A41-A67D-9E4C1EFC5C27}"/>
    <cellStyle name="Normal 2 3 4 5 3" xfId="3888" xr:uid="{24370C4A-1B15-45F5-A53A-854BE03CA5B4}"/>
    <cellStyle name="Normal 2 3 4 5 3 2" xfId="9612" xr:uid="{ED281950-9821-4CEC-A122-A1C62CE948D1}"/>
    <cellStyle name="Normal 2 3 4 5 3 3" xfId="15336" xr:uid="{77A11AF9-7A34-42C2-A686-35456535F7BA}"/>
    <cellStyle name="Normal 2 3 4 5 4" xfId="6750" xr:uid="{FE57616C-583E-4C43-AB7A-2101FEB4DD2D}"/>
    <cellStyle name="Normal 2 3 4 5 5" xfId="12474" xr:uid="{FA58718B-9E73-4386-9788-C644A1D615D2}"/>
    <cellStyle name="Normal 2 3 4 6" xfId="1503" xr:uid="{8FE39C47-95E9-49B0-AA2E-9EC162FA2F59}"/>
    <cellStyle name="Normal 2 3 4 6 2" xfId="4365" xr:uid="{68326F44-012A-4A02-BFD9-F7654E0C8EBF}"/>
    <cellStyle name="Normal 2 3 4 6 2 2" xfId="10089" xr:uid="{50519F78-4045-45F3-9164-C71B388B7C78}"/>
    <cellStyle name="Normal 2 3 4 6 2 3" xfId="15813" xr:uid="{804539E4-9F59-4F79-BE73-27B0BBC00553}"/>
    <cellStyle name="Normal 2 3 4 6 3" xfId="7227" xr:uid="{76B75F30-2993-40FD-9464-2A215A56E3BC}"/>
    <cellStyle name="Normal 2 3 4 6 4" xfId="12951" xr:uid="{7C6455D9-1234-4D97-9FAD-4BBDDC54088F}"/>
    <cellStyle name="Normal 2 3 4 7" xfId="2934" xr:uid="{D2C9CBBE-917B-49EE-ABA4-DAC6146B4F6A}"/>
    <cellStyle name="Normal 2 3 4 7 2" xfId="8658" xr:uid="{DEB63F3D-4F8F-4805-8B0D-7C32B0481282}"/>
    <cellStyle name="Normal 2 3 4 7 3" xfId="14382" xr:uid="{0185B5F8-76FE-41B5-9516-1B5FAC330561}"/>
    <cellStyle name="Normal 2 3 4 8" xfId="5796" xr:uid="{6953B1D0-D349-435E-AE5D-F6406EF1BAF2}"/>
    <cellStyle name="Normal 2 3 4 9" xfId="11520" xr:uid="{826752F1-55D4-4334-88B1-8AD9153B4A28}"/>
    <cellStyle name="Normal 2 3 5" xfId="130" xr:uid="{AD214C34-3BB3-4390-B32C-167761D5D587}"/>
    <cellStyle name="Normal 2 3 5 2" xfId="369" xr:uid="{CAAB53E6-81CF-4F35-9D48-0CA8D90910F2}"/>
    <cellStyle name="Normal 2 3 5 2 2" xfId="846" xr:uid="{E47ACC86-3D66-4F8E-8361-60D295E10C5A}"/>
    <cellStyle name="Normal 2 3 5 2 2 2" xfId="2277" xr:uid="{BF28AED3-905C-427E-947E-5F9DC1E32C63}"/>
    <cellStyle name="Normal 2 3 5 2 2 2 2" xfId="5139" xr:uid="{48BAF5A2-72C9-4C86-A950-FE6B981AE0BF}"/>
    <cellStyle name="Normal 2 3 5 2 2 2 2 2" xfId="10863" xr:uid="{1399ED21-96EC-4A41-A128-67F61ED0F622}"/>
    <cellStyle name="Normal 2 3 5 2 2 2 2 3" xfId="16587" xr:uid="{6BD52D27-AD37-4184-B913-A2DB1FD72EA4}"/>
    <cellStyle name="Normal 2 3 5 2 2 2 3" xfId="8001" xr:uid="{99DD75C2-B636-45BB-8F4C-F17CE14ACFB4}"/>
    <cellStyle name="Normal 2 3 5 2 2 2 4" xfId="13725" xr:uid="{E9F6D82B-1B30-4DB8-93AB-801A8160AD18}"/>
    <cellStyle name="Normal 2 3 5 2 2 3" xfId="3708" xr:uid="{EF24D0F0-C4EC-4366-BD73-2F6DAD08DD31}"/>
    <cellStyle name="Normal 2 3 5 2 2 3 2" xfId="9432" xr:uid="{BAFB40B4-7CF1-4725-9323-A524B4D9F582}"/>
    <cellStyle name="Normal 2 3 5 2 2 3 3" xfId="15156" xr:uid="{77691788-FDB6-45BD-989F-292213BDDBF8}"/>
    <cellStyle name="Normal 2 3 5 2 2 4" xfId="6570" xr:uid="{5DF279C5-2F75-4E57-86E0-9F17EDE173A5}"/>
    <cellStyle name="Normal 2 3 5 2 2 5" xfId="12294" xr:uid="{F6C66CD4-C48E-40D2-B401-3ADE13AA0167}"/>
    <cellStyle name="Normal 2 3 5 2 3" xfId="1323" xr:uid="{391359C6-6EA7-4206-8981-265C5F9658C5}"/>
    <cellStyle name="Normal 2 3 5 2 3 2" xfId="2754" xr:uid="{2354CAC3-4FD3-4347-804C-AA1A111E3642}"/>
    <cellStyle name="Normal 2 3 5 2 3 2 2" xfId="5616" xr:uid="{DCB99799-9501-41B0-9D11-D8A97FA117D5}"/>
    <cellStyle name="Normal 2 3 5 2 3 2 2 2" xfId="11340" xr:uid="{DDEE47CD-4A60-4061-BEC5-A1AA0310F705}"/>
    <cellStyle name="Normal 2 3 5 2 3 2 2 3" xfId="17064" xr:uid="{9F03D237-8041-4497-9234-3563675AF297}"/>
    <cellStyle name="Normal 2 3 5 2 3 2 3" xfId="8478" xr:uid="{ED31F4C7-9A39-473E-BFB9-5EBE7B4DAEAF}"/>
    <cellStyle name="Normal 2 3 5 2 3 2 4" xfId="14202" xr:uid="{F8E5C5DB-55DC-40D0-8E05-032D96E0CF8F}"/>
    <cellStyle name="Normal 2 3 5 2 3 3" xfId="4185" xr:uid="{D4A9DBAB-06EC-40D0-A032-7C28C9501A66}"/>
    <cellStyle name="Normal 2 3 5 2 3 3 2" xfId="9909" xr:uid="{6BE3B4FA-C785-499C-8E46-246F2F85E98E}"/>
    <cellStyle name="Normal 2 3 5 2 3 3 3" xfId="15633" xr:uid="{E2FF7DCB-655D-4635-85E4-A19187704E19}"/>
    <cellStyle name="Normal 2 3 5 2 3 4" xfId="7047" xr:uid="{C5270912-709D-44BA-A947-4EAACAB5C811}"/>
    <cellStyle name="Normal 2 3 5 2 3 5" xfId="12771" xr:uid="{14FE78A0-1238-4F48-BC43-3B422F1FF678}"/>
    <cellStyle name="Normal 2 3 5 2 4" xfId="1800" xr:uid="{FA2FF4B4-485A-451C-8766-E65892B50F05}"/>
    <cellStyle name="Normal 2 3 5 2 4 2" xfId="4662" xr:uid="{6A4CB63B-203C-4563-98F8-3527D1EF4C4C}"/>
    <cellStyle name="Normal 2 3 5 2 4 2 2" xfId="10386" xr:uid="{5A581ADA-EB47-4CB5-99FF-13EFDE10B6DB}"/>
    <cellStyle name="Normal 2 3 5 2 4 2 3" xfId="16110" xr:uid="{051C6545-87E2-49A6-9127-70080388C4A6}"/>
    <cellStyle name="Normal 2 3 5 2 4 3" xfId="7524" xr:uid="{06F505D8-4E44-4E84-8CEC-AB69063E7F8B}"/>
    <cellStyle name="Normal 2 3 5 2 4 4" xfId="13248" xr:uid="{FE395ABA-ACC7-47FB-AEE2-33D116B4AD42}"/>
    <cellStyle name="Normal 2 3 5 2 5" xfId="3231" xr:uid="{9447464F-2652-4D4D-8412-C366A8842BE5}"/>
    <cellStyle name="Normal 2 3 5 2 5 2" xfId="8955" xr:uid="{5BC33907-DBD1-49B8-83A5-AF1A1AD9A59B}"/>
    <cellStyle name="Normal 2 3 5 2 5 3" xfId="14679" xr:uid="{3936524A-4D8D-4ECD-8CD2-8E8AB821ED36}"/>
    <cellStyle name="Normal 2 3 5 2 6" xfId="6093" xr:uid="{314986E0-85BD-4654-8218-74AB340E1820}"/>
    <cellStyle name="Normal 2 3 5 2 7" xfId="11817" xr:uid="{16C4A33C-00A0-4EE7-B8A3-4E40C70FB04D}"/>
    <cellStyle name="Normal 2 3 5 3" xfId="607" xr:uid="{66FE15A6-B7FD-4883-9A01-50594DE84153}"/>
    <cellStyle name="Normal 2 3 5 3 2" xfId="2038" xr:uid="{D588B91D-AF4B-43B6-8029-8FA4F012687B}"/>
    <cellStyle name="Normal 2 3 5 3 2 2" xfId="4900" xr:uid="{17633226-92D6-475B-9A43-DBD478F06A64}"/>
    <cellStyle name="Normal 2 3 5 3 2 2 2" xfId="10624" xr:uid="{4826A4CF-E800-4E46-8F15-5AC5B58E0EAA}"/>
    <cellStyle name="Normal 2 3 5 3 2 2 3" xfId="16348" xr:uid="{E07F6079-01B4-4027-845E-194C46EB8DA0}"/>
    <cellStyle name="Normal 2 3 5 3 2 3" xfId="7762" xr:uid="{59CA4FB1-75ED-4D03-BC2E-A778306F0CC2}"/>
    <cellStyle name="Normal 2 3 5 3 2 4" xfId="13486" xr:uid="{A32E81BA-049E-498F-917E-D9D641BFF85C}"/>
    <cellStyle name="Normal 2 3 5 3 3" xfId="3469" xr:uid="{EE2B746F-5120-48F0-A044-260115C2B42E}"/>
    <cellStyle name="Normal 2 3 5 3 3 2" xfId="9193" xr:uid="{4648123C-3F3E-4879-8B20-62F0FC15FB2D}"/>
    <cellStyle name="Normal 2 3 5 3 3 3" xfId="14917" xr:uid="{96DF08BA-494A-4ED0-900C-A2424DDE161B}"/>
    <cellStyle name="Normal 2 3 5 3 4" xfId="6331" xr:uid="{505E1BA2-AE26-4BAB-A182-E267BF4DEC01}"/>
    <cellStyle name="Normal 2 3 5 3 5" xfId="12055" xr:uid="{7746F688-847B-439A-BD94-BBC790740256}"/>
    <cellStyle name="Normal 2 3 5 4" xfId="1084" xr:uid="{E5B1C3B8-BC63-4687-89B9-E876E50DDD71}"/>
    <cellStyle name="Normal 2 3 5 4 2" xfId="2515" xr:uid="{7E595D0A-96F6-45E0-A490-8960A5239B62}"/>
    <cellStyle name="Normal 2 3 5 4 2 2" xfId="5377" xr:uid="{553535BB-FB20-4AD2-84F0-A102D077B156}"/>
    <cellStyle name="Normal 2 3 5 4 2 2 2" xfId="11101" xr:uid="{CE69C39A-07DA-48A7-AEBC-960F2176696F}"/>
    <cellStyle name="Normal 2 3 5 4 2 2 3" xfId="16825" xr:uid="{68E57B69-49C3-4276-AD31-19A3A91F60E9}"/>
    <cellStyle name="Normal 2 3 5 4 2 3" xfId="8239" xr:uid="{F164E81E-60C7-48A1-9E33-D0A735978177}"/>
    <cellStyle name="Normal 2 3 5 4 2 4" xfId="13963" xr:uid="{5E7AA840-A8F0-4AA9-B663-FA3B161633B1}"/>
    <cellStyle name="Normal 2 3 5 4 3" xfId="3946" xr:uid="{62C08D89-9BFA-4A08-82D7-1EB4D054C8AF}"/>
    <cellStyle name="Normal 2 3 5 4 3 2" xfId="9670" xr:uid="{D8AA22F5-EB83-47FC-83CC-CE8638A9BD9B}"/>
    <cellStyle name="Normal 2 3 5 4 3 3" xfId="15394" xr:uid="{53E30D03-2D4D-41A0-BF17-5FD29F5D5F67}"/>
    <cellStyle name="Normal 2 3 5 4 4" xfId="6808" xr:uid="{DF9D127E-15C1-43CB-B18F-6C7ACD8F4A14}"/>
    <cellStyle name="Normal 2 3 5 4 5" xfId="12532" xr:uid="{833542BB-983B-4900-AAE6-DCC6FE2F61D7}"/>
    <cellStyle name="Normal 2 3 5 5" xfId="1561" xr:uid="{BE570E00-C0F9-4445-9389-71CA8A76CFEB}"/>
    <cellStyle name="Normal 2 3 5 5 2" xfId="4423" xr:uid="{4C50398F-93DC-4493-8014-5A67B2F88114}"/>
    <cellStyle name="Normal 2 3 5 5 2 2" xfId="10147" xr:uid="{17E035BD-E5E4-47F7-9D80-AE48B884E129}"/>
    <cellStyle name="Normal 2 3 5 5 2 3" xfId="15871" xr:uid="{46E591AC-9278-482B-A81B-C61C6A4772D0}"/>
    <cellStyle name="Normal 2 3 5 5 3" xfId="7285" xr:uid="{4A13237E-DA8E-4397-853B-0672CB09A7E5}"/>
    <cellStyle name="Normal 2 3 5 5 4" xfId="13009" xr:uid="{E4FE3136-B5D5-4E61-99CE-7BDAB27AA2B0}"/>
    <cellStyle name="Normal 2 3 5 6" xfId="2992" xr:uid="{4964A91B-8D5F-4A1C-A640-F338FEB3421B}"/>
    <cellStyle name="Normal 2 3 5 6 2" xfId="8716" xr:uid="{0BF720D5-88B7-471B-A2BA-E5AD4613A331}"/>
    <cellStyle name="Normal 2 3 5 6 3" xfId="14440" xr:uid="{DCF793EC-BA7C-4A40-BC6D-D2F3C332FE64}"/>
    <cellStyle name="Normal 2 3 5 7" xfId="5854" xr:uid="{823D0087-03F3-4FCF-B107-180F42524224}"/>
    <cellStyle name="Normal 2 3 5 8" xfId="11578" xr:uid="{0ABC881D-4EF6-438A-82E8-0A34A702D8DA}"/>
    <cellStyle name="Normal 2 3 6" xfId="251" xr:uid="{F4FA1AAE-68EB-4CAA-91CD-48C6BA1B1018}"/>
    <cellStyle name="Normal 2 3 6 2" xfId="728" xr:uid="{437A4103-D02F-475C-AF5C-9E5284103118}"/>
    <cellStyle name="Normal 2 3 6 2 2" xfId="2159" xr:uid="{26A2A56B-58CE-4B93-9AEE-9F108CC1D607}"/>
    <cellStyle name="Normal 2 3 6 2 2 2" xfId="5021" xr:uid="{44C1B8B1-087E-4B37-A29A-92992BDD1B58}"/>
    <cellStyle name="Normal 2 3 6 2 2 2 2" xfId="10745" xr:uid="{6D0B6AF9-3564-4893-A0BD-8844BDCA586D}"/>
    <cellStyle name="Normal 2 3 6 2 2 2 3" xfId="16469" xr:uid="{05ED20D1-C9DC-4351-BFAE-748488A254DF}"/>
    <cellStyle name="Normal 2 3 6 2 2 3" xfId="7883" xr:uid="{A11A64DA-4A49-418F-B5A9-ED70301B9002}"/>
    <cellStyle name="Normal 2 3 6 2 2 4" xfId="13607" xr:uid="{967414FB-931C-417C-91BD-81A4411C9131}"/>
    <cellStyle name="Normal 2 3 6 2 3" xfId="3590" xr:uid="{DD24C722-A69E-4D8D-A404-AE950F9158D5}"/>
    <cellStyle name="Normal 2 3 6 2 3 2" xfId="9314" xr:uid="{B5E2900E-0C4D-4E06-841E-2A5C3A8596A5}"/>
    <cellStyle name="Normal 2 3 6 2 3 3" xfId="15038" xr:uid="{BA71989F-1F90-4080-A0F4-036396295BD6}"/>
    <cellStyle name="Normal 2 3 6 2 4" xfId="6452" xr:uid="{5065B6A0-260D-4FBB-BE6D-7C2A812AFF69}"/>
    <cellStyle name="Normal 2 3 6 2 5" xfId="12176" xr:uid="{8A8CB801-39A0-4389-8697-B7541D5136AD}"/>
    <cellStyle name="Normal 2 3 6 3" xfId="1205" xr:uid="{6072987D-60CE-434B-B886-1150071BD950}"/>
    <cellStyle name="Normal 2 3 6 3 2" xfId="2636" xr:uid="{0B45A88B-B22D-4B02-B538-80D17F687C87}"/>
    <cellStyle name="Normal 2 3 6 3 2 2" xfId="5498" xr:uid="{765DBD17-3A03-4F8E-9B32-90484D341BF4}"/>
    <cellStyle name="Normal 2 3 6 3 2 2 2" xfId="11222" xr:uid="{B90CB5F4-5D9A-444A-84F5-92A5FB3CD0B0}"/>
    <cellStyle name="Normal 2 3 6 3 2 2 3" xfId="16946" xr:uid="{45BF86F9-3C85-4578-8FC0-6F124F34704A}"/>
    <cellStyle name="Normal 2 3 6 3 2 3" xfId="8360" xr:uid="{27451894-0CB7-4D72-8282-E7B2D6E7D845}"/>
    <cellStyle name="Normal 2 3 6 3 2 4" xfId="14084" xr:uid="{B62C18C2-8E7D-4D68-AF26-813C8A1372FC}"/>
    <cellStyle name="Normal 2 3 6 3 3" xfId="4067" xr:uid="{A2BA9113-0F83-48DE-94A5-0724860FC4BC}"/>
    <cellStyle name="Normal 2 3 6 3 3 2" xfId="9791" xr:uid="{9D3BCDBE-A292-4A51-910E-376ED0E69E92}"/>
    <cellStyle name="Normal 2 3 6 3 3 3" xfId="15515" xr:uid="{16C84311-B6C7-406E-ADCD-AC7C05BB6083}"/>
    <cellStyle name="Normal 2 3 6 3 4" xfId="6929" xr:uid="{5F72DF57-7918-4777-ACE1-946C81CEEAC0}"/>
    <cellStyle name="Normal 2 3 6 3 5" xfId="12653" xr:uid="{25EACF86-C7EA-400E-BBC1-6A4B2AB8F518}"/>
    <cellStyle name="Normal 2 3 6 4" xfId="1682" xr:uid="{F4407E99-C3B8-43C7-A0DC-8608BD8112A4}"/>
    <cellStyle name="Normal 2 3 6 4 2" xfId="4544" xr:uid="{1D0759E6-3BFD-4D54-B935-BC3F866EBA77}"/>
    <cellStyle name="Normal 2 3 6 4 2 2" xfId="10268" xr:uid="{989AA95B-FA60-468D-BB91-D0EB9AF0F421}"/>
    <cellStyle name="Normal 2 3 6 4 2 3" xfId="15992" xr:uid="{DA2E77EA-E865-4BFF-8135-6D1415A7F026}"/>
    <cellStyle name="Normal 2 3 6 4 3" xfId="7406" xr:uid="{883A1DCC-AF32-464C-ABD5-F211C1AB4D79}"/>
    <cellStyle name="Normal 2 3 6 4 4" xfId="13130" xr:uid="{BC9B0455-4101-474C-B796-264B9E72D7B2}"/>
    <cellStyle name="Normal 2 3 6 5" xfId="3113" xr:uid="{2465479A-F1E8-41AF-9396-1F10530D77EA}"/>
    <cellStyle name="Normal 2 3 6 5 2" xfId="8837" xr:uid="{AB6329EA-8FBF-42E3-999C-D0AABD87C658}"/>
    <cellStyle name="Normal 2 3 6 5 3" xfId="14561" xr:uid="{7B576242-288C-4D68-AA08-66070894F6D1}"/>
    <cellStyle name="Normal 2 3 6 6" xfId="5975" xr:uid="{5B777462-FDB2-4D5E-836B-55CFA7A9BBC3}"/>
    <cellStyle name="Normal 2 3 6 7" xfId="11699" xr:uid="{49452580-B32F-46A4-82DF-089923866B0B}"/>
    <cellStyle name="Normal 2 3 7" xfId="489" xr:uid="{BD2F0DC7-E958-462F-AB24-8BA41D4229DA}"/>
    <cellStyle name="Normal 2 3 7 2" xfId="1920" xr:uid="{CD5C9C3B-123C-4702-B522-F4C54FF44A3C}"/>
    <cellStyle name="Normal 2 3 7 2 2" xfId="4782" xr:uid="{8A2A9D12-211C-4559-97A6-7FAD5682EA19}"/>
    <cellStyle name="Normal 2 3 7 2 2 2" xfId="10506" xr:uid="{1223FF95-7852-4D7D-A6E3-B721DF812039}"/>
    <cellStyle name="Normal 2 3 7 2 2 3" xfId="16230" xr:uid="{CF904974-AA39-43E6-9256-CC6E3508F7AA}"/>
    <cellStyle name="Normal 2 3 7 2 3" xfId="7644" xr:uid="{81FFDC93-7C74-40FD-85B9-1CB7B9E7BCB9}"/>
    <cellStyle name="Normal 2 3 7 2 4" xfId="13368" xr:uid="{C7D7D346-F389-4737-A1CC-CAEB46F52B9D}"/>
    <cellStyle name="Normal 2 3 7 3" xfId="3351" xr:uid="{68AACA86-CA88-48A8-9A21-74F60E6938E3}"/>
    <cellStyle name="Normal 2 3 7 3 2" xfId="9075" xr:uid="{D421ABD7-DA6A-43DE-BB89-FAE43DA7796A}"/>
    <cellStyle name="Normal 2 3 7 3 3" xfId="14799" xr:uid="{108FE183-E491-4DFA-81B1-482DF9DD6F12}"/>
    <cellStyle name="Normal 2 3 7 4" xfId="6213" xr:uid="{A1EF2F8F-3333-44DA-8D6B-120EB4691551}"/>
    <cellStyle name="Normal 2 3 7 5" xfId="11937" xr:uid="{709FBEDA-0761-4069-A657-6BBF78CE3A97}"/>
    <cellStyle name="Normal 2 3 8" xfId="966" xr:uid="{8F70C948-5DD7-4B35-8CEF-EE3AD9FB9D7A}"/>
    <cellStyle name="Normal 2 3 8 2" xfId="2397" xr:uid="{0EA3FD06-020C-4FA6-98F0-DC2E076AE3CE}"/>
    <cellStyle name="Normal 2 3 8 2 2" xfId="5259" xr:uid="{E49AA25E-7DAD-42BD-BED7-EA05C5631173}"/>
    <cellStyle name="Normal 2 3 8 2 2 2" xfId="10983" xr:uid="{2E3B4971-F162-4097-8D38-83AACBCF9057}"/>
    <cellStyle name="Normal 2 3 8 2 2 3" xfId="16707" xr:uid="{FDC9ECC1-ED55-4586-A2E2-0174ECA4D5ED}"/>
    <cellStyle name="Normal 2 3 8 2 3" xfId="8121" xr:uid="{D514EF91-FB33-4842-ACB0-A927327E70DA}"/>
    <cellStyle name="Normal 2 3 8 2 4" xfId="13845" xr:uid="{FAAA34BC-6276-4B5D-B2B8-736F06D3CEEC}"/>
    <cellStyle name="Normal 2 3 8 3" xfId="3828" xr:uid="{3CFAE661-7D1C-41D4-8E6F-C1A6758ED009}"/>
    <cellStyle name="Normal 2 3 8 3 2" xfId="9552" xr:uid="{BA41D2F6-C7CE-42AB-92AA-76E741509861}"/>
    <cellStyle name="Normal 2 3 8 3 3" xfId="15276" xr:uid="{F0EADC12-29E6-4B92-ADE7-98BA1B286B49}"/>
    <cellStyle name="Normal 2 3 8 4" xfId="6690" xr:uid="{2ECE54B0-C7AC-428B-A62A-25C7BB4A05B8}"/>
    <cellStyle name="Normal 2 3 8 5" xfId="12414" xr:uid="{33E785CF-9949-4E10-BEE0-B77E4F9DBD76}"/>
    <cellStyle name="Normal 2 3 9" xfId="1443" xr:uid="{8C242F0F-CBC8-41E6-95FB-2C6D4EA42728}"/>
    <cellStyle name="Normal 2 3 9 2" xfId="4305" xr:uid="{ACBCFF4F-C877-4372-8D06-89D3F2857EB1}"/>
    <cellStyle name="Normal 2 3 9 2 2" xfId="10029" xr:uid="{42166207-18CC-44C4-B9A3-D14032DFEA4B}"/>
    <cellStyle name="Normal 2 3 9 2 3" xfId="15753" xr:uid="{2693817C-051E-4BE4-8C86-5E4281CCCC40}"/>
    <cellStyle name="Normal 2 3 9 3" xfId="7167" xr:uid="{935B13AD-53EF-452B-A5C3-9F84C7C70CA4}"/>
    <cellStyle name="Normal 2 3 9 4" xfId="12891" xr:uid="{EA9EBC9A-487B-4B8A-8A0D-E7DB6E58BA84}"/>
    <cellStyle name="Normal 2 4" xfId="19" xr:uid="{9C788AB4-2A15-42D4-A929-CE65EF824A98}"/>
    <cellStyle name="Normal 2 5" xfId="25" xr:uid="{3E6E7104-FCA4-4B63-8BE7-31CFA7EB9954}"/>
    <cellStyle name="Normal 2 5 10" xfId="11473" xr:uid="{FCF3856F-97F0-4034-A471-AA1E92F73652}"/>
    <cellStyle name="Normal 2 5 2" xfId="84" xr:uid="{F4DCE322-8031-46FD-B494-E8B3857AD241}"/>
    <cellStyle name="Normal 2 5 2 2" xfId="202" xr:uid="{E86BD1EC-C578-43BB-8F34-93C95DFDF21C}"/>
    <cellStyle name="Normal 2 5 2 2 2" xfId="441" xr:uid="{3B4D4446-B5BD-44B9-B613-0862825B3C13}"/>
    <cellStyle name="Normal 2 5 2 2 2 2" xfId="918" xr:uid="{CBEC71D8-9BE8-437D-AD15-DE6041FB71C5}"/>
    <cellStyle name="Normal 2 5 2 2 2 2 2" xfId="2349" xr:uid="{7B67609B-31CB-4971-BE7B-13F54F583AB4}"/>
    <cellStyle name="Normal 2 5 2 2 2 2 2 2" xfId="5211" xr:uid="{4620AEFF-1725-4E4A-8640-4D19C4781343}"/>
    <cellStyle name="Normal 2 5 2 2 2 2 2 2 2" xfId="10935" xr:uid="{B116D8A8-94E8-43C7-A853-26A7B3F4C4B8}"/>
    <cellStyle name="Normal 2 5 2 2 2 2 2 2 3" xfId="16659" xr:uid="{CEDA3F3F-66BB-4AD2-AF06-7FD942EA8F4B}"/>
    <cellStyle name="Normal 2 5 2 2 2 2 2 3" xfId="8073" xr:uid="{448242A6-3095-44D9-A8A4-5AD04B8FC5EA}"/>
    <cellStyle name="Normal 2 5 2 2 2 2 2 4" xfId="13797" xr:uid="{7756970C-9BFD-444D-AA23-E57C00ED5684}"/>
    <cellStyle name="Normal 2 5 2 2 2 2 3" xfId="3780" xr:uid="{CEB085E6-0E51-4A56-92B1-800211F45BE3}"/>
    <cellStyle name="Normal 2 5 2 2 2 2 3 2" xfId="9504" xr:uid="{78E09BE2-9E4D-4904-9FD7-8667C5F0FF6F}"/>
    <cellStyle name="Normal 2 5 2 2 2 2 3 3" xfId="15228" xr:uid="{B9DB46A5-87A6-4D85-BE9F-C9DD97E80C28}"/>
    <cellStyle name="Normal 2 5 2 2 2 2 4" xfId="6642" xr:uid="{9BB538D7-0C2E-46C4-A565-161306A4D3EF}"/>
    <cellStyle name="Normal 2 5 2 2 2 2 5" xfId="12366" xr:uid="{0B450935-3298-4DF5-A5A3-E344B567C870}"/>
    <cellStyle name="Normal 2 5 2 2 2 3" xfId="1395" xr:uid="{893941F3-E5BC-402D-A510-60C5E8F0CB4D}"/>
    <cellStyle name="Normal 2 5 2 2 2 3 2" xfId="2826" xr:uid="{06DAEEF8-313E-44FF-BFA5-D874DF85625A}"/>
    <cellStyle name="Normal 2 5 2 2 2 3 2 2" xfId="5688" xr:uid="{9CDFF3F8-63D1-4565-B321-1F39AC3E4062}"/>
    <cellStyle name="Normal 2 5 2 2 2 3 2 2 2" xfId="11412" xr:uid="{C3A9447C-7102-4A66-A106-4E44E0680A0A}"/>
    <cellStyle name="Normal 2 5 2 2 2 3 2 2 3" xfId="17136" xr:uid="{5D43ED81-B035-418C-90DF-940202589501}"/>
    <cellStyle name="Normal 2 5 2 2 2 3 2 3" xfId="8550" xr:uid="{955091EF-E51C-4F81-8D10-FD81C7E473E2}"/>
    <cellStyle name="Normal 2 5 2 2 2 3 2 4" xfId="14274" xr:uid="{D298EA7F-598C-422C-B868-BDD12FB777F5}"/>
    <cellStyle name="Normal 2 5 2 2 2 3 3" xfId="4257" xr:uid="{E46EFF6A-26BD-468B-A715-F64B24B4D71A}"/>
    <cellStyle name="Normal 2 5 2 2 2 3 3 2" xfId="9981" xr:uid="{83F8ED00-58BA-4FA1-BDB9-A04790F3327C}"/>
    <cellStyle name="Normal 2 5 2 2 2 3 3 3" xfId="15705" xr:uid="{9BFFB685-9F5F-4513-92FB-079B9D200672}"/>
    <cellStyle name="Normal 2 5 2 2 2 3 4" xfId="7119" xr:uid="{57AAEB99-49A6-4C54-823E-83E6F2B9D615}"/>
    <cellStyle name="Normal 2 5 2 2 2 3 5" xfId="12843" xr:uid="{B5262723-B49C-423D-973F-7991FA36E74F}"/>
    <cellStyle name="Normal 2 5 2 2 2 4" xfId="1872" xr:uid="{1F08CC46-1468-49E0-9A34-AA92BB6A3B2F}"/>
    <cellStyle name="Normal 2 5 2 2 2 4 2" xfId="4734" xr:uid="{462CE638-133A-4795-B001-9491FF7B7184}"/>
    <cellStyle name="Normal 2 5 2 2 2 4 2 2" xfId="10458" xr:uid="{22E7DD3D-B3F1-4792-B529-67241ECB4E3B}"/>
    <cellStyle name="Normal 2 5 2 2 2 4 2 3" xfId="16182" xr:uid="{42D41E1F-0A97-455E-81AE-5FBEF802AC02}"/>
    <cellStyle name="Normal 2 5 2 2 2 4 3" xfId="7596" xr:uid="{11C06A91-7A86-4DA1-85AE-D0F68A901B5F}"/>
    <cellStyle name="Normal 2 5 2 2 2 4 4" xfId="13320" xr:uid="{A3556CA0-807E-42A2-AA54-7448FB2B4FC9}"/>
    <cellStyle name="Normal 2 5 2 2 2 5" xfId="3303" xr:uid="{8E27594C-5615-489C-B8FC-5719CFC708AA}"/>
    <cellStyle name="Normal 2 5 2 2 2 5 2" xfId="9027" xr:uid="{1DA7D811-E0EF-4663-8F69-55E76002235D}"/>
    <cellStyle name="Normal 2 5 2 2 2 5 3" xfId="14751" xr:uid="{51B0288B-3953-4163-8ABF-BDD2F5DB5237}"/>
    <cellStyle name="Normal 2 5 2 2 2 6" xfId="6165" xr:uid="{9C0426AD-CD02-4C89-B904-F14CC0F735F2}"/>
    <cellStyle name="Normal 2 5 2 2 2 7" xfId="11889" xr:uid="{982A3583-0F5E-408A-838C-D519394F3D34}"/>
    <cellStyle name="Normal 2 5 2 2 3" xfId="679" xr:uid="{B5071CB9-F96F-4810-AC60-0813AA2F3CD4}"/>
    <cellStyle name="Normal 2 5 2 2 3 2" xfId="2110" xr:uid="{7DDADEF7-8BD7-402A-831D-77FD1699EDE6}"/>
    <cellStyle name="Normal 2 5 2 2 3 2 2" xfId="4972" xr:uid="{2B173129-0CF1-469F-A974-22B7ADAE7B1F}"/>
    <cellStyle name="Normal 2 5 2 2 3 2 2 2" xfId="10696" xr:uid="{C08B90C6-312D-4353-912D-0F721A26F1DA}"/>
    <cellStyle name="Normal 2 5 2 2 3 2 2 3" xfId="16420" xr:uid="{0907CB67-7FFD-4BBB-A628-E57494EA1147}"/>
    <cellStyle name="Normal 2 5 2 2 3 2 3" xfId="7834" xr:uid="{D7F1BFE3-8B20-49E8-B662-842DD4FB15AC}"/>
    <cellStyle name="Normal 2 5 2 2 3 2 4" xfId="13558" xr:uid="{5F4AD785-F10D-4BB1-8956-50E86629A525}"/>
    <cellStyle name="Normal 2 5 2 2 3 3" xfId="3541" xr:uid="{BED35237-D2A6-49CD-919F-F6151696F6E8}"/>
    <cellStyle name="Normal 2 5 2 2 3 3 2" xfId="9265" xr:uid="{C1D160B4-F3BC-4463-A69C-0A149CFE7305}"/>
    <cellStyle name="Normal 2 5 2 2 3 3 3" xfId="14989" xr:uid="{77251F4A-28E2-4769-AC64-30839551A97F}"/>
    <cellStyle name="Normal 2 5 2 2 3 4" xfId="6403" xr:uid="{4886F91E-AB28-401B-AFB7-D1C3FD02A06C}"/>
    <cellStyle name="Normal 2 5 2 2 3 5" xfId="12127" xr:uid="{0841704A-177D-4A97-817A-5B4465394649}"/>
    <cellStyle name="Normal 2 5 2 2 4" xfId="1156" xr:uid="{7F44EB93-9D30-45AB-AC9F-85BD71B9CACA}"/>
    <cellStyle name="Normal 2 5 2 2 4 2" xfId="2587" xr:uid="{31642601-44DE-43BD-B952-FC8E4C6CFB20}"/>
    <cellStyle name="Normal 2 5 2 2 4 2 2" xfId="5449" xr:uid="{63AAC2D0-3D6E-4C7E-95E4-B3D890BFE8FA}"/>
    <cellStyle name="Normal 2 5 2 2 4 2 2 2" xfId="11173" xr:uid="{38EF2A21-8ADD-4A7C-BF11-D38756CFDC7B}"/>
    <cellStyle name="Normal 2 5 2 2 4 2 2 3" xfId="16897" xr:uid="{C6F00E34-3C2E-4658-B30F-8EF42F969997}"/>
    <cellStyle name="Normal 2 5 2 2 4 2 3" xfId="8311" xr:uid="{6D9B8DB3-A509-4A18-8C7B-7E625AD983F1}"/>
    <cellStyle name="Normal 2 5 2 2 4 2 4" xfId="14035" xr:uid="{A6538483-6F9D-49E8-9E3E-1B2B10910D51}"/>
    <cellStyle name="Normal 2 5 2 2 4 3" xfId="4018" xr:uid="{AE60E035-C2D7-46BB-979A-27FC1FFC0CE7}"/>
    <cellStyle name="Normal 2 5 2 2 4 3 2" xfId="9742" xr:uid="{5CA6987C-4FF0-4A6C-8869-3C018904DABF}"/>
    <cellStyle name="Normal 2 5 2 2 4 3 3" xfId="15466" xr:uid="{8A0DB5FD-5CA3-4974-BAC3-E4A4251BA0CB}"/>
    <cellStyle name="Normal 2 5 2 2 4 4" xfId="6880" xr:uid="{3B7A566F-D5DE-4B4C-AE16-19D221090E3E}"/>
    <cellStyle name="Normal 2 5 2 2 4 5" xfId="12604" xr:uid="{9A03AFF3-2BDE-42A6-AC24-DEEBB004BD19}"/>
    <cellStyle name="Normal 2 5 2 2 5" xfId="1633" xr:uid="{1B3DCAC4-F4E1-4607-8A0F-C444418F494C}"/>
    <cellStyle name="Normal 2 5 2 2 5 2" xfId="4495" xr:uid="{2A68D4C0-A3BB-40D7-AC07-9F5F7DD302ED}"/>
    <cellStyle name="Normal 2 5 2 2 5 2 2" xfId="10219" xr:uid="{9982BE83-7312-4C79-816A-4B7727FE9B25}"/>
    <cellStyle name="Normal 2 5 2 2 5 2 3" xfId="15943" xr:uid="{78D4BAA8-E245-4DBD-BAFA-F1E46E7A732C}"/>
    <cellStyle name="Normal 2 5 2 2 5 3" xfId="7357" xr:uid="{EC1759BA-826E-4830-B947-9904E60DFA3C}"/>
    <cellStyle name="Normal 2 5 2 2 5 4" xfId="13081" xr:uid="{6F71C3E7-D336-4CF7-9078-0795F6E95AD4}"/>
    <cellStyle name="Normal 2 5 2 2 6" xfId="3064" xr:uid="{F9F9630B-C14B-4EAF-BC26-1EBE3A748F08}"/>
    <cellStyle name="Normal 2 5 2 2 6 2" xfId="8788" xr:uid="{F5DC65BF-6D4A-4D17-AD8E-874CC4568FE8}"/>
    <cellStyle name="Normal 2 5 2 2 6 3" xfId="14512" xr:uid="{514B7EBF-7D78-47FE-BFBB-C0BDD32C7601}"/>
    <cellStyle name="Normal 2 5 2 2 7" xfId="5926" xr:uid="{FD05C577-68F6-44DD-A8F2-03FEB0F5708C}"/>
    <cellStyle name="Normal 2 5 2 2 8" xfId="11650" xr:uid="{2A08DE7D-F3FA-4DC6-9E32-5B52BB77C27F}"/>
    <cellStyle name="Normal 2 5 2 3" xfId="323" xr:uid="{3ABC8382-B8F8-4121-82F2-956EAB753970}"/>
    <cellStyle name="Normal 2 5 2 3 2" xfId="800" xr:uid="{EC588D04-D9B7-4DC1-A324-101F97D043BB}"/>
    <cellStyle name="Normal 2 5 2 3 2 2" xfId="2231" xr:uid="{6128EA60-E71F-4A2B-9E80-DE5DDD2B7105}"/>
    <cellStyle name="Normal 2 5 2 3 2 2 2" xfId="5093" xr:uid="{F9449E58-6BE3-4F5F-8269-A9EA7E6E4640}"/>
    <cellStyle name="Normal 2 5 2 3 2 2 2 2" xfId="10817" xr:uid="{377F5C5F-C4F1-44C1-B690-151780C4E8CE}"/>
    <cellStyle name="Normal 2 5 2 3 2 2 2 3" xfId="16541" xr:uid="{1EE1FD92-39E6-4583-B2CD-19A93BCFBB1B}"/>
    <cellStyle name="Normal 2 5 2 3 2 2 3" xfId="7955" xr:uid="{47FC0F49-9B34-4B1D-B3A1-1C096325D257}"/>
    <cellStyle name="Normal 2 5 2 3 2 2 4" xfId="13679" xr:uid="{14F507F7-4C5D-4A55-87D7-FB0DC7F12D14}"/>
    <cellStyle name="Normal 2 5 2 3 2 3" xfId="3662" xr:uid="{33E8F328-18E2-4488-8C40-7A1B7A8E6649}"/>
    <cellStyle name="Normal 2 5 2 3 2 3 2" xfId="9386" xr:uid="{9AC97622-9817-4F64-9341-6AFF9CDC7EA3}"/>
    <cellStyle name="Normal 2 5 2 3 2 3 3" xfId="15110" xr:uid="{2AAE7EE3-175C-433A-8523-F5BA641A1923}"/>
    <cellStyle name="Normal 2 5 2 3 2 4" xfId="6524" xr:uid="{1E410F26-D28B-4FE4-8F39-FC6DB18FCA9E}"/>
    <cellStyle name="Normal 2 5 2 3 2 5" xfId="12248" xr:uid="{4C33294B-CE1E-4163-B361-07474C054C18}"/>
    <cellStyle name="Normal 2 5 2 3 3" xfId="1277" xr:uid="{5D0870D1-666D-442C-9EB4-522D4275C5BA}"/>
    <cellStyle name="Normal 2 5 2 3 3 2" xfId="2708" xr:uid="{CDE36E7D-128C-48EF-AFF4-C625532D8EF3}"/>
    <cellStyle name="Normal 2 5 2 3 3 2 2" xfId="5570" xr:uid="{C86FE1B5-1228-47C8-A129-B3F3C9A994B6}"/>
    <cellStyle name="Normal 2 5 2 3 3 2 2 2" xfId="11294" xr:uid="{26F3B105-701C-4E86-B6EE-E28139CE4234}"/>
    <cellStyle name="Normal 2 5 2 3 3 2 2 3" xfId="17018" xr:uid="{9DB030FE-CB21-44B6-9DF9-5D2271BBD714}"/>
    <cellStyle name="Normal 2 5 2 3 3 2 3" xfId="8432" xr:uid="{1C395E57-DFA8-48C1-A9D9-EF347D0153E2}"/>
    <cellStyle name="Normal 2 5 2 3 3 2 4" xfId="14156" xr:uid="{ED546D1E-79B5-4887-AC54-A6C26039A6F7}"/>
    <cellStyle name="Normal 2 5 2 3 3 3" xfId="4139" xr:uid="{6126AB09-D641-436A-801D-00182C0D6A06}"/>
    <cellStyle name="Normal 2 5 2 3 3 3 2" xfId="9863" xr:uid="{3E343CB8-6E10-4595-BCBF-27B2638DCB8D}"/>
    <cellStyle name="Normal 2 5 2 3 3 3 3" xfId="15587" xr:uid="{405CE55F-6EE2-49C2-B8CF-EE34E829B1CC}"/>
    <cellStyle name="Normal 2 5 2 3 3 4" xfId="7001" xr:uid="{AAEAA3D3-0371-471E-9CA1-A0769F4A6CAF}"/>
    <cellStyle name="Normal 2 5 2 3 3 5" xfId="12725" xr:uid="{F8CBD482-DCE8-4150-8F37-ABF5FDCCE532}"/>
    <cellStyle name="Normal 2 5 2 3 4" xfId="1754" xr:uid="{F8A0C27C-13C2-4B83-AC87-D8FCCA115560}"/>
    <cellStyle name="Normal 2 5 2 3 4 2" xfId="4616" xr:uid="{3A743B40-A065-49B8-8565-1668DAF1028E}"/>
    <cellStyle name="Normal 2 5 2 3 4 2 2" xfId="10340" xr:uid="{BCEED382-3553-48C1-9B5D-5C878341C81F}"/>
    <cellStyle name="Normal 2 5 2 3 4 2 3" xfId="16064" xr:uid="{DE323075-2D94-441D-91C2-22CB5F9310C8}"/>
    <cellStyle name="Normal 2 5 2 3 4 3" xfId="7478" xr:uid="{B890B3AE-85E9-4011-8A2B-546DA4C83660}"/>
    <cellStyle name="Normal 2 5 2 3 4 4" xfId="13202" xr:uid="{4EF37D2D-637B-40EB-9D55-82B41AA80C98}"/>
    <cellStyle name="Normal 2 5 2 3 5" xfId="3185" xr:uid="{E0A6ABC9-72F9-4CBA-A972-3016D49F2447}"/>
    <cellStyle name="Normal 2 5 2 3 5 2" xfId="8909" xr:uid="{37701070-01D8-4DAE-A1A7-DC6576FEC62E}"/>
    <cellStyle name="Normal 2 5 2 3 5 3" xfId="14633" xr:uid="{6DFD5BA8-BDEC-48AD-A4E2-875834B93402}"/>
    <cellStyle name="Normal 2 5 2 3 6" xfId="6047" xr:uid="{EBDFC561-5E8D-4786-999C-742AE561B27B}"/>
    <cellStyle name="Normal 2 5 2 3 7" xfId="11771" xr:uid="{A7D49A87-8AE3-4EBC-8766-0191AD1A9EF3}"/>
    <cellStyle name="Normal 2 5 2 4" xfId="561" xr:uid="{C64A5034-DEC7-4C9F-A425-0DAF04BBD2AB}"/>
    <cellStyle name="Normal 2 5 2 4 2" xfId="1992" xr:uid="{52E45E18-3D05-43D7-B430-AB637F6C57CE}"/>
    <cellStyle name="Normal 2 5 2 4 2 2" xfId="4854" xr:uid="{AB4E0CE0-6D60-492F-AB64-9665439E2516}"/>
    <cellStyle name="Normal 2 5 2 4 2 2 2" xfId="10578" xr:uid="{77EE5B40-F9C0-4FCD-817A-1BE276D26A7C}"/>
    <cellStyle name="Normal 2 5 2 4 2 2 3" xfId="16302" xr:uid="{E67B8248-787F-4F00-A05D-90E5C886EB3D}"/>
    <cellStyle name="Normal 2 5 2 4 2 3" xfId="7716" xr:uid="{971B1865-84BC-496F-9A6E-D71669ED0619}"/>
    <cellStyle name="Normal 2 5 2 4 2 4" xfId="13440" xr:uid="{A922CCCA-046B-4ED1-9108-7958F2DEDCC4}"/>
    <cellStyle name="Normal 2 5 2 4 3" xfId="3423" xr:uid="{107FDDCC-A01E-4E88-9C6B-D8E5595D0BED}"/>
    <cellStyle name="Normal 2 5 2 4 3 2" xfId="9147" xr:uid="{E5DCC23F-AC79-4F3A-80FA-6B63EFBCB5FE}"/>
    <cellStyle name="Normal 2 5 2 4 3 3" xfId="14871" xr:uid="{2AD76278-7B44-49AB-84EF-063069E158DC}"/>
    <cellStyle name="Normal 2 5 2 4 4" xfId="6285" xr:uid="{8FA2522E-8175-45F2-A119-7D132A22FCE8}"/>
    <cellStyle name="Normal 2 5 2 4 5" xfId="12009" xr:uid="{92B09EFB-5602-49C3-BAA8-CAD32B30B5AD}"/>
    <cellStyle name="Normal 2 5 2 5" xfId="1038" xr:uid="{29A46C45-690C-4D7F-9A7D-82CBEB0120C4}"/>
    <cellStyle name="Normal 2 5 2 5 2" xfId="2469" xr:uid="{22369E18-3644-40ED-8DA9-7F83778E0D60}"/>
    <cellStyle name="Normal 2 5 2 5 2 2" xfId="5331" xr:uid="{16141C9F-1C37-4510-AECE-081B445B0EDE}"/>
    <cellStyle name="Normal 2 5 2 5 2 2 2" xfId="11055" xr:uid="{A088BCD7-F89E-4218-943D-E42B2F5E6222}"/>
    <cellStyle name="Normal 2 5 2 5 2 2 3" xfId="16779" xr:uid="{B12DD57B-2925-4047-86C7-867E8B16B0E2}"/>
    <cellStyle name="Normal 2 5 2 5 2 3" xfId="8193" xr:uid="{F90FF5E0-4C67-4568-A3B3-FEF5A88DA200}"/>
    <cellStyle name="Normal 2 5 2 5 2 4" xfId="13917" xr:uid="{28674EAE-8CED-41DD-9775-05B02A89CFC2}"/>
    <cellStyle name="Normal 2 5 2 5 3" xfId="3900" xr:uid="{87E0129A-E149-4454-AEA3-14F7F412A9A6}"/>
    <cellStyle name="Normal 2 5 2 5 3 2" xfId="9624" xr:uid="{2C700BEB-AFEB-4B67-BC84-6DAD54E9749C}"/>
    <cellStyle name="Normal 2 5 2 5 3 3" xfId="15348" xr:uid="{6CEA3960-4CED-458A-A720-2436A8AE8A7F}"/>
    <cellStyle name="Normal 2 5 2 5 4" xfId="6762" xr:uid="{F8ACBACD-AA34-4129-B193-16ED398F87D8}"/>
    <cellStyle name="Normal 2 5 2 5 5" xfId="12486" xr:uid="{1DBF1932-947E-4F7F-8E7C-C16188581BE5}"/>
    <cellStyle name="Normal 2 5 2 6" xfId="1515" xr:uid="{AB5AED07-5933-4FAD-ACF0-34400EC598FF}"/>
    <cellStyle name="Normal 2 5 2 6 2" xfId="4377" xr:uid="{7D944416-116B-40E0-97A1-8E978C552BE7}"/>
    <cellStyle name="Normal 2 5 2 6 2 2" xfId="10101" xr:uid="{36CCB800-A831-45C8-8792-A998CABC9D2E}"/>
    <cellStyle name="Normal 2 5 2 6 2 3" xfId="15825" xr:uid="{1EE7A013-FFB7-427E-A2E7-DD81647F7CC8}"/>
    <cellStyle name="Normal 2 5 2 6 3" xfId="7239" xr:uid="{70F28169-C2A2-4562-B9EE-3384934B4B8C}"/>
    <cellStyle name="Normal 2 5 2 6 4" xfId="12963" xr:uid="{A5233DEE-F974-4C5C-A526-AD95C0EB1916}"/>
    <cellStyle name="Normal 2 5 2 7" xfId="2946" xr:uid="{DED8EDAF-FC95-475F-B275-2B716E67E067}"/>
    <cellStyle name="Normal 2 5 2 7 2" xfId="8670" xr:uid="{BE41057A-58B2-4EA2-B296-5E9320CECDA6}"/>
    <cellStyle name="Normal 2 5 2 7 3" xfId="14394" xr:uid="{A27EEC0F-33C3-472E-99C7-923B9B6838D6}"/>
    <cellStyle name="Normal 2 5 2 8" xfId="5808" xr:uid="{D56E5618-C19B-4E4F-8402-00B56A8C92A5}"/>
    <cellStyle name="Normal 2 5 2 9" xfId="11532" xr:uid="{A365B3DE-9FEF-4386-B570-DE45E97CF954}"/>
    <cellStyle name="Normal 2 5 3" xfId="142" xr:uid="{045090A9-06B7-4353-91CA-ABD0A625A6B5}"/>
    <cellStyle name="Normal 2 5 3 2" xfId="381" xr:uid="{FC69AC02-C290-4B95-A1C5-E293DC7773FD}"/>
    <cellStyle name="Normal 2 5 3 2 2" xfId="858" xr:uid="{95A00B65-FBAA-4E97-89F4-B7BFD6EF4C4B}"/>
    <cellStyle name="Normal 2 5 3 2 2 2" xfId="2289" xr:uid="{93354BEE-4EDE-4344-AE08-D2D892FB670F}"/>
    <cellStyle name="Normal 2 5 3 2 2 2 2" xfId="5151" xr:uid="{2B319434-6BA0-44E0-8151-7C64FF461DF4}"/>
    <cellStyle name="Normal 2 5 3 2 2 2 2 2" xfId="10875" xr:uid="{23E0F723-C2C6-4167-A81A-68885A095953}"/>
    <cellStyle name="Normal 2 5 3 2 2 2 2 3" xfId="16599" xr:uid="{44DD3C15-530E-4619-9510-49519DDF95BF}"/>
    <cellStyle name="Normal 2 5 3 2 2 2 3" xfId="8013" xr:uid="{ED7C01CC-8C6B-4B7F-BEB6-B55E4D9D4DFC}"/>
    <cellStyle name="Normal 2 5 3 2 2 2 4" xfId="13737" xr:uid="{B8B655BF-325D-4954-BB76-9FE08CA94FD1}"/>
    <cellStyle name="Normal 2 5 3 2 2 3" xfId="3720" xr:uid="{248CF09F-EC8E-4034-A1F6-C33E7E41A760}"/>
    <cellStyle name="Normal 2 5 3 2 2 3 2" xfId="9444" xr:uid="{3BEA5854-D7EF-4755-9747-8E8CBDDED5F6}"/>
    <cellStyle name="Normal 2 5 3 2 2 3 3" xfId="15168" xr:uid="{57C66A3D-4F66-49B2-BFCD-13E1E80D3FAF}"/>
    <cellStyle name="Normal 2 5 3 2 2 4" xfId="6582" xr:uid="{75AAFE13-01DF-4522-A06B-4FFD68FB4EF9}"/>
    <cellStyle name="Normal 2 5 3 2 2 5" xfId="12306" xr:uid="{F947F69B-8159-4F0C-9584-B87016ACA527}"/>
    <cellStyle name="Normal 2 5 3 2 3" xfId="1335" xr:uid="{D2A5857C-DF85-4072-8818-36E19035CAD0}"/>
    <cellStyle name="Normal 2 5 3 2 3 2" xfId="2766" xr:uid="{2F8875D7-978E-46F7-86E9-CE45C4DE39AB}"/>
    <cellStyle name="Normal 2 5 3 2 3 2 2" xfId="5628" xr:uid="{A94BE0CB-9AAE-4454-8788-91BE31ED4444}"/>
    <cellStyle name="Normal 2 5 3 2 3 2 2 2" xfId="11352" xr:uid="{607A706D-4511-42B5-8173-944D81FF9EFB}"/>
    <cellStyle name="Normal 2 5 3 2 3 2 2 3" xfId="17076" xr:uid="{37885E2B-0A01-4E76-B1A2-6185662D7B07}"/>
    <cellStyle name="Normal 2 5 3 2 3 2 3" xfId="8490" xr:uid="{5128AFBF-9D46-4C5B-A9A2-D3512C174B3A}"/>
    <cellStyle name="Normal 2 5 3 2 3 2 4" xfId="14214" xr:uid="{865A69BE-D686-40CC-BB31-4C567C1E69D8}"/>
    <cellStyle name="Normal 2 5 3 2 3 3" xfId="4197" xr:uid="{0B849205-A216-4E82-848C-2E4C4CDF5AF0}"/>
    <cellStyle name="Normal 2 5 3 2 3 3 2" xfId="9921" xr:uid="{38E1949D-61B0-4CB6-925E-5C3B5BF3C130}"/>
    <cellStyle name="Normal 2 5 3 2 3 3 3" xfId="15645" xr:uid="{BC5F2C8B-447F-4A8E-ABBA-A42FA5EC961E}"/>
    <cellStyle name="Normal 2 5 3 2 3 4" xfId="7059" xr:uid="{8CFBCE1D-B730-448A-8210-B39BC0B51272}"/>
    <cellStyle name="Normal 2 5 3 2 3 5" xfId="12783" xr:uid="{2A7679EA-4E42-4789-B0FA-629BB65AC490}"/>
    <cellStyle name="Normal 2 5 3 2 4" xfId="1812" xr:uid="{4B64D13A-4FFF-4372-B4A0-17E929376F58}"/>
    <cellStyle name="Normal 2 5 3 2 4 2" xfId="4674" xr:uid="{216D2A67-15A5-43A0-9890-BBEDE889D1FD}"/>
    <cellStyle name="Normal 2 5 3 2 4 2 2" xfId="10398" xr:uid="{9CD4A485-270E-4B2A-ACC7-12A86A16C97F}"/>
    <cellStyle name="Normal 2 5 3 2 4 2 3" xfId="16122" xr:uid="{E285F09B-195E-4377-ACC6-1024AD48A3BC}"/>
    <cellStyle name="Normal 2 5 3 2 4 3" xfId="7536" xr:uid="{6B936169-0338-4CBB-B1B0-766D5485DDC0}"/>
    <cellStyle name="Normal 2 5 3 2 4 4" xfId="13260" xr:uid="{7E551D88-8BDE-4FD8-B2F7-6A54E11530BD}"/>
    <cellStyle name="Normal 2 5 3 2 5" xfId="3243" xr:uid="{F9721F81-20F1-45CD-92F0-9DEEE3BEB823}"/>
    <cellStyle name="Normal 2 5 3 2 5 2" xfId="8967" xr:uid="{958FDA1A-D01A-4358-BECE-251AD33CE8C3}"/>
    <cellStyle name="Normal 2 5 3 2 5 3" xfId="14691" xr:uid="{59F7D1BD-8166-4E7F-938E-339D8AB15D91}"/>
    <cellStyle name="Normal 2 5 3 2 6" xfId="6105" xr:uid="{9F0EC94C-686F-4E95-9CDA-1C0C1A89733C}"/>
    <cellStyle name="Normal 2 5 3 2 7" xfId="11829" xr:uid="{4E6A9D0A-3004-4D9D-B35A-DF215C6EBC85}"/>
    <cellStyle name="Normal 2 5 3 3" xfId="619" xr:uid="{A8E77965-DDD9-4C23-91CB-AEF2655F572E}"/>
    <cellStyle name="Normal 2 5 3 3 2" xfId="2050" xr:uid="{7858F278-43B4-41BA-BC44-3E8C332BA83A}"/>
    <cellStyle name="Normal 2 5 3 3 2 2" xfId="4912" xr:uid="{81121FE6-BA04-451B-AC6F-031E70658B19}"/>
    <cellStyle name="Normal 2 5 3 3 2 2 2" xfId="10636" xr:uid="{AEEFECBD-51BD-41B2-9BC0-CAE8711C0F0F}"/>
    <cellStyle name="Normal 2 5 3 3 2 2 3" xfId="16360" xr:uid="{19310AE9-326F-4C48-96FE-5CEBDB1CFDB0}"/>
    <cellStyle name="Normal 2 5 3 3 2 3" xfId="7774" xr:uid="{22F59EBE-E2A8-4C06-B731-055067EEE202}"/>
    <cellStyle name="Normal 2 5 3 3 2 4" xfId="13498" xr:uid="{797C9ACF-2F9B-455F-8A61-9B44CEEFCE33}"/>
    <cellStyle name="Normal 2 5 3 3 3" xfId="3481" xr:uid="{429D678E-48D1-452D-99ED-F33EE705347D}"/>
    <cellStyle name="Normal 2 5 3 3 3 2" xfId="9205" xr:uid="{422D7DA7-92DF-4D3B-81C7-82B03DBAC30A}"/>
    <cellStyle name="Normal 2 5 3 3 3 3" xfId="14929" xr:uid="{525B6EDD-335B-4C0E-B20D-E24E9EAB1810}"/>
    <cellStyle name="Normal 2 5 3 3 4" xfId="6343" xr:uid="{300B2E26-34CA-4EC2-B23A-C7DECBF24432}"/>
    <cellStyle name="Normal 2 5 3 3 5" xfId="12067" xr:uid="{E424DEB9-1E4B-4249-A2AF-A37F8AF079E4}"/>
    <cellStyle name="Normal 2 5 3 4" xfId="1096" xr:uid="{E3663C6C-6054-4BD1-811B-D4D24DAE1C66}"/>
    <cellStyle name="Normal 2 5 3 4 2" xfId="2527" xr:uid="{C0F927EF-B3D4-44A3-AD92-67AE9B322C8B}"/>
    <cellStyle name="Normal 2 5 3 4 2 2" xfId="5389" xr:uid="{CC647218-4E07-492B-86FC-69BE2E0A7506}"/>
    <cellStyle name="Normal 2 5 3 4 2 2 2" xfId="11113" xr:uid="{3DCE36B5-E712-4956-9724-9D9FF1EA1786}"/>
    <cellStyle name="Normal 2 5 3 4 2 2 3" xfId="16837" xr:uid="{5FC8267F-2659-48D9-8249-5F1C494CC4FF}"/>
    <cellStyle name="Normal 2 5 3 4 2 3" xfId="8251" xr:uid="{6B9AB4B2-E570-4BE7-A8E2-A506B0ABCCEB}"/>
    <cellStyle name="Normal 2 5 3 4 2 4" xfId="13975" xr:uid="{F80F86D4-6793-4A51-98D3-8F1DF30D5309}"/>
    <cellStyle name="Normal 2 5 3 4 3" xfId="3958" xr:uid="{6D728291-A670-4530-B6DB-BD83F10EEAF4}"/>
    <cellStyle name="Normal 2 5 3 4 3 2" xfId="9682" xr:uid="{485CED29-FC25-4A15-9DC6-96E2FC0E9D56}"/>
    <cellStyle name="Normal 2 5 3 4 3 3" xfId="15406" xr:uid="{7AF2A183-8B11-4AD3-80F8-A8288642C49D}"/>
    <cellStyle name="Normal 2 5 3 4 4" xfId="6820" xr:uid="{E71F90E7-B0DA-4201-B857-969F93753700}"/>
    <cellStyle name="Normal 2 5 3 4 5" xfId="12544" xr:uid="{2C9F41B8-B639-495E-B23A-E9AA503BA078}"/>
    <cellStyle name="Normal 2 5 3 5" xfId="1573" xr:uid="{525AB50A-6C2B-4A9B-9446-87D4DDE91E67}"/>
    <cellStyle name="Normal 2 5 3 5 2" xfId="4435" xr:uid="{A1C6DBF6-A779-43BD-B564-E52815DCDC09}"/>
    <cellStyle name="Normal 2 5 3 5 2 2" xfId="10159" xr:uid="{918ED6F6-E00A-4594-ACCE-7532A4FECC8E}"/>
    <cellStyle name="Normal 2 5 3 5 2 3" xfId="15883" xr:uid="{FBAFCC34-6422-4D4A-A1A7-6CC6BDAF1CBD}"/>
    <cellStyle name="Normal 2 5 3 5 3" xfId="7297" xr:uid="{E373FD1F-A951-439D-957D-6ED07D23C86D}"/>
    <cellStyle name="Normal 2 5 3 5 4" xfId="13021" xr:uid="{A8BF7A31-D0BF-4D9D-B79E-C09CECE42452}"/>
    <cellStyle name="Normal 2 5 3 6" xfId="3004" xr:uid="{1900D3CA-8047-45D6-B6A6-689FD41C79A7}"/>
    <cellStyle name="Normal 2 5 3 6 2" xfId="8728" xr:uid="{7D2810D7-2AC6-4F21-88C5-E3054D46AEC8}"/>
    <cellStyle name="Normal 2 5 3 6 3" xfId="14452" xr:uid="{9F4EDF3E-F2B9-48AF-A10D-F2769CEFC456}"/>
    <cellStyle name="Normal 2 5 3 7" xfId="5866" xr:uid="{C7AC347D-775F-4B4C-B6DC-326DBDE6FD6F}"/>
    <cellStyle name="Normal 2 5 3 8" xfId="11590" xr:uid="{9F520941-A7FF-4183-B29B-84E1BBDA8398}"/>
    <cellStyle name="Normal 2 5 4" xfId="263" xr:uid="{18647934-0E1D-4BFC-BDBE-21C9FA98B056}"/>
    <cellStyle name="Normal 2 5 4 2" xfId="740" xr:uid="{DFEC405B-0112-4ED0-9796-8F52C68A1B7B}"/>
    <cellStyle name="Normal 2 5 4 2 2" xfId="2171" xr:uid="{D5F775CD-0964-4350-B25F-508D51031E52}"/>
    <cellStyle name="Normal 2 5 4 2 2 2" xfId="5033" xr:uid="{96D2DA51-E55B-4E9D-9C7C-EB9BC738D6E9}"/>
    <cellStyle name="Normal 2 5 4 2 2 2 2" xfId="10757" xr:uid="{701F9D2F-8398-4BD6-AB39-66CE3D78AB08}"/>
    <cellStyle name="Normal 2 5 4 2 2 2 3" xfId="16481" xr:uid="{517E38FC-A723-4F99-948E-EBDFC6B94E3E}"/>
    <cellStyle name="Normal 2 5 4 2 2 3" xfId="7895" xr:uid="{9E268B7A-1AB0-4EA4-8BA8-7E663AA4B66C}"/>
    <cellStyle name="Normal 2 5 4 2 2 4" xfId="13619" xr:uid="{27E274DB-38D7-46D6-A138-0DD1777B337B}"/>
    <cellStyle name="Normal 2 5 4 2 3" xfId="3602" xr:uid="{F410D3BD-70B1-4DC3-BC8C-DAA443BB6736}"/>
    <cellStyle name="Normal 2 5 4 2 3 2" xfId="9326" xr:uid="{A0579E96-5052-4255-A15E-11425EAA033A}"/>
    <cellStyle name="Normal 2 5 4 2 3 3" xfId="15050" xr:uid="{3BFED503-A82A-4606-8AD1-61512B92FB75}"/>
    <cellStyle name="Normal 2 5 4 2 4" xfId="6464" xr:uid="{790D0F7D-AEB5-4BE9-98DE-3D7EAD16385E}"/>
    <cellStyle name="Normal 2 5 4 2 5" xfId="12188" xr:uid="{A833D391-5D7F-47B9-BA17-CECE4A2D20F0}"/>
    <cellStyle name="Normal 2 5 4 3" xfId="1217" xr:uid="{AFEA45E4-CB05-40AB-A01D-B478BA8469A5}"/>
    <cellStyle name="Normal 2 5 4 3 2" xfId="2648" xr:uid="{3A5F2A7F-532C-4957-8B5E-091275DDBCF6}"/>
    <cellStyle name="Normal 2 5 4 3 2 2" xfId="5510" xr:uid="{AB83BE42-7208-47F6-A7ED-4350B4CCD3E8}"/>
    <cellStyle name="Normal 2 5 4 3 2 2 2" xfId="11234" xr:uid="{69D2D7AA-B8F8-4545-AD55-915D493C1904}"/>
    <cellStyle name="Normal 2 5 4 3 2 2 3" xfId="16958" xr:uid="{80BA2606-63E2-4CFB-84BA-A1F3C00D6806}"/>
    <cellStyle name="Normal 2 5 4 3 2 3" xfId="8372" xr:uid="{5A278052-DA02-47C3-8788-0A073CC06A3C}"/>
    <cellStyle name="Normal 2 5 4 3 2 4" xfId="14096" xr:uid="{CFA15B89-FD1B-4480-BAC3-040336CB6D7D}"/>
    <cellStyle name="Normal 2 5 4 3 3" xfId="4079" xr:uid="{7230655C-01F1-48D8-8103-6C2512ED732C}"/>
    <cellStyle name="Normal 2 5 4 3 3 2" xfId="9803" xr:uid="{3C2BD4FB-6814-45CA-8CC4-34CB905E7B14}"/>
    <cellStyle name="Normal 2 5 4 3 3 3" xfId="15527" xr:uid="{810CA252-21E8-4FCB-9640-672B5449B892}"/>
    <cellStyle name="Normal 2 5 4 3 4" xfId="6941" xr:uid="{CB891585-B7DA-447A-8745-47A4A3DE3139}"/>
    <cellStyle name="Normal 2 5 4 3 5" xfId="12665" xr:uid="{C343985C-98F2-43DF-8143-749C867E9832}"/>
    <cellStyle name="Normal 2 5 4 4" xfId="1694" xr:uid="{B4AB262C-2A35-4C0C-BC30-670B2C6D3592}"/>
    <cellStyle name="Normal 2 5 4 4 2" xfId="4556" xr:uid="{2A06CED6-3355-4EE9-8B42-74D5BB8F727D}"/>
    <cellStyle name="Normal 2 5 4 4 2 2" xfId="10280" xr:uid="{E63555E4-977E-4CD7-AF50-BA4B118038D4}"/>
    <cellStyle name="Normal 2 5 4 4 2 3" xfId="16004" xr:uid="{3B6B0650-0584-47F4-9C22-B87F3DB3E85D}"/>
    <cellStyle name="Normal 2 5 4 4 3" xfId="7418" xr:uid="{A3D5357D-E4AE-4E8D-B027-E080F8BDACC5}"/>
    <cellStyle name="Normal 2 5 4 4 4" xfId="13142" xr:uid="{6D9ECD2C-9D81-4A2E-B0E0-0EE9957494DD}"/>
    <cellStyle name="Normal 2 5 4 5" xfId="3125" xr:uid="{993C1FE3-3864-429D-9A7D-101EE63B0B48}"/>
    <cellStyle name="Normal 2 5 4 5 2" xfId="8849" xr:uid="{C062178D-A64B-416A-99D8-1418D7A37F64}"/>
    <cellStyle name="Normal 2 5 4 5 3" xfId="14573" xr:uid="{A85D5A6F-6522-4F3E-B138-D581C607130E}"/>
    <cellStyle name="Normal 2 5 4 6" xfId="5987" xr:uid="{A4F47E24-AF2F-4ED3-8225-95E242095B98}"/>
    <cellStyle name="Normal 2 5 4 7" xfId="11711" xr:uid="{10CB9FF1-0A9E-409C-8892-E31176FFD31C}"/>
    <cellStyle name="Normal 2 5 5" xfId="501" xr:uid="{F302672E-F3AA-46E1-B4A5-565244AC3328}"/>
    <cellStyle name="Normal 2 5 5 2" xfId="1932" xr:uid="{D8EB5475-F74D-43FC-996E-057F64773FA7}"/>
    <cellStyle name="Normal 2 5 5 2 2" xfId="4794" xr:uid="{9D39F16D-5A16-458F-93F2-C67E9AF19C11}"/>
    <cellStyle name="Normal 2 5 5 2 2 2" xfId="10518" xr:uid="{17FAF653-1D15-4B0E-8AB1-F8FD18556083}"/>
    <cellStyle name="Normal 2 5 5 2 2 3" xfId="16242" xr:uid="{EF1646BD-DF98-4CCB-8FE8-8F40146787D3}"/>
    <cellStyle name="Normal 2 5 5 2 3" xfId="7656" xr:uid="{A6C25CDC-145E-474A-BBD2-6133030D4BD4}"/>
    <cellStyle name="Normal 2 5 5 2 4" xfId="13380" xr:uid="{2D28F77E-414F-487A-A4EC-1E91835DC988}"/>
    <cellStyle name="Normal 2 5 5 3" xfId="3363" xr:uid="{14544E17-1CD5-4234-B3A0-CCE301DCB979}"/>
    <cellStyle name="Normal 2 5 5 3 2" xfId="9087" xr:uid="{BE93A318-01B9-418B-A36D-0CDD116F4675}"/>
    <cellStyle name="Normal 2 5 5 3 3" xfId="14811" xr:uid="{FB7C3A7F-8BFA-472B-81F5-20DA35C58B9C}"/>
    <cellStyle name="Normal 2 5 5 4" xfId="6225" xr:uid="{72B596C6-8BA9-4D69-AFC9-150CA5F30369}"/>
    <cellStyle name="Normal 2 5 5 5" xfId="11949" xr:uid="{0CA8D343-3792-48C5-B3BE-6231D28ACB8E}"/>
    <cellStyle name="Normal 2 5 6" xfId="978" xr:uid="{FB9674DE-CA37-41BB-93F8-9560959F2EAF}"/>
    <cellStyle name="Normal 2 5 6 2" xfId="2409" xr:uid="{0A3A738A-36FB-465C-A00E-D22BB3BF85DE}"/>
    <cellStyle name="Normal 2 5 6 2 2" xfId="5271" xr:uid="{34B72556-9BDF-4BF0-8C16-B601DCAFB9CD}"/>
    <cellStyle name="Normal 2 5 6 2 2 2" xfId="10995" xr:uid="{9680CFF4-03EE-4B79-A05A-2BAE0E544FEF}"/>
    <cellStyle name="Normal 2 5 6 2 2 3" xfId="16719" xr:uid="{AFBD7AB3-A08E-447B-8131-6C8D44E35039}"/>
    <cellStyle name="Normal 2 5 6 2 3" xfId="8133" xr:uid="{5962368D-C8CF-46C9-8B45-4A434F3A494A}"/>
    <cellStyle name="Normal 2 5 6 2 4" xfId="13857" xr:uid="{931C9A76-DC73-4F6E-999E-DE032275806B}"/>
    <cellStyle name="Normal 2 5 6 3" xfId="3840" xr:uid="{3AA772D4-561C-4DE6-8369-F55B9E5CC880}"/>
    <cellStyle name="Normal 2 5 6 3 2" xfId="9564" xr:uid="{A802749D-E744-4B3F-AB02-873B2AE5454F}"/>
    <cellStyle name="Normal 2 5 6 3 3" xfId="15288" xr:uid="{709E6439-0BF2-479E-9D15-286260D2D1E1}"/>
    <cellStyle name="Normal 2 5 6 4" xfId="6702" xr:uid="{DDEA51FC-4866-4655-98B3-EDA81BE98D10}"/>
    <cellStyle name="Normal 2 5 6 5" xfId="12426" xr:uid="{E029F396-4D30-44C5-BE2D-DD36AC5611C8}"/>
    <cellStyle name="Normal 2 5 7" xfId="1455" xr:uid="{11EF7981-3898-42D6-9DDC-E4DCD2D36750}"/>
    <cellStyle name="Normal 2 5 7 2" xfId="4317" xr:uid="{F32B65BA-E33E-401A-982F-21C1EBD100D0}"/>
    <cellStyle name="Normal 2 5 7 2 2" xfId="10041" xr:uid="{F1DBF38F-BEBC-4D35-ACB5-27EE5B75790A}"/>
    <cellStyle name="Normal 2 5 7 2 3" xfId="15765" xr:uid="{C9603D75-9E6F-4F68-BDA8-241975140216}"/>
    <cellStyle name="Normal 2 5 7 3" xfId="7179" xr:uid="{B7B96DE1-2405-4D7E-9294-E58C4DEF94E0}"/>
    <cellStyle name="Normal 2 5 7 4" xfId="12903" xr:uid="{4C0163F9-7F50-4330-B413-0C6289ECC5E5}"/>
    <cellStyle name="Normal 2 5 8" xfId="2886" xr:uid="{C307814C-CA09-43D4-A041-F336BFBD4E00}"/>
    <cellStyle name="Normal 2 5 8 2" xfId="8610" xr:uid="{170C87D3-D39A-410D-8263-4E96B3B9434A}"/>
    <cellStyle name="Normal 2 5 8 3" xfId="14334" xr:uid="{A2BA05C1-3E9D-46F8-863E-B3DEA2777FB4}"/>
    <cellStyle name="Normal 2 5 9" xfId="5749" xr:uid="{0991DC56-0066-43DB-BC37-1E632186BC29}"/>
    <cellStyle name="Normal 2 6" xfId="44" xr:uid="{4AC72FC5-84D3-4CA4-8F2B-31B274761991}"/>
    <cellStyle name="Normal 2 6 10" xfId="11492" xr:uid="{97B94C84-C586-44B0-881B-904F91F378BC}"/>
    <cellStyle name="Normal 2 6 2" xfId="103" xr:uid="{428A4B91-B61F-465B-A311-669B4A2B8292}"/>
    <cellStyle name="Normal 2 6 2 2" xfId="221" xr:uid="{E5B4E3EE-3183-418E-B2BD-C63B77133352}"/>
    <cellStyle name="Normal 2 6 2 2 2" xfId="460" xr:uid="{B6ECBCC3-34D5-4273-A77A-26A9B6A9C9B7}"/>
    <cellStyle name="Normal 2 6 2 2 2 2" xfId="937" xr:uid="{A3B06CA7-25A2-4D82-8E66-CD00E8117A0A}"/>
    <cellStyle name="Normal 2 6 2 2 2 2 2" xfId="2368" xr:uid="{36A3DFD8-FD0D-41EE-90DB-A04E1A2334D8}"/>
    <cellStyle name="Normal 2 6 2 2 2 2 2 2" xfId="5230" xr:uid="{61A9FC40-52E1-4BAC-AADE-DF53E2532B9A}"/>
    <cellStyle name="Normal 2 6 2 2 2 2 2 2 2" xfId="10954" xr:uid="{9A1DF850-2988-4378-92C9-FE16A04D70FF}"/>
    <cellStyle name="Normal 2 6 2 2 2 2 2 2 3" xfId="16678" xr:uid="{4961AEF4-97B0-46A0-B477-D2BD97C7786F}"/>
    <cellStyle name="Normal 2 6 2 2 2 2 2 3" xfId="8092" xr:uid="{3E58233F-3B52-45C5-B004-E70935940EF7}"/>
    <cellStyle name="Normal 2 6 2 2 2 2 2 4" xfId="13816" xr:uid="{79360336-1716-4679-8047-5720F6CA461F}"/>
    <cellStyle name="Normal 2 6 2 2 2 2 3" xfId="3799" xr:uid="{F6E7DD72-8C95-4F65-BA40-62E38ED40DF0}"/>
    <cellStyle name="Normal 2 6 2 2 2 2 3 2" xfId="9523" xr:uid="{895D81DF-326C-4ACD-8AB4-DA9B97F6DBA2}"/>
    <cellStyle name="Normal 2 6 2 2 2 2 3 3" xfId="15247" xr:uid="{29D30BCF-0B92-4F46-81CB-1CE41BEFF0CF}"/>
    <cellStyle name="Normal 2 6 2 2 2 2 4" xfId="6661" xr:uid="{B41434B0-5C71-4100-BEC8-A6D76BBF4F09}"/>
    <cellStyle name="Normal 2 6 2 2 2 2 5" xfId="12385" xr:uid="{23C388DC-061F-454A-A7D4-6581FF901B8A}"/>
    <cellStyle name="Normal 2 6 2 2 2 3" xfId="1414" xr:uid="{A9FC57B6-BA6B-4AF1-B844-AC076B10F466}"/>
    <cellStyle name="Normal 2 6 2 2 2 3 2" xfId="2845" xr:uid="{E11238B5-724B-49B9-A4E5-57B6E1E03F5F}"/>
    <cellStyle name="Normal 2 6 2 2 2 3 2 2" xfId="5707" xr:uid="{A3A377AD-8176-4340-9077-C22AC12493D3}"/>
    <cellStyle name="Normal 2 6 2 2 2 3 2 2 2" xfId="11431" xr:uid="{ADBCFE66-AD4D-4808-A9BA-CF9968556787}"/>
    <cellStyle name="Normal 2 6 2 2 2 3 2 2 3" xfId="17155" xr:uid="{8F46D973-0416-4A14-BE54-FA664151A39F}"/>
    <cellStyle name="Normal 2 6 2 2 2 3 2 3" xfId="8569" xr:uid="{F64AD03A-82F4-4A19-A239-74183746BD6C}"/>
    <cellStyle name="Normal 2 6 2 2 2 3 2 4" xfId="14293" xr:uid="{F51B4E87-6CC4-4411-8914-1798C369E6ED}"/>
    <cellStyle name="Normal 2 6 2 2 2 3 3" xfId="4276" xr:uid="{38770059-B59E-4091-AA2A-2B003E3F4DF2}"/>
    <cellStyle name="Normal 2 6 2 2 2 3 3 2" xfId="10000" xr:uid="{9361E539-4084-42E7-9A58-AFA715F1B5B9}"/>
    <cellStyle name="Normal 2 6 2 2 2 3 3 3" xfId="15724" xr:uid="{A12AC135-D4EB-40F2-92B7-72E5B3325D71}"/>
    <cellStyle name="Normal 2 6 2 2 2 3 4" xfId="7138" xr:uid="{C1702F27-D671-4312-BB6F-BC5FBFE0FDA2}"/>
    <cellStyle name="Normal 2 6 2 2 2 3 5" xfId="12862" xr:uid="{227CACCD-219F-4B9B-B849-A21D96377CB8}"/>
    <cellStyle name="Normal 2 6 2 2 2 4" xfId="1891" xr:uid="{A9F3E833-0149-4F8C-9E6F-FA13EC3692F3}"/>
    <cellStyle name="Normal 2 6 2 2 2 4 2" xfId="4753" xr:uid="{576032AA-3F3E-4F95-90EE-D69402CB722C}"/>
    <cellStyle name="Normal 2 6 2 2 2 4 2 2" xfId="10477" xr:uid="{41BF8445-A7FD-48E8-8B57-27A33EC970B2}"/>
    <cellStyle name="Normal 2 6 2 2 2 4 2 3" xfId="16201" xr:uid="{18052555-81C2-4558-BE12-6573411F74F0}"/>
    <cellStyle name="Normal 2 6 2 2 2 4 3" xfId="7615" xr:uid="{E83B2871-69EF-47EB-996E-69EBC4E1D0F6}"/>
    <cellStyle name="Normal 2 6 2 2 2 4 4" xfId="13339" xr:uid="{A025BCFA-CBC7-4D54-B79A-F6365601A5E8}"/>
    <cellStyle name="Normal 2 6 2 2 2 5" xfId="3322" xr:uid="{F19D8FB5-681F-4C64-8FB3-5A8454CED1E5}"/>
    <cellStyle name="Normal 2 6 2 2 2 5 2" xfId="9046" xr:uid="{7634FEDD-CCE5-459F-8641-AB50CB4AB15A}"/>
    <cellStyle name="Normal 2 6 2 2 2 5 3" xfId="14770" xr:uid="{63F093E6-3917-4E0B-8842-C43CB42F1CEB}"/>
    <cellStyle name="Normal 2 6 2 2 2 6" xfId="6184" xr:uid="{18803E7D-0818-4381-B4E5-EE84FA705C59}"/>
    <cellStyle name="Normal 2 6 2 2 2 7" xfId="11908" xr:uid="{EA358EB1-F20F-430F-B658-63F0768EB9E8}"/>
    <cellStyle name="Normal 2 6 2 2 3" xfId="698" xr:uid="{9284325D-A685-40EC-B099-D7F684054403}"/>
    <cellStyle name="Normal 2 6 2 2 3 2" xfId="2129" xr:uid="{5126C51E-0244-4BC3-81BB-9DCE7CEEC0A3}"/>
    <cellStyle name="Normal 2 6 2 2 3 2 2" xfId="4991" xr:uid="{D6848622-0AB0-4BE8-8CFA-B3B459915FFD}"/>
    <cellStyle name="Normal 2 6 2 2 3 2 2 2" xfId="10715" xr:uid="{8B06AE34-BD25-45F5-901F-06A3097E9F6B}"/>
    <cellStyle name="Normal 2 6 2 2 3 2 2 3" xfId="16439" xr:uid="{4224810A-E3D3-430C-A182-E3D0EDFE336F}"/>
    <cellStyle name="Normal 2 6 2 2 3 2 3" xfId="7853" xr:uid="{35A47F50-FC51-4FEF-AA62-501BC1CB27F1}"/>
    <cellStyle name="Normal 2 6 2 2 3 2 4" xfId="13577" xr:uid="{2E2C88EA-008A-4646-BAAE-4A1F1998B126}"/>
    <cellStyle name="Normal 2 6 2 2 3 3" xfId="3560" xr:uid="{68023EC9-B48E-48FE-AB24-3E97D4CF14A1}"/>
    <cellStyle name="Normal 2 6 2 2 3 3 2" xfId="9284" xr:uid="{57FCF6E7-B026-4809-BE2B-DAD71ADF7B9B}"/>
    <cellStyle name="Normal 2 6 2 2 3 3 3" xfId="15008" xr:uid="{7CFD006D-1E33-485C-BF49-1541DF646A48}"/>
    <cellStyle name="Normal 2 6 2 2 3 4" xfId="6422" xr:uid="{24249174-9056-45AC-8F8B-B23F36C3CE4C}"/>
    <cellStyle name="Normal 2 6 2 2 3 5" xfId="12146" xr:uid="{42306755-89CB-4B60-932A-E61B50CB89B7}"/>
    <cellStyle name="Normal 2 6 2 2 4" xfId="1175" xr:uid="{2EAF785B-305F-4F34-8875-262BD23344B5}"/>
    <cellStyle name="Normal 2 6 2 2 4 2" xfId="2606" xr:uid="{74664FCA-63EF-45CD-8E44-79D8CFC91301}"/>
    <cellStyle name="Normal 2 6 2 2 4 2 2" xfId="5468" xr:uid="{CD9C64FE-D7DD-4F0F-8FD0-10665FAB2DA4}"/>
    <cellStyle name="Normal 2 6 2 2 4 2 2 2" xfId="11192" xr:uid="{905AAFAF-0508-4AC0-926B-DCD28DC22A2F}"/>
    <cellStyle name="Normal 2 6 2 2 4 2 2 3" xfId="16916" xr:uid="{E6A9867D-37BD-4D9A-B31B-5D0C9E50D1AF}"/>
    <cellStyle name="Normal 2 6 2 2 4 2 3" xfId="8330" xr:uid="{803D50E1-042E-48C5-8AC1-3F42BB3F084F}"/>
    <cellStyle name="Normal 2 6 2 2 4 2 4" xfId="14054" xr:uid="{01EBAEE1-E729-43BA-BB8F-41B79EFF908C}"/>
    <cellStyle name="Normal 2 6 2 2 4 3" xfId="4037" xr:uid="{C4B78E88-375D-4FE9-8C8A-7EE88737116E}"/>
    <cellStyle name="Normal 2 6 2 2 4 3 2" xfId="9761" xr:uid="{4F27F8F2-DC33-4F6A-8A09-75BBC649C07D}"/>
    <cellStyle name="Normal 2 6 2 2 4 3 3" xfId="15485" xr:uid="{2470AC6E-6687-442C-AE38-52DA36F746B9}"/>
    <cellStyle name="Normal 2 6 2 2 4 4" xfId="6899" xr:uid="{7EE07F2F-9110-4457-92C2-835A23DA9042}"/>
    <cellStyle name="Normal 2 6 2 2 4 5" xfId="12623" xr:uid="{4F1BB388-25EC-49EB-AB08-BF78D8348B86}"/>
    <cellStyle name="Normal 2 6 2 2 5" xfId="1652" xr:uid="{06E27CC7-AA20-41DC-B281-EA595F6E136F}"/>
    <cellStyle name="Normal 2 6 2 2 5 2" xfId="4514" xr:uid="{D482EDA4-0537-4104-BE54-D0204DBE7841}"/>
    <cellStyle name="Normal 2 6 2 2 5 2 2" xfId="10238" xr:uid="{4D5EBAC7-1AC3-4C67-AAFE-DE8714391BD6}"/>
    <cellStyle name="Normal 2 6 2 2 5 2 3" xfId="15962" xr:uid="{11539A98-B21D-4BCC-B0DD-C914001DD1A4}"/>
    <cellStyle name="Normal 2 6 2 2 5 3" xfId="7376" xr:uid="{1AA11021-3A41-4D5D-8D15-57794CA4C6E3}"/>
    <cellStyle name="Normal 2 6 2 2 5 4" xfId="13100" xr:uid="{19D61895-0939-42B8-ADCC-A2BE5C80E06C}"/>
    <cellStyle name="Normal 2 6 2 2 6" xfId="3083" xr:uid="{32AB26E0-3113-4383-9068-112BA906FCC3}"/>
    <cellStyle name="Normal 2 6 2 2 6 2" xfId="8807" xr:uid="{0F80A28F-0472-4D85-A857-F8F721B71250}"/>
    <cellStyle name="Normal 2 6 2 2 6 3" xfId="14531" xr:uid="{5970D901-71B8-456F-A891-AC61DA8A1977}"/>
    <cellStyle name="Normal 2 6 2 2 7" xfId="5945" xr:uid="{22963FF6-2D6B-43BC-A8E8-911A2BE1C13B}"/>
    <cellStyle name="Normal 2 6 2 2 8" xfId="11669" xr:uid="{91370180-CB55-45B2-B4DB-D8EE45BD5154}"/>
    <cellStyle name="Normal 2 6 2 3" xfId="342" xr:uid="{1219F710-D8A3-40E3-B547-C04B1A569440}"/>
    <cellStyle name="Normal 2 6 2 3 2" xfId="819" xr:uid="{0003BE45-ED74-4F5A-B02E-067E7CB95794}"/>
    <cellStyle name="Normal 2 6 2 3 2 2" xfId="2250" xr:uid="{1298CCB6-DDAF-4459-971B-288AB9845647}"/>
    <cellStyle name="Normal 2 6 2 3 2 2 2" xfId="5112" xr:uid="{466DF44F-0382-4AD0-9470-9DF1088DB98D}"/>
    <cellStyle name="Normal 2 6 2 3 2 2 2 2" xfId="10836" xr:uid="{47AD56FC-4315-408E-A33C-BD527E6E3EFA}"/>
    <cellStyle name="Normal 2 6 2 3 2 2 2 3" xfId="16560" xr:uid="{BB32EF8A-C031-41E1-81A5-D7F09F2CC2AE}"/>
    <cellStyle name="Normal 2 6 2 3 2 2 3" xfId="7974" xr:uid="{177FE7FF-8DC0-46CB-B983-17843D03639E}"/>
    <cellStyle name="Normal 2 6 2 3 2 2 4" xfId="13698" xr:uid="{DA3C5E52-47FB-46FA-BE63-85B0006FD42A}"/>
    <cellStyle name="Normal 2 6 2 3 2 3" xfId="3681" xr:uid="{002D8664-CB31-48C6-94F0-27399C52E9DC}"/>
    <cellStyle name="Normal 2 6 2 3 2 3 2" xfId="9405" xr:uid="{6A4509E7-F00B-473A-AAC8-67946F742FD3}"/>
    <cellStyle name="Normal 2 6 2 3 2 3 3" xfId="15129" xr:uid="{A8986F00-EC06-4C15-A77D-96E467522536}"/>
    <cellStyle name="Normal 2 6 2 3 2 4" xfId="6543" xr:uid="{21C1170D-90EB-4979-A59A-7E6761A63A47}"/>
    <cellStyle name="Normal 2 6 2 3 2 5" xfId="12267" xr:uid="{2F6B4C05-4F6E-4671-8830-2CB26D271259}"/>
    <cellStyle name="Normal 2 6 2 3 3" xfId="1296" xr:uid="{8FC9C71F-293B-461D-B7FE-4A8D1645BA2E}"/>
    <cellStyle name="Normal 2 6 2 3 3 2" xfId="2727" xr:uid="{0725B2D2-602B-4E72-A65C-7F6070BE6A03}"/>
    <cellStyle name="Normal 2 6 2 3 3 2 2" xfId="5589" xr:uid="{383D2BA7-8E90-46D0-9079-0212669339DA}"/>
    <cellStyle name="Normal 2 6 2 3 3 2 2 2" xfId="11313" xr:uid="{A7E8D40E-71B7-413D-89C2-E290A712FF60}"/>
    <cellStyle name="Normal 2 6 2 3 3 2 2 3" xfId="17037" xr:uid="{CBB2429C-6DB0-4AD5-8720-5E95382A5BF7}"/>
    <cellStyle name="Normal 2 6 2 3 3 2 3" xfId="8451" xr:uid="{9EA8C8A4-BB8C-4132-9C4E-F0383B45EF46}"/>
    <cellStyle name="Normal 2 6 2 3 3 2 4" xfId="14175" xr:uid="{FD427B9D-F1B9-4403-A1A5-70B5153C5696}"/>
    <cellStyle name="Normal 2 6 2 3 3 3" xfId="4158" xr:uid="{51D6A7A7-D956-4D52-9F72-79868ECE85B3}"/>
    <cellStyle name="Normal 2 6 2 3 3 3 2" xfId="9882" xr:uid="{0F111975-558E-4E48-9860-74F1138517DD}"/>
    <cellStyle name="Normal 2 6 2 3 3 3 3" xfId="15606" xr:uid="{1DC7FAE2-4AA1-4372-A669-D331E9DBCEFE}"/>
    <cellStyle name="Normal 2 6 2 3 3 4" xfId="7020" xr:uid="{2197EAAE-CBD9-437E-A707-FB3E79DF14FF}"/>
    <cellStyle name="Normal 2 6 2 3 3 5" xfId="12744" xr:uid="{DCB7AA46-6CE0-4186-94EB-EE0A3F0CE73A}"/>
    <cellStyle name="Normal 2 6 2 3 4" xfId="1773" xr:uid="{32D71558-D755-42C8-9235-9781EDFB1B93}"/>
    <cellStyle name="Normal 2 6 2 3 4 2" xfId="4635" xr:uid="{B8679A77-FC50-4BFC-BF86-0C327DF5A039}"/>
    <cellStyle name="Normal 2 6 2 3 4 2 2" xfId="10359" xr:uid="{C1BDF49F-39A4-4792-AF9F-BBBBB45BBA5C}"/>
    <cellStyle name="Normal 2 6 2 3 4 2 3" xfId="16083" xr:uid="{ECD8254D-0E59-401C-97CB-83A94DEDC4D5}"/>
    <cellStyle name="Normal 2 6 2 3 4 3" xfId="7497" xr:uid="{35A25D3A-E0FE-4F29-A8BE-28B000E6466F}"/>
    <cellStyle name="Normal 2 6 2 3 4 4" xfId="13221" xr:uid="{57B8ECDC-02A7-40FE-8EEE-58026F6CC9AF}"/>
    <cellStyle name="Normal 2 6 2 3 5" xfId="3204" xr:uid="{B8C33663-8270-40A1-B23D-3C778F057D86}"/>
    <cellStyle name="Normal 2 6 2 3 5 2" xfId="8928" xr:uid="{CB4FB116-3000-41D0-890A-E559D8DDC2AF}"/>
    <cellStyle name="Normal 2 6 2 3 5 3" xfId="14652" xr:uid="{AC0F9F06-A06E-4B6F-B977-B26F97721D30}"/>
    <cellStyle name="Normal 2 6 2 3 6" xfId="6066" xr:uid="{26F913AC-1FD9-40CA-A3B7-D8B2BE5F2907}"/>
    <cellStyle name="Normal 2 6 2 3 7" xfId="11790" xr:uid="{0EA3DFA5-59FE-4742-9E1D-E35C105A9812}"/>
    <cellStyle name="Normal 2 6 2 4" xfId="580" xr:uid="{14971A88-62B9-4B34-AC89-F6A46C9857BD}"/>
    <cellStyle name="Normal 2 6 2 4 2" xfId="2011" xr:uid="{0A4AC13D-D884-4113-AC80-857CE84B9380}"/>
    <cellStyle name="Normal 2 6 2 4 2 2" xfId="4873" xr:uid="{8056E4E6-4941-4CBC-B000-71BB013B5037}"/>
    <cellStyle name="Normal 2 6 2 4 2 2 2" xfId="10597" xr:uid="{6E8AA3EC-9DF3-4BE9-904F-2CDBAA5244AA}"/>
    <cellStyle name="Normal 2 6 2 4 2 2 3" xfId="16321" xr:uid="{0624D4AF-3E57-4B38-B5A6-27475BCCA19B}"/>
    <cellStyle name="Normal 2 6 2 4 2 3" xfId="7735" xr:uid="{B34D3728-8D04-4B22-AF6B-19249CDE14B5}"/>
    <cellStyle name="Normal 2 6 2 4 2 4" xfId="13459" xr:uid="{46300D57-71E3-4E5F-822D-7FD53C2F4338}"/>
    <cellStyle name="Normal 2 6 2 4 3" xfId="3442" xr:uid="{C909634B-2161-491B-8B12-719D036A0B4D}"/>
    <cellStyle name="Normal 2 6 2 4 3 2" xfId="9166" xr:uid="{8399E525-9948-40A3-93D0-0AD22FD71345}"/>
    <cellStyle name="Normal 2 6 2 4 3 3" xfId="14890" xr:uid="{E86C5F7F-81BC-46C2-9765-278C1DBCF3DC}"/>
    <cellStyle name="Normal 2 6 2 4 4" xfId="6304" xr:uid="{110721A4-AE9C-4D5E-9B9B-38EE6BAD7C2B}"/>
    <cellStyle name="Normal 2 6 2 4 5" xfId="12028" xr:uid="{5C4C7596-B78A-42F4-86DC-15477054E2AE}"/>
    <cellStyle name="Normal 2 6 2 5" xfId="1057" xr:uid="{3847D881-E2FC-4A8C-AA2C-6C95D52F280E}"/>
    <cellStyle name="Normal 2 6 2 5 2" xfId="2488" xr:uid="{13493683-C263-467C-946F-BE232841C730}"/>
    <cellStyle name="Normal 2 6 2 5 2 2" xfId="5350" xr:uid="{90E59E14-DC72-458B-BF67-F1BF7AD72A88}"/>
    <cellStyle name="Normal 2 6 2 5 2 2 2" xfId="11074" xr:uid="{A6385E2E-A6DF-4678-A3DE-7CBE62429983}"/>
    <cellStyle name="Normal 2 6 2 5 2 2 3" xfId="16798" xr:uid="{9FD3B51A-798F-4454-8456-930A6B42D1A4}"/>
    <cellStyle name="Normal 2 6 2 5 2 3" xfId="8212" xr:uid="{60844502-4228-4E3F-80FC-7B902BE319C8}"/>
    <cellStyle name="Normal 2 6 2 5 2 4" xfId="13936" xr:uid="{CFD6BAA4-3282-4C65-9993-C69EF452155A}"/>
    <cellStyle name="Normal 2 6 2 5 3" xfId="3919" xr:uid="{076A1A16-72C6-4CB7-84FC-F488AB5CA661}"/>
    <cellStyle name="Normal 2 6 2 5 3 2" xfId="9643" xr:uid="{57C47F08-6730-46DB-A683-31B0F19BAC73}"/>
    <cellStyle name="Normal 2 6 2 5 3 3" xfId="15367" xr:uid="{EE73DEEC-D628-48B6-9F02-A6D48AC836E9}"/>
    <cellStyle name="Normal 2 6 2 5 4" xfId="6781" xr:uid="{A527D037-1CA8-4F0A-B143-134BDACC1F3D}"/>
    <cellStyle name="Normal 2 6 2 5 5" xfId="12505" xr:uid="{1ED6EB8A-0312-482B-BA04-40A3A3BAFAF1}"/>
    <cellStyle name="Normal 2 6 2 6" xfId="1534" xr:uid="{7D14FAB0-B5B6-4B99-8742-15C31196E782}"/>
    <cellStyle name="Normal 2 6 2 6 2" xfId="4396" xr:uid="{A5E59FC0-2BD4-4F8D-A600-4E5C3C1F62C7}"/>
    <cellStyle name="Normal 2 6 2 6 2 2" xfId="10120" xr:uid="{FDA7791C-775D-44A4-BCDD-23E07694FC69}"/>
    <cellStyle name="Normal 2 6 2 6 2 3" xfId="15844" xr:uid="{C7C1C958-D841-4E8D-A18F-834D3DC26E91}"/>
    <cellStyle name="Normal 2 6 2 6 3" xfId="7258" xr:uid="{BF7C79BE-61A8-4E1C-BBAF-3A7FEDB91B78}"/>
    <cellStyle name="Normal 2 6 2 6 4" xfId="12982" xr:uid="{2E844492-1661-4B47-A8D2-25F482617AAE}"/>
    <cellStyle name="Normal 2 6 2 7" xfId="2965" xr:uid="{0E563D39-B555-4D6E-B05E-E3B4D03A3226}"/>
    <cellStyle name="Normal 2 6 2 7 2" xfId="8689" xr:uid="{62D20F17-3B5E-48C7-BAFE-49EBFD18727F}"/>
    <cellStyle name="Normal 2 6 2 7 3" xfId="14413" xr:uid="{5A851967-2D3F-4BBA-9067-A0CD3846BD6E}"/>
    <cellStyle name="Normal 2 6 2 8" xfId="5827" xr:uid="{5EF58350-77F8-4CC2-9E05-C14E90428F29}"/>
    <cellStyle name="Normal 2 6 2 9" xfId="11551" xr:uid="{030DCA9B-6841-4761-8BC3-A48022F925E2}"/>
    <cellStyle name="Normal 2 6 3" xfId="161" xr:uid="{964FFFEA-2092-4A5D-A10E-C627C5E8416D}"/>
    <cellStyle name="Normal 2 6 3 2" xfId="400" xr:uid="{2ACF0942-2388-4205-8032-B3016DA80EB2}"/>
    <cellStyle name="Normal 2 6 3 2 2" xfId="877" xr:uid="{8383F32E-5E4A-4450-8230-56E0B5DE9A52}"/>
    <cellStyle name="Normal 2 6 3 2 2 2" xfId="2308" xr:uid="{4AFE1E18-C094-4513-969D-C333885B3E95}"/>
    <cellStyle name="Normal 2 6 3 2 2 2 2" xfId="5170" xr:uid="{2770A834-A99D-49C8-9E4B-51C8839BDAE5}"/>
    <cellStyle name="Normal 2 6 3 2 2 2 2 2" xfId="10894" xr:uid="{3A050B4F-DCB3-400A-B91E-177FC0FBBF04}"/>
    <cellStyle name="Normal 2 6 3 2 2 2 2 3" xfId="16618" xr:uid="{372BAC53-46CA-436C-B538-0C0A4FCD745F}"/>
    <cellStyle name="Normal 2 6 3 2 2 2 3" xfId="8032" xr:uid="{7069C428-A404-444B-A745-833F77AE48EE}"/>
    <cellStyle name="Normal 2 6 3 2 2 2 4" xfId="13756" xr:uid="{C17E22A0-1E25-4750-97C6-0E83DCF9E74A}"/>
    <cellStyle name="Normal 2 6 3 2 2 3" xfId="3739" xr:uid="{7791C9D6-3E6F-4A59-A177-EC5D00B0E7BA}"/>
    <cellStyle name="Normal 2 6 3 2 2 3 2" xfId="9463" xr:uid="{092C6F85-12E2-46A6-9374-36E02B015F32}"/>
    <cellStyle name="Normal 2 6 3 2 2 3 3" xfId="15187" xr:uid="{E5A55410-66C2-4FC9-B1ED-8C0812A3743F}"/>
    <cellStyle name="Normal 2 6 3 2 2 4" xfId="6601" xr:uid="{EE528231-1AC8-4E71-A7EB-A7F580068218}"/>
    <cellStyle name="Normal 2 6 3 2 2 5" xfId="12325" xr:uid="{4598C230-AEEE-4F3C-9F62-061F2E414013}"/>
    <cellStyle name="Normal 2 6 3 2 3" xfId="1354" xr:uid="{CDA047DB-F87A-4F4D-B3AA-CD50C41DD28D}"/>
    <cellStyle name="Normal 2 6 3 2 3 2" xfId="2785" xr:uid="{49A7D8F3-5EB9-44A9-900A-1704DF576353}"/>
    <cellStyle name="Normal 2 6 3 2 3 2 2" xfId="5647" xr:uid="{8075BE60-966B-40BC-92B8-2788AFF8F37A}"/>
    <cellStyle name="Normal 2 6 3 2 3 2 2 2" xfId="11371" xr:uid="{7F9B50F5-498A-4D5D-91B9-B8072DAF434E}"/>
    <cellStyle name="Normal 2 6 3 2 3 2 2 3" xfId="17095" xr:uid="{15920798-887B-427A-9776-9562ACE4DAF0}"/>
    <cellStyle name="Normal 2 6 3 2 3 2 3" xfId="8509" xr:uid="{6D56E3DE-B9DB-4112-A215-F326184967B0}"/>
    <cellStyle name="Normal 2 6 3 2 3 2 4" xfId="14233" xr:uid="{E311C538-366B-4040-9CBF-E2EAB2A1A135}"/>
    <cellStyle name="Normal 2 6 3 2 3 3" xfId="4216" xr:uid="{E0C30CB7-B71C-40C5-9528-557E3C67CC04}"/>
    <cellStyle name="Normal 2 6 3 2 3 3 2" xfId="9940" xr:uid="{2E56F843-FDCB-4203-8825-E3A5B7800728}"/>
    <cellStyle name="Normal 2 6 3 2 3 3 3" xfId="15664" xr:uid="{1C3F11AC-555D-4C58-BE98-58810B936B5B}"/>
    <cellStyle name="Normal 2 6 3 2 3 4" xfId="7078" xr:uid="{23B1D205-6C5D-437B-ACA2-9B9850CC116B}"/>
    <cellStyle name="Normal 2 6 3 2 3 5" xfId="12802" xr:uid="{6B77EBCC-1A84-4710-9724-C7A3B991D95B}"/>
    <cellStyle name="Normal 2 6 3 2 4" xfId="1831" xr:uid="{C82268E0-4FED-44C4-A522-947869228DBF}"/>
    <cellStyle name="Normal 2 6 3 2 4 2" xfId="4693" xr:uid="{16E04F79-1B33-474A-AABD-C731CA8E996F}"/>
    <cellStyle name="Normal 2 6 3 2 4 2 2" xfId="10417" xr:uid="{D9D7DD52-8565-4C33-9814-00ACF6D79391}"/>
    <cellStyle name="Normal 2 6 3 2 4 2 3" xfId="16141" xr:uid="{C1098D1E-E9DA-417B-9833-83A9B51B4B26}"/>
    <cellStyle name="Normal 2 6 3 2 4 3" xfId="7555" xr:uid="{671456CA-FDB1-4566-9C1D-9D6331643DAE}"/>
    <cellStyle name="Normal 2 6 3 2 4 4" xfId="13279" xr:uid="{494B74F8-D279-4298-BE50-1AE8977ACAB7}"/>
    <cellStyle name="Normal 2 6 3 2 5" xfId="3262" xr:uid="{371D90F4-2890-4CA9-8F10-77940CB51EF0}"/>
    <cellStyle name="Normal 2 6 3 2 5 2" xfId="8986" xr:uid="{209D37E2-2D1A-48DA-AB89-3F08FF666000}"/>
    <cellStyle name="Normal 2 6 3 2 5 3" xfId="14710" xr:uid="{26860E84-4753-448B-A834-C4F986438154}"/>
    <cellStyle name="Normal 2 6 3 2 6" xfId="6124" xr:uid="{E56F0D83-03EB-4A1A-870E-E71E69CD1B1F}"/>
    <cellStyle name="Normal 2 6 3 2 7" xfId="11848" xr:uid="{43310F6B-9D87-4BF5-B4C8-F664DD1F3B9F}"/>
    <cellStyle name="Normal 2 6 3 3" xfId="638" xr:uid="{B53FB8E2-24F1-4564-9C10-518A7957AB4E}"/>
    <cellStyle name="Normal 2 6 3 3 2" xfId="2069" xr:uid="{8DA332B8-C6FD-4CF5-8712-D9EB25F2ECF6}"/>
    <cellStyle name="Normal 2 6 3 3 2 2" xfId="4931" xr:uid="{704A020C-BC4E-412E-A2AE-EB6886F54020}"/>
    <cellStyle name="Normal 2 6 3 3 2 2 2" xfId="10655" xr:uid="{DAB75876-F968-40BA-AB7D-B3D83B262F18}"/>
    <cellStyle name="Normal 2 6 3 3 2 2 3" xfId="16379" xr:uid="{5E7C5790-771F-45CB-8729-8E62DA3D8ED5}"/>
    <cellStyle name="Normal 2 6 3 3 2 3" xfId="7793" xr:uid="{085E71C4-A828-4451-AA2E-3F21FE82B794}"/>
    <cellStyle name="Normal 2 6 3 3 2 4" xfId="13517" xr:uid="{1983D0E5-8B32-4B4D-B213-A0885C6E7698}"/>
    <cellStyle name="Normal 2 6 3 3 3" xfId="3500" xr:uid="{46D4CF9D-F5CF-48FB-BCAF-DCEFEE7D1AF7}"/>
    <cellStyle name="Normal 2 6 3 3 3 2" xfId="9224" xr:uid="{06F134BA-B1B4-4175-8466-6224ED742988}"/>
    <cellStyle name="Normal 2 6 3 3 3 3" xfId="14948" xr:uid="{9DC79F3A-3E99-4FF5-8992-5191B9938E1B}"/>
    <cellStyle name="Normal 2 6 3 3 4" xfId="6362" xr:uid="{923451AF-48BF-496A-BAD4-AABDCEC3FE61}"/>
    <cellStyle name="Normal 2 6 3 3 5" xfId="12086" xr:uid="{525C538A-F7B3-476E-A724-E48C90E466A8}"/>
    <cellStyle name="Normal 2 6 3 4" xfId="1115" xr:uid="{DD4EAFC2-44DE-444A-A3FA-DE42FCD32392}"/>
    <cellStyle name="Normal 2 6 3 4 2" xfId="2546" xr:uid="{B8398CDB-E39E-4203-89CF-3C9A00610D79}"/>
    <cellStyle name="Normal 2 6 3 4 2 2" xfId="5408" xr:uid="{7F1C4610-BC9F-48FA-9C67-0BA2AAC538FD}"/>
    <cellStyle name="Normal 2 6 3 4 2 2 2" xfId="11132" xr:uid="{893525F1-3435-44B9-BCF0-A289E85B8914}"/>
    <cellStyle name="Normal 2 6 3 4 2 2 3" xfId="16856" xr:uid="{2BEE9B00-1A64-46DE-BD80-9EC7AA0E7292}"/>
    <cellStyle name="Normal 2 6 3 4 2 3" xfId="8270" xr:uid="{8BA3113B-F317-4160-B7A4-8400FABEC8CE}"/>
    <cellStyle name="Normal 2 6 3 4 2 4" xfId="13994" xr:uid="{C1793316-CDD3-433C-862E-D5F7ECC99C53}"/>
    <cellStyle name="Normal 2 6 3 4 3" xfId="3977" xr:uid="{C0D1BFDE-FC84-47A5-8684-46BBF7CE541A}"/>
    <cellStyle name="Normal 2 6 3 4 3 2" xfId="9701" xr:uid="{A584CDD6-3CCB-47BF-AF20-4448273792DF}"/>
    <cellStyle name="Normal 2 6 3 4 3 3" xfId="15425" xr:uid="{C595E156-F9EE-45B8-8CAB-54318B9EEB6C}"/>
    <cellStyle name="Normal 2 6 3 4 4" xfId="6839" xr:uid="{1F77D2E6-FF2A-4952-BC74-670CA04DAD77}"/>
    <cellStyle name="Normal 2 6 3 4 5" xfId="12563" xr:uid="{14677E9E-41AC-405D-BE59-58A6CDF4C893}"/>
    <cellStyle name="Normal 2 6 3 5" xfId="1592" xr:uid="{BE5ABC9D-2D08-4782-8E02-B61CCBDE7F18}"/>
    <cellStyle name="Normal 2 6 3 5 2" xfId="4454" xr:uid="{A7AB6CF3-A580-45FE-810D-D21A010E9F93}"/>
    <cellStyle name="Normal 2 6 3 5 2 2" xfId="10178" xr:uid="{088F7EB3-EA78-4EA7-A1B4-3C7383E90938}"/>
    <cellStyle name="Normal 2 6 3 5 2 3" xfId="15902" xr:uid="{29303ED7-CA0F-45B0-A1E7-B6F23BDED46B}"/>
    <cellStyle name="Normal 2 6 3 5 3" xfId="7316" xr:uid="{DFB79C74-B62E-4CA9-B9C1-D9464B622AD5}"/>
    <cellStyle name="Normal 2 6 3 5 4" xfId="13040" xr:uid="{A703D0CC-5879-44DB-B519-F8BE1A09205A}"/>
    <cellStyle name="Normal 2 6 3 6" xfId="3023" xr:uid="{FBD08B4D-44E9-4FA0-9609-0556F22EE418}"/>
    <cellStyle name="Normal 2 6 3 6 2" xfId="8747" xr:uid="{9DB473CD-5F28-44FC-AF12-3AC54C0F0E69}"/>
    <cellStyle name="Normal 2 6 3 6 3" xfId="14471" xr:uid="{0AEC1D8A-0517-4716-B168-89EEACC06D22}"/>
    <cellStyle name="Normal 2 6 3 7" xfId="5885" xr:uid="{0C7FE2F6-0033-4A4B-9837-C7660BC23486}"/>
    <cellStyle name="Normal 2 6 3 8" xfId="11609" xr:uid="{1C2B3E82-E9C3-4DC8-8987-C98161A6E955}"/>
    <cellStyle name="Normal 2 6 4" xfId="282" xr:uid="{EA3BE7B2-1A11-4A43-8E49-723468F3D79F}"/>
    <cellStyle name="Normal 2 6 4 2" xfId="759" xr:uid="{9B441802-E42B-4C9E-B2D1-2DAD4F0F31FE}"/>
    <cellStyle name="Normal 2 6 4 2 2" xfId="2190" xr:uid="{DD8E4EE8-E0D5-4DED-9ED0-A707D4764096}"/>
    <cellStyle name="Normal 2 6 4 2 2 2" xfId="5052" xr:uid="{978B9D52-03EE-4DEC-81CA-D571D7F3206B}"/>
    <cellStyle name="Normal 2 6 4 2 2 2 2" xfId="10776" xr:uid="{795B4BF4-A9DC-42B7-9F9C-21293E134D1B}"/>
    <cellStyle name="Normal 2 6 4 2 2 2 3" xfId="16500" xr:uid="{9A388FF8-BD3F-4629-B346-6D2C7DF3CEAE}"/>
    <cellStyle name="Normal 2 6 4 2 2 3" xfId="7914" xr:uid="{8509668D-D8BA-4B41-896D-BC3F6BA094CD}"/>
    <cellStyle name="Normal 2 6 4 2 2 4" xfId="13638" xr:uid="{3B987A61-6784-4F5F-BDF4-636B8EEA2593}"/>
    <cellStyle name="Normal 2 6 4 2 3" xfId="3621" xr:uid="{2314BFA9-458F-4B9D-9231-AC6DC9B53B92}"/>
    <cellStyle name="Normal 2 6 4 2 3 2" xfId="9345" xr:uid="{4C8228BC-F5D6-441A-8FE6-50E4A3E43963}"/>
    <cellStyle name="Normal 2 6 4 2 3 3" xfId="15069" xr:uid="{44B72FC1-24BF-4570-894D-C47FDA9DEA27}"/>
    <cellStyle name="Normal 2 6 4 2 4" xfId="6483" xr:uid="{02D4FF63-2E0B-4CA9-804F-C0F40A42D387}"/>
    <cellStyle name="Normal 2 6 4 2 5" xfId="12207" xr:uid="{B6F7EDF3-7E9D-4982-8533-2258492A6B62}"/>
    <cellStyle name="Normal 2 6 4 3" xfId="1236" xr:uid="{EFEAC1A6-0C0E-4679-B400-C7A2DADE1553}"/>
    <cellStyle name="Normal 2 6 4 3 2" xfId="2667" xr:uid="{A2C3DB0A-991C-4EF5-B871-235F2E019FE9}"/>
    <cellStyle name="Normal 2 6 4 3 2 2" xfId="5529" xr:uid="{A90E745B-99F3-4DC1-8879-A1A07F0CE399}"/>
    <cellStyle name="Normal 2 6 4 3 2 2 2" xfId="11253" xr:uid="{0CDD7AEB-F3D7-49FC-8800-8C5C4EFF7EC5}"/>
    <cellStyle name="Normal 2 6 4 3 2 2 3" xfId="16977" xr:uid="{FEB479FF-EF3D-4D68-89AF-66A0B2D7FFB8}"/>
    <cellStyle name="Normal 2 6 4 3 2 3" xfId="8391" xr:uid="{CB71F925-E1AB-4C9D-8640-4558C5577315}"/>
    <cellStyle name="Normal 2 6 4 3 2 4" xfId="14115" xr:uid="{3D90B7AC-C218-4D52-BA42-8CB306255BEF}"/>
    <cellStyle name="Normal 2 6 4 3 3" xfId="4098" xr:uid="{D54A1E47-6E90-44C0-8FD7-819D5E084BBA}"/>
    <cellStyle name="Normal 2 6 4 3 3 2" xfId="9822" xr:uid="{C04999E9-3F5E-4154-ADDD-6DD3E791813C}"/>
    <cellStyle name="Normal 2 6 4 3 3 3" xfId="15546" xr:uid="{104865B5-BF8E-4B54-AF91-09EAA3D6831F}"/>
    <cellStyle name="Normal 2 6 4 3 4" xfId="6960" xr:uid="{6A366F6E-068F-4504-BA44-3C916C4D9E15}"/>
    <cellStyle name="Normal 2 6 4 3 5" xfId="12684" xr:uid="{3EE31B0B-EB8B-4387-B060-53BB6042F8BD}"/>
    <cellStyle name="Normal 2 6 4 4" xfId="1713" xr:uid="{D2BB1697-0440-4A24-B55D-8F383DC0E5AE}"/>
    <cellStyle name="Normal 2 6 4 4 2" xfId="4575" xr:uid="{11078FE8-81AA-4590-A5BE-77C699A13948}"/>
    <cellStyle name="Normal 2 6 4 4 2 2" xfId="10299" xr:uid="{87559AEE-DD29-4E15-9F83-EE975B200FE3}"/>
    <cellStyle name="Normal 2 6 4 4 2 3" xfId="16023" xr:uid="{51E25C14-A0C2-4E61-8A00-590597FAF9E8}"/>
    <cellStyle name="Normal 2 6 4 4 3" xfId="7437" xr:uid="{7BF4E16C-AB36-408F-9CFE-8F18F8CB6C4E}"/>
    <cellStyle name="Normal 2 6 4 4 4" xfId="13161" xr:uid="{A53EABBF-586F-432B-B149-A804C5AEE9DC}"/>
    <cellStyle name="Normal 2 6 4 5" xfId="3144" xr:uid="{7103F330-9EF5-4EAB-8BD4-7274A67A1EF5}"/>
    <cellStyle name="Normal 2 6 4 5 2" xfId="8868" xr:uid="{29580F1D-4AB1-4F56-8810-D757FE504491}"/>
    <cellStyle name="Normal 2 6 4 5 3" xfId="14592" xr:uid="{D8CD85F9-FE23-4F9D-A3B5-CB33A08B54F2}"/>
    <cellStyle name="Normal 2 6 4 6" xfId="6006" xr:uid="{906FC526-F768-4749-AD27-545ABAA27C61}"/>
    <cellStyle name="Normal 2 6 4 7" xfId="11730" xr:uid="{F6DB84AB-5C46-4599-AD36-5682317D4D16}"/>
    <cellStyle name="Normal 2 6 5" xfId="520" xr:uid="{0CBB8508-4343-4CFF-8E4D-DEF4199D74D5}"/>
    <cellStyle name="Normal 2 6 5 2" xfId="1951" xr:uid="{04DA4134-BBDE-4DFA-A97E-32D080E83EE1}"/>
    <cellStyle name="Normal 2 6 5 2 2" xfId="4813" xr:uid="{E5F1BCE6-4311-4E8E-90D1-B51A87F5C2C5}"/>
    <cellStyle name="Normal 2 6 5 2 2 2" xfId="10537" xr:uid="{1D563EE0-AA56-45C8-AD71-1C55D468F263}"/>
    <cellStyle name="Normal 2 6 5 2 2 3" xfId="16261" xr:uid="{A00979A2-2484-4FAB-8549-2A3DC9742A55}"/>
    <cellStyle name="Normal 2 6 5 2 3" xfId="7675" xr:uid="{B6AC6721-1957-40CE-87F0-71DCEAFC2C3D}"/>
    <cellStyle name="Normal 2 6 5 2 4" xfId="13399" xr:uid="{B268C055-1F2A-46CB-8354-15E2BBC25B2F}"/>
    <cellStyle name="Normal 2 6 5 3" xfId="3382" xr:uid="{C073D7C3-F2AA-4655-B4C6-CCE28EE5BEED}"/>
    <cellStyle name="Normal 2 6 5 3 2" xfId="9106" xr:uid="{A301037A-C4FA-4915-9D4E-72E44624CCFF}"/>
    <cellStyle name="Normal 2 6 5 3 3" xfId="14830" xr:uid="{D979590E-2F93-4CA2-BACE-307727CE0BDE}"/>
    <cellStyle name="Normal 2 6 5 4" xfId="6244" xr:uid="{073AAA9B-FC34-4E10-BF64-592034BB9C33}"/>
    <cellStyle name="Normal 2 6 5 5" xfId="11968" xr:uid="{29B5CA5C-60F6-48F2-ACE1-997AD58D4571}"/>
    <cellStyle name="Normal 2 6 6" xfId="997" xr:uid="{37B03BAE-69C7-4FBC-AEBF-04E715258199}"/>
    <cellStyle name="Normal 2 6 6 2" xfId="2428" xr:uid="{20D64643-DB75-455B-992D-A6294550D38D}"/>
    <cellStyle name="Normal 2 6 6 2 2" xfId="5290" xr:uid="{51F2BEBB-6CB4-4178-977D-792B2A974141}"/>
    <cellStyle name="Normal 2 6 6 2 2 2" xfId="11014" xr:uid="{398DCC46-B08D-4BA0-BA9E-5DE0E6F0C3BF}"/>
    <cellStyle name="Normal 2 6 6 2 2 3" xfId="16738" xr:uid="{C9BAEC5E-6531-4A05-AE7C-98F5D29359D0}"/>
    <cellStyle name="Normal 2 6 6 2 3" xfId="8152" xr:uid="{1AC16956-4494-40AB-A4C0-1D55FAF429A6}"/>
    <cellStyle name="Normal 2 6 6 2 4" xfId="13876" xr:uid="{573F76C4-B4D7-4F91-8899-FE226A8CCF3A}"/>
    <cellStyle name="Normal 2 6 6 3" xfId="3859" xr:uid="{041FEAEE-D8F8-4415-BB5F-E778792D0EF4}"/>
    <cellStyle name="Normal 2 6 6 3 2" xfId="9583" xr:uid="{30F26E2C-BFD7-4B2C-9954-EFEC1A16674C}"/>
    <cellStyle name="Normal 2 6 6 3 3" xfId="15307" xr:uid="{19EB4CC4-C0C9-424C-A21D-2D52B54DB2D5}"/>
    <cellStyle name="Normal 2 6 6 4" xfId="6721" xr:uid="{8CD86BA1-7AD7-420B-BAB9-547F78FC50B7}"/>
    <cellStyle name="Normal 2 6 6 5" xfId="12445" xr:uid="{A5703E73-20CF-4160-A069-B6C96FAFC5F3}"/>
    <cellStyle name="Normal 2 6 7" xfId="1474" xr:uid="{D7ECD0D5-A0C1-4681-9361-AA52826AB791}"/>
    <cellStyle name="Normal 2 6 7 2" xfId="4336" xr:uid="{2D75B3DC-5AB3-473F-913C-AFE47D80586F}"/>
    <cellStyle name="Normal 2 6 7 2 2" xfId="10060" xr:uid="{43F0BB4E-8C91-4B0D-B593-CE9918109A58}"/>
    <cellStyle name="Normal 2 6 7 2 3" xfId="15784" xr:uid="{355ABF23-1A49-43DA-ADE8-06964E9541A2}"/>
    <cellStyle name="Normal 2 6 7 3" xfId="7198" xr:uid="{3FEEA0DC-266D-4E78-9A78-B24F05201BA6}"/>
    <cellStyle name="Normal 2 6 7 4" xfId="12922" xr:uid="{2A087224-01C9-4F69-827C-32FDE7ABC30F}"/>
    <cellStyle name="Normal 2 6 8" xfId="2905" xr:uid="{BB1BBC55-3670-4FB9-90E1-0A6961C920CE}"/>
    <cellStyle name="Normal 2 6 8 2" xfId="8629" xr:uid="{4C7EE664-C88F-4435-9BAD-19EBB9212DA2}"/>
    <cellStyle name="Normal 2 6 8 3" xfId="14353" xr:uid="{FD9073B3-8EE0-4DA9-8A78-0936A22339A3}"/>
    <cellStyle name="Normal 2 6 9" xfId="5768" xr:uid="{BBC4BB76-07BC-4710-B42F-350BAD03D502}"/>
    <cellStyle name="Normal 2 7" xfId="64" xr:uid="{DD39CEEE-3CE6-4A64-8550-1296D7AE96DA}"/>
    <cellStyle name="Normal 2 7 2" xfId="182" xr:uid="{615CDC5C-34E0-4092-82E7-2B0EBCBF0706}"/>
    <cellStyle name="Normal 2 7 2 2" xfId="421" xr:uid="{C293EC2B-BB6F-4FF1-B1DD-DC5AD9524D12}"/>
    <cellStyle name="Normal 2 7 2 2 2" xfId="898" xr:uid="{CAFA10CB-4F1F-45D7-8BC5-ABE9D0E49722}"/>
    <cellStyle name="Normal 2 7 2 2 2 2" xfId="2329" xr:uid="{6CB4FB8D-680E-4E89-9A42-E0B07EA79C9D}"/>
    <cellStyle name="Normal 2 7 2 2 2 2 2" xfId="5191" xr:uid="{A89BECE6-6346-41F7-879C-BBBA28D44D9F}"/>
    <cellStyle name="Normal 2 7 2 2 2 2 2 2" xfId="10915" xr:uid="{B2ED2B21-68F1-4A84-9747-C0EE3A8AD30D}"/>
    <cellStyle name="Normal 2 7 2 2 2 2 2 3" xfId="16639" xr:uid="{D7F45864-F7D1-46EF-82BB-A368424F249F}"/>
    <cellStyle name="Normal 2 7 2 2 2 2 3" xfId="8053" xr:uid="{5431FAD4-C9FB-4ECC-9CCF-8E3FAF22CDD0}"/>
    <cellStyle name="Normal 2 7 2 2 2 2 4" xfId="13777" xr:uid="{1DEC7E5B-88E8-49D2-9DBB-0548446214BC}"/>
    <cellStyle name="Normal 2 7 2 2 2 3" xfId="3760" xr:uid="{629744F2-BCF4-42D3-94E6-76A72E72C7B3}"/>
    <cellStyle name="Normal 2 7 2 2 2 3 2" xfId="9484" xr:uid="{5CD14C86-A413-4D63-9FF4-F3BC86F8D698}"/>
    <cellStyle name="Normal 2 7 2 2 2 3 3" xfId="15208" xr:uid="{FC5C54D3-E80F-4095-BF69-14E84BECBAA5}"/>
    <cellStyle name="Normal 2 7 2 2 2 4" xfId="6622" xr:uid="{34E2870B-7878-49FE-972A-1C4D752BE25B}"/>
    <cellStyle name="Normal 2 7 2 2 2 5" xfId="12346" xr:uid="{218F452E-2948-4445-AADE-8CFB1D0A5384}"/>
    <cellStyle name="Normal 2 7 2 2 3" xfId="1375" xr:uid="{F509357D-5766-4020-8965-0CF203135B57}"/>
    <cellStyle name="Normal 2 7 2 2 3 2" xfId="2806" xr:uid="{D7FD332B-7239-4BF4-BFF3-0B775FD2839C}"/>
    <cellStyle name="Normal 2 7 2 2 3 2 2" xfId="5668" xr:uid="{03BA19A3-7E83-4A01-B750-A2CEA3E322F7}"/>
    <cellStyle name="Normal 2 7 2 2 3 2 2 2" xfId="11392" xr:uid="{DCD7545A-B87C-4108-9716-550F37D83561}"/>
    <cellStyle name="Normal 2 7 2 2 3 2 2 3" xfId="17116" xr:uid="{D26B7D6F-74F9-4B18-9C22-4476C13FC899}"/>
    <cellStyle name="Normal 2 7 2 2 3 2 3" xfId="8530" xr:uid="{1279D536-E339-4328-BDEE-E1E75EDD7972}"/>
    <cellStyle name="Normal 2 7 2 2 3 2 4" xfId="14254" xr:uid="{4A7BEA46-2CD4-4895-AA2F-AEEFC4CF5A24}"/>
    <cellStyle name="Normal 2 7 2 2 3 3" xfId="4237" xr:uid="{411BA718-3224-4B59-ACA6-5282056416A9}"/>
    <cellStyle name="Normal 2 7 2 2 3 3 2" xfId="9961" xr:uid="{B36BC42E-79BB-41F1-B1BC-50E6C97F00A1}"/>
    <cellStyle name="Normal 2 7 2 2 3 3 3" xfId="15685" xr:uid="{77C750FD-4218-4599-B311-622FA36CD6D4}"/>
    <cellStyle name="Normal 2 7 2 2 3 4" xfId="7099" xr:uid="{179511DB-EACC-49E5-8496-B39584BD423F}"/>
    <cellStyle name="Normal 2 7 2 2 3 5" xfId="12823" xr:uid="{B534DFB7-E8FA-4221-B0C7-2CF87E797440}"/>
    <cellStyle name="Normal 2 7 2 2 4" xfId="1852" xr:uid="{CF0090A2-7147-4CA3-B990-EAE0FC77E00E}"/>
    <cellStyle name="Normal 2 7 2 2 4 2" xfId="4714" xr:uid="{847CFECD-B3F7-4EB9-84A6-90F2FE06A21C}"/>
    <cellStyle name="Normal 2 7 2 2 4 2 2" xfId="10438" xr:uid="{5FD57143-1F60-40AA-80AB-4D913FCC2C66}"/>
    <cellStyle name="Normal 2 7 2 2 4 2 3" xfId="16162" xr:uid="{858370EE-EA45-41D6-8471-B48D9E455521}"/>
    <cellStyle name="Normal 2 7 2 2 4 3" xfId="7576" xr:uid="{F9747431-CB4C-4037-8DAD-5602FA1CAEA8}"/>
    <cellStyle name="Normal 2 7 2 2 4 4" xfId="13300" xr:uid="{8624B9A7-4CD9-4BC2-A3CB-6ECCC5589374}"/>
    <cellStyle name="Normal 2 7 2 2 5" xfId="3283" xr:uid="{5DA5E022-E784-4EEB-A1C2-0946FB8293BD}"/>
    <cellStyle name="Normal 2 7 2 2 5 2" xfId="9007" xr:uid="{2144647E-1790-4AE6-83F5-65C6FC484CF5}"/>
    <cellStyle name="Normal 2 7 2 2 5 3" xfId="14731" xr:uid="{3D50601B-343B-4608-9FDE-6A8A20D0F6F9}"/>
    <cellStyle name="Normal 2 7 2 2 6" xfId="6145" xr:uid="{567FD56C-3335-4885-A6D2-3F83208686DD}"/>
    <cellStyle name="Normal 2 7 2 2 7" xfId="11869" xr:uid="{B8A04EA0-D9AA-43EC-A703-B63A916A1618}"/>
    <cellStyle name="Normal 2 7 2 3" xfId="659" xr:uid="{94DBD298-4DE6-4735-9141-9E980EF7AB15}"/>
    <cellStyle name="Normal 2 7 2 3 2" xfId="2090" xr:uid="{3F7B4930-8325-4EED-8A75-79AF6D2B7EEC}"/>
    <cellStyle name="Normal 2 7 2 3 2 2" xfId="4952" xr:uid="{F34B842C-CB83-4A00-92EA-FE907D350AB7}"/>
    <cellStyle name="Normal 2 7 2 3 2 2 2" xfId="10676" xr:uid="{535955A3-A08D-4D1E-AD7C-64CB319B9732}"/>
    <cellStyle name="Normal 2 7 2 3 2 2 3" xfId="16400" xr:uid="{7BF724D4-E5BF-4B9E-B3EE-A2C537D8DDF3}"/>
    <cellStyle name="Normal 2 7 2 3 2 3" xfId="7814" xr:uid="{E1CFA039-676B-4E93-B3C0-436555053EC5}"/>
    <cellStyle name="Normal 2 7 2 3 2 4" xfId="13538" xr:uid="{C30C1823-06AA-4C94-887E-7F75CE1077EA}"/>
    <cellStyle name="Normal 2 7 2 3 3" xfId="3521" xr:uid="{050CEF81-1212-4F6F-821B-EEDE874290CC}"/>
    <cellStyle name="Normal 2 7 2 3 3 2" xfId="9245" xr:uid="{77EE1B87-CABB-4B99-A5B7-968F2B6E29F9}"/>
    <cellStyle name="Normal 2 7 2 3 3 3" xfId="14969" xr:uid="{896C733E-FC0D-422D-9764-35661B7D0EBE}"/>
    <cellStyle name="Normal 2 7 2 3 4" xfId="6383" xr:uid="{892B764E-B865-49BA-A3CD-8E3AC9388F60}"/>
    <cellStyle name="Normal 2 7 2 3 5" xfId="12107" xr:uid="{40E759BD-08EA-48C1-9056-6DE5D9D30576}"/>
    <cellStyle name="Normal 2 7 2 4" xfId="1136" xr:uid="{54CA6953-120B-413A-8F65-ED56B531067A}"/>
    <cellStyle name="Normal 2 7 2 4 2" xfId="2567" xr:uid="{7246E83F-39AC-41A1-B482-D38F97C9D530}"/>
    <cellStyle name="Normal 2 7 2 4 2 2" xfId="5429" xr:uid="{1ED5B560-68B5-4A88-B5B4-47E8869B6523}"/>
    <cellStyle name="Normal 2 7 2 4 2 2 2" xfId="11153" xr:uid="{22790A31-4BD7-480F-B1CC-4DDEED7D1712}"/>
    <cellStyle name="Normal 2 7 2 4 2 2 3" xfId="16877" xr:uid="{70AE7105-D57D-4730-82E4-A90245A2D49D}"/>
    <cellStyle name="Normal 2 7 2 4 2 3" xfId="8291" xr:uid="{0306780D-ADA6-4B3C-BFF6-B2CE5B603D1A}"/>
    <cellStyle name="Normal 2 7 2 4 2 4" xfId="14015" xr:uid="{59DB3280-FAAE-4730-95E9-580FE0DF3485}"/>
    <cellStyle name="Normal 2 7 2 4 3" xfId="3998" xr:uid="{459ABE5C-5F1E-428E-9976-B4A593198AF1}"/>
    <cellStyle name="Normal 2 7 2 4 3 2" xfId="9722" xr:uid="{94C66FE8-23D6-44C8-A104-18280F18D642}"/>
    <cellStyle name="Normal 2 7 2 4 3 3" xfId="15446" xr:uid="{778A59DF-7E14-466B-A947-8E0D5EF91317}"/>
    <cellStyle name="Normal 2 7 2 4 4" xfId="6860" xr:uid="{FD50BF4D-EDE2-4E8C-B7C6-828987C69654}"/>
    <cellStyle name="Normal 2 7 2 4 5" xfId="12584" xr:uid="{A05F50CB-5772-4AA9-BE42-5594EBCB0021}"/>
    <cellStyle name="Normal 2 7 2 5" xfId="1613" xr:uid="{BBBB1564-80A0-4EE9-B764-D44DFB12052A}"/>
    <cellStyle name="Normal 2 7 2 5 2" xfId="4475" xr:uid="{F6C1D335-FB27-4F65-AFB2-0CB7FBAE0474}"/>
    <cellStyle name="Normal 2 7 2 5 2 2" xfId="10199" xr:uid="{26F095C7-62C1-4F7F-97B2-04CFFCFD5A08}"/>
    <cellStyle name="Normal 2 7 2 5 2 3" xfId="15923" xr:uid="{0AA7CD1D-40A2-4474-A766-36DF8D49B10A}"/>
    <cellStyle name="Normal 2 7 2 5 3" xfId="7337" xr:uid="{63BC5F8F-F5A3-43CC-82FE-BC38566DA2A9}"/>
    <cellStyle name="Normal 2 7 2 5 4" xfId="13061" xr:uid="{8200C764-359E-4629-8AAC-35C152C4B12C}"/>
    <cellStyle name="Normal 2 7 2 6" xfId="3044" xr:uid="{E5878E45-A211-4498-94D1-97D0F64D1A1E}"/>
    <cellStyle name="Normal 2 7 2 6 2" xfId="8768" xr:uid="{999B4AB8-2656-4BDF-8725-959B236EE80A}"/>
    <cellStyle name="Normal 2 7 2 6 3" xfId="14492" xr:uid="{9727493C-3E34-4D4B-85BA-008C33C2CE11}"/>
    <cellStyle name="Normal 2 7 2 7" xfId="5906" xr:uid="{C319E017-A9D0-452F-BB94-8DDB20C8A801}"/>
    <cellStyle name="Normal 2 7 2 8" xfId="11630" xr:uid="{D22CCB19-6621-47D7-BE65-2A72DBD1C225}"/>
    <cellStyle name="Normal 2 7 3" xfId="303" xr:uid="{687639E7-A9F3-4615-81F3-300172906687}"/>
    <cellStyle name="Normal 2 7 3 2" xfId="780" xr:uid="{5A5F5779-A40E-4B80-A51D-A093011DF8B5}"/>
    <cellStyle name="Normal 2 7 3 2 2" xfId="2211" xr:uid="{066999BF-5FBB-4C79-8293-3A4B84CF9112}"/>
    <cellStyle name="Normal 2 7 3 2 2 2" xfId="5073" xr:uid="{EAF28547-ADB5-4E94-A7AF-4C6899E6F73E}"/>
    <cellStyle name="Normal 2 7 3 2 2 2 2" xfId="10797" xr:uid="{7FE6C866-5620-401F-96C5-771DD29F7C99}"/>
    <cellStyle name="Normal 2 7 3 2 2 2 3" xfId="16521" xr:uid="{1529A854-EC1F-4446-A764-0091333270C1}"/>
    <cellStyle name="Normal 2 7 3 2 2 3" xfId="7935" xr:uid="{E8F3AA97-2E3A-4574-8621-119E9559C83C}"/>
    <cellStyle name="Normal 2 7 3 2 2 4" xfId="13659" xr:uid="{990A3AAC-0977-4C20-AEA4-7F646DDC7696}"/>
    <cellStyle name="Normal 2 7 3 2 3" xfId="3642" xr:uid="{F1F489AC-F446-47D2-9DDB-E6E0F078B8FC}"/>
    <cellStyle name="Normal 2 7 3 2 3 2" xfId="9366" xr:uid="{F0762E39-0C25-43B0-BF65-012611E4E0C8}"/>
    <cellStyle name="Normal 2 7 3 2 3 3" xfId="15090" xr:uid="{448DBA7B-646B-4B45-81EC-1BF4F622A2E9}"/>
    <cellStyle name="Normal 2 7 3 2 4" xfId="6504" xr:uid="{6766B644-A8AF-46C7-BF91-3D6D302C81AA}"/>
    <cellStyle name="Normal 2 7 3 2 5" xfId="12228" xr:uid="{09812DE8-1AF3-4935-83B7-E024FAABA6E6}"/>
    <cellStyle name="Normal 2 7 3 3" xfId="1257" xr:uid="{873B6726-9BC1-4143-AD79-BF58778EEF3A}"/>
    <cellStyle name="Normal 2 7 3 3 2" xfId="2688" xr:uid="{C5697871-CFB3-4B9A-A970-DA8D1DA7C98F}"/>
    <cellStyle name="Normal 2 7 3 3 2 2" xfId="5550" xr:uid="{872D8756-E6D0-44EA-8FF0-534FA7A5CBFD}"/>
    <cellStyle name="Normal 2 7 3 3 2 2 2" xfId="11274" xr:uid="{5C597134-757F-493E-BB73-4E71F295A5D4}"/>
    <cellStyle name="Normal 2 7 3 3 2 2 3" xfId="16998" xr:uid="{068C8377-4F64-4607-8F6A-7C5A60D5E583}"/>
    <cellStyle name="Normal 2 7 3 3 2 3" xfId="8412" xr:uid="{6DF107D0-D03B-4806-9011-A81F629CDB58}"/>
    <cellStyle name="Normal 2 7 3 3 2 4" xfId="14136" xr:uid="{61641ED3-5EB8-40FC-A20E-10496D78E65B}"/>
    <cellStyle name="Normal 2 7 3 3 3" xfId="4119" xr:uid="{7B1FC4B7-E0F0-45B2-B6A2-E096F63AF45E}"/>
    <cellStyle name="Normal 2 7 3 3 3 2" xfId="9843" xr:uid="{05DFF841-FB07-4757-BA18-213B9513FD92}"/>
    <cellStyle name="Normal 2 7 3 3 3 3" xfId="15567" xr:uid="{C7473ADA-E2DC-407B-B7A9-74BFABA780C4}"/>
    <cellStyle name="Normal 2 7 3 3 4" xfId="6981" xr:uid="{6FF788A7-85B2-471C-9C40-95BC3A585362}"/>
    <cellStyle name="Normal 2 7 3 3 5" xfId="12705" xr:uid="{203BA476-128B-4F75-A6B2-3B611E3B4924}"/>
    <cellStyle name="Normal 2 7 3 4" xfId="1734" xr:uid="{6B277378-00FB-41FD-ADD2-A8EF9DB9A6BD}"/>
    <cellStyle name="Normal 2 7 3 4 2" xfId="4596" xr:uid="{B52634B6-1337-4FE6-B209-066181F7241B}"/>
    <cellStyle name="Normal 2 7 3 4 2 2" xfId="10320" xr:uid="{B78D0427-182A-47E5-864D-81D01A1320F8}"/>
    <cellStyle name="Normal 2 7 3 4 2 3" xfId="16044" xr:uid="{9ADAC853-7F41-469B-92EC-5FE1EBA050D6}"/>
    <cellStyle name="Normal 2 7 3 4 3" xfId="7458" xr:uid="{B77B8D7D-D6CA-4175-A0F0-16F96464D5D9}"/>
    <cellStyle name="Normal 2 7 3 4 4" xfId="13182" xr:uid="{FB88153D-8A9F-4EC5-93A4-9E983969899E}"/>
    <cellStyle name="Normal 2 7 3 5" xfId="3165" xr:uid="{33C673F2-B845-479D-9B78-49325D9357B4}"/>
    <cellStyle name="Normal 2 7 3 5 2" xfId="8889" xr:uid="{58D2B077-B488-473A-9B61-452AD08ABE3E}"/>
    <cellStyle name="Normal 2 7 3 5 3" xfId="14613" xr:uid="{2FCEDFC1-C627-4AE1-94A5-341AB2C089B8}"/>
    <cellStyle name="Normal 2 7 3 6" xfId="6027" xr:uid="{A66B2158-F2E2-492C-809C-C02474C71286}"/>
    <cellStyle name="Normal 2 7 3 7" xfId="11751" xr:uid="{6ED8AC21-E286-40EB-9E19-2853A3597902}"/>
    <cellStyle name="Normal 2 7 4" xfId="541" xr:uid="{17E5AF20-5C63-42D7-8E94-973356AEE92A}"/>
    <cellStyle name="Normal 2 7 4 2" xfId="1972" xr:uid="{D31A555F-B3EB-441E-895D-FD614076385C}"/>
    <cellStyle name="Normal 2 7 4 2 2" xfId="4834" xr:uid="{88635CE4-E6C6-4809-8D4A-979A5DEFFF54}"/>
    <cellStyle name="Normal 2 7 4 2 2 2" xfId="10558" xr:uid="{FE313F0B-C98B-4EA0-AFF4-5ED7612CD743}"/>
    <cellStyle name="Normal 2 7 4 2 2 3" xfId="16282" xr:uid="{EF2F6102-C5EB-48F5-987D-AB442C173CD6}"/>
    <cellStyle name="Normal 2 7 4 2 3" xfId="7696" xr:uid="{F5DF8AAC-94E9-4079-A901-CC48ABFA071F}"/>
    <cellStyle name="Normal 2 7 4 2 4" xfId="13420" xr:uid="{81DA27F6-AF8C-4C1A-AD7E-98E6FC246304}"/>
    <cellStyle name="Normal 2 7 4 3" xfId="3403" xr:uid="{31FD92D4-3E9A-4CA6-9C7A-371AA8633462}"/>
    <cellStyle name="Normal 2 7 4 3 2" xfId="9127" xr:uid="{34E67185-F1E5-4621-A857-041ABBB4E864}"/>
    <cellStyle name="Normal 2 7 4 3 3" xfId="14851" xr:uid="{C513ED92-4488-4DC4-A480-B56EF6733507}"/>
    <cellStyle name="Normal 2 7 4 4" xfId="6265" xr:uid="{2487A776-5A48-488F-99D0-DDCFB9E97C10}"/>
    <cellStyle name="Normal 2 7 4 5" xfId="11989" xr:uid="{84F4DC30-D75E-435E-92B7-390CC9A0F006}"/>
    <cellStyle name="Normal 2 7 5" xfId="1018" xr:uid="{42737F48-68AE-4653-8A15-3A8D3D67E219}"/>
    <cellStyle name="Normal 2 7 5 2" xfId="2449" xr:uid="{C334306D-049C-4C5C-A56F-F708153188C6}"/>
    <cellStyle name="Normal 2 7 5 2 2" xfId="5311" xr:uid="{F1FC1AD7-EA51-4961-B091-C57BD82F7BE2}"/>
    <cellStyle name="Normal 2 7 5 2 2 2" xfId="11035" xr:uid="{6A90A062-5F00-42A2-8FDC-B315F03C649F}"/>
    <cellStyle name="Normal 2 7 5 2 2 3" xfId="16759" xr:uid="{0A828C60-B104-4AA5-B258-174798AF0402}"/>
    <cellStyle name="Normal 2 7 5 2 3" xfId="8173" xr:uid="{D6D9B481-2150-45FF-89F5-12265A7934C9}"/>
    <cellStyle name="Normal 2 7 5 2 4" xfId="13897" xr:uid="{E1DF5080-DDBE-4F10-A4A1-4D84DFE59CDC}"/>
    <cellStyle name="Normal 2 7 5 3" xfId="3880" xr:uid="{9267A938-4F85-4D88-B78D-B3BF28CC571C}"/>
    <cellStyle name="Normal 2 7 5 3 2" xfId="9604" xr:uid="{6930FF92-8CD7-47ED-8FA6-6D6DF7600BD7}"/>
    <cellStyle name="Normal 2 7 5 3 3" xfId="15328" xr:uid="{FDFBE021-A19C-4A77-A9A6-7921043C20A9}"/>
    <cellStyle name="Normal 2 7 5 4" xfId="6742" xr:uid="{EF51BD01-A4E8-43BB-9F4B-29D061C1E742}"/>
    <cellStyle name="Normal 2 7 5 5" xfId="12466" xr:uid="{1B266837-B394-4A25-BEF1-E479950215BA}"/>
    <cellStyle name="Normal 2 7 6" xfId="1495" xr:uid="{C8CF72F9-5D62-4405-A0AF-BC0F66E9A326}"/>
    <cellStyle name="Normal 2 7 6 2" xfId="4357" xr:uid="{2A4C1185-B8F6-4BFF-A4A5-2813072F9E92}"/>
    <cellStyle name="Normal 2 7 6 2 2" xfId="10081" xr:uid="{511D6E8F-C1F9-4FE3-80AB-DACA4F8913ED}"/>
    <cellStyle name="Normal 2 7 6 2 3" xfId="15805" xr:uid="{071DAA38-0E25-420F-BEC1-CEBEDB112420}"/>
    <cellStyle name="Normal 2 7 6 3" xfId="7219" xr:uid="{D6004A72-3573-485C-B33F-0C87CF94503D}"/>
    <cellStyle name="Normal 2 7 6 4" xfId="12943" xr:uid="{F553C86A-62F3-4E7D-BA0D-8B00F27D3222}"/>
    <cellStyle name="Normal 2 7 7" xfId="2926" xr:uid="{AF1903B1-4561-4DAC-9806-BBBB9110F10B}"/>
    <cellStyle name="Normal 2 7 7 2" xfId="8650" xr:uid="{7C1C3C76-2B3F-4C5D-BA6D-04BD94511006}"/>
    <cellStyle name="Normal 2 7 7 3" xfId="14374" xr:uid="{39A8BFF1-8754-4C80-B57F-5086B3E7F8E8}"/>
    <cellStyle name="Normal 2 7 8" xfId="5788" xr:uid="{080DEBFE-3EE4-48D4-8152-A908BD41D5A2}"/>
    <cellStyle name="Normal 2 7 9" xfId="11512" xr:uid="{D0032354-B84C-439B-B8EF-FAA5D835370E}"/>
    <cellStyle name="Normal 2 8" xfId="122" xr:uid="{68B685A8-0059-4E78-99AE-EC2570859F4F}"/>
    <cellStyle name="Normal 2 8 2" xfId="361" xr:uid="{A04ABD6F-E57E-4FB6-BCE0-3E12D3AF8B2D}"/>
    <cellStyle name="Normal 2 8 2 2" xfId="838" xr:uid="{47566AC4-C6A2-401A-88A5-CF88C7F22673}"/>
    <cellStyle name="Normal 2 8 2 2 2" xfId="2269" xr:uid="{3337AF59-8000-4D02-BA1F-E10DB1168447}"/>
    <cellStyle name="Normal 2 8 2 2 2 2" xfId="5131" xr:uid="{5EA557C4-1CB6-46A6-A137-C763068C5C15}"/>
    <cellStyle name="Normal 2 8 2 2 2 2 2" xfId="10855" xr:uid="{00FB3DE7-072A-4079-A81D-F5625FFE9157}"/>
    <cellStyle name="Normal 2 8 2 2 2 2 3" xfId="16579" xr:uid="{375C4FF5-0D1A-4657-92A5-DA06AD8313B6}"/>
    <cellStyle name="Normal 2 8 2 2 2 3" xfId="7993" xr:uid="{0B36C7D8-FC44-4071-96DA-28010A570F2F}"/>
    <cellStyle name="Normal 2 8 2 2 2 4" xfId="13717" xr:uid="{0CB1DD93-31DB-4DB1-9817-72403A4B871A}"/>
    <cellStyle name="Normal 2 8 2 2 3" xfId="3700" xr:uid="{926262B6-8084-4999-BE42-CEFE78C49E10}"/>
    <cellStyle name="Normal 2 8 2 2 3 2" xfId="9424" xr:uid="{2C423AF1-EE65-4D40-B535-6E10636CB609}"/>
    <cellStyle name="Normal 2 8 2 2 3 3" xfId="15148" xr:uid="{2647C754-E975-47B6-A8BB-949A7CADC111}"/>
    <cellStyle name="Normal 2 8 2 2 4" xfId="6562" xr:uid="{6E9DEB6F-0267-40FA-8242-931FC3BDE7E4}"/>
    <cellStyle name="Normal 2 8 2 2 5" xfId="12286" xr:uid="{3C327C1E-3B3B-4715-9126-E2F74E0109A0}"/>
    <cellStyle name="Normal 2 8 2 3" xfId="1315" xr:uid="{F3F6A0CD-D70C-4C0F-AFE1-23358CB010A6}"/>
    <cellStyle name="Normal 2 8 2 3 2" xfId="2746" xr:uid="{4ACA4F3F-EED4-431A-8E7E-B3551AB444DF}"/>
    <cellStyle name="Normal 2 8 2 3 2 2" xfId="5608" xr:uid="{26F94E83-4A3A-4B5B-BFF0-F1E311943611}"/>
    <cellStyle name="Normal 2 8 2 3 2 2 2" xfId="11332" xr:uid="{F6D0DA59-F3B1-4D2E-9BD7-04FD3388342E}"/>
    <cellStyle name="Normal 2 8 2 3 2 2 3" xfId="17056" xr:uid="{37B235E0-0CB0-47A8-8006-1BAEA1EB63B0}"/>
    <cellStyle name="Normal 2 8 2 3 2 3" xfId="8470" xr:uid="{E3FF20FD-05FA-4D6E-9D62-4189251A1DC3}"/>
    <cellStyle name="Normal 2 8 2 3 2 4" xfId="14194" xr:uid="{A3392060-A3F2-46C1-9F46-C9C3129842A2}"/>
    <cellStyle name="Normal 2 8 2 3 3" xfId="4177" xr:uid="{6880F1B7-61F1-4773-8298-19BCFE9C2DA5}"/>
    <cellStyle name="Normal 2 8 2 3 3 2" xfId="9901" xr:uid="{544C091F-A125-4CCB-903B-2592017EBA4D}"/>
    <cellStyle name="Normal 2 8 2 3 3 3" xfId="15625" xr:uid="{7B56A4AE-92A8-4766-AED0-0C20F71D019F}"/>
    <cellStyle name="Normal 2 8 2 3 4" xfId="7039" xr:uid="{BC07F266-81F0-4272-9DB8-9DF1FC9CAC4E}"/>
    <cellStyle name="Normal 2 8 2 3 5" xfId="12763" xr:uid="{34876E17-4EDF-4840-A247-007C078580A3}"/>
    <cellStyle name="Normal 2 8 2 4" xfId="1792" xr:uid="{FF733583-F470-40C6-99D5-EB2AB5B873DF}"/>
    <cellStyle name="Normal 2 8 2 4 2" xfId="4654" xr:uid="{6C06FA0D-A7ED-4A0E-A603-EAE83C2E2AAB}"/>
    <cellStyle name="Normal 2 8 2 4 2 2" xfId="10378" xr:uid="{29F16BCB-9F24-4597-B52C-893C3CA23B0F}"/>
    <cellStyle name="Normal 2 8 2 4 2 3" xfId="16102" xr:uid="{9DA92F97-CE20-46A8-A47A-E7FEACCF538D}"/>
    <cellStyle name="Normal 2 8 2 4 3" xfId="7516" xr:uid="{08267FC8-DA5C-4969-88BB-28D50235E99E}"/>
    <cellStyle name="Normal 2 8 2 4 4" xfId="13240" xr:uid="{262F0429-5DF7-4EC2-96BD-25458E450E4E}"/>
    <cellStyle name="Normal 2 8 2 5" xfId="3223" xr:uid="{0EA5E3E1-D9D1-4383-A878-EC92D65DD120}"/>
    <cellStyle name="Normal 2 8 2 5 2" xfId="8947" xr:uid="{5E5B2845-2FF4-4307-BB93-9BDC9EEEBBE5}"/>
    <cellStyle name="Normal 2 8 2 5 3" xfId="14671" xr:uid="{3E6749E0-D006-433E-8B1F-9A2668896D48}"/>
    <cellStyle name="Normal 2 8 2 6" xfId="6085" xr:uid="{ED2043A3-DB58-4D82-B9F0-F97DDB150D40}"/>
    <cellStyle name="Normal 2 8 2 7" xfId="11809" xr:uid="{E914468D-0880-4C3D-945A-9001A1077841}"/>
    <cellStyle name="Normal 2 8 3" xfId="599" xr:uid="{3C930957-B47D-42FD-AF9B-83C49D577966}"/>
    <cellStyle name="Normal 2 8 3 2" xfId="2030" xr:uid="{FC0C4185-2F0C-46C4-829E-53B4E565DE2D}"/>
    <cellStyle name="Normal 2 8 3 2 2" xfId="4892" xr:uid="{D3AE4B28-F18A-4720-B91F-35A389BC3346}"/>
    <cellStyle name="Normal 2 8 3 2 2 2" xfId="10616" xr:uid="{E6D1B93E-A603-4572-B908-8D3DB5B11DA5}"/>
    <cellStyle name="Normal 2 8 3 2 2 3" xfId="16340" xr:uid="{07960A2E-E910-411C-B104-11F64BBE75F3}"/>
    <cellStyle name="Normal 2 8 3 2 3" xfId="7754" xr:uid="{8B5858E1-0A89-4D1C-A3F4-9DF43D1E8777}"/>
    <cellStyle name="Normal 2 8 3 2 4" xfId="13478" xr:uid="{F350CB30-BBCD-41DB-AE99-6C0416AB1EDF}"/>
    <cellStyle name="Normal 2 8 3 3" xfId="3461" xr:uid="{28A638DE-0300-4EEC-9D7C-23B30D181467}"/>
    <cellStyle name="Normal 2 8 3 3 2" xfId="9185" xr:uid="{0E6441C6-8C60-476A-85FA-26BE3DA1A3F9}"/>
    <cellStyle name="Normal 2 8 3 3 3" xfId="14909" xr:uid="{9841B71F-6866-4504-87BA-E0C305CEC10F}"/>
    <cellStyle name="Normal 2 8 3 4" xfId="6323" xr:uid="{0D59C706-5C24-4E7F-A56B-B0129432E02A}"/>
    <cellStyle name="Normal 2 8 3 5" xfId="12047" xr:uid="{6F49AEC7-4634-4C54-B39D-375E299381A8}"/>
    <cellStyle name="Normal 2 8 4" xfId="1076" xr:uid="{AB0D1C45-6A23-4D0D-B448-F7AFE7EC0895}"/>
    <cellStyle name="Normal 2 8 4 2" xfId="2507" xr:uid="{0E06CC7A-EAA1-4F09-93DD-21E4188E6DD1}"/>
    <cellStyle name="Normal 2 8 4 2 2" xfId="5369" xr:uid="{98C80F2B-FC5C-4A9B-9567-D38E99F37547}"/>
    <cellStyle name="Normal 2 8 4 2 2 2" xfId="11093" xr:uid="{AE3C4015-6B47-4A38-B626-E10EF0EE2EC2}"/>
    <cellStyle name="Normal 2 8 4 2 2 3" xfId="16817" xr:uid="{5A6FA468-53DC-4CC1-915E-D53BFAC7649D}"/>
    <cellStyle name="Normal 2 8 4 2 3" xfId="8231" xr:uid="{085C0A19-9F8C-456E-B070-CB18266CCD2A}"/>
    <cellStyle name="Normal 2 8 4 2 4" xfId="13955" xr:uid="{134991ED-6670-45D1-A133-AEA0B9BFF992}"/>
    <cellStyle name="Normal 2 8 4 3" xfId="3938" xr:uid="{8BACDC37-5EBE-450B-8347-9644EDF18B40}"/>
    <cellStyle name="Normal 2 8 4 3 2" xfId="9662" xr:uid="{698A2C09-CDC1-43B9-9F25-3340DF6AD18A}"/>
    <cellStyle name="Normal 2 8 4 3 3" xfId="15386" xr:uid="{61B63F35-EFCF-4EEF-A682-1F763AFD8A0F}"/>
    <cellStyle name="Normal 2 8 4 4" xfId="6800" xr:uid="{07EC110D-C351-43CB-A847-1F861AD1BF24}"/>
    <cellStyle name="Normal 2 8 4 5" xfId="12524" xr:uid="{D09BFFBA-962E-4D4E-8BD9-07A035ED5F9B}"/>
    <cellStyle name="Normal 2 8 5" xfId="1553" xr:uid="{BAB77ABA-2AA4-4647-9451-7A5EB87A1731}"/>
    <cellStyle name="Normal 2 8 5 2" xfId="4415" xr:uid="{56F593FB-CAFF-4D5F-960B-45F1F98B3A2E}"/>
    <cellStyle name="Normal 2 8 5 2 2" xfId="10139" xr:uid="{39508636-04F1-4D2D-8DAC-424345EB4058}"/>
    <cellStyle name="Normal 2 8 5 2 3" xfId="15863" xr:uid="{B1CF7EF1-EC58-49B9-8842-859BDB723BDA}"/>
    <cellStyle name="Normal 2 8 5 3" xfId="7277" xr:uid="{3EC5CD4D-7621-4692-8116-95EA799F235D}"/>
    <cellStyle name="Normal 2 8 5 4" xfId="13001" xr:uid="{197BDC83-E7B7-4A86-BC8F-9722B14BB151}"/>
    <cellStyle name="Normal 2 8 6" xfId="2984" xr:uid="{8103DFDA-FFEB-4646-B6EF-2740599709D8}"/>
    <cellStyle name="Normal 2 8 6 2" xfId="8708" xr:uid="{45458466-9645-4666-A83C-F903F5146AB2}"/>
    <cellStyle name="Normal 2 8 6 3" xfId="14432" xr:uid="{3E83D264-0A1E-44A6-B185-4809ECD69DC4}"/>
    <cellStyle name="Normal 2 8 7" xfId="5846" xr:uid="{BAA8363A-77D2-4FF0-831D-663930093328}"/>
    <cellStyle name="Normal 2 8 8" xfId="11570" xr:uid="{9903E22D-3CE6-4785-B17E-6E2A6F71298E}"/>
    <cellStyle name="Normal 2 9" xfId="243" xr:uid="{C948FA54-90F1-4F60-9E86-43EC38F6C491}"/>
    <cellStyle name="Normal 2 9 2" xfId="720" xr:uid="{0302B75E-C106-4C00-ABFF-783CD3C46B7C}"/>
    <cellStyle name="Normal 2 9 2 2" xfId="2151" xr:uid="{6E2BE004-EEE9-47A6-9F26-F132E971CAAA}"/>
    <cellStyle name="Normal 2 9 2 2 2" xfId="5013" xr:uid="{6A6093E8-D513-41E9-BB56-C56897C719B4}"/>
    <cellStyle name="Normal 2 9 2 2 2 2" xfId="10737" xr:uid="{6C5A8508-5162-4ECE-9D70-9429AD8E3D3D}"/>
    <cellStyle name="Normal 2 9 2 2 2 3" xfId="16461" xr:uid="{4325042C-3787-4944-88A1-8DDBA836848F}"/>
    <cellStyle name="Normal 2 9 2 2 3" xfId="7875" xr:uid="{F5BE12DC-87C4-4C32-B0B2-D8ADE4AC7553}"/>
    <cellStyle name="Normal 2 9 2 2 4" xfId="13599" xr:uid="{37FBEA56-7B77-434C-B292-09CC9844AD49}"/>
    <cellStyle name="Normal 2 9 2 3" xfId="3582" xr:uid="{34F89B39-7579-4BE8-ACD5-D60A8F557766}"/>
    <cellStyle name="Normal 2 9 2 3 2" xfId="9306" xr:uid="{FD4A46B6-6278-4500-81BF-74449AD2D754}"/>
    <cellStyle name="Normal 2 9 2 3 3" xfId="15030" xr:uid="{2F53F147-9321-4A84-8D8D-DADC0D798948}"/>
    <cellStyle name="Normal 2 9 2 4" xfId="6444" xr:uid="{76A2A09E-CE3F-451B-8ABB-76CFAAD4826F}"/>
    <cellStyle name="Normal 2 9 2 5" xfId="12168" xr:uid="{38D53711-6AC1-4B8C-B97B-11FD4F87A120}"/>
    <cellStyle name="Normal 2 9 3" xfId="1197" xr:uid="{8F0F5DC1-1229-41C0-8CB2-C73709D60AA8}"/>
    <cellStyle name="Normal 2 9 3 2" xfId="2628" xr:uid="{0FE62B8D-C66C-47B1-A2C6-4E26AAEBB7D0}"/>
    <cellStyle name="Normal 2 9 3 2 2" xfId="5490" xr:uid="{B80F9B52-A73D-4B48-8D1E-FAF5D0F4D142}"/>
    <cellStyle name="Normal 2 9 3 2 2 2" xfId="11214" xr:uid="{56D8221B-3109-414B-983C-BDDA04F586F3}"/>
    <cellStyle name="Normal 2 9 3 2 2 3" xfId="16938" xr:uid="{955C54EB-2D37-4939-9471-19890293E362}"/>
    <cellStyle name="Normal 2 9 3 2 3" xfId="8352" xr:uid="{8D4DA2ED-60CD-4450-8EC0-1BFF108606D1}"/>
    <cellStyle name="Normal 2 9 3 2 4" xfId="14076" xr:uid="{9B1FDCCF-B5EC-4C8C-8C68-948B898F792C}"/>
    <cellStyle name="Normal 2 9 3 3" xfId="4059" xr:uid="{F818E53C-471A-4D58-B367-9C9FD7CCB5C7}"/>
    <cellStyle name="Normal 2 9 3 3 2" xfId="9783" xr:uid="{A8BC1024-544A-4AF6-BC25-A04B763543D8}"/>
    <cellStyle name="Normal 2 9 3 3 3" xfId="15507" xr:uid="{DFA124D5-CD82-42D7-B72F-6698593C0BF3}"/>
    <cellStyle name="Normal 2 9 3 4" xfId="6921" xr:uid="{78ADD59B-7C7F-40D4-8990-2A508E646378}"/>
    <cellStyle name="Normal 2 9 3 5" xfId="12645" xr:uid="{E917BB14-D8C4-4FAF-9619-0FFD0619A28F}"/>
    <cellStyle name="Normal 2 9 4" xfId="1674" xr:uid="{48590322-F887-4AF7-8B74-E2D803D69B18}"/>
    <cellStyle name="Normal 2 9 4 2" xfId="4536" xr:uid="{69CA3530-A7A0-44D5-A5C2-FE8C0420B1E1}"/>
    <cellStyle name="Normal 2 9 4 2 2" xfId="10260" xr:uid="{76DC60F1-1481-4FAA-9F10-95C71F64F11A}"/>
    <cellStyle name="Normal 2 9 4 2 3" xfId="15984" xr:uid="{A36E28EF-5378-40E0-83E4-D2206B1A028D}"/>
    <cellStyle name="Normal 2 9 4 3" xfId="7398" xr:uid="{8268A79A-48A0-4116-BF8B-3A06BD2CEEBB}"/>
    <cellStyle name="Normal 2 9 4 4" xfId="13122" xr:uid="{E518B68D-1E36-4B89-A498-2E20DDAD0E3A}"/>
    <cellStyle name="Normal 2 9 5" xfId="3105" xr:uid="{ECE34AA7-03A4-4D22-A810-33B1175A66EC}"/>
    <cellStyle name="Normal 2 9 5 2" xfId="8829" xr:uid="{B775D3EA-360B-42C2-BADE-CA335ED88F1A}"/>
    <cellStyle name="Normal 2 9 5 3" xfId="14553" xr:uid="{9D7A4FE6-4F06-492B-9A11-7D2973CBD211}"/>
    <cellStyle name="Normal 2 9 6" xfId="5967" xr:uid="{F07B7A8A-EC49-473A-B604-244FC877AD4A}"/>
    <cellStyle name="Normal 2 9 7" xfId="11691" xr:uid="{B370122E-6C81-4ADB-BE94-4B06915C380D}"/>
    <cellStyle name="Normal 3" xfId="18" xr:uid="{2E4BAFEE-66A6-4EAF-9DC2-FBA31A5553E9}"/>
    <cellStyle name="Normal 3 10" xfId="2880" xr:uid="{1FC79A23-F5D6-46B5-9C21-696E99D05D73}"/>
    <cellStyle name="Normal 3 10 2" xfId="8604" xr:uid="{AD2C4B2F-4330-49AD-9099-044BAB338969}"/>
    <cellStyle name="Normal 3 10 3" xfId="14328" xr:uid="{CF332E1E-F926-40BC-9109-61CDA5E350EB}"/>
    <cellStyle name="Normal 3 11" xfId="5743" xr:uid="{40E6A1D5-C367-4A45-8541-E77CF27D1F78}"/>
    <cellStyle name="Normal 3 12" xfId="11467" xr:uid="{2200CDC5-9550-45E1-9A00-89C318003AF5}"/>
    <cellStyle name="Normal 3 2" xfId="39" xr:uid="{CB7F150C-886F-41FB-AE9D-A858CF5DF203}"/>
    <cellStyle name="Normal 3 2 10" xfId="11487" xr:uid="{7BD1E9FA-1C4B-4A32-ABA4-957EE1883990}"/>
    <cellStyle name="Normal 3 2 2" xfId="98" xr:uid="{66087776-EE6A-40FB-8C95-D6D6A5C4091A}"/>
    <cellStyle name="Normal 3 2 2 2" xfId="216" xr:uid="{8A745153-728C-42B2-8AA6-48D202C1D4A4}"/>
    <cellStyle name="Normal 3 2 2 2 2" xfId="455" xr:uid="{CE464B9A-8714-439C-9E5C-FDEA6E600F81}"/>
    <cellStyle name="Normal 3 2 2 2 2 2" xfId="932" xr:uid="{6B2CEFBF-630E-4E0C-9D90-17C54FFA0C86}"/>
    <cellStyle name="Normal 3 2 2 2 2 2 2" xfId="2363" xr:uid="{BCE889F3-286D-454A-9BF0-8130AF9550EF}"/>
    <cellStyle name="Normal 3 2 2 2 2 2 2 2" xfId="5225" xr:uid="{78FD80F4-C6B4-45F4-B44F-447C4CC1A9F2}"/>
    <cellStyle name="Normal 3 2 2 2 2 2 2 2 2" xfId="10949" xr:uid="{4BBC03EB-0C05-41B5-A39D-5EB67B907F79}"/>
    <cellStyle name="Normal 3 2 2 2 2 2 2 2 3" xfId="16673" xr:uid="{2657DBD2-E9C9-4D16-B29A-0B530C5A3EBE}"/>
    <cellStyle name="Normal 3 2 2 2 2 2 2 3" xfId="8087" xr:uid="{B6672025-449D-4357-B92D-0B266110198D}"/>
    <cellStyle name="Normal 3 2 2 2 2 2 2 4" xfId="13811" xr:uid="{6CA77498-34E5-4147-809B-60EA93C2291B}"/>
    <cellStyle name="Normal 3 2 2 2 2 2 3" xfId="3794" xr:uid="{07A8FBE4-F526-4CA3-B24B-2316997D19ED}"/>
    <cellStyle name="Normal 3 2 2 2 2 2 3 2" xfId="9518" xr:uid="{761DC766-260B-43C1-9DEC-419C94AE1FBF}"/>
    <cellStyle name="Normal 3 2 2 2 2 2 3 3" xfId="15242" xr:uid="{1E4906EE-7161-4B5E-8DD9-CEA650EB13E9}"/>
    <cellStyle name="Normal 3 2 2 2 2 2 4" xfId="6656" xr:uid="{541ECEEA-FC1A-49EC-A397-8FAC8BE4A43F}"/>
    <cellStyle name="Normal 3 2 2 2 2 2 5" xfId="12380" xr:uid="{F32825B4-C85B-43CD-BE81-D01F9066BB14}"/>
    <cellStyle name="Normal 3 2 2 2 2 3" xfId="1409" xr:uid="{07A491CA-9D4C-4F98-9D2D-8C8D90DF75EE}"/>
    <cellStyle name="Normal 3 2 2 2 2 3 2" xfId="2840" xr:uid="{5BEDAF47-24A2-4323-8804-3E9BE16C2736}"/>
    <cellStyle name="Normal 3 2 2 2 2 3 2 2" xfId="5702" xr:uid="{9DB01FE1-48B4-437B-81F0-419ACD5DB33E}"/>
    <cellStyle name="Normal 3 2 2 2 2 3 2 2 2" xfId="11426" xr:uid="{B2DB386B-B711-4791-83B2-3A6E9CB78A89}"/>
    <cellStyle name="Normal 3 2 2 2 2 3 2 2 3" xfId="17150" xr:uid="{0FBA0CE0-A9AB-416D-89D5-8DDDCE96B410}"/>
    <cellStyle name="Normal 3 2 2 2 2 3 2 3" xfId="8564" xr:uid="{B07C152B-5BAC-4A92-BB65-8BE45278E786}"/>
    <cellStyle name="Normal 3 2 2 2 2 3 2 4" xfId="14288" xr:uid="{BC61B1B9-86DF-4905-9E99-5332B79FF4FA}"/>
    <cellStyle name="Normal 3 2 2 2 2 3 3" xfId="4271" xr:uid="{3C924006-2EE5-4157-8282-16DD6A075AF7}"/>
    <cellStyle name="Normal 3 2 2 2 2 3 3 2" xfId="9995" xr:uid="{1EB9FD32-2181-4968-833C-C567E2505BBF}"/>
    <cellStyle name="Normal 3 2 2 2 2 3 3 3" xfId="15719" xr:uid="{086C9A55-5FE7-44AE-AD08-3433D1AD7080}"/>
    <cellStyle name="Normal 3 2 2 2 2 3 4" xfId="7133" xr:uid="{74CB7EE5-1976-4F30-A721-2F551BCDAFCB}"/>
    <cellStyle name="Normal 3 2 2 2 2 3 5" xfId="12857" xr:uid="{C5C0C431-D10D-4A90-AAD1-11396505656B}"/>
    <cellStyle name="Normal 3 2 2 2 2 4" xfId="1886" xr:uid="{BBE9030D-6A0A-4FFC-A598-86127BD0404C}"/>
    <cellStyle name="Normal 3 2 2 2 2 4 2" xfId="4748" xr:uid="{2CF871CF-363E-4324-89B0-955321F08D85}"/>
    <cellStyle name="Normal 3 2 2 2 2 4 2 2" xfId="10472" xr:uid="{2D89DEB0-8A9F-46F5-98FE-6EA9D2075CE6}"/>
    <cellStyle name="Normal 3 2 2 2 2 4 2 3" xfId="16196" xr:uid="{6A5AF972-3E86-475E-A9EF-0EEC19880C64}"/>
    <cellStyle name="Normal 3 2 2 2 2 4 3" xfId="7610" xr:uid="{BA308168-BDAF-4F82-B981-530A40A727BC}"/>
    <cellStyle name="Normal 3 2 2 2 2 4 4" xfId="13334" xr:uid="{2DE34683-C079-4895-AB31-1E626B727AA3}"/>
    <cellStyle name="Normal 3 2 2 2 2 5" xfId="3317" xr:uid="{85C9D51C-B522-43BA-B947-D184FC5ED6E7}"/>
    <cellStyle name="Normal 3 2 2 2 2 5 2" xfId="9041" xr:uid="{3EB928AC-34DB-44CD-AB5C-ECF9CAF1F35E}"/>
    <cellStyle name="Normal 3 2 2 2 2 5 3" xfId="14765" xr:uid="{0A5C88B0-457D-4525-B0FA-F177547ECD45}"/>
    <cellStyle name="Normal 3 2 2 2 2 6" xfId="6179" xr:uid="{42D2A467-7633-46B9-8C7F-96DA487D76A1}"/>
    <cellStyle name="Normal 3 2 2 2 2 7" xfId="11903" xr:uid="{0E6DE267-D16D-4A82-AFDE-55D7D31B43FA}"/>
    <cellStyle name="Normal 3 2 2 2 3" xfId="693" xr:uid="{7A5E517D-9D20-409E-B5FE-F857435A85BB}"/>
    <cellStyle name="Normal 3 2 2 2 3 2" xfId="2124" xr:uid="{A9F2FAD5-57F0-410C-95CF-03722A988554}"/>
    <cellStyle name="Normal 3 2 2 2 3 2 2" xfId="4986" xr:uid="{B6671CC1-554C-49EC-AF61-837148F0A471}"/>
    <cellStyle name="Normal 3 2 2 2 3 2 2 2" xfId="10710" xr:uid="{6A5160BF-9FD1-4B0B-B6F6-1A0205B4E558}"/>
    <cellStyle name="Normal 3 2 2 2 3 2 2 3" xfId="16434" xr:uid="{CDE1126F-6E75-4777-BB7E-397D0B524348}"/>
    <cellStyle name="Normal 3 2 2 2 3 2 3" xfId="7848" xr:uid="{49C1F177-65EC-45E0-9FE9-293873E20F53}"/>
    <cellStyle name="Normal 3 2 2 2 3 2 4" xfId="13572" xr:uid="{D2C89720-83D7-4D01-B055-C6614992883A}"/>
    <cellStyle name="Normal 3 2 2 2 3 3" xfId="3555" xr:uid="{D189F3DA-B284-4EB3-95ED-F126CADE4640}"/>
    <cellStyle name="Normal 3 2 2 2 3 3 2" xfId="9279" xr:uid="{837F3A95-E46F-43B0-ADB2-74F867B97FDC}"/>
    <cellStyle name="Normal 3 2 2 2 3 3 3" xfId="15003" xr:uid="{A4E483C3-D28D-45EE-A0B6-B3BAF4781730}"/>
    <cellStyle name="Normal 3 2 2 2 3 4" xfId="6417" xr:uid="{ED71386D-9E69-4DB7-8866-756A91F39680}"/>
    <cellStyle name="Normal 3 2 2 2 3 5" xfId="12141" xr:uid="{3CA4FBD0-8C19-4C99-8AAE-15CBF787EFAD}"/>
    <cellStyle name="Normal 3 2 2 2 4" xfId="1170" xr:uid="{6AEAD326-BD93-4BE6-B6B4-C52FF4EBFD21}"/>
    <cellStyle name="Normal 3 2 2 2 4 2" xfId="2601" xr:uid="{117E81E4-7719-47F7-B404-E4A835BFB420}"/>
    <cellStyle name="Normal 3 2 2 2 4 2 2" xfId="5463" xr:uid="{94A42BBD-202E-495B-8277-D960E794BC26}"/>
    <cellStyle name="Normal 3 2 2 2 4 2 2 2" xfId="11187" xr:uid="{C58FCB56-CC60-4841-8056-A7CEF23B4AB0}"/>
    <cellStyle name="Normal 3 2 2 2 4 2 2 3" xfId="16911" xr:uid="{ECE2B2D3-1658-4A91-8A64-BC2932C6EB27}"/>
    <cellStyle name="Normal 3 2 2 2 4 2 3" xfId="8325" xr:uid="{0A8213DF-4041-4ED3-9D8C-2CED786616A4}"/>
    <cellStyle name="Normal 3 2 2 2 4 2 4" xfId="14049" xr:uid="{AE528349-8FD6-4516-AB13-7BBD9604E2F2}"/>
    <cellStyle name="Normal 3 2 2 2 4 3" xfId="4032" xr:uid="{918A6462-DB26-4EAF-9A5D-BA0FA969A60D}"/>
    <cellStyle name="Normal 3 2 2 2 4 3 2" xfId="9756" xr:uid="{01C9888D-7B93-4D99-8E33-29FEB64D4428}"/>
    <cellStyle name="Normal 3 2 2 2 4 3 3" xfId="15480" xr:uid="{228C387F-4CF9-44C5-93FA-8B1190F262F0}"/>
    <cellStyle name="Normal 3 2 2 2 4 4" xfId="6894" xr:uid="{16739E4E-7D69-442A-ABDC-C88914221C18}"/>
    <cellStyle name="Normal 3 2 2 2 4 5" xfId="12618" xr:uid="{FC47E387-A093-4692-845C-67FE8A1B55CE}"/>
    <cellStyle name="Normal 3 2 2 2 5" xfId="1647" xr:uid="{9EED5582-1B9D-4C01-A371-47FB893F797C}"/>
    <cellStyle name="Normal 3 2 2 2 5 2" xfId="4509" xr:uid="{2D14E242-6DF7-4401-A2A0-97EBF1C9C7CB}"/>
    <cellStyle name="Normal 3 2 2 2 5 2 2" xfId="10233" xr:uid="{A4FED890-EBBF-4E93-9BA4-8E2412BAE433}"/>
    <cellStyle name="Normal 3 2 2 2 5 2 3" xfId="15957" xr:uid="{6EA09807-F088-4279-BAB3-EEB7A14B003B}"/>
    <cellStyle name="Normal 3 2 2 2 5 3" xfId="7371" xr:uid="{56613042-45D1-4861-BC2B-3805639093AC}"/>
    <cellStyle name="Normal 3 2 2 2 5 4" xfId="13095" xr:uid="{D70472EF-37FE-48F0-A747-6E755EA01B3F}"/>
    <cellStyle name="Normal 3 2 2 2 6" xfId="3078" xr:uid="{BEFAC986-AAEA-4446-A920-EDB60E1DF68E}"/>
    <cellStyle name="Normal 3 2 2 2 6 2" xfId="8802" xr:uid="{F003BCF6-654F-41F6-AD09-CCFE7B813CEA}"/>
    <cellStyle name="Normal 3 2 2 2 6 3" xfId="14526" xr:uid="{0B06212E-1C67-4FCA-B086-87CD464EE49B}"/>
    <cellStyle name="Normal 3 2 2 2 7" xfId="5940" xr:uid="{E66BE402-1E52-4A41-9BAA-9322DEFBF2E4}"/>
    <cellStyle name="Normal 3 2 2 2 8" xfId="11664" xr:uid="{4E33C453-A48A-4434-A3DF-6CBC76DB68D6}"/>
    <cellStyle name="Normal 3 2 2 3" xfId="337" xr:uid="{DA1C7292-EB00-4134-A81B-EACBBE817166}"/>
    <cellStyle name="Normal 3 2 2 3 2" xfId="814" xr:uid="{A896F78A-44C1-484D-B3FA-00592EEF3530}"/>
    <cellStyle name="Normal 3 2 2 3 2 2" xfId="2245" xr:uid="{24390CB5-505B-4E49-AB35-B74EF3419ED4}"/>
    <cellStyle name="Normal 3 2 2 3 2 2 2" xfId="5107" xr:uid="{5E4751BA-AD4A-4605-987B-8E1A30E6F102}"/>
    <cellStyle name="Normal 3 2 2 3 2 2 2 2" xfId="10831" xr:uid="{5395E64B-58D4-4EFF-A7B2-963FE0346129}"/>
    <cellStyle name="Normal 3 2 2 3 2 2 2 3" xfId="16555" xr:uid="{4CBD4981-9A8F-4FC5-AA2C-83C6673E4736}"/>
    <cellStyle name="Normal 3 2 2 3 2 2 3" xfId="7969" xr:uid="{3E9E1D9C-5F71-4EC1-AEE1-0311147E6F5D}"/>
    <cellStyle name="Normal 3 2 2 3 2 2 4" xfId="13693" xr:uid="{7F0AD1C5-9660-4571-8D2C-049D12849EBC}"/>
    <cellStyle name="Normal 3 2 2 3 2 3" xfId="3676" xr:uid="{7B672647-38B9-4574-A003-177232F6D92C}"/>
    <cellStyle name="Normal 3 2 2 3 2 3 2" xfId="9400" xr:uid="{DEC1A479-4F2F-426F-9790-A32D1380CE46}"/>
    <cellStyle name="Normal 3 2 2 3 2 3 3" xfId="15124" xr:uid="{A029DE1B-C93B-4BB6-95DD-611D5C33A7A8}"/>
    <cellStyle name="Normal 3 2 2 3 2 4" xfId="6538" xr:uid="{5D38B7AD-BB5B-44E0-BA72-37897B4E2C1B}"/>
    <cellStyle name="Normal 3 2 2 3 2 5" xfId="12262" xr:uid="{53BECD64-A642-4C0A-8C96-31C87355C31A}"/>
    <cellStyle name="Normal 3 2 2 3 3" xfId="1291" xr:uid="{05A381E2-AB35-430B-B5D3-733990134E97}"/>
    <cellStyle name="Normal 3 2 2 3 3 2" xfId="2722" xr:uid="{892B5BA3-5460-40AF-B9B9-472398050F0D}"/>
    <cellStyle name="Normal 3 2 2 3 3 2 2" xfId="5584" xr:uid="{369AF058-A977-4721-873F-BE4D8856ED6A}"/>
    <cellStyle name="Normal 3 2 2 3 3 2 2 2" xfId="11308" xr:uid="{E6A1B116-46BA-4330-A2DF-B6917F801A67}"/>
    <cellStyle name="Normal 3 2 2 3 3 2 2 3" xfId="17032" xr:uid="{5BD4CB72-4430-42AC-8AD3-BD211FDA2FD8}"/>
    <cellStyle name="Normal 3 2 2 3 3 2 3" xfId="8446" xr:uid="{9789C9A1-6A0D-4844-B358-749BFA22382E}"/>
    <cellStyle name="Normal 3 2 2 3 3 2 4" xfId="14170" xr:uid="{3CF9CB45-DEF2-463D-8778-FA5A6C945ACC}"/>
    <cellStyle name="Normal 3 2 2 3 3 3" xfId="4153" xr:uid="{9074EA96-318B-4780-8641-3E71846E2B08}"/>
    <cellStyle name="Normal 3 2 2 3 3 3 2" xfId="9877" xr:uid="{0C2C53D8-C502-4D38-AE98-F18C4441E3D9}"/>
    <cellStyle name="Normal 3 2 2 3 3 3 3" xfId="15601" xr:uid="{901D22FF-2D4F-4419-8FBF-A928CBAEFCF0}"/>
    <cellStyle name="Normal 3 2 2 3 3 4" xfId="7015" xr:uid="{D383EA27-10EE-493A-9060-8F847B23A2C5}"/>
    <cellStyle name="Normal 3 2 2 3 3 5" xfId="12739" xr:uid="{8A093B50-456A-41F0-BA66-A95DA3E3209D}"/>
    <cellStyle name="Normal 3 2 2 3 4" xfId="1768" xr:uid="{0071505F-6C17-48F9-B810-002339149CBE}"/>
    <cellStyle name="Normal 3 2 2 3 4 2" xfId="4630" xr:uid="{7BA53853-4396-4CED-B84C-CA07CF4AA91F}"/>
    <cellStyle name="Normal 3 2 2 3 4 2 2" xfId="10354" xr:uid="{75B38AFE-86F3-4E19-B459-05DB2D1B6DF3}"/>
    <cellStyle name="Normal 3 2 2 3 4 2 3" xfId="16078" xr:uid="{C3F30561-59C2-49C5-A5F1-925052490A4B}"/>
    <cellStyle name="Normal 3 2 2 3 4 3" xfId="7492" xr:uid="{06E3E945-1629-40B9-8A99-C445F7F71918}"/>
    <cellStyle name="Normal 3 2 2 3 4 4" xfId="13216" xr:uid="{B233C90E-9D03-4C2E-B819-88B12D45214D}"/>
    <cellStyle name="Normal 3 2 2 3 5" xfId="3199" xr:uid="{3385742D-3E76-479D-8E3D-17691F1A348A}"/>
    <cellStyle name="Normal 3 2 2 3 5 2" xfId="8923" xr:uid="{B317B561-9211-44F2-904E-EEB7E59125D8}"/>
    <cellStyle name="Normal 3 2 2 3 5 3" xfId="14647" xr:uid="{05983CD3-A30B-4D19-A7F2-916D81573C53}"/>
    <cellStyle name="Normal 3 2 2 3 6" xfId="6061" xr:uid="{A1C3D1E6-2414-4BE3-AB53-0B662E2F005A}"/>
    <cellStyle name="Normal 3 2 2 3 7" xfId="11785" xr:uid="{822B000F-342C-4DD5-96E8-6E1CC3E552D5}"/>
    <cellStyle name="Normal 3 2 2 4" xfId="575" xr:uid="{8062FCF4-D3AA-42F4-B1F5-16E89662BABC}"/>
    <cellStyle name="Normal 3 2 2 4 2" xfId="2006" xr:uid="{4A56861A-5722-4763-9594-08E3EA33AB1B}"/>
    <cellStyle name="Normal 3 2 2 4 2 2" xfId="4868" xr:uid="{D1193D50-0C5B-4E5B-BC31-F51D8AAC4342}"/>
    <cellStyle name="Normal 3 2 2 4 2 2 2" xfId="10592" xr:uid="{C21C1B68-8227-442F-96CF-4B785F1A24F0}"/>
    <cellStyle name="Normal 3 2 2 4 2 2 3" xfId="16316" xr:uid="{7305EEB1-0480-40AF-B4AD-B8E7A9EACFD2}"/>
    <cellStyle name="Normal 3 2 2 4 2 3" xfId="7730" xr:uid="{246457EE-A29B-4D52-9ECF-6C51F1EC699B}"/>
    <cellStyle name="Normal 3 2 2 4 2 4" xfId="13454" xr:uid="{BBC86C28-CE85-40EC-805D-769BF5CFB56E}"/>
    <cellStyle name="Normal 3 2 2 4 3" xfId="3437" xr:uid="{4DFAA9E0-EB1D-4C85-B39B-DCDAF586A0D5}"/>
    <cellStyle name="Normal 3 2 2 4 3 2" xfId="9161" xr:uid="{F7ADE04D-AEC5-4C18-9739-D382618C4A58}"/>
    <cellStyle name="Normal 3 2 2 4 3 3" xfId="14885" xr:uid="{0C059522-F33E-4DBF-A482-0498B86A9248}"/>
    <cellStyle name="Normal 3 2 2 4 4" xfId="6299" xr:uid="{C6C3357A-6C43-48B3-BD21-33BAE2202BC1}"/>
    <cellStyle name="Normal 3 2 2 4 5" xfId="12023" xr:uid="{E1ED3754-0806-4458-AFB1-75352FEECE8A}"/>
    <cellStyle name="Normal 3 2 2 5" xfId="1052" xr:uid="{3451962B-5897-4264-AA95-EE48ACB2D715}"/>
    <cellStyle name="Normal 3 2 2 5 2" xfId="2483" xr:uid="{36E0CB05-666D-42BA-9EE5-EFF50170578D}"/>
    <cellStyle name="Normal 3 2 2 5 2 2" xfId="5345" xr:uid="{7391B472-E6E4-44B5-9F6D-B2FFE2159FDC}"/>
    <cellStyle name="Normal 3 2 2 5 2 2 2" xfId="11069" xr:uid="{1B8D3D85-049E-4350-A62D-91617666DC3C}"/>
    <cellStyle name="Normal 3 2 2 5 2 2 3" xfId="16793" xr:uid="{A559F779-4345-4956-8E65-C460AF49E9C0}"/>
    <cellStyle name="Normal 3 2 2 5 2 3" xfId="8207" xr:uid="{EE4525B4-2D57-4F8F-82B4-0997D7E2A52C}"/>
    <cellStyle name="Normal 3 2 2 5 2 4" xfId="13931" xr:uid="{ADFD6899-6409-42E8-845F-2F51400049BD}"/>
    <cellStyle name="Normal 3 2 2 5 3" xfId="3914" xr:uid="{7261BDDA-D181-4C86-ABBA-465C0A9694E4}"/>
    <cellStyle name="Normal 3 2 2 5 3 2" xfId="9638" xr:uid="{8660ACD6-8422-49A9-89C9-A029862C3599}"/>
    <cellStyle name="Normal 3 2 2 5 3 3" xfId="15362" xr:uid="{489AA18A-5D88-42B6-B27C-808945EBD318}"/>
    <cellStyle name="Normal 3 2 2 5 4" xfId="6776" xr:uid="{2BF5D42A-2E73-4B51-BBAA-D62171BE58E0}"/>
    <cellStyle name="Normal 3 2 2 5 5" xfId="12500" xr:uid="{2444BE7C-214F-44A8-ADE9-BE6EE58D2F31}"/>
    <cellStyle name="Normal 3 2 2 6" xfId="1529" xr:uid="{0D218F25-216D-4CEB-924A-7C0F38C4C5E8}"/>
    <cellStyle name="Normal 3 2 2 6 2" xfId="4391" xr:uid="{956880EB-8652-412A-AE6A-B190C0FA7BFD}"/>
    <cellStyle name="Normal 3 2 2 6 2 2" xfId="10115" xr:uid="{78305844-BD0C-4195-A1C4-FD7ECFAFFE13}"/>
    <cellStyle name="Normal 3 2 2 6 2 3" xfId="15839" xr:uid="{B57DD8E9-E695-4CAF-AE30-8A115B629ECA}"/>
    <cellStyle name="Normal 3 2 2 6 3" xfId="7253" xr:uid="{487E4DE3-B2CB-4AE3-B7C2-C2EBE597E3FC}"/>
    <cellStyle name="Normal 3 2 2 6 4" xfId="12977" xr:uid="{494928CD-B563-4CF5-8BDA-83CB71B61F91}"/>
    <cellStyle name="Normal 3 2 2 7" xfId="2960" xr:uid="{E7B836C4-2CC7-4C57-AC35-90D5DF115040}"/>
    <cellStyle name="Normal 3 2 2 7 2" xfId="8684" xr:uid="{9430D2BD-4703-4B8E-9126-C9D9CA4FF3DF}"/>
    <cellStyle name="Normal 3 2 2 7 3" xfId="14408" xr:uid="{6F547827-E3E4-45E5-B57C-294A0B142B02}"/>
    <cellStyle name="Normal 3 2 2 8" xfId="5822" xr:uid="{54710C06-6180-4620-A6EB-7C3FC9E0BD8E}"/>
    <cellStyle name="Normal 3 2 2 9" xfId="11546" xr:uid="{864B4F2C-3A40-468C-B166-CFF91A4D89FE}"/>
    <cellStyle name="Normal 3 2 3" xfId="156" xr:uid="{B9A843C0-F5ED-4D39-B6C9-365D359CE774}"/>
    <cellStyle name="Normal 3 2 3 2" xfId="395" xr:uid="{73C0897E-5FCB-4C8E-B57E-2D89EF1CA4F4}"/>
    <cellStyle name="Normal 3 2 3 2 2" xfId="872" xr:uid="{49AA81DB-EF51-46FB-8C5A-752BF0164326}"/>
    <cellStyle name="Normal 3 2 3 2 2 2" xfId="2303" xr:uid="{7767436E-1152-402D-9C9A-04BEEF2C94BC}"/>
    <cellStyle name="Normal 3 2 3 2 2 2 2" xfId="5165" xr:uid="{90211EF9-D43F-4161-93D5-06E5AA982584}"/>
    <cellStyle name="Normal 3 2 3 2 2 2 2 2" xfId="10889" xr:uid="{3B7A76B4-78EC-4CE3-87F2-4EC5EC1500A0}"/>
    <cellStyle name="Normal 3 2 3 2 2 2 2 3" xfId="16613" xr:uid="{FB32833C-3D17-4C89-A66D-78BDB83D7AB3}"/>
    <cellStyle name="Normal 3 2 3 2 2 2 3" xfId="8027" xr:uid="{AEEA33BF-9C30-4E61-B808-946FEE376B25}"/>
    <cellStyle name="Normal 3 2 3 2 2 2 4" xfId="13751" xr:uid="{CDA0818F-12D5-42C2-9DCB-BF59E56A09FD}"/>
    <cellStyle name="Normal 3 2 3 2 2 3" xfId="3734" xr:uid="{269C645C-1FD1-44A9-9910-DE4A9D5603C9}"/>
    <cellStyle name="Normal 3 2 3 2 2 3 2" xfId="9458" xr:uid="{44FB586B-B8F9-42DF-AFC8-717E9769B0D1}"/>
    <cellStyle name="Normal 3 2 3 2 2 3 3" xfId="15182" xr:uid="{ADC5B4B3-7DC8-4CE8-ABEC-3E3996008092}"/>
    <cellStyle name="Normal 3 2 3 2 2 4" xfId="6596" xr:uid="{625E45E5-90DF-4C9B-ACDA-4287D35F15DB}"/>
    <cellStyle name="Normal 3 2 3 2 2 5" xfId="12320" xr:uid="{0E06AE85-12A4-4E52-99C7-8CE504A45A97}"/>
    <cellStyle name="Normal 3 2 3 2 3" xfId="1349" xr:uid="{3A68DBDF-02BB-45E4-8660-49A38D30CFBB}"/>
    <cellStyle name="Normal 3 2 3 2 3 2" xfId="2780" xr:uid="{F70158A3-8836-435C-822B-7DCEFEAEA879}"/>
    <cellStyle name="Normal 3 2 3 2 3 2 2" xfId="5642" xr:uid="{B1E10128-D0C9-4591-9477-566B8857529C}"/>
    <cellStyle name="Normal 3 2 3 2 3 2 2 2" xfId="11366" xr:uid="{1E1AD9B9-FDAA-496B-A261-27757758AAED}"/>
    <cellStyle name="Normal 3 2 3 2 3 2 2 3" xfId="17090" xr:uid="{4531853A-694D-4219-A999-B668E443D2AB}"/>
    <cellStyle name="Normal 3 2 3 2 3 2 3" xfId="8504" xr:uid="{32AFF168-E3F0-4880-903B-2FAFF393ED8E}"/>
    <cellStyle name="Normal 3 2 3 2 3 2 4" xfId="14228" xr:uid="{E996895B-74D3-4A35-819A-A4CE79C6A09F}"/>
    <cellStyle name="Normal 3 2 3 2 3 3" xfId="4211" xr:uid="{AFF41691-A61F-4EBD-A6E8-634FA8955DC5}"/>
    <cellStyle name="Normal 3 2 3 2 3 3 2" xfId="9935" xr:uid="{24C2366C-AC4F-4F44-84B4-DAFC51587946}"/>
    <cellStyle name="Normal 3 2 3 2 3 3 3" xfId="15659" xr:uid="{EF112F72-291F-460F-9A5F-EE806EE8D815}"/>
    <cellStyle name="Normal 3 2 3 2 3 4" xfId="7073" xr:uid="{5071895B-62B0-4088-815E-A264DB3633D0}"/>
    <cellStyle name="Normal 3 2 3 2 3 5" xfId="12797" xr:uid="{9B828034-A3B0-4442-B852-4533D56F3654}"/>
    <cellStyle name="Normal 3 2 3 2 4" xfId="1826" xr:uid="{F91BD1CD-6D79-4EE9-A9DA-548110D5D1B8}"/>
    <cellStyle name="Normal 3 2 3 2 4 2" xfId="4688" xr:uid="{433B5A6A-884A-40E7-85F8-156B2852CAC2}"/>
    <cellStyle name="Normal 3 2 3 2 4 2 2" xfId="10412" xr:uid="{74127C9E-1A16-4EED-824E-80B2901C54A8}"/>
    <cellStyle name="Normal 3 2 3 2 4 2 3" xfId="16136" xr:uid="{4BC58020-B299-42AD-985C-6C63B0BDDB49}"/>
    <cellStyle name="Normal 3 2 3 2 4 3" xfId="7550" xr:uid="{413D4C2B-1758-465F-8388-6A062E87D2CE}"/>
    <cellStyle name="Normal 3 2 3 2 4 4" xfId="13274" xr:uid="{4AD54DDC-0C63-489B-A185-78F7E552EBC3}"/>
    <cellStyle name="Normal 3 2 3 2 5" xfId="3257" xr:uid="{C21B2A17-DDAA-4647-AC80-31F09C7CBA2D}"/>
    <cellStyle name="Normal 3 2 3 2 5 2" xfId="8981" xr:uid="{13B2D347-E795-49E9-97F7-358987E96C7D}"/>
    <cellStyle name="Normal 3 2 3 2 5 3" xfId="14705" xr:uid="{E3C5107C-B7D0-4A88-94A5-5F92A3CB0B50}"/>
    <cellStyle name="Normal 3 2 3 2 6" xfId="6119" xr:uid="{B81AFE89-AD90-4A74-9FE2-5AFD9AE4BC04}"/>
    <cellStyle name="Normal 3 2 3 2 7" xfId="11843" xr:uid="{37192BE3-3B80-4B05-A525-442D8F62C15B}"/>
    <cellStyle name="Normal 3 2 3 3" xfId="633" xr:uid="{CA2E23DA-933C-4CAC-A7C9-EF59BCB8BFBD}"/>
    <cellStyle name="Normal 3 2 3 3 2" xfId="2064" xr:uid="{71B79384-3730-4A57-A91F-AB3C33D02089}"/>
    <cellStyle name="Normal 3 2 3 3 2 2" xfId="4926" xr:uid="{6DBF7A5D-95DD-47E3-9C8B-62C689F0B43D}"/>
    <cellStyle name="Normal 3 2 3 3 2 2 2" xfId="10650" xr:uid="{B9D30539-6FC5-44EF-96D6-1EDE53DF6E78}"/>
    <cellStyle name="Normal 3 2 3 3 2 2 3" xfId="16374" xr:uid="{6228A7F6-D1ED-45B0-B0DA-D8206E5E0464}"/>
    <cellStyle name="Normal 3 2 3 3 2 3" xfId="7788" xr:uid="{D26C9929-6739-4BBA-8CB9-EC3F32CF8546}"/>
    <cellStyle name="Normal 3 2 3 3 2 4" xfId="13512" xr:uid="{AA07BD63-AAAF-46B3-A203-B60382641E39}"/>
    <cellStyle name="Normal 3 2 3 3 3" xfId="3495" xr:uid="{F8065169-B24A-412F-8C8B-0F1C6882799A}"/>
    <cellStyle name="Normal 3 2 3 3 3 2" xfId="9219" xr:uid="{8D92148C-1D67-4C28-93DA-7E5F632B372F}"/>
    <cellStyle name="Normal 3 2 3 3 3 3" xfId="14943" xr:uid="{EB1CB982-FB33-47C7-BF14-99571AFFA6EB}"/>
    <cellStyle name="Normal 3 2 3 3 4" xfId="6357" xr:uid="{0904C788-A9BF-4632-843B-11C5F42DD8C5}"/>
    <cellStyle name="Normal 3 2 3 3 5" xfId="12081" xr:uid="{E069BE04-25C5-48E2-AFEF-BC40832DD28A}"/>
    <cellStyle name="Normal 3 2 3 4" xfId="1110" xr:uid="{377E3E34-DC32-46ED-9B07-3293666598DB}"/>
    <cellStyle name="Normal 3 2 3 4 2" xfId="2541" xr:uid="{C574EA87-33D6-41A3-8594-F7335190DB01}"/>
    <cellStyle name="Normal 3 2 3 4 2 2" xfId="5403" xr:uid="{1E529735-AC41-4735-A5AD-E1F23934551D}"/>
    <cellStyle name="Normal 3 2 3 4 2 2 2" xfId="11127" xr:uid="{FA2CCD62-A0E3-475B-AA6F-272F26B10B4E}"/>
    <cellStyle name="Normal 3 2 3 4 2 2 3" xfId="16851" xr:uid="{31BB28C5-0FED-42DF-BFFE-AAAD9F81EB3E}"/>
    <cellStyle name="Normal 3 2 3 4 2 3" xfId="8265" xr:uid="{0BF8445C-2DB6-483C-A422-8FA763AF1E0E}"/>
    <cellStyle name="Normal 3 2 3 4 2 4" xfId="13989" xr:uid="{1434F06E-6CDB-4FD7-BEB7-9249D26510E3}"/>
    <cellStyle name="Normal 3 2 3 4 3" xfId="3972" xr:uid="{8EC53265-0AE9-4397-9F39-19BE5EF70518}"/>
    <cellStyle name="Normal 3 2 3 4 3 2" xfId="9696" xr:uid="{18142759-3B36-4261-BB25-C1BAC5C2EDA9}"/>
    <cellStyle name="Normal 3 2 3 4 3 3" xfId="15420" xr:uid="{56CFD61A-A0BC-495E-B3EA-E0842030175C}"/>
    <cellStyle name="Normal 3 2 3 4 4" xfId="6834" xr:uid="{E6B1EE88-A157-4857-AC82-84CE59E8862E}"/>
    <cellStyle name="Normal 3 2 3 4 5" xfId="12558" xr:uid="{2285FC35-439B-4364-9635-969E771F9CAB}"/>
    <cellStyle name="Normal 3 2 3 5" xfId="1587" xr:uid="{8E00BA84-D93F-41F6-93C0-17352E4D757A}"/>
    <cellStyle name="Normal 3 2 3 5 2" xfId="4449" xr:uid="{62C598B5-62E9-4D04-8077-CABB34CB35DC}"/>
    <cellStyle name="Normal 3 2 3 5 2 2" xfId="10173" xr:uid="{A7532006-E1B0-4C82-AD4F-07BA9282679E}"/>
    <cellStyle name="Normal 3 2 3 5 2 3" xfId="15897" xr:uid="{890D5AAF-9081-4EED-A187-28726951813A}"/>
    <cellStyle name="Normal 3 2 3 5 3" xfId="7311" xr:uid="{947B14BD-73AD-4CEB-9BD9-BCD1990F8D1E}"/>
    <cellStyle name="Normal 3 2 3 5 4" xfId="13035" xr:uid="{17043E81-B56D-45A2-AE90-94CB91F3184D}"/>
    <cellStyle name="Normal 3 2 3 6" xfId="3018" xr:uid="{5CCC9DB1-EF6C-455F-AD64-15DC53B4F85E}"/>
    <cellStyle name="Normal 3 2 3 6 2" xfId="8742" xr:uid="{EF4CF8EB-828C-42C9-85CA-01032C8F8C08}"/>
    <cellStyle name="Normal 3 2 3 6 3" xfId="14466" xr:uid="{EF6537A4-5D5D-4332-ADA7-1063D22EDFED}"/>
    <cellStyle name="Normal 3 2 3 7" xfId="5880" xr:uid="{E5E0E88A-7125-45E1-AFAB-DF75FD1E4AD3}"/>
    <cellStyle name="Normal 3 2 3 8" xfId="11604" xr:uid="{64A64B36-CE85-473E-8925-35C171F8FFD5}"/>
    <cellStyle name="Normal 3 2 4" xfId="277" xr:uid="{9D264A30-F32E-416D-9F6A-0290D8C4E4EE}"/>
    <cellStyle name="Normal 3 2 4 2" xfId="754" xr:uid="{C666B776-3933-447E-B6BC-2839BF1A3862}"/>
    <cellStyle name="Normal 3 2 4 2 2" xfId="2185" xr:uid="{AECC8E4E-8586-4250-A70B-48520FBDDBCF}"/>
    <cellStyle name="Normal 3 2 4 2 2 2" xfId="5047" xr:uid="{D2D80D5E-A514-41D7-8AED-1785DBAB4962}"/>
    <cellStyle name="Normal 3 2 4 2 2 2 2" xfId="10771" xr:uid="{4590BA46-CB99-4D0C-B607-E549C18E7F3E}"/>
    <cellStyle name="Normal 3 2 4 2 2 2 3" xfId="16495" xr:uid="{4E89C67A-C098-494A-B74B-ED12361B8691}"/>
    <cellStyle name="Normal 3 2 4 2 2 3" xfId="7909" xr:uid="{B3D5A0CF-E8AF-4A9E-AD1C-996B47A2E89E}"/>
    <cellStyle name="Normal 3 2 4 2 2 4" xfId="13633" xr:uid="{051CF46A-69AA-4966-866E-0D0FEA44304E}"/>
    <cellStyle name="Normal 3 2 4 2 3" xfId="3616" xr:uid="{BB4DCC1C-5E00-4239-9159-18E2ECA5802D}"/>
    <cellStyle name="Normal 3 2 4 2 3 2" xfId="9340" xr:uid="{F08AE920-64F0-4CFD-AE70-A78259A1D485}"/>
    <cellStyle name="Normal 3 2 4 2 3 3" xfId="15064" xr:uid="{1301084E-4E42-42EE-B14D-6F0D93CC1B2A}"/>
    <cellStyle name="Normal 3 2 4 2 4" xfId="6478" xr:uid="{48548934-DE72-4BE7-9896-23274B62DAC6}"/>
    <cellStyle name="Normal 3 2 4 2 5" xfId="12202" xr:uid="{4E83D89B-C95C-4DFA-B8AA-6F36960EA7CC}"/>
    <cellStyle name="Normal 3 2 4 3" xfId="1231" xr:uid="{E5E2C934-CD98-4740-AFCE-46C547830F61}"/>
    <cellStyle name="Normal 3 2 4 3 2" xfId="2662" xr:uid="{B5788A67-21E0-43B8-8117-03F29BF57525}"/>
    <cellStyle name="Normal 3 2 4 3 2 2" xfId="5524" xr:uid="{FEBF6D06-ACA5-46F5-9586-D019F707EE33}"/>
    <cellStyle name="Normal 3 2 4 3 2 2 2" xfId="11248" xr:uid="{9AF88D0F-C365-4CF4-B062-22F95620F997}"/>
    <cellStyle name="Normal 3 2 4 3 2 2 3" xfId="16972" xr:uid="{0D39F130-F61D-47C8-B73B-70F2B0E2F82D}"/>
    <cellStyle name="Normal 3 2 4 3 2 3" xfId="8386" xr:uid="{84B960BB-D4EE-4337-8862-449BCDFC6F9F}"/>
    <cellStyle name="Normal 3 2 4 3 2 4" xfId="14110" xr:uid="{ADE043AC-4240-4C3B-B686-B0F3632C2CCF}"/>
    <cellStyle name="Normal 3 2 4 3 3" xfId="4093" xr:uid="{C08BE0B9-082F-42BF-AA3B-11415F3D1CAF}"/>
    <cellStyle name="Normal 3 2 4 3 3 2" xfId="9817" xr:uid="{508E17E3-2ED0-41FD-9C88-F9AD027A850E}"/>
    <cellStyle name="Normal 3 2 4 3 3 3" xfId="15541" xr:uid="{E7E8229F-ED5C-455F-88A3-FB8816A48856}"/>
    <cellStyle name="Normal 3 2 4 3 4" xfId="6955" xr:uid="{C0046B8B-9A16-490C-B75D-9ECED37888E1}"/>
    <cellStyle name="Normal 3 2 4 3 5" xfId="12679" xr:uid="{170DC8BD-F680-4F90-84A5-69DDBD01ABAD}"/>
    <cellStyle name="Normal 3 2 4 4" xfId="1708" xr:uid="{D720C0E5-443E-47B4-9880-7591898C54F8}"/>
    <cellStyle name="Normal 3 2 4 4 2" xfId="4570" xr:uid="{37AE0153-8635-46C7-96F6-84810E136645}"/>
    <cellStyle name="Normal 3 2 4 4 2 2" xfId="10294" xr:uid="{08AC99EF-7807-4688-BA9E-33C2CCD71DB8}"/>
    <cellStyle name="Normal 3 2 4 4 2 3" xfId="16018" xr:uid="{86E177CB-45F7-4B6D-A9B0-0A5DE992B5C1}"/>
    <cellStyle name="Normal 3 2 4 4 3" xfId="7432" xr:uid="{2F48A211-C722-49A5-BE6B-DE0FB035E484}"/>
    <cellStyle name="Normal 3 2 4 4 4" xfId="13156" xr:uid="{9EB45382-B239-4B39-A99D-643F93AC846C}"/>
    <cellStyle name="Normal 3 2 4 5" xfId="3139" xr:uid="{F06EA3BE-2D8F-4790-A877-C61330055EB7}"/>
    <cellStyle name="Normal 3 2 4 5 2" xfId="8863" xr:uid="{F62F8FFA-E8A5-4FF5-9061-E0BB8508B05B}"/>
    <cellStyle name="Normal 3 2 4 5 3" xfId="14587" xr:uid="{4021C4C4-E8CA-4B09-B9A5-946C11DC608C}"/>
    <cellStyle name="Normal 3 2 4 6" xfId="6001" xr:uid="{F2C6C207-0869-44CF-95D0-9F4CA17FDAAB}"/>
    <cellStyle name="Normal 3 2 4 7" xfId="11725" xr:uid="{F10F20FE-7844-483E-B9B4-8E6BA58FCCCC}"/>
    <cellStyle name="Normal 3 2 5" xfId="515" xr:uid="{560EB053-6384-4352-A1AB-283A3B8EB3F6}"/>
    <cellStyle name="Normal 3 2 5 2" xfId="1946" xr:uid="{123BB6CB-C0AB-416E-A9A1-F3D327A38F51}"/>
    <cellStyle name="Normal 3 2 5 2 2" xfId="4808" xr:uid="{444C47D2-A633-4741-8C42-FB655B1B930F}"/>
    <cellStyle name="Normal 3 2 5 2 2 2" xfId="10532" xr:uid="{7EDCF4F3-31DA-4627-8E1D-B60A17958361}"/>
    <cellStyle name="Normal 3 2 5 2 2 3" xfId="16256" xr:uid="{149B0E39-9785-4DD9-B92F-0B3D17AD1B90}"/>
    <cellStyle name="Normal 3 2 5 2 3" xfId="7670" xr:uid="{8E2E7473-9730-4CD7-82D4-E3C2598472EE}"/>
    <cellStyle name="Normal 3 2 5 2 4" xfId="13394" xr:uid="{48FAB68D-FEEC-4560-B354-3057583A5E63}"/>
    <cellStyle name="Normal 3 2 5 3" xfId="3377" xr:uid="{6CEE6642-EBFB-4E5F-A1D6-BDFE9312169A}"/>
    <cellStyle name="Normal 3 2 5 3 2" xfId="9101" xr:uid="{F10F820A-5430-407F-9FA6-900701EE7A90}"/>
    <cellStyle name="Normal 3 2 5 3 3" xfId="14825" xr:uid="{6D94D721-D2E7-4782-827E-10DFCC585FEB}"/>
    <cellStyle name="Normal 3 2 5 4" xfId="6239" xr:uid="{2509AECC-9C50-463B-A969-19DDC61CF6C1}"/>
    <cellStyle name="Normal 3 2 5 5" xfId="11963" xr:uid="{8D07C9F3-8ECD-4DB5-985A-5A3A56331699}"/>
    <cellStyle name="Normal 3 2 6" xfId="992" xr:uid="{C6839BC1-6BF4-453D-840A-0BB869991717}"/>
    <cellStyle name="Normal 3 2 6 2" xfId="2423" xr:uid="{1C25E9AA-339A-41D7-BAA0-A907DADDC88D}"/>
    <cellStyle name="Normal 3 2 6 2 2" xfId="5285" xr:uid="{14494FE8-FBDF-4EF8-85F6-09852177611D}"/>
    <cellStyle name="Normal 3 2 6 2 2 2" xfId="11009" xr:uid="{6592807A-0C1A-4CCE-8BAA-6F1C3F821EEA}"/>
    <cellStyle name="Normal 3 2 6 2 2 3" xfId="16733" xr:uid="{AE623564-9001-473C-9B58-C42B50F4C527}"/>
    <cellStyle name="Normal 3 2 6 2 3" xfId="8147" xr:uid="{2BDF5F8F-6FC5-4D6B-9EDF-CF96AA0C6BD8}"/>
    <cellStyle name="Normal 3 2 6 2 4" xfId="13871" xr:uid="{29D630DC-913F-4E42-974D-146D45FA9294}"/>
    <cellStyle name="Normal 3 2 6 3" xfId="3854" xr:uid="{9DA9C262-76D6-4AD7-8600-E5FB2A159769}"/>
    <cellStyle name="Normal 3 2 6 3 2" xfId="9578" xr:uid="{D7DFBAF8-26BB-4411-8FD0-EE88BA99E0A4}"/>
    <cellStyle name="Normal 3 2 6 3 3" xfId="15302" xr:uid="{5AD6C508-1D7F-407D-AD9E-BE1920D9014B}"/>
    <cellStyle name="Normal 3 2 6 4" xfId="6716" xr:uid="{B19A5FE8-1FEA-4B3F-97E0-00D083B2CC77}"/>
    <cellStyle name="Normal 3 2 6 5" xfId="12440" xr:uid="{72231AE4-7A6F-41F6-A1EF-9FF2C5EC012F}"/>
    <cellStyle name="Normal 3 2 7" xfId="1469" xr:uid="{742E408A-5761-4BA7-8BCB-BFA711E2427B}"/>
    <cellStyle name="Normal 3 2 7 2" xfId="4331" xr:uid="{749BC516-180B-4493-9D4A-1885746ADA66}"/>
    <cellStyle name="Normal 3 2 7 2 2" xfId="10055" xr:uid="{EC75B6C2-5A7B-4AD7-8E96-C67200A68E31}"/>
    <cellStyle name="Normal 3 2 7 2 3" xfId="15779" xr:uid="{016AFB89-8978-4148-9CB4-B51B27DCFAE9}"/>
    <cellStyle name="Normal 3 2 7 3" xfId="7193" xr:uid="{C5AB404F-A8DE-481F-8873-9C7EFAE2ECDE}"/>
    <cellStyle name="Normal 3 2 7 4" xfId="12917" xr:uid="{AD9FA874-394F-4DA4-B077-3F63F6B21CAF}"/>
    <cellStyle name="Normal 3 2 8" xfId="2900" xr:uid="{49B7A2CA-AD27-4254-BD69-5AD3B2E4D526}"/>
    <cellStyle name="Normal 3 2 8 2" xfId="8624" xr:uid="{D69BA28A-41B8-4C19-9322-0ABD8F10EBFE}"/>
    <cellStyle name="Normal 3 2 8 3" xfId="14348" xr:uid="{BDF2AAF4-3819-4615-876D-015E9D55EC47}"/>
    <cellStyle name="Normal 3 2 9" xfId="5763" xr:uid="{AB97163D-6A11-4F9B-B98E-FEE8AEE7DBF3}"/>
    <cellStyle name="Normal 3 3" xfId="58" xr:uid="{D7536D9C-90F2-42CF-8A55-A2584E3FBEDF}"/>
    <cellStyle name="Normal 3 3 10" xfId="11506" xr:uid="{B9115FC7-E2FF-4B1A-9EDB-4366CCE5F571}"/>
    <cellStyle name="Normal 3 3 2" xfId="117" xr:uid="{D194FF00-7376-4F7A-B4DE-7C7A4E9461E5}"/>
    <cellStyle name="Normal 3 3 2 2" xfId="235" xr:uid="{7DC4F8E8-1A07-4184-BAE8-35A3E78A4352}"/>
    <cellStyle name="Normal 3 3 2 2 2" xfId="474" xr:uid="{6A27F0C5-7A22-44EC-B9A2-02E0B3B6401C}"/>
    <cellStyle name="Normal 3 3 2 2 2 2" xfId="951" xr:uid="{0DFFCC2C-7F6E-4430-B44C-E4D097C14FCF}"/>
    <cellStyle name="Normal 3 3 2 2 2 2 2" xfId="2382" xr:uid="{25202EBD-CEBC-4344-9563-F4187ACE0994}"/>
    <cellStyle name="Normal 3 3 2 2 2 2 2 2" xfId="5244" xr:uid="{40412CEA-A136-48D1-9398-D3D7E129B3B8}"/>
    <cellStyle name="Normal 3 3 2 2 2 2 2 2 2" xfId="10968" xr:uid="{C9275607-E2BD-4F95-8A18-DC22DD09B8FD}"/>
    <cellStyle name="Normal 3 3 2 2 2 2 2 2 3" xfId="16692" xr:uid="{CC80EE12-E9CE-44BA-9760-575B1BE2653D}"/>
    <cellStyle name="Normal 3 3 2 2 2 2 2 3" xfId="8106" xr:uid="{6BFF8410-6F54-4B34-A90A-2288654B92FB}"/>
    <cellStyle name="Normal 3 3 2 2 2 2 2 4" xfId="13830" xr:uid="{211F26F5-CEF6-42E6-A947-99A66126CDB8}"/>
    <cellStyle name="Normal 3 3 2 2 2 2 3" xfId="3813" xr:uid="{DAF78875-D2F5-4D18-BCA8-3BFA2E2D05AF}"/>
    <cellStyle name="Normal 3 3 2 2 2 2 3 2" xfId="9537" xr:uid="{5312EECC-F659-44E3-B1E7-ACF57CAF4B4F}"/>
    <cellStyle name="Normal 3 3 2 2 2 2 3 3" xfId="15261" xr:uid="{DD20E468-E776-4CBB-A958-830F5FE67147}"/>
    <cellStyle name="Normal 3 3 2 2 2 2 4" xfId="6675" xr:uid="{28DE22B3-21E4-4980-9C70-77F211F2E6B5}"/>
    <cellStyle name="Normal 3 3 2 2 2 2 5" xfId="12399" xr:uid="{A13F8E78-6076-476C-B81D-54A2957F00F2}"/>
    <cellStyle name="Normal 3 3 2 2 2 3" xfId="1428" xr:uid="{EB7086F4-ADBB-48FF-9EDD-0A571B3D302E}"/>
    <cellStyle name="Normal 3 3 2 2 2 3 2" xfId="2859" xr:uid="{98690CDF-50DC-469B-B97B-A47A185C8B14}"/>
    <cellStyle name="Normal 3 3 2 2 2 3 2 2" xfId="5721" xr:uid="{CC05015B-A5F2-43CF-A8A8-47CC497D1085}"/>
    <cellStyle name="Normal 3 3 2 2 2 3 2 2 2" xfId="11445" xr:uid="{98175A30-CB3F-4B55-BCE2-DAED7CA74D0C}"/>
    <cellStyle name="Normal 3 3 2 2 2 3 2 2 3" xfId="17169" xr:uid="{2B22D717-C36E-4C47-AA18-B10A71BB75DB}"/>
    <cellStyle name="Normal 3 3 2 2 2 3 2 3" xfId="8583" xr:uid="{D15C4C69-A74A-4312-8184-4D51888C57F0}"/>
    <cellStyle name="Normal 3 3 2 2 2 3 2 4" xfId="14307" xr:uid="{96FE6789-0301-4608-A089-665D34D0DF3C}"/>
    <cellStyle name="Normal 3 3 2 2 2 3 3" xfId="4290" xr:uid="{03BAB4B5-6506-40BF-833E-5C5E2CD899AA}"/>
    <cellStyle name="Normal 3 3 2 2 2 3 3 2" xfId="10014" xr:uid="{6E4C3F36-1451-4455-947D-A178E747E05A}"/>
    <cellStyle name="Normal 3 3 2 2 2 3 3 3" xfId="15738" xr:uid="{16BD0051-04A5-4E41-B692-D8EEEA87C184}"/>
    <cellStyle name="Normal 3 3 2 2 2 3 4" xfId="7152" xr:uid="{E2E27CA7-CB8E-4A47-ACE8-86388C549B8A}"/>
    <cellStyle name="Normal 3 3 2 2 2 3 5" xfId="12876" xr:uid="{DDB1DFD9-DE72-4E35-987F-3BB40AF1281E}"/>
    <cellStyle name="Normal 3 3 2 2 2 4" xfId="1905" xr:uid="{47A67D7B-7976-4B28-87B0-F2923B6DF79A}"/>
    <cellStyle name="Normal 3 3 2 2 2 4 2" xfId="4767" xr:uid="{F74A7617-6437-4DA1-8E05-E88AF0B46DC4}"/>
    <cellStyle name="Normal 3 3 2 2 2 4 2 2" xfId="10491" xr:uid="{CF607EA7-128C-4813-BCB8-598B5C962A56}"/>
    <cellStyle name="Normal 3 3 2 2 2 4 2 3" xfId="16215" xr:uid="{B9477B4E-CEF9-4075-BDC2-1C1585341EC2}"/>
    <cellStyle name="Normal 3 3 2 2 2 4 3" xfId="7629" xr:uid="{96568E63-1F32-44CA-9AC2-033002FD87CC}"/>
    <cellStyle name="Normal 3 3 2 2 2 4 4" xfId="13353" xr:uid="{A6C74AB8-8DC7-48EC-BBE7-EF9B7173647B}"/>
    <cellStyle name="Normal 3 3 2 2 2 5" xfId="3336" xr:uid="{DC1BC3DA-AB84-46C9-B0EE-5356ADF07B6C}"/>
    <cellStyle name="Normal 3 3 2 2 2 5 2" xfId="9060" xr:uid="{FF7F6BE2-430E-42F3-A6F7-21F0A3CB6D3A}"/>
    <cellStyle name="Normal 3 3 2 2 2 5 3" xfId="14784" xr:uid="{E72299D2-DCF6-4E6F-B902-7729C9B55A5A}"/>
    <cellStyle name="Normal 3 3 2 2 2 6" xfId="6198" xr:uid="{626EC47E-37FA-42FB-A080-84B19DDD175C}"/>
    <cellStyle name="Normal 3 3 2 2 2 7" xfId="11922" xr:uid="{87CDC10F-A192-4A2F-A375-BD3DEBF8EE5F}"/>
    <cellStyle name="Normal 3 3 2 2 3" xfId="712" xr:uid="{BC66AEA7-76F5-437A-A04D-8C1C6CC24ADC}"/>
    <cellStyle name="Normal 3 3 2 2 3 2" xfId="2143" xr:uid="{5B317456-27E0-425E-8196-AB8F25404712}"/>
    <cellStyle name="Normal 3 3 2 2 3 2 2" xfId="5005" xr:uid="{82386D50-0D94-47EF-8FA0-075932841853}"/>
    <cellStyle name="Normal 3 3 2 2 3 2 2 2" xfId="10729" xr:uid="{B27C4433-CC50-4BD0-BFBA-0ED4FB659EAA}"/>
    <cellStyle name="Normal 3 3 2 2 3 2 2 3" xfId="16453" xr:uid="{66C2A800-E848-4104-9542-75B9FEDBD04A}"/>
    <cellStyle name="Normal 3 3 2 2 3 2 3" xfId="7867" xr:uid="{8F13EFD3-C7E1-48B5-9B8E-68727F88DB5C}"/>
    <cellStyle name="Normal 3 3 2 2 3 2 4" xfId="13591" xr:uid="{B24978C8-6516-4AC3-BA13-451404C3A1BA}"/>
    <cellStyle name="Normal 3 3 2 2 3 3" xfId="3574" xr:uid="{13465507-864D-4900-B7A8-E14E7C3FCC58}"/>
    <cellStyle name="Normal 3 3 2 2 3 3 2" xfId="9298" xr:uid="{27664B3D-435F-4D38-87B3-6D82D7217F38}"/>
    <cellStyle name="Normal 3 3 2 2 3 3 3" xfId="15022" xr:uid="{EE7CB31E-43FD-4B1F-9F60-377A53B853DE}"/>
    <cellStyle name="Normal 3 3 2 2 3 4" xfId="6436" xr:uid="{BC82A88A-3EEA-4C85-809C-930BB18C1F1F}"/>
    <cellStyle name="Normal 3 3 2 2 3 5" xfId="12160" xr:uid="{82AE688C-ED6E-43D4-8366-B14D3D721A3F}"/>
    <cellStyle name="Normal 3 3 2 2 4" xfId="1189" xr:uid="{4E2A111C-C966-4FED-922F-587D4B61215E}"/>
    <cellStyle name="Normal 3 3 2 2 4 2" xfId="2620" xr:uid="{4D97F543-E4EA-4B3F-85CC-9F601833B82E}"/>
    <cellStyle name="Normal 3 3 2 2 4 2 2" xfId="5482" xr:uid="{EB30EF6A-8C0A-4BFE-AD28-12A4AC9669EF}"/>
    <cellStyle name="Normal 3 3 2 2 4 2 2 2" xfId="11206" xr:uid="{446D7369-C1EC-4C6A-BB54-5CD72C7E7C5A}"/>
    <cellStyle name="Normal 3 3 2 2 4 2 2 3" xfId="16930" xr:uid="{D52EDA9C-88EE-49E9-A5AB-CC457F9D61BA}"/>
    <cellStyle name="Normal 3 3 2 2 4 2 3" xfId="8344" xr:uid="{8581BAF1-5760-4E10-B297-C71039DDE06B}"/>
    <cellStyle name="Normal 3 3 2 2 4 2 4" xfId="14068" xr:uid="{CA30A3A6-FFF4-45DC-9409-2FA776759697}"/>
    <cellStyle name="Normal 3 3 2 2 4 3" xfId="4051" xr:uid="{93619BA3-332F-4AE4-B4F7-45030673596C}"/>
    <cellStyle name="Normal 3 3 2 2 4 3 2" xfId="9775" xr:uid="{8D429080-37AA-4AA0-8D09-116C912FFCEC}"/>
    <cellStyle name="Normal 3 3 2 2 4 3 3" xfId="15499" xr:uid="{C1DA665C-7137-4139-8FCB-B3DA46B015B3}"/>
    <cellStyle name="Normal 3 3 2 2 4 4" xfId="6913" xr:uid="{A3883A5C-586E-49A7-B538-E8BED430784A}"/>
    <cellStyle name="Normal 3 3 2 2 4 5" xfId="12637" xr:uid="{0A517CAB-E0FD-44B5-ABDB-9A06190D1619}"/>
    <cellStyle name="Normal 3 3 2 2 5" xfId="1666" xr:uid="{F60E95C7-07D4-406A-9924-E2281FC73DDD}"/>
    <cellStyle name="Normal 3 3 2 2 5 2" xfId="4528" xr:uid="{67C0D8F2-8186-4BEB-B2BE-4C481ED97A64}"/>
    <cellStyle name="Normal 3 3 2 2 5 2 2" xfId="10252" xr:uid="{B313FDC4-D163-4044-82F8-BC7B6C5659AC}"/>
    <cellStyle name="Normal 3 3 2 2 5 2 3" xfId="15976" xr:uid="{EB3FFDD5-0BB2-44AF-B3B8-3B9A7423FDD3}"/>
    <cellStyle name="Normal 3 3 2 2 5 3" xfId="7390" xr:uid="{B619ED3C-FCDC-4DF5-B716-93EE72D3B8AA}"/>
    <cellStyle name="Normal 3 3 2 2 5 4" xfId="13114" xr:uid="{3EE48E44-6407-4956-BBD6-681934F55D3A}"/>
    <cellStyle name="Normal 3 3 2 2 6" xfId="3097" xr:uid="{486A451D-5460-45BD-9898-B5AAC4D4E21F}"/>
    <cellStyle name="Normal 3 3 2 2 6 2" xfId="8821" xr:uid="{0FA86EF5-F827-43DF-B9CB-BD1C34FBD94B}"/>
    <cellStyle name="Normal 3 3 2 2 6 3" xfId="14545" xr:uid="{4F58912D-1F36-4F03-A122-9FFA586B8F17}"/>
    <cellStyle name="Normal 3 3 2 2 7" xfId="5959" xr:uid="{C29F95E8-A726-46D8-8E2E-48C28044F2B8}"/>
    <cellStyle name="Normal 3 3 2 2 8" xfId="11683" xr:uid="{C7A2AA5F-83AB-421A-8E3C-0E7FA1D2EFC7}"/>
    <cellStyle name="Normal 3 3 2 3" xfId="356" xr:uid="{97C956AE-216A-439F-A5C0-E82E21DBCF10}"/>
    <cellStyle name="Normal 3 3 2 3 2" xfId="833" xr:uid="{34E05088-5FB8-4BA8-83F9-39C19199221E}"/>
    <cellStyle name="Normal 3 3 2 3 2 2" xfId="2264" xr:uid="{2279EEE4-3432-4265-8D1D-8F381A7FEBA7}"/>
    <cellStyle name="Normal 3 3 2 3 2 2 2" xfId="5126" xr:uid="{A7CF6B1F-70BA-4B10-9B1F-459C95B023E6}"/>
    <cellStyle name="Normal 3 3 2 3 2 2 2 2" xfId="10850" xr:uid="{3C596157-6A3D-41AD-808E-3255B807E5AE}"/>
    <cellStyle name="Normal 3 3 2 3 2 2 2 3" xfId="16574" xr:uid="{416C700A-7892-4331-B4AD-327F4FAE0027}"/>
    <cellStyle name="Normal 3 3 2 3 2 2 3" xfId="7988" xr:uid="{9DF4097A-3537-43D8-B93C-1E803316C663}"/>
    <cellStyle name="Normal 3 3 2 3 2 2 4" xfId="13712" xr:uid="{CFEADB4C-1F7B-43E2-9F2E-9809A70BB03F}"/>
    <cellStyle name="Normal 3 3 2 3 2 3" xfId="3695" xr:uid="{3CE81E03-EA2C-4C6F-99F1-94F08F16B1CE}"/>
    <cellStyle name="Normal 3 3 2 3 2 3 2" xfId="9419" xr:uid="{D2C6E223-3973-4B60-84EB-9B869189598B}"/>
    <cellStyle name="Normal 3 3 2 3 2 3 3" xfId="15143" xr:uid="{EAA47AAB-3540-49DE-B95E-F6A7CE6F92BD}"/>
    <cellStyle name="Normal 3 3 2 3 2 4" xfId="6557" xr:uid="{974C3B2C-7714-404B-B5CA-6CD461082F43}"/>
    <cellStyle name="Normal 3 3 2 3 2 5" xfId="12281" xr:uid="{075B79F3-5724-4473-9F32-C29099996CCC}"/>
    <cellStyle name="Normal 3 3 2 3 3" xfId="1310" xr:uid="{6B983EA4-7BD1-4221-9277-6D38643A62C1}"/>
    <cellStyle name="Normal 3 3 2 3 3 2" xfId="2741" xr:uid="{189D2821-5F2B-4F92-9234-046AF3E99E98}"/>
    <cellStyle name="Normal 3 3 2 3 3 2 2" xfId="5603" xr:uid="{9F504DC7-2568-47F8-BAFE-AA550D88BE8A}"/>
    <cellStyle name="Normal 3 3 2 3 3 2 2 2" xfId="11327" xr:uid="{36B9DC17-3F2A-4CBA-A14C-388EBC97180A}"/>
    <cellStyle name="Normal 3 3 2 3 3 2 2 3" xfId="17051" xr:uid="{17F85EB8-FB6B-4A2E-8A3A-6FB99147DEC6}"/>
    <cellStyle name="Normal 3 3 2 3 3 2 3" xfId="8465" xr:uid="{1BCFE1A9-7E34-4F50-8ED9-EED0316EEC7A}"/>
    <cellStyle name="Normal 3 3 2 3 3 2 4" xfId="14189" xr:uid="{2FF8EC24-5769-4283-A25C-E1C396C194D6}"/>
    <cellStyle name="Normal 3 3 2 3 3 3" xfId="4172" xr:uid="{DFEF7F7D-F1F6-4DDE-93A8-5F6B32EC9E9E}"/>
    <cellStyle name="Normal 3 3 2 3 3 3 2" xfId="9896" xr:uid="{5CD65885-CEE4-43D0-A04C-8A90C40A5F8C}"/>
    <cellStyle name="Normal 3 3 2 3 3 3 3" xfId="15620" xr:uid="{443F1D30-0B56-4A35-8D6B-60F306FA7679}"/>
    <cellStyle name="Normal 3 3 2 3 3 4" xfId="7034" xr:uid="{86A5D687-0D09-447E-BD85-DD76336570FE}"/>
    <cellStyle name="Normal 3 3 2 3 3 5" xfId="12758" xr:uid="{04DF6499-DAAC-43D3-8D49-A5EF5EE86A38}"/>
    <cellStyle name="Normal 3 3 2 3 4" xfId="1787" xr:uid="{82AFBBC7-78E6-4D69-8807-8D755BE8BC6F}"/>
    <cellStyle name="Normal 3 3 2 3 4 2" xfId="4649" xr:uid="{C0E2D580-7B70-4B30-B5DD-273A92583A66}"/>
    <cellStyle name="Normal 3 3 2 3 4 2 2" xfId="10373" xr:uid="{36622F94-D0C3-4C32-93FC-BA2FD25CE1DD}"/>
    <cellStyle name="Normal 3 3 2 3 4 2 3" xfId="16097" xr:uid="{381802BE-05F6-468E-B27A-A46AA8AFD7FE}"/>
    <cellStyle name="Normal 3 3 2 3 4 3" xfId="7511" xr:uid="{758D5D76-EDE2-410D-9A0D-C5BE39D82401}"/>
    <cellStyle name="Normal 3 3 2 3 4 4" xfId="13235" xr:uid="{3B104C94-9F32-430C-9A1D-C40E8540CE44}"/>
    <cellStyle name="Normal 3 3 2 3 5" xfId="3218" xr:uid="{EEA540D3-4583-4C13-A270-D7FBCDB72AF4}"/>
    <cellStyle name="Normal 3 3 2 3 5 2" xfId="8942" xr:uid="{A4193605-77DE-4933-9942-0A368DBD7E2B}"/>
    <cellStyle name="Normal 3 3 2 3 5 3" xfId="14666" xr:uid="{441BBF42-1087-4C0C-888B-D3D6B1814978}"/>
    <cellStyle name="Normal 3 3 2 3 6" xfId="6080" xr:uid="{CA26755D-57BB-4B3A-8995-E315A4B37C66}"/>
    <cellStyle name="Normal 3 3 2 3 7" xfId="11804" xr:uid="{214F07D6-00D0-4834-B15A-C90F9B1598BC}"/>
    <cellStyle name="Normal 3 3 2 4" xfId="594" xr:uid="{67682306-C64A-4708-A9BF-135F9B6FCFA2}"/>
    <cellStyle name="Normal 3 3 2 4 2" xfId="2025" xr:uid="{E89DE56B-B82E-49E8-B579-C207312D79FF}"/>
    <cellStyle name="Normal 3 3 2 4 2 2" xfId="4887" xr:uid="{D122020A-CCA2-486A-A6BE-575FA6F18C6C}"/>
    <cellStyle name="Normal 3 3 2 4 2 2 2" xfId="10611" xr:uid="{EFF18CA9-EB72-4CAD-A74E-06FD0E01F4AD}"/>
    <cellStyle name="Normal 3 3 2 4 2 2 3" xfId="16335" xr:uid="{7013ABDB-30A8-46D5-97AD-E29BDAF9ABE0}"/>
    <cellStyle name="Normal 3 3 2 4 2 3" xfId="7749" xr:uid="{55A44ADF-0C5E-4EE9-BF51-508E7E315DFD}"/>
    <cellStyle name="Normal 3 3 2 4 2 4" xfId="13473" xr:uid="{DBA281DF-B241-4F07-BC34-1BC76BB8A723}"/>
    <cellStyle name="Normal 3 3 2 4 3" xfId="3456" xr:uid="{4D342D78-CE9A-44B3-A41F-B1946866F68D}"/>
    <cellStyle name="Normal 3 3 2 4 3 2" xfId="9180" xr:uid="{8D3D565E-D032-4CD3-BFBC-E64A3CAE9F9F}"/>
    <cellStyle name="Normal 3 3 2 4 3 3" xfId="14904" xr:uid="{FD9A007A-93AC-4700-B33E-BAA15C8EED9F}"/>
    <cellStyle name="Normal 3 3 2 4 4" xfId="6318" xr:uid="{83EBB74A-E45D-42EA-A4D2-DF5F5595500D}"/>
    <cellStyle name="Normal 3 3 2 4 5" xfId="12042" xr:uid="{D9A03A51-A964-41DB-927B-B29D49A9B4D3}"/>
    <cellStyle name="Normal 3 3 2 5" xfId="1071" xr:uid="{B13F725A-C4C0-4047-9294-B35BC478445C}"/>
    <cellStyle name="Normal 3 3 2 5 2" xfId="2502" xr:uid="{2F1EBA7F-BFC9-4B91-B83F-823C007A0C6E}"/>
    <cellStyle name="Normal 3 3 2 5 2 2" xfId="5364" xr:uid="{E4011B06-35D7-4731-8D51-DC0B7941C177}"/>
    <cellStyle name="Normal 3 3 2 5 2 2 2" xfId="11088" xr:uid="{7897D481-A024-4C52-9369-83AB646F3E98}"/>
    <cellStyle name="Normal 3 3 2 5 2 2 3" xfId="16812" xr:uid="{1F79717F-0BAF-40E6-8896-256B3D643ED2}"/>
    <cellStyle name="Normal 3 3 2 5 2 3" xfId="8226" xr:uid="{DD5346C1-7A23-437B-9FED-BFABAB1F1849}"/>
    <cellStyle name="Normal 3 3 2 5 2 4" xfId="13950" xr:uid="{FC46776E-A5FA-4463-B8CC-1AC93219B0CE}"/>
    <cellStyle name="Normal 3 3 2 5 3" xfId="3933" xr:uid="{E66DB4EC-0105-4974-9D9D-6DFF443B33F0}"/>
    <cellStyle name="Normal 3 3 2 5 3 2" xfId="9657" xr:uid="{30B2C9B6-84AE-49AE-B49C-F1745CAA51A2}"/>
    <cellStyle name="Normal 3 3 2 5 3 3" xfId="15381" xr:uid="{492907B6-2C38-4F27-82EE-C0129F284230}"/>
    <cellStyle name="Normal 3 3 2 5 4" xfId="6795" xr:uid="{C329DBEF-B429-41FC-99FC-2AC5FC0E066D}"/>
    <cellStyle name="Normal 3 3 2 5 5" xfId="12519" xr:uid="{2A0FC7ED-9313-47C7-992C-6B6600A6450F}"/>
    <cellStyle name="Normal 3 3 2 6" xfId="1548" xr:uid="{DFF46CCB-AE0D-49D1-A1FA-5C4D6DF619DD}"/>
    <cellStyle name="Normal 3 3 2 6 2" xfId="4410" xr:uid="{C9B1B391-2E28-4DBB-AF56-3045431DED50}"/>
    <cellStyle name="Normal 3 3 2 6 2 2" xfId="10134" xr:uid="{CF0142F5-2B3E-4A34-9CBC-EED006DCD883}"/>
    <cellStyle name="Normal 3 3 2 6 2 3" xfId="15858" xr:uid="{08125766-3BE3-4912-9853-A85B3EC08440}"/>
    <cellStyle name="Normal 3 3 2 6 3" xfId="7272" xr:uid="{1B987AD3-A666-4A78-98AA-CA71FFB146AF}"/>
    <cellStyle name="Normal 3 3 2 6 4" xfId="12996" xr:uid="{14EEAEFA-4F66-4F9C-ACC0-EAA8B22C6E2C}"/>
    <cellStyle name="Normal 3 3 2 7" xfId="2979" xr:uid="{545A123E-79BF-4D84-9FCD-DD80D8CE8528}"/>
    <cellStyle name="Normal 3 3 2 7 2" xfId="8703" xr:uid="{6A1DF766-CFB8-45C9-8570-8DF42FD8F00E}"/>
    <cellStyle name="Normal 3 3 2 7 3" xfId="14427" xr:uid="{A153D765-1494-42BA-A2ED-CBE176DF316A}"/>
    <cellStyle name="Normal 3 3 2 8" xfId="5841" xr:uid="{FB122D9D-F51F-415A-A118-495B289E1D27}"/>
    <cellStyle name="Normal 3 3 2 9" xfId="11565" xr:uid="{D759F393-CED0-4A29-B63B-57308AE4C502}"/>
    <cellStyle name="Normal 3 3 3" xfId="175" xr:uid="{80A6E004-464B-4E61-96D3-02CA2C9DA6C4}"/>
    <cellStyle name="Normal 3 3 3 2" xfId="414" xr:uid="{C6BEE31C-D543-4BB2-A9BF-43C66D843C17}"/>
    <cellStyle name="Normal 3 3 3 2 2" xfId="891" xr:uid="{A8CE3458-7173-48AE-BC77-D69EB95EA312}"/>
    <cellStyle name="Normal 3 3 3 2 2 2" xfId="2322" xr:uid="{8E789387-E2E3-4626-BA3A-A38378DB49C3}"/>
    <cellStyle name="Normal 3 3 3 2 2 2 2" xfId="5184" xr:uid="{599C9750-F3EC-467F-AB80-6A5AE1EA67E6}"/>
    <cellStyle name="Normal 3 3 3 2 2 2 2 2" xfId="10908" xr:uid="{224C4944-1985-4340-83CF-6DAD685FBC68}"/>
    <cellStyle name="Normal 3 3 3 2 2 2 2 3" xfId="16632" xr:uid="{A950050F-23B5-4375-9C4E-D4EEDD74216F}"/>
    <cellStyle name="Normal 3 3 3 2 2 2 3" xfId="8046" xr:uid="{90C887FA-74F4-4857-9973-847AFBB7010F}"/>
    <cellStyle name="Normal 3 3 3 2 2 2 4" xfId="13770" xr:uid="{BF8C7207-0792-41F2-B354-49B9A16235B3}"/>
    <cellStyle name="Normal 3 3 3 2 2 3" xfId="3753" xr:uid="{94C00756-25A7-4EE9-9A74-5BAAB9A65560}"/>
    <cellStyle name="Normal 3 3 3 2 2 3 2" xfId="9477" xr:uid="{DB0914E9-6D57-4DD9-9BA4-D2848B0919A7}"/>
    <cellStyle name="Normal 3 3 3 2 2 3 3" xfId="15201" xr:uid="{0C7A68E8-94D5-4504-BB32-EE25A310FC9E}"/>
    <cellStyle name="Normal 3 3 3 2 2 4" xfId="6615" xr:uid="{5A6F805D-DB75-4751-B448-7F510747C0D7}"/>
    <cellStyle name="Normal 3 3 3 2 2 5" xfId="12339" xr:uid="{3D157B27-029E-4C1E-9A4A-5B95F5606676}"/>
    <cellStyle name="Normal 3 3 3 2 3" xfId="1368" xr:uid="{ADBC23E2-8FF7-4619-8B9F-880660FD61DA}"/>
    <cellStyle name="Normal 3 3 3 2 3 2" xfId="2799" xr:uid="{42DE12E3-61EC-4054-9D7D-D1EBAB77667A}"/>
    <cellStyle name="Normal 3 3 3 2 3 2 2" xfId="5661" xr:uid="{D991889F-DB0A-47DA-BF8C-0086760949AC}"/>
    <cellStyle name="Normal 3 3 3 2 3 2 2 2" xfId="11385" xr:uid="{00D0147F-E246-4A94-B9AD-E58E90F0F504}"/>
    <cellStyle name="Normal 3 3 3 2 3 2 2 3" xfId="17109" xr:uid="{8F550ADC-B5CE-4856-9942-E37DFE94AA78}"/>
    <cellStyle name="Normal 3 3 3 2 3 2 3" xfId="8523" xr:uid="{017670AF-38A9-40D1-8ECA-F416FD9F9D9E}"/>
    <cellStyle name="Normal 3 3 3 2 3 2 4" xfId="14247" xr:uid="{E8F074F1-8520-4935-861C-3371D32D34BE}"/>
    <cellStyle name="Normal 3 3 3 2 3 3" xfId="4230" xr:uid="{F3E4E30F-AC3C-44BF-B762-54973EE52810}"/>
    <cellStyle name="Normal 3 3 3 2 3 3 2" xfId="9954" xr:uid="{38160CFC-BA59-458F-A9D6-AD92DAFD1DF0}"/>
    <cellStyle name="Normal 3 3 3 2 3 3 3" xfId="15678" xr:uid="{82441656-A1BF-4F00-A005-CC8050003E2A}"/>
    <cellStyle name="Normal 3 3 3 2 3 4" xfId="7092" xr:uid="{C611BD08-F15E-4B65-89D9-D4B1EC862FDB}"/>
    <cellStyle name="Normal 3 3 3 2 3 5" xfId="12816" xr:uid="{9B028B04-B21C-4A22-B4C8-EF21B7E609E0}"/>
    <cellStyle name="Normal 3 3 3 2 4" xfId="1845" xr:uid="{BB5E5FCF-F3CA-4250-B2A1-3A6BE2C1B2E7}"/>
    <cellStyle name="Normal 3 3 3 2 4 2" xfId="4707" xr:uid="{96B1B018-8CB6-4211-8238-5C2D826AEC02}"/>
    <cellStyle name="Normal 3 3 3 2 4 2 2" xfId="10431" xr:uid="{E506C0E0-5D60-428E-990A-CB2C289D08B4}"/>
    <cellStyle name="Normal 3 3 3 2 4 2 3" xfId="16155" xr:uid="{4A0CBBFE-2B5D-4327-81B3-ED6A05D49F71}"/>
    <cellStyle name="Normal 3 3 3 2 4 3" xfId="7569" xr:uid="{A42F1500-D493-4A0E-A6AA-E4E675124A7C}"/>
    <cellStyle name="Normal 3 3 3 2 4 4" xfId="13293" xr:uid="{7A56AD80-53F1-4DD3-800C-3E95B3713019}"/>
    <cellStyle name="Normal 3 3 3 2 5" xfId="3276" xr:uid="{CC88AF49-B581-4DDA-B528-C2929757E3B8}"/>
    <cellStyle name="Normal 3 3 3 2 5 2" xfId="9000" xr:uid="{D33F7367-6A3C-4C84-A9D5-8CE8603E9F88}"/>
    <cellStyle name="Normal 3 3 3 2 5 3" xfId="14724" xr:uid="{70A18A89-CC24-40EA-9860-3005333F950D}"/>
    <cellStyle name="Normal 3 3 3 2 6" xfId="6138" xr:uid="{A8A9602C-E1B7-41A0-957D-7E0A5ADB63A4}"/>
    <cellStyle name="Normal 3 3 3 2 7" xfId="11862" xr:uid="{EDAFB3DA-8F97-4899-9A92-D14FEFD08DF6}"/>
    <cellStyle name="Normal 3 3 3 3" xfId="652" xr:uid="{85782556-84D8-451D-BF3F-1164B7A94CEE}"/>
    <cellStyle name="Normal 3 3 3 3 2" xfId="2083" xr:uid="{BF21CB38-C7F0-43F6-8F79-B4AE18E0E742}"/>
    <cellStyle name="Normal 3 3 3 3 2 2" xfId="4945" xr:uid="{73E74A17-3DA5-4BD3-B0E1-3EF5FDA00893}"/>
    <cellStyle name="Normal 3 3 3 3 2 2 2" xfId="10669" xr:uid="{DA38FE8A-A00A-477D-AEE0-93869D747DC1}"/>
    <cellStyle name="Normal 3 3 3 3 2 2 3" xfId="16393" xr:uid="{A2B03AFE-D55B-46C7-90B3-C56DE246C1D1}"/>
    <cellStyle name="Normal 3 3 3 3 2 3" xfId="7807" xr:uid="{78D4B68B-1B49-4A61-B1EC-5FAE8881FFCE}"/>
    <cellStyle name="Normal 3 3 3 3 2 4" xfId="13531" xr:uid="{25808870-60BB-4F0F-AB10-33B6727C2167}"/>
    <cellStyle name="Normal 3 3 3 3 3" xfId="3514" xr:uid="{4289D55B-BAB9-4484-83B6-4C1273C3FB43}"/>
    <cellStyle name="Normal 3 3 3 3 3 2" xfId="9238" xr:uid="{565FBB41-F425-446B-A15F-378B811C45B9}"/>
    <cellStyle name="Normal 3 3 3 3 3 3" xfId="14962" xr:uid="{A0862AFD-1202-4D50-BE6E-13DCD08C8909}"/>
    <cellStyle name="Normal 3 3 3 3 4" xfId="6376" xr:uid="{D4FE5F8D-FB36-4E93-AC34-A12BA70D56E4}"/>
    <cellStyle name="Normal 3 3 3 3 5" xfId="12100" xr:uid="{79AF59E5-B6AA-4C87-BFBB-67971BD677EE}"/>
    <cellStyle name="Normal 3 3 3 4" xfId="1129" xr:uid="{9343636C-6F30-4FD2-A5DF-1F8EA9DA3797}"/>
    <cellStyle name="Normal 3 3 3 4 2" xfId="2560" xr:uid="{F935EC67-34C6-434B-8C7F-2F3B64894BD3}"/>
    <cellStyle name="Normal 3 3 3 4 2 2" xfId="5422" xr:uid="{5148927E-0E04-4BC4-A0D0-54352364B9C7}"/>
    <cellStyle name="Normal 3 3 3 4 2 2 2" xfId="11146" xr:uid="{5E599CA9-5B16-4DE8-878F-5175A1FEE6AD}"/>
    <cellStyle name="Normal 3 3 3 4 2 2 3" xfId="16870" xr:uid="{606D78E9-2356-4266-97F4-2239640C1CE0}"/>
    <cellStyle name="Normal 3 3 3 4 2 3" xfId="8284" xr:uid="{E9481AFF-C05C-4B17-BCFB-03F38049F897}"/>
    <cellStyle name="Normal 3 3 3 4 2 4" xfId="14008" xr:uid="{16C9523C-BF4C-4782-95C5-88BC622F6D64}"/>
    <cellStyle name="Normal 3 3 3 4 3" xfId="3991" xr:uid="{E55CA595-9323-42EB-BE96-95DFE763E2DA}"/>
    <cellStyle name="Normal 3 3 3 4 3 2" xfId="9715" xr:uid="{F9F16BC1-6582-4D4D-B2B4-2540E65B8613}"/>
    <cellStyle name="Normal 3 3 3 4 3 3" xfId="15439" xr:uid="{2EBD9257-290E-4AEA-AF1E-1F623E9AAD17}"/>
    <cellStyle name="Normal 3 3 3 4 4" xfId="6853" xr:uid="{FF4907A7-54E7-4FDC-99F8-83846926A20A}"/>
    <cellStyle name="Normal 3 3 3 4 5" xfId="12577" xr:uid="{4D708DC1-60C9-4E10-80C3-C5A98852E4F4}"/>
    <cellStyle name="Normal 3 3 3 5" xfId="1606" xr:uid="{31FD3F6B-0167-40F5-9B7D-854E3324C18E}"/>
    <cellStyle name="Normal 3 3 3 5 2" xfId="4468" xr:uid="{0C052CAB-CD6E-443C-95A4-4DBDB5BF443F}"/>
    <cellStyle name="Normal 3 3 3 5 2 2" xfId="10192" xr:uid="{E1EAAA44-C268-4042-962F-D0FEC6CEB1EF}"/>
    <cellStyle name="Normal 3 3 3 5 2 3" xfId="15916" xr:uid="{22E40976-0C22-489C-B446-64D03EC80478}"/>
    <cellStyle name="Normal 3 3 3 5 3" xfId="7330" xr:uid="{5F98C9F5-278F-4DF2-B150-BE2B0E5C61E6}"/>
    <cellStyle name="Normal 3 3 3 5 4" xfId="13054" xr:uid="{AF05F97E-A059-4D17-8517-D22B4D483658}"/>
    <cellStyle name="Normal 3 3 3 6" xfId="3037" xr:uid="{018AE53B-0749-43C7-B7D9-D682C9C428AF}"/>
    <cellStyle name="Normal 3 3 3 6 2" xfId="8761" xr:uid="{6388BCA9-83F3-4424-9CB4-A88C24DB0F4A}"/>
    <cellStyle name="Normal 3 3 3 6 3" xfId="14485" xr:uid="{C4C52345-A5E9-4304-B644-32DE9FD2C1E3}"/>
    <cellStyle name="Normal 3 3 3 7" xfId="5899" xr:uid="{0C4DF266-3AAB-428B-A71E-6D7A5AA682DC}"/>
    <cellStyle name="Normal 3 3 3 8" xfId="11623" xr:uid="{110370B3-9C57-4658-8D6E-C41955810889}"/>
    <cellStyle name="Normal 3 3 4" xfId="296" xr:uid="{D91AE7CF-704E-4412-8054-0F9C7A800231}"/>
    <cellStyle name="Normal 3 3 4 2" xfId="773" xr:uid="{710C271C-EF9D-44D7-B10D-661CF3164D98}"/>
    <cellStyle name="Normal 3 3 4 2 2" xfId="2204" xr:uid="{61D2F95F-2C7D-40E5-8EC7-C403E21BAA1B}"/>
    <cellStyle name="Normal 3 3 4 2 2 2" xfId="5066" xr:uid="{BD46D143-9826-44A3-BE94-4C74AF841E3C}"/>
    <cellStyle name="Normal 3 3 4 2 2 2 2" xfId="10790" xr:uid="{87BFC3FB-56D9-40F5-B1BE-41D0A91DAF4A}"/>
    <cellStyle name="Normal 3 3 4 2 2 2 3" xfId="16514" xr:uid="{DA1B6710-80CF-485D-B4DF-25AD5E8DA336}"/>
    <cellStyle name="Normal 3 3 4 2 2 3" xfId="7928" xr:uid="{5FDF1578-94AE-473C-BEE2-450ABA6731EE}"/>
    <cellStyle name="Normal 3 3 4 2 2 4" xfId="13652" xr:uid="{EAE88606-14D0-4CA5-B240-6F742F104DAB}"/>
    <cellStyle name="Normal 3 3 4 2 3" xfId="3635" xr:uid="{3E0D301B-0552-41F6-A157-8280C642EEE1}"/>
    <cellStyle name="Normal 3 3 4 2 3 2" xfId="9359" xr:uid="{BABA1B5A-B9DD-4C7B-9A11-0EE8715A5FCB}"/>
    <cellStyle name="Normal 3 3 4 2 3 3" xfId="15083" xr:uid="{41AAF058-B11E-47CC-9C1C-F53E43AFB569}"/>
    <cellStyle name="Normal 3 3 4 2 4" xfId="6497" xr:uid="{37494843-1A46-4490-88A5-9067E04F697E}"/>
    <cellStyle name="Normal 3 3 4 2 5" xfId="12221" xr:uid="{AB9653BA-D281-4674-9904-F1782CD7A6D6}"/>
    <cellStyle name="Normal 3 3 4 3" xfId="1250" xr:uid="{1305E79C-2F80-4805-9186-F247FD9631EE}"/>
    <cellStyle name="Normal 3 3 4 3 2" xfId="2681" xr:uid="{0FC852F6-C875-45F1-8C6C-CC1F4C8D3BD6}"/>
    <cellStyle name="Normal 3 3 4 3 2 2" xfId="5543" xr:uid="{71FA5530-2E3A-4291-B088-4C2E8055CF10}"/>
    <cellStyle name="Normal 3 3 4 3 2 2 2" xfId="11267" xr:uid="{38E1E7F0-63BE-4202-8E03-348BF35A5138}"/>
    <cellStyle name="Normal 3 3 4 3 2 2 3" xfId="16991" xr:uid="{338312E3-5926-446F-BBB6-D289828D79C7}"/>
    <cellStyle name="Normal 3 3 4 3 2 3" xfId="8405" xr:uid="{08F00009-67DA-4129-86A2-3A75E9926069}"/>
    <cellStyle name="Normal 3 3 4 3 2 4" xfId="14129" xr:uid="{4ABFFB56-AC80-4B9F-B013-0B725C6F9F0B}"/>
    <cellStyle name="Normal 3 3 4 3 3" xfId="4112" xr:uid="{B2502C38-B101-4F7F-BB15-2212309362EB}"/>
    <cellStyle name="Normal 3 3 4 3 3 2" xfId="9836" xr:uid="{FCD442CE-0606-48D3-B75F-8E2C6D1AFBA2}"/>
    <cellStyle name="Normal 3 3 4 3 3 3" xfId="15560" xr:uid="{6C875E5A-B149-4CA0-B91C-95F777EEF7B7}"/>
    <cellStyle name="Normal 3 3 4 3 4" xfId="6974" xr:uid="{6F0FF94A-6FAB-4512-B902-4603C2E24E14}"/>
    <cellStyle name="Normal 3 3 4 3 5" xfId="12698" xr:uid="{F0F49D21-6ADB-42E9-9DAF-AFFB3BD05613}"/>
    <cellStyle name="Normal 3 3 4 4" xfId="1727" xr:uid="{9D71FFA3-1B2C-48B3-8552-C7F2585B16FB}"/>
    <cellStyle name="Normal 3 3 4 4 2" xfId="4589" xr:uid="{8DA7B1C1-37B7-453B-ABBE-AB11E61AF20B}"/>
    <cellStyle name="Normal 3 3 4 4 2 2" xfId="10313" xr:uid="{911370F1-F43A-4373-84C3-15F6449EFED6}"/>
    <cellStyle name="Normal 3 3 4 4 2 3" xfId="16037" xr:uid="{3F62CA75-BF1A-48D5-B33C-9E4AB3CFD86F}"/>
    <cellStyle name="Normal 3 3 4 4 3" xfId="7451" xr:uid="{B4DFE8EA-0737-442E-80D4-80BC430A0212}"/>
    <cellStyle name="Normal 3 3 4 4 4" xfId="13175" xr:uid="{70D6D2A2-350A-446B-8281-DE826C5891BC}"/>
    <cellStyle name="Normal 3 3 4 5" xfId="3158" xr:uid="{B91DD7D4-C3D8-4DC1-B77D-C9F36FC118AF}"/>
    <cellStyle name="Normal 3 3 4 5 2" xfId="8882" xr:uid="{DCB653FC-B40D-409B-A4F7-8D8E79C69A54}"/>
    <cellStyle name="Normal 3 3 4 5 3" xfId="14606" xr:uid="{957B7CDB-EE8A-40CC-A207-2BE74CEF5FEC}"/>
    <cellStyle name="Normal 3 3 4 6" xfId="6020" xr:uid="{1A778280-51DF-4A91-8528-8837E9172C8F}"/>
    <cellStyle name="Normal 3 3 4 7" xfId="11744" xr:uid="{4416ABE4-91B6-4A2A-ACB4-4B0643B3958C}"/>
    <cellStyle name="Normal 3 3 5" xfId="534" xr:uid="{6A66280B-3ED3-4E3A-AAD0-4036305174BF}"/>
    <cellStyle name="Normal 3 3 5 2" xfId="1965" xr:uid="{1E4F9B95-451B-413C-B7EA-31E540AB9B9D}"/>
    <cellStyle name="Normal 3 3 5 2 2" xfId="4827" xr:uid="{1651DDE2-D1D1-4F18-94DF-8ECCD9484884}"/>
    <cellStyle name="Normal 3 3 5 2 2 2" xfId="10551" xr:uid="{A45AB23C-3C26-4A4C-BDEA-E4314BFB6937}"/>
    <cellStyle name="Normal 3 3 5 2 2 3" xfId="16275" xr:uid="{57632A3C-986F-42AE-9B41-B2094942028C}"/>
    <cellStyle name="Normal 3 3 5 2 3" xfId="7689" xr:uid="{57186347-183D-465C-B964-4AE0C97C0322}"/>
    <cellStyle name="Normal 3 3 5 2 4" xfId="13413" xr:uid="{4FB3E1E0-A50F-4279-95C0-8F36B317DB7D}"/>
    <cellStyle name="Normal 3 3 5 3" xfId="3396" xr:uid="{EB1D31DB-4C2A-431F-946A-9FC845BC9F54}"/>
    <cellStyle name="Normal 3 3 5 3 2" xfId="9120" xr:uid="{59FE6C8B-CB48-44F6-AB5C-416A078EF335}"/>
    <cellStyle name="Normal 3 3 5 3 3" xfId="14844" xr:uid="{567FD34A-11FD-4B3B-B052-22266FD9C138}"/>
    <cellStyle name="Normal 3 3 5 4" xfId="6258" xr:uid="{5D6C1AE0-CF88-4674-A481-B6FE13C71FA0}"/>
    <cellStyle name="Normal 3 3 5 5" xfId="11982" xr:uid="{BF3BD8DA-ACF4-4606-9252-230E915723C0}"/>
    <cellStyle name="Normal 3 3 6" xfId="1011" xr:uid="{42B119E2-1D63-4388-B987-FF384AE667DD}"/>
    <cellStyle name="Normal 3 3 6 2" xfId="2442" xr:uid="{C249E9A5-506E-4A7F-8F19-B46906865FB3}"/>
    <cellStyle name="Normal 3 3 6 2 2" xfId="5304" xr:uid="{5F0CC966-A888-4EF2-83CA-A407AD34D30A}"/>
    <cellStyle name="Normal 3 3 6 2 2 2" xfId="11028" xr:uid="{60C95A25-845A-461D-9BF9-06699A57BFFA}"/>
    <cellStyle name="Normal 3 3 6 2 2 3" xfId="16752" xr:uid="{1977905C-7524-4619-A167-83FF27DCAF8F}"/>
    <cellStyle name="Normal 3 3 6 2 3" xfId="8166" xr:uid="{9AEAA21D-878B-4AC2-9B53-267A9B49714A}"/>
    <cellStyle name="Normal 3 3 6 2 4" xfId="13890" xr:uid="{162F66B3-7CB7-4755-8461-7EC8A8C1D858}"/>
    <cellStyle name="Normal 3 3 6 3" xfId="3873" xr:uid="{36400C06-5733-4A5F-8817-99556699C2A2}"/>
    <cellStyle name="Normal 3 3 6 3 2" xfId="9597" xr:uid="{5D90DF8A-262E-4C03-8C70-4B94275953F3}"/>
    <cellStyle name="Normal 3 3 6 3 3" xfId="15321" xr:uid="{F1D7A99F-A75B-4577-9607-7EAF2ACC27AB}"/>
    <cellStyle name="Normal 3 3 6 4" xfId="6735" xr:uid="{01B6ABBB-F0D8-483D-BF3A-BB8F0F7FF749}"/>
    <cellStyle name="Normal 3 3 6 5" xfId="12459" xr:uid="{262D0024-32BF-4657-AC2B-77261808ECD8}"/>
    <cellStyle name="Normal 3 3 7" xfId="1488" xr:uid="{B8F757D0-03BA-4F12-BD9A-89D72FDC935F}"/>
    <cellStyle name="Normal 3 3 7 2" xfId="4350" xr:uid="{08303FA7-85E8-44AC-81BB-177DA36BEE2A}"/>
    <cellStyle name="Normal 3 3 7 2 2" xfId="10074" xr:uid="{E0A341C3-78AF-4F4A-B777-2071D1983DEF}"/>
    <cellStyle name="Normal 3 3 7 2 3" xfId="15798" xr:uid="{E2FE90F7-B340-4B9D-967D-AAF049661C88}"/>
    <cellStyle name="Normal 3 3 7 3" xfId="7212" xr:uid="{D5107619-8889-4649-96DB-AAB0A89178B3}"/>
    <cellStyle name="Normal 3 3 7 4" xfId="12936" xr:uid="{148C1F52-FC6F-4ED5-B9D9-B93EF2FC6DAD}"/>
    <cellStyle name="Normal 3 3 8" xfId="2919" xr:uid="{073A04D7-418F-41B6-BC68-AB12DE0BB0BC}"/>
    <cellStyle name="Normal 3 3 8 2" xfId="8643" xr:uid="{DA3D65E8-6326-4A9A-A063-1378AF0048DB}"/>
    <cellStyle name="Normal 3 3 8 3" xfId="14367" xr:uid="{8AC6E4E0-6A3B-459C-B230-3CA843C16C2F}"/>
    <cellStyle name="Normal 3 3 9" xfId="5782" xr:uid="{1A259FDC-F5AB-4065-962F-F6391300DF33}"/>
    <cellStyle name="Normal 3 4" xfId="78" xr:uid="{47AF3CF5-2582-40BF-A55C-2D848F629581}"/>
    <cellStyle name="Normal 3 4 2" xfId="196" xr:uid="{46AE0E4E-A530-4035-827E-C93BF4FA7D7E}"/>
    <cellStyle name="Normal 3 4 2 2" xfId="435" xr:uid="{EA2967A2-EE8E-4C79-8809-5DE80E5A0F99}"/>
    <cellStyle name="Normal 3 4 2 2 2" xfId="912" xr:uid="{77D48BE9-3D75-4B57-B8EB-A816092222A0}"/>
    <cellStyle name="Normal 3 4 2 2 2 2" xfId="2343" xr:uid="{764893B4-F487-46BC-921C-2122EF5D11A8}"/>
    <cellStyle name="Normal 3 4 2 2 2 2 2" xfId="5205" xr:uid="{BEBF6251-F867-4289-AC37-BDCBD97F4D2B}"/>
    <cellStyle name="Normal 3 4 2 2 2 2 2 2" xfId="10929" xr:uid="{C995488C-8CB7-4F2E-80BD-A9F36F355D48}"/>
    <cellStyle name="Normal 3 4 2 2 2 2 2 3" xfId="16653" xr:uid="{3E2C8C28-09C5-43B9-9DDE-C6F0235AB717}"/>
    <cellStyle name="Normal 3 4 2 2 2 2 3" xfId="8067" xr:uid="{232EDCB3-34EC-41DA-86C5-BF7FE902E4AA}"/>
    <cellStyle name="Normal 3 4 2 2 2 2 4" xfId="13791" xr:uid="{2C69ABAC-72A3-4D48-993D-8D21B17648FE}"/>
    <cellStyle name="Normal 3 4 2 2 2 3" xfId="3774" xr:uid="{98A6F44A-E6C8-4C11-9F5B-313E25C3D952}"/>
    <cellStyle name="Normal 3 4 2 2 2 3 2" xfId="9498" xr:uid="{256588E4-EBF2-472E-94E8-02EACDB11E44}"/>
    <cellStyle name="Normal 3 4 2 2 2 3 3" xfId="15222" xr:uid="{6314E7C5-3E24-4DC7-8533-9227E43703F2}"/>
    <cellStyle name="Normal 3 4 2 2 2 4" xfId="6636" xr:uid="{1513D632-2232-4B53-9536-8F5BBA3320CE}"/>
    <cellStyle name="Normal 3 4 2 2 2 5" xfId="12360" xr:uid="{551D86F4-AF4C-4195-960A-E3DB2631C85C}"/>
    <cellStyle name="Normal 3 4 2 2 3" xfId="1389" xr:uid="{12F0B7F2-5D16-430E-838B-53908FA6E0F6}"/>
    <cellStyle name="Normal 3 4 2 2 3 2" xfId="2820" xr:uid="{C4D3C019-D5B9-4730-9CA5-C6BFD6B5DFA6}"/>
    <cellStyle name="Normal 3 4 2 2 3 2 2" xfId="5682" xr:uid="{C5208213-F6C4-4C64-ACF9-051C396685A2}"/>
    <cellStyle name="Normal 3 4 2 2 3 2 2 2" xfId="11406" xr:uid="{9D641C90-61DF-44E2-B91F-D7CA28EAFDFC}"/>
    <cellStyle name="Normal 3 4 2 2 3 2 2 3" xfId="17130" xr:uid="{190E6D2D-2700-4F5A-8BB8-9314CFB58AAC}"/>
    <cellStyle name="Normal 3 4 2 2 3 2 3" xfId="8544" xr:uid="{CF3E3F12-47A7-4950-BA62-9457B1AE5C48}"/>
    <cellStyle name="Normal 3 4 2 2 3 2 4" xfId="14268" xr:uid="{B29EA231-115A-4D19-9C09-41FDBA99678F}"/>
    <cellStyle name="Normal 3 4 2 2 3 3" xfId="4251" xr:uid="{0EFD5044-4279-4800-8973-B8B52D97A97D}"/>
    <cellStyle name="Normal 3 4 2 2 3 3 2" xfId="9975" xr:uid="{8F9ED2D7-1F92-4DBC-8E0B-594D6A230630}"/>
    <cellStyle name="Normal 3 4 2 2 3 3 3" xfId="15699" xr:uid="{481816FE-3BB3-4EAB-84A8-B6214B6A9B5E}"/>
    <cellStyle name="Normal 3 4 2 2 3 4" xfId="7113" xr:uid="{43246740-1FB7-44CC-B53E-D9C387378B8B}"/>
    <cellStyle name="Normal 3 4 2 2 3 5" xfId="12837" xr:uid="{FE555D20-231B-428B-9CED-939284F4899B}"/>
    <cellStyle name="Normal 3 4 2 2 4" xfId="1866" xr:uid="{1DB98F55-8FBF-4EA4-80B8-DBB3BB92F840}"/>
    <cellStyle name="Normal 3 4 2 2 4 2" xfId="4728" xr:uid="{E3E98C3A-100B-4FAF-B4FF-3A4B40647A54}"/>
    <cellStyle name="Normal 3 4 2 2 4 2 2" xfId="10452" xr:uid="{6DF64219-9A64-4578-B899-1868431D5540}"/>
    <cellStyle name="Normal 3 4 2 2 4 2 3" xfId="16176" xr:uid="{2FFF657B-916F-4AC3-9F43-5AE0E3D292B2}"/>
    <cellStyle name="Normal 3 4 2 2 4 3" xfId="7590" xr:uid="{3A00D9F2-D60B-4BFF-8ADF-B59D36C92A5E}"/>
    <cellStyle name="Normal 3 4 2 2 4 4" xfId="13314" xr:uid="{4C8AC81A-6ABB-4523-A764-9F3904F2807A}"/>
    <cellStyle name="Normal 3 4 2 2 5" xfId="3297" xr:uid="{A70CACB0-CC82-4173-BE67-8D91AAC45647}"/>
    <cellStyle name="Normal 3 4 2 2 5 2" xfId="9021" xr:uid="{93815F58-5C5E-4ABD-87C3-1ABC968E41C4}"/>
    <cellStyle name="Normal 3 4 2 2 5 3" xfId="14745" xr:uid="{9D52DCF6-49E1-4818-8AF6-6C9401830F39}"/>
    <cellStyle name="Normal 3 4 2 2 6" xfId="6159" xr:uid="{BC817638-C4C6-4E7A-AE7C-639F8148C3D6}"/>
    <cellStyle name="Normal 3 4 2 2 7" xfId="11883" xr:uid="{A517FDD5-F082-4385-978C-3A72AC47CDEE}"/>
    <cellStyle name="Normal 3 4 2 3" xfId="673" xr:uid="{15304402-62E0-4D1D-8248-65901B33EBE5}"/>
    <cellStyle name="Normal 3 4 2 3 2" xfId="2104" xr:uid="{E4B72488-52CD-481B-9D76-1D4B801EFDC9}"/>
    <cellStyle name="Normal 3 4 2 3 2 2" xfId="4966" xr:uid="{EDEBBD9A-B63B-4132-9C2F-415B3D16739A}"/>
    <cellStyle name="Normal 3 4 2 3 2 2 2" xfId="10690" xr:uid="{6AB70009-4C53-43C8-89BA-DB4CA3890237}"/>
    <cellStyle name="Normal 3 4 2 3 2 2 3" xfId="16414" xr:uid="{0F2B0EA7-43C7-42EC-8BD1-CCEB5A5BFF23}"/>
    <cellStyle name="Normal 3 4 2 3 2 3" xfId="7828" xr:uid="{25340CA3-1FFE-475B-98CF-AB951B4DD356}"/>
    <cellStyle name="Normal 3 4 2 3 2 4" xfId="13552" xr:uid="{44AAF313-B29B-4B2C-9F01-4F355082EA77}"/>
    <cellStyle name="Normal 3 4 2 3 3" xfId="3535" xr:uid="{9CC00E09-80BA-4B25-AEEC-02731BE8ED3E}"/>
    <cellStyle name="Normal 3 4 2 3 3 2" xfId="9259" xr:uid="{5653B3CB-77DE-4A8C-A0B0-515BB299285B}"/>
    <cellStyle name="Normal 3 4 2 3 3 3" xfId="14983" xr:uid="{15FB3CBA-0764-494A-AA31-3A564D71F0A5}"/>
    <cellStyle name="Normal 3 4 2 3 4" xfId="6397" xr:uid="{C7D87185-DA04-4205-8F18-AA2EE7A0BE5B}"/>
    <cellStyle name="Normal 3 4 2 3 5" xfId="12121" xr:uid="{14C3F00C-64A6-4969-9CE3-516C7BAA522F}"/>
    <cellStyle name="Normal 3 4 2 4" xfId="1150" xr:uid="{B3F1A9E7-5069-4429-8010-AB34C555711D}"/>
    <cellStyle name="Normal 3 4 2 4 2" xfId="2581" xr:uid="{705B2124-EF2C-4F73-BCB0-E012C5B6F091}"/>
    <cellStyle name="Normal 3 4 2 4 2 2" xfId="5443" xr:uid="{4CD4212B-1636-45AE-806A-AC62F187F52F}"/>
    <cellStyle name="Normal 3 4 2 4 2 2 2" xfId="11167" xr:uid="{D9DDE3B5-70C9-4BAF-ADC4-CB901B48FD22}"/>
    <cellStyle name="Normal 3 4 2 4 2 2 3" xfId="16891" xr:uid="{9E90E505-428D-46B6-B574-9D762C59D4E7}"/>
    <cellStyle name="Normal 3 4 2 4 2 3" xfId="8305" xr:uid="{C80C5018-E4A3-4CF7-9EC6-F29D412B06AC}"/>
    <cellStyle name="Normal 3 4 2 4 2 4" xfId="14029" xr:uid="{B8EBED1E-98D8-4A55-823F-FE0AB8FAF382}"/>
    <cellStyle name="Normal 3 4 2 4 3" xfId="4012" xr:uid="{8FBB898A-49A3-4335-820D-89B6B80BE7E3}"/>
    <cellStyle name="Normal 3 4 2 4 3 2" xfId="9736" xr:uid="{EB25249D-F997-45AD-AEFF-38E15921545D}"/>
    <cellStyle name="Normal 3 4 2 4 3 3" xfId="15460" xr:uid="{C71E89B1-AA6C-4B0F-86E2-35CA9BC02A84}"/>
    <cellStyle name="Normal 3 4 2 4 4" xfId="6874" xr:uid="{2FEAA5FF-D85C-4386-ACE9-FF2C9DA56DBF}"/>
    <cellStyle name="Normal 3 4 2 4 5" xfId="12598" xr:uid="{C2875709-F3B3-481C-A6E7-F27E053768B8}"/>
    <cellStyle name="Normal 3 4 2 5" xfId="1627" xr:uid="{4D0D14C7-DA34-46AC-9A06-AB79499DD08E}"/>
    <cellStyle name="Normal 3 4 2 5 2" xfId="4489" xr:uid="{39EA6175-35D5-4CF3-94F4-7AAAD0822050}"/>
    <cellStyle name="Normal 3 4 2 5 2 2" xfId="10213" xr:uid="{3E8572A0-6137-4CDA-A2A9-BDC2DF5B329D}"/>
    <cellStyle name="Normal 3 4 2 5 2 3" xfId="15937" xr:uid="{47B0A118-1664-4E70-A11E-37329DD7F4EA}"/>
    <cellStyle name="Normal 3 4 2 5 3" xfId="7351" xr:uid="{A499097F-5DE1-4A48-AA21-291A69CD5539}"/>
    <cellStyle name="Normal 3 4 2 5 4" xfId="13075" xr:uid="{B6690BEB-3D41-4DDF-B1C0-0F6E799986A8}"/>
    <cellStyle name="Normal 3 4 2 6" xfId="3058" xr:uid="{377833FA-8904-43C7-AB1F-9130D3463B19}"/>
    <cellStyle name="Normal 3 4 2 6 2" xfId="8782" xr:uid="{CECF74F6-8735-4AA8-99B7-82177E6D7D50}"/>
    <cellStyle name="Normal 3 4 2 6 3" xfId="14506" xr:uid="{1946F636-5220-442C-9103-DDA7815CB14D}"/>
    <cellStyle name="Normal 3 4 2 7" xfId="5920" xr:uid="{A04090D3-89D3-4356-B723-2FE9BA4D526D}"/>
    <cellStyle name="Normal 3 4 2 8" xfId="11644" xr:uid="{5B4E4F02-AAB1-4F87-B68D-B4C25419D316}"/>
    <cellStyle name="Normal 3 4 3" xfId="317" xr:uid="{1FA81E8A-69ED-410E-971C-130E4368707F}"/>
    <cellStyle name="Normal 3 4 3 2" xfId="794" xr:uid="{83F82C80-7450-4FC7-90F5-B959779588F4}"/>
    <cellStyle name="Normal 3 4 3 2 2" xfId="2225" xr:uid="{3757D388-5AF9-419C-9CB8-F3CA5848415D}"/>
    <cellStyle name="Normal 3 4 3 2 2 2" xfId="5087" xr:uid="{09E46104-0736-412E-9251-F45D3953A94B}"/>
    <cellStyle name="Normal 3 4 3 2 2 2 2" xfId="10811" xr:uid="{3B58248C-73A4-427A-A186-72C1D99471B7}"/>
    <cellStyle name="Normal 3 4 3 2 2 2 3" xfId="16535" xr:uid="{54694AF3-1FB1-437C-A9C3-522823D5F039}"/>
    <cellStyle name="Normal 3 4 3 2 2 3" xfId="7949" xr:uid="{1EAC8198-48C6-411F-85DE-81D40E2DF9BB}"/>
    <cellStyle name="Normal 3 4 3 2 2 4" xfId="13673" xr:uid="{3643F946-804A-47FD-9E64-A95F379F32D1}"/>
    <cellStyle name="Normal 3 4 3 2 3" xfId="3656" xr:uid="{7BB80B5E-6559-4825-AADE-AB6A84E7729D}"/>
    <cellStyle name="Normal 3 4 3 2 3 2" xfId="9380" xr:uid="{4BE60736-16DC-4312-A1D7-82AB408824B3}"/>
    <cellStyle name="Normal 3 4 3 2 3 3" xfId="15104" xr:uid="{422CA28F-EE83-4933-96BB-F4EE6EBECE02}"/>
    <cellStyle name="Normal 3 4 3 2 4" xfId="6518" xr:uid="{4A1AA8DD-3D4B-4AD1-B457-A31CEA7B0119}"/>
    <cellStyle name="Normal 3 4 3 2 5" xfId="12242" xr:uid="{BDAAB2D5-14D3-45E5-9737-B805B08BA00F}"/>
    <cellStyle name="Normal 3 4 3 3" xfId="1271" xr:uid="{A564AE1A-6A21-44DA-A68D-CE08D258FDC4}"/>
    <cellStyle name="Normal 3 4 3 3 2" xfId="2702" xr:uid="{F9739E39-95FA-4D14-8DEE-7DB6FDABAFAF}"/>
    <cellStyle name="Normal 3 4 3 3 2 2" xfId="5564" xr:uid="{DAD33BC7-ED41-49CE-992F-D70368B007B0}"/>
    <cellStyle name="Normal 3 4 3 3 2 2 2" xfId="11288" xr:uid="{60115327-6024-40EA-932B-03B0E42CD85E}"/>
    <cellStyle name="Normal 3 4 3 3 2 2 3" xfId="17012" xr:uid="{8CC23569-6DEF-46DA-8DBD-A6A006B6EF28}"/>
    <cellStyle name="Normal 3 4 3 3 2 3" xfId="8426" xr:uid="{3580B1F6-98F0-47F3-B37B-30AF47371479}"/>
    <cellStyle name="Normal 3 4 3 3 2 4" xfId="14150" xr:uid="{D08D8A0E-6A09-4E54-9744-4CE5110086D7}"/>
    <cellStyle name="Normal 3 4 3 3 3" xfId="4133" xr:uid="{E6C067C0-E89E-4A71-8D38-C9D716DD30F4}"/>
    <cellStyle name="Normal 3 4 3 3 3 2" xfId="9857" xr:uid="{3E03608C-5D03-4748-B74A-B4F5603A4989}"/>
    <cellStyle name="Normal 3 4 3 3 3 3" xfId="15581" xr:uid="{3E57FFA4-E19B-4CB4-9CC3-8FAB69A1FD3B}"/>
    <cellStyle name="Normal 3 4 3 3 4" xfId="6995" xr:uid="{0C715B08-D2C4-4142-B41F-B44F7666D260}"/>
    <cellStyle name="Normal 3 4 3 3 5" xfId="12719" xr:uid="{C6C1C9F9-39C6-4916-B99F-575279DE3D53}"/>
    <cellStyle name="Normal 3 4 3 4" xfId="1748" xr:uid="{9461595B-BA2A-46CA-804F-56CA803EB66F}"/>
    <cellStyle name="Normal 3 4 3 4 2" xfId="4610" xr:uid="{3AC64B16-95C1-424B-934A-897A85348B50}"/>
    <cellStyle name="Normal 3 4 3 4 2 2" xfId="10334" xr:uid="{2C997A78-278B-43F4-9856-A16536D28311}"/>
    <cellStyle name="Normal 3 4 3 4 2 3" xfId="16058" xr:uid="{27BF8322-1765-4650-B4EE-D354720C2148}"/>
    <cellStyle name="Normal 3 4 3 4 3" xfId="7472" xr:uid="{872D9FD0-C318-49D2-AA76-24318ED45ED8}"/>
    <cellStyle name="Normal 3 4 3 4 4" xfId="13196" xr:uid="{86494044-41A8-4326-AB9B-BA85052C55B3}"/>
    <cellStyle name="Normal 3 4 3 5" xfId="3179" xr:uid="{096A5EAF-A78B-406D-9A2B-8928CB2EABCC}"/>
    <cellStyle name="Normal 3 4 3 5 2" xfId="8903" xr:uid="{8FB0ABA0-2FAD-46A7-AAA2-240A0156BB7C}"/>
    <cellStyle name="Normal 3 4 3 5 3" xfId="14627" xr:uid="{DCB4D1D7-7383-411D-A282-5D769B070D47}"/>
    <cellStyle name="Normal 3 4 3 6" xfId="6041" xr:uid="{C584F3B7-6006-4673-8211-D28F8C37C353}"/>
    <cellStyle name="Normal 3 4 3 7" xfId="11765" xr:uid="{33CCDB33-4728-4637-9B52-4401FCE298FF}"/>
    <cellStyle name="Normal 3 4 4" xfId="555" xr:uid="{380C2CBC-8484-417E-9DB6-5D906B5562C8}"/>
    <cellStyle name="Normal 3 4 4 2" xfId="1986" xr:uid="{9CB939E4-DB02-42BD-BD48-E6CE642325F4}"/>
    <cellStyle name="Normal 3 4 4 2 2" xfId="4848" xr:uid="{D430BDD4-3695-408A-8146-0CA6BA0AF793}"/>
    <cellStyle name="Normal 3 4 4 2 2 2" xfId="10572" xr:uid="{1BE2340F-524B-4123-97AF-A82FFBAFEF65}"/>
    <cellStyle name="Normal 3 4 4 2 2 3" xfId="16296" xr:uid="{8F0D3E6F-74BF-4CEB-A2B0-925EEA0E4EB1}"/>
    <cellStyle name="Normal 3 4 4 2 3" xfId="7710" xr:uid="{2562436F-097C-4C93-9B01-2E03BA45AFCD}"/>
    <cellStyle name="Normal 3 4 4 2 4" xfId="13434" xr:uid="{9E21F162-A59E-431D-9ABE-FA80B3595D22}"/>
    <cellStyle name="Normal 3 4 4 3" xfId="3417" xr:uid="{3841FF91-C7D6-4099-BD8E-61F213AE9461}"/>
    <cellStyle name="Normal 3 4 4 3 2" xfId="9141" xr:uid="{7FB32E19-F191-4903-89CB-F7FA7CC4C35D}"/>
    <cellStyle name="Normal 3 4 4 3 3" xfId="14865" xr:uid="{3EDDE1A3-A227-4EF8-9AF5-CB49C6312B81}"/>
    <cellStyle name="Normal 3 4 4 4" xfId="6279" xr:uid="{A411962A-A360-44FF-8E4B-D3371D482290}"/>
    <cellStyle name="Normal 3 4 4 5" xfId="12003" xr:uid="{B80FA4D0-E588-46FB-B00A-61B759637B1A}"/>
    <cellStyle name="Normal 3 4 5" xfId="1032" xr:uid="{042A3259-22A2-43A3-9AD8-0DFA5BA0C6D8}"/>
    <cellStyle name="Normal 3 4 5 2" xfId="2463" xr:uid="{F2D401A7-24E2-4408-831B-333FAFB92094}"/>
    <cellStyle name="Normal 3 4 5 2 2" xfId="5325" xr:uid="{C8C7F537-ADDD-49FB-B604-7A884DA55A71}"/>
    <cellStyle name="Normal 3 4 5 2 2 2" xfId="11049" xr:uid="{B11A7ACD-32DF-4FA1-987F-40CB575B2639}"/>
    <cellStyle name="Normal 3 4 5 2 2 3" xfId="16773" xr:uid="{AECCE424-4CFC-4C30-8DFB-605FAE32A3A5}"/>
    <cellStyle name="Normal 3 4 5 2 3" xfId="8187" xr:uid="{806ABB29-DEAE-411B-ACB4-6E2BB06B06B7}"/>
    <cellStyle name="Normal 3 4 5 2 4" xfId="13911" xr:uid="{029DEFB7-3E01-411C-A31C-DC1911DED80A}"/>
    <cellStyle name="Normal 3 4 5 3" xfId="3894" xr:uid="{0921D945-8517-4963-9E1E-E3657BF3B886}"/>
    <cellStyle name="Normal 3 4 5 3 2" xfId="9618" xr:uid="{DBA7B60B-D122-47B4-91A8-E5137CCFDD0E}"/>
    <cellStyle name="Normal 3 4 5 3 3" xfId="15342" xr:uid="{BB8C7EB6-9CF3-4BF9-BBE1-E1C18882F51E}"/>
    <cellStyle name="Normal 3 4 5 4" xfId="6756" xr:uid="{18B012E8-10BD-42EB-A9AF-BCC1CA1F4212}"/>
    <cellStyle name="Normal 3 4 5 5" xfId="12480" xr:uid="{E9E633AE-88B9-426E-B4FA-8876B632331E}"/>
    <cellStyle name="Normal 3 4 6" xfId="1509" xr:uid="{829FF39A-8A24-4D11-BD3C-8CDDFCF6485F}"/>
    <cellStyle name="Normal 3 4 6 2" xfId="4371" xr:uid="{DD70A178-723D-4390-9AE3-CE68F8CF9968}"/>
    <cellStyle name="Normal 3 4 6 2 2" xfId="10095" xr:uid="{F3B123D8-3ADC-4953-ABF5-B3C50C57079A}"/>
    <cellStyle name="Normal 3 4 6 2 3" xfId="15819" xr:uid="{B6FF52D5-CE57-4B00-BA3B-011EBDA7A361}"/>
    <cellStyle name="Normal 3 4 6 3" xfId="7233" xr:uid="{F1795A62-7247-4BD8-A6BE-E3E0D13608B1}"/>
    <cellStyle name="Normal 3 4 6 4" xfId="12957" xr:uid="{A78352F8-1410-415E-8ED7-D01DB03F707C}"/>
    <cellStyle name="Normal 3 4 7" xfId="2940" xr:uid="{132D8E7C-F5F4-47D7-BF13-EE7919FA8055}"/>
    <cellStyle name="Normal 3 4 7 2" xfId="8664" xr:uid="{A93B8572-FBDB-4CE7-BF4C-B74D7789B2A1}"/>
    <cellStyle name="Normal 3 4 7 3" xfId="14388" xr:uid="{98B760A7-183B-4798-8917-240C09CFC50D}"/>
    <cellStyle name="Normal 3 4 8" xfId="5802" xr:uid="{E8771A4A-13B7-43DC-91C2-232FA3AB5108}"/>
    <cellStyle name="Normal 3 4 9" xfId="11526" xr:uid="{1FCE3A48-E59C-447E-83FB-F00D456ABBDB}"/>
    <cellStyle name="Normal 3 5" xfId="136" xr:uid="{2FCCC959-4823-494A-9695-C00EC9C7E797}"/>
    <cellStyle name="Normal 3 5 2" xfId="375" xr:uid="{04DB3FEE-7825-4EEB-875D-BCF0E4314AB1}"/>
    <cellStyle name="Normal 3 5 2 2" xfId="852" xr:uid="{34696603-57C7-4E42-86F9-FC7A183FF2FB}"/>
    <cellStyle name="Normal 3 5 2 2 2" xfId="2283" xr:uid="{C3FD1549-3FEC-422F-95D0-91E78E5B76AA}"/>
    <cellStyle name="Normal 3 5 2 2 2 2" xfId="5145" xr:uid="{F44CB0C7-A5D7-474B-826A-B4D1847624E5}"/>
    <cellStyle name="Normal 3 5 2 2 2 2 2" xfId="10869" xr:uid="{FE97C6F0-1A5E-40E5-9188-DDA2686B70A9}"/>
    <cellStyle name="Normal 3 5 2 2 2 2 3" xfId="16593" xr:uid="{F09597A7-FFC1-4D93-ABFE-AF1D3D58D26B}"/>
    <cellStyle name="Normal 3 5 2 2 2 3" xfId="8007" xr:uid="{F5DC5482-F7EB-4F68-A8C8-454ADE02F9F9}"/>
    <cellStyle name="Normal 3 5 2 2 2 4" xfId="13731" xr:uid="{9154FAC6-27DF-452A-A409-933030FAD851}"/>
    <cellStyle name="Normal 3 5 2 2 3" xfId="3714" xr:uid="{328450AD-B09F-4901-905A-AC30B4EE04CC}"/>
    <cellStyle name="Normal 3 5 2 2 3 2" xfId="9438" xr:uid="{3FCE9512-C143-4B71-A3DF-CF4969EF9F53}"/>
    <cellStyle name="Normal 3 5 2 2 3 3" xfId="15162" xr:uid="{B48A2000-ABB9-479F-8D60-71D9ECBEE69C}"/>
    <cellStyle name="Normal 3 5 2 2 4" xfId="6576" xr:uid="{BA30C37A-E26D-455B-85F4-0199B0151309}"/>
    <cellStyle name="Normal 3 5 2 2 5" xfId="12300" xr:uid="{FFC10C04-6842-4A14-BD82-67D3FE70D73D}"/>
    <cellStyle name="Normal 3 5 2 3" xfId="1329" xr:uid="{A861B2C3-1E13-4833-A84E-AB2A2C021F5A}"/>
    <cellStyle name="Normal 3 5 2 3 2" xfId="2760" xr:uid="{A93F12AE-77B0-4AA0-B0F5-508AE5081563}"/>
    <cellStyle name="Normal 3 5 2 3 2 2" xfId="5622" xr:uid="{5EEF3D04-CCF3-4953-B2BA-CF413C190420}"/>
    <cellStyle name="Normal 3 5 2 3 2 2 2" xfId="11346" xr:uid="{68AE19F9-AE35-4644-ABFC-35204521847F}"/>
    <cellStyle name="Normal 3 5 2 3 2 2 3" xfId="17070" xr:uid="{45D0E569-FED7-4AEC-95B1-1A680A384285}"/>
    <cellStyle name="Normal 3 5 2 3 2 3" xfId="8484" xr:uid="{1E560AA2-F3F2-4E69-B165-8C9D0D48CCBB}"/>
    <cellStyle name="Normal 3 5 2 3 2 4" xfId="14208" xr:uid="{E1480522-3EF4-4CCF-BE56-EF62F88DCD59}"/>
    <cellStyle name="Normal 3 5 2 3 3" xfId="4191" xr:uid="{3568B971-1FA8-4A56-A6BB-DB875D0F2F25}"/>
    <cellStyle name="Normal 3 5 2 3 3 2" xfId="9915" xr:uid="{EA75DE4A-5F5A-469C-B97F-B830B0C12543}"/>
    <cellStyle name="Normal 3 5 2 3 3 3" xfId="15639" xr:uid="{89D4B5B5-602B-45A7-A952-C62E494BB210}"/>
    <cellStyle name="Normal 3 5 2 3 4" xfId="7053" xr:uid="{79C3E84F-9047-4355-B41E-736F1D53A49D}"/>
    <cellStyle name="Normal 3 5 2 3 5" xfId="12777" xr:uid="{A855E727-8EB7-47AB-BB2F-02BC8CD943FD}"/>
    <cellStyle name="Normal 3 5 2 4" xfId="1806" xr:uid="{D523B9AF-E19E-4FE0-9C33-98ED7FFABF5B}"/>
    <cellStyle name="Normal 3 5 2 4 2" xfId="4668" xr:uid="{485334C6-7820-4B35-A892-0D0B916005BA}"/>
    <cellStyle name="Normal 3 5 2 4 2 2" xfId="10392" xr:uid="{6C891158-8A01-403A-95BD-4E42755AD898}"/>
    <cellStyle name="Normal 3 5 2 4 2 3" xfId="16116" xr:uid="{676D0C93-6860-4F05-BAD3-C742E5862568}"/>
    <cellStyle name="Normal 3 5 2 4 3" xfId="7530" xr:uid="{29D41C4C-71A2-42B8-B90D-CC115522679C}"/>
    <cellStyle name="Normal 3 5 2 4 4" xfId="13254" xr:uid="{FE7157D0-FEC4-44EA-9EC5-738ED31547FF}"/>
    <cellStyle name="Normal 3 5 2 5" xfId="3237" xr:uid="{353ACCBC-F537-4C0C-A416-9907BD4F5C08}"/>
    <cellStyle name="Normal 3 5 2 5 2" xfId="8961" xr:uid="{49585DA7-80FF-496B-80E9-6CA9B4FDD095}"/>
    <cellStyle name="Normal 3 5 2 5 3" xfId="14685" xr:uid="{2FC16B2C-18DC-4D99-9084-D5EB2722E7B0}"/>
    <cellStyle name="Normal 3 5 2 6" xfId="6099" xr:uid="{E22D1254-FD13-4EF7-860E-B95A236D725F}"/>
    <cellStyle name="Normal 3 5 2 7" xfId="11823" xr:uid="{01B0C5E6-F294-45C3-A07A-082EE8A06428}"/>
    <cellStyle name="Normal 3 5 3" xfId="613" xr:uid="{142B3BD1-E829-4CB0-A3F1-87DCFC563349}"/>
    <cellStyle name="Normal 3 5 3 2" xfId="2044" xr:uid="{1202658E-89F7-4154-B67A-EDFE087623A5}"/>
    <cellStyle name="Normal 3 5 3 2 2" xfId="4906" xr:uid="{CCF32002-7EDE-4BAC-BEC4-484F84470911}"/>
    <cellStyle name="Normal 3 5 3 2 2 2" xfId="10630" xr:uid="{82E26EEC-18C5-4E0C-81D5-960EB847B636}"/>
    <cellStyle name="Normal 3 5 3 2 2 3" xfId="16354" xr:uid="{0C57F0B0-DC2B-4EC2-BC8E-F84DF69833C3}"/>
    <cellStyle name="Normal 3 5 3 2 3" xfId="7768" xr:uid="{49B33400-4519-410A-90E6-CD5C7C11F93A}"/>
    <cellStyle name="Normal 3 5 3 2 4" xfId="13492" xr:uid="{559110A4-4ED3-4630-BBAC-9C5A22F4EEDF}"/>
    <cellStyle name="Normal 3 5 3 3" xfId="3475" xr:uid="{0CB6CDD8-749E-40F4-9B56-3B31FD7BCFE3}"/>
    <cellStyle name="Normal 3 5 3 3 2" xfId="9199" xr:uid="{AB465A0B-71FE-4428-8C7C-402E4ACA29C9}"/>
    <cellStyle name="Normal 3 5 3 3 3" xfId="14923" xr:uid="{F2BA6D56-3B51-4A65-B69A-1C3D5AD7FEBB}"/>
    <cellStyle name="Normal 3 5 3 4" xfId="6337" xr:uid="{B2A2B9EB-0075-4D1E-8123-505B33C124C7}"/>
    <cellStyle name="Normal 3 5 3 5" xfId="12061" xr:uid="{D50E7F8F-96E3-4B1D-B48A-B0EAA8F35E87}"/>
    <cellStyle name="Normal 3 5 4" xfId="1090" xr:uid="{26A2B613-AD6A-43A2-AD25-617F11FBAFEC}"/>
    <cellStyle name="Normal 3 5 4 2" xfId="2521" xr:uid="{B90B55A0-96A4-4663-9244-07E42B3BCA53}"/>
    <cellStyle name="Normal 3 5 4 2 2" xfId="5383" xr:uid="{D73D4A02-DD7B-4A5E-8A1A-E9857262A729}"/>
    <cellStyle name="Normal 3 5 4 2 2 2" xfId="11107" xr:uid="{6C19B29D-D1CA-4DA0-8A07-A04F7B37ED1A}"/>
    <cellStyle name="Normal 3 5 4 2 2 3" xfId="16831" xr:uid="{00D704AE-EB22-4670-9C02-C626DB258790}"/>
    <cellStyle name="Normal 3 5 4 2 3" xfId="8245" xr:uid="{57E34D91-5952-4943-96EE-3CC8B4C08B60}"/>
    <cellStyle name="Normal 3 5 4 2 4" xfId="13969" xr:uid="{080057C6-7769-4D40-90A9-C1FCCF8CBBC6}"/>
    <cellStyle name="Normal 3 5 4 3" xfId="3952" xr:uid="{38ABD77F-6752-4B58-94EB-9549DAE7D005}"/>
    <cellStyle name="Normal 3 5 4 3 2" xfId="9676" xr:uid="{B8B4E43C-8B0A-404B-ADFD-E617F07CAB58}"/>
    <cellStyle name="Normal 3 5 4 3 3" xfId="15400" xr:uid="{A562FDB2-6052-41A5-9609-651FAE1E144C}"/>
    <cellStyle name="Normal 3 5 4 4" xfId="6814" xr:uid="{4CB95733-878E-4DE0-8B05-3F53201155A7}"/>
    <cellStyle name="Normal 3 5 4 5" xfId="12538" xr:uid="{46734B28-5568-4565-B308-BE621D7BFE7A}"/>
    <cellStyle name="Normal 3 5 5" xfId="1567" xr:uid="{5E2BA3A5-C872-483A-B726-5B8DCF320894}"/>
    <cellStyle name="Normal 3 5 5 2" xfId="4429" xr:uid="{F385844E-A7DE-409C-9F9B-00F4D46B4264}"/>
    <cellStyle name="Normal 3 5 5 2 2" xfId="10153" xr:uid="{9E881CCE-2F0C-4E74-8533-DEB00A1217F9}"/>
    <cellStyle name="Normal 3 5 5 2 3" xfId="15877" xr:uid="{6D26097F-D356-4E99-ACE3-C4EA5A3CAC9C}"/>
    <cellStyle name="Normal 3 5 5 3" xfId="7291" xr:uid="{64A93C38-9792-41BD-9521-83B368B5DD9A}"/>
    <cellStyle name="Normal 3 5 5 4" xfId="13015" xr:uid="{E92C2861-6B71-4E4D-8E7E-0720BBCA285A}"/>
    <cellStyle name="Normal 3 5 6" xfId="2998" xr:uid="{9C278574-7718-4E90-8F19-C1B64A2C319F}"/>
    <cellStyle name="Normal 3 5 6 2" xfId="8722" xr:uid="{B8151204-869F-4DDA-BC78-49CE5B135E9E}"/>
    <cellStyle name="Normal 3 5 6 3" xfId="14446" xr:uid="{F9450DE2-4D2E-4806-91B4-9EE04D3D75CE}"/>
    <cellStyle name="Normal 3 5 7" xfId="5860" xr:uid="{680A6279-6D06-4D1F-A19B-65CDA84F23AE}"/>
    <cellStyle name="Normal 3 5 8" xfId="11584" xr:uid="{F01291E8-8CF7-4BAD-824C-06603F2BADCA}"/>
    <cellStyle name="Normal 3 6" xfId="257" xr:uid="{15E7134A-464F-453E-AFAF-A42899F895F0}"/>
    <cellStyle name="Normal 3 6 2" xfId="734" xr:uid="{7CCC625B-C2B7-4610-9440-1257CC76F4EB}"/>
    <cellStyle name="Normal 3 6 2 2" xfId="2165" xr:uid="{FAED5C41-80AA-4B70-B154-49E74844D125}"/>
    <cellStyle name="Normal 3 6 2 2 2" xfId="5027" xr:uid="{A5DB07F9-A471-4947-8E0B-49E71B7872F7}"/>
    <cellStyle name="Normal 3 6 2 2 2 2" xfId="10751" xr:uid="{9FADD1B9-DFA2-4C81-BCFB-1BFA7072F068}"/>
    <cellStyle name="Normal 3 6 2 2 2 3" xfId="16475" xr:uid="{BDF3C113-9234-4DB2-A613-EA239EA06EF2}"/>
    <cellStyle name="Normal 3 6 2 2 3" xfId="7889" xr:uid="{0C95086D-414E-4D36-AA1D-A02A80DD4396}"/>
    <cellStyle name="Normal 3 6 2 2 4" xfId="13613" xr:uid="{B8A79AD6-A934-49EE-A3A8-2B1696A4261A}"/>
    <cellStyle name="Normal 3 6 2 3" xfId="3596" xr:uid="{96D2D8C1-448E-4C9B-91B9-32DA13A038BB}"/>
    <cellStyle name="Normal 3 6 2 3 2" xfId="9320" xr:uid="{ED395B07-DFCC-4D36-BA3B-EBA539FEE947}"/>
    <cellStyle name="Normal 3 6 2 3 3" xfId="15044" xr:uid="{57C689DA-B393-4A80-99E2-9E71024800E1}"/>
    <cellStyle name="Normal 3 6 2 4" xfId="6458" xr:uid="{E611AD24-59A7-4CA1-9822-9B2CCC6DBA71}"/>
    <cellStyle name="Normal 3 6 2 5" xfId="12182" xr:uid="{19CD0E7C-F0E1-4085-9703-9BA1CB0FD83C}"/>
    <cellStyle name="Normal 3 6 3" xfId="1211" xr:uid="{EC92A274-D77F-4516-B0C3-E6B037393F38}"/>
    <cellStyle name="Normal 3 6 3 2" xfId="2642" xr:uid="{0B3B07EA-237B-47B3-AB07-7335D37DEBB8}"/>
    <cellStyle name="Normal 3 6 3 2 2" xfId="5504" xr:uid="{9B2E0B2E-9682-46C7-B896-9C7F3CE47CBD}"/>
    <cellStyle name="Normal 3 6 3 2 2 2" xfId="11228" xr:uid="{2E700CD9-8681-4DEF-AACA-486E6F4DC449}"/>
    <cellStyle name="Normal 3 6 3 2 2 3" xfId="16952" xr:uid="{A8180A9A-85EB-434C-9082-CEA9F70FBC6B}"/>
    <cellStyle name="Normal 3 6 3 2 3" xfId="8366" xr:uid="{1FDDF8C8-9DAC-47E4-979E-B0E7C26A735D}"/>
    <cellStyle name="Normal 3 6 3 2 4" xfId="14090" xr:uid="{77F766E0-89CD-4332-B3E7-079F3788191E}"/>
    <cellStyle name="Normal 3 6 3 3" xfId="4073" xr:uid="{0156C86D-6BD9-46B9-9C79-C53F78AFB865}"/>
    <cellStyle name="Normal 3 6 3 3 2" xfId="9797" xr:uid="{335F1C3B-3BC7-4E57-8155-9DA1246C84DA}"/>
    <cellStyle name="Normal 3 6 3 3 3" xfId="15521" xr:uid="{CF2C686B-BB1C-4178-B9CA-F0FD3349B80A}"/>
    <cellStyle name="Normal 3 6 3 4" xfId="6935" xr:uid="{0174F6E5-9030-430D-A230-94B6FBD2EC02}"/>
    <cellStyle name="Normal 3 6 3 5" xfId="12659" xr:uid="{13697624-08FD-45D4-A7D9-0EFB86EEE50D}"/>
    <cellStyle name="Normal 3 6 4" xfId="1688" xr:uid="{A1E5523D-C827-43E4-AFB9-56868B973004}"/>
    <cellStyle name="Normal 3 6 4 2" xfId="4550" xr:uid="{B58551C6-9D59-416F-BA85-3F3620848498}"/>
    <cellStyle name="Normal 3 6 4 2 2" xfId="10274" xr:uid="{4FE3B3BA-64C7-4FFD-B439-26985446EB02}"/>
    <cellStyle name="Normal 3 6 4 2 3" xfId="15998" xr:uid="{14A45CAE-5F00-4C24-A937-A208D353A150}"/>
    <cellStyle name="Normal 3 6 4 3" xfId="7412" xr:uid="{73BD0D1B-9D61-4013-A4D6-FA874B1124DB}"/>
    <cellStyle name="Normal 3 6 4 4" xfId="13136" xr:uid="{F4C44E58-F904-48E9-AB91-3A5A42699DF5}"/>
    <cellStyle name="Normal 3 6 5" xfId="3119" xr:uid="{299D05BA-3DEA-470C-A079-B71734BBC8E4}"/>
    <cellStyle name="Normal 3 6 5 2" xfId="8843" xr:uid="{607FF123-93CD-4447-802B-041154A61048}"/>
    <cellStyle name="Normal 3 6 5 3" xfId="14567" xr:uid="{9FCD0865-8678-40D0-9335-019E155DCB7A}"/>
    <cellStyle name="Normal 3 6 6" xfId="5981" xr:uid="{58301810-A07E-4B65-8B4E-211FAA80299C}"/>
    <cellStyle name="Normal 3 6 7" xfId="11705" xr:uid="{E109D0DA-75CC-46ED-A640-E45440C0E0FF}"/>
    <cellStyle name="Normal 3 7" xfId="495" xr:uid="{503E58A8-BFFE-48A6-9A0A-4BA95586BB39}"/>
    <cellStyle name="Normal 3 7 2" xfId="1926" xr:uid="{3875ABB9-DD7C-4355-A7C6-8378BADAA35E}"/>
    <cellStyle name="Normal 3 7 2 2" xfId="4788" xr:uid="{BC281DB9-9D31-4C6A-9285-7B115F04DE0F}"/>
    <cellStyle name="Normal 3 7 2 2 2" xfId="10512" xr:uid="{F1866B44-067B-438B-9C9B-7DD9FE356471}"/>
    <cellStyle name="Normal 3 7 2 2 3" xfId="16236" xr:uid="{8E1F22C1-83D2-4CFC-A30D-29F7BF46F19B}"/>
    <cellStyle name="Normal 3 7 2 3" xfId="7650" xr:uid="{B0630E98-5256-4BA0-8D48-81AAEE30DD63}"/>
    <cellStyle name="Normal 3 7 2 4" xfId="13374" xr:uid="{9226D7C2-6732-4262-8323-80E0E47CE048}"/>
    <cellStyle name="Normal 3 7 3" xfId="3357" xr:uid="{1ADB1630-BF50-4B3A-86AE-097970EAF32F}"/>
    <cellStyle name="Normal 3 7 3 2" xfId="9081" xr:uid="{72DAD5C2-02CB-460D-AFA3-E25E10216013}"/>
    <cellStyle name="Normal 3 7 3 3" xfId="14805" xr:uid="{2E19DCC4-6257-43A1-97A5-B2CDD9DFE7CE}"/>
    <cellStyle name="Normal 3 7 4" xfId="6219" xr:uid="{53282683-CA5C-4ED7-9D30-ECFB9CFE8CE9}"/>
    <cellStyle name="Normal 3 7 5" xfId="11943" xr:uid="{79368A69-4A0F-4AD1-985B-B61E4A943E06}"/>
    <cellStyle name="Normal 3 8" xfId="972" xr:uid="{7BAD68EA-FD8B-4F60-B87C-A6DDF1043198}"/>
    <cellStyle name="Normal 3 8 2" xfId="2403" xr:uid="{7C0F553F-5FEC-4632-AE23-7B2C1701E85E}"/>
    <cellStyle name="Normal 3 8 2 2" xfId="5265" xr:uid="{00A7B933-B28E-41C7-9F57-6D030306EB25}"/>
    <cellStyle name="Normal 3 8 2 2 2" xfId="10989" xr:uid="{8B55D3A9-7A4E-4977-BED2-7DF43739E787}"/>
    <cellStyle name="Normal 3 8 2 2 3" xfId="16713" xr:uid="{3842A1A7-4E49-4168-AC7E-A4147876B2D2}"/>
    <cellStyle name="Normal 3 8 2 3" xfId="8127" xr:uid="{3741F762-2D10-4CBB-A436-66D654EA9429}"/>
    <cellStyle name="Normal 3 8 2 4" xfId="13851" xr:uid="{0BF868F6-081A-4A19-9E93-14005B4C26C7}"/>
    <cellStyle name="Normal 3 8 3" xfId="3834" xr:uid="{12057D60-E92B-4B4A-8FC2-4AFD4932C897}"/>
    <cellStyle name="Normal 3 8 3 2" xfId="9558" xr:uid="{AF4E4D2D-2729-4E05-9554-D2DD839BA633}"/>
    <cellStyle name="Normal 3 8 3 3" xfId="15282" xr:uid="{1E9652D1-BBB2-4967-AF0B-AA28D71D93B9}"/>
    <cellStyle name="Normal 3 8 4" xfId="6696" xr:uid="{2E508DB1-49E6-483D-AE55-DCEAB4811D74}"/>
    <cellStyle name="Normal 3 8 5" xfId="12420" xr:uid="{8F94D1AD-821C-44A9-841F-7807D3A05B71}"/>
    <cellStyle name="Normal 3 9" xfId="1449" xr:uid="{8F2FFAE8-F57D-4FEA-843C-0A86CD13B5A1}"/>
    <cellStyle name="Normal 3 9 2" xfId="4311" xr:uid="{9879FAA6-0AFD-41D5-8567-6F4BAEDC0796}"/>
    <cellStyle name="Normal 3 9 2 2" xfId="10035" xr:uid="{C9AF5A62-4EEF-4BD1-B870-3B8D620F940B}"/>
    <cellStyle name="Normal 3 9 2 3" xfId="15759" xr:uid="{500C0350-8017-4208-9469-EAE264BECF22}"/>
    <cellStyle name="Normal 3 9 3" xfId="7173" xr:uid="{B709C83B-001A-4F95-9470-AB2E0BC170CF}"/>
    <cellStyle name="Normal 3 9 4" xfId="12897" xr:uid="{AA75882F-5B81-4C25-BED4-1ED6B28EC6C3}"/>
    <cellStyle name="Normal 4" xfId="20" xr:uid="{186EE702-94D2-4517-896F-B82FDA7D67B1}"/>
    <cellStyle name="Normal 4 10" xfId="2881" xr:uid="{21F80548-C056-45C2-9F7C-C1B563114733}"/>
    <cellStyle name="Normal 4 10 2" xfId="8605" xr:uid="{9B23B432-A24E-4756-8069-13839F517051}"/>
    <cellStyle name="Normal 4 10 3" xfId="14329" xr:uid="{5E56B0B2-EB59-46BF-8467-AC27E2A59AC3}"/>
    <cellStyle name="Normal 4 11" xfId="5744" xr:uid="{7D063328-CD09-40CC-B3D5-8FF956FA7130}"/>
    <cellStyle name="Normal 4 12" xfId="11468" xr:uid="{49DCDFC9-2E2E-46D2-953F-CAB8C7413E4B}"/>
    <cellStyle name="Normal 4 2" xfId="40" xr:uid="{92D6B700-01C1-468B-A023-6B6C216C021C}"/>
    <cellStyle name="Normal 4 2 10" xfId="11488" xr:uid="{84742D01-0622-4B96-824A-B5011F07FC4D}"/>
    <cellStyle name="Normal 4 2 2" xfId="99" xr:uid="{1710BA16-EB5A-4BBF-A853-EB1EDFBF35FC}"/>
    <cellStyle name="Normal 4 2 2 2" xfId="217" xr:uid="{568CBBF5-4EE8-45B4-A5DE-335AE089511D}"/>
    <cellStyle name="Normal 4 2 2 2 2" xfId="456" xr:uid="{AF5E056F-365E-426C-967D-013519F9CB10}"/>
    <cellStyle name="Normal 4 2 2 2 2 2" xfId="933" xr:uid="{28080B6C-D85C-4BE6-92A9-8D00A54D65D4}"/>
    <cellStyle name="Normal 4 2 2 2 2 2 2" xfId="2364" xr:uid="{6EC466F9-3D1D-4958-A1E4-C9C87EB07672}"/>
    <cellStyle name="Normal 4 2 2 2 2 2 2 2" xfId="5226" xr:uid="{CD83F487-FF1D-4713-B565-E08A1F7F891E}"/>
    <cellStyle name="Normal 4 2 2 2 2 2 2 2 2" xfId="10950" xr:uid="{E4F56D53-4277-4A96-A040-14BB450AEE51}"/>
    <cellStyle name="Normal 4 2 2 2 2 2 2 2 3" xfId="16674" xr:uid="{E82091B9-24B0-4258-B2C3-2DAB24027983}"/>
    <cellStyle name="Normal 4 2 2 2 2 2 2 3" xfId="8088" xr:uid="{99D44E57-097D-4289-919D-E4413D09DCAC}"/>
    <cellStyle name="Normal 4 2 2 2 2 2 2 4" xfId="13812" xr:uid="{27CB0674-8FD1-4C40-9DE7-1A8FD9271236}"/>
    <cellStyle name="Normal 4 2 2 2 2 2 3" xfId="3795" xr:uid="{15227CB0-E869-45DB-9312-0ED5C5D61C71}"/>
    <cellStyle name="Normal 4 2 2 2 2 2 3 2" xfId="9519" xr:uid="{5524C10D-98C4-4A8D-8954-B21C4047EE30}"/>
    <cellStyle name="Normal 4 2 2 2 2 2 3 3" xfId="15243" xr:uid="{3BD36A2C-5CB2-48EC-B49C-291B30DCCB79}"/>
    <cellStyle name="Normal 4 2 2 2 2 2 4" xfId="6657" xr:uid="{BFEE1B69-F169-41EA-A102-97F78B340523}"/>
    <cellStyle name="Normal 4 2 2 2 2 2 5" xfId="12381" xr:uid="{CA977141-D71B-4E6B-8BF6-9FB770CF4422}"/>
    <cellStyle name="Normal 4 2 2 2 2 3" xfId="1410" xr:uid="{B0983ECB-2FE2-484F-87F6-CD15B543945D}"/>
    <cellStyle name="Normal 4 2 2 2 2 3 2" xfId="2841" xr:uid="{45438811-05EA-483A-938C-4EA82F75FEA7}"/>
    <cellStyle name="Normal 4 2 2 2 2 3 2 2" xfId="5703" xr:uid="{CBE2F8F5-3A7C-4EDF-83F6-FB2B7D14CF80}"/>
    <cellStyle name="Normal 4 2 2 2 2 3 2 2 2" xfId="11427" xr:uid="{4589FADA-453C-47AC-ACC2-5641770A3E22}"/>
    <cellStyle name="Normal 4 2 2 2 2 3 2 2 3" xfId="17151" xr:uid="{9A145798-1353-43F8-A610-A38D157F393D}"/>
    <cellStyle name="Normal 4 2 2 2 2 3 2 3" xfId="8565" xr:uid="{C20D6B56-EA8B-4B0E-A004-3FE4186BBC8E}"/>
    <cellStyle name="Normal 4 2 2 2 2 3 2 4" xfId="14289" xr:uid="{10FA4B2F-5773-4A12-A8A5-AC35B6CA6787}"/>
    <cellStyle name="Normal 4 2 2 2 2 3 3" xfId="4272" xr:uid="{CBF6D4BC-0618-4FC2-AC06-A939D9E5F1F9}"/>
    <cellStyle name="Normal 4 2 2 2 2 3 3 2" xfId="9996" xr:uid="{5E52E143-89FC-4794-8EAA-8B052027DD5D}"/>
    <cellStyle name="Normal 4 2 2 2 2 3 3 3" xfId="15720" xr:uid="{89202BBC-928A-472B-BADE-39AAF6E83309}"/>
    <cellStyle name="Normal 4 2 2 2 2 3 4" xfId="7134" xr:uid="{19A05507-FB03-43D1-895E-E10C200A55BD}"/>
    <cellStyle name="Normal 4 2 2 2 2 3 5" xfId="12858" xr:uid="{8B81FCF4-AE0A-45F2-BE59-2FD1BB077880}"/>
    <cellStyle name="Normal 4 2 2 2 2 4" xfId="1887" xr:uid="{BB77F6A3-6A1B-4D32-83C3-173B81684E82}"/>
    <cellStyle name="Normal 4 2 2 2 2 4 2" xfId="4749" xr:uid="{AF80F92E-FAC3-4A0A-B5DC-3E8BC83C8687}"/>
    <cellStyle name="Normal 4 2 2 2 2 4 2 2" xfId="10473" xr:uid="{D215B3C4-5978-48D2-91F4-560D51A2B045}"/>
    <cellStyle name="Normal 4 2 2 2 2 4 2 3" xfId="16197" xr:uid="{B894CA70-2229-4EB2-897B-E389AEFDF5A4}"/>
    <cellStyle name="Normal 4 2 2 2 2 4 3" xfId="7611" xr:uid="{21326EFD-C25F-49C6-962E-3E98A6B22A76}"/>
    <cellStyle name="Normal 4 2 2 2 2 4 4" xfId="13335" xr:uid="{06A1EE3F-A391-419B-8FBC-580E5E6C1374}"/>
    <cellStyle name="Normal 4 2 2 2 2 5" xfId="3318" xr:uid="{AC180CE9-6DD1-46B1-B450-942982B10088}"/>
    <cellStyle name="Normal 4 2 2 2 2 5 2" xfId="9042" xr:uid="{A5BD7129-69E9-4898-A98D-07111056A5C8}"/>
    <cellStyle name="Normal 4 2 2 2 2 5 3" xfId="14766" xr:uid="{23E0505A-337E-4CD7-A7A1-05CA2926331E}"/>
    <cellStyle name="Normal 4 2 2 2 2 6" xfId="6180" xr:uid="{AF0ACF6F-5C40-4C37-9A80-5034FA25DADD}"/>
    <cellStyle name="Normal 4 2 2 2 2 7" xfId="11904" xr:uid="{DB06690E-2D51-45B9-8802-5C07EE8D1342}"/>
    <cellStyle name="Normal 4 2 2 2 3" xfId="694" xr:uid="{21073EC8-7746-4200-A6A4-FC06309FC161}"/>
    <cellStyle name="Normal 4 2 2 2 3 2" xfId="2125" xr:uid="{C2650D11-3E5B-49AD-88A3-EA05A61F8148}"/>
    <cellStyle name="Normal 4 2 2 2 3 2 2" xfId="4987" xr:uid="{EE0B5298-4FE9-4908-9C87-691ABA380BCC}"/>
    <cellStyle name="Normal 4 2 2 2 3 2 2 2" xfId="10711" xr:uid="{35649639-B2BE-4C06-86E2-E9195DA3B64E}"/>
    <cellStyle name="Normal 4 2 2 2 3 2 2 3" xfId="16435" xr:uid="{F05E04E5-FCAD-46DC-AB5F-42F29713ACD9}"/>
    <cellStyle name="Normal 4 2 2 2 3 2 3" xfId="7849" xr:uid="{9F384326-DBC2-496C-B3EC-953359898F13}"/>
    <cellStyle name="Normal 4 2 2 2 3 2 4" xfId="13573" xr:uid="{4E8301B8-C0C0-475D-9031-39CB87CD112A}"/>
    <cellStyle name="Normal 4 2 2 2 3 3" xfId="3556" xr:uid="{B23C9FBE-4807-4531-A829-8BD12453B549}"/>
    <cellStyle name="Normal 4 2 2 2 3 3 2" xfId="9280" xr:uid="{9BBF2229-5E70-41E9-95A2-D81F9A4B868A}"/>
    <cellStyle name="Normal 4 2 2 2 3 3 3" xfId="15004" xr:uid="{D34DBEB5-647A-447D-A481-100ABB349A78}"/>
    <cellStyle name="Normal 4 2 2 2 3 4" xfId="6418" xr:uid="{9E8CB853-1A95-4796-9BD5-2E1317C3FD63}"/>
    <cellStyle name="Normal 4 2 2 2 3 5" xfId="12142" xr:uid="{450375E4-FA5E-48B2-948D-5AC5E8EAE265}"/>
    <cellStyle name="Normal 4 2 2 2 4" xfId="1171" xr:uid="{DA1E9503-6AF1-4300-A387-32A7871D9ADD}"/>
    <cellStyle name="Normal 4 2 2 2 4 2" xfId="2602" xr:uid="{5E9524CC-5412-473E-AAD1-2F458467134A}"/>
    <cellStyle name="Normal 4 2 2 2 4 2 2" xfId="5464" xr:uid="{A62A3C90-2883-4D7E-85E2-2D5BAEE4528B}"/>
    <cellStyle name="Normal 4 2 2 2 4 2 2 2" xfId="11188" xr:uid="{195612A1-6B34-4624-9DF3-6B5549DF8BBA}"/>
    <cellStyle name="Normal 4 2 2 2 4 2 2 3" xfId="16912" xr:uid="{90D01914-3DEA-475C-AD1C-6498B6BFAEE5}"/>
    <cellStyle name="Normal 4 2 2 2 4 2 3" xfId="8326" xr:uid="{3F2E4273-C335-447E-8BF4-49664E960C39}"/>
    <cellStyle name="Normal 4 2 2 2 4 2 4" xfId="14050" xr:uid="{BFB407B5-56B2-401F-A0E8-BE3F03A32D0C}"/>
    <cellStyle name="Normal 4 2 2 2 4 3" xfId="4033" xr:uid="{CD8C5F32-2CD9-4A45-8AF7-CB4113DBAD0C}"/>
    <cellStyle name="Normal 4 2 2 2 4 3 2" xfId="9757" xr:uid="{8B9F2A39-6C20-4974-B91B-7545AB2BAB65}"/>
    <cellStyle name="Normal 4 2 2 2 4 3 3" xfId="15481" xr:uid="{C8C54290-F1D1-41CE-86EB-700714D431A1}"/>
    <cellStyle name="Normal 4 2 2 2 4 4" xfId="6895" xr:uid="{6EE34DC1-AD48-4FF5-B619-8C60AF1EDED9}"/>
    <cellStyle name="Normal 4 2 2 2 4 5" xfId="12619" xr:uid="{2283914A-2F4A-49E5-8CC2-03834E992F76}"/>
    <cellStyle name="Normal 4 2 2 2 5" xfId="1648" xr:uid="{E0A5829D-05C1-47FF-8994-C90F2F940979}"/>
    <cellStyle name="Normal 4 2 2 2 5 2" xfId="4510" xr:uid="{9EA63DA2-B647-409B-9215-F86ED2F70C1F}"/>
    <cellStyle name="Normal 4 2 2 2 5 2 2" xfId="10234" xr:uid="{BFECB23F-2473-4DA7-A339-5A9EF4FA954C}"/>
    <cellStyle name="Normal 4 2 2 2 5 2 3" xfId="15958" xr:uid="{16774994-03DE-4CE6-9F43-FC705C938B3C}"/>
    <cellStyle name="Normal 4 2 2 2 5 3" xfId="7372" xr:uid="{C03C9F18-B690-406A-A29C-BE38CCF2DA2B}"/>
    <cellStyle name="Normal 4 2 2 2 5 4" xfId="13096" xr:uid="{2C0EE381-1954-4413-BAE6-0B31AF09CBA2}"/>
    <cellStyle name="Normal 4 2 2 2 6" xfId="3079" xr:uid="{63CD8A2A-91BC-4AB9-9A94-093955617DC5}"/>
    <cellStyle name="Normal 4 2 2 2 6 2" xfId="8803" xr:uid="{6ABE0787-0CFB-47C6-9212-7E00814D83E5}"/>
    <cellStyle name="Normal 4 2 2 2 6 3" xfId="14527" xr:uid="{B7D0D28B-A7BE-4880-9BBD-2AE6D5D65678}"/>
    <cellStyle name="Normal 4 2 2 2 7" xfId="5941" xr:uid="{570AB267-F91D-46A1-B903-F8415D82DBF2}"/>
    <cellStyle name="Normal 4 2 2 2 8" xfId="11665" xr:uid="{5F3D79F2-1A71-468C-87D9-7D0D67B2326D}"/>
    <cellStyle name="Normal 4 2 2 3" xfId="338" xr:uid="{B11AE4D9-9B00-4726-851B-DC53A6330CFF}"/>
    <cellStyle name="Normal 4 2 2 3 2" xfId="815" xr:uid="{DF8F1837-8236-434F-B42B-BD45731E5D65}"/>
    <cellStyle name="Normal 4 2 2 3 2 2" xfId="2246" xr:uid="{0688CECA-7F3F-4893-A9DD-DACEF6454B45}"/>
    <cellStyle name="Normal 4 2 2 3 2 2 2" xfId="5108" xr:uid="{2F3AD279-52CC-4886-925F-3A02C697AD96}"/>
    <cellStyle name="Normal 4 2 2 3 2 2 2 2" xfId="10832" xr:uid="{BBA3C957-E6ED-498D-9569-47213BB46A8A}"/>
    <cellStyle name="Normal 4 2 2 3 2 2 2 3" xfId="16556" xr:uid="{E75959F6-7FA2-43D6-A034-4084838020EF}"/>
    <cellStyle name="Normal 4 2 2 3 2 2 3" xfId="7970" xr:uid="{A3DB3C01-3D9E-4952-8654-95D26240FBCF}"/>
    <cellStyle name="Normal 4 2 2 3 2 2 4" xfId="13694" xr:uid="{A502A1DF-CABD-41A2-A9EF-507A22D3A8A0}"/>
    <cellStyle name="Normal 4 2 2 3 2 3" xfId="3677" xr:uid="{25183478-784A-4F54-A3E2-95AD68BFB65D}"/>
    <cellStyle name="Normal 4 2 2 3 2 3 2" xfId="9401" xr:uid="{81803DA6-B8E3-4CB1-9CFD-550530242553}"/>
    <cellStyle name="Normal 4 2 2 3 2 3 3" xfId="15125" xr:uid="{7A91CBE8-BB22-4574-8D62-F41D761845FF}"/>
    <cellStyle name="Normal 4 2 2 3 2 4" xfId="6539" xr:uid="{76A044C3-4A8B-4F1A-9B72-8954A160175B}"/>
    <cellStyle name="Normal 4 2 2 3 2 5" xfId="12263" xr:uid="{19158B70-9F5C-498D-AD73-ABC36487539C}"/>
    <cellStyle name="Normal 4 2 2 3 3" xfId="1292" xr:uid="{608B4107-7105-47A1-A79B-BD011B4DB252}"/>
    <cellStyle name="Normal 4 2 2 3 3 2" xfId="2723" xr:uid="{49FC764D-07FC-4453-BB3D-CB57FED30DFC}"/>
    <cellStyle name="Normal 4 2 2 3 3 2 2" xfId="5585" xr:uid="{58642450-15EE-4EDB-859B-BA835D249DE0}"/>
    <cellStyle name="Normal 4 2 2 3 3 2 2 2" xfId="11309" xr:uid="{DAEE4ADC-C92E-4BB1-B6DA-5EE9C3A9AA90}"/>
    <cellStyle name="Normal 4 2 2 3 3 2 2 3" xfId="17033" xr:uid="{63BCA424-3C44-45C3-809D-F70161E7EDD8}"/>
    <cellStyle name="Normal 4 2 2 3 3 2 3" xfId="8447" xr:uid="{EFDDF840-3AD6-43E1-AE57-252AF2D70933}"/>
    <cellStyle name="Normal 4 2 2 3 3 2 4" xfId="14171" xr:uid="{A34E0CBA-ADFD-4591-AD62-E8C7C2DF01FB}"/>
    <cellStyle name="Normal 4 2 2 3 3 3" xfId="4154" xr:uid="{BF0FB144-2335-483D-BCBC-68E0351406DC}"/>
    <cellStyle name="Normal 4 2 2 3 3 3 2" xfId="9878" xr:uid="{AEC44B08-706F-47A2-8103-4083AEE5F702}"/>
    <cellStyle name="Normal 4 2 2 3 3 3 3" xfId="15602" xr:uid="{85AD6364-31B6-4D68-B7F8-569050F5612F}"/>
    <cellStyle name="Normal 4 2 2 3 3 4" xfId="7016" xr:uid="{0241D57E-5A54-4FB8-A97A-1323528B26F7}"/>
    <cellStyle name="Normal 4 2 2 3 3 5" xfId="12740" xr:uid="{A13C9EC1-19FF-4207-9371-D686F569F7D0}"/>
    <cellStyle name="Normal 4 2 2 3 4" xfId="1769" xr:uid="{AC64F1AF-2A94-4998-9B86-BBCE947CC615}"/>
    <cellStyle name="Normal 4 2 2 3 4 2" xfId="4631" xr:uid="{5E4CE2F2-B45C-4A48-82C2-94ACF38AB515}"/>
    <cellStyle name="Normal 4 2 2 3 4 2 2" xfId="10355" xr:uid="{03A59CA0-BF9F-4A70-9782-E1111C6C2345}"/>
    <cellStyle name="Normal 4 2 2 3 4 2 3" xfId="16079" xr:uid="{E7C725BC-6596-41E4-9C80-59D5457160A2}"/>
    <cellStyle name="Normal 4 2 2 3 4 3" xfId="7493" xr:uid="{8E57A233-CB87-4626-BE41-5C42D1F0597D}"/>
    <cellStyle name="Normal 4 2 2 3 4 4" xfId="13217" xr:uid="{27758B49-5B3E-411A-AF4F-529DC66D89BE}"/>
    <cellStyle name="Normal 4 2 2 3 5" xfId="3200" xr:uid="{2D1B0B0F-B39A-47C2-ACFE-F640FBBD30A2}"/>
    <cellStyle name="Normal 4 2 2 3 5 2" xfId="8924" xr:uid="{AC2BEF66-4FA4-4FE9-8F6B-A8998126E96F}"/>
    <cellStyle name="Normal 4 2 2 3 5 3" xfId="14648" xr:uid="{9AA402EA-DBD6-4CEF-8A7C-B325EDE29897}"/>
    <cellStyle name="Normal 4 2 2 3 6" xfId="6062" xr:uid="{F8217ED4-6C6D-4EC6-987E-C2714714E204}"/>
    <cellStyle name="Normal 4 2 2 3 7" xfId="11786" xr:uid="{39495055-FE6B-4A73-87EF-FA7EEAD04229}"/>
    <cellStyle name="Normal 4 2 2 4" xfId="576" xr:uid="{1300B96C-ED55-425D-8C2F-5137708E3F15}"/>
    <cellStyle name="Normal 4 2 2 4 2" xfId="2007" xr:uid="{2F2FB5CB-6491-443E-8849-CE3147DBFDDE}"/>
    <cellStyle name="Normal 4 2 2 4 2 2" xfId="4869" xr:uid="{20CE730E-7E0C-49D9-90C1-E7CD80855D90}"/>
    <cellStyle name="Normal 4 2 2 4 2 2 2" xfId="10593" xr:uid="{168CEEDD-A463-4362-9FD2-4AC148DF9E51}"/>
    <cellStyle name="Normal 4 2 2 4 2 2 3" xfId="16317" xr:uid="{A03277AC-98A8-46DF-B740-99DB092F6C63}"/>
    <cellStyle name="Normal 4 2 2 4 2 3" xfId="7731" xr:uid="{6FAE85FE-5EC4-4170-B201-6694B0DBEE3C}"/>
    <cellStyle name="Normal 4 2 2 4 2 4" xfId="13455" xr:uid="{3E27043B-5E1F-40D3-B8B9-21B4B78EFB9A}"/>
    <cellStyle name="Normal 4 2 2 4 3" xfId="3438" xr:uid="{8A3F9BA5-0183-4FA1-B292-63B019D03799}"/>
    <cellStyle name="Normal 4 2 2 4 3 2" xfId="9162" xr:uid="{34F11E70-2935-4EC7-88AA-2B5484AC1BE7}"/>
    <cellStyle name="Normal 4 2 2 4 3 3" xfId="14886" xr:uid="{17271749-9E24-493D-BFAF-27686CA938CA}"/>
    <cellStyle name="Normal 4 2 2 4 4" xfId="6300" xr:uid="{6881E640-0052-431B-805F-15FA668FFA7A}"/>
    <cellStyle name="Normal 4 2 2 4 5" xfId="12024" xr:uid="{AEC4D1B9-A658-4CC1-ABCA-1CE7EA0A1B42}"/>
    <cellStyle name="Normal 4 2 2 5" xfId="1053" xr:uid="{71D770AD-AD20-4142-86B3-F4A1E6444F87}"/>
    <cellStyle name="Normal 4 2 2 5 2" xfId="2484" xr:uid="{EE500B79-F4D6-481F-B03B-D6870818C700}"/>
    <cellStyle name="Normal 4 2 2 5 2 2" xfId="5346" xr:uid="{280C36DA-AAE6-4473-98F3-3725082835B2}"/>
    <cellStyle name="Normal 4 2 2 5 2 2 2" xfId="11070" xr:uid="{E7BE444A-8F3E-4752-8D91-9DA75290FC04}"/>
    <cellStyle name="Normal 4 2 2 5 2 2 3" xfId="16794" xr:uid="{D0D28681-0AF3-415F-B241-EEF06C429557}"/>
    <cellStyle name="Normal 4 2 2 5 2 3" xfId="8208" xr:uid="{F86DF041-0472-407F-9656-6B53CC02370A}"/>
    <cellStyle name="Normal 4 2 2 5 2 4" xfId="13932" xr:uid="{F714AAC5-B487-43E3-83CF-34E79CAD58AB}"/>
    <cellStyle name="Normal 4 2 2 5 3" xfId="3915" xr:uid="{0E38A63C-BC87-4DE4-997F-B1A97DCA90E3}"/>
    <cellStyle name="Normal 4 2 2 5 3 2" xfId="9639" xr:uid="{96088B45-C3A4-42F9-ACAD-3C39ACDAB84A}"/>
    <cellStyle name="Normal 4 2 2 5 3 3" xfId="15363" xr:uid="{82973D08-1696-452F-AEB2-A423D8ACEE22}"/>
    <cellStyle name="Normal 4 2 2 5 4" xfId="6777" xr:uid="{D4B5657B-09DE-426F-AAC5-152F07BB426F}"/>
    <cellStyle name="Normal 4 2 2 5 5" xfId="12501" xr:uid="{FF3A501C-71D6-4FDA-A491-9214C6E96C2D}"/>
    <cellStyle name="Normal 4 2 2 6" xfId="1530" xr:uid="{AFA5F246-3E52-4434-8AA6-E37BE0E1A5FE}"/>
    <cellStyle name="Normal 4 2 2 6 2" xfId="4392" xr:uid="{4BBE8781-AC11-46FD-BC86-A58989D47396}"/>
    <cellStyle name="Normal 4 2 2 6 2 2" xfId="10116" xr:uid="{32C4A464-9598-46A5-8FB8-D62657CFF9A3}"/>
    <cellStyle name="Normal 4 2 2 6 2 3" xfId="15840" xr:uid="{2C6C929A-4509-48F6-9448-540FA5E2CAB9}"/>
    <cellStyle name="Normal 4 2 2 6 3" xfId="7254" xr:uid="{4857DA9C-468F-42B4-BDC0-452B8F0FDE20}"/>
    <cellStyle name="Normal 4 2 2 6 4" xfId="12978" xr:uid="{D50A54E4-CE0C-42E6-B013-29B38CC30E84}"/>
    <cellStyle name="Normal 4 2 2 7" xfId="2961" xr:uid="{FD941D35-40C5-47B0-8EBD-C4CBF53379E3}"/>
    <cellStyle name="Normal 4 2 2 7 2" xfId="8685" xr:uid="{FED489A0-336D-4364-B602-26B22E237086}"/>
    <cellStyle name="Normal 4 2 2 7 3" xfId="14409" xr:uid="{F36DE375-5631-423D-B616-1CF3F609C2CE}"/>
    <cellStyle name="Normal 4 2 2 8" xfId="5823" xr:uid="{584930DF-6702-4E00-BF1A-2AAED498571B}"/>
    <cellStyle name="Normal 4 2 2 9" xfId="11547" xr:uid="{ED23A556-D9FF-4F36-88C5-446185AC6030}"/>
    <cellStyle name="Normal 4 2 3" xfId="157" xr:uid="{85CD0081-51F4-436D-B745-F7413D882D2D}"/>
    <cellStyle name="Normal 4 2 3 2" xfId="396" xr:uid="{8318EC32-79BF-4CFA-AB87-29E91B26CF73}"/>
    <cellStyle name="Normal 4 2 3 2 2" xfId="873" xr:uid="{F75717EE-C51D-4A26-B1F5-D6F6D43FE4A1}"/>
    <cellStyle name="Normal 4 2 3 2 2 2" xfId="2304" xr:uid="{6AAA0B22-F3F6-448B-A8BD-D717C4C96E25}"/>
    <cellStyle name="Normal 4 2 3 2 2 2 2" xfId="5166" xr:uid="{35FC7A91-B441-438D-B0A1-CE3BC087ADE4}"/>
    <cellStyle name="Normal 4 2 3 2 2 2 2 2" xfId="10890" xr:uid="{F63B7E0A-C6C1-45E9-B780-5CFC0FB8C636}"/>
    <cellStyle name="Normal 4 2 3 2 2 2 2 3" xfId="16614" xr:uid="{88A3408B-33A0-4CA7-8A43-0693543FA3B5}"/>
    <cellStyle name="Normal 4 2 3 2 2 2 3" xfId="8028" xr:uid="{D4F7B4C0-1D95-48A8-8031-96E197C1F9C2}"/>
    <cellStyle name="Normal 4 2 3 2 2 2 4" xfId="13752" xr:uid="{207D352E-83E0-40AA-8726-4BBA9A504364}"/>
    <cellStyle name="Normal 4 2 3 2 2 3" xfId="3735" xr:uid="{6AE6BFB8-CD31-4DB5-9F3B-A1A53317A060}"/>
    <cellStyle name="Normal 4 2 3 2 2 3 2" xfId="9459" xr:uid="{AAC4BBBA-9204-4496-8B1F-7800DA915B3A}"/>
    <cellStyle name="Normal 4 2 3 2 2 3 3" xfId="15183" xr:uid="{28E9B4FF-B122-433C-B9D8-965CC2F46FEB}"/>
    <cellStyle name="Normal 4 2 3 2 2 4" xfId="6597" xr:uid="{EC10CE4E-A051-4A87-9614-448704600A45}"/>
    <cellStyle name="Normal 4 2 3 2 2 5" xfId="12321" xr:uid="{4AC15A79-4FAE-4EE6-B919-B3C78D74499B}"/>
    <cellStyle name="Normal 4 2 3 2 3" xfId="1350" xr:uid="{910CD86D-ACB4-44C0-BB5F-804FAC2F61DE}"/>
    <cellStyle name="Normal 4 2 3 2 3 2" xfId="2781" xr:uid="{8C74D025-2E05-4928-A510-CC7D9F882472}"/>
    <cellStyle name="Normal 4 2 3 2 3 2 2" xfId="5643" xr:uid="{55A29098-C0E0-4C1B-A47D-F2474EBE9B69}"/>
    <cellStyle name="Normal 4 2 3 2 3 2 2 2" xfId="11367" xr:uid="{50F7F3A5-F760-4088-8D23-7FE2EDBD0ED4}"/>
    <cellStyle name="Normal 4 2 3 2 3 2 2 3" xfId="17091" xr:uid="{96FB0809-AB05-4D38-A999-A6BE4F1590DB}"/>
    <cellStyle name="Normal 4 2 3 2 3 2 3" xfId="8505" xr:uid="{167BC6A2-64AB-4499-AD47-1297FA874149}"/>
    <cellStyle name="Normal 4 2 3 2 3 2 4" xfId="14229" xr:uid="{40CCC865-AA78-422B-871E-F6E180372F1F}"/>
    <cellStyle name="Normal 4 2 3 2 3 3" xfId="4212" xr:uid="{6947289B-40B8-44BA-A715-F89B8DF65D66}"/>
    <cellStyle name="Normal 4 2 3 2 3 3 2" xfId="9936" xr:uid="{6AFDA668-E647-408D-BD92-DD834523D85F}"/>
    <cellStyle name="Normal 4 2 3 2 3 3 3" xfId="15660" xr:uid="{26338EB6-AB36-4D12-A879-7F47C5A2C86D}"/>
    <cellStyle name="Normal 4 2 3 2 3 4" xfId="7074" xr:uid="{50D6FBEA-C467-412C-931A-C240066A5E14}"/>
    <cellStyle name="Normal 4 2 3 2 3 5" xfId="12798" xr:uid="{A0BFC7CE-FA84-4F4F-8826-693D54915517}"/>
    <cellStyle name="Normal 4 2 3 2 4" xfId="1827" xr:uid="{40FF4526-D5D5-47F3-BA02-00F1DBCE2F66}"/>
    <cellStyle name="Normal 4 2 3 2 4 2" xfId="4689" xr:uid="{9AD702D5-0299-47A6-8173-3A62A0FDCA39}"/>
    <cellStyle name="Normal 4 2 3 2 4 2 2" xfId="10413" xr:uid="{529391D7-B499-416D-8E07-44E6F1E82F41}"/>
    <cellStyle name="Normal 4 2 3 2 4 2 3" xfId="16137" xr:uid="{12A39EE0-BD0C-4555-B6E1-0EB04779ACA6}"/>
    <cellStyle name="Normal 4 2 3 2 4 3" xfId="7551" xr:uid="{8567CB7F-6A15-4985-AE4D-FCD79D2BC49A}"/>
    <cellStyle name="Normal 4 2 3 2 4 4" xfId="13275" xr:uid="{E42D64C2-D01A-4ABF-BEC2-380FEFA9C339}"/>
    <cellStyle name="Normal 4 2 3 2 5" xfId="3258" xr:uid="{FEF6FD2C-3289-4F39-9975-0DA6AE18FEF4}"/>
    <cellStyle name="Normal 4 2 3 2 5 2" xfId="8982" xr:uid="{11FC75DF-4260-404B-A32D-641638874425}"/>
    <cellStyle name="Normal 4 2 3 2 5 3" xfId="14706" xr:uid="{C8CC8846-16BC-4F3F-AFC1-A93FE5215C15}"/>
    <cellStyle name="Normal 4 2 3 2 6" xfId="6120" xr:uid="{5AB689ED-B5E7-4D4A-9362-8353395C4FC2}"/>
    <cellStyle name="Normal 4 2 3 2 7" xfId="11844" xr:uid="{C1C37220-A262-408D-B09F-E3F1784D196B}"/>
    <cellStyle name="Normal 4 2 3 3" xfId="634" xr:uid="{D8E02EC0-AF69-4344-A606-F8E3FEF4E987}"/>
    <cellStyle name="Normal 4 2 3 3 2" xfId="2065" xr:uid="{838F0BEE-D593-494D-AA97-FDE5F1EF2E1A}"/>
    <cellStyle name="Normal 4 2 3 3 2 2" xfId="4927" xr:uid="{6D067295-57BE-40F3-81E2-59E9E72E0EFD}"/>
    <cellStyle name="Normal 4 2 3 3 2 2 2" xfId="10651" xr:uid="{612F4252-5110-4CB0-A86C-4FCF7246DCC4}"/>
    <cellStyle name="Normal 4 2 3 3 2 2 3" xfId="16375" xr:uid="{9F5E5EB2-DF09-4166-AF6A-1FF1A6955C06}"/>
    <cellStyle name="Normal 4 2 3 3 2 3" xfId="7789" xr:uid="{AB6BC974-10C1-4ED4-8B87-217F8A732D6B}"/>
    <cellStyle name="Normal 4 2 3 3 2 4" xfId="13513" xr:uid="{E8A6C450-2DF3-4FDE-8BD9-A810CD606232}"/>
    <cellStyle name="Normal 4 2 3 3 3" xfId="3496" xr:uid="{3468CBD5-847C-4C16-8AD1-0A121682BA91}"/>
    <cellStyle name="Normal 4 2 3 3 3 2" xfId="9220" xr:uid="{C596EEDB-02CD-4CB7-ACF0-0DB8D584C0D5}"/>
    <cellStyle name="Normal 4 2 3 3 3 3" xfId="14944" xr:uid="{FEE0F4AD-9D37-46F7-A346-7E1C6ADE3B42}"/>
    <cellStyle name="Normal 4 2 3 3 4" xfId="6358" xr:uid="{0BE77B49-357D-42B3-92F0-8CB77B1A5345}"/>
    <cellStyle name="Normal 4 2 3 3 5" xfId="12082" xr:uid="{9F738C1A-F928-4CED-8FE8-52023D13BE04}"/>
    <cellStyle name="Normal 4 2 3 4" xfId="1111" xr:uid="{20160F2B-C89C-471C-9D08-8E48266C832F}"/>
    <cellStyle name="Normal 4 2 3 4 2" xfId="2542" xr:uid="{09B0CA5E-4C11-4132-B9FB-D264EDB22970}"/>
    <cellStyle name="Normal 4 2 3 4 2 2" xfId="5404" xr:uid="{DB5ED23A-7C6F-48C9-AA73-00010D852EDC}"/>
    <cellStyle name="Normal 4 2 3 4 2 2 2" xfId="11128" xr:uid="{CA7EF1AF-E35C-47E5-9D3D-94DC765D598D}"/>
    <cellStyle name="Normal 4 2 3 4 2 2 3" xfId="16852" xr:uid="{B69081BF-49E2-45D6-9416-1E908CC55882}"/>
    <cellStyle name="Normal 4 2 3 4 2 3" xfId="8266" xr:uid="{C4DA1307-80D0-4CC1-A594-A655CBA8D4FD}"/>
    <cellStyle name="Normal 4 2 3 4 2 4" xfId="13990" xr:uid="{02A471B3-E497-462A-A23B-5E5753B2FEC7}"/>
    <cellStyle name="Normal 4 2 3 4 3" xfId="3973" xr:uid="{25C87668-B8F9-4EF0-8C49-A693130F4CA3}"/>
    <cellStyle name="Normal 4 2 3 4 3 2" xfId="9697" xr:uid="{6F7B9CE1-F80C-4E68-A7A2-91D635D25CFC}"/>
    <cellStyle name="Normal 4 2 3 4 3 3" xfId="15421" xr:uid="{8AEDB7E8-FFE7-4FAC-8CA6-88121914783F}"/>
    <cellStyle name="Normal 4 2 3 4 4" xfId="6835" xr:uid="{E325B906-0FE9-491A-AD8B-8C479FC157EB}"/>
    <cellStyle name="Normal 4 2 3 4 5" xfId="12559" xr:uid="{EA65704C-2F97-4035-826F-EA3ADE5E6FC4}"/>
    <cellStyle name="Normal 4 2 3 5" xfId="1588" xr:uid="{42356601-F3ED-496E-87CB-392B0A95B8AE}"/>
    <cellStyle name="Normal 4 2 3 5 2" xfId="4450" xr:uid="{4E60E024-9104-45B8-91F4-200EFA376BA2}"/>
    <cellStyle name="Normal 4 2 3 5 2 2" xfId="10174" xr:uid="{20F7A6FE-2042-4ACC-A5CE-73A89B27A612}"/>
    <cellStyle name="Normal 4 2 3 5 2 3" xfId="15898" xr:uid="{38E0F412-BAA8-42A7-B68F-65D97F877FF5}"/>
    <cellStyle name="Normal 4 2 3 5 3" xfId="7312" xr:uid="{722614E3-DAAD-4F1A-8E53-9344CB1E502B}"/>
    <cellStyle name="Normal 4 2 3 5 4" xfId="13036" xr:uid="{84E2C172-C345-41D3-AB32-1F307D308797}"/>
    <cellStyle name="Normal 4 2 3 6" xfId="3019" xr:uid="{483CE7F6-4000-45F6-8A7C-07B7571BCB72}"/>
    <cellStyle name="Normal 4 2 3 6 2" xfId="8743" xr:uid="{A471FED2-ECDF-4854-8857-C1D819EE97E5}"/>
    <cellStyle name="Normal 4 2 3 6 3" xfId="14467" xr:uid="{10C63C3D-74E6-4D07-8B3F-B3EA56D1AB34}"/>
    <cellStyle name="Normal 4 2 3 7" xfId="5881" xr:uid="{61708673-C9EA-4F13-AD9C-95C0D657F329}"/>
    <cellStyle name="Normal 4 2 3 8" xfId="11605" xr:uid="{466BB70E-C72A-4C5B-93CD-053FE6CBC7A9}"/>
    <cellStyle name="Normal 4 2 4" xfId="278" xr:uid="{24CAA87D-FCBA-4E61-BB70-D76B534C535A}"/>
    <cellStyle name="Normal 4 2 4 2" xfId="755" xr:uid="{3C54E93D-6E8A-4A49-B086-32343456ED83}"/>
    <cellStyle name="Normal 4 2 4 2 2" xfId="2186" xr:uid="{39C99580-02AC-4B57-B073-DA21F0A13B4F}"/>
    <cellStyle name="Normal 4 2 4 2 2 2" xfId="5048" xr:uid="{451133E3-043B-4B3E-9FED-45D8924AE29B}"/>
    <cellStyle name="Normal 4 2 4 2 2 2 2" xfId="10772" xr:uid="{6923FF29-DE44-4CA4-B1E5-1E748A541049}"/>
    <cellStyle name="Normal 4 2 4 2 2 2 3" xfId="16496" xr:uid="{E0D0D5F0-EFD4-4559-B8AD-38C7831AD3B8}"/>
    <cellStyle name="Normal 4 2 4 2 2 3" xfId="7910" xr:uid="{3F357C37-476C-4499-9D3A-585478B10FE7}"/>
    <cellStyle name="Normal 4 2 4 2 2 4" xfId="13634" xr:uid="{41BB71C4-6733-4880-B661-8169193D1415}"/>
    <cellStyle name="Normal 4 2 4 2 3" xfId="3617" xr:uid="{44E96E75-64D5-4BD9-9FE8-DEF91A8245B1}"/>
    <cellStyle name="Normal 4 2 4 2 3 2" xfId="9341" xr:uid="{2BF9EEF8-2D97-4D53-9CCA-959F1B6FE307}"/>
    <cellStyle name="Normal 4 2 4 2 3 3" xfId="15065" xr:uid="{879A994C-CF92-4E34-AD53-7E96DD273C4D}"/>
    <cellStyle name="Normal 4 2 4 2 4" xfId="6479" xr:uid="{12A366AF-0952-4835-9189-4D1E4ED28451}"/>
    <cellStyle name="Normal 4 2 4 2 5" xfId="12203" xr:uid="{A15038E2-6BEE-4638-9ED9-7725CB7138B9}"/>
    <cellStyle name="Normal 4 2 4 3" xfId="1232" xr:uid="{BFE09BAE-8D6B-4FE4-A3EC-BA54C13B4999}"/>
    <cellStyle name="Normal 4 2 4 3 2" xfId="2663" xr:uid="{6699C4FB-796E-4816-84F8-7890E04D6E94}"/>
    <cellStyle name="Normal 4 2 4 3 2 2" xfId="5525" xr:uid="{E4099C40-ACB8-436B-813C-893DD61120A1}"/>
    <cellStyle name="Normal 4 2 4 3 2 2 2" xfId="11249" xr:uid="{F9DE3999-8646-465A-84BB-FD0FB5CAA78E}"/>
    <cellStyle name="Normal 4 2 4 3 2 2 3" xfId="16973" xr:uid="{8E983C90-39BD-42EC-BDF9-3855B324E691}"/>
    <cellStyle name="Normal 4 2 4 3 2 3" xfId="8387" xr:uid="{43E5518B-446F-4EE3-BB3D-663EE732F154}"/>
    <cellStyle name="Normal 4 2 4 3 2 4" xfId="14111" xr:uid="{8284FE57-0FD9-4BFD-B1DD-3E6406B31866}"/>
    <cellStyle name="Normal 4 2 4 3 3" xfId="4094" xr:uid="{EC7FF517-0A92-4C54-B000-E30608823565}"/>
    <cellStyle name="Normal 4 2 4 3 3 2" xfId="9818" xr:uid="{76EFA577-BC24-4841-8F43-31080611E7EA}"/>
    <cellStyle name="Normal 4 2 4 3 3 3" xfId="15542" xr:uid="{CCDE616D-BFF5-45E4-A2E0-B6FC56DC9A5D}"/>
    <cellStyle name="Normal 4 2 4 3 4" xfId="6956" xr:uid="{402D4025-48D5-4135-A1EC-519EE2F86404}"/>
    <cellStyle name="Normal 4 2 4 3 5" xfId="12680" xr:uid="{0BC2BE4C-073C-4659-B1AC-2032C3905C7E}"/>
    <cellStyle name="Normal 4 2 4 4" xfId="1709" xr:uid="{0315DB15-33F7-4F6C-8F08-D7882E4229DE}"/>
    <cellStyle name="Normal 4 2 4 4 2" xfId="4571" xr:uid="{C8309957-99CB-491B-9A33-F13718F36639}"/>
    <cellStyle name="Normal 4 2 4 4 2 2" xfId="10295" xr:uid="{FBBDB289-75E8-4927-89E1-169FEE664697}"/>
    <cellStyle name="Normal 4 2 4 4 2 3" xfId="16019" xr:uid="{0A88C362-3AE9-4B01-BBB2-1547417FD5B4}"/>
    <cellStyle name="Normal 4 2 4 4 3" xfId="7433" xr:uid="{8A214D43-028C-435B-8AC8-109814ABD704}"/>
    <cellStyle name="Normal 4 2 4 4 4" xfId="13157" xr:uid="{7AD7D4C3-C339-41B5-A82B-4ABC19973E51}"/>
    <cellStyle name="Normal 4 2 4 5" xfId="3140" xr:uid="{9CC478B0-27BA-444A-8872-6190C347C8AB}"/>
    <cellStyle name="Normal 4 2 4 5 2" xfId="8864" xr:uid="{1ED210AE-7595-49D3-9418-B0C49639E24C}"/>
    <cellStyle name="Normal 4 2 4 5 3" xfId="14588" xr:uid="{201B5ACB-449A-43BE-8315-9716B92D6FA8}"/>
    <cellStyle name="Normal 4 2 4 6" xfId="6002" xr:uid="{6BDE4E6A-9D5C-426E-A31B-F8648F6A67F0}"/>
    <cellStyle name="Normal 4 2 4 7" xfId="11726" xr:uid="{DD3128DB-7403-4A5D-BC9F-53DAEDE01A18}"/>
    <cellStyle name="Normal 4 2 5" xfId="516" xr:uid="{067BCC30-725D-470D-820E-2834C123EFBD}"/>
    <cellStyle name="Normal 4 2 5 2" xfId="1947" xr:uid="{74A01652-AAF7-4135-8D89-E0F0390E15B8}"/>
    <cellStyle name="Normal 4 2 5 2 2" xfId="4809" xr:uid="{256AAA66-CE7B-42A0-ABD0-4DFCD2335E9E}"/>
    <cellStyle name="Normal 4 2 5 2 2 2" xfId="10533" xr:uid="{497D71A3-7537-460F-82E8-0874DCCF48AD}"/>
    <cellStyle name="Normal 4 2 5 2 2 3" xfId="16257" xr:uid="{6E775F41-DF8E-4B32-903B-B47485F6F39C}"/>
    <cellStyle name="Normal 4 2 5 2 3" xfId="7671" xr:uid="{B997B4E0-3EA2-436A-B904-13979DA7281A}"/>
    <cellStyle name="Normal 4 2 5 2 4" xfId="13395" xr:uid="{3CB43D8D-837E-4CA5-B7FF-9E9F5B01C49A}"/>
    <cellStyle name="Normal 4 2 5 3" xfId="3378" xr:uid="{676CFBD0-3D55-4189-ACF5-82929D300A7D}"/>
    <cellStyle name="Normal 4 2 5 3 2" xfId="9102" xr:uid="{D967E03E-0560-40E8-BE2F-E2797596FF04}"/>
    <cellStyle name="Normal 4 2 5 3 3" xfId="14826" xr:uid="{ABDD5B50-AC87-468C-883A-58EB7094678F}"/>
    <cellStyle name="Normal 4 2 5 4" xfId="6240" xr:uid="{1BEDC2DF-C78B-4EBB-B83E-4B37000E7D8C}"/>
    <cellStyle name="Normal 4 2 5 5" xfId="11964" xr:uid="{140C3304-7899-44CF-B792-F0002D08A6E5}"/>
    <cellStyle name="Normal 4 2 6" xfId="993" xr:uid="{10A15DAB-EBEC-4D4E-9916-09B0F9CD7EDA}"/>
    <cellStyle name="Normal 4 2 6 2" xfId="2424" xr:uid="{A9A6A86A-348A-4EFF-BEB2-D3AFB8DD9D43}"/>
    <cellStyle name="Normal 4 2 6 2 2" xfId="5286" xr:uid="{90248242-CC58-4F29-A2E5-A319AD9042EB}"/>
    <cellStyle name="Normal 4 2 6 2 2 2" xfId="11010" xr:uid="{1EF96ADF-4048-4480-95A2-69ED27258CE9}"/>
    <cellStyle name="Normal 4 2 6 2 2 3" xfId="16734" xr:uid="{744757AE-C967-4D9B-8E61-3D4B4DABD22B}"/>
    <cellStyle name="Normal 4 2 6 2 3" xfId="8148" xr:uid="{EAFCB262-7E91-45B1-99B6-146A92CA6EAC}"/>
    <cellStyle name="Normal 4 2 6 2 4" xfId="13872" xr:uid="{5BFBF2AD-CD49-4794-A41B-C94C45EE662D}"/>
    <cellStyle name="Normal 4 2 6 3" xfId="3855" xr:uid="{35BA8047-3058-422F-A566-83CF4EABE71D}"/>
    <cellStyle name="Normal 4 2 6 3 2" xfId="9579" xr:uid="{25CDFC72-6C35-41CC-B646-60573F097B00}"/>
    <cellStyle name="Normal 4 2 6 3 3" xfId="15303" xr:uid="{D5D9BDE6-EEE3-4353-B448-E8920769079F}"/>
    <cellStyle name="Normal 4 2 6 4" xfId="6717" xr:uid="{FC68C361-3B29-4346-8C87-FC948D4EC93A}"/>
    <cellStyle name="Normal 4 2 6 5" xfId="12441" xr:uid="{A4121837-3266-4FA5-B0B1-D5AFB8C5E806}"/>
    <cellStyle name="Normal 4 2 7" xfId="1470" xr:uid="{A29B4B2A-72AB-4E38-A7E1-96F4CA0DF565}"/>
    <cellStyle name="Normal 4 2 7 2" xfId="4332" xr:uid="{2E78971D-56DE-4BC8-B458-9E806823B710}"/>
    <cellStyle name="Normal 4 2 7 2 2" xfId="10056" xr:uid="{51BEC75A-8F69-4068-AF36-B6F192FF5A17}"/>
    <cellStyle name="Normal 4 2 7 2 3" xfId="15780" xr:uid="{DF51F552-D5EE-4DCD-8386-552691E57E07}"/>
    <cellStyle name="Normal 4 2 7 3" xfId="7194" xr:uid="{033E51CC-16E0-47B0-9D25-9C38767ED34A}"/>
    <cellStyle name="Normal 4 2 7 4" xfId="12918" xr:uid="{0A9210AF-3290-469B-B250-DA234351D9A2}"/>
    <cellStyle name="Normal 4 2 8" xfId="2901" xr:uid="{3CFAA36D-7644-4BC9-BC4A-2E6B653F5A93}"/>
    <cellStyle name="Normal 4 2 8 2" xfId="8625" xr:uid="{6FE2A24B-0FC0-4496-9D8D-CB47409A534E}"/>
    <cellStyle name="Normal 4 2 8 3" xfId="14349" xr:uid="{DE6D0B5B-67D9-459C-B433-B174CF89461A}"/>
    <cellStyle name="Normal 4 2 9" xfId="5764" xr:uid="{3B63453D-5C62-4699-A6C1-322812802306}"/>
    <cellStyle name="Normal 4 3" xfId="59" xr:uid="{404F5589-DC84-46F4-8E7F-28993E74DAB7}"/>
    <cellStyle name="Normal 4 3 10" xfId="11507" xr:uid="{270896C7-29A8-4E85-B6EB-630FCDE9C3E7}"/>
    <cellStyle name="Normal 4 3 2" xfId="118" xr:uid="{3A9B5AC0-843B-4763-AF1C-4E03182339C6}"/>
    <cellStyle name="Normal 4 3 2 2" xfId="236" xr:uid="{B714503D-766A-4B60-BB26-64ED9CBB2E0F}"/>
    <cellStyle name="Normal 4 3 2 2 2" xfId="475" xr:uid="{45BC2430-960D-4040-9C6D-840E5668D5E9}"/>
    <cellStyle name="Normal 4 3 2 2 2 2" xfId="952" xr:uid="{52170A02-2E1A-4EAE-90C5-EFE3EC3658A9}"/>
    <cellStyle name="Normal 4 3 2 2 2 2 2" xfId="2383" xr:uid="{468F8739-7466-4C85-A05E-A61DE8525D2E}"/>
    <cellStyle name="Normal 4 3 2 2 2 2 2 2" xfId="5245" xr:uid="{C4650C88-D824-4A2C-8B59-B12569823664}"/>
    <cellStyle name="Normal 4 3 2 2 2 2 2 2 2" xfId="10969" xr:uid="{BBB7F1B2-AB72-4A5C-854F-FD2FC47CBDA1}"/>
    <cellStyle name="Normal 4 3 2 2 2 2 2 2 3" xfId="16693" xr:uid="{41CA2D85-7DEC-4C34-BDDF-C1B127C6CF56}"/>
    <cellStyle name="Normal 4 3 2 2 2 2 2 3" xfId="8107" xr:uid="{06E34C08-4C71-43FA-B77D-BC0E84A47E62}"/>
    <cellStyle name="Normal 4 3 2 2 2 2 2 4" xfId="13831" xr:uid="{82B14F16-B89A-4DFC-9861-4E0096B96194}"/>
    <cellStyle name="Normal 4 3 2 2 2 2 3" xfId="3814" xr:uid="{85BCC12A-733E-4F81-BF81-9B8A2F98BE0D}"/>
    <cellStyle name="Normal 4 3 2 2 2 2 3 2" xfId="9538" xr:uid="{45A0EF4C-32EB-4F81-A7D3-C792CCAD332A}"/>
    <cellStyle name="Normal 4 3 2 2 2 2 3 3" xfId="15262" xr:uid="{349F40B9-28A6-4DA0-B711-AFFE65965B37}"/>
    <cellStyle name="Normal 4 3 2 2 2 2 4" xfId="6676" xr:uid="{23122A74-014C-4FCA-AB2F-779836C9237C}"/>
    <cellStyle name="Normal 4 3 2 2 2 2 5" xfId="12400" xr:uid="{1163CDF4-E8E9-4550-AA18-356C2DF9A4F3}"/>
    <cellStyle name="Normal 4 3 2 2 2 3" xfId="1429" xr:uid="{B6A1F281-BB90-4DFB-9AA5-E9C89FFC1243}"/>
    <cellStyle name="Normal 4 3 2 2 2 3 2" xfId="2860" xr:uid="{E02EC80C-391B-438F-8150-A46CB0F9284C}"/>
    <cellStyle name="Normal 4 3 2 2 2 3 2 2" xfId="5722" xr:uid="{B93FE1BB-F7C2-49F5-A6CD-22B83921F7E1}"/>
    <cellStyle name="Normal 4 3 2 2 2 3 2 2 2" xfId="11446" xr:uid="{B47A780E-40B2-423A-909D-27034C7C9E40}"/>
    <cellStyle name="Normal 4 3 2 2 2 3 2 2 3" xfId="17170" xr:uid="{D67DFA93-1BD9-4DA6-BB8B-0DBF05813082}"/>
    <cellStyle name="Normal 4 3 2 2 2 3 2 3" xfId="8584" xr:uid="{6F3A835D-7923-482D-9543-467E2C712FDC}"/>
    <cellStyle name="Normal 4 3 2 2 2 3 2 4" xfId="14308" xr:uid="{90F48C48-1A8D-4A48-89ED-E4B84FFDFDD7}"/>
    <cellStyle name="Normal 4 3 2 2 2 3 3" xfId="4291" xr:uid="{8B09E2AE-0829-46B2-BFC5-AE43423B551C}"/>
    <cellStyle name="Normal 4 3 2 2 2 3 3 2" xfId="10015" xr:uid="{14AB7F24-0162-416A-9D3C-DF21416E12AD}"/>
    <cellStyle name="Normal 4 3 2 2 2 3 3 3" xfId="15739" xr:uid="{85EE7B80-4C4F-4002-B874-132D3510C458}"/>
    <cellStyle name="Normal 4 3 2 2 2 3 4" xfId="7153" xr:uid="{C9FB57BB-9093-452D-9B16-169C8FB279C9}"/>
    <cellStyle name="Normal 4 3 2 2 2 3 5" xfId="12877" xr:uid="{BE2A1CEC-78A8-438C-BCF6-D3234D0500F5}"/>
    <cellStyle name="Normal 4 3 2 2 2 4" xfId="1906" xr:uid="{98923063-80F7-4062-A522-E07B56F694A3}"/>
    <cellStyle name="Normal 4 3 2 2 2 4 2" xfId="4768" xr:uid="{65CA24A0-CB86-4D45-BA10-86D168D6799E}"/>
    <cellStyle name="Normal 4 3 2 2 2 4 2 2" xfId="10492" xr:uid="{7B9DB5DF-8BF3-4EC2-99FC-BA545E2D784E}"/>
    <cellStyle name="Normal 4 3 2 2 2 4 2 3" xfId="16216" xr:uid="{B7601191-AEB9-4638-8C43-5E293D61132E}"/>
    <cellStyle name="Normal 4 3 2 2 2 4 3" xfId="7630" xr:uid="{A28B929B-AED2-4FB2-9092-8398D95248FD}"/>
    <cellStyle name="Normal 4 3 2 2 2 4 4" xfId="13354" xr:uid="{C9469668-7C69-4ED6-B80E-E8098C967586}"/>
    <cellStyle name="Normal 4 3 2 2 2 5" xfId="3337" xr:uid="{B27F3788-8D13-4AB9-84A5-238D2951E440}"/>
    <cellStyle name="Normal 4 3 2 2 2 5 2" xfId="9061" xr:uid="{924C7477-DDDA-4F22-A7DF-0FCD83188F43}"/>
    <cellStyle name="Normal 4 3 2 2 2 5 3" xfId="14785" xr:uid="{4037A36A-3682-4090-B517-6C6A76FE7C7B}"/>
    <cellStyle name="Normal 4 3 2 2 2 6" xfId="6199" xr:uid="{C79D332B-3989-478F-93C8-41E4C06163D9}"/>
    <cellStyle name="Normal 4 3 2 2 2 7" xfId="11923" xr:uid="{FDE27F29-C297-429E-98CB-DE02076CB308}"/>
    <cellStyle name="Normal 4 3 2 2 3" xfId="713" xr:uid="{EA900D7B-4D50-4B2E-85E2-CF8FAF8E27F2}"/>
    <cellStyle name="Normal 4 3 2 2 3 2" xfId="2144" xr:uid="{AB5ADF38-3760-4368-8D95-BC01224DC3F5}"/>
    <cellStyle name="Normal 4 3 2 2 3 2 2" xfId="5006" xr:uid="{A73DB6C4-A508-45E2-9A5E-7D652F0F2271}"/>
    <cellStyle name="Normal 4 3 2 2 3 2 2 2" xfId="10730" xr:uid="{E8368BE5-7C1B-4B93-A547-8E6E25F80BCB}"/>
    <cellStyle name="Normal 4 3 2 2 3 2 2 3" xfId="16454" xr:uid="{371B7AAF-9F81-4725-931D-BED94DFAF2FA}"/>
    <cellStyle name="Normal 4 3 2 2 3 2 3" xfId="7868" xr:uid="{C696E6B4-A850-46A8-B645-AF9135978DBC}"/>
    <cellStyle name="Normal 4 3 2 2 3 2 4" xfId="13592" xr:uid="{0F75BF99-A834-47E3-BA31-F2980BC1C0EA}"/>
    <cellStyle name="Normal 4 3 2 2 3 3" xfId="3575" xr:uid="{868D5065-EFDF-4694-9BF4-B958EA07B8D4}"/>
    <cellStyle name="Normal 4 3 2 2 3 3 2" xfId="9299" xr:uid="{C9E2D72F-BE19-4FCF-9557-848701E3F5EC}"/>
    <cellStyle name="Normal 4 3 2 2 3 3 3" xfId="15023" xr:uid="{2FBA8B1F-78F8-4D40-8F71-39D946F206C8}"/>
    <cellStyle name="Normal 4 3 2 2 3 4" xfId="6437" xr:uid="{DB153B01-073B-4C9B-9F7A-624017793AA8}"/>
    <cellStyle name="Normal 4 3 2 2 3 5" xfId="12161" xr:uid="{CF9BEED9-58F9-4CDE-A4AD-309A45134498}"/>
    <cellStyle name="Normal 4 3 2 2 4" xfId="1190" xr:uid="{FB1C9BFC-075A-4E59-B993-12C00FBD54F1}"/>
    <cellStyle name="Normal 4 3 2 2 4 2" xfId="2621" xr:uid="{AFDCB198-53D3-42D7-BBB5-468228FA329B}"/>
    <cellStyle name="Normal 4 3 2 2 4 2 2" xfId="5483" xr:uid="{BF6CBEF8-6DC7-46F2-9BF6-0284C90D9DD8}"/>
    <cellStyle name="Normal 4 3 2 2 4 2 2 2" xfId="11207" xr:uid="{BFFA016B-6D6A-42B6-969E-0040B8C74BB6}"/>
    <cellStyle name="Normal 4 3 2 2 4 2 2 3" xfId="16931" xr:uid="{731AE68D-CC37-4675-8B98-57896500263C}"/>
    <cellStyle name="Normal 4 3 2 2 4 2 3" xfId="8345" xr:uid="{13E6CA3F-0BF9-4D3E-A9BE-F9A939FCB6BE}"/>
    <cellStyle name="Normal 4 3 2 2 4 2 4" xfId="14069" xr:uid="{C30183F2-F297-4A8E-8572-99856133940F}"/>
    <cellStyle name="Normal 4 3 2 2 4 3" xfId="4052" xr:uid="{56CD9C01-35C7-4F1A-B4DF-13D3985733C0}"/>
    <cellStyle name="Normal 4 3 2 2 4 3 2" xfId="9776" xr:uid="{4556F4E0-5D70-4D30-A489-CD054C8B4C95}"/>
    <cellStyle name="Normal 4 3 2 2 4 3 3" xfId="15500" xr:uid="{8ABF7BE4-97FB-4326-A30A-A3A73485C327}"/>
    <cellStyle name="Normal 4 3 2 2 4 4" xfId="6914" xr:uid="{0C15518C-7E52-4FFF-ADAF-7899D6183113}"/>
    <cellStyle name="Normal 4 3 2 2 4 5" xfId="12638" xr:uid="{1E863FDB-081F-4597-B5DD-B13DCBFE033A}"/>
    <cellStyle name="Normal 4 3 2 2 5" xfId="1667" xr:uid="{0B0C6A38-A044-4DC4-AAF0-0D7B85F539B8}"/>
    <cellStyle name="Normal 4 3 2 2 5 2" xfId="4529" xr:uid="{BC796A46-5DA7-4F93-B740-FC41F6357B09}"/>
    <cellStyle name="Normal 4 3 2 2 5 2 2" xfId="10253" xr:uid="{CE956009-650C-48CF-A446-B5C542F8A6D0}"/>
    <cellStyle name="Normal 4 3 2 2 5 2 3" xfId="15977" xr:uid="{452F2934-A3A9-40E5-A2EB-687EE634A35A}"/>
    <cellStyle name="Normal 4 3 2 2 5 3" xfId="7391" xr:uid="{1D815248-A04B-4837-B951-D8926B60F1B5}"/>
    <cellStyle name="Normal 4 3 2 2 5 4" xfId="13115" xr:uid="{1127CEC2-35E8-4D55-8D40-9B4F801B8C59}"/>
    <cellStyle name="Normal 4 3 2 2 6" xfId="3098" xr:uid="{47B26707-7356-4680-AEF5-B004A22F9902}"/>
    <cellStyle name="Normal 4 3 2 2 6 2" xfId="8822" xr:uid="{F299F375-86D5-4CB2-9723-5B568B241535}"/>
    <cellStyle name="Normal 4 3 2 2 6 3" xfId="14546" xr:uid="{25552C06-1136-4474-BA71-A9253CBE3FA5}"/>
    <cellStyle name="Normal 4 3 2 2 7" xfId="5960" xr:uid="{9C0E71F0-6F70-498B-8526-C29AD1779A02}"/>
    <cellStyle name="Normal 4 3 2 2 8" xfId="11684" xr:uid="{61AAB4AC-8A41-4D72-88E9-18AFCC598E1D}"/>
    <cellStyle name="Normal 4 3 2 3" xfId="357" xr:uid="{072F8B6C-F586-47FD-9328-F63336D34C3A}"/>
    <cellStyle name="Normal 4 3 2 3 2" xfId="834" xr:uid="{EBA783CC-94C1-4A9A-B4C2-34435D6506F9}"/>
    <cellStyle name="Normal 4 3 2 3 2 2" xfId="2265" xr:uid="{D6BB75E9-640E-411B-AB70-C6993B45B03D}"/>
    <cellStyle name="Normal 4 3 2 3 2 2 2" xfId="5127" xr:uid="{7D1F8F2D-753F-449F-8829-56ACE9483F43}"/>
    <cellStyle name="Normal 4 3 2 3 2 2 2 2" xfId="10851" xr:uid="{373B8F20-DF4E-4906-AD3C-402555EC86C4}"/>
    <cellStyle name="Normal 4 3 2 3 2 2 2 3" xfId="16575" xr:uid="{52E20E6D-3A40-49A1-9E0A-646AB38957C9}"/>
    <cellStyle name="Normal 4 3 2 3 2 2 3" xfId="7989" xr:uid="{A1F9E351-DE38-4C69-BC5E-EDF828AAC4FE}"/>
    <cellStyle name="Normal 4 3 2 3 2 2 4" xfId="13713" xr:uid="{31D8C71C-1634-48E6-9091-D48B2E9F1DB4}"/>
    <cellStyle name="Normal 4 3 2 3 2 3" xfId="3696" xr:uid="{68AAF9A6-DFEA-491A-A2CE-097263B81EAB}"/>
    <cellStyle name="Normal 4 3 2 3 2 3 2" xfId="9420" xr:uid="{E3D07B18-058A-4DBC-83E6-E0D7C6BE0938}"/>
    <cellStyle name="Normal 4 3 2 3 2 3 3" xfId="15144" xr:uid="{C713B1C3-220D-4135-AE9A-705CA206D4E6}"/>
    <cellStyle name="Normal 4 3 2 3 2 4" xfId="6558" xr:uid="{43AEC43A-340E-49DB-925C-390498997143}"/>
    <cellStyle name="Normal 4 3 2 3 2 5" xfId="12282" xr:uid="{C0A89BB2-B214-4D2E-AEA0-AC43F73B0050}"/>
    <cellStyle name="Normal 4 3 2 3 3" xfId="1311" xr:uid="{015C0F2E-43F8-4F21-90BD-49619E0B61CC}"/>
    <cellStyle name="Normal 4 3 2 3 3 2" xfId="2742" xr:uid="{BDDAAEBB-8162-460E-B9CB-B8F48A5BEEBC}"/>
    <cellStyle name="Normal 4 3 2 3 3 2 2" xfId="5604" xr:uid="{3700A3F9-DCA9-4487-8143-A09A07AC24D6}"/>
    <cellStyle name="Normal 4 3 2 3 3 2 2 2" xfId="11328" xr:uid="{3CAEC896-D6C2-4841-BAD9-48F7308198F7}"/>
    <cellStyle name="Normal 4 3 2 3 3 2 2 3" xfId="17052" xr:uid="{6144EF65-3468-4767-AE71-1ED6A83A4A47}"/>
    <cellStyle name="Normal 4 3 2 3 3 2 3" xfId="8466" xr:uid="{27B008F9-9629-478C-8A3D-5BD73BA096FF}"/>
    <cellStyle name="Normal 4 3 2 3 3 2 4" xfId="14190" xr:uid="{036A1DB1-4D8D-4DC3-8591-ACC255106007}"/>
    <cellStyle name="Normal 4 3 2 3 3 3" xfId="4173" xr:uid="{7E21D1AF-CA4A-4794-B8AA-D6BB7A22FE1E}"/>
    <cellStyle name="Normal 4 3 2 3 3 3 2" xfId="9897" xr:uid="{16D62C08-F474-4417-8774-8521F300DC37}"/>
    <cellStyle name="Normal 4 3 2 3 3 3 3" xfId="15621" xr:uid="{8914B5BC-60E6-4040-9338-7B70D8D3FFE3}"/>
    <cellStyle name="Normal 4 3 2 3 3 4" xfId="7035" xr:uid="{5627ADC8-CA8A-4562-86CC-FEBFE773323C}"/>
    <cellStyle name="Normal 4 3 2 3 3 5" xfId="12759" xr:uid="{D21B9FED-04F1-45D3-A073-7E65C80ECC6B}"/>
    <cellStyle name="Normal 4 3 2 3 4" xfId="1788" xr:uid="{087118D9-302B-4246-9395-E1C633331D23}"/>
    <cellStyle name="Normal 4 3 2 3 4 2" xfId="4650" xr:uid="{F48FD76A-7D62-4352-9D2B-2C2F55A9BF8A}"/>
    <cellStyle name="Normal 4 3 2 3 4 2 2" xfId="10374" xr:uid="{A02CC813-EF98-4244-A010-1650907B00F1}"/>
    <cellStyle name="Normal 4 3 2 3 4 2 3" xfId="16098" xr:uid="{E453C2A2-D81E-4804-BBB3-A7658CF8C88B}"/>
    <cellStyle name="Normal 4 3 2 3 4 3" xfId="7512" xr:uid="{AD330FA1-6DE4-4711-940B-B98E2DD0C504}"/>
    <cellStyle name="Normal 4 3 2 3 4 4" xfId="13236" xr:uid="{7A0B5B0F-8072-4827-B621-1C97044B727B}"/>
    <cellStyle name="Normal 4 3 2 3 5" xfId="3219" xr:uid="{DF37ED10-E190-4B7E-B317-8A9FEA0330E2}"/>
    <cellStyle name="Normal 4 3 2 3 5 2" xfId="8943" xr:uid="{6E94B026-AF36-45F2-A87F-AB8A710721A4}"/>
    <cellStyle name="Normal 4 3 2 3 5 3" xfId="14667" xr:uid="{3124D5B4-D221-481F-BE90-1164BB2F4BAA}"/>
    <cellStyle name="Normal 4 3 2 3 6" xfId="6081" xr:uid="{1E9A7903-0377-40CE-B1FA-B7D6D74124AD}"/>
    <cellStyle name="Normal 4 3 2 3 7" xfId="11805" xr:uid="{4A39DE21-19F7-4BEB-A6D7-0864928140E9}"/>
    <cellStyle name="Normal 4 3 2 4" xfId="595" xr:uid="{8D31707B-5777-4983-9DED-50D4BCE2B5B6}"/>
    <cellStyle name="Normal 4 3 2 4 2" xfId="2026" xr:uid="{C8655E81-9782-4D8D-9FFA-70CD842F18B6}"/>
    <cellStyle name="Normal 4 3 2 4 2 2" xfId="4888" xr:uid="{8058FD93-FC6A-4EC4-A161-ECE01DCA869C}"/>
    <cellStyle name="Normal 4 3 2 4 2 2 2" xfId="10612" xr:uid="{7A570FAA-E866-4005-BAE1-22B1D50456AB}"/>
    <cellStyle name="Normal 4 3 2 4 2 2 3" xfId="16336" xr:uid="{EB85FDB5-0133-4CFB-B0B6-B9C6529ADE1B}"/>
    <cellStyle name="Normal 4 3 2 4 2 3" xfId="7750" xr:uid="{79565589-73AB-462A-8FED-C5F1DE05879D}"/>
    <cellStyle name="Normal 4 3 2 4 2 4" xfId="13474" xr:uid="{FD6C5F0E-A642-46AD-8BA2-650A41F00F1C}"/>
    <cellStyle name="Normal 4 3 2 4 3" xfId="3457" xr:uid="{E02B9E1E-202D-4EAB-BB2C-F23EE7CAD10D}"/>
    <cellStyle name="Normal 4 3 2 4 3 2" xfId="9181" xr:uid="{20C7B804-6273-4A41-AA9A-2C1BC807E817}"/>
    <cellStyle name="Normal 4 3 2 4 3 3" xfId="14905" xr:uid="{90300D78-8584-4716-8E26-9CF712732D6D}"/>
    <cellStyle name="Normal 4 3 2 4 4" xfId="6319" xr:uid="{13455E59-6F3D-4BF2-A152-49B2DC539AE0}"/>
    <cellStyle name="Normal 4 3 2 4 5" xfId="12043" xr:uid="{BDEBAFBF-41A5-4B8A-BE09-335BF08D26FF}"/>
    <cellStyle name="Normal 4 3 2 5" xfId="1072" xr:uid="{25AE215F-8358-4E15-B616-4E975103F299}"/>
    <cellStyle name="Normal 4 3 2 5 2" xfId="2503" xr:uid="{2F67F22E-6B45-4A35-BCDC-6B7BB7FC35B0}"/>
    <cellStyle name="Normal 4 3 2 5 2 2" xfId="5365" xr:uid="{BD66CD63-B3EE-4EF5-8A02-23F8A9EBF11F}"/>
    <cellStyle name="Normal 4 3 2 5 2 2 2" xfId="11089" xr:uid="{E5D6D583-5F98-4024-92B2-82140FABF336}"/>
    <cellStyle name="Normal 4 3 2 5 2 2 3" xfId="16813" xr:uid="{0C68A2FE-7FF2-43E2-BC11-67705F67E8AE}"/>
    <cellStyle name="Normal 4 3 2 5 2 3" xfId="8227" xr:uid="{26A41A57-E916-4D11-8471-D58B3E3388CA}"/>
    <cellStyle name="Normal 4 3 2 5 2 4" xfId="13951" xr:uid="{859D5C49-4F2F-495B-8DD5-6071449D4038}"/>
    <cellStyle name="Normal 4 3 2 5 3" xfId="3934" xr:uid="{D2321A02-F0E0-4AE7-A43A-3A7C8E1D488F}"/>
    <cellStyle name="Normal 4 3 2 5 3 2" xfId="9658" xr:uid="{E95702A6-CFA2-4C5F-9426-B26F7E27410C}"/>
    <cellStyle name="Normal 4 3 2 5 3 3" xfId="15382" xr:uid="{84061F53-EAFF-43E2-BEF8-040217377150}"/>
    <cellStyle name="Normal 4 3 2 5 4" xfId="6796" xr:uid="{B1A6E44D-0C35-4B96-A19E-0EBA5403F20A}"/>
    <cellStyle name="Normal 4 3 2 5 5" xfId="12520" xr:uid="{E38664A9-3711-4731-88C3-AECDA2A4B5CD}"/>
    <cellStyle name="Normal 4 3 2 6" xfId="1549" xr:uid="{491CF22C-1B0D-44EF-B0E7-3ACFA9662E45}"/>
    <cellStyle name="Normal 4 3 2 6 2" xfId="4411" xr:uid="{C5E0814B-267D-4F0F-B37D-7CF46D5A8FC2}"/>
    <cellStyle name="Normal 4 3 2 6 2 2" xfId="10135" xr:uid="{6C942DF8-257C-4F77-BC10-C6007D32FFD7}"/>
    <cellStyle name="Normal 4 3 2 6 2 3" xfId="15859" xr:uid="{0A7CCDA1-579D-49EB-A683-E5A86066395F}"/>
    <cellStyle name="Normal 4 3 2 6 3" xfId="7273" xr:uid="{37A67440-44BD-412F-8304-2AC4B182C1F2}"/>
    <cellStyle name="Normal 4 3 2 6 4" xfId="12997" xr:uid="{97D79155-A3EA-4667-915E-CC9A1E83831C}"/>
    <cellStyle name="Normal 4 3 2 7" xfId="2980" xr:uid="{F0F94C24-3463-496B-9206-9E16CBE9FFFC}"/>
    <cellStyle name="Normal 4 3 2 7 2" xfId="8704" xr:uid="{3D08ACCD-3181-401C-9D70-B9CEB90BF17B}"/>
    <cellStyle name="Normal 4 3 2 7 3" xfId="14428" xr:uid="{62562CAF-DD2B-4670-AD67-2BC9EB764590}"/>
    <cellStyle name="Normal 4 3 2 8" xfId="5842" xr:uid="{4C103C3A-FD86-423E-B6DF-9CD7809A4984}"/>
    <cellStyle name="Normal 4 3 2 9" xfId="11566" xr:uid="{7B69E17B-01E1-435A-A730-D7271CA7E8BF}"/>
    <cellStyle name="Normal 4 3 3" xfId="176" xr:uid="{8571E98B-A811-4150-96FA-4D02388EE0CD}"/>
    <cellStyle name="Normal 4 3 3 2" xfId="415" xr:uid="{99045A45-4835-4AF1-B008-B2D7C6E108EC}"/>
    <cellStyle name="Normal 4 3 3 2 2" xfId="892" xr:uid="{2F655076-BA7D-413C-8048-6D850818722E}"/>
    <cellStyle name="Normal 4 3 3 2 2 2" xfId="2323" xr:uid="{F02F4E0A-371D-4A5A-A010-EBADE2886231}"/>
    <cellStyle name="Normal 4 3 3 2 2 2 2" xfId="5185" xr:uid="{63C6D91A-DE23-416A-A761-D3336C2BF3FC}"/>
    <cellStyle name="Normal 4 3 3 2 2 2 2 2" xfId="10909" xr:uid="{97AB20B2-7FD7-4DC1-8D35-1B523CD6B139}"/>
    <cellStyle name="Normal 4 3 3 2 2 2 2 3" xfId="16633" xr:uid="{C3287196-C2AA-42DB-A452-3E2161008F05}"/>
    <cellStyle name="Normal 4 3 3 2 2 2 3" xfId="8047" xr:uid="{CA86D32B-52A8-4FF6-BE9B-84AACEA894FD}"/>
    <cellStyle name="Normal 4 3 3 2 2 2 4" xfId="13771" xr:uid="{5E1D7338-35AD-44AE-8A63-9E731B2DE284}"/>
    <cellStyle name="Normal 4 3 3 2 2 3" xfId="3754" xr:uid="{80C98F79-9953-4063-9F04-007E9FA97697}"/>
    <cellStyle name="Normal 4 3 3 2 2 3 2" xfId="9478" xr:uid="{15846E7A-DBB5-4477-84CB-811B4448F354}"/>
    <cellStyle name="Normal 4 3 3 2 2 3 3" xfId="15202" xr:uid="{BF965DF9-B379-407B-9FAF-1F374AE1565D}"/>
    <cellStyle name="Normal 4 3 3 2 2 4" xfId="6616" xr:uid="{9929980C-0512-4E42-994B-810D126E23C6}"/>
    <cellStyle name="Normal 4 3 3 2 2 5" xfId="12340" xr:uid="{75673A5C-2768-4D50-B67C-9AA1C447EA2E}"/>
    <cellStyle name="Normal 4 3 3 2 3" xfId="1369" xr:uid="{E0360069-1753-4F82-9F60-3DFC386AEDE3}"/>
    <cellStyle name="Normal 4 3 3 2 3 2" xfId="2800" xr:uid="{4648019C-455D-4071-B8DA-1D363DA96F1B}"/>
    <cellStyle name="Normal 4 3 3 2 3 2 2" xfId="5662" xr:uid="{CA84D569-999D-4B10-88E8-0D24777E3DE1}"/>
    <cellStyle name="Normal 4 3 3 2 3 2 2 2" xfId="11386" xr:uid="{808D9EED-0A68-4C3C-9D45-4D4041333999}"/>
    <cellStyle name="Normal 4 3 3 2 3 2 2 3" xfId="17110" xr:uid="{99741051-B0C5-430C-A525-1EA4227886DC}"/>
    <cellStyle name="Normal 4 3 3 2 3 2 3" xfId="8524" xr:uid="{76698CC9-1A7C-4B73-9F7F-74B473FC5A5D}"/>
    <cellStyle name="Normal 4 3 3 2 3 2 4" xfId="14248" xr:uid="{F96494C9-2546-4E98-8899-DCCD641FD6B1}"/>
    <cellStyle name="Normal 4 3 3 2 3 3" xfId="4231" xr:uid="{22CE589E-EC8C-4161-AF44-1860655FE601}"/>
    <cellStyle name="Normal 4 3 3 2 3 3 2" xfId="9955" xr:uid="{D5C57A3B-43EF-410E-83F7-F035415F3D45}"/>
    <cellStyle name="Normal 4 3 3 2 3 3 3" xfId="15679" xr:uid="{7427EAE3-507F-4318-906D-5608E9EFFC42}"/>
    <cellStyle name="Normal 4 3 3 2 3 4" xfId="7093" xr:uid="{8B8EBE90-4984-40A3-98A2-59A32C564A1F}"/>
    <cellStyle name="Normal 4 3 3 2 3 5" xfId="12817" xr:uid="{617810E8-FF2C-442B-AC09-6CC2065FEB56}"/>
    <cellStyle name="Normal 4 3 3 2 4" xfId="1846" xr:uid="{402B6D09-23AE-438D-B07C-F51B209B5380}"/>
    <cellStyle name="Normal 4 3 3 2 4 2" xfId="4708" xr:uid="{AFC64497-A7B7-41C6-8C41-400069D63F1C}"/>
    <cellStyle name="Normal 4 3 3 2 4 2 2" xfId="10432" xr:uid="{9353FA4D-7A35-402E-8243-2006FC39EF08}"/>
    <cellStyle name="Normal 4 3 3 2 4 2 3" xfId="16156" xr:uid="{D0ED400D-5F9B-4D5A-8A24-7A1E7DE991F2}"/>
    <cellStyle name="Normal 4 3 3 2 4 3" xfId="7570" xr:uid="{16228738-639C-4C6B-AE17-D8EA1674B4AF}"/>
    <cellStyle name="Normal 4 3 3 2 4 4" xfId="13294" xr:uid="{34B46996-CFFD-4E97-857F-648A902EC856}"/>
    <cellStyle name="Normal 4 3 3 2 5" xfId="3277" xr:uid="{17D92371-6553-45C8-8D92-C87CE80958AC}"/>
    <cellStyle name="Normal 4 3 3 2 5 2" xfId="9001" xr:uid="{19E2864C-E7BC-4A94-A288-A702ECD723A9}"/>
    <cellStyle name="Normal 4 3 3 2 5 3" xfId="14725" xr:uid="{2179279C-E058-44E7-B22E-762457DDE0E0}"/>
    <cellStyle name="Normal 4 3 3 2 6" xfId="6139" xr:uid="{A2FA9CC5-C780-4EE2-B41C-27D57763A19A}"/>
    <cellStyle name="Normal 4 3 3 2 7" xfId="11863" xr:uid="{40F39065-E700-4256-8495-26B235F43132}"/>
    <cellStyle name="Normal 4 3 3 3" xfId="653" xr:uid="{84D8153F-E7C2-42FF-8221-868DE31FD1A0}"/>
    <cellStyle name="Normal 4 3 3 3 2" xfId="2084" xr:uid="{F677E5D2-4CFE-47BE-AA8D-505B48E671C1}"/>
    <cellStyle name="Normal 4 3 3 3 2 2" xfId="4946" xr:uid="{2F2094BB-2F68-484A-B385-575C40CBEF86}"/>
    <cellStyle name="Normal 4 3 3 3 2 2 2" xfId="10670" xr:uid="{A96C1E3A-CF78-4B2E-854E-3D8384A6D825}"/>
    <cellStyle name="Normal 4 3 3 3 2 2 3" xfId="16394" xr:uid="{813365B4-EDBC-4EDC-87E8-A2C584AF5E41}"/>
    <cellStyle name="Normal 4 3 3 3 2 3" xfId="7808" xr:uid="{3A7C7683-256C-49DC-9CD5-A95D40328F54}"/>
    <cellStyle name="Normal 4 3 3 3 2 4" xfId="13532" xr:uid="{AAE92451-91B3-4412-942D-D7838437A3BA}"/>
    <cellStyle name="Normal 4 3 3 3 3" xfId="3515" xr:uid="{B9CB5796-9CD9-4A92-8FD4-4F23EEB53C08}"/>
    <cellStyle name="Normal 4 3 3 3 3 2" xfId="9239" xr:uid="{CCB000B7-EB32-4C92-B463-08A3C5A5176E}"/>
    <cellStyle name="Normal 4 3 3 3 3 3" xfId="14963" xr:uid="{F3548CD6-F920-4635-B592-470DCCB653CE}"/>
    <cellStyle name="Normal 4 3 3 3 4" xfId="6377" xr:uid="{408A4F18-3EA0-47F5-ACEF-F89847452877}"/>
    <cellStyle name="Normal 4 3 3 3 5" xfId="12101" xr:uid="{073F3091-3BC7-4742-A09A-5C1FA25303FE}"/>
    <cellStyle name="Normal 4 3 3 4" xfId="1130" xr:uid="{37A4EB52-6FD3-4B87-8A1B-B3F065331C97}"/>
    <cellStyle name="Normal 4 3 3 4 2" xfId="2561" xr:uid="{5F0CFAEE-A3FB-4024-A531-F7DAC1E3685F}"/>
    <cellStyle name="Normal 4 3 3 4 2 2" xfId="5423" xr:uid="{F9250FEF-8BA3-43B5-A1C9-363FE19F3B3B}"/>
    <cellStyle name="Normal 4 3 3 4 2 2 2" xfId="11147" xr:uid="{50C874E0-D7E7-449F-9F7B-DDABA88D3493}"/>
    <cellStyle name="Normal 4 3 3 4 2 2 3" xfId="16871" xr:uid="{3D7C09FD-86A0-408E-B8F5-D3FCE8B07C48}"/>
    <cellStyle name="Normal 4 3 3 4 2 3" xfId="8285" xr:uid="{259542C9-8BAE-4FD8-B7B4-F3F9E61A65D9}"/>
    <cellStyle name="Normal 4 3 3 4 2 4" xfId="14009" xr:uid="{6FFA6D25-E0B2-4F13-BC34-7F73142D2713}"/>
    <cellStyle name="Normal 4 3 3 4 3" xfId="3992" xr:uid="{9E5A15C6-619D-4B9A-94B0-56782688A01A}"/>
    <cellStyle name="Normal 4 3 3 4 3 2" xfId="9716" xr:uid="{666BCFC5-A925-44DD-AE30-7642AE31D77D}"/>
    <cellStyle name="Normal 4 3 3 4 3 3" xfId="15440" xr:uid="{CCB85A7D-D683-4F6A-A9D8-E0C61C0F5C64}"/>
    <cellStyle name="Normal 4 3 3 4 4" xfId="6854" xr:uid="{8AA734AD-99A3-4705-9A57-72BD5731EE4B}"/>
    <cellStyle name="Normal 4 3 3 4 5" xfId="12578" xr:uid="{62305E2C-3FFD-4D56-A7EC-9C1ED51078FD}"/>
    <cellStyle name="Normal 4 3 3 5" xfId="1607" xr:uid="{E0A78007-378A-4819-BB32-9F3F7190CF5F}"/>
    <cellStyle name="Normal 4 3 3 5 2" xfId="4469" xr:uid="{E5DC079D-C77F-45C6-94A7-F89881F41A19}"/>
    <cellStyle name="Normal 4 3 3 5 2 2" xfId="10193" xr:uid="{72EC5D0E-EA1F-4685-ABF3-FE27EAFB86E2}"/>
    <cellStyle name="Normal 4 3 3 5 2 3" xfId="15917" xr:uid="{2B4E8E5F-A472-4C24-B837-FBD83AA86433}"/>
    <cellStyle name="Normal 4 3 3 5 3" xfId="7331" xr:uid="{E429700A-B26D-471A-9383-1ACC85F99234}"/>
    <cellStyle name="Normal 4 3 3 5 4" xfId="13055" xr:uid="{D6A2B651-2E13-4A7E-BFB7-836DE7492A9A}"/>
    <cellStyle name="Normal 4 3 3 6" xfId="3038" xr:uid="{9B2F7137-F853-4BB9-8BC3-DAD90F62C1FC}"/>
    <cellStyle name="Normal 4 3 3 6 2" xfId="8762" xr:uid="{FEE0214E-27C3-4A11-8F49-294035BC161C}"/>
    <cellStyle name="Normal 4 3 3 6 3" xfId="14486" xr:uid="{20FE02FD-3E15-4F9C-AFF6-7E37D36AD20C}"/>
    <cellStyle name="Normal 4 3 3 7" xfId="5900" xr:uid="{43E368E2-2DCB-4AFF-A104-1AA7A6FE4026}"/>
    <cellStyle name="Normal 4 3 3 8" xfId="11624" xr:uid="{E4CF724E-582D-4EF1-8F45-39BAE05984D7}"/>
    <cellStyle name="Normal 4 3 4" xfId="297" xr:uid="{A8CEE591-F29A-441E-AC6A-C8FBD649E279}"/>
    <cellStyle name="Normal 4 3 4 2" xfId="774" xr:uid="{5AE6BE7A-833C-46D8-B11D-4F1336A41F6F}"/>
    <cellStyle name="Normal 4 3 4 2 2" xfId="2205" xr:uid="{ECD2B816-900C-493A-B3E5-A70376849099}"/>
    <cellStyle name="Normal 4 3 4 2 2 2" xfId="5067" xr:uid="{6BC572CF-64F1-427F-A50F-8321FFBF78F0}"/>
    <cellStyle name="Normal 4 3 4 2 2 2 2" xfId="10791" xr:uid="{D8166C33-3FF7-412A-A5B4-E32D5E53FECB}"/>
    <cellStyle name="Normal 4 3 4 2 2 2 3" xfId="16515" xr:uid="{A92AC61B-7A03-4786-8A7C-DBCC78FCE872}"/>
    <cellStyle name="Normal 4 3 4 2 2 3" xfId="7929" xr:uid="{2EB9736C-9687-4E9B-9E7A-BE7CF5A198EC}"/>
    <cellStyle name="Normal 4 3 4 2 2 4" xfId="13653" xr:uid="{06B14E86-E6F9-423A-9B82-96CA32396161}"/>
    <cellStyle name="Normal 4 3 4 2 3" xfId="3636" xr:uid="{1E69D352-EB4E-4025-9C43-E31082014D12}"/>
    <cellStyle name="Normal 4 3 4 2 3 2" xfId="9360" xr:uid="{79AC1D45-D9F5-4CC5-96F4-00377AE0597A}"/>
    <cellStyle name="Normal 4 3 4 2 3 3" xfId="15084" xr:uid="{994F7B40-21D6-4425-8272-5EB43E7DDC29}"/>
    <cellStyle name="Normal 4 3 4 2 4" xfId="6498" xr:uid="{E453A33F-A45B-4ED1-89FF-FD88AA7174DE}"/>
    <cellStyle name="Normal 4 3 4 2 5" xfId="12222" xr:uid="{43A0BD86-71A8-41F4-ABA0-4AC9DE039439}"/>
    <cellStyle name="Normal 4 3 4 3" xfId="1251" xr:uid="{9609C723-737C-4FC1-8C89-9D7BFD7607FD}"/>
    <cellStyle name="Normal 4 3 4 3 2" xfId="2682" xr:uid="{449BDD89-5DB9-47EA-8EB2-1728534253D6}"/>
    <cellStyle name="Normal 4 3 4 3 2 2" xfId="5544" xr:uid="{00E911EF-4C6F-446D-A3AA-E2ECFA9AA552}"/>
    <cellStyle name="Normal 4 3 4 3 2 2 2" xfId="11268" xr:uid="{CAF5BA0F-825D-4631-B89B-638EA566B12C}"/>
    <cellStyle name="Normal 4 3 4 3 2 2 3" xfId="16992" xr:uid="{28380FCB-C28D-485B-AA14-8DCBCCFBFD1E}"/>
    <cellStyle name="Normal 4 3 4 3 2 3" xfId="8406" xr:uid="{667A0EB0-842A-45D3-9CE7-423D66D1CE46}"/>
    <cellStyle name="Normal 4 3 4 3 2 4" xfId="14130" xr:uid="{97EA83B7-B312-4B83-A0CE-FAED9EC5A464}"/>
    <cellStyle name="Normal 4 3 4 3 3" xfId="4113" xr:uid="{B27B6B94-8369-4D60-B897-A6D5FD616BE9}"/>
    <cellStyle name="Normal 4 3 4 3 3 2" xfId="9837" xr:uid="{52572AB6-2FA1-4B96-A963-35E81E19DFD1}"/>
    <cellStyle name="Normal 4 3 4 3 3 3" xfId="15561" xr:uid="{1407C16D-1555-48BB-AE9A-FC5C76CB2BB8}"/>
    <cellStyle name="Normal 4 3 4 3 4" xfId="6975" xr:uid="{B122986E-041D-40F6-815C-80209E543876}"/>
    <cellStyle name="Normal 4 3 4 3 5" xfId="12699" xr:uid="{F652AC02-6519-4E4B-95D1-31B56108F891}"/>
    <cellStyle name="Normal 4 3 4 4" xfId="1728" xr:uid="{96134774-B006-4B16-A7A0-138E545DEBE1}"/>
    <cellStyle name="Normal 4 3 4 4 2" xfId="4590" xr:uid="{E48729B5-A59B-49B2-9F94-7C3EDE1EE3FE}"/>
    <cellStyle name="Normal 4 3 4 4 2 2" xfId="10314" xr:uid="{824ECB78-9FED-4BFD-87D1-24491E81B64C}"/>
    <cellStyle name="Normal 4 3 4 4 2 3" xfId="16038" xr:uid="{FF495CDC-0D69-47D6-8361-BD109D205362}"/>
    <cellStyle name="Normal 4 3 4 4 3" xfId="7452" xr:uid="{2AE9EAF3-E0D6-4A4E-9EB6-966E905A0301}"/>
    <cellStyle name="Normal 4 3 4 4 4" xfId="13176" xr:uid="{1F17386F-56B4-4162-BD90-598D8728EBC7}"/>
    <cellStyle name="Normal 4 3 4 5" xfId="3159" xr:uid="{532DEC7E-82F3-45F0-B402-CF109A6AD99C}"/>
    <cellStyle name="Normal 4 3 4 5 2" xfId="8883" xr:uid="{29728C21-5300-4F3E-B1E5-041EE19FB751}"/>
    <cellStyle name="Normal 4 3 4 5 3" xfId="14607" xr:uid="{D6741BF5-149D-46DA-BB96-9E5EE7B81898}"/>
    <cellStyle name="Normal 4 3 4 6" xfId="6021" xr:uid="{DC7ADCED-3A95-4405-B070-E3021AB7160C}"/>
    <cellStyle name="Normal 4 3 4 7" xfId="11745" xr:uid="{AAE63C73-5DDC-45E8-81A6-3C67267D8A52}"/>
    <cellStyle name="Normal 4 3 5" xfId="535" xr:uid="{A2D01B15-4418-4FFB-85AE-CAAA0D461242}"/>
    <cellStyle name="Normal 4 3 5 2" xfId="1966" xr:uid="{0AA12816-C818-4B7A-A38E-4FC677BA30A2}"/>
    <cellStyle name="Normal 4 3 5 2 2" xfId="4828" xr:uid="{FA2DA2C5-3CCE-4611-A43C-6AA4AC7F0FD0}"/>
    <cellStyle name="Normal 4 3 5 2 2 2" xfId="10552" xr:uid="{1A844D8D-F9DB-4DF5-92EB-1CA7280467F4}"/>
    <cellStyle name="Normal 4 3 5 2 2 3" xfId="16276" xr:uid="{8E235BD0-C857-4F22-AB17-3D7A144D9162}"/>
    <cellStyle name="Normal 4 3 5 2 3" xfId="7690" xr:uid="{5FCB5F45-2E26-4FDF-9FA0-C9D299BE50D8}"/>
    <cellStyle name="Normal 4 3 5 2 4" xfId="13414" xr:uid="{70B1F1B6-4CF6-4C42-9ACF-A653DF719D43}"/>
    <cellStyle name="Normal 4 3 5 3" xfId="3397" xr:uid="{2D9488CB-39C1-4747-B192-E89BBEE9FE31}"/>
    <cellStyle name="Normal 4 3 5 3 2" xfId="9121" xr:uid="{FC497331-22CA-4D55-A80A-5E04F740B10B}"/>
    <cellStyle name="Normal 4 3 5 3 3" xfId="14845" xr:uid="{FDA9CE8C-1F9F-42E0-95F5-D7A9A0F73977}"/>
    <cellStyle name="Normal 4 3 5 4" xfId="6259" xr:uid="{9C9077E6-B570-45E4-B9F4-D5B655E1C243}"/>
    <cellStyle name="Normal 4 3 5 5" xfId="11983" xr:uid="{AAF92832-29FD-4152-8EC2-2AA998492339}"/>
    <cellStyle name="Normal 4 3 6" xfId="1012" xr:uid="{F2D014B4-0C7E-48D1-A1CE-EA11A3EE8835}"/>
    <cellStyle name="Normal 4 3 6 2" xfId="2443" xr:uid="{E48DC119-8419-455E-9D90-5C9517C9B8E0}"/>
    <cellStyle name="Normal 4 3 6 2 2" xfId="5305" xr:uid="{1ED197D2-C4A0-4072-9465-E92B92E279E4}"/>
    <cellStyle name="Normal 4 3 6 2 2 2" xfId="11029" xr:uid="{40BEB5C9-CCCD-45ED-B7A7-6DC7B5E1B7B8}"/>
    <cellStyle name="Normal 4 3 6 2 2 3" xfId="16753" xr:uid="{389DB071-752F-420F-A24A-E6C5987C8A8D}"/>
    <cellStyle name="Normal 4 3 6 2 3" xfId="8167" xr:uid="{712CBCC3-7895-4DD7-A170-6A3DA35F1197}"/>
    <cellStyle name="Normal 4 3 6 2 4" xfId="13891" xr:uid="{A9455CBA-8065-4F27-9044-39DB0C5F898B}"/>
    <cellStyle name="Normal 4 3 6 3" xfId="3874" xr:uid="{D44B99FC-5564-4CC5-A79B-CEFBFAC88333}"/>
    <cellStyle name="Normal 4 3 6 3 2" xfId="9598" xr:uid="{60D2796A-0D19-48F5-B0E8-A6372BC58048}"/>
    <cellStyle name="Normal 4 3 6 3 3" xfId="15322" xr:uid="{DFA221DB-3944-4975-A98F-273B4A9DA8AF}"/>
    <cellStyle name="Normal 4 3 6 4" xfId="6736" xr:uid="{4FD8939A-B76A-4D5B-9919-4BF85276F652}"/>
    <cellStyle name="Normal 4 3 6 5" xfId="12460" xr:uid="{876075D5-26B4-4E34-9D0F-6CBECDD4FC7E}"/>
    <cellStyle name="Normal 4 3 7" xfId="1489" xr:uid="{443304F4-DA23-4919-AA91-E79FB266680C}"/>
    <cellStyle name="Normal 4 3 7 2" xfId="4351" xr:uid="{76BB93BC-F157-46F2-9352-1294EDC7AD59}"/>
    <cellStyle name="Normal 4 3 7 2 2" xfId="10075" xr:uid="{C27EBC86-3995-4F95-A2B6-DCF1637D9156}"/>
    <cellStyle name="Normal 4 3 7 2 3" xfId="15799" xr:uid="{21AA0656-D7DD-4691-B679-3418D1E98A42}"/>
    <cellStyle name="Normal 4 3 7 3" xfId="7213" xr:uid="{E583DDCC-51EC-410B-9E23-643C8E677EA2}"/>
    <cellStyle name="Normal 4 3 7 4" xfId="12937" xr:uid="{AD99AA78-33DF-4F67-B39B-E91C2854D3C4}"/>
    <cellStyle name="Normal 4 3 8" xfId="2920" xr:uid="{49449B7E-7E77-46D4-80FB-3A7046755996}"/>
    <cellStyle name="Normal 4 3 8 2" xfId="8644" xr:uid="{1AB5FFAD-42F1-4543-A272-F643CCF39A88}"/>
    <cellStyle name="Normal 4 3 8 3" xfId="14368" xr:uid="{A841FD35-9656-4141-AFB0-135EFD599701}"/>
    <cellStyle name="Normal 4 3 9" xfId="5783" xr:uid="{9550B513-2009-4301-8E1B-12A0EE423763}"/>
    <cellStyle name="Normal 4 4" xfId="79" xr:uid="{479DF9A0-3CE1-465B-8C49-8B242C55FB63}"/>
    <cellStyle name="Normal 4 4 2" xfId="197" xr:uid="{53D3885A-091C-481A-9391-39ADDD2B3BA8}"/>
    <cellStyle name="Normal 4 4 2 2" xfId="436" xr:uid="{F39D9DC8-8881-44BA-9D8E-53AEC8C3B5C0}"/>
    <cellStyle name="Normal 4 4 2 2 2" xfId="913" xr:uid="{C6EBC427-3264-4699-980D-A75B40BE5312}"/>
    <cellStyle name="Normal 4 4 2 2 2 2" xfId="2344" xr:uid="{4AE36C46-5935-4A0E-BD26-58F8305EFDCB}"/>
    <cellStyle name="Normal 4 4 2 2 2 2 2" xfId="5206" xr:uid="{92D2F5C0-72DD-4A37-9017-676560333E8B}"/>
    <cellStyle name="Normal 4 4 2 2 2 2 2 2" xfId="10930" xr:uid="{602638BB-6402-4009-AEC1-2925B2F03BD3}"/>
    <cellStyle name="Normal 4 4 2 2 2 2 2 3" xfId="16654" xr:uid="{984C5AC1-2BB1-4150-B25F-7B602DA54127}"/>
    <cellStyle name="Normal 4 4 2 2 2 2 3" xfId="8068" xr:uid="{F9E06E90-7B7C-41DE-A16F-C83474B5D009}"/>
    <cellStyle name="Normal 4 4 2 2 2 2 4" xfId="13792" xr:uid="{AC159026-18E6-4857-9FBE-D29EE2F7121B}"/>
    <cellStyle name="Normal 4 4 2 2 2 3" xfId="3775" xr:uid="{C6EB359E-5FB2-41AE-B5FF-3230608CB170}"/>
    <cellStyle name="Normal 4 4 2 2 2 3 2" xfId="9499" xr:uid="{E251763B-3D05-4967-AC77-1BD1EFB45C10}"/>
    <cellStyle name="Normal 4 4 2 2 2 3 3" xfId="15223" xr:uid="{25E59228-698F-4F50-A789-E282554C178D}"/>
    <cellStyle name="Normal 4 4 2 2 2 4" xfId="6637" xr:uid="{24CBFD82-2875-48EB-840E-E0A5CCCD34E2}"/>
    <cellStyle name="Normal 4 4 2 2 2 5" xfId="12361" xr:uid="{B424F5E4-FE81-4C26-8327-04299E19234F}"/>
    <cellStyle name="Normal 4 4 2 2 3" xfId="1390" xr:uid="{AD7E33D4-D060-4AC4-A833-45E5E601CEBA}"/>
    <cellStyle name="Normal 4 4 2 2 3 2" xfId="2821" xr:uid="{99E142B5-A5D8-4D0E-9568-038050263485}"/>
    <cellStyle name="Normal 4 4 2 2 3 2 2" xfId="5683" xr:uid="{DCCC6BA8-736A-4DF8-8DB0-C40571878656}"/>
    <cellStyle name="Normal 4 4 2 2 3 2 2 2" xfId="11407" xr:uid="{BF275170-3DEC-4BF1-B8DE-4EFC09DB02E9}"/>
    <cellStyle name="Normal 4 4 2 2 3 2 2 3" xfId="17131" xr:uid="{74A703E1-5B0E-4726-9F44-9FE63360F42A}"/>
    <cellStyle name="Normal 4 4 2 2 3 2 3" xfId="8545" xr:uid="{E705BC50-18D4-40EC-AED2-FAB0E914564B}"/>
    <cellStyle name="Normal 4 4 2 2 3 2 4" xfId="14269" xr:uid="{1CEC3BA2-857C-49B7-9667-CAAA409C7EE8}"/>
    <cellStyle name="Normal 4 4 2 2 3 3" xfId="4252" xr:uid="{C2376BA5-1CE7-481E-BEFB-610AB6319651}"/>
    <cellStyle name="Normal 4 4 2 2 3 3 2" xfId="9976" xr:uid="{77234E88-B868-4A58-92EA-CA7E7D0BB1B7}"/>
    <cellStyle name="Normal 4 4 2 2 3 3 3" xfId="15700" xr:uid="{C42AAD55-FBB3-4FD9-B75C-B3F6758931FB}"/>
    <cellStyle name="Normal 4 4 2 2 3 4" xfId="7114" xr:uid="{114EE8AD-DA5C-48C3-96BC-B2B8F6CAD152}"/>
    <cellStyle name="Normal 4 4 2 2 3 5" xfId="12838" xr:uid="{A824ABFD-BE9E-4E23-BCC5-438718738355}"/>
    <cellStyle name="Normal 4 4 2 2 4" xfId="1867" xr:uid="{F0C3F0B6-0AE6-42C8-9336-4FBD5C357C82}"/>
    <cellStyle name="Normal 4 4 2 2 4 2" xfId="4729" xr:uid="{008FA5E5-9986-4129-9D65-223893537F1C}"/>
    <cellStyle name="Normal 4 4 2 2 4 2 2" xfId="10453" xr:uid="{3E95637D-B55A-40A1-9AA8-88E84FA2AFD2}"/>
    <cellStyle name="Normal 4 4 2 2 4 2 3" xfId="16177" xr:uid="{E5DB28C1-7B72-4E30-95D8-2B5614B7BCA1}"/>
    <cellStyle name="Normal 4 4 2 2 4 3" xfId="7591" xr:uid="{A86C392C-563A-42E6-9402-DC08CA245D0D}"/>
    <cellStyle name="Normal 4 4 2 2 4 4" xfId="13315" xr:uid="{F6611DCB-5753-4575-8ED5-75C3F7854E32}"/>
    <cellStyle name="Normal 4 4 2 2 5" xfId="3298" xr:uid="{F41B9067-19B5-4D30-AC0D-CFFA33B417FF}"/>
    <cellStyle name="Normal 4 4 2 2 5 2" xfId="9022" xr:uid="{0F22B524-6313-4C46-B14A-BEBC405C165B}"/>
    <cellStyle name="Normal 4 4 2 2 5 3" xfId="14746" xr:uid="{DCC13FD5-42CB-40E2-A6E6-767C425D465E}"/>
    <cellStyle name="Normal 4 4 2 2 6" xfId="6160" xr:uid="{DA82D165-3B76-482A-8886-D16D8978BF54}"/>
    <cellStyle name="Normal 4 4 2 2 7" xfId="11884" xr:uid="{83950B8D-961E-40B7-A049-729A1A88BD32}"/>
    <cellStyle name="Normal 4 4 2 3" xfId="674" xr:uid="{2D80F11E-05E4-4CF8-8021-FA868755A1A4}"/>
    <cellStyle name="Normal 4 4 2 3 2" xfId="2105" xr:uid="{E97F6769-8414-49C5-B5EF-596FD7623F98}"/>
    <cellStyle name="Normal 4 4 2 3 2 2" xfId="4967" xr:uid="{2D1F9119-2F0B-4971-8FE7-0C1101921490}"/>
    <cellStyle name="Normal 4 4 2 3 2 2 2" xfId="10691" xr:uid="{44973129-4E19-46F5-A925-3E2E4EC9841A}"/>
    <cellStyle name="Normal 4 4 2 3 2 2 3" xfId="16415" xr:uid="{45CF5581-3A72-44B7-B9AA-97A08FAE340D}"/>
    <cellStyle name="Normal 4 4 2 3 2 3" xfId="7829" xr:uid="{2CEE7C64-6538-40AA-96A1-F59F9B8E4969}"/>
    <cellStyle name="Normal 4 4 2 3 2 4" xfId="13553" xr:uid="{6841F30C-743A-49EB-B7EE-C35D6ACF4A21}"/>
    <cellStyle name="Normal 4 4 2 3 3" xfId="3536" xr:uid="{227434C1-00FE-4CE1-B61E-396E50D8A905}"/>
    <cellStyle name="Normal 4 4 2 3 3 2" xfId="9260" xr:uid="{F1CC2342-FF24-4AB8-8214-3F3E0DE37EF3}"/>
    <cellStyle name="Normal 4 4 2 3 3 3" xfId="14984" xr:uid="{F8CB8F89-8D2D-42E4-8FF3-A7957AB2AEAB}"/>
    <cellStyle name="Normal 4 4 2 3 4" xfId="6398" xr:uid="{336E1B9C-E753-41CF-AF36-36E28791E7D5}"/>
    <cellStyle name="Normal 4 4 2 3 5" xfId="12122" xr:uid="{815E0599-2652-482D-BCB9-E9D0346355C8}"/>
    <cellStyle name="Normal 4 4 2 4" xfId="1151" xr:uid="{0CB4AB94-4259-49D4-B3A1-EDBE032A8FDB}"/>
    <cellStyle name="Normal 4 4 2 4 2" xfId="2582" xr:uid="{54376604-75DE-4F19-BCFF-5658AC0C80B9}"/>
    <cellStyle name="Normal 4 4 2 4 2 2" xfId="5444" xr:uid="{7B84654A-EBA3-4FA0-AC7D-3BE1EAE54759}"/>
    <cellStyle name="Normal 4 4 2 4 2 2 2" xfId="11168" xr:uid="{0647D65B-9114-49DA-AA0A-A95800F7648F}"/>
    <cellStyle name="Normal 4 4 2 4 2 2 3" xfId="16892" xr:uid="{6018A7DB-B39B-427B-86C7-F9B9C6A4C130}"/>
    <cellStyle name="Normal 4 4 2 4 2 3" xfId="8306" xr:uid="{FCAF02E8-6645-42E9-89AC-68362425411E}"/>
    <cellStyle name="Normal 4 4 2 4 2 4" xfId="14030" xr:uid="{B1B935CE-EFE1-475E-B4B5-DF37F93DAF8D}"/>
    <cellStyle name="Normal 4 4 2 4 3" xfId="4013" xr:uid="{F1F3B0B8-6A60-4ABC-9158-7F13839E600B}"/>
    <cellStyle name="Normal 4 4 2 4 3 2" xfId="9737" xr:uid="{029DB906-BEAA-4F7D-9C2D-31184EFD76C9}"/>
    <cellStyle name="Normal 4 4 2 4 3 3" xfId="15461" xr:uid="{BB177AC1-CC5B-4591-9542-AB0498AD6413}"/>
    <cellStyle name="Normal 4 4 2 4 4" xfId="6875" xr:uid="{C64F8D99-03D7-4390-9452-FC965E7369B2}"/>
    <cellStyle name="Normal 4 4 2 4 5" xfId="12599" xr:uid="{5527CFB5-1226-4284-914D-55CC5D2F1B06}"/>
    <cellStyle name="Normal 4 4 2 5" xfId="1628" xr:uid="{E895FB3D-3FD0-4DC0-ADD4-9FA3C6CF18F3}"/>
    <cellStyle name="Normal 4 4 2 5 2" xfId="4490" xr:uid="{93957215-5B86-4673-A56B-31BE94232C60}"/>
    <cellStyle name="Normal 4 4 2 5 2 2" xfId="10214" xr:uid="{D3AA708E-D46D-4F84-83E2-947E4B9E1B8B}"/>
    <cellStyle name="Normal 4 4 2 5 2 3" xfId="15938" xr:uid="{D989B7DA-6C2D-4D2A-ADD6-E23315EA4A34}"/>
    <cellStyle name="Normal 4 4 2 5 3" xfId="7352" xr:uid="{3DFF1F66-DC21-4D10-B631-AA06A4BF5C1B}"/>
    <cellStyle name="Normal 4 4 2 5 4" xfId="13076" xr:uid="{7C174A33-138C-415B-921C-E61969780581}"/>
    <cellStyle name="Normal 4 4 2 6" xfId="3059" xr:uid="{04074CEB-C92A-463B-AD32-E3664E3A7420}"/>
    <cellStyle name="Normal 4 4 2 6 2" xfId="8783" xr:uid="{669AC015-B707-4993-AC8C-D0B69B49A18E}"/>
    <cellStyle name="Normal 4 4 2 6 3" xfId="14507" xr:uid="{1AEC797E-6DE8-497A-93D1-4E0CE766BAEF}"/>
    <cellStyle name="Normal 4 4 2 7" xfId="5921" xr:uid="{96F8B6F5-3729-4F4D-9BEE-07698107BC49}"/>
    <cellStyle name="Normal 4 4 2 8" xfId="11645" xr:uid="{0D412253-C439-4A15-9150-2A9F78FACC4D}"/>
    <cellStyle name="Normal 4 4 3" xfId="318" xr:uid="{35C6D9D3-6397-4330-A900-39B71FCCC145}"/>
    <cellStyle name="Normal 4 4 3 2" xfId="795" xr:uid="{9BBA9905-8D36-4BD7-B447-C51C7F34FE14}"/>
    <cellStyle name="Normal 4 4 3 2 2" xfId="2226" xr:uid="{53CE636E-1519-4DCD-B759-69826CC5B6E5}"/>
    <cellStyle name="Normal 4 4 3 2 2 2" xfId="5088" xr:uid="{C7DA226E-41CE-48BC-B0ED-2CC9DB17C842}"/>
    <cellStyle name="Normal 4 4 3 2 2 2 2" xfId="10812" xr:uid="{9EDEFE6D-6D72-4AC6-A727-0322C00E8DD4}"/>
    <cellStyle name="Normal 4 4 3 2 2 2 3" xfId="16536" xr:uid="{940B45F3-F68F-4791-9EE5-05CC81EC6120}"/>
    <cellStyle name="Normal 4 4 3 2 2 3" xfId="7950" xr:uid="{AB63E2FE-112A-4E5E-8467-C59C13F7A22F}"/>
    <cellStyle name="Normal 4 4 3 2 2 4" xfId="13674" xr:uid="{60EEBB7E-302F-4DD3-9223-3AA084F27395}"/>
    <cellStyle name="Normal 4 4 3 2 3" xfId="3657" xr:uid="{F357C5B0-FA8E-4342-9DD7-3A5404F38844}"/>
    <cellStyle name="Normal 4 4 3 2 3 2" xfId="9381" xr:uid="{32EBBD8D-6DF6-4085-913A-2087C7003407}"/>
    <cellStyle name="Normal 4 4 3 2 3 3" xfId="15105" xr:uid="{B0C9871F-3918-4FB3-8785-8901C999F970}"/>
    <cellStyle name="Normal 4 4 3 2 4" xfId="6519" xr:uid="{E5490E91-88B4-41CE-B72F-2AB423C819AC}"/>
    <cellStyle name="Normal 4 4 3 2 5" xfId="12243" xr:uid="{5C27B9E5-5557-4F23-976F-7BC5511A5476}"/>
    <cellStyle name="Normal 4 4 3 3" xfId="1272" xr:uid="{18C252F4-CC9E-4EF8-A1A8-AB7D204B102F}"/>
    <cellStyle name="Normal 4 4 3 3 2" xfId="2703" xr:uid="{3E6F5258-34A1-408B-B719-BE5B1E39A611}"/>
    <cellStyle name="Normal 4 4 3 3 2 2" xfId="5565" xr:uid="{70888C14-D2E5-4B30-AF99-794547385071}"/>
    <cellStyle name="Normal 4 4 3 3 2 2 2" xfId="11289" xr:uid="{5FB8A217-5932-41FE-B2D2-DE529D6F740D}"/>
    <cellStyle name="Normal 4 4 3 3 2 2 3" xfId="17013" xr:uid="{FBB0A8AB-A01D-4462-BE33-D2F872B35514}"/>
    <cellStyle name="Normal 4 4 3 3 2 3" xfId="8427" xr:uid="{5F37A48E-3EB1-4CB0-83C8-867EB33360C3}"/>
    <cellStyle name="Normal 4 4 3 3 2 4" xfId="14151" xr:uid="{EAA381EE-956C-49E2-92C8-3E047A9FC7E7}"/>
    <cellStyle name="Normal 4 4 3 3 3" xfId="4134" xr:uid="{1C0F11A0-2AA4-4775-8183-D6C7F41C59E0}"/>
    <cellStyle name="Normal 4 4 3 3 3 2" xfId="9858" xr:uid="{F6D8D528-957C-43D6-A449-B920F09E3997}"/>
    <cellStyle name="Normal 4 4 3 3 3 3" xfId="15582" xr:uid="{1AD14CD3-4B11-42E3-96D6-124021D1F126}"/>
    <cellStyle name="Normal 4 4 3 3 4" xfId="6996" xr:uid="{952FE53E-78DF-4FF1-8B20-5A7FD7C5FCBD}"/>
    <cellStyle name="Normal 4 4 3 3 5" xfId="12720" xr:uid="{DE3C774A-7C6C-4FFD-A332-B8F5A91C5E7B}"/>
    <cellStyle name="Normal 4 4 3 4" xfId="1749" xr:uid="{ABC3014C-CC11-4106-A128-DD6A49B5950E}"/>
    <cellStyle name="Normal 4 4 3 4 2" xfId="4611" xr:uid="{4909DDDD-F8E7-447B-97AB-3D98A08449DB}"/>
    <cellStyle name="Normal 4 4 3 4 2 2" xfId="10335" xr:uid="{9FFC8BE4-98E5-4D80-8B47-E64B374AE382}"/>
    <cellStyle name="Normal 4 4 3 4 2 3" xfId="16059" xr:uid="{68E7EF9D-8FB1-4A4A-BA44-59BF3EBA9945}"/>
    <cellStyle name="Normal 4 4 3 4 3" xfId="7473" xr:uid="{EC1C9681-12AF-4E20-936D-BAE99FADC1F0}"/>
    <cellStyle name="Normal 4 4 3 4 4" xfId="13197" xr:uid="{CB8CCBF0-EBCF-40D1-A7B3-A267D133EC9F}"/>
    <cellStyle name="Normal 4 4 3 5" xfId="3180" xr:uid="{3B5A9FDC-FC05-4252-B74F-C8A34F1101D2}"/>
    <cellStyle name="Normal 4 4 3 5 2" xfId="8904" xr:uid="{16888193-CF44-40C9-B452-CA479A4A4A61}"/>
    <cellStyle name="Normal 4 4 3 5 3" xfId="14628" xr:uid="{4BB879CF-55ED-496A-8B65-6803755C9956}"/>
    <cellStyle name="Normal 4 4 3 6" xfId="6042" xr:uid="{4198DCF9-0971-4C6B-9A1B-FE0F090741A3}"/>
    <cellStyle name="Normal 4 4 3 7" xfId="11766" xr:uid="{50DD8538-A602-4E02-A7B8-E6DE4F02DFA2}"/>
    <cellStyle name="Normal 4 4 4" xfId="556" xr:uid="{E47D7266-CC2A-4814-8AF6-3F51C463D3AF}"/>
    <cellStyle name="Normal 4 4 4 2" xfId="1987" xr:uid="{AC1F01AC-E545-4F50-80AA-3D04AFA32185}"/>
    <cellStyle name="Normal 4 4 4 2 2" xfId="4849" xr:uid="{388CB751-0332-47F3-A361-D2AB678964D2}"/>
    <cellStyle name="Normal 4 4 4 2 2 2" xfId="10573" xr:uid="{B2EF355A-5F27-4A59-B273-E55E7D4DA2B1}"/>
    <cellStyle name="Normal 4 4 4 2 2 3" xfId="16297" xr:uid="{2D40E7B4-F9BD-463B-806D-F8C34BB1228D}"/>
    <cellStyle name="Normal 4 4 4 2 3" xfId="7711" xr:uid="{DE51B71B-88B4-4809-9D70-AE2E2CA9CC8B}"/>
    <cellStyle name="Normal 4 4 4 2 4" xfId="13435" xr:uid="{3BFD7A2E-2865-4C07-BEF0-F306C4066710}"/>
    <cellStyle name="Normal 4 4 4 3" xfId="3418" xr:uid="{B5365F62-E13F-4784-92E4-1A87C5D03569}"/>
    <cellStyle name="Normal 4 4 4 3 2" xfId="9142" xr:uid="{AE075551-9E32-4AC8-B79C-860B9B0766AA}"/>
    <cellStyle name="Normal 4 4 4 3 3" xfId="14866" xr:uid="{997630BE-7AC5-45C5-B717-D530108BAA77}"/>
    <cellStyle name="Normal 4 4 4 4" xfId="6280" xr:uid="{D1A174E1-088B-4E16-9CDB-3343B08C6C80}"/>
    <cellStyle name="Normal 4 4 4 5" xfId="12004" xr:uid="{5AA59885-2DD9-48D0-928F-E37592769ECE}"/>
    <cellStyle name="Normal 4 4 5" xfId="1033" xr:uid="{301E3AE9-15E2-4BC9-96E0-C756477759F0}"/>
    <cellStyle name="Normal 4 4 5 2" xfId="2464" xr:uid="{67A002A7-E106-4853-B000-FF04BC2252BE}"/>
    <cellStyle name="Normal 4 4 5 2 2" xfId="5326" xr:uid="{AA5B8A3B-79CB-45B5-A7C1-A9C510E6AEC1}"/>
    <cellStyle name="Normal 4 4 5 2 2 2" xfId="11050" xr:uid="{13BFC97A-A410-4D9E-B519-D2615AE36CEC}"/>
    <cellStyle name="Normal 4 4 5 2 2 3" xfId="16774" xr:uid="{0DAC3E98-4BB0-4B16-B453-05B4CD67466C}"/>
    <cellStyle name="Normal 4 4 5 2 3" xfId="8188" xr:uid="{CD2C55C8-0D28-4AE3-B705-9A3E8A0C6473}"/>
    <cellStyle name="Normal 4 4 5 2 4" xfId="13912" xr:uid="{B7C15F6C-2F79-43E9-9AAC-F064304D4E2F}"/>
    <cellStyle name="Normal 4 4 5 3" xfId="3895" xr:uid="{447FA874-DE47-4812-9281-DFBD3C0BCE16}"/>
    <cellStyle name="Normal 4 4 5 3 2" xfId="9619" xr:uid="{373047A7-EA2B-4F36-A9D7-8D47345005F1}"/>
    <cellStyle name="Normal 4 4 5 3 3" xfId="15343" xr:uid="{002C684C-626B-4D20-8F2E-5AE65C4A5F69}"/>
    <cellStyle name="Normal 4 4 5 4" xfId="6757" xr:uid="{C7CA8954-1DD9-44DB-A8EF-6DD81A6A12E3}"/>
    <cellStyle name="Normal 4 4 5 5" xfId="12481" xr:uid="{7F203EC0-9E41-4E40-9BFD-F7415727E729}"/>
    <cellStyle name="Normal 4 4 6" xfId="1510" xr:uid="{058E4A4D-EC83-4B1F-BEC7-16E249F2AC3A}"/>
    <cellStyle name="Normal 4 4 6 2" xfId="4372" xr:uid="{A7A8D97D-E0A3-45FD-ADD2-63712125E9CE}"/>
    <cellStyle name="Normal 4 4 6 2 2" xfId="10096" xr:uid="{EFF88640-664B-44E8-AAAE-E487B5BDF8E4}"/>
    <cellStyle name="Normal 4 4 6 2 3" xfId="15820" xr:uid="{AAB3D4DC-CA00-423A-84BB-356ADCB14A9A}"/>
    <cellStyle name="Normal 4 4 6 3" xfId="7234" xr:uid="{629D6BF3-C287-4779-9399-0000352F9842}"/>
    <cellStyle name="Normal 4 4 6 4" xfId="12958" xr:uid="{1607DD91-4F2E-4860-A769-BFB93997CC17}"/>
    <cellStyle name="Normal 4 4 7" xfId="2941" xr:uid="{A859A20C-212C-4315-9FF7-EB6ED17848C4}"/>
    <cellStyle name="Normal 4 4 7 2" xfId="8665" xr:uid="{6BC548BF-7B13-4E62-AC74-AF343A5301EE}"/>
    <cellStyle name="Normal 4 4 7 3" xfId="14389" xr:uid="{76A126A2-79AA-49B1-B360-287ABC052167}"/>
    <cellStyle name="Normal 4 4 8" xfId="5803" xr:uid="{66E44BA5-7764-4C81-86D2-EC678BFB5592}"/>
    <cellStyle name="Normal 4 4 9" xfId="11527" xr:uid="{29F47E35-8624-44ED-AA45-C4D22EA322F5}"/>
    <cellStyle name="Normal 4 5" xfId="137" xr:uid="{9CD8050E-E4DA-4CE1-92F8-72B64B80A6C9}"/>
    <cellStyle name="Normal 4 5 2" xfId="376" xr:uid="{C6DA7787-116B-4BAE-AED4-15B3BDD7F6BA}"/>
    <cellStyle name="Normal 4 5 2 2" xfId="853" xr:uid="{8C7F927B-F288-4E04-80DF-2E678BC99B8E}"/>
    <cellStyle name="Normal 4 5 2 2 2" xfId="2284" xr:uid="{6F3CCF26-84FB-497A-B88B-35580B7FF58E}"/>
    <cellStyle name="Normal 4 5 2 2 2 2" xfId="5146" xr:uid="{062B9558-09B7-4769-8197-6AE014FF208C}"/>
    <cellStyle name="Normal 4 5 2 2 2 2 2" xfId="10870" xr:uid="{2010422B-13E9-4BE9-B000-3E1B91E805DF}"/>
    <cellStyle name="Normal 4 5 2 2 2 2 3" xfId="16594" xr:uid="{D56357EF-B947-46F4-B556-31385BED3823}"/>
    <cellStyle name="Normal 4 5 2 2 2 3" xfId="8008" xr:uid="{1E6CB5F4-8C94-40A9-BCD8-DFA72F584824}"/>
    <cellStyle name="Normal 4 5 2 2 2 4" xfId="13732" xr:uid="{92F848CB-33E7-4C52-9B2E-0597363FA49C}"/>
    <cellStyle name="Normal 4 5 2 2 3" xfId="3715" xr:uid="{771C950C-7EF5-4BC2-87BB-1F67D15394F9}"/>
    <cellStyle name="Normal 4 5 2 2 3 2" xfId="9439" xr:uid="{9CC217A6-47B6-4EA3-A96C-BAB52C9B35F6}"/>
    <cellStyle name="Normal 4 5 2 2 3 3" xfId="15163" xr:uid="{A1493032-B6F0-4E95-83FD-5EF5D274057A}"/>
    <cellStyle name="Normal 4 5 2 2 4" xfId="6577" xr:uid="{C3539082-3BBD-409A-867A-F059B6FE4050}"/>
    <cellStyle name="Normal 4 5 2 2 5" xfId="12301" xr:uid="{BC352F9A-A6B0-4A9B-A7F0-8DC5AF4033CD}"/>
    <cellStyle name="Normal 4 5 2 3" xfId="1330" xr:uid="{F1F87D00-C42E-4ED7-89A2-61C879751351}"/>
    <cellStyle name="Normal 4 5 2 3 2" xfId="2761" xr:uid="{ED0E547B-3DAA-4F3B-BA0E-60C6D8A59427}"/>
    <cellStyle name="Normal 4 5 2 3 2 2" xfId="5623" xr:uid="{20B93D09-40B6-4424-8BDA-E90FCFB092A2}"/>
    <cellStyle name="Normal 4 5 2 3 2 2 2" xfId="11347" xr:uid="{18AAACF2-7A12-423F-9CF0-5B2E3A99830F}"/>
    <cellStyle name="Normal 4 5 2 3 2 2 3" xfId="17071" xr:uid="{45B4C5F6-730A-43CA-99E4-BB8F9458F188}"/>
    <cellStyle name="Normal 4 5 2 3 2 3" xfId="8485" xr:uid="{ED5DFB91-BF42-45FE-AF5D-A372CD9341B0}"/>
    <cellStyle name="Normal 4 5 2 3 2 4" xfId="14209" xr:uid="{8679FD43-B82C-4626-BA12-78B01A5F9E5B}"/>
    <cellStyle name="Normal 4 5 2 3 3" xfId="4192" xr:uid="{96A9A8D9-9CE7-4838-B1D7-2BDF05CBBCF5}"/>
    <cellStyle name="Normal 4 5 2 3 3 2" xfId="9916" xr:uid="{9119D43B-A2DD-4035-9088-3D1080D90EA0}"/>
    <cellStyle name="Normal 4 5 2 3 3 3" xfId="15640" xr:uid="{1AC7C3D9-729C-4CB5-979F-B4D6C9280573}"/>
    <cellStyle name="Normal 4 5 2 3 4" xfId="7054" xr:uid="{77E91A90-9D66-4747-8C45-0ED6FE88A959}"/>
    <cellStyle name="Normal 4 5 2 3 5" xfId="12778" xr:uid="{CE5F8001-2A70-4522-B356-F8B29213A046}"/>
    <cellStyle name="Normal 4 5 2 4" xfId="1807" xr:uid="{3F708BBF-C791-4897-A61C-D03A0664CF74}"/>
    <cellStyle name="Normal 4 5 2 4 2" xfId="4669" xr:uid="{63DF8D0B-A64B-4D42-B051-704B2607469F}"/>
    <cellStyle name="Normal 4 5 2 4 2 2" xfId="10393" xr:uid="{13597CFC-61C2-4AAB-9EBC-1336B7056356}"/>
    <cellStyle name="Normal 4 5 2 4 2 3" xfId="16117" xr:uid="{4878583B-91A3-4DFA-852E-3A16323FD74C}"/>
    <cellStyle name="Normal 4 5 2 4 3" xfId="7531" xr:uid="{0286FABE-03B9-46CE-9FC2-CA2FA8053D37}"/>
    <cellStyle name="Normal 4 5 2 4 4" xfId="13255" xr:uid="{2AD3EA64-BEB6-499E-A5EF-4F2A12B1DEFF}"/>
    <cellStyle name="Normal 4 5 2 5" xfId="3238" xr:uid="{3996F8CE-9BE5-4186-A12A-359A85F8A85E}"/>
    <cellStyle name="Normal 4 5 2 5 2" xfId="8962" xr:uid="{56CA6DD9-218A-474C-B8B8-8AD789D9586F}"/>
    <cellStyle name="Normal 4 5 2 5 3" xfId="14686" xr:uid="{F58BE100-4BB8-4BF6-8048-82C08A573C78}"/>
    <cellStyle name="Normal 4 5 2 6" xfId="6100" xr:uid="{84443CC8-8BC3-493B-975F-5379826784EE}"/>
    <cellStyle name="Normal 4 5 2 7" xfId="11824" xr:uid="{F0B83171-48C0-4F6B-BC46-FC2F8721E454}"/>
    <cellStyle name="Normal 4 5 3" xfId="614" xr:uid="{E61B7C45-F14C-43C2-B7B8-71EE67A84D70}"/>
    <cellStyle name="Normal 4 5 3 2" xfId="2045" xr:uid="{56C73A74-FAA5-49A4-8681-E1D26DCB4F66}"/>
    <cellStyle name="Normal 4 5 3 2 2" xfId="4907" xr:uid="{1E76E7E5-00B8-4FF2-B1DE-CD69CCC32A07}"/>
    <cellStyle name="Normal 4 5 3 2 2 2" xfId="10631" xr:uid="{ADC0FADA-1745-4420-B2F9-42382D954FCA}"/>
    <cellStyle name="Normal 4 5 3 2 2 3" xfId="16355" xr:uid="{020904A5-D8DD-4ACA-9D91-ED2A215C024E}"/>
    <cellStyle name="Normal 4 5 3 2 3" xfId="7769" xr:uid="{3C91DA41-9BE9-4402-AA2B-1E71C2A1FD51}"/>
    <cellStyle name="Normal 4 5 3 2 4" xfId="13493" xr:uid="{1ED44673-9154-4AA1-A134-AEC4B7D67C80}"/>
    <cellStyle name="Normal 4 5 3 3" xfId="3476" xr:uid="{AB0C204B-CAB7-4350-8338-D4ADDBDEFB3C}"/>
    <cellStyle name="Normal 4 5 3 3 2" xfId="9200" xr:uid="{744089F0-51E3-437D-8BA1-85BCC1C466FB}"/>
    <cellStyle name="Normal 4 5 3 3 3" xfId="14924" xr:uid="{73CF175F-43F2-4A3B-BDC1-5EFBED931DF3}"/>
    <cellStyle name="Normal 4 5 3 4" xfId="6338" xr:uid="{6EE19E94-97AF-4BBB-9550-23F6CA933E5E}"/>
    <cellStyle name="Normal 4 5 3 5" xfId="12062" xr:uid="{F6D7B928-D548-4720-821D-74625D854D21}"/>
    <cellStyle name="Normal 4 5 4" xfId="1091" xr:uid="{9869794D-CBAB-4FC0-AD4C-5B85DC61BFFD}"/>
    <cellStyle name="Normal 4 5 4 2" xfId="2522" xr:uid="{D4E0F126-ADC6-4F16-9D63-7BBF8FA4A7B8}"/>
    <cellStyle name="Normal 4 5 4 2 2" xfId="5384" xr:uid="{093A7B74-15C1-4C84-845E-B100DEDCB16E}"/>
    <cellStyle name="Normal 4 5 4 2 2 2" xfId="11108" xr:uid="{9B91F2D8-FE4D-4FC3-84EB-5577C3ACAF21}"/>
    <cellStyle name="Normal 4 5 4 2 2 3" xfId="16832" xr:uid="{5C10B3F6-514B-46C2-8574-145516E7692F}"/>
    <cellStyle name="Normal 4 5 4 2 3" xfId="8246" xr:uid="{92D2C38F-0C02-4F76-8A77-A2957A288A20}"/>
    <cellStyle name="Normal 4 5 4 2 4" xfId="13970" xr:uid="{9AFDE2DA-CF60-49B6-9A81-74B5B2E08617}"/>
    <cellStyle name="Normal 4 5 4 3" xfId="3953" xr:uid="{E1CF3E2A-B8C8-472F-9AA1-71D083D8F77B}"/>
    <cellStyle name="Normal 4 5 4 3 2" xfId="9677" xr:uid="{BEA4B376-9DE5-464F-B92D-155D1A63A5D6}"/>
    <cellStyle name="Normal 4 5 4 3 3" xfId="15401" xr:uid="{97BB335D-5F2A-49DE-87FE-4B89588827D9}"/>
    <cellStyle name="Normal 4 5 4 4" xfId="6815" xr:uid="{BAA99E65-74A9-41C3-8489-C460D916DFA9}"/>
    <cellStyle name="Normal 4 5 4 5" xfId="12539" xr:uid="{5CE3DE6B-EEB4-4840-B0D6-6F7F4579ECF9}"/>
    <cellStyle name="Normal 4 5 5" xfId="1568" xr:uid="{EBE177C1-F895-4E1A-867C-DB50D5789607}"/>
    <cellStyle name="Normal 4 5 5 2" xfId="4430" xr:uid="{C78DDB61-F6F2-411B-95C8-94B116C54AD4}"/>
    <cellStyle name="Normal 4 5 5 2 2" xfId="10154" xr:uid="{2D031153-49E3-4A08-9183-E037852692BD}"/>
    <cellStyle name="Normal 4 5 5 2 3" xfId="15878" xr:uid="{662D36E4-E1F1-42A1-8CDA-D87AA25CEC0E}"/>
    <cellStyle name="Normal 4 5 5 3" xfId="7292" xr:uid="{56CA12FE-2BCF-43F5-A2DA-BACAD182418B}"/>
    <cellStyle name="Normal 4 5 5 4" xfId="13016" xr:uid="{7E946C1D-09E2-409D-89EA-E08A61E287A1}"/>
    <cellStyle name="Normal 4 5 6" xfId="2999" xr:uid="{3E31ADAB-88CD-4640-BB87-2A746C4C8C18}"/>
    <cellStyle name="Normal 4 5 6 2" xfId="8723" xr:uid="{CAE87A79-F99F-44CC-858D-BA1CAEDFBF72}"/>
    <cellStyle name="Normal 4 5 6 3" xfId="14447" xr:uid="{896EAB51-35CE-4CD6-BC90-07921DB5C889}"/>
    <cellStyle name="Normal 4 5 7" xfId="5861" xr:uid="{13C68528-3175-4F82-AE18-CEAF73CAD06A}"/>
    <cellStyle name="Normal 4 5 8" xfId="11585" xr:uid="{ECE053A5-90FE-499A-82A6-7E7CF5E1DDE4}"/>
    <cellStyle name="Normal 4 6" xfId="258" xr:uid="{38C45074-8E7C-4E83-AC71-33FEEEE7C2CF}"/>
    <cellStyle name="Normal 4 6 2" xfId="735" xr:uid="{6FC21F24-873C-4CA1-A7FD-490D82314580}"/>
    <cellStyle name="Normal 4 6 2 2" xfId="2166" xr:uid="{09B0A3FF-C049-412D-A93D-A7714A704D37}"/>
    <cellStyle name="Normal 4 6 2 2 2" xfId="5028" xr:uid="{960ABA50-FF3D-4159-8DDD-1A95BA9F93D4}"/>
    <cellStyle name="Normal 4 6 2 2 2 2" xfId="10752" xr:uid="{F880B3A9-9E51-4B27-BA9C-D3A95E9D7BDE}"/>
    <cellStyle name="Normal 4 6 2 2 2 3" xfId="16476" xr:uid="{BF4DC54F-4278-4945-A7F6-BA0CB8423820}"/>
    <cellStyle name="Normal 4 6 2 2 3" xfId="7890" xr:uid="{1D4848AB-6CD2-4E3D-9928-658ADF8D5E8D}"/>
    <cellStyle name="Normal 4 6 2 2 4" xfId="13614" xr:uid="{0C1D8F05-A435-4871-A5FF-A3682C83BCC9}"/>
    <cellStyle name="Normal 4 6 2 3" xfId="3597" xr:uid="{0FDDE59F-9009-4E88-9F30-A36150D7E221}"/>
    <cellStyle name="Normal 4 6 2 3 2" xfId="9321" xr:uid="{3647EDF8-ED4F-4F2E-883C-04DCBB400CA5}"/>
    <cellStyle name="Normal 4 6 2 3 3" xfId="15045" xr:uid="{098FEC77-B0D2-4DA3-A49C-904861FEE1F5}"/>
    <cellStyle name="Normal 4 6 2 4" xfId="6459" xr:uid="{684AF2F0-C384-4083-A5AE-AE9E899AFF62}"/>
    <cellStyle name="Normal 4 6 2 5" xfId="12183" xr:uid="{FF67C1EA-B000-4286-8235-E6DDBE8AE9FC}"/>
    <cellStyle name="Normal 4 6 3" xfId="1212" xr:uid="{D2D5B046-24AE-4702-87D4-3405A4516111}"/>
    <cellStyle name="Normal 4 6 3 2" xfId="2643" xr:uid="{23E95623-11BC-423E-9009-CAD4E4C8C281}"/>
    <cellStyle name="Normal 4 6 3 2 2" xfId="5505" xr:uid="{1419090A-A265-44D1-8DD6-82690E494571}"/>
    <cellStyle name="Normal 4 6 3 2 2 2" xfId="11229" xr:uid="{D4F2CCE7-2ED5-4BF8-9B9A-A24E895E6817}"/>
    <cellStyle name="Normal 4 6 3 2 2 3" xfId="16953" xr:uid="{F971BA5C-9DF1-481E-AA03-7E2D2411B173}"/>
    <cellStyle name="Normal 4 6 3 2 3" xfId="8367" xr:uid="{B9CAEA4F-6F48-481E-92CD-D0F61896BFE3}"/>
    <cellStyle name="Normal 4 6 3 2 4" xfId="14091" xr:uid="{F60A25EC-267D-4AEF-9854-84253E4B4650}"/>
    <cellStyle name="Normal 4 6 3 3" xfId="4074" xr:uid="{1B89BFD8-1314-404D-853F-3086F3694F3F}"/>
    <cellStyle name="Normal 4 6 3 3 2" xfId="9798" xr:uid="{C43870FA-66A8-4BE0-B3A1-D3469030809E}"/>
    <cellStyle name="Normal 4 6 3 3 3" xfId="15522" xr:uid="{FA0AEE60-2D10-446E-ACA0-374ECD2D7CEF}"/>
    <cellStyle name="Normal 4 6 3 4" xfId="6936" xr:uid="{7F6D4993-7843-4BED-9D55-25A61BA0640F}"/>
    <cellStyle name="Normal 4 6 3 5" xfId="12660" xr:uid="{7756C27B-0043-4313-A842-DC54B3C3F5C2}"/>
    <cellStyle name="Normal 4 6 4" xfId="1689" xr:uid="{402C3CE0-2885-4D97-9E19-275A273C4EE3}"/>
    <cellStyle name="Normal 4 6 4 2" xfId="4551" xr:uid="{E533DD15-1501-49F1-AA0E-E321D7404ED1}"/>
    <cellStyle name="Normal 4 6 4 2 2" xfId="10275" xr:uid="{FC478FD9-02ED-40C4-BA20-DCA2C108ECC2}"/>
    <cellStyle name="Normal 4 6 4 2 3" xfId="15999" xr:uid="{D1655E47-56A6-45E3-B9EF-313A5C3D2007}"/>
    <cellStyle name="Normal 4 6 4 3" xfId="7413" xr:uid="{12CFC5D4-6F46-4503-82DB-C08BEDC80963}"/>
    <cellStyle name="Normal 4 6 4 4" xfId="13137" xr:uid="{961C1154-1BEB-4F0F-8990-CE6206C96F6B}"/>
    <cellStyle name="Normal 4 6 5" xfId="3120" xr:uid="{99077107-5A9E-40E1-8B77-0DD099C9511C}"/>
    <cellStyle name="Normal 4 6 5 2" xfId="8844" xr:uid="{CDE1E94E-E704-4525-923D-B7A1D3044F76}"/>
    <cellStyle name="Normal 4 6 5 3" xfId="14568" xr:uid="{4DE897EA-329D-4882-84F8-0CCD1CD152F8}"/>
    <cellStyle name="Normal 4 6 6" xfId="5982" xr:uid="{7D68A082-1C57-44B8-8B8A-B3C89E3BCF41}"/>
    <cellStyle name="Normal 4 6 7" xfId="11706" xr:uid="{BB60B631-AB53-41DB-8137-A2D1C7A4422A}"/>
    <cellStyle name="Normal 4 7" xfId="496" xr:uid="{23BF9F6D-63F9-456A-B131-A5E6E2CC34D0}"/>
    <cellStyle name="Normal 4 7 2" xfId="1927" xr:uid="{77133262-900B-4C16-807D-B96718D84901}"/>
    <cellStyle name="Normal 4 7 2 2" xfId="4789" xr:uid="{BD71ECD0-7F70-4498-A33F-BCBE2253E794}"/>
    <cellStyle name="Normal 4 7 2 2 2" xfId="10513" xr:uid="{13605586-8CDF-4F12-8784-55E8D53CECB8}"/>
    <cellStyle name="Normal 4 7 2 2 3" xfId="16237" xr:uid="{A5AFA933-ABE1-451A-9838-B323E2622F52}"/>
    <cellStyle name="Normal 4 7 2 3" xfId="7651" xr:uid="{53750FAC-FBAF-4B97-904E-BD0EA45A3AAF}"/>
    <cellStyle name="Normal 4 7 2 4" xfId="13375" xr:uid="{F79AF892-4597-451D-AEB3-7FA2E4CA570E}"/>
    <cellStyle name="Normal 4 7 3" xfId="3358" xr:uid="{91C5B301-7C8D-4892-BEAC-4A516809D6F5}"/>
    <cellStyle name="Normal 4 7 3 2" xfId="9082" xr:uid="{684BA4DB-E1CA-4778-A05F-A00EDD0DF434}"/>
    <cellStyle name="Normal 4 7 3 3" xfId="14806" xr:uid="{1E21E49D-E9B3-435C-B82E-4AD566066110}"/>
    <cellStyle name="Normal 4 7 4" xfId="6220" xr:uid="{7FACF3CD-89F1-461A-87A8-B2BFA1E51FCA}"/>
    <cellStyle name="Normal 4 7 5" xfId="11944" xr:uid="{01FEC4A3-2613-42C1-8207-92559F27FF7C}"/>
    <cellStyle name="Normal 4 8" xfId="973" xr:uid="{4ABA00DD-E6BD-41C4-B610-E1B70747F7E1}"/>
    <cellStyle name="Normal 4 8 2" xfId="2404" xr:uid="{90DD035E-52A9-46EF-BF49-7E5FB8754345}"/>
    <cellStyle name="Normal 4 8 2 2" xfId="5266" xr:uid="{3DF688E1-5E60-471C-8A19-3377E7A64A5D}"/>
    <cellStyle name="Normal 4 8 2 2 2" xfId="10990" xr:uid="{AA2384BF-7D43-4D6B-889C-1087C649E701}"/>
    <cellStyle name="Normal 4 8 2 2 3" xfId="16714" xr:uid="{158D21FC-9469-4E23-A169-6134F0370465}"/>
    <cellStyle name="Normal 4 8 2 3" xfId="8128" xr:uid="{8EFEC0A7-BEE5-406D-B456-8590596F6FE1}"/>
    <cellStyle name="Normal 4 8 2 4" xfId="13852" xr:uid="{8D663D37-9B25-47A6-9831-8C5691C7C725}"/>
    <cellStyle name="Normal 4 8 3" xfId="3835" xr:uid="{6978FFB6-0B24-4505-A547-A4D6C5FA3DA1}"/>
    <cellStyle name="Normal 4 8 3 2" xfId="9559" xr:uid="{1CDF5E69-A805-4BDB-90CB-9E1C7FBBE374}"/>
    <cellStyle name="Normal 4 8 3 3" xfId="15283" xr:uid="{B4048785-3B74-4F17-88F0-9EE397B1D4FC}"/>
    <cellStyle name="Normal 4 8 4" xfId="6697" xr:uid="{6969702B-61AE-4424-B8F7-6B9D5CE15AA8}"/>
    <cellStyle name="Normal 4 8 5" xfId="12421" xr:uid="{1A537921-B01D-42B7-8643-6B20F7946DFB}"/>
    <cellStyle name="Normal 4 9" xfId="1450" xr:uid="{48C0EA47-564F-4459-AEED-EDDD154876C7}"/>
    <cellStyle name="Normal 4 9 2" xfId="4312" xr:uid="{38F21C68-AF4A-462A-881C-BAC359D21CC6}"/>
    <cellStyle name="Normal 4 9 2 2" xfId="10036" xr:uid="{B899B726-71E7-4A1C-8197-A76382F66CF1}"/>
    <cellStyle name="Normal 4 9 2 3" xfId="15760" xr:uid="{BEFE8160-1488-4A8C-829A-EDEB1A1328D0}"/>
    <cellStyle name="Normal 4 9 3" xfId="7174" xr:uid="{75BE2D23-8B9A-415D-AB20-1BABB1483ED6}"/>
    <cellStyle name="Normal 4 9 4" xfId="12898" xr:uid="{8A5D83D5-B91D-4927-83A4-EED51C2D6DF6}"/>
    <cellStyle name="Normal 5" xfId="22" xr:uid="{F5C54C8A-22C5-4ED1-81B1-9EBCEBD2CF8A}"/>
    <cellStyle name="Normal 5 10" xfId="11470" xr:uid="{8046CD86-BB90-473E-BCED-E98DE35FBE04}"/>
    <cellStyle name="Normal 5 2" xfId="81" xr:uid="{AC87AE96-18FA-4444-AD2E-1119F713A964}"/>
    <cellStyle name="Normal 5 2 2" xfId="199" xr:uid="{89194EB8-C20B-4867-9931-0D19CCA1D00C}"/>
    <cellStyle name="Normal 5 2 2 2" xfId="438" xr:uid="{32C301C0-2C36-4729-ABA4-1A18907D433C}"/>
    <cellStyle name="Normal 5 2 2 2 2" xfId="915" xr:uid="{E4D1803A-6829-42B9-91F5-93C7B8806AEA}"/>
    <cellStyle name="Normal 5 2 2 2 2 2" xfId="2346" xr:uid="{2EB80636-D558-478D-9A45-6BEF64DD9FFE}"/>
    <cellStyle name="Normal 5 2 2 2 2 2 2" xfId="5208" xr:uid="{B8FB2548-6C09-42AB-A497-82BBC6B8AB18}"/>
    <cellStyle name="Normal 5 2 2 2 2 2 2 2" xfId="10932" xr:uid="{7064B089-58E4-437D-B861-8B676B2D6711}"/>
    <cellStyle name="Normal 5 2 2 2 2 2 2 3" xfId="16656" xr:uid="{F262B73A-ECB2-44F2-B45A-1CB52CBDFA77}"/>
    <cellStyle name="Normal 5 2 2 2 2 2 3" xfId="8070" xr:uid="{52CB7571-928C-4DB2-8F79-7ED07A747744}"/>
    <cellStyle name="Normal 5 2 2 2 2 2 4" xfId="13794" xr:uid="{0AD0AC39-A54C-4CEB-B0CF-9F1D55B0144C}"/>
    <cellStyle name="Normal 5 2 2 2 2 3" xfId="3777" xr:uid="{457420A5-07B0-4B39-9A88-9E278920E52B}"/>
    <cellStyle name="Normal 5 2 2 2 2 3 2" xfId="9501" xr:uid="{57EE22C5-4F7E-4610-B124-F12659C5F66F}"/>
    <cellStyle name="Normal 5 2 2 2 2 3 3" xfId="15225" xr:uid="{DB86CDE6-98C6-4534-A7B2-CFDCA17F8BA7}"/>
    <cellStyle name="Normal 5 2 2 2 2 4" xfId="6639" xr:uid="{DFCAE2D1-7417-4AA4-9934-37AFC67C5015}"/>
    <cellStyle name="Normal 5 2 2 2 2 5" xfId="12363" xr:uid="{64ACA540-B7EC-47C3-91B0-0405FB3BB24B}"/>
    <cellStyle name="Normal 5 2 2 2 3" xfId="1392" xr:uid="{3054C25B-E627-4B00-AB8C-3915FD2D6D2F}"/>
    <cellStyle name="Normal 5 2 2 2 3 2" xfId="2823" xr:uid="{235E5ACB-468D-4C7C-BBA1-ACEA5E6D04A6}"/>
    <cellStyle name="Normal 5 2 2 2 3 2 2" xfId="5685" xr:uid="{59FE94E0-1D1C-4133-A271-AB9840DA9762}"/>
    <cellStyle name="Normal 5 2 2 2 3 2 2 2" xfId="11409" xr:uid="{1E4BA481-E5D3-4E47-8807-3B909C3B640B}"/>
    <cellStyle name="Normal 5 2 2 2 3 2 2 3" xfId="17133" xr:uid="{07EE7192-1A25-4D79-9E32-BC95D2E7E7E0}"/>
    <cellStyle name="Normal 5 2 2 2 3 2 3" xfId="8547" xr:uid="{DBFA6B6B-AA47-472C-89AD-8C241F2124D8}"/>
    <cellStyle name="Normal 5 2 2 2 3 2 4" xfId="14271" xr:uid="{3BBE4A91-E2E4-43B1-AD20-98B39CCF79DB}"/>
    <cellStyle name="Normal 5 2 2 2 3 3" xfId="4254" xr:uid="{7BC9D45B-83AB-4C12-9FAA-3F7F6C968BB0}"/>
    <cellStyle name="Normal 5 2 2 2 3 3 2" xfId="9978" xr:uid="{B38EB294-A99E-4FDF-AB85-AA215E534672}"/>
    <cellStyle name="Normal 5 2 2 2 3 3 3" xfId="15702" xr:uid="{B5BF5E2D-B4CD-42F2-B285-D10CF306B1C0}"/>
    <cellStyle name="Normal 5 2 2 2 3 4" xfId="7116" xr:uid="{5FE403C1-62EA-4B7A-8A17-6CF95A94A311}"/>
    <cellStyle name="Normal 5 2 2 2 3 5" xfId="12840" xr:uid="{DEA3AE4F-631E-43D5-96BB-849C1517BE14}"/>
    <cellStyle name="Normal 5 2 2 2 4" xfId="1869" xr:uid="{07A03481-3DB1-4C7F-8A07-950AB6193354}"/>
    <cellStyle name="Normal 5 2 2 2 4 2" xfId="4731" xr:uid="{144C1DAB-C6B4-435D-8E92-55FF9416F992}"/>
    <cellStyle name="Normal 5 2 2 2 4 2 2" xfId="10455" xr:uid="{D7736533-234F-45E7-8F30-3A5EE431B165}"/>
    <cellStyle name="Normal 5 2 2 2 4 2 3" xfId="16179" xr:uid="{FD07F9AC-D980-4104-B007-F3C84C5C5B71}"/>
    <cellStyle name="Normal 5 2 2 2 4 3" xfId="7593" xr:uid="{B2F7D458-31ED-43E3-BC12-CC4455FF45B1}"/>
    <cellStyle name="Normal 5 2 2 2 4 4" xfId="13317" xr:uid="{54B9245A-D3D8-4B49-996B-45FAF00042F8}"/>
    <cellStyle name="Normal 5 2 2 2 5" xfId="3300" xr:uid="{B7665CC9-ADF1-4693-8729-1BEF44A0F45D}"/>
    <cellStyle name="Normal 5 2 2 2 5 2" xfId="9024" xr:uid="{234FE2AA-2F65-4A70-B65C-039B1EA54EDD}"/>
    <cellStyle name="Normal 5 2 2 2 5 3" xfId="14748" xr:uid="{677AF39A-E668-484D-8036-F3BD31925AF8}"/>
    <cellStyle name="Normal 5 2 2 2 6" xfId="6162" xr:uid="{553C7337-7803-4CB1-B443-F4C5238AF057}"/>
    <cellStyle name="Normal 5 2 2 2 7" xfId="11886" xr:uid="{3E3514FB-3356-4A99-80CD-EE5741AEACD1}"/>
    <cellStyle name="Normal 5 2 2 3" xfId="676" xr:uid="{F18EDC43-F4B3-43B9-ABDE-4F611AD8D983}"/>
    <cellStyle name="Normal 5 2 2 3 2" xfId="2107" xr:uid="{1E109329-450E-41D5-9165-54DFF10DC665}"/>
    <cellStyle name="Normal 5 2 2 3 2 2" xfId="4969" xr:uid="{10B296E0-72AE-4EA0-8016-E4A20D975076}"/>
    <cellStyle name="Normal 5 2 2 3 2 2 2" xfId="10693" xr:uid="{B05C1B0A-5547-4ACD-B9F9-EBA2FC08E10C}"/>
    <cellStyle name="Normal 5 2 2 3 2 2 3" xfId="16417" xr:uid="{BB0B5E23-0831-4087-8D02-88875E82E675}"/>
    <cellStyle name="Normal 5 2 2 3 2 3" xfId="7831" xr:uid="{2DBB693E-6A38-4E02-9DBD-E7C84D123C12}"/>
    <cellStyle name="Normal 5 2 2 3 2 4" xfId="13555" xr:uid="{B02F6E25-DE37-4D55-B50C-50E9F6448D0E}"/>
    <cellStyle name="Normal 5 2 2 3 3" xfId="3538" xr:uid="{DDF725C5-E667-4DAB-AF9F-30818233FB22}"/>
    <cellStyle name="Normal 5 2 2 3 3 2" xfId="9262" xr:uid="{226B0D34-495D-41E9-9F19-27727D8FF557}"/>
    <cellStyle name="Normal 5 2 2 3 3 3" xfId="14986" xr:uid="{2633F147-9C2A-40A7-ABD6-0E3FCB74B860}"/>
    <cellStyle name="Normal 5 2 2 3 4" xfId="6400" xr:uid="{E5394C63-11A7-4C26-A55C-42B885D39416}"/>
    <cellStyle name="Normal 5 2 2 3 5" xfId="12124" xr:uid="{52AAD476-A04D-4536-9B16-73861B36509E}"/>
    <cellStyle name="Normal 5 2 2 4" xfId="1153" xr:uid="{9E1117BE-8C2D-4056-B8D1-1F704B68DFFF}"/>
    <cellStyle name="Normal 5 2 2 4 2" xfId="2584" xr:uid="{82D86969-4183-4426-ABB4-3EC4044FE7CB}"/>
    <cellStyle name="Normal 5 2 2 4 2 2" xfId="5446" xr:uid="{49CCFEE3-E8B9-44D4-BC8C-394284774BA3}"/>
    <cellStyle name="Normal 5 2 2 4 2 2 2" xfId="11170" xr:uid="{A5409B83-7ED6-4FC4-9DAE-5A00EAD8DA92}"/>
    <cellStyle name="Normal 5 2 2 4 2 2 3" xfId="16894" xr:uid="{FC8D35E3-098D-47C5-BC71-896DAC472530}"/>
    <cellStyle name="Normal 5 2 2 4 2 3" xfId="8308" xr:uid="{B73FEF1D-F48D-41B9-A1C2-9467E42CACCD}"/>
    <cellStyle name="Normal 5 2 2 4 2 4" xfId="14032" xr:uid="{358D3381-AE21-42EE-A460-B44C6A377C87}"/>
    <cellStyle name="Normal 5 2 2 4 3" xfId="4015" xr:uid="{706B0353-C130-4118-B195-0868F156F0FA}"/>
    <cellStyle name="Normal 5 2 2 4 3 2" xfId="9739" xr:uid="{C3F25B16-849B-495D-8C9A-E1FBE943CFFB}"/>
    <cellStyle name="Normal 5 2 2 4 3 3" xfId="15463" xr:uid="{5D83074E-5730-456C-9E44-F47499E96CDF}"/>
    <cellStyle name="Normal 5 2 2 4 4" xfId="6877" xr:uid="{69A267DE-58DB-429E-A623-8BC494C53EFD}"/>
    <cellStyle name="Normal 5 2 2 4 5" xfId="12601" xr:uid="{66A28D57-B776-4AC0-BD51-24A05BF4873F}"/>
    <cellStyle name="Normal 5 2 2 5" xfId="1630" xr:uid="{072620D2-5EE0-4850-8840-EC7581ACC676}"/>
    <cellStyle name="Normal 5 2 2 5 2" xfId="4492" xr:uid="{4D2815C2-0B65-4907-95CF-DDF62F5CFC30}"/>
    <cellStyle name="Normal 5 2 2 5 2 2" xfId="10216" xr:uid="{42F22333-BAFF-4DE4-8905-AAA1FE39CBBB}"/>
    <cellStyle name="Normal 5 2 2 5 2 3" xfId="15940" xr:uid="{6F0B406C-A103-46A4-AE2F-2762788A6397}"/>
    <cellStyle name="Normal 5 2 2 5 3" xfId="7354" xr:uid="{6DA3C2DE-83DA-431D-8DFD-6170FC67B5B8}"/>
    <cellStyle name="Normal 5 2 2 5 4" xfId="13078" xr:uid="{BDE13123-E688-4B49-A895-7E440AC20DE9}"/>
    <cellStyle name="Normal 5 2 2 6" xfId="3061" xr:uid="{6996AC02-5C38-4D8B-AF6A-6E75105D73E6}"/>
    <cellStyle name="Normal 5 2 2 6 2" xfId="8785" xr:uid="{251651AD-3AC8-4BF8-966C-74C6C94700B7}"/>
    <cellStyle name="Normal 5 2 2 6 3" xfId="14509" xr:uid="{319867F9-8EB9-4F81-A10F-EEFA1B7392D5}"/>
    <cellStyle name="Normal 5 2 2 7" xfId="5923" xr:uid="{E914055A-D753-47F8-BA6F-8FBBB86F88AF}"/>
    <cellStyle name="Normal 5 2 2 8" xfId="11647" xr:uid="{46B1E74E-296E-4F4F-9716-45595A1035B4}"/>
    <cellStyle name="Normal 5 2 3" xfId="320" xr:uid="{0E0C877E-AACE-46DA-8C5F-B51F9C1DC46E}"/>
    <cellStyle name="Normal 5 2 3 2" xfId="797" xr:uid="{D4F0955B-7C55-4249-AC6B-55883D838CD9}"/>
    <cellStyle name="Normal 5 2 3 2 2" xfId="2228" xr:uid="{26776A80-A635-45FC-A0A0-84F6F0993C4D}"/>
    <cellStyle name="Normal 5 2 3 2 2 2" xfId="5090" xr:uid="{66462CF5-CA13-4BD5-9999-B4362F9C3EA5}"/>
    <cellStyle name="Normal 5 2 3 2 2 2 2" xfId="10814" xr:uid="{76F68A3C-BBFD-43A3-8373-87527CCBA982}"/>
    <cellStyle name="Normal 5 2 3 2 2 2 3" xfId="16538" xr:uid="{85BB6AC4-6FF5-4C9F-8A06-E5993AFF9AF6}"/>
    <cellStyle name="Normal 5 2 3 2 2 3" xfId="7952" xr:uid="{3A5CC452-DC0F-4D4B-AD31-15B59C626654}"/>
    <cellStyle name="Normal 5 2 3 2 2 4" xfId="13676" xr:uid="{AA9EBB2C-6C2B-4736-9D65-FD3F494CEF24}"/>
    <cellStyle name="Normal 5 2 3 2 3" xfId="3659" xr:uid="{E61CFED6-D754-456E-9364-E8763607B25D}"/>
    <cellStyle name="Normal 5 2 3 2 3 2" xfId="9383" xr:uid="{92861837-78AD-4BC9-B764-5000F6476AA7}"/>
    <cellStyle name="Normal 5 2 3 2 3 3" xfId="15107" xr:uid="{4DADC412-9B5E-4788-9310-F58309BDDABB}"/>
    <cellStyle name="Normal 5 2 3 2 4" xfId="6521" xr:uid="{FB77A036-35AB-4BBD-991E-C5F222F12794}"/>
    <cellStyle name="Normal 5 2 3 2 5" xfId="12245" xr:uid="{26234DF5-30B8-4646-9CA8-8A89B7920E6A}"/>
    <cellStyle name="Normal 5 2 3 3" xfId="1274" xr:uid="{08E05427-BF2C-4BA1-8C0F-3F889C988515}"/>
    <cellStyle name="Normal 5 2 3 3 2" xfId="2705" xr:uid="{827B729F-A389-4A68-A746-A59D37A7B240}"/>
    <cellStyle name="Normal 5 2 3 3 2 2" xfId="5567" xr:uid="{E02C5AF5-75A6-41FC-A165-110BB208FBEA}"/>
    <cellStyle name="Normal 5 2 3 3 2 2 2" xfId="11291" xr:uid="{438C3A16-CF74-4F32-BC29-3771075E3F77}"/>
    <cellStyle name="Normal 5 2 3 3 2 2 3" xfId="17015" xr:uid="{A0C3B3B1-46BB-4458-B424-B6910AFD0B07}"/>
    <cellStyle name="Normal 5 2 3 3 2 3" xfId="8429" xr:uid="{0A3CB0C5-842C-4430-B8AC-FF46B9EF36CC}"/>
    <cellStyle name="Normal 5 2 3 3 2 4" xfId="14153" xr:uid="{90BE9A8F-D527-43C7-A3ED-C7CA2515F81C}"/>
    <cellStyle name="Normal 5 2 3 3 3" xfId="4136" xr:uid="{69365FBB-CD84-4AD7-AAE4-113D96570ED9}"/>
    <cellStyle name="Normal 5 2 3 3 3 2" xfId="9860" xr:uid="{E9B892DB-96B4-4960-ADA7-BA60C0F0C78C}"/>
    <cellStyle name="Normal 5 2 3 3 3 3" xfId="15584" xr:uid="{DF0A7022-C146-4176-9142-2F60ED8C2F7F}"/>
    <cellStyle name="Normal 5 2 3 3 4" xfId="6998" xr:uid="{E40D9F1A-6E9D-491D-904F-41F4E3059808}"/>
    <cellStyle name="Normal 5 2 3 3 5" xfId="12722" xr:uid="{18EB32CD-EC8B-4231-AE8F-13C8499A63FD}"/>
    <cellStyle name="Normal 5 2 3 4" xfId="1751" xr:uid="{5C07E02E-6AA0-4808-9EF8-92F1473DF446}"/>
    <cellStyle name="Normal 5 2 3 4 2" xfId="4613" xr:uid="{6E03F1AE-A4B8-4979-B2C5-F4A0FC1CA47D}"/>
    <cellStyle name="Normal 5 2 3 4 2 2" xfId="10337" xr:uid="{77343B1E-20E5-4F77-B46D-EC2F86BEB74A}"/>
    <cellStyle name="Normal 5 2 3 4 2 3" xfId="16061" xr:uid="{DC9623AA-80ED-41D9-BAB3-B96D967217A7}"/>
    <cellStyle name="Normal 5 2 3 4 3" xfId="7475" xr:uid="{8B436750-1103-41C0-901F-D8E3B2A091CA}"/>
    <cellStyle name="Normal 5 2 3 4 4" xfId="13199" xr:uid="{3FF6FEE6-AAA9-4FF6-A9BB-B5969B49E8D9}"/>
    <cellStyle name="Normal 5 2 3 5" xfId="3182" xr:uid="{8C60219B-6731-4D80-8C81-431A7B80D063}"/>
    <cellStyle name="Normal 5 2 3 5 2" xfId="8906" xr:uid="{1FD8668A-C685-4E74-9393-430039DE3482}"/>
    <cellStyle name="Normal 5 2 3 5 3" xfId="14630" xr:uid="{60532BE9-4100-466F-9C78-B143E23BE00F}"/>
    <cellStyle name="Normal 5 2 3 6" xfId="6044" xr:uid="{C26E5C7B-4D5E-4236-811C-B9CC1B4D2DEF}"/>
    <cellStyle name="Normal 5 2 3 7" xfId="11768" xr:uid="{F15A3B19-EEED-497C-8078-43501F849159}"/>
    <cellStyle name="Normal 5 2 4" xfId="558" xr:uid="{675C2055-F0D7-4DA8-AD67-19486170B56A}"/>
    <cellStyle name="Normal 5 2 4 2" xfId="1989" xr:uid="{3377265D-F717-4BAF-9D5E-944CEFF9044D}"/>
    <cellStyle name="Normal 5 2 4 2 2" xfId="4851" xr:uid="{584DD6CC-A5B0-4141-9408-3DBABF9B372C}"/>
    <cellStyle name="Normal 5 2 4 2 2 2" xfId="10575" xr:uid="{E0A5F337-E206-4728-9461-B000F8734650}"/>
    <cellStyle name="Normal 5 2 4 2 2 3" xfId="16299" xr:uid="{1B6256AD-6746-4F9C-9692-C1FA80F49D08}"/>
    <cellStyle name="Normal 5 2 4 2 3" xfId="7713" xr:uid="{EFD5FE1B-F6D8-40E9-8ABB-54D5FC5140E7}"/>
    <cellStyle name="Normal 5 2 4 2 4" xfId="13437" xr:uid="{BE4889D8-AC80-418C-9602-A99B59ED306A}"/>
    <cellStyle name="Normal 5 2 4 3" xfId="3420" xr:uid="{8B5431C9-77C4-42B3-939E-088B80E15A85}"/>
    <cellStyle name="Normal 5 2 4 3 2" xfId="9144" xr:uid="{D0700E17-6B16-4721-B79F-ACE342D82057}"/>
    <cellStyle name="Normal 5 2 4 3 3" xfId="14868" xr:uid="{9B3E46D2-6924-4A20-B21A-E65982A17BCC}"/>
    <cellStyle name="Normal 5 2 4 4" xfId="6282" xr:uid="{AA0FAE69-C7D7-4E2B-8346-FEEA4A126DEB}"/>
    <cellStyle name="Normal 5 2 4 5" xfId="12006" xr:uid="{0EF4A610-71C2-473D-9F2F-93A65D995739}"/>
    <cellStyle name="Normal 5 2 5" xfId="1035" xr:uid="{BACD4EDB-AB74-4DC5-9135-C6898A808EED}"/>
    <cellStyle name="Normal 5 2 5 2" xfId="2466" xr:uid="{DC221281-7B8E-4266-B170-A9ED0531EEA8}"/>
    <cellStyle name="Normal 5 2 5 2 2" xfId="5328" xr:uid="{85C5C0A4-FB22-44C8-AEFB-4B73AE149496}"/>
    <cellStyle name="Normal 5 2 5 2 2 2" xfId="11052" xr:uid="{A28FD212-DF65-4CD8-B582-01C4E5635EBF}"/>
    <cellStyle name="Normal 5 2 5 2 2 3" xfId="16776" xr:uid="{4DAD310A-09A8-4D2B-8D4A-45C36823F0E9}"/>
    <cellStyle name="Normal 5 2 5 2 3" xfId="8190" xr:uid="{4E6867F7-EF4F-450E-A1E2-3EE015658B2D}"/>
    <cellStyle name="Normal 5 2 5 2 4" xfId="13914" xr:uid="{88277B47-7632-4D10-A9A8-482C0370C07D}"/>
    <cellStyle name="Normal 5 2 5 3" xfId="3897" xr:uid="{6CFD6A13-CDA8-4253-9541-CF2E0CFA3BA1}"/>
    <cellStyle name="Normal 5 2 5 3 2" xfId="9621" xr:uid="{EB0790B1-FDE9-4D1A-8AA1-4BE0FB3F7471}"/>
    <cellStyle name="Normal 5 2 5 3 3" xfId="15345" xr:uid="{1ACB57BC-5B44-4EA3-A1D2-C1E3079E0143}"/>
    <cellStyle name="Normal 5 2 5 4" xfId="6759" xr:uid="{AECE5F2F-5E1D-49DD-9E7A-41E6254F597F}"/>
    <cellStyle name="Normal 5 2 5 5" xfId="12483" xr:uid="{3B66C45A-6808-401E-B77F-0061CDB2C2E3}"/>
    <cellStyle name="Normal 5 2 6" xfId="1512" xr:uid="{D57F7F66-9397-4840-A814-277DC6768658}"/>
    <cellStyle name="Normal 5 2 6 2" xfId="4374" xr:uid="{406A5AC3-7513-467B-A6AF-3F48C6B19111}"/>
    <cellStyle name="Normal 5 2 6 2 2" xfId="10098" xr:uid="{1DE0028E-F989-4BD8-BF0E-8ACCAE31A3F8}"/>
    <cellStyle name="Normal 5 2 6 2 3" xfId="15822" xr:uid="{3A7EFC9F-1E5B-4F21-8760-51BF2D78F545}"/>
    <cellStyle name="Normal 5 2 6 3" xfId="7236" xr:uid="{517168DC-4781-4446-A209-B5F443CC5365}"/>
    <cellStyle name="Normal 5 2 6 4" xfId="12960" xr:uid="{820DC99D-095C-46E7-B448-6C7B88F2706B}"/>
    <cellStyle name="Normal 5 2 7" xfId="2943" xr:uid="{FEE2E4E7-381F-48C1-82D2-CCB11D7C2AE1}"/>
    <cellStyle name="Normal 5 2 7 2" xfId="8667" xr:uid="{64B0C672-4A5C-459D-96DF-A2157B595ADC}"/>
    <cellStyle name="Normal 5 2 7 3" xfId="14391" xr:uid="{7F74AA74-D400-4506-8432-732965E2AC26}"/>
    <cellStyle name="Normal 5 2 8" xfId="5805" xr:uid="{F442F541-F838-42D1-A8AC-585DEB5A072D}"/>
    <cellStyle name="Normal 5 2 9" xfId="11529" xr:uid="{238C861E-70EA-4A9D-82DF-230C1777E9F8}"/>
    <cellStyle name="Normal 5 3" xfId="139" xr:uid="{B64B9C41-D5E2-4500-98A3-296C3FC67A0C}"/>
    <cellStyle name="Normal 5 3 2" xfId="378" xr:uid="{280C8CFB-496A-4923-AEBF-FD805B8F942C}"/>
    <cellStyle name="Normal 5 3 2 2" xfId="855" xr:uid="{DBA26F2D-C342-4DEE-B3EC-EDAAA4EB7454}"/>
    <cellStyle name="Normal 5 3 2 2 2" xfId="2286" xr:uid="{F0257B9B-A5BD-4D38-9890-0ED8F4078CEB}"/>
    <cellStyle name="Normal 5 3 2 2 2 2" xfId="5148" xr:uid="{E5CB587F-6C8F-45D4-AA45-DE278DFB99B9}"/>
    <cellStyle name="Normal 5 3 2 2 2 2 2" xfId="10872" xr:uid="{1847E956-8181-4ED2-9E0D-B04EC3548BDD}"/>
    <cellStyle name="Normal 5 3 2 2 2 2 3" xfId="16596" xr:uid="{1FAD9F34-40AA-4B4E-844C-8E809AB3878D}"/>
    <cellStyle name="Normal 5 3 2 2 2 3" xfId="8010" xr:uid="{26544E31-CBB9-4170-A07C-BAA4A44B3E8B}"/>
    <cellStyle name="Normal 5 3 2 2 2 4" xfId="13734" xr:uid="{3D53A871-0BF1-4723-A54A-E079DFCA3F75}"/>
    <cellStyle name="Normal 5 3 2 2 3" xfId="3717" xr:uid="{A8CB926C-F5C9-4D52-8C63-D3EF5188D962}"/>
    <cellStyle name="Normal 5 3 2 2 3 2" xfId="9441" xr:uid="{21DAA4D9-589A-4BDC-9218-C205CBE985E4}"/>
    <cellStyle name="Normal 5 3 2 2 3 3" xfId="15165" xr:uid="{A48DC396-252F-4BA0-AA95-7D8ECC62B924}"/>
    <cellStyle name="Normal 5 3 2 2 4" xfId="6579" xr:uid="{8DC1CDFB-3847-4CEB-BEEA-1E32A0A4B1CD}"/>
    <cellStyle name="Normal 5 3 2 2 5" xfId="12303" xr:uid="{3588951B-A29A-4196-A5E0-A4C921E268CB}"/>
    <cellStyle name="Normal 5 3 2 3" xfId="1332" xr:uid="{3F1F3AA8-8936-4016-B7D6-A74F0E5DAE07}"/>
    <cellStyle name="Normal 5 3 2 3 2" xfId="2763" xr:uid="{FBDCE281-8845-48B1-8B82-9D1A5A368010}"/>
    <cellStyle name="Normal 5 3 2 3 2 2" xfId="5625" xr:uid="{31AF1C3E-3B3E-4521-93BE-5A58FFC5A42F}"/>
    <cellStyle name="Normal 5 3 2 3 2 2 2" xfId="11349" xr:uid="{1A3FD6B4-0308-4EC6-8A87-171585A6F342}"/>
    <cellStyle name="Normal 5 3 2 3 2 2 3" xfId="17073" xr:uid="{D07D3231-07EB-4DDE-B3E5-AF81A212B668}"/>
    <cellStyle name="Normal 5 3 2 3 2 3" xfId="8487" xr:uid="{19AFA89A-F8A5-4ECB-9BC9-FEFE8517540F}"/>
    <cellStyle name="Normal 5 3 2 3 2 4" xfId="14211" xr:uid="{6162D005-1613-47D9-87A3-B78F74558242}"/>
    <cellStyle name="Normal 5 3 2 3 3" xfId="4194" xr:uid="{6C33F5D0-D1C1-4D7E-8286-76FCC5826ED9}"/>
    <cellStyle name="Normal 5 3 2 3 3 2" xfId="9918" xr:uid="{43334DC5-B46A-442F-811D-DEC9034DCEB1}"/>
    <cellStyle name="Normal 5 3 2 3 3 3" xfId="15642" xr:uid="{D965D5FE-9EF9-4727-AD25-8F8AFCE431EC}"/>
    <cellStyle name="Normal 5 3 2 3 4" xfId="7056" xr:uid="{83E0BCFA-3576-4826-9AC7-4F351D6D2DC0}"/>
    <cellStyle name="Normal 5 3 2 3 5" xfId="12780" xr:uid="{F521474F-B99D-4ECC-BF87-A040B1478BDD}"/>
    <cellStyle name="Normal 5 3 2 4" xfId="1809" xr:uid="{56390B48-0C42-4CDD-9CC1-21C2E3F7C256}"/>
    <cellStyle name="Normal 5 3 2 4 2" xfId="4671" xr:uid="{D5F91528-EA3C-4D83-8842-2BA0CB8842A8}"/>
    <cellStyle name="Normal 5 3 2 4 2 2" xfId="10395" xr:uid="{343774F5-3890-4099-9BDE-4950F4EF4397}"/>
    <cellStyle name="Normal 5 3 2 4 2 3" xfId="16119" xr:uid="{4C8F45F1-330F-4584-B9A9-F5F6D9AA7580}"/>
    <cellStyle name="Normal 5 3 2 4 3" xfId="7533" xr:uid="{14596638-3450-45AE-BC98-FA2BE67AF7F6}"/>
    <cellStyle name="Normal 5 3 2 4 4" xfId="13257" xr:uid="{3A6049FE-2A93-409D-9591-92D3891AAF4B}"/>
    <cellStyle name="Normal 5 3 2 5" xfId="3240" xr:uid="{07D09FFD-CC45-4F14-B850-B8E3100DA756}"/>
    <cellStyle name="Normal 5 3 2 5 2" xfId="8964" xr:uid="{95133B61-CC76-4559-A4A2-8F2C91A26B45}"/>
    <cellStyle name="Normal 5 3 2 5 3" xfId="14688" xr:uid="{4101E825-D780-4DEF-A086-A3E3D9A19AB2}"/>
    <cellStyle name="Normal 5 3 2 6" xfId="6102" xr:uid="{04104F99-4D81-4DEA-8660-74A7E8CBA11D}"/>
    <cellStyle name="Normal 5 3 2 7" xfId="11826" xr:uid="{7C64C1C1-9A0C-4158-BF2A-ADD58DCE3977}"/>
    <cellStyle name="Normal 5 3 3" xfId="616" xr:uid="{1A67DAC3-0212-458C-9885-A20A9D3B2C42}"/>
    <cellStyle name="Normal 5 3 3 2" xfId="2047" xr:uid="{FDB6CED4-EA6A-4E1E-B048-641A88CEFC39}"/>
    <cellStyle name="Normal 5 3 3 2 2" xfId="4909" xr:uid="{A8352661-18E4-47FA-8026-5CA2DB5E84F8}"/>
    <cellStyle name="Normal 5 3 3 2 2 2" xfId="10633" xr:uid="{BC471A17-84CA-4EC1-9909-38598E6F29FE}"/>
    <cellStyle name="Normal 5 3 3 2 2 3" xfId="16357" xr:uid="{D705192D-BE4A-41C6-87A5-B7D84ECFD125}"/>
    <cellStyle name="Normal 5 3 3 2 3" xfId="7771" xr:uid="{CFAEA6B8-069B-4D86-9185-2579C40EFB6F}"/>
    <cellStyle name="Normal 5 3 3 2 4" xfId="13495" xr:uid="{0018BED7-8762-4C67-9E06-10D5B1C9A1F7}"/>
    <cellStyle name="Normal 5 3 3 3" xfId="3478" xr:uid="{4DE72749-FA68-4ED2-8D9E-F615AC0763D0}"/>
    <cellStyle name="Normal 5 3 3 3 2" xfId="9202" xr:uid="{D653152D-ECA6-431A-8CD4-0AE2E995A3CA}"/>
    <cellStyle name="Normal 5 3 3 3 3" xfId="14926" xr:uid="{315E876D-FED8-498B-A9FC-28EC56FA1433}"/>
    <cellStyle name="Normal 5 3 3 4" xfId="6340" xr:uid="{90DD4C4A-8DB6-4B07-8D3B-CF8A160DE71F}"/>
    <cellStyle name="Normal 5 3 3 5" xfId="12064" xr:uid="{664BEA14-9270-422B-AE56-6A3B4B5CE762}"/>
    <cellStyle name="Normal 5 3 4" xfId="1093" xr:uid="{DAFBD415-2916-4E81-9801-D6F4DB6A1BE1}"/>
    <cellStyle name="Normal 5 3 4 2" xfId="2524" xr:uid="{D43FE722-2E95-4523-A761-D8061A2A5710}"/>
    <cellStyle name="Normal 5 3 4 2 2" xfId="5386" xr:uid="{3194C532-9D55-4753-A840-B3D46BB84250}"/>
    <cellStyle name="Normal 5 3 4 2 2 2" xfId="11110" xr:uid="{510866F3-4D0B-41E3-8E0A-439AB6C82EDC}"/>
    <cellStyle name="Normal 5 3 4 2 2 3" xfId="16834" xr:uid="{F7883BF4-581E-45C4-BDC4-5B074519432F}"/>
    <cellStyle name="Normal 5 3 4 2 3" xfId="8248" xr:uid="{6C672287-54CB-43F7-A91E-471DF9E7A6A7}"/>
    <cellStyle name="Normal 5 3 4 2 4" xfId="13972" xr:uid="{F32EB6B0-8A05-4829-AD09-BFD4731F8E4E}"/>
    <cellStyle name="Normal 5 3 4 3" xfId="3955" xr:uid="{ECE33A9A-B0BF-4D02-9EBE-0C8334266C64}"/>
    <cellStyle name="Normal 5 3 4 3 2" xfId="9679" xr:uid="{7632AD97-5442-4792-969E-EF59D73F4402}"/>
    <cellStyle name="Normal 5 3 4 3 3" xfId="15403" xr:uid="{1D634141-603E-4E2C-966F-33A4F422EA03}"/>
    <cellStyle name="Normal 5 3 4 4" xfId="6817" xr:uid="{673C6C5E-91A3-4A8E-A1FF-45E643AFE005}"/>
    <cellStyle name="Normal 5 3 4 5" xfId="12541" xr:uid="{07D37634-09F0-4756-84FC-DC7ACCF14619}"/>
    <cellStyle name="Normal 5 3 5" xfId="1570" xr:uid="{B7E5128E-285D-4B7F-8FDC-791BE3712939}"/>
    <cellStyle name="Normal 5 3 5 2" xfId="4432" xr:uid="{E66CD415-DBF6-40A9-BF8F-44A979E744CE}"/>
    <cellStyle name="Normal 5 3 5 2 2" xfId="10156" xr:uid="{3A50B55D-8B85-4F41-81EF-78F61C03C912}"/>
    <cellStyle name="Normal 5 3 5 2 3" xfId="15880" xr:uid="{4AECD12D-4FCA-4428-BD21-FED54993DCC8}"/>
    <cellStyle name="Normal 5 3 5 3" xfId="7294" xr:uid="{97D93001-E7F5-4ECD-88A4-EB82AD86EB91}"/>
    <cellStyle name="Normal 5 3 5 4" xfId="13018" xr:uid="{2B41C119-456B-4D05-8D43-293C4289AA47}"/>
    <cellStyle name="Normal 5 3 6" xfId="3001" xr:uid="{F641D03F-C2A2-44F6-9448-0BF466077860}"/>
    <cellStyle name="Normal 5 3 6 2" xfId="8725" xr:uid="{1ABEBE9F-D956-450E-B1F5-D83B57AFAE33}"/>
    <cellStyle name="Normal 5 3 6 3" xfId="14449" xr:uid="{B4667D77-7ECC-4194-A283-32EEF3EC77B1}"/>
    <cellStyle name="Normal 5 3 7" xfId="5863" xr:uid="{A6B5BCA1-6B0A-4F5D-82F0-69D1E6F236B3}"/>
    <cellStyle name="Normal 5 3 8" xfId="11587" xr:uid="{48840A80-2F58-4112-AF25-755EC142E803}"/>
    <cellStyle name="Normal 5 4" xfId="260" xr:uid="{12FD3F2E-BEE7-43BE-8EA1-94ECE87E8E74}"/>
    <cellStyle name="Normal 5 4 2" xfId="737" xr:uid="{E7E84DB4-36F8-4007-8223-3C60031A7C4C}"/>
    <cellStyle name="Normal 5 4 2 2" xfId="2168" xr:uid="{A34C11D8-82A7-411E-9B4C-37D2402D440C}"/>
    <cellStyle name="Normal 5 4 2 2 2" xfId="5030" xr:uid="{FB5A8143-544D-4123-90EB-61E43F7307E2}"/>
    <cellStyle name="Normal 5 4 2 2 2 2" xfId="10754" xr:uid="{B42B2D00-7CFE-43CF-A598-D7BC0C7F3352}"/>
    <cellStyle name="Normal 5 4 2 2 2 3" xfId="16478" xr:uid="{C25AC33C-C390-4E9D-A511-8CE9ECF62AA9}"/>
    <cellStyle name="Normal 5 4 2 2 3" xfId="7892" xr:uid="{8854CA81-2A38-4D4A-8883-C287D4723BC5}"/>
    <cellStyle name="Normal 5 4 2 2 4" xfId="13616" xr:uid="{606E635D-1FD2-4F98-B46E-0A85ED444C08}"/>
    <cellStyle name="Normal 5 4 2 3" xfId="3599" xr:uid="{51E24B6B-DC11-46D9-8D36-4543C54C60CF}"/>
    <cellStyle name="Normal 5 4 2 3 2" xfId="9323" xr:uid="{54A694AA-8EED-41A6-B4A6-FDA602877F4A}"/>
    <cellStyle name="Normal 5 4 2 3 3" xfId="15047" xr:uid="{59504C66-9278-447A-84A8-1FEBAB7CC6A9}"/>
    <cellStyle name="Normal 5 4 2 4" xfId="6461" xr:uid="{12994A38-1DE5-45B0-B9A2-F5139D25C71A}"/>
    <cellStyle name="Normal 5 4 2 5" xfId="12185" xr:uid="{D80FC6F8-9725-4C9E-B915-6BA4D0440350}"/>
    <cellStyle name="Normal 5 4 3" xfId="1214" xr:uid="{78A301A1-E438-4975-B48A-86BB19A35DED}"/>
    <cellStyle name="Normal 5 4 3 2" xfId="2645" xr:uid="{E2025FCF-D748-4191-87C7-3F326F0D2B5F}"/>
    <cellStyle name="Normal 5 4 3 2 2" xfId="5507" xr:uid="{083E53D3-0322-4160-B1F2-8BBF7E53E982}"/>
    <cellStyle name="Normal 5 4 3 2 2 2" xfId="11231" xr:uid="{2FB4C5A4-7BAE-4D18-8C0C-B25B07E8FE10}"/>
    <cellStyle name="Normal 5 4 3 2 2 3" xfId="16955" xr:uid="{78429C88-534B-4582-85F5-2E591BC5F288}"/>
    <cellStyle name="Normal 5 4 3 2 3" xfId="8369" xr:uid="{16D5C0EF-AA74-4609-9E03-F515D64D7933}"/>
    <cellStyle name="Normal 5 4 3 2 4" xfId="14093" xr:uid="{ED197DFB-15F8-4C80-BACC-9C6A80C8E50B}"/>
    <cellStyle name="Normal 5 4 3 3" xfId="4076" xr:uid="{D6088F55-2C1F-45BA-865C-040231054234}"/>
    <cellStyle name="Normal 5 4 3 3 2" xfId="9800" xr:uid="{CE51044C-5F00-40F4-A1EB-38B36DC4C854}"/>
    <cellStyle name="Normal 5 4 3 3 3" xfId="15524" xr:uid="{374C2D2A-17B4-4F6E-9111-63F00D35C00A}"/>
    <cellStyle name="Normal 5 4 3 4" xfId="6938" xr:uid="{F669B004-53AD-4807-A965-F313D630DA79}"/>
    <cellStyle name="Normal 5 4 3 5" xfId="12662" xr:uid="{F2C08FCB-FCD5-4112-B266-4711732D241A}"/>
    <cellStyle name="Normal 5 4 4" xfId="1691" xr:uid="{B4173860-C204-4A77-91A2-E2239E233F54}"/>
    <cellStyle name="Normal 5 4 4 2" xfId="4553" xr:uid="{D0ABE32D-F8F2-45FB-B252-299F0D584AE7}"/>
    <cellStyle name="Normal 5 4 4 2 2" xfId="10277" xr:uid="{0C2B9396-FAAD-48E5-8B3E-CB6327901D9B}"/>
    <cellStyle name="Normal 5 4 4 2 3" xfId="16001" xr:uid="{78AA28C7-B403-4FCC-B3D1-FD3FF34EA93B}"/>
    <cellStyle name="Normal 5 4 4 3" xfId="7415" xr:uid="{181971C4-C231-4B61-84AD-27FD623226F8}"/>
    <cellStyle name="Normal 5 4 4 4" xfId="13139" xr:uid="{06DEE84A-C651-468F-8F35-3ED18B8BAB5C}"/>
    <cellStyle name="Normal 5 4 5" xfId="3122" xr:uid="{DD6A313A-8483-492B-A3B6-1EEAF1274D7C}"/>
    <cellStyle name="Normal 5 4 5 2" xfId="8846" xr:uid="{8E69E1CD-7A54-4747-8C31-2089B3A31C60}"/>
    <cellStyle name="Normal 5 4 5 3" xfId="14570" xr:uid="{E02D44BB-6DD3-4409-991E-E92F847CD3F0}"/>
    <cellStyle name="Normal 5 4 6" xfId="5984" xr:uid="{085D5A96-1C10-4AF8-9D08-2A68E0434C33}"/>
    <cellStyle name="Normal 5 4 7" xfId="11708" xr:uid="{A6136230-0C59-4840-B5C5-5626FA118981}"/>
    <cellStyle name="Normal 5 5" xfId="498" xr:uid="{143216C7-EC9F-44F1-8201-8B8C3171FF99}"/>
    <cellStyle name="Normal 5 5 2" xfId="1929" xr:uid="{4D274595-F899-495C-B806-0B4958F9108B}"/>
    <cellStyle name="Normal 5 5 2 2" xfId="4791" xr:uid="{AA9E884C-AED2-4A69-89CF-D8DB55414AC4}"/>
    <cellStyle name="Normal 5 5 2 2 2" xfId="10515" xr:uid="{E0DC9ADE-4E1E-4A3C-8E14-FD5A581AB4A9}"/>
    <cellStyle name="Normal 5 5 2 2 3" xfId="16239" xr:uid="{F0B0935D-62F2-4B3A-8FED-26E6E4F168A4}"/>
    <cellStyle name="Normal 5 5 2 3" xfId="7653" xr:uid="{0000F07F-D4D0-4D5C-9F5B-59F76A523A1D}"/>
    <cellStyle name="Normal 5 5 2 4" xfId="13377" xr:uid="{A0C85C99-B2B6-49FD-B2C3-0765E4D258DE}"/>
    <cellStyle name="Normal 5 5 3" xfId="3360" xr:uid="{D0A47F4E-69D2-438F-A184-E8F5BED1EDCC}"/>
    <cellStyle name="Normal 5 5 3 2" xfId="9084" xr:uid="{48ACCC67-9DD3-4B70-8525-7753A8E41342}"/>
    <cellStyle name="Normal 5 5 3 3" xfId="14808" xr:uid="{4E0828FE-C4FE-445F-A1E6-448BC113D7B9}"/>
    <cellStyle name="Normal 5 5 4" xfId="6222" xr:uid="{0B0584B2-FCB2-4EA2-9696-6F15BB696551}"/>
    <cellStyle name="Normal 5 5 5" xfId="11946" xr:uid="{BB8709CC-95A0-4497-84F6-919B4F4E7A8A}"/>
    <cellStyle name="Normal 5 6" xfId="975" xr:uid="{303C171A-2207-4C20-8708-C7A9B2571668}"/>
    <cellStyle name="Normal 5 6 2" xfId="2406" xr:uid="{1D8274BC-0321-4D97-AB28-B0325DE27062}"/>
    <cellStyle name="Normal 5 6 2 2" xfId="5268" xr:uid="{05BD3689-FDAD-4B04-8FBC-760BE6CBAC5B}"/>
    <cellStyle name="Normal 5 6 2 2 2" xfId="10992" xr:uid="{399B9C79-50FB-4FEB-9092-EB766A7BA7CA}"/>
    <cellStyle name="Normal 5 6 2 2 3" xfId="16716" xr:uid="{8325BB03-7397-4887-BC46-0A81BCDFC28B}"/>
    <cellStyle name="Normal 5 6 2 3" xfId="8130" xr:uid="{15EDF94D-5A2C-4E70-9090-1289A38F2066}"/>
    <cellStyle name="Normal 5 6 2 4" xfId="13854" xr:uid="{191A6C27-BF7C-4688-A9E3-F1F2FAD6033A}"/>
    <cellStyle name="Normal 5 6 3" xfId="3837" xr:uid="{F006DDA7-0135-4D04-BC80-1790266D5530}"/>
    <cellStyle name="Normal 5 6 3 2" xfId="9561" xr:uid="{6A2B930A-20B4-42A6-A5BE-789F9195D7A3}"/>
    <cellStyle name="Normal 5 6 3 3" xfId="15285" xr:uid="{4DA15996-A9D8-4A32-A712-B3A8534BFE65}"/>
    <cellStyle name="Normal 5 6 4" xfId="6699" xr:uid="{F53E4B90-25C1-4028-A4B5-EF02C39D8ADA}"/>
    <cellStyle name="Normal 5 6 5" xfId="12423" xr:uid="{D3DAB3FB-FE0C-47F5-93CC-E849AE9F4508}"/>
    <cellStyle name="Normal 5 7" xfId="1452" xr:uid="{097B509D-18CA-461C-BC46-C313DC79CBCC}"/>
    <cellStyle name="Normal 5 7 2" xfId="4314" xr:uid="{495EA627-5FD5-4691-8FC3-A9C010A5B537}"/>
    <cellStyle name="Normal 5 7 2 2" xfId="10038" xr:uid="{C8E36497-968D-4414-B3F5-E268B61FC250}"/>
    <cellStyle name="Normal 5 7 2 3" xfId="15762" xr:uid="{F2118518-B8F0-4B56-8670-AFB2487441F9}"/>
    <cellStyle name="Normal 5 7 3" xfId="7176" xr:uid="{435F3BBC-1779-470C-B2B8-EC611F8B522F}"/>
    <cellStyle name="Normal 5 7 4" xfId="12900" xr:uid="{F32F2178-0759-462F-A4D0-3A1DD99D9382}"/>
    <cellStyle name="Normal 5 8" xfId="2883" xr:uid="{25F6410F-49E5-4E7D-BC82-4A2AB5CFD538}"/>
    <cellStyle name="Normal 5 8 2" xfId="8607" xr:uid="{A8CDE0FF-6774-48AB-A8F5-FAEB397AD69E}"/>
    <cellStyle name="Normal 5 8 3" xfId="14331" xr:uid="{69127FA1-EA23-4B7C-99A7-A542586FB82B}"/>
    <cellStyle name="Normal 5 9" xfId="5746" xr:uid="{377A2DFB-F8D8-4356-A050-AEFA9AF23067}"/>
    <cellStyle name="Normal 6" xfId="240" xr:uid="{E292B1E8-3D5B-4F79-915C-F96E04C152AF}"/>
    <cellStyle name="Normal 6 2" xfId="717" xr:uid="{A174EEB7-C58A-4DBA-91AE-46F8183B52A5}"/>
    <cellStyle name="Normal 6 2 2" xfId="2148" xr:uid="{28646DD1-36CC-4AEF-B222-435D61E1AE8E}"/>
    <cellStyle name="Normal 6 2 2 2" xfId="5010" xr:uid="{AF91BF2C-7D06-4A00-9C20-42F77DB7F52D}"/>
    <cellStyle name="Normal 6 2 2 2 2" xfId="10734" xr:uid="{592A2E51-2455-4ED5-A0DD-C244E2CC480E}"/>
    <cellStyle name="Normal 6 2 2 2 3" xfId="16458" xr:uid="{0DF522D7-452B-4B39-9D91-A53B57C91C17}"/>
    <cellStyle name="Normal 6 2 2 3" xfId="7872" xr:uid="{1C188B0B-D496-4200-969C-50ACC9AA93AE}"/>
    <cellStyle name="Normal 6 2 2 4" xfId="13596" xr:uid="{DF395738-6993-4AA3-B059-CA3D1EF20B43}"/>
    <cellStyle name="Normal 6 2 3" xfId="3579" xr:uid="{E5903490-589A-4C23-AC3D-FD9DF47B8759}"/>
    <cellStyle name="Normal 6 2 3 2" xfId="9303" xr:uid="{5200F298-91AA-4F39-8EA7-7E10A71ED563}"/>
    <cellStyle name="Normal 6 2 3 3" xfId="15027" xr:uid="{70E99469-A84E-4D30-BBC4-FD68F8FD716F}"/>
    <cellStyle name="Normal 6 2 4" xfId="6441" xr:uid="{8FA0888B-6FA2-460E-BD26-0EA045763A7C}"/>
    <cellStyle name="Normal 6 2 5" xfId="12165" xr:uid="{58A58483-1A02-4674-A05E-1BF562E86A1F}"/>
    <cellStyle name="Normal 6 3" xfId="1194" xr:uid="{89120E58-67BB-41AE-8046-7AF2D291754A}"/>
    <cellStyle name="Normal 6 3 2" xfId="2625" xr:uid="{948A666F-C084-47DB-BB27-4601A18FE7D0}"/>
    <cellStyle name="Normal 6 3 2 2" xfId="5487" xr:uid="{18915DB7-F0A5-4BC5-A5DA-70E614EDD898}"/>
    <cellStyle name="Normal 6 3 2 2 2" xfId="11211" xr:uid="{DFFD6384-6011-45DB-BD99-8ABAFE4D8801}"/>
    <cellStyle name="Normal 6 3 2 2 3" xfId="16935" xr:uid="{18CD74E1-854C-456A-914C-D12604BBF0E5}"/>
    <cellStyle name="Normal 6 3 2 3" xfId="8349" xr:uid="{4566129A-D238-46C8-B2E1-7B056B8400F9}"/>
    <cellStyle name="Normal 6 3 2 4" xfId="14073" xr:uid="{2747326C-D30B-40A8-9766-7E3619E45865}"/>
    <cellStyle name="Normal 6 3 3" xfId="4056" xr:uid="{6B1C89AF-7335-4FC3-AB85-55EE3BF3E5E6}"/>
    <cellStyle name="Normal 6 3 3 2" xfId="9780" xr:uid="{7E598666-7646-412A-807C-44AC46FF8266}"/>
    <cellStyle name="Normal 6 3 3 3" xfId="15504" xr:uid="{F37C6BDA-65C3-4C8F-A895-2A31EC74AF5C}"/>
    <cellStyle name="Normal 6 3 4" xfId="6918" xr:uid="{549D66F5-1611-4B41-B945-760D9A9942DE}"/>
    <cellStyle name="Normal 6 3 5" xfId="12642" xr:uid="{5BD0CE5F-A06E-4631-A3C1-9D2A9F023ABD}"/>
    <cellStyle name="Normal 6 4" xfId="1671" xr:uid="{2171321D-3ECB-42A9-A11D-D90C3A657792}"/>
    <cellStyle name="Normal 6 4 2" xfId="4533" xr:uid="{262C33C8-5716-46D7-A75C-D344AAA328C6}"/>
    <cellStyle name="Normal 6 4 2 2" xfId="10257" xr:uid="{A4AEA3EE-77E4-46A6-A79B-2F4A8A656AF1}"/>
    <cellStyle name="Normal 6 4 2 3" xfId="15981" xr:uid="{5D392952-C75B-4D50-8A5F-1DBC06382FBF}"/>
    <cellStyle name="Normal 6 4 3" xfId="7395" xr:uid="{1276C4C0-1198-4272-A2E1-972C232F741F}"/>
    <cellStyle name="Normal 6 4 4" xfId="13119" xr:uid="{2E884CE8-104A-46AE-9FB3-31CC9C147C94}"/>
    <cellStyle name="Normal 6 5" xfId="3102" xr:uid="{C6FB34B1-E296-4B44-AF3E-3BD5CEE0CD67}"/>
    <cellStyle name="Normal 6 5 2" xfId="8826" xr:uid="{5581E569-C9AB-42FD-BB6E-9EBF68DC2026}"/>
    <cellStyle name="Normal 6 5 3" xfId="14550" xr:uid="{07B3614A-50A5-4912-9763-CDDFBA0D32F6}"/>
    <cellStyle name="Normal 6 6" xfId="5964" xr:uid="{72AE27E2-1735-4C38-BECC-D6C4A36CBDED}"/>
    <cellStyle name="Normal 6 7" xfId="11688" xr:uid="{A6BA9D49-7FEB-4014-9006-8755E81B7C05}"/>
    <cellStyle name="Normal 7" xfId="17176" xr:uid="{432C9894-84C2-4DD3-A5E2-9BFC111F75DE}"/>
    <cellStyle name="Normal 8" xfId="17177" xr:uid="{A2D6E83A-4DFC-479A-8574-EC0E99FFF449}"/>
    <cellStyle name="Normal 9" xfId="17178" xr:uid="{45A7B1AA-5168-4FED-BF5B-B7F6A72163E2}"/>
  </cellStyles>
  <dxfs count="0"/>
  <tableStyles count="0" defaultTableStyle="TableStyleMedium9" defaultPivotStyle="PivotStyleMedium7"/>
  <colors>
    <mruColors>
      <color rgb="FFFF0066"/>
      <color rgb="FF99CCFF"/>
      <color rgb="FFAD23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ay Ibañez Peña" id="{7D944021-79DE-4E68-9B0C-77EA1B4263C2}" userId="S::suray.ibanez@bulkmatic.com.co::6a7df12b-57e3-4d79-9145-c0edde2394a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20" dT="2020-03-09T14:00:14.50" personId="{7D944021-79DE-4E68-9B0C-77EA1B4263C2}" id="{E204D401-C74A-421D-A41B-3B34F20658E1}">
    <text>Mexichen?</text>
  </threadedComment>
  <threadedComment ref="N521" dT="2020-03-09T14:06:28.59" personId="{7D944021-79DE-4E68-9B0C-77EA1B4263C2}" id="{964CD400-369F-4099-BFE7-861D1709A707}">
    <text>Granel?</text>
  </threadedComment>
  <threadedComment ref="N596" dT="2020-03-16T16:07:54.62" personId="{7D944021-79DE-4E68-9B0C-77EA1B4263C2}" id="{60647BDE-6F46-46B1-8C9E-6439D9CC401C}">
    <text>No hay centros de costos para Harinera 3 Castillos, tampoco para Mexichen</text>
  </threadedComment>
  <threadedComment ref="N722" dT="2020-03-30T13:26:18.70" personId="{7D944021-79DE-4E68-9B0C-77EA1B4263C2}" id="{69534F30-5AED-457E-A184-C45E552B0DDA}">
    <text>No hay C. costos para esta operación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48" dT="2020-03-09T14:00:14.50" personId="{7D944021-79DE-4E68-9B0C-77EA1B4263C2}" id="{89CAF347-172A-41A5-9F7F-7B8EA0842402}">
    <text>Mexichen?</text>
  </threadedComment>
  <threadedComment ref="M49" dT="2020-03-09T14:06:28.59" personId="{7D944021-79DE-4E68-9B0C-77EA1B4263C2}" id="{A7BC7F20-0782-4DB4-B3D6-5C130D416C7A}">
    <text>Granel?</text>
  </threadedComment>
  <threadedComment ref="M124" dT="2020-03-16T16:07:54.62" personId="{7D944021-79DE-4E68-9B0C-77EA1B4263C2}" id="{1E75D7E7-76B9-4F87-93E7-055CB7C0D6D7}">
    <text>No hay centros de costos para Harinera 3 Castillos, tampoco para Mexichen</text>
  </threadedComment>
  <threadedComment ref="M249" dT="2020-03-30T13:26:18.70" personId="{7D944021-79DE-4E68-9B0C-77EA1B4263C2}" id="{CFF3E52D-ED75-47E9-88EB-7D4982E43A99}">
    <text>No hay C. costos para esta operación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03_MARZO_FP_2020/EMPQUETADURAS%20Y%20EMPAQUES%20FCT-%20304596.pdf" TargetMode="External"/><Relationship Id="rId21" Type="http://schemas.openxmlformats.org/officeDocument/2006/relationships/hyperlink" Target="03_MARZO_FP_2020/Aprobaciones/VoBo%20VICTOR%20FEBRERO.msg" TargetMode="External"/><Relationship Id="rId324" Type="http://schemas.openxmlformats.org/officeDocument/2006/relationships/hyperlink" Target="01_ENERO_FP_2020/APROBACIONES/APROBACIONES%20OMAR.msg" TargetMode="External"/><Relationship Id="rId531" Type="http://schemas.openxmlformats.org/officeDocument/2006/relationships/hyperlink" Target="01_ENERO_FP_2020/OPERACION%20LOGISTICA%20JDF%20SAS%20FCT-%209383.pdf" TargetMode="External"/><Relationship Id="rId170" Type="http://schemas.openxmlformats.org/officeDocument/2006/relationships/hyperlink" Target="03_MARZO_FP_2020/INTELECTUM%20SAS%20(VIAGGIO)%20FCT-VPCE2094.pdf" TargetMode="External"/><Relationship Id="rId268" Type="http://schemas.openxmlformats.org/officeDocument/2006/relationships/hyperlink" Target="02_FEBRERO_FP_2020/EMPAQUETADURAS%20Y%20EMPAQUES%20SA%20FCT-303417.pdf" TargetMode="External"/><Relationship Id="rId475" Type="http://schemas.openxmlformats.org/officeDocument/2006/relationships/hyperlink" Target="01_ENERO_FP_2020/GRUPO%20RECORDAR%20FCT-%2092011.pdf" TargetMode="External"/><Relationship Id="rId32" Type="http://schemas.openxmlformats.org/officeDocument/2006/relationships/hyperlink" Target="03_MARZO_FP_2020/Aprobaciones/VoBo%20VICTOR%20FEBRERO.msg" TargetMode="External"/><Relationship Id="rId128" Type="http://schemas.openxmlformats.org/officeDocument/2006/relationships/hyperlink" Target="03_MARZO_FP_2020/SEDIAL%20SAS%20FCT-2096.pdf" TargetMode="External"/><Relationship Id="rId335" Type="http://schemas.openxmlformats.org/officeDocument/2006/relationships/hyperlink" Target="02_FEBRERO_FP_2020/COMERCIALIZADORA%20ALTIPACK%20SAS%20FCT-472.pdf" TargetMode="External"/><Relationship Id="rId542" Type="http://schemas.openxmlformats.org/officeDocument/2006/relationships/hyperlink" Target="01_ENERO_FP_2020/APROBACIONES/APROBACIONES%20VICTOR%201.msg" TargetMode="External"/><Relationship Id="rId181" Type="http://schemas.openxmlformats.org/officeDocument/2006/relationships/hyperlink" Target="03_MARZO_FP_2020/COLTANQUES%20SAS%20FCT-FE01-83152.pdf" TargetMode="External"/><Relationship Id="rId402" Type="http://schemas.openxmlformats.org/officeDocument/2006/relationships/hyperlink" Target="02_FEBRERO_FP_2020/CYC%20TRADING%20SAS%20FCT-37.pdf" TargetMode="External"/><Relationship Id="rId279" Type="http://schemas.openxmlformats.org/officeDocument/2006/relationships/hyperlink" Target="02_FEBRERO_FP_2020/TRANSPORTES%20JOALCO%20SA%20FCT-62004177.pdf" TargetMode="External"/><Relationship Id="rId486" Type="http://schemas.openxmlformats.org/officeDocument/2006/relationships/hyperlink" Target="01_ENERO_FP_2020/OPERACION%20LOGISTICAS%20JDF%20SAS%20FCT-%209418.pdf" TargetMode="External"/><Relationship Id="rId43" Type="http://schemas.openxmlformats.org/officeDocument/2006/relationships/hyperlink" Target="03_MARZO_FP_2020/Aprobaciones/VoBo%20Omar%20Febrero.msg" TargetMode="External"/><Relationship Id="rId139" Type="http://schemas.openxmlformats.org/officeDocument/2006/relationships/hyperlink" Target="03_MARZO_FP_2020/ALTALENE%20SAS%20FCT-50000984.pdf" TargetMode="External"/><Relationship Id="rId346" Type="http://schemas.openxmlformats.org/officeDocument/2006/relationships/hyperlink" Target="02_FEBRERO_FP_2020/SERPOMAR%20SAS%20FCT-14670.pdf" TargetMode="External"/><Relationship Id="rId192" Type="http://schemas.openxmlformats.org/officeDocument/2006/relationships/hyperlink" Target="03_MARZO_FP_2020/PROSEGUR%20LTDA%20FCT-280480.pdf" TargetMode="External"/><Relationship Id="rId206" Type="http://schemas.openxmlformats.org/officeDocument/2006/relationships/hyperlink" Target="03_MARZO_FP_2020/Aprobaciones/VoBo%20Optihose%20FCT%20-%20105.msg" TargetMode="External"/><Relationship Id="rId413" Type="http://schemas.openxmlformats.org/officeDocument/2006/relationships/hyperlink" Target="01_ENERO_FP_2020/APROBACIONES/VoBo%20NYSI%20FCT-89.msg" TargetMode="External"/><Relationship Id="rId248" Type="http://schemas.openxmlformats.org/officeDocument/2006/relationships/hyperlink" Target="02_FEBRERO_FP_2020/INDUSTRIAS%20TECNITANQUES%20SAS%20FCT-161.pdf" TargetMode="External"/><Relationship Id="rId455" Type="http://schemas.openxmlformats.org/officeDocument/2006/relationships/hyperlink" Target="01_ENERO_FP_2020/TRANSPORTES%20JOALCO%20SA%20FCT-%2004-1394.pdf" TargetMode="External"/><Relationship Id="rId497" Type="http://schemas.openxmlformats.org/officeDocument/2006/relationships/hyperlink" Target="01_ENERO_FP_2020/COMFENALCO%20CARTAGENA%20FCT-4486725.pdf" TargetMode="External"/><Relationship Id="rId12" Type="http://schemas.openxmlformats.org/officeDocument/2006/relationships/hyperlink" Target="03_MARZO_FP_2020/Aprobaciones/VoBo%20VICTOR%20FEBRERO.msg" TargetMode="External"/><Relationship Id="rId108" Type="http://schemas.openxmlformats.org/officeDocument/2006/relationships/hyperlink" Target="03_MARZO_FP_2020/MERQUELLANTAS%20SAS%20FCT-11-81252.pdf" TargetMode="External"/><Relationship Id="rId315" Type="http://schemas.openxmlformats.org/officeDocument/2006/relationships/hyperlink" Target="01_ENERO_FP_2020/APROBACIONES/APROBACIONES%20VICTOR%202.msg" TargetMode="External"/><Relationship Id="rId357" Type="http://schemas.openxmlformats.org/officeDocument/2006/relationships/hyperlink" Target="02_FEBRERO_FP_2020/NYSI%20NEGOCIOS%20Y%20SOLUCIONES%20INTELIGENTES%20FCT-191.pdf" TargetMode="External"/><Relationship Id="rId522" Type="http://schemas.openxmlformats.org/officeDocument/2006/relationships/hyperlink" Target="01_ENERO_FP_2020/GECOLSA%20FCT-%207779.pdf" TargetMode="External"/><Relationship Id="rId54" Type="http://schemas.openxmlformats.org/officeDocument/2006/relationships/hyperlink" Target="03_MARZO_FP_2020/Aprobaciones/VoBo.%20Aprobaciones%20Omar%20(1).msg" TargetMode="External"/><Relationship Id="rId96" Type="http://schemas.openxmlformats.org/officeDocument/2006/relationships/hyperlink" Target="03_MARZO_FP_2020/JOSE%20H.%20LUGO%20GASTOS%20DE%20VIAJE.pdf" TargetMode="External"/><Relationship Id="rId161" Type="http://schemas.openxmlformats.org/officeDocument/2006/relationships/hyperlink" Target="03_MARZO_FP_2020/ABINTEC%20LTDA%20FCT-FC1340.pdf" TargetMode="External"/><Relationship Id="rId217" Type="http://schemas.openxmlformats.org/officeDocument/2006/relationships/hyperlink" Target="02_FEBRERO_FP_2020/TRANSPORTES%20HUMADEA%20SAS%20FCT-10-78268.pdf" TargetMode="External"/><Relationship Id="rId399" Type="http://schemas.openxmlformats.org/officeDocument/2006/relationships/hyperlink" Target="02_FEBRERO_FP_2020/CENTRAL%20DE%20SOLDADURAS%20Y%20PROTECCION%20INDUSTRIAL%20SA%20FCT-50547.pdf" TargetMode="External"/><Relationship Id="rId259" Type="http://schemas.openxmlformats.org/officeDocument/2006/relationships/hyperlink" Target="02_FEBRERO_FP_2020/COLTANQUES%20SAS%20FCT-FEC-68029.pdf" TargetMode="External"/><Relationship Id="rId424" Type="http://schemas.openxmlformats.org/officeDocument/2006/relationships/hyperlink" Target="01_ENERO_FP_2020/EBENEZER%20SOLUCION%20INTEGRAL%20FCT-40.pdf" TargetMode="External"/><Relationship Id="rId466" Type="http://schemas.openxmlformats.org/officeDocument/2006/relationships/hyperlink" Target="01_ENERO_FP_2020/ESCOL%20CORP%20FCT-20.pdf" TargetMode="External"/><Relationship Id="rId23" Type="http://schemas.openxmlformats.org/officeDocument/2006/relationships/hyperlink" Target="03_MARZO_FP_2020/Aprobaciones/VoBo%20VICTOR%20FEBRERO.msg" TargetMode="External"/><Relationship Id="rId119" Type="http://schemas.openxmlformats.org/officeDocument/2006/relationships/hyperlink" Target="03_MARZO_FP_2020/CMC%20LOGISTICA%20SAS%20FCT-109.pdf" TargetMode="External"/><Relationship Id="rId270" Type="http://schemas.openxmlformats.org/officeDocument/2006/relationships/hyperlink" Target="02_FEBRERO_FP_2020/ALFREDO%20BERNARDO%20VASQUEZ%20NEIRA%20FCT-453.pdf" TargetMode="External"/><Relationship Id="rId326" Type="http://schemas.openxmlformats.org/officeDocument/2006/relationships/hyperlink" Target="01_ENERO_FP_2020/APROBACIONES/APROBACIONES%20OMAR.msg" TargetMode="External"/><Relationship Id="rId533" Type="http://schemas.openxmlformats.org/officeDocument/2006/relationships/hyperlink" Target="01_ENERO_FP_2020/GAMA%20SAS%20FCT-344.pdf" TargetMode="External"/><Relationship Id="rId65" Type="http://schemas.openxmlformats.org/officeDocument/2006/relationships/hyperlink" Target="03_MARZO_FP_2020/ESENTTIA%20FCT%20-%20809652.pdf" TargetMode="External"/><Relationship Id="rId130" Type="http://schemas.openxmlformats.org/officeDocument/2006/relationships/hyperlink" Target="03_MARZO_FP_2020/REEMBOLSO%20CAJA%20MENOR%20BCABJA%20NO.%2012%20%20$1.510.450=.pdf" TargetMode="External"/><Relationship Id="rId368" Type="http://schemas.openxmlformats.org/officeDocument/2006/relationships/hyperlink" Target="02_FEBRERO_FP_2020/PAPELERIA%20MODERNA%20DEL%20CARIBE%20FCT-45222.pdf" TargetMode="External"/><Relationship Id="rId172" Type="http://schemas.openxmlformats.org/officeDocument/2006/relationships/hyperlink" Target="03_MARZO_FP_2020/TRANSPORTES%20JOALCO%20SA%20FCT-04-3041.pdf" TargetMode="External"/><Relationship Id="rId228" Type="http://schemas.openxmlformats.org/officeDocument/2006/relationships/hyperlink" Target="02_FEBRERO_FP_2020/COMFENALCO%204615878.pdf" TargetMode="External"/><Relationship Id="rId435" Type="http://schemas.openxmlformats.org/officeDocument/2006/relationships/hyperlink" Target="01_ENERO_FP_2020/MMUNAR%20CONSULTORES%20FCT-1557.pdf" TargetMode="External"/><Relationship Id="rId477" Type="http://schemas.openxmlformats.org/officeDocument/2006/relationships/hyperlink" Target="01_ENERO_FP_2020/TRANSPORTES%20JAOLCO%20FCT-%2062003927.pdf" TargetMode="External"/><Relationship Id="rId281" Type="http://schemas.openxmlformats.org/officeDocument/2006/relationships/hyperlink" Target="02_FEBRERO_FP_2020/AGUAS%20DE%20CARTAGENA%20FCT-37037303.pdf" TargetMode="External"/><Relationship Id="rId337" Type="http://schemas.openxmlformats.org/officeDocument/2006/relationships/hyperlink" Target="02_FEBRERO_FP_2020/GECOLSA%20FCT-8492.pdf" TargetMode="External"/><Relationship Id="rId502" Type="http://schemas.openxmlformats.org/officeDocument/2006/relationships/hyperlink" Target="01_ENERO_FP_2020/CODIFICACION%20Y%20ETIQUETADO%20SAS%20(CODITEQ)%20FCT-%208878.pdf" TargetMode="External"/><Relationship Id="rId34" Type="http://schemas.openxmlformats.org/officeDocument/2006/relationships/hyperlink" Target="03_MARZO_FP_2020/Aprobaciones/VoBo%20VICTOR%20FEBRERO.msg" TargetMode="External"/><Relationship Id="rId76" Type="http://schemas.openxmlformats.org/officeDocument/2006/relationships/hyperlink" Target="03_MARZO_FP_2020/COTRASUR%20FCT-1052722.pdf" TargetMode="External"/><Relationship Id="rId141" Type="http://schemas.openxmlformats.org/officeDocument/2006/relationships/hyperlink" Target="03_MARZO_FP_2020/GRUPO%20RECORDAR%20SAS%20FCT-94697.pdf" TargetMode="External"/><Relationship Id="rId379" Type="http://schemas.openxmlformats.org/officeDocument/2006/relationships/hyperlink" Target="02_FEBRERO_FP_2020/OPERACION%20LOGISTICA%20JDF%20SAS%20FCT-9479.pdf" TargetMode="External"/><Relationship Id="rId544" Type="http://schemas.openxmlformats.org/officeDocument/2006/relationships/printerSettings" Target="../printerSettings/printerSettings1.bin"/><Relationship Id="rId7" Type="http://schemas.openxmlformats.org/officeDocument/2006/relationships/hyperlink" Target="04_ABRIL_PP_2020/APROBACIONES/APROBACIONES%20VICTOR%20SABOGAL.msg" TargetMode="External"/><Relationship Id="rId183" Type="http://schemas.openxmlformats.org/officeDocument/2006/relationships/hyperlink" Target="03_MARZO_FP_2020/PAPELERIA%20MODERNA%20DEL%20CARIBE%20FCT-162.pdf" TargetMode="External"/><Relationship Id="rId239" Type="http://schemas.openxmlformats.org/officeDocument/2006/relationships/hyperlink" Target="02_FEBRERO_FP_2020/NETMASK%20FCT-1589.pdf" TargetMode="External"/><Relationship Id="rId390" Type="http://schemas.openxmlformats.org/officeDocument/2006/relationships/hyperlink" Target="02_FEBRERO_FP_2020/G%20Y%20J%20ASOCIADOS%20FCT-138.pdf" TargetMode="External"/><Relationship Id="rId404" Type="http://schemas.openxmlformats.org/officeDocument/2006/relationships/hyperlink" Target="02_FEBRERO_FP_2020/COLINGA%20SAS%20FCT-CFE11.pdf" TargetMode="External"/><Relationship Id="rId446" Type="http://schemas.openxmlformats.org/officeDocument/2006/relationships/hyperlink" Target="01_ENERO_FP_2020/TRANSPORTES%20HUMADEA%20FCT-10-77080.pdf" TargetMode="External"/><Relationship Id="rId250" Type="http://schemas.openxmlformats.org/officeDocument/2006/relationships/hyperlink" Target="02_FEBRERO_FP_2020/CODENSA%20FCT582782823-0.pdf" TargetMode="External"/><Relationship Id="rId292" Type="http://schemas.openxmlformats.org/officeDocument/2006/relationships/hyperlink" Target="02_FEBRERO_FP_2020/EMPAQUETADURAS%20Y%20EMPAQUES%20SA%20FCT-303196.pdf" TargetMode="External"/><Relationship Id="rId306" Type="http://schemas.openxmlformats.org/officeDocument/2006/relationships/hyperlink" Target="01_ENERO_FP_2020/APROBACIONES/VoBo%20JDF%20JDF%209404.msg" TargetMode="External"/><Relationship Id="rId488" Type="http://schemas.openxmlformats.org/officeDocument/2006/relationships/hyperlink" Target="01_ENERO_FP_2020/TRITICUS%20SAS%20FCT-%20161.pdf" TargetMode="External"/><Relationship Id="rId45" Type="http://schemas.openxmlformats.org/officeDocument/2006/relationships/hyperlink" Target="03_MARZO_FP_2020/Aprobaciones/VoBo%20Omar%20Febrero.msg" TargetMode="External"/><Relationship Id="rId87" Type="http://schemas.openxmlformats.org/officeDocument/2006/relationships/hyperlink" Target="03_MARZO_FP_2020/SERVICAFI%20FCT-4356.pdf" TargetMode="External"/><Relationship Id="rId110" Type="http://schemas.openxmlformats.org/officeDocument/2006/relationships/hyperlink" Target="03_MARZO_FP_2020/EBENEZER%20SOLUCION%20INTEGRAL%20FCT-10.pdf" TargetMode="External"/><Relationship Id="rId348" Type="http://schemas.openxmlformats.org/officeDocument/2006/relationships/hyperlink" Target="02_FEBRERO_FP_2020/AMAYA%20ABOGADOS%20ASOCIADOS%20SAS%20FCT-798.pdf" TargetMode="External"/><Relationship Id="rId513" Type="http://schemas.openxmlformats.org/officeDocument/2006/relationships/hyperlink" Target="01_ENERO_FP_2020/OPERACION%20LOGISTICA%20JDF%20SAS%20FCT-%209405.pdf" TargetMode="External"/><Relationship Id="rId152" Type="http://schemas.openxmlformats.org/officeDocument/2006/relationships/hyperlink" Target="03_MARZO_FP_2020/GRUPO%20RECORDAR%20SAS%20FCT-94696.pdf" TargetMode="External"/><Relationship Id="rId194" Type="http://schemas.openxmlformats.org/officeDocument/2006/relationships/hyperlink" Target="03_MARZO_FP_2020/COTRASUR%20FCT-1052307.pdf" TargetMode="External"/><Relationship Id="rId208" Type="http://schemas.openxmlformats.org/officeDocument/2006/relationships/hyperlink" Target="03_MARZO_FP_2020/Aprobaciones/VoBo%20Optihose%20FCT%20-%20106.msg" TargetMode="External"/><Relationship Id="rId415" Type="http://schemas.openxmlformats.org/officeDocument/2006/relationships/hyperlink" Target="01_ENERO_FP_2020/APROBACIONES/VoBo%20ESCOL%20CORP%20FCT-20.msg" TargetMode="External"/><Relationship Id="rId457" Type="http://schemas.openxmlformats.org/officeDocument/2006/relationships/hyperlink" Target="01_ENERO_FP_2020/TRANSPORTES%20JOALCO%20SA%20FCT-%2004-1382.pdf" TargetMode="External"/><Relationship Id="rId261" Type="http://schemas.openxmlformats.org/officeDocument/2006/relationships/hyperlink" Target="02_FEBRERO_FP_2020/APROBACIONES/VoBo%20EMPAQUETADURAS%20302378.msg" TargetMode="External"/><Relationship Id="rId499" Type="http://schemas.openxmlformats.org/officeDocument/2006/relationships/hyperlink" Target="01_ENERO_FP_2020/INVERSIONES%20Y%20TRANSBORDOS%20SAS%20FCT%2003-4460.pdf" TargetMode="External"/><Relationship Id="rId14" Type="http://schemas.openxmlformats.org/officeDocument/2006/relationships/hyperlink" Target="03_MARZO_FP_2020/Aprobaciones/VoBo%20VICTOR%20FEBRERO.msg" TargetMode="External"/><Relationship Id="rId56" Type="http://schemas.openxmlformats.org/officeDocument/2006/relationships/hyperlink" Target="03_MARZO_FP_2020/Aprobaciones/VoBo.%20Aprobaciones%20Omar%20(1).msg" TargetMode="External"/><Relationship Id="rId317" Type="http://schemas.openxmlformats.org/officeDocument/2006/relationships/hyperlink" Target="01_ENERO_FP_2020/APROBACIONES/APROBACIONES%20VICTOR%202.msg" TargetMode="External"/><Relationship Id="rId359" Type="http://schemas.openxmlformats.org/officeDocument/2006/relationships/hyperlink" Target="02_FEBRERO_FP_2020/NYSI%20NEGOCIOS%20Y%20SOLUCIONES%20INTELIGENTES%20FCT-192.pdf" TargetMode="External"/><Relationship Id="rId524" Type="http://schemas.openxmlformats.org/officeDocument/2006/relationships/hyperlink" Target="01_ENERO_FP_2020/SOCIEDAD%20PORTUARIA%20DE%20BARRANCABERMEJA%20SA%20FCT-%202971.pdf" TargetMode="External"/><Relationship Id="rId98" Type="http://schemas.openxmlformats.org/officeDocument/2006/relationships/hyperlink" Target="03_MARZO_FP_2020/TRANSPORTE%20JOALCO%20SA%20FCT-043499.pdf" TargetMode="External"/><Relationship Id="rId121" Type="http://schemas.openxmlformats.org/officeDocument/2006/relationships/hyperlink" Target="03_MARZO_FP_2020/SERVICAFI%20FCT-4353.pdf" TargetMode="External"/><Relationship Id="rId163" Type="http://schemas.openxmlformats.org/officeDocument/2006/relationships/hyperlink" Target="03_MARZO_FP_2020/SERPOMAR%20SAS%20FCT-15057.pdf" TargetMode="External"/><Relationship Id="rId219" Type="http://schemas.openxmlformats.org/officeDocument/2006/relationships/hyperlink" Target="02_FEBRERO_FP_2020/TRANSPORTES%20HUMADEA%20SAS%20FCT-10-78269.pdf" TargetMode="External"/><Relationship Id="rId370" Type="http://schemas.openxmlformats.org/officeDocument/2006/relationships/hyperlink" Target="02_FEBRERO_FP_2020/OPERACION%20LOGISTICA%20JDF%20SAS%20FCT-%209485.pdf" TargetMode="External"/><Relationship Id="rId426" Type="http://schemas.openxmlformats.org/officeDocument/2006/relationships/hyperlink" Target="01_ENERO_FP_2020/AIRMAX%20SAS%20FCT-19.pdf" TargetMode="External"/><Relationship Id="rId230" Type="http://schemas.openxmlformats.org/officeDocument/2006/relationships/hyperlink" Target="02_FEBRERO_FP_2020/APROBACIONES/VoBo%20TECNITANQUES%20FCT%20160-161-162.msg" TargetMode="External"/><Relationship Id="rId468" Type="http://schemas.openxmlformats.org/officeDocument/2006/relationships/hyperlink" Target="01_ENERO_FP_2020/GESTORES%20TALENTO%20HUMANO%20SAS%20FCT-%201490.pdf" TargetMode="External"/><Relationship Id="rId25" Type="http://schemas.openxmlformats.org/officeDocument/2006/relationships/hyperlink" Target="03_MARZO_FP_2020/Aprobaciones/VoBo%20VICTOR%20FEBRERO.msg" TargetMode="External"/><Relationship Id="rId67" Type="http://schemas.openxmlformats.org/officeDocument/2006/relationships/hyperlink" Target="03_MARZO_FP_2020/TRANSPORTE%20JOALCO%20SA%20FCT-043522.pdf" TargetMode="External"/><Relationship Id="rId272" Type="http://schemas.openxmlformats.org/officeDocument/2006/relationships/hyperlink" Target="02_FEBRERO_FP_2020/SERPOMAR%20SAS%20FCT-14715.pdf" TargetMode="External"/><Relationship Id="rId328" Type="http://schemas.openxmlformats.org/officeDocument/2006/relationships/hyperlink" Target="01_ENERO_FP_2020/APROBACIONES/APROBACIONES%20OMAR.msg" TargetMode="External"/><Relationship Id="rId535" Type="http://schemas.openxmlformats.org/officeDocument/2006/relationships/hyperlink" Target="04_ABRIL_PP_2020/JHON%20JOJOA%20GASTOS%20DE%20VIAJE.pdf" TargetMode="External"/><Relationship Id="rId132" Type="http://schemas.openxmlformats.org/officeDocument/2006/relationships/hyperlink" Target="03_MARZO_FP_2020/OPERADORES%20LOGISTICOS%20DE%20CARGA%20FCT-OPLT43018.pdf" TargetMode="External"/><Relationship Id="rId174" Type="http://schemas.openxmlformats.org/officeDocument/2006/relationships/hyperlink" Target="03_MARZO_FP_2020/OPERACION%20LOGISTICA%20JDF%20SAS%20FCT-9574.pdf" TargetMode="External"/><Relationship Id="rId381" Type="http://schemas.openxmlformats.org/officeDocument/2006/relationships/hyperlink" Target="02_FEBRERO_FP_2020/OPERACION%20LOGISTRICA%20JDF%20SAS%20FCT-%209480.pdf" TargetMode="External"/><Relationship Id="rId241" Type="http://schemas.openxmlformats.org/officeDocument/2006/relationships/hyperlink" Target="02_FEBRERO_FP_2020/ALPOPULAR%20SA%20FCT-LG118817.pdf" TargetMode="External"/><Relationship Id="rId437" Type="http://schemas.openxmlformats.org/officeDocument/2006/relationships/hyperlink" Target="01_ENERO_FP_2020/OPERACONES%20Y%20SERVICIOS%20TURISTICOS%20SAS%20FCT-PHE6507.pdf" TargetMode="External"/><Relationship Id="rId479" Type="http://schemas.openxmlformats.org/officeDocument/2006/relationships/hyperlink" Target="01_ENERO_FP_2020/DITE%20SAS%20FCT-%2016.pdf" TargetMode="External"/><Relationship Id="rId36" Type="http://schemas.openxmlformats.org/officeDocument/2006/relationships/hyperlink" Target="03_MARZO_FP_2020/Aprobaciones/VoBo%20Omar%20Febrero.msg" TargetMode="External"/><Relationship Id="rId283" Type="http://schemas.openxmlformats.org/officeDocument/2006/relationships/hyperlink" Target="02_FEBRERO_FP_2020/GRUPO%20RECORDAR%20FCT-93376.pdf" TargetMode="External"/><Relationship Id="rId339" Type="http://schemas.openxmlformats.org/officeDocument/2006/relationships/hyperlink" Target="02_FEBRERO_FP_2020/LENCY%20MAYERLY%20CORREDOR%20PE&#209;A%20CTA%20DE%20COBRO.pdf" TargetMode="External"/><Relationship Id="rId490" Type="http://schemas.openxmlformats.org/officeDocument/2006/relationships/hyperlink" Target="01_ENERO_FP_2020/CENTRAL%20DE%20SUMINISTROS%20GSPATH%20SAS%20FCT-17399.pdf" TargetMode="External"/><Relationship Id="rId504" Type="http://schemas.openxmlformats.org/officeDocument/2006/relationships/hyperlink" Target="01_ENERO_FP_2020/PAPELERIA%20MODERNA%20DEL%20CARIBE%20FCT-%2044933.pdf" TargetMode="External"/><Relationship Id="rId546" Type="http://schemas.openxmlformats.org/officeDocument/2006/relationships/comments" Target="../comments1.xml"/><Relationship Id="rId78" Type="http://schemas.openxmlformats.org/officeDocument/2006/relationships/hyperlink" Target="03_MARZO_FP_2020/ELECTRICARIBE%20(FEBRERO)%20FCT-7557675125.pdf" TargetMode="External"/><Relationship Id="rId101" Type="http://schemas.openxmlformats.org/officeDocument/2006/relationships/hyperlink" Target="03_MARZO_FP_2020/HUBEMAR%20-%20CTG-135046.pdf" TargetMode="External"/><Relationship Id="rId143" Type="http://schemas.openxmlformats.org/officeDocument/2006/relationships/hyperlink" Target="03_MARZO_FP_2020/SYSO%20EMPRESARIAL%20Y%20LABORATORIO%20CLINICO%20FCT-5868.pdf" TargetMode="External"/><Relationship Id="rId185" Type="http://schemas.openxmlformats.org/officeDocument/2006/relationships/hyperlink" Target="03_MARZO_FP_2020/EDIFICIO%20KAIWA%20FCT-216.PDF" TargetMode="External"/><Relationship Id="rId350" Type="http://schemas.openxmlformats.org/officeDocument/2006/relationships/hyperlink" Target="02_FEBRERO_FP_2020/APROBACIONES/VoBo%20ETM%20FCT-40674.msg" TargetMode="External"/><Relationship Id="rId406" Type="http://schemas.openxmlformats.org/officeDocument/2006/relationships/hyperlink" Target="02_FEBRERO_FP_2020/COMERCIALIZADORA%20ALTIPACK%20SAS%20FCT-452.pdf" TargetMode="External"/><Relationship Id="rId9" Type="http://schemas.openxmlformats.org/officeDocument/2006/relationships/hyperlink" Target="03_MARZO_FP_2020/Aprobaciones/Facturas%20Transmamonal%2019982.msg" TargetMode="External"/><Relationship Id="rId210" Type="http://schemas.openxmlformats.org/officeDocument/2006/relationships/hyperlink" Target="03_MARZO_FP_2020/NYSI%20NEGOCIOS%20Y%20SOLUCIONES%20INETLIGENTES%20FCT-336.pdf" TargetMode="External"/><Relationship Id="rId392" Type="http://schemas.openxmlformats.org/officeDocument/2006/relationships/hyperlink" Target="02_FEBRERO_FP_2020/GAMA%20SAS%20FCT-212.pdf" TargetMode="External"/><Relationship Id="rId448" Type="http://schemas.openxmlformats.org/officeDocument/2006/relationships/hyperlink" Target="01_ENERO_FP_2020/ALCALDIA%20DE%20MEDELIN%20FCT-222313053.pdf" TargetMode="External"/><Relationship Id="rId252" Type="http://schemas.openxmlformats.org/officeDocument/2006/relationships/hyperlink" Target="02_FEBRERO_FP_2020/ETB%20FCT-276069152.pdf" TargetMode="External"/><Relationship Id="rId294" Type="http://schemas.openxmlformats.org/officeDocument/2006/relationships/hyperlink" Target="02_FEBRERO_FP_2020/SURTIRETENES%20Y%20RODAMIENTOS%20LTDA%20FCT-SEIB-151.pdf" TargetMode="External"/><Relationship Id="rId308" Type="http://schemas.openxmlformats.org/officeDocument/2006/relationships/hyperlink" Target="01_ENERO_FP_2020/APROBACIONES/APROBACIONES%20VICTOR%202.msg" TargetMode="External"/><Relationship Id="rId515" Type="http://schemas.openxmlformats.org/officeDocument/2006/relationships/hyperlink" Target="01_ENERO_FP_2020/SEDIAL%20SAS%20FCT-17287.pdf" TargetMode="External"/><Relationship Id="rId47" Type="http://schemas.openxmlformats.org/officeDocument/2006/relationships/hyperlink" Target="03_MARZO_FP_2020/Aprobaciones/VoBo%20Omar%20Febrero.msg" TargetMode="External"/><Relationship Id="rId89" Type="http://schemas.openxmlformats.org/officeDocument/2006/relationships/hyperlink" Target="03_MARZO_FP_2020/Aprobaciones/VoBo%20CMC%20Logistica%20109.msg" TargetMode="External"/><Relationship Id="rId112" Type="http://schemas.openxmlformats.org/officeDocument/2006/relationships/hyperlink" Target="03_MARZO_FP_2020/EH%20LYNN%20INDUSTRIES%20FCT-5184990.pdf" TargetMode="External"/><Relationship Id="rId154" Type="http://schemas.openxmlformats.org/officeDocument/2006/relationships/hyperlink" Target="03_MARZO_FP_2020/DITRIBUCIONES%20Y%20CALZADO%20DYD%20FCT-9517.pdf" TargetMode="External"/><Relationship Id="rId361" Type="http://schemas.openxmlformats.org/officeDocument/2006/relationships/hyperlink" Target="02_FEBRERO_FP_2020/SERPOMAR%20SAS%20FCT-14485.pdf" TargetMode="External"/><Relationship Id="rId196" Type="http://schemas.openxmlformats.org/officeDocument/2006/relationships/hyperlink" Target="03_MARZO_FP_2020/JURIDICA%20A&amp;C%20FCT-61.pdf" TargetMode="External"/><Relationship Id="rId417" Type="http://schemas.openxmlformats.org/officeDocument/2006/relationships/hyperlink" Target="01_ENERO_FP_2020/APROBACIONES/VoBo%20OPTIHOSE%20FCT%209.msg" TargetMode="External"/><Relationship Id="rId459" Type="http://schemas.openxmlformats.org/officeDocument/2006/relationships/hyperlink" Target="01_ENERO_FP_2020/EDITORIAL%20PSIGMA%20FCT-%206467.pdf" TargetMode="External"/><Relationship Id="rId16" Type="http://schemas.openxmlformats.org/officeDocument/2006/relationships/hyperlink" Target="03_MARZO_FP_2020/Aprobaciones/VoBo%20VICTOR%20FEBRERO.msg" TargetMode="External"/><Relationship Id="rId221" Type="http://schemas.openxmlformats.org/officeDocument/2006/relationships/hyperlink" Target="03_MARZO_FP_2020/G&amp;J%20ASOCIADOS%20SAS%20FCT-146.pdf" TargetMode="External"/><Relationship Id="rId263" Type="http://schemas.openxmlformats.org/officeDocument/2006/relationships/hyperlink" Target="02_FEBRERO_FP_2020/APROBACIONES/VoBo%20INBAMAQ%20FCT%20E6.msg" TargetMode="External"/><Relationship Id="rId319" Type="http://schemas.openxmlformats.org/officeDocument/2006/relationships/hyperlink" Target="01_ENERO_FP_2020/APROBACIONES/APROBACIONES%20VICTOR%202.msg" TargetMode="External"/><Relationship Id="rId470" Type="http://schemas.openxmlformats.org/officeDocument/2006/relationships/hyperlink" Target="01_ENERO_FP_2020/ALPOPULAR%20SA%20FCT-%20LG10463.pdf" TargetMode="External"/><Relationship Id="rId526" Type="http://schemas.openxmlformats.org/officeDocument/2006/relationships/hyperlink" Target="01_ENERO_FP_2020/SOCIEDAD%20PORTUARIA%20DE%20BARRANCABERMEJA%20SA%20FCT-%202970.pdf" TargetMode="External"/><Relationship Id="rId58" Type="http://schemas.openxmlformats.org/officeDocument/2006/relationships/hyperlink" Target="03_MARZO_FP_2020/Aprobaciones/VoBo.%20Aprobaciones%20Omar%20(1).msg" TargetMode="External"/><Relationship Id="rId123" Type="http://schemas.openxmlformats.org/officeDocument/2006/relationships/hyperlink" Target="03_MARZO_FP_2020/POLIZA%2021-43-101021324.pdf" TargetMode="External"/><Relationship Id="rId330" Type="http://schemas.openxmlformats.org/officeDocument/2006/relationships/hyperlink" Target="01_ENERO_FP_2020/APROBACIONES/APROBACIONES%20OMAR.msg" TargetMode="External"/><Relationship Id="rId165" Type="http://schemas.openxmlformats.org/officeDocument/2006/relationships/hyperlink" Target="03_MARZO_FP_2020/SERPOMAR%20SAS%20FCT-15049.pdf" TargetMode="External"/><Relationship Id="rId372" Type="http://schemas.openxmlformats.org/officeDocument/2006/relationships/hyperlink" Target="02_FEBRERO_FP_2020/PROEXCOM%20SAS%20FCT-04-47604.pdf" TargetMode="External"/><Relationship Id="rId428" Type="http://schemas.openxmlformats.org/officeDocument/2006/relationships/hyperlink" Target="01_ENERO_FP_2020/EMPAQUETADURAS%20Y%20EMPAQUES%20SAF%20FCT-302297.pdf" TargetMode="External"/><Relationship Id="rId232" Type="http://schemas.openxmlformats.org/officeDocument/2006/relationships/hyperlink" Target="02_FEBRERO_FP_2020/APROBACIONES/VoBo%20SUMYSO%20FCT%2055.msg" TargetMode="External"/><Relationship Id="rId274" Type="http://schemas.openxmlformats.org/officeDocument/2006/relationships/hyperlink" Target="02_FEBRERO_FP_2020/AQUASIA%20SAS%20FCT-CA3174.pdf" TargetMode="External"/><Relationship Id="rId481" Type="http://schemas.openxmlformats.org/officeDocument/2006/relationships/hyperlink" Target="01_ENERO_FP_2020/ALLIANZ%20FCT%2017001696288714.pdf" TargetMode="External"/><Relationship Id="rId27" Type="http://schemas.openxmlformats.org/officeDocument/2006/relationships/hyperlink" Target="03_MARZO_FP_2020/Aprobaciones/VoBo%20VICTOR%20FEBRERO.msg" TargetMode="External"/><Relationship Id="rId69" Type="http://schemas.openxmlformats.org/officeDocument/2006/relationships/hyperlink" Target="03_MARZO_FP_2020/OPERACION%20LOGISTICA%20JDF%20SAS%20FCT-9619.pdf" TargetMode="External"/><Relationship Id="rId134" Type="http://schemas.openxmlformats.org/officeDocument/2006/relationships/hyperlink" Target="03_MARZO_FP_2020/COLSUBSIDIO%20FCT-CBV1502682.pdf" TargetMode="External"/><Relationship Id="rId537" Type="http://schemas.openxmlformats.org/officeDocument/2006/relationships/hyperlink" Target="03_MARZO_FP_2020/ADSIE%20SAS%20FCT-%202866.pdf" TargetMode="External"/><Relationship Id="rId80" Type="http://schemas.openxmlformats.org/officeDocument/2006/relationships/hyperlink" Target="03_MARZO_FP_2020/ELECTRICARIBE%202018%20FCT-7557675111.pdf" TargetMode="External"/><Relationship Id="rId176" Type="http://schemas.openxmlformats.org/officeDocument/2006/relationships/hyperlink" Target="03_MARZO_FP_2020/OPERACION%20LOGISTICA%20JDF%20SAS%20FCT-9576.pdf" TargetMode="External"/><Relationship Id="rId341" Type="http://schemas.openxmlformats.org/officeDocument/2006/relationships/hyperlink" Target="02_FEBRERO_FP_2020/SERPOMAR%20SAS%20FCT-14659.pdf" TargetMode="External"/><Relationship Id="rId383" Type="http://schemas.openxmlformats.org/officeDocument/2006/relationships/hyperlink" Target="02_FEBRERO_FP_2020/CAPACITACIONES%20Y%20CERTIFICACIONES%20SAS%20FCT-2058.pdf" TargetMode="External"/><Relationship Id="rId439" Type="http://schemas.openxmlformats.org/officeDocument/2006/relationships/hyperlink" Target="01_ENERO_FP_2020/APROBACIONES/VoBo%20PAPELERIA%20MODERNA%20FCT%2045134.msg" TargetMode="External"/><Relationship Id="rId201" Type="http://schemas.openxmlformats.org/officeDocument/2006/relationships/hyperlink" Target="03_MARZO_FP_2020/Aprobaciones/VoBo%20ETM%20FCT-983.msg" TargetMode="External"/><Relationship Id="rId243" Type="http://schemas.openxmlformats.org/officeDocument/2006/relationships/hyperlink" Target="02_FEBRERO_FP_2020/TRANSPORTES%20JOALCO%20SA%20FCT-04-2710.pdf" TargetMode="External"/><Relationship Id="rId285" Type="http://schemas.openxmlformats.org/officeDocument/2006/relationships/hyperlink" Target="02_FEBRERO_FP_2020/ALLIANZ%20FCT-17001697352022.pdf" TargetMode="External"/><Relationship Id="rId450" Type="http://schemas.openxmlformats.org/officeDocument/2006/relationships/hyperlink" Target="01_ENERO_FP_2020/HONOR%20LTDA%20FCT-81408.pdf" TargetMode="External"/><Relationship Id="rId506" Type="http://schemas.openxmlformats.org/officeDocument/2006/relationships/hyperlink" Target="01_ENERO_FP_2020/PAPELERIA%20MODERNA%20DEL%20CARIBE%20FCT-%2044931.pdf" TargetMode="External"/><Relationship Id="rId38" Type="http://schemas.openxmlformats.org/officeDocument/2006/relationships/hyperlink" Target="03_MARZO_FP_2020/Aprobaciones/VoBo%20Omar%20Febrero.msg" TargetMode="External"/><Relationship Id="rId103" Type="http://schemas.openxmlformats.org/officeDocument/2006/relationships/hyperlink" Target="03_MARZO_FP_2020/TRANSPORTE%20FLORIAN%20FCT-%20851%20Y%20852.pdf" TargetMode="External"/><Relationship Id="rId310" Type="http://schemas.openxmlformats.org/officeDocument/2006/relationships/hyperlink" Target="01_ENERO_FP_2020/APROBACIONES/APROBACIONES%20VICTOR%202.msg" TargetMode="External"/><Relationship Id="rId492" Type="http://schemas.openxmlformats.org/officeDocument/2006/relationships/hyperlink" Target="01_ENERO_FP_2020/KAITEC%20COMPRESSORS%20FCT-082020.pdf" TargetMode="External"/><Relationship Id="rId91" Type="http://schemas.openxmlformats.org/officeDocument/2006/relationships/hyperlink" Target="03_MARZO_FP_2020/OPERACION%20LOGISTICA%20JDF%20SAS%20FCT-9562.pdf" TargetMode="External"/><Relationship Id="rId145" Type="http://schemas.openxmlformats.org/officeDocument/2006/relationships/hyperlink" Target="03_MARZO_FP_2020/NYSI%20NEGOCIOS%20Y%20SOLUCIONES%20INTELIGENTES%20FCT-434.pdf" TargetMode="External"/><Relationship Id="rId187" Type="http://schemas.openxmlformats.org/officeDocument/2006/relationships/hyperlink" Target="03_MARZO_FP_2020/LENCY%20MAYERLY%20CORREDOR%20PE&#209;A%20-CTA%20DE%20COBRO.pdf" TargetMode="External"/><Relationship Id="rId352" Type="http://schemas.openxmlformats.org/officeDocument/2006/relationships/hyperlink" Target="02_FEBRERO_FP_2020/APROBACIONES/VoBo%20ALTIPAC%20SAS%20FCT-472.msg" TargetMode="External"/><Relationship Id="rId394" Type="http://schemas.openxmlformats.org/officeDocument/2006/relationships/hyperlink" Target="02_FEBRERO_FP_2020/APROBACIONES/VoBo%20ETM%20FCT-40586.msg" TargetMode="External"/><Relationship Id="rId408" Type="http://schemas.openxmlformats.org/officeDocument/2006/relationships/hyperlink" Target="02_FEBRERO_FP_2020/CENTRAL%20DE%20SOLDADURAS%20Y%20PROTECCION%20INDUSTRIAL%20SA%20FCT-50497.pdf" TargetMode="External"/><Relationship Id="rId212" Type="http://schemas.openxmlformats.org/officeDocument/2006/relationships/hyperlink" Target="../BULKMATIC%20DE%20COLOMBIA/Sandra%20Roncancio%20Castillo%20-%20BULKMATIC%20DE%20COLOMBIA%20S.A.S/CONTABILIDAD/PROVEEDORES/FACTURAS%20PROVEEDORES/05_Facturas_Proveedores_2020/03_MARZO_FP_2020/MATTERIALIZA%20SAS%20FCT-MIT22.pdf" TargetMode="External"/><Relationship Id="rId254" Type="http://schemas.openxmlformats.org/officeDocument/2006/relationships/hyperlink" Target="02_FEBRERO_FP_2020/CENTRAL%20DE%20SUMINISTROS%20G%20SPATH%20FCT-350.pdf" TargetMode="External"/><Relationship Id="rId49" Type="http://schemas.openxmlformats.org/officeDocument/2006/relationships/hyperlink" Target="03_MARZO_FP_2020/Aprobaciones/VoBo.%20Aprobaciones%20Omar%20(1).msg" TargetMode="External"/><Relationship Id="rId114" Type="http://schemas.openxmlformats.org/officeDocument/2006/relationships/hyperlink" Target="03_MARZO_FP_2020/TRANSPORTES%20JOALCO%20SA%20FCT-043456.pdf" TargetMode="External"/><Relationship Id="rId296" Type="http://schemas.openxmlformats.org/officeDocument/2006/relationships/hyperlink" Target="02_FEBRERO_FP_2020/REPUESTOS%20Y%20SERVICIOS%20CH%20SAS%20FCT-%20102.pdf" TargetMode="External"/><Relationship Id="rId461" Type="http://schemas.openxmlformats.org/officeDocument/2006/relationships/hyperlink" Target="01_ENERO_FP_2020/SERVICAFI%20FCT-%204344.pdf" TargetMode="External"/><Relationship Id="rId517" Type="http://schemas.openxmlformats.org/officeDocument/2006/relationships/hyperlink" Target="01_ENERO_FP_2020/ASOCIADOS%20G%20Y%20J%20SAS%20FCT-%20131.pdf" TargetMode="External"/><Relationship Id="rId60" Type="http://schemas.openxmlformats.org/officeDocument/2006/relationships/hyperlink" Target="03_MARZO_FP_2020/Aprobaciones/VoBo.%20Aprobaciones%20Omar%20(1).msg" TargetMode="External"/><Relationship Id="rId156" Type="http://schemas.openxmlformats.org/officeDocument/2006/relationships/hyperlink" Target="03_MARZO_FP_2020/EMAPQUETADURAS%20Y%20EMPAQUES%20SAS%20FCT-304226.pdf" TargetMode="External"/><Relationship Id="rId198" Type="http://schemas.openxmlformats.org/officeDocument/2006/relationships/hyperlink" Target="03_MARZO_FP_2020/SOCIEDAD%20PORTUARIA%20BARRANCABERMEJA%20SA%20FCT-2986.pdf" TargetMode="External"/><Relationship Id="rId321" Type="http://schemas.openxmlformats.org/officeDocument/2006/relationships/hyperlink" Target="01_ENERO_FP_2020/APROBACIONES/APROBACIONES%20OMAR.msg" TargetMode="External"/><Relationship Id="rId363" Type="http://schemas.openxmlformats.org/officeDocument/2006/relationships/hyperlink" Target="02_FEBRERO_FP_2020/SERPOMAR%20SAS%20FCT-14498.pdf" TargetMode="External"/><Relationship Id="rId419" Type="http://schemas.openxmlformats.org/officeDocument/2006/relationships/hyperlink" Target="01_ENERO_FP_2020/APROBACIONES/VoBo%20KAITEC%20(SOPLADOR).msg" TargetMode="External"/><Relationship Id="rId223" Type="http://schemas.openxmlformats.org/officeDocument/2006/relationships/hyperlink" Target="03_MARZO_FP_2020/PARQUIAMERICA%20PH%20FCT-11645.pdf" TargetMode="External"/><Relationship Id="rId430" Type="http://schemas.openxmlformats.org/officeDocument/2006/relationships/hyperlink" Target="01_ENERO_FP_2020/OPERACIONES%20Y%20SERVICIOS%20TURISTICOS%20SAS%20FCT-PHE6464.pdf" TargetMode="External"/><Relationship Id="rId18" Type="http://schemas.openxmlformats.org/officeDocument/2006/relationships/hyperlink" Target="03_MARZO_FP_2020/Aprobaciones/VoBo%20VICTOR%20FEBRERO.msg" TargetMode="External"/><Relationship Id="rId265" Type="http://schemas.openxmlformats.org/officeDocument/2006/relationships/hyperlink" Target="01_ENERO_FP_2020/APROBACIONES/VoBo%20Jorge%20Velazquez%20(Mas-Cemex).msg" TargetMode="External"/><Relationship Id="rId472" Type="http://schemas.openxmlformats.org/officeDocument/2006/relationships/hyperlink" Target="01_ENERO_FP_2020/SERVINGER%20SAS%20FCT-%20182.pdf" TargetMode="External"/><Relationship Id="rId528" Type="http://schemas.openxmlformats.org/officeDocument/2006/relationships/hyperlink" Target="01_ENERO_FP_2020/PAPELERIA%20MODERNA%20DEL%20CARIBE%20FCT-44887.pdf" TargetMode="External"/><Relationship Id="rId125" Type="http://schemas.openxmlformats.org/officeDocument/2006/relationships/hyperlink" Target="03_MARZO_FP_2020/JUNGHEINRICH%20COLOMBIA%20SAS%20FCT-FEJH-127946.pdf" TargetMode="External"/><Relationship Id="rId167" Type="http://schemas.openxmlformats.org/officeDocument/2006/relationships/hyperlink" Target="03_MARZO_FP_2020/SERPOMAR%20SAS%20FCT-15036.pdf" TargetMode="External"/><Relationship Id="rId332" Type="http://schemas.openxmlformats.org/officeDocument/2006/relationships/hyperlink" Target="01_ENERO_FP_2020/APROBACIONES/APROBACIONES%20OMAR.msg" TargetMode="External"/><Relationship Id="rId374" Type="http://schemas.openxmlformats.org/officeDocument/2006/relationships/hyperlink" Target="02_FEBRERO_FP_2020/IBIS%20HOTELS%20SA%20FCT-3715.pdf" TargetMode="External"/><Relationship Id="rId71" Type="http://schemas.openxmlformats.org/officeDocument/2006/relationships/hyperlink" Target="03_MARZO_FP_2020/OPERACION%20LOGISICA%20JDF%20SAS%20FCT-9620.pdf" TargetMode="External"/><Relationship Id="rId234" Type="http://schemas.openxmlformats.org/officeDocument/2006/relationships/hyperlink" Target="02_FEBRERO_FP_2020/TRANSPORTES%20JOALCO%20SA%20FCT-04-2730.pdf" TargetMode="External"/><Relationship Id="rId2" Type="http://schemas.openxmlformats.org/officeDocument/2006/relationships/hyperlink" Target="03_MARZO_FP_2020/Aprobaciones/RV%20facturas%20Mayo%20HENRY%20RIVERO.msg" TargetMode="External"/><Relationship Id="rId29" Type="http://schemas.openxmlformats.org/officeDocument/2006/relationships/hyperlink" Target="03_MARZO_FP_2020/Aprobaciones/VoBo%20VICTOR%20FEBRERO.msg" TargetMode="External"/><Relationship Id="rId276" Type="http://schemas.openxmlformats.org/officeDocument/2006/relationships/hyperlink" Target="02_FEBRERO_FP_2020/CENTRAL%20DE%20SUMINISTROS%20G%20SPATH%20FCT-%20201.pdf" TargetMode="External"/><Relationship Id="rId441" Type="http://schemas.openxmlformats.org/officeDocument/2006/relationships/hyperlink" Target="01_ENERO_FP_2020/APROBACIONES/VoBo%20PAPELERIA%20MODERNA%20FCT%2045133.msg" TargetMode="External"/><Relationship Id="rId483" Type="http://schemas.openxmlformats.org/officeDocument/2006/relationships/hyperlink" Target="01_ENERO_FP_2020/SYSO%20EMPRESARIAL%20Y%20LABORATORIO%20CLINICO%20FCT-%205308.pdf" TargetMode="External"/><Relationship Id="rId539" Type="http://schemas.openxmlformats.org/officeDocument/2006/relationships/hyperlink" Target="05_MAYO_PP_2020/G%20SPATH%20S.A.S%20%20184.pdf" TargetMode="External"/><Relationship Id="rId40" Type="http://schemas.openxmlformats.org/officeDocument/2006/relationships/hyperlink" Target="03_MARZO_FP_2020/Aprobaciones/VoBo%20Omar%20Febrero.msg" TargetMode="External"/><Relationship Id="rId136" Type="http://schemas.openxmlformats.org/officeDocument/2006/relationships/hyperlink" Target="03_MARZO_FP_2020/JURIDICA%20A&amp;C%20SAS%20FCT-65.pdf" TargetMode="External"/><Relationship Id="rId178" Type="http://schemas.openxmlformats.org/officeDocument/2006/relationships/hyperlink" Target="03_MARZO_FP_2020/OPERACION%20LOGISTICA%20JDF%20SAS%20FCT-9578.pdf" TargetMode="External"/><Relationship Id="rId301" Type="http://schemas.openxmlformats.org/officeDocument/2006/relationships/hyperlink" Target="01_ENERO_FP_2020/APROBACIONES/APROBACIONES%20HENRY.msg" TargetMode="External"/><Relationship Id="rId343" Type="http://schemas.openxmlformats.org/officeDocument/2006/relationships/hyperlink" Target="02_FEBRERO_FP_2020/SERPOMAR%20SAS%20FCT-14661.pdf" TargetMode="External"/><Relationship Id="rId82" Type="http://schemas.openxmlformats.org/officeDocument/2006/relationships/hyperlink" Target="03_MARZO_FP_2020/REEMBOLSO%20CAJA%20MENOR%20CTG%20No.%2073.pdf" TargetMode="External"/><Relationship Id="rId203" Type="http://schemas.openxmlformats.org/officeDocument/2006/relationships/hyperlink" Target="03_MARZO_FP_2020/BASC%20CARTAGENA%20FCT-06-4696.pdf" TargetMode="External"/><Relationship Id="rId385" Type="http://schemas.openxmlformats.org/officeDocument/2006/relationships/hyperlink" Target="02_FEBRERO_FP_2020/PAPELERIA%20MODERNA%20DEL%20CARIBE%20FCT-45284.pdf" TargetMode="External"/><Relationship Id="rId245" Type="http://schemas.openxmlformats.org/officeDocument/2006/relationships/hyperlink" Target="02_FEBRERO_FP_2020/DITE%20FCT-FE69.pdf" TargetMode="External"/><Relationship Id="rId287" Type="http://schemas.openxmlformats.org/officeDocument/2006/relationships/hyperlink" Target="02_FEBRERO_FP_2020/SERVICAFI%20FCT-4349.pdf" TargetMode="External"/><Relationship Id="rId410" Type="http://schemas.openxmlformats.org/officeDocument/2006/relationships/hyperlink" Target="02_FEBRERO_FP_2020/COLOMTEL%20SAS%20FCT-11265.pdf" TargetMode="External"/><Relationship Id="rId452" Type="http://schemas.openxmlformats.org/officeDocument/2006/relationships/hyperlink" Target="01_ENERO_FP_2020/MOVISTAR%20SA%20FCT-192688144.pdf" TargetMode="External"/><Relationship Id="rId494" Type="http://schemas.openxmlformats.org/officeDocument/2006/relationships/hyperlink" Target="01_ENERO_FP_2020/BULKMATIC%20DE%20MEXICO%20FCT-295756.pdf" TargetMode="External"/><Relationship Id="rId508" Type="http://schemas.openxmlformats.org/officeDocument/2006/relationships/hyperlink" Target="01_ENERO_FP_2020/LUBESOL%20SAS%20FCT-150953.pdf" TargetMode="External"/><Relationship Id="rId105" Type="http://schemas.openxmlformats.org/officeDocument/2006/relationships/hyperlink" Target="03_MARZO_FP_2020/GRUPO%20RECORDAR%20FCT-95054.pdf" TargetMode="External"/><Relationship Id="rId147" Type="http://schemas.openxmlformats.org/officeDocument/2006/relationships/hyperlink" Target="03_MARZO_FP_2020/HONOR%20LTDA%20FCT-82323.pdf" TargetMode="External"/><Relationship Id="rId312" Type="http://schemas.openxmlformats.org/officeDocument/2006/relationships/hyperlink" Target="01_ENERO_FP_2020/APROBACIONES/APROBACIONES%20VICTOR%202.msg" TargetMode="External"/><Relationship Id="rId354" Type="http://schemas.openxmlformats.org/officeDocument/2006/relationships/hyperlink" Target="02_FEBRERO_FP_2020/COTRASUR%20FCT-1051822.jpg" TargetMode="External"/><Relationship Id="rId51" Type="http://schemas.openxmlformats.org/officeDocument/2006/relationships/hyperlink" Target="03_MARZO_FP_2020/Aprobaciones/VoBo.%20Aprobaciones%20Omar%20(1).msg" TargetMode="External"/><Relationship Id="rId93" Type="http://schemas.openxmlformats.org/officeDocument/2006/relationships/hyperlink" Target="03_MARZO_FP_2020/KAITEC%20INTELLIGENT%20GROUP%20SAS%20FCT-35.pdf" TargetMode="External"/><Relationship Id="rId189" Type="http://schemas.openxmlformats.org/officeDocument/2006/relationships/hyperlink" Target="03_MARZO_FP_2020/CENTRAL%20DE%20SUMINISTRO%20G%20SPATH%20FCT-496.pdf" TargetMode="External"/><Relationship Id="rId396" Type="http://schemas.openxmlformats.org/officeDocument/2006/relationships/hyperlink" Target="02_FEBRERO_FP_2020/OPERACION%20LOGISTICA%20JDF%20SAS%20FCT-%209471.pdf" TargetMode="External"/><Relationship Id="rId214" Type="http://schemas.openxmlformats.org/officeDocument/2006/relationships/hyperlink" Target="../BULKMATIC%20DE%20COLOMBIA/Sandra%20Roncancio%20Castillo%20-%20BULKMATIC%20DE%20COLOMBIA%20S.A.S/CONTABILIDAD/PROVEEDORES/FACTURAS%20PROVEEDORES/05_Facturas_Proveedores_2020/03_MARZO_FP_2020/OPERACION%20LOGISTICA%20JDF%20SAS%20FCT-9557.pdf" TargetMode="External"/><Relationship Id="rId256" Type="http://schemas.openxmlformats.org/officeDocument/2006/relationships/hyperlink" Target="02_FEBRERO_FP_2020/TRANSMAMONAL%20FCT-19688.pdf" TargetMode="External"/><Relationship Id="rId298" Type="http://schemas.openxmlformats.org/officeDocument/2006/relationships/hyperlink" Target="02_FEBRERO_FP_2020/HONOR%20LTDA%20FCT-81725.pdf" TargetMode="External"/><Relationship Id="rId421" Type="http://schemas.openxmlformats.org/officeDocument/2006/relationships/hyperlink" Target="01_ENERO_FP_2020/PRODIASEO%20SAS%20FCT-82.pdf" TargetMode="External"/><Relationship Id="rId463" Type="http://schemas.openxmlformats.org/officeDocument/2006/relationships/hyperlink" Target="01_ENERO_FP_2020/IMPORTEX%20SA%20FCT-1966.pdf" TargetMode="External"/><Relationship Id="rId519" Type="http://schemas.openxmlformats.org/officeDocument/2006/relationships/hyperlink" Target="01_ENERO_FP_2020/APROBACIONES/VoBo%20GECOSA%20FCT%207778.msg" TargetMode="External"/><Relationship Id="rId116" Type="http://schemas.openxmlformats.org/officeDocument/2006/relationships/hyperlink" Target="03_MARZO_FP_2020/COPETRAN%20FCT-52855683.PDF" TargetMode="External"/><Relationship Id="rId158" Type="http://schemas.openxmlformats.org/officeDocument/2006/relationships/hyperlink" Target="03_MARZO_FP_2020/GECOLSA%20SA%20FCT-JR1T-9070.pdf" TargetMode="External"/><Relationship Id="rId323" Type="http://schemas.openxmlformats.org/officeDocument/2006/relationships/hyperlink" Target="01_ENERO_FP_2020/APROBACIONES/APROBACIONES%20OMAR.msg" TargetMode="External"/><Relationship Id="rId530" Type="http://schemas.openxmlformats.org/officeDocument/2006/relationships/hyperlink" Target="01_ENERO_FP_2020/OPERACION%20LOGITICA%20JDF%20SAS%20FCT-%209384.pdf" TargetMode="External"/><Relationship Id="rId20" Type="http://schemas.openxmlformats.org/officeDocument/2006/relationships/hyperlink" Target="03_MARZO_FP_2020/Aprobaciones/VoBo%20VICTOR%20FEBRERO.msg" TargetMode="External"/><Relationship Id="rId62" Type="http://schemas.openxmlformats.org/officeDocument/2006/relationships/hyperlink" Target="03_MARZO_FP_2020/Aprobaciones/VoBo.%20Aprobaciones%20Omar%20(1).msg" TargetMode="External"/><Relationship Id="rId365" Type="http://schemas.openxmlformats.org/officeDocument/2006/relationships/hyperlink" Target="02_FEBRERO_FP_2020/SERPORMAR%20SAS%20FCT-14538.pdf" TargetMode="External"/><Relationship Id="rId225" Type="http://schemas.openxmlformats.org/officeDocument/2006/relationships/hyperlink" Target="03_MARZO_FP_2020/EMPAQUETADURAS%20Y%20EMPAQUES%20FCT-%20303834.pdf" TargetMode="External"/><Relationship Id="rId267" Type="http://schemas.openxmlformats.org/officeDocument/2006/relationships/hyperlink" Target="01_ENERO_FP_2020/APROBACIONES/VoBo%20Jorge%20Velazquez%20(Mas-Cemex).msg" TargetMode="External"/><Relationship Id="rId432" Type="http://schemas.openxmlformats.org/officeDocument/2006/relationships/hyperlink" Target="01_ENERO_FP_2020/INTELECTUM%20SAS%20(VIAGGIO)%20FCT-VPCE1097.pdf" TargetMode="External"/><Relationship Id="rId474" Type="http://schemas.openxmlformats.org/officeDocument/2006/relationships/hyperlink" Target="01_ENERO_FP_2020/GRUPO%20REOCRDAR%20FCT-%2092010.pdf" TargetMode="External"/><Relationship Id="rId127" Type="http://schemas.openxmlformats.org/officeDocument/2006/relationships/hyperlink" Target="03_MARZO_FP_2020/SEDIAL%20SAS%20FCT-2097.pdf" TargetMode="External"/><Relationship Id="rId31" Type="http://schemas.openxmlformats.org/officeDocument/2006/relationships/hyperlink" Target="03_MARZO_FP_2020/Aprobaciones/VoBo%20VICTOR%20FEBRERO.msg" TargetMode="External"/><Relationship Id="rId73" Type="http://schemas.openxmlformats.org/officeDocument/2006/relationships/hyperlink" Target="03_MARZO_FP_2020/DHL%20ANTICIPO%20AWB%208433390486%20%20BULKMATIC.PDF" TargetMode="External"/><Relationship Id="rId169" Type="http://schemas.openxmlformats.org/officeDocument/2006/relationships/hyperlink" Target="03_MARZO_FP_2020/EMPAQUETADURAS%20Y%20EMPAQUES%20SA%20FCT-304125.pdf" TargetMode="External"/><Relationship Id="rId334" Type="http://schemas.openxmlformats.org/officeDocument/2006/relationships/hyperlink" Target="02_FEBRERO_FP_2020/APROBACIONES/VoBo%20ALTIPAC%20SAS%20FCT-480.msg" TargetMode="External"/><Relationship Id="rId376" Type="http://schemas.openxmlformats.org/officeDocument/2006/relationships/hyperlink" Target="02_FEBRERO_FP_2020/BULKMATIC%20DE%20MEXICO%20FCT-299231.pdf" TargetMode="External"/><Relationship Id="rId541" Type="http://schemas.openxmlformats.org/officeDocument/2006/relationships/hyperlink" Target="01_ENERO_FP_2020/APROBACIONES/APROBACIONES%20VICTOR%201.msg" TargetMode="External"/><Relationship Id="rId4" Type="http://schemas.openxmlformats.org/officeDocument/2006/relationships/hyperlink" Target="03_MARZO_FP_2020/GLOBAL%20UNO%20LOGISTIC%20COLOMBIA%20SA%20fact%2017183.pdf" TargetMode="External"/><Relationship Id="rId180" Type="http://schemas.openxmlformats.org/officeDocument/2006/relationships/hyperlink" Target="03_MARZO_FP_2020/INBAMAQ%20SAS%20FCT-E13.pdf" TargetMode="External"/><Relationship Id="rId236" Type="http://schemas.openxmlformats.org/officeDocument/2006/relationships/hyperlink" Target="02_FEBRERO_FP_2020/TRANSPORTES%20JOALCO%20SA%20FCT-04-2729.pdf" TargetMode="External"/><Relationship Id="rId278" Type="http://schemas.openxmlformats.org/officeDocument/2006/relationships/hyperlink" Target="02_FEBRERO_FP_2020/TRANSPORTES%20JOALCO%20SA%20FCT-04-2420.pdf" TargetMode="External"/><Relationship Id="rId401" Type="http://schemas.openxmlformats.org/officeDocument/2006/relationships/hyperlink" Target="02_FEBRERO_FP_2020/EMPAQUETADURAS%20Y%20EMPAQUES%20SA%20FCT-%20302632.pdf" TargetMode="External"/><Relationship Id="rId443" Type="http://schemas.openxmlformats.org/officeDocument/2006/relationships/hyperlink" Target="01_ENERO_FP_2020/APROBACIONES/VoBo%20PAPELERIA%20MODERNA%20FCT%2045132.msg" TargetMode="External"/><Relationship Id="rId303" Type="http://schemas.openxmlformats.org/officeDocument/2006/relationships/hyperlink" Target="01_ENERO_FP_2020/APROBACIONES/APROBACIONES%20HENRY.msg" TargetMode="External"/><Relationship Id="rId485" Type="http://schemas.openxmlformats.org/officeDocument/2006/relationships/hyperlink" Target="01_ENERO_FP_2020/OPERACION%20LOGISTICA%20JDF%20SAS%20FCT-%209419.pdf" TargetMode="External"/><Relationship Id="rId42" Type="http://schemas.openxmlformats.org/officeDocument/2006/relationships/hyperlink" Target="03_MARZO_FP_2020/Aprobaciones/VoBo%20Omar%20Febrero.msg" TargetMode="External"/><Relationship Id="rId84" Type="http://schemas.openxmlformats.org/officeDocument/2006/relationships/hyperlink" Target="03_MARZO_FP_2020/TRANSPORTE%20JOALCO%20SA%20FCT-043511.pdf" TargetMode="External"/><Relationship Id="rId138" Type="http://schemas.openxmlformats.org/officeDocument/2006/relationships/hyperlink" Target="03_MARZO_FP_2020/SERVICAFI%20FCT-4351.pdf" TargetMode="External"/><Relationship Id="rId345" Type="http://schemas.openxmlformats.org/officeDocument/2006/relationships/hyperlink" Target="02_FEBRERO_FP_2020/SERPOMAR%20SAS%20FCT-14668.pdf" TargetMode="External"/><Relationship Id="rId387" Type="http://schemas.openxmlformats.org/officeDocument/2006/relationships/hyperlink" Target="02_FEBRERO_FP_2020/ALTALENE%20SAS%20FCT-6200874.pdf" TargetMode="External"/><Relationship Id="rId510" Type="http://schemas.openxmlformats.org/officeDocument/2006/relationships/hyperlink" Target="01_ENERO_FP_2020/OPERACION%20LOGISTICA%20JDF%20SAS%20FCT-%209403.pdf" TargetMode="External"/><Relationship Id="rId191" Type="http://schemas.openxmlformats.org/officeDocument/2006/relationships/hyperlink" Target="03_MARZO_FP_2020/DISTRIBUCIONES%20Y%20CALZAADO%20DYD%20FCT-9505.pdf" TargetMode="External"/><Relationship Id="rId205" Type="http://schemas.openxmlformats.org/officeDocument/2006/relationships/hyperlink" Target="03_MARZO_FP_2020/OPTIHOSE%20RUBBER%20FCT-104.pdf" TargetMode="External"/><Relationship Id="rId247" Type="http://schemas.openxmlformats.org/officeDocument/2006/relationships/hyperlink" Target="02_FEBRERO_FP_2020/INDUSTRIAS%20TECNITANQUES%20SAS%20FCT-162.pdf" TargetMode="External"/><Relationship Id="rId412" Type="http://schemas.openxmlformats.org/officeDocument/2006/relationships/hyperlink" Target="01_ENERO_FP_2020/TIGO%20FCT%20980434587-52.pdf" TargetMode="External"/><Relationship Id="rId107" Type="http://schemas.openxmlformats.org/officeDocument/2006/relationships/hyperlink" Target="03_MARZO_FP_2020/GRUPO%20RECORDAR%20%20NC-435.pdf" TargetMode="External"/><Relationship Id="rId289" Type="http://schemas.openxmlformats.org/officeDocument/2006/relationships/hyperlink" Target="02_FEBRERO_FP_2020/EMPAQUETADURAS%20Y%20EMPAQUES%20SA%20FCT-303213.pdf" TargetMode="External"/><Relationship Id="rId454" Type="http://schemas.openxmlformats.org/officeDocument/2006/relationships/hyperlink" Target="01_ENERO_FP_2020/CENTRAL%20DE%20SOLDADURAS%20Y%20PROTECCION%20INDUSTRIAL%20SA%20FCT-%2050051.pdf" TargetMode="External"/><Relationship Id="rId496" Type="http://schemas.openxmlformats.org/officeDocument/2006/relationships/hyperlink" Target="01_ENERO_FP_2020/TRANSMAMONAL%20FCT-19496.pdf" TargetMode="External"/><Relationship Id="rId11" Type="http://schemas.openxmlformats.org/officeDocument/2006/relationships/hyperlink" Target="03_MARZO_FP_2020/Aprobaciones/VoBo%20VICTOR%20FEBRERO.msg" TargetMode="External"/><Relationship Id="rId53" Type="http://schemas.openxmlformats.org/officeDocument/2006/relationships/hyperlink" Target="03_MARZO_FP_2020/Aprobaciones/VoBo.%20Aprobaciones%20Omar%20(1).msg" TargetMode="External"/><Relationship Id="rId149" Type="http://schemas.openxmlformats.org/officeDocument/2006/relationships/hyperlink" Target="03_MARZO_FP_2020/POLYBOL%20SAS%20NOTA%20CREDITO-%200030000964.pdf" TargetMode="External"/><Relationship Id="rId314" Type="http://schemas.openxmlformats.org/officeDocument/2006/relationships/hyperlink" Target="01_ENERO_FP_2020/APROBACIONES/APROBACIONES%20VICTOR%202.msg" TargetMode="External"/><Relationship Id="rId356" Type="http://schemas.openxmlformats.org/officeDocument/2006/relationships/hyperlink" Target="02_FEBRERO_FP_2020/SUMYSO%20SAS%20FCT-55.pdf" TargetMode="External"/><Relationship Id="rId398" Type="http://schemas.openxmlformats.org/officeDocument/2006/relationships/hyperlink" Target="02_FEBRERO_FP_2020/OPERACION%20LOGISTICA%20JDF%20SAS%20FCT-9470.pdf" TargetMode="External"/><Relationship Id="rId521" Type="http://schemas.openxmlformats.org/officeDocument/2006/relationships/hyperlink" Target="01_ENERO_FP_2020/GECOLSA%20FCT-7778.pdf" TargetMode="External"/><Relationship Id="rId95" Type="http://schemas.openxmlformats.org/officeDocument/2006/relationships/hyperlink" Target="03_MARZO_FP_2020/TRANSPORTE%20JOALCO%20SA%20FCT-043500.pdf" TargetMode="External"/><Relationship Id="rId160" Type="http://schemas.openxmlformats.org/officeDocument/2006/relationships/hyperlink" Target="03_MARZO_FP_2020/GECOLSA%20SA%20FCT-JR1T-9069.pdf" TargetMode="External"/><Relationship Id="rId216" Type="http://schemas.openxmlformats.org/officeDocument/2006/relationships/hyperlink" Target="02_FEBRERO_FP_2020/TRANSPORTES%20HUMADEA%20SAS%20FCT-10-78270.pdf" TargetMode="External"/><Relationship Id="rId423" Type="http://schemas.openxmlformats.org/officeDocument/2006/relationships/hyperlink" Target="01_ENERO_FP_2020/EBENEZER%20SOLUCION%20INTEGRAL%20FCT-39.pdf" TargetMode="External"/><Relationship Id="rId258" Type="http://schemas.openxmlformats.org/officeDocument/2006/relationships/hyperlink" Target="02_FEBRERO_FP_2020/SURAMERICANA%20FCT-08397151405.pdf" TargetMode="External"/><Relationship Id="rId465" Type="http://schemas.openxmlformats.org/officeDocument/2006/relationships/hyperlink" Target="01_ENERO_FP_2020/HONOR%20LTDA%20FCT-%2080758.pdf" TargetMode="External"/><Relationship Id="rId22" Type="http://schemas.openxmlformats.org/officeDocument/2006/relationships/hyperlink" Target="03_MARZO_FP_2020/Aprobaciones/VoBo%20VICTOR%20FEBRERO.msg" TargetMode="External"/><Relationship Id="rId64" Type="http://schemas.openxmlformats.org/officeDocument/2006/relationships/hyperlink" Target="03_MARZO_FP_2020/TIGO%20FCT-146%201301613.pdf" TargetMode="External"/><Relationship Id="rId118" Type="http://schemas.openxmlformats.org/officeDocument/2006/relationships/hyperlink" Target="03_MARZO_FP_2020/EMPAQUETADURAS%20Y%20EMPAQUES%20FCT304595.pdf" TargetMode="External"/><Relationship Id="rId325" Type="http://schemas.openxmlformats.org/officeDocument/2006/relationships/hyperlink" Target="01_ENERO_FP_2020/APROBACIONES/APROBACIONES%20OMAR.msg" TargetMode="External"/><Relationship Id="rId367" Type="http://schemas.openxmlformats.org/officeDocument/2006/relationships/hyperlink" Target="02_FEBRERO_FP_2020/CODIFICACION%20Y%20ETIQUETADO%20SAS%20(CODITEQ)%20FCT-10029.pdf" TargetMode="External"/><Relationship Id="rId532" Type="http://schemas.openxmlformats.org/officeDocument/2006/relationships/hyperlink" Target="01_ENERO_FP_2020/COLINGA%20SAS%20FCT-CFE2.pdf" TargetMode="External"/><Relationship Id="rId171" Type="http://schemas.openxmlformats.org/officeDocument/2006/relationships/hyperlink" Target="03_MARZO_FP_2020/TRANSPORTE%20JOALCO%20SA%20FCT-04-3047.pdf" TargetMode="External"/><Relationship Id="rId227" Type="http://schemas.openxmlformats.org/officeDocument/2006/relationships/hyperlink" Target="03_MARZO_FP_2020/INTELECTUM%20SAS%20(VIAGGIO)%20FCT-TELE650.pdf" TargetMode="External"/><Relationship Id="rId269" Type="http://schemas.openxmlformats.org/officeDocument/2006/relationships/hyperlink" Target="02_FEBRERO_FP_2020/EMPAQUETADURAS%20Y%20EMPAQUES%20SA%20FCT-303392.pdf" TargetMode="External"/><Relationship Id="rId434" Type="http://schemas.openxmlformats.org/officeDocument/2006/relationships/hyperlink" Target="01_ENERO_FP_2020/TRANSPORTE%20JOALCO%20SA%20FCT-04-1636.pdf" TargetMode="External"/><Relationship Id="rId476" Type="http://schemas.openxmlformats.org/officeDocument/2006/relationships/hyperlink" Target="01_ENERO_FP_2020/TRANSPORTES%20JOALCO%20FCT-%2004-1259.pdf" TargetMode="External"/><Relationship Id="rId33" Type="http://schemas.openxmlformats.org/officeDocument/2006/relationships/hyperlink" Target="03_MARZO_FP_2020/Aprobaciones/VoBo%20VICTOR%20FEBRERO.msg" TargetMode="External"/><Relationship Id="rId129" Type="http://schemas.openxmlformats.org/officeDocument/2006/relationships/hyperlink" Target="03_MARZO_FP_2020/OPERACION%20LOGISTICA%20JDF%20SAS%20FCT%20-9604.pdf" TargetMode="External"/><Relationship Id="rId280" Type="http://schemas.openxmlformats.org/officeDocument/2006/relationships/hyperlink" Target="02_FEBRERO_FP_2020/SYSO%20EMPRESARIAL%20Y%20LABORATORIO%20CLINICO%20FCT-5593.pdf" TargetMode="External"/><Relationship Id="rId336" Type="http://schemas.openxmlformats.org/officeDocument/2006/relationships/hyperlink" Target="02_FEBRERO_FP_2020/POPLYBOL%20SAS%20FCT-3749985648.pdf" TargetMode="External"/><Relationship Id="rId501" Type="http://schemas.openxmlformats.org/officeDocument/2006/relationships/hyperlink" Target="01_ENERO_FP_2020/EMPAQUETADURAS%20Y%20EMPAQUES%20SA%20FCT-301466.pdf" TargetMode="External"/><Relationship Id="rId543" Type="http://schemas.openxmlformats.org/officeDocument/2006/relationships/hyperlink" Target="01_ENERO_FP_2020/APROBACIONES/APROBACIONES%20VICTOR%201.msg" TargetMode="External"/><Relationship Id="rId75" Type="http://schemas.openxmlformats.org/officeDocument/2006/relationships/hyperlink" Target="03_MARZO_FP_2020/OPERADORES%20LOGISTICOS%20DE%20CARGA%20(OPLCARGA)%20SAS%20FCT-44321.pdf" TargetMode="External"/><Relationship Id="rId140" Type="http://schemas.openxmlformats.org/officeDocument/2006/relationships/hyperlink" Target="03_MARZO_FP_2020/SOCIEDAD%20PORTUARIA%20BARRANCABERMEJA%20SA%20NC-K01.pdf" TargetMode="External"/><Relationship Id="rId182" Type="http://schemas.openxmlformats.org/officeDocument/2006/relationships/hyperlink" Target="03_MARZO_FP_2020/PAPELERIA%20MODERNA%20DEL%20CARIBE%20FCT-163.pdf" TargetMode="External"/><Relationship Id="rId378" Type="http://schemas.openxmlformats.org/officeDocument/2006/relationships/hyperlink" Target="02_FEBRERO_FP_2020/ADSIE%20SAS%20FCT-2789.pdf" TargetMode="External"/><Relationship Id="rId403" Type="http://schemas.openxmlformats.org/officeDocument/2006/relationships/hyperlink" Target="02_FEBRERO_FP_2020/PARQUIAMERICA%20PH%20FCT-11392.pdf" TargetMode="External"/><Relationship Id="rId6" Type="http://schemas.openxmlformats.org/officeDocument/2006/relationships/hyperlink" Target="05_MAYO_PP_2020/APROBACIONES/FACTURAS%20APROBADAS%20OR..msg" TargetMode="External"/><Relationship Id="rId238" Type="http://schemas.openxmlformats.org/officeDocument/2006/relationships/hyperlink" Target="02_FEBRERO_FP_2020/HONOR%20LTDA%20FCT-80963.pdf" TargetMode="External"/><Relationship Id="rId445" Type="http://schemas.openxmlformats.org/officeDocument/2006/relationships/hyperlink" Target="01_ENERO_FP_2020/NYSI%20NEGOCIOS%20Y%20SOLUCIONES%20INTELIGENTES%20FCT-89.pdf" TargetMode="External"/><Relationship Id="rId487" Type="http://schemas.openxmlformats.org/officeDocument/2006/relationships/hyperlink" Target="01_ENERO_FP_2020/EDIFICIO%20KAIWA%20FCT-%20135.PDF" TargetMode="External"/><Relationship Id="rId291" Type="http://schemas.openxmlformats.org/officeDocument/2006/relationships/hyperlink" Target="02_FEBRERO_FP_2020/ESENTTIA%20SA%20FCT-808424.pdf" TargetMode="External"/><Relationship Id="rId305" Type="http://schemas.openxmlformats.org/officeDocument/2006/relationships/hyperlink" Target="01_ENERO_FP_2020/APROBACIONES/VoBo%20INVERTRANS%20SAS%20FCT-%2003-4477.msg" TargetMode="External"/><Relationship Id="rId347" Type="http://schemas.openxmlformats.org/officeDocument/2006/relationships/hyperlink" Target="02_FEBRERO_FP_2020/APROBACIONES/VoBo%20ETM%20FCT-40675.msg" TargetMode="External"/><Relationship Id="rId512" Type="http://schemas.openxmlformats.org/officeDocument/2006/relationships/hyperlink" Target="01_ENERO_FP_2020/OPERACION%20LOGISTICA%20JDF%20SAS%20FCT-%209404.pdf" TargetMode="External"/><Relationship Id="rId44" Type="http://schemas.openxmlformats.org/officeDocument/2006/relationships/hyperlink" Target="03_MARZO_FP_2020/Aprobaciones/VoBo%20Omar%20Febrero.msg" TargetMode="External"/><Relationship Id="rId86" Type="http://schemas.openxmlformats.org/officeDocument/2006/relationships/hyperlink" Target="03_MARZO_FP_2020/RODGER%20DE%20JESUS%20CONTRERAS%20AUSTIN%20-CTA%20DE%20COBRO.pdf" TargetMode="External"/><Relationship Id="rId151" Type="http://schemas.openxmlformats.org/officeDocument/2006/relationships/hyperlink" Target="03_MARZO_FP_2020/SERPOMAR%20SAS%20FCT-15047.pdf" TargetMode="External"/><Relationship Id="rId389" Type="http://schemas.openxmlformats.org/officeDocument/2006/relationships/hyperlink" Target="02_FEBRERO_FP_2020/SOCIEDAD%20PORTUARIA%20BARRANCABERMEJA%20SA%20FCT-2980.pdf" TargetMode="External"/><Relationship Id="rId193" Type="http://schemas.openxmlformats.org/officeDocument/2006/relationships/hyperlink" Target="03_MARZO_FP_2020/PAPELERIA%20MODERNA%20DEL%20CARIBE%20FCT-87.pdf" TargetMode="External"/><Relationship Id="rId207" Type="http://schemas.openxmlformats.org/officeDocument/2006/relationships/hyperlink" Target="03_MARZO_FP_2020/OPTIHOSE%20RUBBER%20FCT-105.pdf" TargetMode="External"/><Relationship Id="rId249" Type="http://schemas.openxmlformats.org/officeDocument/2006/relationships/hyperlink" Target="02_FEBRERO_FP_2020/INDUSTRIAS%20TECNITANQUES%20SAS%20FCT-160.pdf" TargetMode="External"/><Relationship Id="rId414" Type="http://schemas.openxmlformats.org/officeDocument/2006/relationships/hyperlink" Target="01_ENERO_FP_2020/APROBACIONES/VoBo%20NYSI%20FCT-89.msg" TargetMode="External"/><Relationship Id="rId456" Type="http://schemas.openxmlformats.org/officeDocument/2006/relationships/hyperlink" Target="01_ENERO_FP_2020/TRANSPORTES%20JOALCO%20SA%20FCT-04-1385.pdf" TargetMode="External"/><Relationship Id="rId498" Type="http://schemas.openxmlformats.org/officeDocument/2006/relationships/hyperlink" Target="01_ENERO_FP_2020/PROSEGUR%20LTDA%20FCT-232183.pdf" TargetMode="External"/><Relationship Id="rId13" Type="http://schemas.openxmlformats.org/officeDocument/2006/relationships/hyperlink" Target="03_MARZO_FP_2020/Aprobaciones/VoBo%20VICTOR%20FEBRERO.msg" TargetMode="External"/><Relationship Id="rId109" Type="http://schemas.openxmlformats.org/officeDocument/2006/relationships/hyperlink" Target="03_MARZO_FP_2020/SURAMERICANA%208397212909.pdf" TargetMode="External"/><Relationship Id="rId260" Type="http://schemas.openxmlformats.org/officeDocument/2006/relationships/hyperlink" Target="02_FEBRERO_FP_2020/TRITICUS%20SAS%20FCT-FE-256.pdf" TargetMode="External"/><Relationship Id="rId316" Type="http://schemas.openxmlformats.org/officeDocument/2006/relationships/hyperlink" Target="01_ENERO_FP_2020/APROBACIONES/APROBACIONES%20VICTOR%202.msg" TargetMode="External"/><Relationship Id="rId523" Type="http://schemas.openxmlformats.org/officeDocument/2006/relationships/hyperlink" Target="01_ENERO_FP_2020/AVANTEL%20LTE%20PRO%20FCT-%2016144857.pdf" TargetMode="External"/><Relationship Id="rId55" Type="http://schemas.openxmlformats.org/officeDocument/2006/relationships/hyperlink" Target="03_MARZO_FP_2020/Aprobaciones/VoBo.%20Aprobaciones%20Omar%20(1).msg" TargetMode="External"/><Relationship Id="rId97" Type="http://schemas.openxmlformats.org/officeDocument/2006/relationships/hyperlink" Target="03_MARZO_FP_2020/ALFREDO%20BERNANDO%20VASQUEZ%20CTA%20DE%20COBRO.pdf" TargetMode="External"/><Relationship Id="rId120" Type="http://schemas.openxmlformats.org/officeDocument/2006/relationships/hyperlink" Target="03_MARZO_FP_2020/POLYBOL%20SAS%20FCT-3749985919.pdf" TargetMode="External"/><Relationship Id="rId358" Type="http://schemas.openxmlformats.org/officeDocument/2006/relationships/hyperlink" Target="02_FEBRERO_FP_2020/JUNGHEINRICH%20SAS%20FCT-127211.pdf" TargetMode="External"/><Relationship Id="rId162" Type="http://schemas.openxmlformats.org/officeDocument/2006/relationships/hyperlink" Target="03_MARZO_FP_2020/SERPOMAR%20SAS%20FCT-15062.pdf" TargetMode="External"/><Relationship Id="rId218" Type="http://schemas.openxmlformats.org/officeDocument/2006/relationships/hyperlink" Target="02_FEBRERO_FP_2020/TRANSPORTES%20HUMADEA%20SAS%20FCT-10-78270.pdf" TargetMode="External"/><Relationship Id="rId425" Type="http://schemas.openxmlformats.org/officeDocument/2006/relationships/hyperlink" Target="01_ENERO_FP_2020/ADSIE%20SAS%20FCT-2784.pdf" TargetMode="External"/><Relationship Id="rId467" Type="http://schemas.openxmlformats.org/officeDocument/2006/relationships/hyperlink" Target="01_ENERO_FP_2020/CENTRAL%20DE%20SUMINISTROS%20GSPATH%20SAS%20FCT-17500.pdf" TargetMode="External"/><Relationship Id="rId271" Type="http://schemas.openxmlformats.org/officeDocument/2006/relationships/hyperlink" Target="02_FEBRERO_FP_2020/SERPOMAR%20SAS%20FCT-14804.pdf" TargetMode="External"/><Relationship Id="rId24" Type="http://schemas.openxmlformats.org/officeDocument/2006/relationships/hyperlink" Target="03_MARZO_FP_2020/Aprobaciones/VoBo%20VICTOR%20FEBRERO.msg" TargetMode="External"/><Relationship Id="rId66" Type="http://schemas.openxmlformats.org/officeDocument/2006/relationships/hyperlink" Target="03_MARZO_FP_2020/TRANSPORTE%20JOALCO%20SA%20FCT-043524.pdf" TargetMode="External"/><Relationship Id="rId131" Type="http://schemas.openxmlformats.org/officeDocument/2006/relationships/hyperlink" Target="03_MARZO_FP_2020/OPERADORES%20LOGISTICOS%20DE%20CARGA%20FCT-OPLT43019.pdf" TargetMode="External"/><Relationship Id="rId327" Type="http://schemas.openxmlformats.org/officeDocument/2006/relationships/hyperlink" Target="01_ENERO_FP_2020/APROBACIONES/APROBACIONES%20OMAR.msg" TargetMode="External"/><Relationship Id="rId369" Type="http://schemas.openxmlformats.org/officeDocument/2006/relationships/hyperlink" Target="02_FEBRERO_FP_2020/OPERACION%20LOGISTICA%20JDF%20SAS%20FCT-9484.pdf" TargetMode="External"/><Relationship Id="rId534" Type="http://schemas.openxmlformats.org/officeDocument/2006/relationships/hyperlink" Target="04_ABRIL_PP_2020/APROBACIONES/APROBACIONES%20JOSE%20LUGO%202.msg" TargetMode="External"/><Relationship Id="rId173" Type="http://schemas.openxmlformats.org/officeDocument/2006/relationships/hyperlink" Target="03_MARZO_FP_2020/CAMITRANS%20SAS%20FCT-CA-743.pdf" TargetMode="External"/><Relationship Id="rId229" Type="http://schemas.openxmlformats.org/officeDocument/2006/relationships/hyperlink" Target="02_FEBRERO_FP_2020/APROBACIONES/VoBo%20TECNITANQUES%20FCT%20160-161-162.msg" TargetMode="External"/><Relationship Id="rId380" Type="http://schemas.openxmlformats.org/officeDocument/2006/relationships/hyperlink" Target="02_FEBRERO_FP_2020/OPERACION%20LOGISTICA%20JDF%20SAS%20FCT-9478.pdf" TargetMode="External"/><Relationship Id="rId436" Type="http://schemas.openxmlformats.org/officeDocument/2006/relationships/hyperlink" Target="01_ENERO_FP_2020/BULKMATIC%20DE%20MEXICO%20COMPROBANTE%20DE%20PAGO%20No.%20006509.pdf" TargetMode="External"/><Relationship Id="rId240" Type="http://schemas.openxmlformats.org/officeDocument/2006/relationships/hyperlink" Target="02_FEBRERO_FP_2020/MERQUELLANTAS%20SAS%20FCT-11-81030.pdf" TargetMode="External"/><Relationship Id="rId478" Type="http://schemas.openxmlformats.org/officeDocument/2006/relationships/hyperlink" Target="01_ENERO_FP_2020/PROEXCOM%20SAS%20FCT-04-047473.pdf" TargetMode="External"/><Relationship Id="rId35" Type="http://schemas.openxmlformats.org/officeDocument/2006/relationships/hyperlink" Target="03_MARZO_FP_2020/Aprobaciones/VoBo%20VICTOR%20FEBRERO.msg" TargetMode="External"/><Relationship Id="rId77" Type="http://schemas.openxmlformats.org/officeDocument/2006/relationships/hyperlink" Target="03_MARZO_FP_2020/ELECTRICARIBE%20FCT-7557675126.pdf" TargetMode="External"/><Relationship Id="rId100" Type="http://schemas.openxmlformats.org/officeDocument/2006/relationships/hyperlink" Target="03_MARZO_FP_2020/HUBEMAR%20-%20CTG-135047.pdf" TargetMode="External"/><Relationship Id="rId282" Type="http://schemas.openxmlformats.org/officeDocument/2006/relationships/hyperlink" Target="02_FEBRERO_FP_2020/GRUPO%20RECORDAR%20FCT-93377.pdf" TargetMode="External"/><Relationship Id="rId338" Type="http://schemas.openxmlformats.org/officeDocument/2006/relationships/hyperlink" Target="02_FEBRERO_FP_2020/APROBACIONES/VoBo%20GECOLSA%20FCT-8492.msg" TargetMode="External"/><Relationship Id="rId503" Type="http://schemas.openxmlformats.org/officeDocument/2006/relationships/hyperlink" Target="01_ENERO_FP_2020/GRUPO%20QUINCENA%20SAS%20(NOMINAPP)%20FCT-7738.pdf" TargetMode="External"/><Relationship Id="rId545" Type="http://schemas.openxmlformats.org/officeDocument/2006/relationships/vmlDrawing" Target="../drawings/vmlDrawing1.vml"/><Relationship Id="rId8" Type="http://schemas.openxmlformats.org/officeDocument/2006/relationships/hyperlink" Target="02_FEBRERO_FP_2020/WINDMOLLER%20FACT%202726078.pdf" TargetMode="External"/><Relationship Id="rId142" Type="http://schemas.openxmlformats.org/officeDocument/2006/relationships/hyperlink" Target="03_MARZO_FP_2020/SYSO%20EMPRESARIAL%20Y%20LABORATORIO%20CLINICO%20FCT-5867.pdf" TargetMode="External"/><Relationship Id="rId184" Type="http://schemas.openxmlformats.org/officeDocument/2006/relationships/hyperlink" Target="03_MARZO_FP_2020/PAPELERIA%20MODERNA%20DEL%20CARIBE%20FCT-161.pdf" TargetMode="External"/><Relationship Id="rId391" Type="http://schemas.openxmlformats.org/officeDocument/2006/relationships/hyperlink" Target="02_FEBRERO_FP_2020/TERREROS%20BARRERA%20SAS%20FCT-1566.pdf" TargetMode="External"/><Relationship Id="rId405" Type="http://schemas.openxmlformats.org/officeDocument/2006/relationships/hyperlink" Target="02_FEBRERO_FP_2020/APROBACIONES/VoBo%20ALTIPAC%20SAS%20FCT-452.msg" TargetMode="External"/><Relationship Id="rId447" Type="http://schemas.openxmlformats.org/officeDocument/2006/relationships/hyperlink" Target="01_ENERO_FP_2020/BAKERTILLY%20LTDA%20FCT-26379.pdf" TargetMode="External"/><Relationship Id="rId251" Type="http://schemas.openxmlformats.org/officeDocument/2006/relationships/hyperlink" Target="02_FEBRERO_FP_2020/APROBACIONES/VoBo%20GECOLSA%20FCT-8492.msg" TargetMode="External"/><Relationship Id="rId489" Type="http://schemas.openxmlformats.org/officeDocument/2006/relationships/hyperlink" Target="01_ENERO_FP_2020/LENCY%20MAYERLI%20CORREDOR%20PE&#209;A-%20CTA%20DE%20COBRO.pdf" TargetMode="External"/><Relationship Id="rId46" Type="http://schemas.openxmlformats.org/officeDocument/2006/relationships/hyperlink" Target="03_MARZO_FP_2020/Aprobaciones/VoBo%20Omar%20Febrero.msg" TargetMode="External"/><Relationship Id="rId293" Type="http://schemas.openxmlformats.org/officeDocument/2006/relationships/hyperlink" Target="02_FEBRERO_FP_2020/APROBACIONES/VoBo%20SURTIRETENES%20FCT%20SEIB-151.msg" TargetMode="External"/><Relationship Id="rId307" Type="http://schemas.openxmlformats.org/officeDocument/2006/relationships/hyperlink" Target="01_ENERO_FP_2020/APROBACIONES/APROBACIONES%20VICTOR%202.msg" TargetMode="External"/><Relationship Id="rId349" Type="http://schemas.openxmlformats.org/officeDocument/2006/relationships/hyperlink" Target="02_FEBRERO_FP_2020/EQUIPOS%20TECNI%20METALICOS%20SAS%20FCT-40675.pdf" TargetMode="External"/><Relationship Id="rId514" Type="http://schemas.openxmlformats.org/officeDocument/2006/relationships/hyperlink" Target="01_ENERO_FP_2020/EQUIPOS%20TECNI%20METALICOS%20SAS%20FCT-%2040308.pdf" TargetMode="External"/><Relationship Id="rId88" Type="http://schemas.openxmlformats.org/officeDocument/2006/relationships/hyperlink" Target="03_MARZO_FP_2020/SERVICAFI%20FCT-4357.pdf" TargetMode="External"/><Relationship Id="rId111" Type="http://schemas.openxmlformats.org/officeDocument/2006/relationships/hyperlink" Target="03_MARZO_FP_2020/COLOMBIA%20TELECOMUNICACIONES%20SAS%20(MOVISTAR)%20FCT-EC-%20195718752.pdf" TargetMode="External"/><Relationship Id="rId153" Type="http://schemas.openxmlformats.org/officeDocument/2006/relationships/hyperlink" Target="03_MARZO_FP_2020/JIESON%20ALSINA%20ANGARITA-CTA%20DE%20COBRO.pdf" TargetMode="External"/><Relationship Id="rId195" Type="http://schemas.openxmlformats.org/officeDocument/2006/relationships/hyperlink" Target="03_MARZO_FP_2020/AVANTEL%20SAS%20FCT-16938870.pdf" TargetMode="External"/><Relationship Id="rId209" Type="http://schemas.openxmlformats.org/officeDocument/2006/relationships/hyperlink" Target="03_MARZO_FP_2020/OPTIHOSE%20RUBBER%20FCT-106.pdf" TargetMode="External"/><Relationship Id="rId360" Type="http://schemas.openxmlformats.org/officeDocument/2006/relationships/hyperlink" Target="02_FEBRERO_FP_2020/SERPOMAR%20SAS%20FCT-14484.pdf" TargetMode="External"/><Relationship Id="rId416" Type="http://schemas.openxmlformats.org/officeDocument/2006/relationships/hyperlink" Target="01_ENERO_FP_2020/APROBACIONES/VoBo%20SERVINGER%20SAS%20FCT-%20182.msg" TargetMode="External"/><Relationship Id="rId220" Type="http://schemas.openxmlformats.org/officeDocument/2006/relationships/hyperlink" Target="03_MARZO_FP_2020/COLINGA%20SAS%20FCT-CFE18.pdf" TargetMode="External"/><Relationship Id="rId458" Type="http://schemas.openxmlformats.org/officeDocument/2006/relationships/hyperlink" Target="01_ENERO_FP_2020/AGUAS%20DE%20CARTAGENA%20FCT-36763287.pdf" TargetMode="External"/><Relationship Id="rId15" Type="http://schemas.openxmlformats.org/officeDocument/2006/relationships/hyperlink" Target="03_MARZO_FP_2020/Aprobaciones/VoBo%20VICTOR%20FEBRERO.msg" TargetMode="External"/><Relationship Id="rId57" Type="http://schemas.openxmlformats.org/officeDocument/2006/relationships/hyperlink" Target="03_MARZO_FP_2020/Aprobaciones/VoBo.%20Aprobaciones%20Omar%20(1).msg" TargetMode="External"/><Relationship Id="rId262" Type="http://schemas.openxmlformats.org/officeDocument/2006/relationships/hyperlink" Target="02_FEBRERO_FP_2020/AGENCIA%20DE%20ADUANAS%20DHL%20LTDA%20FCT-ADA54488.pdf" TargetMode="External"/><Relationship Id="rId318" Type="http://schemas.openxmlformats.org/officeDocument/2006/relationships/hyperlink" Target="01_ENERO_FP_2020/APROBACIONES/APROBACIONES%20VICTOR%202.msg" TargetMode="External"/><Relationship Id="rId525" Type="http://schemas.openxmlformats.org/officeDocument/2006/relationships/hyperlink" Target="01_ENERO_FP_2020/SOCIEDAD%20PORTUARIA%20DE%20BARRANCABERMEJA%20SA%20NC-%20K-01.pdf" TargetMode="External"/><Relationship Id="rId99" Type="http://schemas.openxmlformats.org/officeDocument/2006/relationships/hyperlink" Target="03_MARZO_FP_2020/COPETRAN%20FCT-5283593.pdf" TargetMode="External"/><Relationship Id="rId122" Type="http://schemas.openxmlformats.org/officeDocument/2006/relationships/hyperlink" Target="03_MARZO_FP_2020/SERVICAFI%20FCT-4354.pdf" TargetMode="External"/><Relationship Id="rId164" Type="http://schemas.openxmlformats.org/officeDocument/2006/relationships/hyperlink" Target="03_MARZO_FP_2020/SERPOMAR%20SAS%20FCT-15056.pdf" TargetMode="External"/><Relationship Id="rId371" Type="http://schemas.openxmlformats.org/officeDocument/2006/relationships/hyperlink" Target="02_FEBRERO_FP_2020/IBIS%20HOTELS%20SA%20FCT-3818.pdf" TargetMode="External"/><Relationship Id="rId427" Type="http://schemas.openxmlformats.org/officeDocument/2006/relationships/hyperlink" Target="01_ENERO_FP_2020/SURAMERICANA%20FCT-08397093442.pdf" TargetMode="External"/><Relationship Id="rId469" Type="http://schemas.openxmlformats.org/officeDocument/2006/relationships/hyperlink" Target="01_ENERO_FP_2020/ALPOPULAR%20SA%20FCT-%20LG10451.pdf" TargetMode="External"/><Relationship Id="rId26" Type="http://schemas.openxmlformats.org/officeDocument/2006/relationships/hyperlink" Target="03_MARZO_FP_2020/Aprobaciones/VoBo%20VICTOR%20FEBRERO.msg" TargetMode="External"/><Relationship Id="rId231" Type="http://schemas.openxmlformats.org/officeDocument/2006/relationships/hyperlink" Target="02_FEBRERO_FP_2020/APROBACIONES/VoBo%20TECNITANQUES%20FCT%20160-161-162.msg" TargetMode="External"/><Relationship Id="rId273" Type="http://schemas.openxmlformats.org/officeDocument/2006/relationships/hyperlink" Target="02_FEBRERO_FP_2020/AQUASIA%20SAS%20FCT-%20CA3173.pdf" TargetMode="External"/><Relationship Id="rId329" Type="http://schemas.openxmlformats.org/officeDocument/2006/relationships/hyperlink" Target="01_ENERO_FP_2020/APROBACIONES/APROBACIONES%20OMAR.msg" TargetMode="External"/><Relationship Id="rId480" Type="http://schemas.openxmlformats.org/officeDocument/2006/relationships/hyperlink" Target="01_ENERO_FP_2020/ALTALENE%20FCT-6200468.pdf" TargetMode="External"/><Relationship Id="rId536" Type="http://schemas.openxmlformats.org/officeDocument/2006/relationships/hyperlink" Target="05_MAYO_PP_2020/APROBACIONES/APROBADAS%20HENRY%20RIVERO.msg" TargetMode="External"/><Relationship Id="rId68" Type="http://schemas.openxmlformats.org/officeDocument/2006/relationships/hyperlink" Target="03_MARZO_FP_2020/ADSIE%20SAS%20FCT-%202869.pdf" TargetMode="External"/><Relationship Id="rId133" Type="http://schemas.openxmlformats.org/officeDocument/2006/relationships/hyperlink" Target="03_MARZO_FP_2020/SYSO%20EMPRESARIAL%20NC-%2058.pdf" TargetMode="External"/><Relationship Id="rId175" Type="http://schemas.openxmlformats.org/officeDocument/2006/relationships/hyperlink" Target="03_MARZO_FP_2020/OPERACION%20LOGISTICA%20JDF%20SAS%20FCT-9575.pdf" TargetMode="External"/><Relationship Id="rId340" Type="http://schemas.openxmlformats.org/officeDocument/2006/relationships/hyperlink" Target="02_FEBRERO_FP_2020/SUMATEC%20SAS%20FCT-295963.pdf" TargetMode="External"/><Relationship Id="rId200" Type="http://schemas.openxmlformats.org/officeDocument/2006/relationships/hyperlink" Target="03_MARZO_FP_2020/EQUIPOS%20TECNI%20METALICOS%20SAS%20FCT-40974.pdf" TargetMode="External"/><Relationship Id="rId382" Type="http://schemas.openxmlformats.org/officeDocument/2006/relationships/hyperlink" Target="02_FEBRERO_FP_2020/OPERACION%20LOGISTICA%20JDF%20SAS%20FCT-9481.pdf" TargetMode="External"/><Relationship Id="rId438" Type="http://schemas.openxmlformats.org/officeDocument/2006/relationships/hyperlink" Target="01_ENERO_FP_2020/ENEL%20CODENSA%20FCT-579295399-3.pdf" TargetMode="External"/><Relationship Id="rId242" Type="http://schemas.openxmlformats.org/officeDocument/2006/relationships/hyperlink" Target="02_FEBRERO_FP_2020/EMPAQUETADURAS%20Y%20EMPAQUES%20SA%20FCT-303664.pdf" TargetMode="External"/><Relationship Id="rId284" Type="http://schemas.openxmlformats.org/officeDocument/2006/relationships/hyperlink" Target="02_FEBRERO_FP_2020/ABINTEC%20LTDA%20FCT-1277.pdf" TargetMode="External"/><Relationship Id="rId491" Type="http://schemas.openxmlformats.org/officeDocument/2006/relationships/hyperlink" Target="01_ENERO_FP_2020/TRANSPORTES%20JOALCO%20SA%20FCT-041217.pdf" TargetMode="External"/><Relationship Id="rId505" Type="http://schemas.openxmlformats.org/officeDocument/2006/relationships/hyperlink" Target="01_ENERO_FP_2020/PAPELERIA%20MODERNA%20DEL%20CARIBE%20FCT-%2044932.pdf" TargetMode="External"/><Relationship Id="rId37" Type="http://schemas.openxmlformats.org/officeDocument/2006/relationships/hyperlink" Target="03_MARZO_FP_2020/Aprobaciones/VoBo%20Omar%20Febrero.msg" TargetMode="External"/><Relationship Id="rId79" Type="http://schemas.openxmlformats.org/officeDocument/2006/relationships/hyperlink" Target="03_MARZO_FP_2020/ELECTRICARIBE%20(ENERO)%20FCT-%207557675124.pdf" TargetMode="External"/><Relationship Id="rId102" Type="http://schemas.openxmlformats.org/officeDocument/2006/relationships/hyperlink" Target="03_MARZO_FP_2020/ALLIANZ%20FCT-17001698766949.PDF" TargetMode="External"/><Relationship Id="rId144" Type="http://schemas.openxmlformats.org/officeDocument/2006/relationships/hyperlink" Target="03_MARZO_FP_2020/OPERACION%20LOGISTICA%20JDF%20SAS%20FCT-9585.pdf" TargetMode="External"/><Relationship Id="rId547" Type="http://schemas.microsoft.com/office/2017/10/relationships/threadedComment" Target="../threadedComments/threadedComment1.xml"/><Relationship Id="rId90" Type="http://schemas.openxmlformats.org/officeDocument/2006/relationships/hyperlink" Target="03_MARZO_FP_2020/OPERACION%20LOGISTICA%20JDF%20SAS%20FCT-9561.pdf" TargetMode="External"/><Relationship Id="rId186" Type="http://schemas.openxmlformats.org/officeDocument/2006/relationships/hyperlink" Target="03_MARZO_FP_2020/INTELECTUM%20SAS%20(VIAGGIO)%20FCT-MEDE2874.pdf" TargetMode="External"/><Relationship Id="rId351" Type="http://schemas.openxmlformats.org/officeDocument/2006/relationships/hyperlink" Target="02_FEBRERO_FP_2020/EQUIPOS%20TECNI%20METALICOS%20SAS%20FCT-40674.pdf" TargetMode="External"/><Relationship Id="rId393" Type="http://schemas.openxmlformats.org/officeDocument/2006/relationships/hyperlink" Target="02_FEBRERO_FP_2020/CENTRAL%20DE%20SUMINISTROS%20SAS%20FCT-11.pdf" TargetMode="External"/><Relationship Id="rId407" Type="http://schemas.openxmlformats.org/officeDocument/2006/relationships/hyperlink" Target="02_FEBRERO_FP_2020/INVERSIONES%20Y%20TRANSBORDOS(INVERTRANS)%20SAS%20FCT-%2003-4477.pdf" TargetMode="External"/><Relationship Id="rId449" Type="http://schemas.openxmlformats.org/officeDocument/2006/relationships/hyperlink" Target="01_ENERO_FP_2020/ABINEC%20LTDA%20FCT-1237.pdf" TargetMode="External"/><Relationship Id="rId211" Type="http://schemas.openxmlformats.org/officeDocument/2006/relationships/hyperlink" Target="../BULKMATIC%20DE%20COLOMBIA/Sandra%20Roncancio%20Castillo%20-%20BULKMATIC%20DE%20COLOMBIA%20S.A.S/CONTABILIDAD/PROVEEDORES/FACTURAS%20PROVEEDORES/05_Facturas_Proveedores_2020/03_MARZO_FP_2020/GRUPO%20QUINCENA%20SAS%20FCT-8526.pdf" TargetMode="External"/><Relationship Id="rId253" Type="http://schemas.openxmlformats.org/officeDocument/2006/relationships/hyperlink" Target="02_FEBRERO_FP_2020/GECOLSA%20FCT-8492.pdf" TargetMode="External"/><Relationship Id="rId295" Type="http://schemas.openxmlformats.org/officeDocument/2006/relationships/hyperlink" Target="02_FEBRERO_FP_2020/APROBACIONES/VoBo%20REPUESTOS%20Y%20SERVICIOS%20CH%20FCT-102.msg" TargetMode="External"/><Relationship Id="rId309" Type="http://schemas.openxmlformats.org/officeDocument/2006/relationships/hyperlink" Target="01_ENERO_FP_2020/APROBACIONES/APROBACIONES%20VICTOR%202.msg" TargetMode="External"/><Relationship Id="rId460" Type="http://schemas.openxmlformats.org/officeDocument/2006/relationships/hyperlink" Target="01_ENERO_FP_2020/SERVICAFI%20FCT-4343.pdf" TargetMode="External"/><Relationship Id="rId516" Type="http://schemas.openxmlformats.org/officeDocument/2006/relationships/hyperlink" Target="01_ENERO_FP_2020/PARQUIAMERICA%20PH%20FCT-11157.pdf" TargetMode="External"/><Relationship Id="rId48" Type="http://schemas.openxmlformats.org/officeDocument/2006/relationships/hyperlink" Target="03_MARZO_FP_2020/Aprobaciones/VoBo%20Omar%20Febrero.msg" TargetMode="External"/><Relationship Id="rId113" Type="http://schemas.openxmlformats.org/officeDocument/2006/relationships/hyperlink" Target="03_MARZO_FP_2020/TRITICUS%20SAS%20FCT-FE-318.pdf" TargetMode="External"/><Relationship Id="rId320" Type="http://schemas.openxmlformats.org/officeDocument/2006/relationships/hyperlink" Target="01_ENERO_FP_2020/APROBACIONES/APROBACIONES%20VICTOR%202.msg" TargetMode="External"/><Relationship Id="rId155" Type="http://schemas.openxmlformats.org/officeDocument/2006/relationships/hyperlink" Target="03_MARZO_FP_2020/CONLTANQUES%20SAS%20FCT-FE01-84019.pdf" TargetMode="External"/><Relationship Id="rId197" Type="http://schemas.openxmlformats.org/officeDocument/2006/relationships/hyperlink" Target="03_MARZO_FP_2020/COLOMTEL%20SAS%20FCT-11676.pdf" TargetMode="External"/><Relationship Id="rId362" Type="http://schemas.openxmlformats.org/officeDocument/2006/relationships/hyperlink" Target="02_FEBRERO_FP_2020/SERPOMAR%20SAS%20FCT-14483.pdf" TargetMode="External"/><Relationship Id="rId418" Type="http://schemas.openxmlformats.org/officeDocument/2006/relationships/hyperlink" Target="01_ENERO_FP_2020/APROBACIONES/VoBo%20DITE%20(TOLVAS).msg" TargetMode="External"/><Relationship Id="rId222" Type="http://schemas.openxmlformats.org/officeDocument/2006/relationships/hyperlink" Target="03_MARZO_FP_2020/G&amp;J%20ASOCIADOS%20SAS%20FCT-147.pdf" TargetMode="External"/><Relationship Id="rId264" Type="http://schemas.openxmlformats.org/officeDocument/2006/relationships/hyperlink" Target="02_FEBRERO_FP_2020/COLOMBIA%20TELECOMUNICACIONES%20FCT-EC-192821489.pdf" TargetMode="External"/><Relationship Id="rId471" Type="http://schemas.openxmlformats.org/officeDocument/2006/relationships/hyperlink" Target="01_ENERO_FP_2020/JUNHEINRICH%20COLOMBIA%20SAS%20FCT%20126799.pdf" TargetMode="External"/><Relationship Id="rId17" Type="http://schemas.openxmlformats.org/officeDocument/2006/relationships/hyperlink" Target="03_MARZO_FP_2020/Aprobaciones/VoBo%20VICTOR%20FEBRERO.msg" TargetMode="External"/><Relationship Id="rId59" Type="http://schemas.openxmlformats.org/officeDocument/2006/relationships/hyperlink" Target="03_MARZO_FP_2020/Aprobaciones/VoBo.%20Aprobaciones%20Omar%20(1).msg" TargetMode="External"/><Relationship Id="rId124" Type="http://schemas.openxmlformats.org/officeDocument/2006/relationships/hyperlink" Target="03_MARZO_FP_2020/POLIZA%2021-43-101021531.pdf" TargetMode="External"/><Relationship Id="rId527" Type="http://schemas.openxmlformats.org/officeDocument/2006/relationships/hyperlink" Target="01_ENERO_FP_2020/COLOMTEL%20SAS%20FCT-10878.pdf" TargetMode="External"/><Relationship Id="rId70" Type="http://schemas.openxmlformats.org/officeDocument/2006/relationships/hyperlink" Target="03_MARZO_FP_2020/OPERACION%20LOGISTICA%20JDF%20SAS%20FCT-9618.pdf" TargetMode="External"/><Relationship Id="rId166" Type="http://schemas.openxmlformats.org/officeDocument/2006/relationships/hyperlink" Target="03_MARZO_FP_2020/SERPOMAR%20SAS%20FCT-15048.pdf" TargetMode="External"/><Relationship Id="rId331" Type="http://schemas.openxmlformats.org/officeDocument/2006/relationships/hyperlink" Target="01_ENERO_FP_2020/APROBACIONES/APROBACIONES%20OMAR.msg" TargetMode="External"/><Relationship Id="rId373" Type="http://schemas.openxmlformats.org/officeDocument/2006/relationships/hyperlink" Target="02_FEBRERO_FP_2020/PROSEGUR%20LTDA%20FCT-253255.pdf" TargetMode="External"/><Relationship Id="rId429" Type="http://schemas.openxmlformats.org/officeDocument/2006/relationships/hyperlink" Target="01_ENERO_FP_2020/TRANSMAMONAL%20FCT-19622.pdf" TargetMode="External"/><Relationship Id="rId1" Type="http://schemas.openxmlformats.org/officeDocument/2006/relationships/hyperlink" Target="03_MARZO_FP_2020/Aprobaciones/APROBADO%20ODC%201002%20NYSI.pdf" TargetMode="External"/><Relationship Id="rId233" Type="http://schemas.openxmlformats.org/officeDocument/2006/relationships/hyperlink" Target="02_FEBRERO_FP_2020/APROBACIONES/VoBo%20LYNN%20INDUSTRIES.msg" TargetMode="External"/><Relationship Id="rId440" Type="http://schemas.openxmlformats.org/officeDocument/2006/relationships/hyperlink" Target="01_ENERO_FP_2020/PAPELERIA%20MODERNA%20DEL%20CARIBE%20FCT-45134.pdf" TargetMode="External"/><Relationship Id="rId28" Type="http://schemas.openxmlformats.org/officeDocument/2006/relationships/hyperlink" Target="03_MARZO_FP_2020/Aprobaciones/VoBo%20VICTOR%20FEBRERO.msg" TargetMode="External"/><Relationship Id="rId275" Type="http://schemas.openxmlformats.org/officeDocument/2006/relationships/hyperlink" Target="02_FEBRERO_FP_2020/RELIEVES%20ROP%20FCT-73148.pdf" TargetMode="External"/><Relationship Id="rId300" Type="http://schemas.openxmlformats.org/officeDocument/2006/relationships/hyperlink" Target="01_ENERO_FP_2020/APROBACIONES/APROBACIONES%20HENRY.msg" TargetMode="External"/><Relationship Id="rId482" Type="http://schemas.openxmlformats.org/officeDocument/2006/relationships/hyperlink" Target="01_ENERO_FP_2020/ALLIANZ%20FCT%20%2017001697352022.pdf" TargetMode="External"/><Relationship Id="rId538" Type="http://schemas.openxmlformats.org/officeDocument/2006/relationships/hyperlink" Target="02_FEBRERO_FP_2020/TRANSPORTES%20JOALCO%20SA%20FCT-62004178.pdf" TargetMode="External"/><Relationship Id="rId81" Type="http://schemas.openxmlformats.org/officeDocument/2006/relationships/hyperlink" Target="03_MARZO_FP_2020/AGUAS%20DE%20CARTAGENA%20FCT%20-%2037324069.pdf" TargetMode="External"/><Relationship Id="rId135" Type="http://schemas.openxmlformats.org/officeDocument/2006/relationships/hyperlink" Target="03_MARZO_FP_2020/Reembolso%20de%20Caja%20Menor%20No.%2072.pdf" TargetMode="External"/><Relationship Id="rId177" Type="http://schemas.openxmlformats.org/officeDocument/2006/relationships/hyperlink" Target="03_MARZO_FP_2020/OPERACION%20LOGISTICA%20JDF%20SAS%20FCT-9577.pdf" TargetMode="External"/><Relationship Id="rId342" Type="http://schemas.openxmlformats.org/officeDocument/2006/relationships/hyperlink" Target="02_FEBRERO_FP_2020/SERPOMAR%20SAS%20FCT-14660.pdf" TargetMode="External"/><Relationship Id="rId384" Type="http://schemas.openxmlformats.org/officeDocument/2006/relationships/hyperlink" Target="02_FEBRERO_FP_2020/GRUPO%20QUINCENA%20SAS%20FCT-(NOMINAPP)%20FCT-8109.pdf" TargetMode="External"/><Relationship Id="rId202" Type="http://schemas.openxmlformats.org/officeDocument/2006/relationships/hyperlink" Target="03_MARZO_FP_2020/EQUIPOS%20TECNI%20METALICOS%20SAS%20FCT-40973.pdf" TargetMode="External"/><Relationship Id="rId244" Type="http://schemas.openxmlformats.org/officeDocument/2006/relationships/hyperlink" Target="02_FEBRERO_FP_2020/EBENEZER%20FCT-6.pdf" TargetMode="External"/><Relationship Id="rId39" Type="http://schemas.openxmlformats.org/officeDocument/2006/relationships/hyperlink" Target="03_MARZO_FP_2020/Aprobaciones/VoBo%20Omar%20Febrero.msg" TargetMode="External"/><Relationship Id="rId286" Type="http://schemas.openxmlformats.org/officeDocument/2006/relationships/hyperlink" Target="02_FEBRERO_FP_2020/INBAMAQ%20SAS%20FCT-E6.pdf" TargetMode="External"/><Relationship Id="rId451" Type="http://schemas.openxmlformats.org/officeDocument/2006/relationships/hyperlink" Target="01_ENERO_FP_2020/SUMATEC%20SAS%20FCT-295295.pdf" TargetMode="External"/><Relationship Id="rId493" Type="http://schemas.openxmlformats.org/officeDocument/2006/relationships/hyperlink" Target="01_ENERO_FP_2020/BULKMATIC%20DE%20MEXICO%20FCT-%20295757.pdf" TargetMode="External"/><Relationship Id="rId507" Type="http://schemas.openxmlformats.org/officeDocument/2006/relationships/hyperlink" Target="01_ENERO_FP_2020/APROBACIONES/VoBo%20LUBESOL%20FCT%20150953.msg" TargetMode="External"/><Relationship Id="rId50" Type="http://schemas.openxmlformats.org/officeDocument/2006/relationships/hyperlink" Target="03_MARZO_FP_2020/Aprobaciones/VoBo.%20Aprobaciones%20Omar%20(1).msg" TargetMode="External"/><Relationship Id="rId104" Type="http://schemas.openxmlformats.org/officeDocument/2006/relationships/hyperlink" Target="03_MARZO_FP_2020/GRUPO%20RECORDAD%20SAS%20FCT-95055.pdf" TargetMode="External"/><Relationship Id="rId146" Type="http://schemas.openxmlformats.org/officeDocument/2006/relationships/hyperlink" Target="03_MARZO_FP_2020/ESENTTIA%20SA%20FCT-810013.pdf" TargetMode="External"/><Relationship Id="rId188" Type="http://schemas.openxmlformats.org/officeDocument/2006/relationships/hyperlink" Target="03_MARZO_FP_2020/INVERTRANS%20SAS%20FCT-03-4499.pdf" TargetMode="External"/><Relationship Id="rId311" Type="http://schemas.openxmlformats.org/officeDocument/2006/relationships/hyperlink" Target="01_ENERO_FP_2020/APROBACIONES/APROBACIONES%20VICTOR%202.msg" TargetMode="External"/><Relationship Id="rId353" Type="http://schemas.openxmlformats.org/officeDocument/2006/relationships/hyperlink" Target="02_FEBRERO_FP_2020/COTRASUR%20FCT-1051823.jpg" TargetMode="External"/><Relationship Id="rId395" Type="http://schemas.openxmlformats.org/officeDocument/2006/relationships/hyperlink" Target="02_FEBRERO_FP_2020/EQUIPOS%20TECNIMETALICOS%20FCT%2040586.pdf" TargetMode="External"/><Relationship Id="rId409" Type="http://schemas.openxmlformats.org/officeDocument/2006/relationships/hyperlink" Target="02_FEBRERO_FP_2020/EMPAQUETADURAS%20Y%20EMPAQUES%20SA%20FCT-302542.pdf" TargetMode="External"/><Relationship Id="rId92" Type="http://schemas.openxmlformats.org/officeDocument/2006/relationships/hyperlink" Target="03_MARZO_FP_2020/TRANSPORTE%20JOALCO%20SA%20FCT-043505.pdf" TargetMode="External"/><Relationship Id="rId213" Type="http://schemas.openxmlformats.org/officeDocument/2006/relationships/hyperlink" Target="../BULKMATIC%20DE%20COLOMBIA/Sandra%20Roncancio%20Castillo%20-%20BULKMATIC%20DE%20COLOMBIA%20S.A.S/CONTABILIDAD/PROVEEDORES/FACTURAS%20PROVEEDORES/05_Facturas_Proveedores_2020/03_MARZO_FP_2020/GAMA%20SAS%20FCT-216.pdf" TargetMode="External"/><Relationship Id="rId420" Type="http://schemas.openxmlformats.org/officeDocument/2006/relationships/hyperlink" Target="01_ENERO_FP_2020/COMFENALCO%20CARTAGENA%20FCT-%204549436.pdf" TargetMode="External"/><Relationship Id="rId255" Type="http://schemas.openxmlformats.org/officeDocument/2006/relationships/hyperlink" Target="02_FEBRERO_FP_2020/TRANSMAMONAL%20FCT-19874.pdf" TargetMode="External"/><Relationship Id="rId297" Type="http://schemas.openxmlformats.org/officeDocument/2006/relationships/hyperlink" Target="02_FEBRERO_FP_2020/CENTRAL%20DE%20SUMINSITROS%20GSPATH%20SAS%20FCT-201.pdf" TargetMode="External"/><Relationship Id="rId462" Type="http://schemas.openxmlformats.org/officeDocument/2006/relationships/hyperlink" Target="01_ENERO_FP_2020/ETB%20FCT-275101911.pdf" TargetMode="External"/><Relationship Id="rId518" Type="http://schemas.openxmlformats.org/officeDocument/2006/relationships/hyperlink" Target="01_ENERO_FP_2020/OPERADORES%20LOGISTICOS%20DE%20CARGA%20SAS%20(OPLCARGA)%20FCT-33541.pdf" TargetMode="External"/><Relationship Id="rId115" Type="http://schemas.openxmlformats.org/officeDocument/2006/relationships/hyperlink" Target="03_MARZO_FP_2020/TRANSPORTES%20JOALCO%20SA%20FCT-04-3458.pdf" TargetMode="External"/><Relationship Id="rId157" Type="http://schemas.openxmlformats.org/officeDocument/2006/relationships/hyperlink" Target="03_MARZO_FP_2020/EQUIPOS%20TECNI%20METALICOS%20SAS%20FCT-41099.pdf" TargetMode="External"/><Relationship Id="rId322" Type="http://schemas.openxmlformats.org/officeDocument/2006/relationships/hyperlink" Target="01_ENERO_FP_2020/APROBACIONES/APROBACIONES%20OMAR.msg" TargetMode="External"/><Relationship Id="rId364" Type="http://schemas.openxmlformats.org/officeDocument/2006/relationships/hyperlink" Target="02_FEBRERO_FP_2020/SERPOMAR%20SAS%20FCT-14499.pdf" TargetMode="External"/><Relationship Id="rId61" Type="http://schemas.openxmlformats.org/officeDocument/2006/relationships/hyperlink" Target="03_MARZO_FP_2020/Aprobaciones/VoBo.%20Aprobaciones%20Omar%20(1).msg" TargetMode="External"/><Relationship Id="rId199" Type="http://schemas.openxmlformats.org/officeDocument/2006/relationships/hyperlink" Target="03_MARZO_FP_2020/ALTALENE%20SAS%20FCT-6201273.pdf" TargetMode="External"/><Relationship Id="rId19" Type="http://schemas.openxmlformats.org/officeDocument/2006/relationships/hyperlink" Target="03_MARZO_FP_2020/Aprobaciones/VoBo%20VICTOR%20FEBRERO.msg" TargetMode="External"/><Relationship Id="rId224" Type="http://schemas.openxmlformats.org/officeDocument/2006/relationships/hyperlink" Target="03_MARZO_FP_2020/INTELECTUM%20SAS%20(VIAGGIO)%20FCT-TELE665.pdf" TargetMode="External"/><Relationship Id="rId266" Type="http://schemas.openxmlformats.org/officeDocument/2006/relationships/hyperlink" Target="01_ENERO_FP_2020/APROBACIONES/VoBo%20Jorge%20Velazquez%20(Mas-Cemex).msg" TargetMode="External"/><Relationship Id="rId431" Type="http://schemas.openxmlformats.org/officeDocument/2006/relationships/hyperlink" Target="01_ENERO_FP_2020/NYSI%20NEGOCIOS%20Y%20SOLUCIONES%20INTELIGENTES%20FCT-88.pdf" TargetMode="External"/><Relationship Id="rId473" Type="http://schemas.openxmlformats.org/officeDocument/2006/relationships/hyperlink" Target="01_ENERO_FP_2020/OPTIHOSE%20RUBBER%20FCT-9.pdf" TargetMode="External"/><Relationship Id="rId529" Type="http://schemas.openxmlformats.org/officeDocument/2006/relationships/hyperlink" Target="01_ENERO_FP_2020/OPERACION%20LOGISTICA%20JDF%20SAS%20FCT-%209386.pdf" TargetMode="External"/><Relationship Id="rId30" Type="http://schemas.openxmlformats.org/officeDocument/2006/relationships/hyperlink" Target="03_MARZO_FP_2020/Aprobaciones/VoBo%20VICTOR%20FEBRERO.msg" TargetMode="External"/><Relationship Id="rId126" Type="http://schemas.openxmlformats.org/officeDocument/2006/relationships/hyperlink" Target="03_MARZO_FP_2020/INBAMAQ%20SAS%20FCT-E16.pdf" TargetMode="External"/><Relationship Id="rId168" Type="http://schemas.openxmlformats.org/officeDocument/2006/relationships/hyperlink" Target="03_MARZO_FP_2020/FUMIESPACIOS%20SAS%20FCT-07946.pdf" TargetMode="External"/><Relationship Id="rId333" Type="http://schemas.openxmlformats.org/officeDocument/2006/relationships/hyperlink" Target="02_FEBRERO_FP_2020/NETMASK%20FCT-1590.pdf" TargetMode="External"/><Relationship Id="rId540" Type="http://schemas.openxmlformats.org/officeDocument/2006/relationships/hyperlink" Target="05_MAYO_PP_2020/APROBACIONES/APROBACION%20FACTURAS%20VICTOR%20SABOGAL%20MAYO.msg" TargetMode="External"/><Relationship Id="rId72" Type="http://schemas.openxmlformats.org/officeDocument/2006/relationships/hyperlink" Target="03_MARZO_FP_2020/COPETRAN%20FCT-5286227.PDF" TargetMode="External"/><Relationship Id="rId375" Type="http://schemas.openxmlformats.org/officeDocument/2006/relationships/hyperlink" Target="02_FEBRERO_FP_2020/EDIFICIO%20KAIWA%20FCT-175.PDF" TargetMode="External"/><Relationship Id="rId3" Type="http://schemas.openxmlformats.org/officeDocument/2006/relationships/hyperlink" Target="03_MARZO_FP_2020/Aprobaciones/AUTORIZACION%20JHAN%20FOREROGLOBAL%20UNO..msg" TargetMode="External"/><Relationship Id="rId235" Type="http://schemas.openxmlformats.org/officeDocument/2006/relationships/hyperlink" Target="02_FEBRERO_FP_2020/TIGO%20FCT-04-2729.pdf" TargetMode="External"/><Relationship Id="rId277" Type="http://schemas.openxmlformats.org/officeDocument/2006/relationships/hyperlink" Target="02_FEBRERO_FP_2020/TRANSPORTES%20JOALCO%20SA%20FCT-04-2421.pdf" TargetMode="External"/><Relationship Id="rId400" Type="http://schemas.openxmlformats.org/officeDocument/2006/relationships/hyperlink" Target="02_FEBRERO_FP_2020/AVANTEL%20LTE%20PRO%20FCT-16579204.pdf" TargetMode="External"/><Relationship Id="rId442" Type="http://schemas.openxmlformats.org/officeDocument/2006/relationships/hyperlink" Target="01_ENERO_FP_2020/PAPELERIA%20MODERNA%20DEL%20CARIBE%20FCT-45133.pdf" TargetMode="External"/><Relationship Id="rId484" Type="http://schemas.openxmlformats.org/officeDocument/2006/relationships/hyperlink" Target="01_ENERO_FP_2020/TRANSPORTES%20Y%20SERVICIOS%20FLORIAN%20FCT%20-%20804.pdf" TargetMode="External"/><Relationship Id="rId137" Type="http://schemas.openxmlformats.org/officeDocument/2006/relationships/hyperlink" Target="03_MARZO_FP_2020/SERVICAFI%20FCT-4352.pdf" TargetMode="External"/><Relationship Id="rId302" Type="http://schemas.openxmlformats.org/officeDocument/2006/relationships/hyperlink" Target="01_ENERO_FP_2020/APROBACIONES/APROBACIONES%20HENRY.msg" TargetMode="External"/><Relationship Id="rId344" Type="http://schemas.openxmlformats.org/officeDocument/2006/relationships/hyperlink" Target="02_FEBRERO_FP_2020/SERPOMAR%20SAS%20FCT-14669.pdf" TargetMode="External"/><Relationship Id="rId41" Type="http://schemas.openxmlformats.org/officeDocument/2006/relationships/hyperlink" Target="03_MARZO_FP_2020/Aprobaciones/VoBo%20Omar%20Febrero.msg" TargetMode="External"/><Relationship Id="rId83" Type="http://schemas.openxmlformats.org/officeDocument/2006/relationships/hyperlink" Target="03_MARZO_FP_2020/TRANSPORTES%20Y%20SERVICIOS%20FLORIAN%20FCT-861.pdf" TargetMode="External"/><Relationship Id="rId179" Type="http://schemas.openxmlformats.org/officeDocument/2006/relationships/hyperlink" Target="03_MARZO_FP_2020/PROEXCOM%20SAS%20FCT-04-47750.pdf" TargetMode="External"/><Relationship Id="rId386" Type="http://schemas.openxmlformats.org/officeDocument/2006/relationships/hyperlink" Target="02_FEBRERO_FP_2020/PAPELERIA%20MODERNA%20DEL%20CARIBE%20FCT-45282.pdf" TargetMode="External"/><Relationship Id="rId190" Type="http://schemas.openxmlformats.org/officeDocument/2006/relationships/hyperlink" Target="03_MARZO_FP_2020/TRANSMAMONAL%20FCT-19982.pdf" TargetMode="External"/><Relationship Id="rId204" Type="http://schemas.openxmlformats.org/officeDocument/2006/relationships/hyperlink" Target="03_MARZO_FP_2020/OPTIHOSE%20RUBBER%20FCT-104.pdf" TargetMode="External"/><Relationship Id="rId246" Type="http://schemas.openxmlformats.org/officeDocument/2006/relationships/hyperlink" Target="02_FEBRERO_FP_2020/TRANSPORTES%20JOALCO%20SA%20FCT-04-2665.pdf" TargetMode="External"/><Relationship Id="rId288" Type="http://schemas.openxmlformats.org/officeDocument/2006/relationships/hyperlink" Target="02_FEBRERO_FP_2020/SERVICAFI%20FCT-4348.pdf" TargetMode="External"/><Relationship Id="rId411" Type="http://schemas.openxmlformats.org/officeDocument/2006/relationships/hyperlink" Target="02_FEBRERO_FP_2020/EH%20LYNN%20INDUSTRIES%20FCT-5183595.pdf" TargetMode="External"/><Relationship Id="rId453" Type="http://schemas.openxmlformats.org/officeDocument/2006/relationships/hyperlink" Target="01_ENERO_FP_2020/TRANSPORTE%20JOALCO%20SA%20FCT-04-1416.pdf" TargetMode="External"/><Relationship Id="rId509" Type="http://schemas.openxmlformats.org/officeDocument/2006/relationships/hyperlink" Target="01_ENERO_FP_2020/OPERACION%20LOGISTICA%20JDF%20SAS%20FCT-%209402.pdf" TargetMode="External"/><Relationship Id="rId106" Type="http://schemas.openxmlformats.org/officeDocument/2006/relationships/hyperlink" Target="03_MARZO_FP_2020/GRUPO%20RECORDAR%20%20NC-436.pdf" TargetMode="External"/><Relationship Id="rId313" Type="http://schemas.openxmlformats.org/officeDocument/2006/relationships/hyperlink" Target="02_FEBRERO_FP_2020/APROBACIONES/VoBo%20Michael%20Alzate%20Alion%201.msg" TargetMode="External"/><Relationship Id="rId495" Type="http://schemas.openxmlformats.org/officeDocument/2006/relationships/hyperlink" Target="01_ENERO_FP_2020/APROBACIONES/VoBo%20TESTING%20FCT%20748.msg" TargetMode="External"/><Relationship Id="rId10" Type="http://schemas.openxmlformats.org/officeDocument/2006/relationships/hyperlink" Target="02_FEBRERO_FP_2020/SERPOMAR%20SAS%20FCT-14671.pdf" TargetMode="External"/><Relationship Id="rId52" Type="http://schemas.openxmlformats.org/officeDocument/2006/relationships/hyperlink" Target="03_MARZO_FP_2020/Aprobaciones/VoBo.%20Aprobaciones%20Omar%20(1).msg" TargetMode="External"/><Relationship Id="rId94" Type="http://schemas.openxmlformats.org/officeDocument/2006/relationships/hyperlink" Target="03_MARZO_FP_2020/KAITEC%20INTELLIGENT%20GROUP%20SAS%20FCT-36.pdf" TargetMode="External"/><Relationship Id="rId148" Type="http://schemas.openxmlformats.org/officeDocument/2006/relationships/hyperlink" Target="03_MARZO_FP_2020/HONOR%20LTDA%20FCT-81225.pdf" TargetMode="External"/><Relationship Id="rId355" Type="http://schemas.openxmlformats.org/officeDocument/2006/relationships/hyperlink" Target="02_FEBRERO_FP_2020/COMERCIALIZADORA%20ALTIPACK%20SAS%20FCT-472.pdf" TargetMode="External"/><Relationship Id="rId397" Type="http://schemas.openxmlformats.org/officeDocument/2006/relationships/hyperlink" Target="02_FEBRERO_FP_2020/OPERACION%20LOGISTICA%20JDF%20SAS%20FCT-%209469.pdf" TargetMode="External"/><Relationship Id="rId520" Type="http://schemas.openxmlformats.org/officeDocument/2006/relationships/hyperlink" Target="01_ENERO_FP_2020/APROBACIONES/VoBo%20GECOSA%20FCT%207779.msg" TargetMode="External"/><Relationship Id="rId215" Type="http://schemas.openxmlformats.org/officeDocument/2006/relationships/hyperlink" Target="02_FEBRERO_FP_2020/ALFREDO%20BERNARDO%20VASQUEZ%20NEIRA%20FCT-454.pdf" TargetMode="External"/><Relationship Id="rId257" Type="http://schemas.openxmlformats.org/officeDocument/2006/relationships/hyperlink" Target="02_FEBRERO_FP_2020/CENTRAL%20DE%20SUMINISTROS%20G%20SPATH%20FCT-340.pdf" TargetMode="External"/><Relationship Id="rId422" Type="http://schemas.openxmlformats.org/officeDocument/2006/relationships/hyperlink" Target="01_ENERO_FP_2020/EMPAQUETADURAS%20Y%20EMPAQUES%20SA%20FCT-302378.pdf" TargetMode="External"/><Relationship Id="rId464" Type="http://schemas.openxmlformats.org/officeDocument/2006/relationships/hyperlink" Target="01_ENERO_FP_2020/TERREROS%20BARRERA%20SAS%20FCT-1539.pdf" TargetMode="External"/><Relationship Id="rId299" Type="http://schemas.openxmlformats.org/officeDocument/2006/relationships/hyperlink" Target="02_FEBRERO_FP_2020/HONOR%20LTDA%20FCT-81722.pdf" TargetMode="External"/><Relationship Id="rId63" Type="http://schemas.openxmlformats.org/officeDocument/2006/relationships/hyperlink" Target="03_MARZO_FP_2020/Aprobaciones/VoBo.%20Aprobaciones%20Omar%20(1).msg" TargetMode="External"/><Relationship Id="rId159" Type="http://schemas.openxmlformats.org/officeDocument/2006/relationships/hyperlink" Target="03_MARZO_FP_2020/GECOLSA%20SA%20FCT-JR1T-9068.pdf" TargetMode="External"/><Relationship Id="rId366" Type="http://schemas.openxmlformats.org/officeDocument/2006/relationships/hyperlink" Target="02_FEBRERO_FP_2020/OPERADORES%20LOGISTICOS%20DE%20CARGA%20SAS(OPLCARGA)%20FCT-37487.pdf" TargetMode="External"/><Relationship Id="rId226" Type="http://schemas.openxmlformats.org/officeDocument/2006/relationships/hyperlink" Target="03_MARZO_FP_2020/DISTRIBUCIONES%20Y%20CALZADO%20DYD%20FCT-9499.pdf" TargetMode="External"/><Relationship Id="rId433" Type="http://schemas.openxmlformats.org/officeDocument/2006/relationships/hyperlink" Target="01_ENERO_FP_2020/COLTANQUES%20SAS%20FCT-74781.pdf" TargetMode="External"/><Relationship Id="rId74" Type="http://schemas.openxmlformats.org/officeDocument/2006/relationships/hyperlink" Target="03_MARZO_FP_2020/OPERADORES%20LOGISTICOS%20DE%20CARGA%20(OPLCARGA)%20SAS%20FCT-44322.pdf" TargetMode="External"/><Relationship Id="rId377" Type="http://schemas.openxmlformats.org/officeDocument/2006/relationships/hyperlink" Target="02_FEBRERO_FP_2020/BULKMATIC%20DE%20MEXICO%20FCT-299232.pdf" TargetMode="External"/><Relationship Id="rId500" Type="http://schemas.openxmlformats.org/officeDocument/2006/relationships/hyperlink" Target="01_ENERO_FP_2020/TSTING%20ENG%20SAS%20FCT-0748.pdf" TargetMode="External"/><Relationship Id="rId5" Type="http://schemas.openxmlformats.org/officeDocument/2006/relationships/hyperlink" Target="05_MAYO_PP_2020/APROBACIONES/FACTURAS%20APROBADAS%20OR..msg" TargetMode="External"/><Relationship Id="rId237" Type="http://schemas.openxmlformats.org/officeDocument/2006/relationships/hyperlink" Target="02_FEBRERO_FP_2020/TRANSPORTES%20Y%20SERVICIOS%20FLORIAN%20FCT-821.pdf" TargetMode="External"/><Relationship Id="rId444" Type="http://schemas.openxmlformats.org/officeDocument/2006/relationships/hyperlink" Target="01_ENERO_FP_2020/PAPELERIA%20MODERNA%20DEL%20CARIBE%20FCT-45132.pdf" TargetMode="External"/><Relationship Id="rId290" Type="http://schemas.openxmlformats.org/officeDocument/2006/relationships/hyperlink" Target="02_FEBRERO_FP_2020/LUZ%20CARIME%20HERNANDEZ%20CAMARGO%20CTA%20DE%20COBRO-2.pdf" TargetMode="External"/><Relationship Id="rId304" Type="http://schemas.openxmlformats.org/officeDocument/2006/relationships/hyperlink" Target="01_ENERO_FP_2020/APROBACIONES/VoBo%20INVERTRANS%20SAS%20FCT-%2003-4477.msg" TargetMode="External"/><Relationship Id="rId388" Type="http://schemas.openxmlformats.org/officeDocument/2006/relationships/hyperlink" Target="02_FEBRERO_FP_2020/SOCIEDAD%20PORTUARIA%20BARRANCABERMEJA%20SA%20NC-K-01.pdf" TargetMode="External"/><Relationship Id="rId511" Type="http://schemas.openxmlformats.org/officeDocument/2006/relationships/hyperlink" Target="01_ENERO_FP_2020/APROBACIONES/VoBo%20ETM%2040308.msg" TargetMode="External"/><Relationship Id="rId85" Type="http://schemas.openxmlformats.org/officeDocument/2006/relationships/hyperlink" Target="03_MARZO_FP_2020/TRANSPORTE%20JOALCO%20SA%20FCT-043510.pdf" TargetMode="External"/><Relationship Id="rId150" Type="http://schemas.openxmlformats.org/officeDocument/2006/relationships/hyperlink" Target="03_MARZO_FP_2020/ALPOPULAR%20SA%20LG12125.pdf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05_MAYO_PP_2020/DITE%20FACTURA%2092.pdf" TargetMode="External"/><Relationship Id="rId299" Type="http://schemas.openxmlformats.org/officeDocument/2006/relationships/hyperlink" Target="04_ABRIL_PP_2020/APROBACIONES/APROBACIONES%20FACTURAS%20ABRIL%20GH.xlsx" TargetMode="External"/><Relationship Id="rId21" Type="http://schemas.openxmlformats.org/officeDocument/2006/relationships/hyperlink" Target="05_MAYO_PP_2020/TERREROS%20BARRERA%20EXPERTOS%20FINANCIEROS.pdf" TargetMode="External"/><Relationship Id="rId63" Type="http://schemas.openxmlformats.org/officeDocument/2006/relationships/hyperlink" Target="05_MAYO_PP_2020/APROBACIONES/APROBADO%20-ODC-1024%20VICTOR%20SABOGAL.pdf" TargetMode="External"/><Relationship Id="rId159" Type="http://schemas.openxmlformats.org/officeDocument/2006/relationships/hyperlink" Target="05_MAYO_PP_2020/FACTURA%20GPS-%20USA%2001%202323.pdf" TargetMode="External"/><Relationship Id="rId324" Type="http://schemas.openxmlformats.org/officeDocument/2006/relationships/hyperlink" Target="04_ABRIL_PP_2020/PARQUE%20INDUSTRIALPARQUIAMERICA%20FC%2011881.pdf" TargetMode="External"/><Relationship Id="rId366" Type="http://schemas.openxmlformats.org/officeDocument/2006/relationships/hyperlink" Target="04_ABRIL_PP_2020/LENCY%20CORREDOR%20PE&#209;A-%20CTA%20DE%20COBRO.pdf" TargetMode="External"/><Relationship Id="rId170" Type="http://schemas.openxmlformats.org/officeDocument/2006/relationships/hyperlink" Target="05_MAYO_PP_2020/APROBACIONES/ODC-1079-OSCAR%20O.%20BARAJAS%20A.-MT001%20JFC.pdf" TargetMode="External"/><Relationship Id="rId226" Type="http://schemas.openxmlformats.org/officeDocument/2006/relationships/hyperlink" Target="04_ABRIL_PP_2020/APROBACIONES/APROBACION%20EMPAQUETADURAS%20Y%20EMPAQUES.msg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04_ABRIL_PP_2020/APROBACIONES/APROBACION%20RH%20GROUP%20FC%2014001%20-%2014002.pdf" TargetMode="External"/><Relationship Id="rId32" Type="http://schemas.openxmlformats.org/officeDocument/2006/relationships/hyperlink" Target="05_MAYO_PP_2020/TRANSPORTES%20JOALCO%20SA%20%20044399.pdf" TargetMode="External"/><Relationship Id="rId74" Type="http://schemas.openxmlformats.org/officeDocument/2006/relationships/hyperlink" Target="05_MAYO_PP_2020/APROBACIONES/APROBADO%20ODC-1015.pdf" TargetMode="External"/><Relationship Id="rId128" Type="http://schemas.openxmlformats.org/officeDocument/2006/relationships/hyperlink" Target="05_MAYO_PP_2020/APROBACIONES/APROBADO%20FACTURAS%20ANABEL.msg" TargetMode="External"/><Relationship Id="rId335" Type="http://schemas.openxmlformats.org/officeDocument/2006/relationships/hyperlink" Target="04_ABRIL_PP_2020/GECOLSA%20NC%203768.pdf" TargetMode="External"/><Relationship Id="rId377" Type="http://schemas.openxmlformats.org/officeDocument/2006/relationships/hyperlink" Target="04_ABRIL_PP_2020/SOCIEDAD%20PORTUARIA%20BARRANCABERMEJA%20FCT-2994%20Y%20NC.pdf" TargetMode="External"/><Relationship Id="rId5" Type="http://schemas.openxmlformats.org/officeDocument/2006/relationships/hyperlink" Target="05_MAYO_PP_2020/COLINGA%20FC%20CFE33.pdf" TargetMode="External"/><Relationship Id="rId181" Type="http://schemas.openxmlformats.org/officeDocument/2006/relationships/hyperlink" Target="06_JUNIO_PP_2020/GAMA%20SAS%20fv09003741670152000000014.pdf" TargetMode="External"/><Relationship Id="rId237" Type="http://schemas.openxmlformats.org/officeDocument/2006/relationships/hyperlink" Target="04_ABRIL_PP_2020/APROBACIONES/APROBACION%20FACTURAS%20ABRIL%202%20VICTOR%20SABOGAL.msg" TargetMode="External"/><Relationship Id="rId402" Type="http://schemas.openxmlformats.org/officeDocument/2006/relationships/hyperlink" Target="06_JUNIO_PP_2020/APROBACIONES/APROBADO%20ODC1050%20JDF9773.pdf" TargetMode="External"/><Relationship Id="rId279" Type="http://schemas.openxmlformats.org/officeDocument/2006/relationships/hyperlink" Target="04_ABRIL_PP_2020/COTRASUR%20FCT%201053226.pdf" TargetMode="External"/><Relationship Id="rId43" Type="http://schemas.openxmlformats.org/officeDocument/2006/relationships/hyperlink" Target="05_MAYO_PP_2020/CREAR%20SISOMA%201600.pdf" TargetMode="External"/><Relationship Id="rId139" Type="http://schemas.openxmlformats.org/officeDocument/2006/relationships/hyperlink" Target="05_MAYO_PP_2020/JOALCO%20-%20044786.pdf" TargetMode="External"/><Relationship Id="rId290" Type="http://schemas.openxmlformats.org/officeDocument/2006/relationships/hyperlink" Target="04_ABRIL_PP_2020/ABINTEC%20FCT%201389.pdf" TargetMode="External"/><Relationship Id="rId304" Type="http://schemas.openxmlformats.org/officeDocument/2006/relationships/hyperlink" Target="04_ABRIL_PP_2020/APROBACIONES/APROBACIONES%20VICTOR%20SABOGAL.msg" TargetMode="External"/><Relationship Id="rId346" Type="http://schemas.openxmlformats.org/officeDocument/2006/relationships/hyperlink" Target="04_ABRIL_PP_2020/BULKMATIC%20MEXICO%20FC%20307293.pdf" TargetMode="External"/><Relationship Id="rId388" Type="http://schemas.openxmlformats.org/officeDocument/2006/relationships/hyperlink" Target="05_MAYO_PP_2020/APROBACIONES/APROBADO%20CARTERA%20SYSO.msg" TargetMode="External"/><Relationship Id="rId85" Type="http://schemas.openxmlformats.org/officeDocument/2006/relationships/hyperlink" Target="05_MAYO_PP_2020/RH%20GROUP%20S.A.S%20%20FCP14199.pdf" TargetMode="External"/><Relationship Id="rId150" Type="http://schemas.openxmlformats.org/officeDocument/2006/relationships/hyperlink" Target="05_MAYO_PP_2020/SYSO%20EMPRESARIAL%20Y%20LABORATORO%20CLINICO%20FCT-%20SS%204630.pdf" TargetMode="External"/><Relationship Id="rId192" Type="http://schemas.openxmlformats.org/officeDocument/2006/relationships/hyperlink" Target="04_ABRIL_PP_2020/OPERACION%20LOGISTICA%20JDF%20SAS%20FCT-9700.pdf" TargetMode="External"/><Relationship Id="rId206" Type="http://schemas.openxmlformats.org/officeDocument/2006/relationships/hyperlink" Target="04_ABRIL_PP_2020/LIBRANZA%20COMF%20BDC%20ABRIL.pdf" TargetMode="External"/><Relationship Id="rId413" Type="http://schemas.openxmlformats.org/officeDocument/2006/relationships/hyperlink" Target="06_JUNIO_PP_2020/FACTURA%20GAMA%20SAS-2124.pdf" TargetMode="External"/><Relationship Id="rId248" Type="http://schemas.openxmlformats.org/officeDocument/2006/relationships/hyperlink" Target="04_ABRIL_PP_2020/APROBACIONES/APROBACION%20FACTURAS%20WILLIAM%20LOZADA.msg" TargetMode="External"/><Relationship Id="rId12" Type="http://schemas.openxmlformats.org/officeDocument/2006/relationships/hyperlink" Target="05_MAYO_PP_2020/OPERACION%20LOGISTICA%20JDF%20FC%209715.pdf" TargetMode="External"/><Relationship Id="rId108" Type="http://schemas.openxmlformats.org/officeDocument/2006/relationships/hyperlink" Target="05_MAYO_PP_2020/COLINGA%20SAS-CFE40.pdf" TargetMode="External"/><Relationship Id="rId315" Type="http://schemas.openxmlformats.org/officeDocument/2006/relationships/hyperlink" Target="04_ABRIL_PP_2020/APROBACIONES/APROBACIONES%20VICTOR%20SABOGAL.msg" TargetMode="External"/><Relationship Id="rId357" Type="http://schemas.openxmlformats.org/officeDocument/2006/relationships/hyperlink" Target="04_ABRIL_PP_2020/NOMINAPP%20Fact%20-%209041.pdf" TargetMode="External"/><Relationship Id="rId54" Type="http://schemas.openxmlformats.org/officeDocument/2006/relationships/hyperlink" Target="05_MAYO_PP_2020/RH%20GROUP%20FCP14142.pdf" TargetMode="External"/><Relationship Id="rId96" Type="http://schemas.openxmlformats.org/officeDocument/2006/relationships/hyperlink" Target="05_MAYO_PP_2020/FACTURA%20GSP%20USA%20VIRTUAL%20MARKET%2001%202327.pdf" TargetMode="External"/><Relationship Id="rId161" Type="http://schemas.openxmlformats.org/officeDocument/2006/relationships/hyperlink" Target="05_MAYO_PP_2020/SOLICITUD%20REEMBOLSO%20CAJA%20MENOR%20BCABJA%20MAYO%2029%20$999.900=.pdf" TargetMode="External"/><Relationship Id="rId217" Type="http://schemas.openxmlformats.org/officeDocument/2006/relationships/hyperlink" Target="04_ABRIL_PP_2020/APROBACIONES/APROBACIONES%20JHANN%20FORERO.msg" TargetMode="External"/><Relationship Id="rId399" Type="http://schemas.openxmlformats.org/officeDocument/2006/relationships/hyperlink" Target="06_JUNIO_PP_2020/HONOR%20SERVICIO%20DE%20SEGURIDAD%20LTDA%20-%2081941.pdf" TargetMode="External"/><Relationship Id="rId259" Type="http://schemas.openxmlformats.org/officeDocument/2006/relationships/hyperlink" Target="04_ABRIL_PP_2020/APROBACIONES/APROBACION%20FACTURAS%20ABRIL%202%20OMAR%20RAMOS.msg" TargetMode="External"/><Relationship Id="rId424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FACTURA%20DHL-CEU3066625.pdf" TargetMode="External"/><Relationship Id="rId23" Type="http://schemas.openxmlformats.org/officeDocument/2006/relationships/hyperlink" Target="05_MAYO_PP_2020/JDF%20FACTURA%20BULKMATIC%20BIOFILM%20MES%20DE%20ABRIL%202020%20CON%20FIRMA.pdf" TargetMode="External"/><Relationship Id="rId119" Type="http://schemas.openxmlformats.org/officeDocument/2006/relationships/hyperlink" Target="05_MAYO_PP_2020/APROBACIONES/APROBADO-JOSE%20LUGO-DITE.msg" TargetMode="External"/><Relationship Id="rId270" Type="http://schemas.openxmlformats.org/officeDocument/2006/relationships/hyperlink" Target="04_ABRIL_PP_2020/APROBACIONES/APROB.%20RH%20GROUP%20FC%2013967.msg" TargetMode="External"/><Relationship Id="rId326" Type="http://schemas.openxmlformats.org/officeDocument/2006/relationships/hyperlink" Target="04_ABRIL_PP_2020/AGUAS%20DE%20CGENA%20FC%2035572268.pdf" TargetMode="External"/><Relationship Id="rId65" Type="http://schemas.openxmlformats.org/officeDocument/2006/relationships/hyperlink" Target="05_MAYO_PP_2020/APROBACIONES/APROBADO-%20ODC-1018%20VICTOR%20SABOGAL.pdf" TargetMode="External"/><Relationship Id="rId130" Type="http://schemas.openxmlformats.org/officeDocument/2006/relationships/hyperlink" Target="05_MAYO_PP_2020/APROBACIONES/APROBADO%20%20ODC%20-%201073%20MOVISTAR%20-%20EC106002436.pdf" TargetMode="External"/><Relationship Id="rId368" Type="http://schemas.openxmlformats.org/officeDocument/2006/relationships/hyperlink" Target="04_ABRIL_PP_2020/AVANTEL%20FCT-%2017287044.pdf" TargetMode="External"/><Relationship Id="rId172" Type="http://schemas.openxmlformats.org/officeDocument/2006/relationships/hyperlink" Target="05_MAYO_PP_2020/APROBACIONES/APROBADO%20ODC-1081%20CIRO%20ANTONIO%20%20BERNAL%20%20MT003-JFC.pdf" TargetMode="External"/><Relationship Id="rId228" Type="http://schemas.openxmlformats.org/officeDocument/2006/relationships/hyperlink" Target="04_ABRIL_PP_2020/APROBACIONES/APROBACION%20CUENTA%20DE%20COBRO%20LUZ%20HERNANDEZ.msg" TargetMode="External"/><Relationship Id="rId281" Type="http://schemas.openxmlformats.org/officeDocument/2006/relationships/hyperlink" Target="04_ABRIL_PP_2020/ALPOPULAR%20FC%20LG13136.pdf" TargetMode="External"/><Relationship Id="rId337" Type="http://schemas.openxmlformats.org/officeDocument/2006/relationships/hyperlink" Target="04_ABRIL_PP_2020/PAPELERIA%20MODERNA%20FC%20%20418.pdf" TargetMode="External"/><Relationship Id="rId34" Type="http://schemas.openxmlformats.org/officeDocument/2006/relationships/hyperlink" Target="05_MAYO_PP_2020/CUENTA%20DE%20COBRO%20%20-JULIO%20DOVALE.pdf" TargetMode="External"/><Relationship Id="rId76" Type="http://schemas.openxmlformats.org/officeDocument/2006/relationships/hyperlink" Target="05_MAYO_PP_2020/FACTURA%20BULKMATIC%20BIOFILM%20%20JDF9740.pdf" TargetMode="External"/><Relationship Id="rId141" Type="http://schemas.openxmlformats.org/officeDocument/2006/relationships/hyperlink" Target="05_MAYO_PP_2020/APROBACIONES/APROBADO%20ODC-1074%20JOALCO.pdf" TargetMode="External"/><Relationship Id="rId379" Type="http://schemas.openxmlformats.org/officeDocument/2006/relationships/hyperlink" Target="04_ABRIL_PP_2020/TRANSPORTE%20JOALCO%20SA%20FCT-043560.pdf" TargetMode="External"/><Relationship Id="rId7" Type="http://schemas.openxmlformats.org/officeDocument/2006/relationships/hyperlink" Target="05_MAYO_PP_2020/INDUSTRIAS%20SINJEF%20FC%20SIN7.pdf" TargetMode="External"/><Relationship Id="rId183" Type="http://schemas.openxmlformats.org/officeDocument/2006/relationships/hyperlink" Target="06_JUNIO_PP_2020/JOALCO%20%20044902.pdf" TargetMode="External"/><Relationship Id="rId239" Type="http://schemas.openxmlformats.org/officeDocument/2006/relationships/hyperlink" Target="04_ABRIL_PP_2020/APROBACIONES/APROBACION%20FACTURAS%20ABRIL%202%20VICTOR%20SABOGAL.msg" TargetMode="External"/><Relationship Id="rId390" Type="http://schemas.openxmlformats.org/officeDocument/2006/relationships/hyperlink" Target="05_MAYO_PP_2020/APROBACIONES/RE%20Aprobar%20Factura%20Mayo.msg" TargetMode="External"/><Relationship Id="rId404" Type="http://schemas.openxmlformats.org/officeDocument/2006/relationships/hyperlink" Target="06_JUNIO_PP_2020/FACTURA%20BULK%20PARQUEAMERICA%20FIJA%20%20JDF9773.pdf" TargetMode="External"/><Relationship Id="rId250" Type="http://schemas.openxmlformats.org/officeDocument/2006/relationships/hyperlink" Target="04_ABRIL_PP_2020/APROBACIONES/APROBACIONES%20JOSE%20LUGO%202.msg" TargetMode="External"/><Relationship Id="rId292" Type="http://schemas.openxmlformats.org/officeDocument/2006/relationships/hyperlink" Target="04_ABRIL_PP_2020/APROBACIONES/ALLIANZ%20-P-022573945%20-%20POLIZA%20TRANSPORTE.msg" TargetMode="External"/><Relationship Id="rId306" Type="http://schemas.openxmlformats.org/officeDocument/2006/relationships/hyperlink" Target="04_ABRIL_PP_2020/APROBACIONES/APROBACIONES%20VICTOR%20SABOGAL.msg" TargetMode="External"/><Relationship Id="rId45" Type="http://schemas.openxmlformats.org/officeDocument/2006/relationships/hyperlink" Target="05_MAYO_PP_2020/RH%20GROUP%20SAS%20%20FCP14125.pdf" TargetMode="External"/><Relationship Id="rId87" Type="http://schemas.openxmlformats.org/officeDocument/2006/relationships/hyperlink" Target="05_MAYO_PP_2020/ABINTEC%20LTDA%201449.pdf" TargetMode="External"/><Relationship Id="rId110" Type="http://schemas.openxmlformats.org/officeDocument/2006/relationships/hyperlink" Target="05_MAYO_PP_2020/APROBACIONES/APROBADO%20FACTURAS%20ANABEL.msg" TargetMode="External"/><Relationship Id="rId348" Type="http://schemas.openxmlformats.org/officeDocument/2006/relationships/hyperlink" Target="04_ABRIL_PP_2020/BULKMATIC%20MEXICO%20FC%20307291.pdf" TargetMode="External"/><Relationship Id="rId152" Type="http://schemas.openxmlformats.org/officeDocument/2006/relationships/hyperlink" Target="05_MAYO_PP_2020/EXTRACTO%20MERQUELLANTAS%20SAS%20%20BULKMATIC%20DE%20COLOMBIA%20SAS.pdf" TargetMode="External"/><Relationship Id="rId194" Type="http://schemas.openxmlformats.org/officeDocument/2006/relationships/hyperlink" Target="04_ABRIL_PP_2020/CAJA%20MENOR%20BCABJA%20ABRIL%2029%20$590.700=.pdf" TargetMode="External"/><Relationship Id="rId208" Type="http://schemas.openxmlformats.org/officeDocument/2006/relationships/hyperlink" Target="04_ABRIL_PP_2020/APROBACIONES/APROBACION%20FACT%20JOALCO%2004-4129.msg" TargetMode="External"/><Relationship Id="rId415" Type="http://schemas.openxmlformats.org/officeDocument/2006/relationships/hyperlink" Target="05_MAYO_PP_2020/APROBACIONES/APROBADO%20%20Revisi&#243;n%20de%20Tarifas%202020-%202021%20-%20an&#225;lisis%20contrato%20Baker%20-%20Bulkmatic%20vigencia%202019.msg" TargetMode="External"/><Relationship Id="rId261" Type="http://schemas.openxmlformats.org/officeDocument/2006/relationships/hyperlink" Target="04_ABRIL_PP_2020/APROBACIONES/APROBACIONES%20JOSE%20LUGO.msg" TargetMode="External"/><Relationship Id="rId14" Type="http://schemas.openxmlformats.org/officeDocument/2006/relationships/hyperlink" Target="05_MAYO_PP_2020/SOCIEDAD%20PORTUARIA%20DE%20BARRANCA%20FC%203002.pdf" TargetMode="External"/><Relationship Id="rId56" Type="http://schemas.openxmlformats.org/officeDocument/2006/relationships/hyperlink" Target="05_MAYO_PP_2020/CUENTA%20DE%20COBRO%20ALEJANDRO%20ISAZA.pdf" TargetMode="External"/><Relationship Id="rId317" Type="http://schemas.openxmlformats.org/officeDocument/2006/relationships/hyperlink" Target="04_ABRIL_PP_2020/APROBACIONES/APROBACIONES%20OMAR%20RAMOS.xlsx" TargetMode="External"/><Relationship Id="rId359" Type="http://schemas.openxmlformats.org/officeDocument/2006/relationships/hyperlink" Target="04_ABRIL_PP_2020/TERREROS%20BARRERA%20FCT-28.pdf" TargetMode="External"/><Relationship Id="rId98" Type="http://schemas.openxmlformats.org/officeDocument/2006/relationships/hyperlink" Target="05_MAYO_PP_2020/APROBACIONES/APROBACION%20TERMOMETROS%20DIGITALES%20DISPONIBLES%20GSP%20USA%20VIRTUAL%20MARKET%20SAS.msg" TargetMode="External"/><Relationship Id="rId121" Type="http://schemas.openxmlformats.org/officeDocument/2006/relationships/hyperlink" Target="05_MAYO_PP_2020/LYNN%20INDUSTTRIES%20%20-111152.pdf" TargetMode="External"/><Relationship Id="rId163" Type="http://schemas.openxmlformats.org/officeDocument/2006/relationships/hyperlink" Target="05_MAYO_PP_2020/CUENTA%20DE%20COBRO%20OSCAR%20BARAJAS%20MT0004.pdf" TargetMode="External"/><Relationship Id="rId219" Type="http://schemas.openxmlformats.org/officeDocument/2006/relationships/hyperlink" Target="04_ABRIL_PP_2020/APROBACIONES/APROBACIONES%20JHANN%20FORERO.msg" TargetMode="External"/><Relationship Id="rId370" Type="http://schemas.openxmlformats.org/officeDocument/2006/relationships/hyperlink" Target="04_ABRIL_PP_2020/TRANSPORTE%20JOALCO%20SA%20FCT-043593.pdf" TargetMode="External"/><Relationship Id="rId426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FACTURA%20GECOLSA%20-%20FS101007003.pdf" TargetMode="External"/><Relationship Id="rId230" Type="http://schemas.openxmlformats.org/officeDocument/2006/relationships/hyperlink" Target="04_ABRIL_PP_2020/APROBACIONES/APROBACION%20INDUSTRIAS%20TECNITANQUES.msg" TargetMode="External"/><Relationship Id="rId25" Type="http://schemas.openxmlformats.org/officeDocument/2006/relationships/hyperlink" Target="05_MAYO_PP_2020/RH%20GROUP%20S.A.S%20%20%20%20FCP14053.pdf" TargetMode="External"/><Relationship Id="rId67" Type="http://schemas.openxmlformats.org/officeDocument/2006/relationships/hyperlink" Target="05_MAYO_PP_2020/APROBACIONES/APROBADO%20ODC-1040.pdf" TargetMode="External"/><Relationship Id="rId272" Type="http://schemas.openxmlformats.org/officeDocument/2006/relationships/hyperlink" Target="04_ABRIL_PP_2020/TKARGA%20FC%2034214.pdf" TargetMode="External"/><Relationship Id="rId328" Type="http://schemas.openxmlformats.org/officeDocument/2006/relationships/hyperlink" Target="04_ABRIL_PP_2020/ZONA%20FRANCA%20LA%20CANDELARIA%20FACT%204-19876.pdf" TargetMode="External"/><Relationship Id="rId132" Type="http://schemas.openxmlformats.org/officeDocument/2006/relationships/hyperlink" Target="05_MAYO_PP_2020/FACTURA%20JOALCO%20SA%20044781.pdf" TargetMode="External"/><Relationship Id="rId174" Type="http://schemas.openxmlformats.org/officeDocument/2006/relationships/hyperlink" Target="05_MAYO_PP_2020/APROBACIONES/APROBADO%201048%20PAPELERIA%20MODERNA.pdf" TargetMode="External"/><Relationship Id="rId381" Type="http://schemas.openxmlformats.org/officeDocument/2006/relationships/hyperlink" Target="04_ABRIL_PP_2020/COLINGA%20SAS%20FCT-%20CFE25.pdf" TargetMode="External"/><Relationship Id="rId241" Type="http://schemas.openxmlformats.org/officeDocument/2006/relationships/hyperlink" Target="04_ABRIL_PP_2020/APROBACIONES/APROBACION%20FACTURAS%20ABRIL%202%20VICTOR%20SABOGAL.msg" TargetMode="External"/><Relationship Id="rId36" Type="http://schemas.openxmlformats.org/officeDocument/2006/relationships/hyperlink" Target="05_MAYO_PP_2020/FACTURA%20WINDM&#214;LLER%20&amp;%20H&#214;LSCHER.pdf" TargetMode="External"/><Relationship Id="rId283" Type="http://schemas.openxmlformats.org/officeDocument/2006/relationships/hyperlink" Target="04_ABRIL_PP_2020/SOCIEDAD%20PORTUARIA%20DE%20BMEJA%20FC%203001.pdf" TargetMode="External"/><Relationship Id="rId339" Type="http://schemas.openxmlformats.org/officeDocument/2006/relationships/hyperlink" Target="04_ABRIL_PP_2020/OPTIHOSE%20FC%20142.pdf" TargetMode="External"/><Relationship Id="rId78" Type="http://schemas.openxmlformats.org/officeDocument/2006/relationships/hyperlink" Target="05_MAYO_PP_2020/RENBOLSO%20HENRY%20RIVERO%20MAYO.pdf" TargetMode="External"/><Relationship Id="rId101" Type="http://schemas.openxmlformats.org/officeDocument/2006/relationships/hyperlink" Target="05_MAYO_PP_2020/APROBACIONES/APROBADO%20FACTURAS%20ABINTEC-CREAR%20SISOMA%20-%20YESID%20ROLDAN.msg" TargetMode="External"/><Relationship Id="rId143" Type="http://schemas.openxmlformats.org/officeDocument/2006/relationships/hyperlink" Target="05_MAYO_PP_2020/OPERADORES%20LOGISTICO(OPL)%20OPLT50260.pdf" TargetMode="External"/><Relationship Id="rId185" Type="http://schemas.openxmlformats.org/officeDocument/2006/relationships/hyperlink" Target="06_JUNIO_PP_2020/APROBACIONES/APROBADO%20ODC%201047%20JORGE%20VELAZQUEZ%20-%20CEMEX.pdf" TargetMode="External"/><Relationship Id="rId350" Type="http://schemas.openxmlformats.org/officeDocument/2006/relationships/hyperlink" Target="04_ABRIL_PP_2020/ABOGADOS%20Y%20CONSULTORES%20FC%2080.pdf" TargetMode="External"/><Relationship Id="rId406" Type="http://schemas.openxmlformats.org/officeDocument/2006/relationships/hyperlink" Target="06_JUNIO_PP_2020/FACTURA%20OPTIHOSE%20RUBBER%20COLOMBIA%20SAS%20-%20F173.pdf" TargetMode="External"/><Relationship Id="rId9" Type="http://schemas.openxmlformats.org/officeDocument/2006/relationships/hyperlink" Target="05_MAYO_PP_2020/MENSAJEROS%20ASAP%20FC%2069529.pdf" TargetMode="External"/><Relationship Id="rId210" Type="http://schemas.openxmlformats.org/officeDocument/2006/relationships/hyperlink" Target="04_ABRIL_PP_2020/APROBACIONES/APROBACION%20FACT%20JOALCO%2004-4128.msg" TargetMode="External"/><Relationship Id="rId392" Type="http://schemas.openxmlformats.org/officeDocument/2006/relationships/hyperlink" Target="06_JUNIO_PP_2020/FACTURA%20PROSEGUR%20VIGILANCIA%20Y%20SEGURIDAD%202190707270%20(003).pdf" TargetMode="External"/><Relationship Id="rId252" Type="http://schemas.openxmlformats.org/officeDocument/2006/relationships/hyperlink" Target="04_ABRIL_PP_2020/APROBACIONES/APROBACIONES%20JOSE%20LUGO%202.msg" TargetMode="External"/><Relationship Id="rId294" Type="http://schemas.openxmlformats.org/officeDocument/2006/relationships/hyperlink" Target="04_ABRIL_PP_2020/APROBACIONES/APROBACION%20C%20DE%20COBRO%20%20JIESON%20ALSINATRANSPORTE%20URBANO%20ABRIL.msg" TargetMode="External"/><Relationship Id="rId308" Type="http://schemas.openxmlformats.org/officeDocument/2006/relationships/hyperlink" Target="04_ABRIL_PP_2020/APROBACIONES/APROBACIONES%20VICTOR%20SABOGAL.msg" TargetMode="External"/><Relationship Id="rId47" Type="http://schemas.openxmlformats.org/officeDocument/2006/relationships/hyperlink" Target="05_MAYO_PP_2020/APROBACIONES/APROBACION%20FACTURAS%20VICTOR%20SABOGAL%20MAYO.msg" TargetMode="External"/><Relationship Id="rId89" Type="http://schemas.openxmlformats.org/officeDocument/2006/relationships/hyperlink" Target="05_MAYO_PP_2020/APROBACIONES/AUTORIZACION%20FACTURA%20BULKMATIC%20MIXICO%20573%20VICTOR%20SABOGAL.msg" TargetMode="External"/><Relationship Id="rId112" Type="http://schemas.openxmlformats.org/officeDocument/2006/relationships/hyperlink" Target="05_MAYO_PP_2020/APROBACIONES/GRUPO%20%20QUINCENA%20SAS%20-%20FE36%20-%20OC-1050.pdf" TargetMode="External"/><Relationship Id="rId154" Type="http://schemas.openxmlformats.org/officeDocument/2006/relationships/hyperlink" Target="05_MAYO_PP_2020/APROBACIONES/APROBADO%20FACTURA%20DE%20MAYO%20BULKMATIC%20CHICAGO%20May%20BDC%20expenses-%20legal%20Fees%20from%20Bulk%20USA.msg" TargetMode="External"/><Relationship Id="rId361" Type="http://schemas.openxmlformats.org/officeDocument/2006/relationships/hyperlink" Target="04_ABRIL_PP_2020/COPETRAN%20FACTURA%20C5237559.PDF" TargetMode="External"/><Relationship Id="rId196" Type="http://schemas.openxmlformats.org/officeDocument/2006/relationships/hyperlink" Target="04_ABRIL_PP_2020/APROBACIONES/APROBACION%20TRANSP%20FLORIAN%20FC%20881.msg" TargetMode="External"/><Relationship Id="rId417" Type="http://schemas.openxmlformats.org/officeDocument/2006/relationships/hyperlink" Target="06_JUNIO_PP_2020/EDIFICIO%20KAIWA%20123%20P.H.%20CUENTA_COBRO_503.pdf" TargetMode="External"/><Relationship Id="rId16" Type="http://schemas.openxmlformats.org/officeDocument/2006/relationships/hyperlink" Target="05_MAYO_PP_2020/SYSO%20FC%206231.pdf" TargetMode="External"/><Relationship Id="rId221" Type="http://schemas.openxmlformats.org/officeDocument/2006/relationships/hyperlink" Target="04_ABRIL_PP_2020/APROBACIONES/APROBACIONES%20JHANN%20FORERO.msg" TargetMode="External"/><Relationship Id="rId263" Type="http://schemas.openxmlformats.org/officeDocument/2006/relationships/hyperlink" Target="04_ABRIL_PP_2020/APROBACIONES/APROBACIONES%20JOSE%20LUGO.msg" TargetMode="External"/><Relationship Id="rId319" Type="http://schemas.openxmlformats.org/officeDocument/2006/relationships/hyperlink" Target="04_ABRIL_PP_2020/APROBACIONES/APROBACIONES%20OMAR%20RAMOS.xlsx" TargetMode="External"/><Relationship Id="rId58" Type="http://schemas.openxmlformats.org/officeDocument/2006/relationships/hyperlink" Target="05_MAYO_PP_2020/FACTURA%20BULKMATIC%20BIOFILM%20%20JDF9740.pdf" TargetMode="External"/><Relationship Id="rId123" Type="http://schemas.openxmlformats.org/officeDocument/2006/relationships/hyperlink" Target="05_MAYO_PP_2020/TRANSPORTES%20&amp;%20SERVICIOS%20FLORIAN%20SAS-F901.pdf" TargetMode="External"/><Relationship Id="rId330" Type="http://schemas.openxmlformats.org/officeDocument/2006/relationships/hyperlink" Target="04_ABRIL_PP_2020/SYSO%20FC%206052.pdf" TargetMode="External"/><Relationship Id="rId165" Type="http://schemas.openxmlformats.org/officeDocument/2006/relationships/hyperlink" Target="05_MAYO_PP_2020/CUENTA%20DE%20COBRO%20OSCAR%20A.%20BARAJAS%20AMADO%20-%20MT0001.pdf" TargetMode="External"/><Relationship Id="rId372" Type="http://schemas.openxmlformats.org/officeDocument/2006/relationships/hyperlink" Target="04_ABRIL_PP_2020/TRANSMAMONAL%20FCT-20261.pdf" TargetMode="External"/><Relationship Id="rId428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RH%20GROUP%20FCP14329%20(002).pdf" TargetMode="External"/><Relationship Id="rId232" Type="http://schemas.openxmlformats.org/officeDocument/2006/relationships/hyperlink" Target="04_ABRIL_PP_2020/APROBACIONES/APROBACION%20INDUSTRIAS%20TECNITANQUES.msg" TargetMode="External"/><Relationship Id="rId274" Type="http://schemas.openxmlformats.org/officeDocument/2006/relationships/hyperlink" Target="04_ABRIL_PP_2020/RH%20GROUP%20FC%20P14001.pdf" TargetMode="External"/><Relationship Id="rId27" Type="http://schemas.openxmlformats.org/officeDocument/2006/relationships/hyperlink" Target="05_MAYO_PP_2020/BULKMATIC%20MEXICO.pdf" TargetMode="External"/><Relationship Id="rId69" Type="http://schemas.openxmlformats.org/officeDocument/2006/relationships/hyperlink" Target="05_MAYO_PP_2020/APROBACIONES/APROBADO%20ODC-1040.pdf" TargetMode="External"/><Relationship Id="rId134" Type="http://schemas.openxmlformats.org/officeDocument/2006/relationships/hyperlink" Target="05_MAYO_PP_2020/JOALCO%20-%20044784.pdf" TargetMode="External"/><Relationship Id="rId80" Type="http://schemas.openxmlformats.org/officeDocument/2006/relationships/hyperlink" Target="05_MAYO_PP_2020/BARKER%20TILLY%20COLOMBIA%20LTD%20(bakertilly)8179.pdf" TargetMode="External"/><Relationship Id="rId176" Type="http://schemas.openxmlformats.org/officeDocument/2006/relationships/hyperlink" Target="05_MAYO_PP_2020/APROBACIONES/APROBADO%20ODC-1046%20USA%20VIRTUAL%20MARKET%20SAS.pdf" TargetMode="External"/><Relationship Id="rId341" Type="http://schemas.openxmlformats.org/officeDocument/2006/relationships/hyperlink" Target="04_ABRIL_PP_2020/OPTIHOSE%20FC%20140.pdf" TargetMode="External"/><Relationship Id="rId383" Type="http://schemas.openxmlformats.org/officeDocument/2006/relationships/hyperlink" Target="04_ABRIL_PP_2020/OPERACION%20LOGISTICA%20JDF%20SAS%20FCT-9621.pdf" TargetMode="External"/><Relationship Id="rId201" Type="http://schemas.openxmlformats.org/officeDocument/2006/relationships/hyperlink" Target="04_ABRIL_PP_2020/NOTA%20CREDITO%20RECORDAR%20452.pdf" TargetMode="External"/><Relationship Id="rId243" Type="http://schemas.openxmlformats.org/officeDocument/2006/relationships/hyperlink" Target="04_ABRIL_PP_2020/APROBACIONES/APROBACION%20FACT%20JOALCO%2004-4122.msg" TargetMode="External"/><Relationship Id="rId285" Type="http://schemas.openxmlformats.org/officeDocument/2006/relationships/hyperlink" Target="04_ABRIL_PP_2020/QUICK%20HELP%20FCT%205944.pdf" TargetMode="External"/><Relationship Id="rId38" Type="http://schemas.openxmlformats.org/officeDocument/2006/relationships/hyperlink" Target="05_MAYO_PP_2020/APROBACIONES/APROBACION%20ARTES%20FACTURAS%20BULKMATIC.msg" TargetMode="External"/><Relationship Id="rId103" Type="http://schemas.openxmlformats.org/officeDocument/2006/relationships/hyperlink" Target="05_MAYO_PP_2020/APROBACIONES/APROBADO%20FACTURAS%20ANABEL.msg" TargetMode="External"/><Relationship Id="rId310" Type="http://schemas.openxmlformats.org/officeDocument/2006/relationships/hyperlink" Target="04_ABRIL_PP_2020/APROBACIONES/APROBACIONES%20VICTOR%20SABOGAL.msg" TargetMode="External"/><Relationship Id="rId91" Type="http://schemas.openxmlformats.org/officeDocument/2006/relationships/hyperlink" Target="05_MAYO_PP_2020/APROBACIONES/APROBADO%20JHAN%20FORERO-MAYO.msg" TargetMode="External"/><Relationship Id="rId145" Type="http://schemas.openxmlformats.org/officeDocument/2006/relationships/hyperlink" Target="05_MAYO_PP_2020/JOALCO%20044793.pdf" TargetMode="External"/><Relationship Id="rId187" Type="http://schemas.openxmlformats.org/officeDocument/2006/relationships/hyperlink" Target="06_JUNIO_PP_2020/APROBACIONES/APROBADO%20ODC%201040%20OMAR%20RAMOS-TOLVAS%20BARRANCAS.pdf" TargetMode="External"/><Relationship Id="rId352" Type="http://schemas.openxmlformats.org/officeDocument/2006/relationships/hyperlink" Target="04_ABRIL_PP_2020/GRUPO%20RECORDAR%20SAS%20FCT-96043.pdf" TargetMode="External"/><Relationship Id="rId394" Type="http://schemas.openxmlformats.org/officeDocument/2006/relationships/hyperlink" Target="06_JUNIO_PP_2020/FACTURA%20ENTRANS%20-%20_703493_703493.pdf" TargetMode="External"/><Relationship Id="rId408" Type="http://schemas.openxmlformats.org/officeDocument/2006/relationships/hyperlink" Target="06_JUNIO_PP_2020/APROBACIONES/APROBADO%20ODC-1044%20-F174.pdf" TargetMode="External"/><Relationship Id="rId212" Type="http://schemas.openxmlformats.org/officeDocument/2006/relationships/hyperlink" Target="04_ABRIL_PP_2020/APROBACIONES/APROBACION%20FACT%20JOALCO%2004-4126.msg" TargetMode="External"/><Relationship Id="rId254" Type="http://schemas.openxmlformats.org/officeDocument/2006/relationships/hyperlink" Target="04_ABRIL_PP_2020/APROBACIONES/APROBACION%20FACTURAS%20ABRIL%202%20OMAR%20RAMOS.msg" TargetMode="External"/><Relationship Id="rId28" Type="http://schemas.openxmlformats.org/officeDocument/2006/relationships/hyperlink" Target="05_MAYO_PP_2020/BULMATIC%20MEXICO%20573.pdf" TargetMode="External"/><Relationship Id="rId49" Type="http://schemas.openxmlformats.org/officeDocument/2006/relationships/hyperlink" Target="05_MAYO_PP_2020/APROBACIONES/APROBADAS%20HENRY%20RIVERO.msg" TargetMode="External"/><Relationship Id="rId114" Type="http://schemas.openxmlformats.org/officeDocument/2006/relationships/hyperlink" Target="05_MAYO_PP_2020/APROBACIONES/APROBADO%20ODC-1020-ODC1021%20FACT-5290671.pdf" TargetMode="External"/><Relationship Id="rId275" Type="http://schemas.openxmlformats.org/officeDocument/2006/relationships/hyperlink" Target="04_ABRIL_PP_2020/RECORDAR%20FC%2096403.pdf" TargetMode="External"/><Relationship Id="rId296" Type="http://schemas.openxmlformats.org/officeDocument/2006/relationships/hyperlink" Target="04_ABRIL_PP_2020/NOTA%20CREDITO%20ALTALENE%201008.pdf" TargetMode="External"/><Relationship Id="rId300" Type="http://schemas.openxmlformats.org/officeDocument/2006/relationships/hyperlink" Target="04_ABRIL_PP_2020/APROBACIONES/APROBACIONES%20FACTURAS%20ABRIL%20GH.xlsx" TargetMode="External"/><Relationship Id="rId60" Type="http://schemas.openxmlformats.org/officeDocument/2006/relationships/hyperlink" Target="05_MAYO_PP_2020/APROBACIONES/G&amp;J%20ASOCIADOS%20SAS%20-%20OC-1055.pdf" TargetMode="External"/><Relationship Id="rId81" Type="http://schemas.openxmlformats.org/officeDocument/2006/relationships/hyperlink" Target="05_MAYO_PP_2020/PAPELERIA%20MODERNA%20DEL%20CARIBE%20F-579.pdf" TargetMode="External"/><Relationship Id="rId135" Type="http://schemas.openxmlformats.org/officeDocument/2006/relationships/hyperlink" Target="05_MAYO_PP_2020/APROBACIONES/APROBADO%20ODC%201036%20JDF%20%20BIOFILM%20f.pdf" TargetMode="External"/><Relationship Id="rId156" Type="http://schemas.openxmlformats.org/officeDocument/2006/relationships/hyperlink" Target="05_MAYO_PP_2020/APROBACIONES/APROBADO%20ODC-1075-%20CUENTA%20DECOBRO.pdf" TargetMode="External"/><Relationship Id="rId177" Type="http://schemas.openxmlformats.org/officeDocument/2006/relationships/hyperlink" Target="05_MAYO_PP_2020/FACTURA%20ESENTTIA%20PP%20-%20814504.pdf" TargetMode="External"/><Relationship Id="rId198" Type="http://schemas.openxmlformats.org/officeDocument/2006/relationships/hyperlink" Target="04_ABRIL_PP_2020/BAKER%20TILLY%20Fact-27080.pdf" TargetMode="External"/><Relationship Id="rId321" Type="http://schemas.openxmlformats.org/officeDocument/2006/relationships/hyperlink" Target="04_ABRIL_PP_2020/APROBACIONES/APROBACIONES%20OMAR%20RAMOS.xlsx" TargetMode="External"/><Relationship Id="rId342" Type="http://schemas.openxmlformats.org/officeDocument/2006/relationships/hyperlink" Target="04_ABRIL_PP_2020/JDF%20FCT%209661.pdf" TargetMode="External"/><Relationship Id="rId363" Type="http://schemas.openxmlformats.org/officeDocument/2006/relationships/hyperlink" Target="04_ABRIL_PP_2020/EDIFICIO%20KAIWA%20FCT-503.PDF" TargetMode="External"/><Relationship Id="rId384" Type="http://schemas.openxmlformats.org/officeDocument/2006/relationships/hyperlink" Target="04_ABRIL_PP_2020/GAMA%20SAS%20FCT-218.PDF" TargetMode="External"/><Relationship Id="rId419" Type="http://schemas.openxmlformats.org/officeDocument/2006/relationships/hyperlink" Target="06_JUNIO_PP_2020/CUENTA%20DE%20COBRO%20CIRO%20ANTONIO%20BERNAL%20-MT0003%5b2%5d.pdf" TargetMode="External"/><Relationship Id="rId202" Type="http://schemas.openxmlformats.org/officeDocument/2006/relationships/hyperlink" Target="04_ABRIL_PP_2020/APROBACIONES/RE%20APROBACION%20FC%20COTRASUR%201053226.msg" TargetMode="External"/><Relationship Id="rId223" Type="http://schemas.openxmlformats.org/officeDocument/2006/relationships/hyperlink" Target="04_ABRIL_PP_2020/APROBACIONES/APROBACION%20ABINTEC.msg" TargetMode="External"/><Relationship Id="rId244" Type="http://schemas.openxmlformats.org/officeDocument/2006/relationships/hyperlink" Target="04_ABRIL_PP_2020/TRANSPORTES%20JOALCO%20FC%204122.pdf" TargetMode="External"/><Relationship Id="rId430" Type="http://schemas.openxmlformats.org/officeDocument/2006/relationships/hyperlink" Target="06_JUNIO_PP_2020\ALPOPULAR%20LG13922.pdf" TargetMode="External"/><Relationship Id="rId18" Type="http://schemas.openxmlformats.org/officeDocument/2006/relationships/hyperlink" Target="05_MAYO_PP_2020/APROBACIONES/APROBACION%20%20CENTRAL%20DESUMINSITROS.msg" TargetMode="External"/><Relationship Id="rId39" Type="http://schemas.openxmlformats.org/officeDocument/2006/relationships/hyperlink" Target="05_MAYO_PP_2020/APROBACIONES/APROBACION%20FACTURAS%20MAYO-JHAN%20FORERO.msg" TargetMode="External"/><Relationship Id="rId265" Type="http://schemas.openxmlformats.org/officeDocument/2006/relationships/hyperlink" Target="04_ABRIL_PP_2020/APROBACIONES/APROBACIONES%20JOSE%20LUGO.msg" TargetMode="External"/><Relationship Id="rId286" Type="http://schemas.openxmlformats.org/officeDocument/2006/relationships/hyperlink" Target="04_ABRIL_PP_2020/GECOLSA%20FC%209390.pdf" TargetMode="External"/><Relationship Id="rId50" Type="http://schemas.openxmlformats.org/officeDocument/2006/relationships/hyperlink" Target="05_MAYO_PP_2020/APROBACIONES/APROBADAS%20HENRY%20RIVERO.msg" TargetMode="External"/><Relationship Id="rId104" Type="http://schemas.openxmlformats.org/officeDocument/2006/relationships/hyperlink" Target="05_MAYO_PP_2020/APROBACIONES/APROBADO%20FACTURAS%20ANABEL.msg" TargetMode="External"/><Relationship Id="rId125" Type="http://schemas.openxmlformats.org/officeDocument/2006/relationships/hyperlink" Target="05_MAYO_PP_2020/CUENTA%20DE%20COBRO%20LENCY%20MAYERLY%20CORREDOR%20PE&#209;A.pdf" TargetMode="External"/><Relationship Id="rId146" Type="http://schemas.openxmlformats.org/officeDocument/2006/relationships/hyperlink" Target="05_MAYO_PP_2020/CUENTA%20DE%20COBRO%20PEDRO%20%20ZAMUDIO.pdf" TargetMode="External"/><Relationship Id="rId167" Type="http://schemas.openxmlformats.org/officeDocument/2006/relationships/hyperlink" Target="05_MAYO_PP_2020/CUENTA%20DE%20COBRO%20CIRO%20ANTONIO%20BERNAL%20-MT0003.pdf" TargetMode="External"/><Relationship Id="rId188" Type="http://schemas.openxmlformats.org/officeDocument/2006/relationships/hyperlink" Target="06_JUNIO_PP_2020/EQUIPOS%20TECNI%20METALICOS%20SAS-%20%2041664.pdf" TargetMode="External"/><Relationship Id="rId311" Type="http://schemas.openxmlformats.org/officeDocument/2006/relationships/hyperlink" Target="04_ABRIL_PP_2020/APROBACIONES/APROBACIONES%20VICTOR%20SABOGAL.msg" TargetMode="External"/><Relationship Id="rId332" Type="http://schemas.openxmlformats.org/officeDocument/2006/relationships/hyperlink" Target="04_ABRIL_PP_2020/PAPELERIA%20MODERNA%20FC%20422.pdf" TargetMode="External"/><Relationship Id="rId353" Type="http://schemas.openxmlformats.org/officeDocument/2006/relationships/hyperlink" Target="04_ABRIL_PP_2020/TRANSPORTE%20Y%20SERVICIOS%20FLORIAN%20FCT-868.pdf" TargetMode="External"/><Relationship Id="rId374" Type="http://schemas.openxmlformats.org/officeDocument/2006/relationships/hyperlink" Target="04_ABRIL_PP_2020/TRANSPORTE%20JOALCO%20SA%20FCT-043591.pdf" TargetMode="External"/><Relationship Id="rId395" Type="http://schemas.openxmlformats.org/officeDocument/2006/relationships/hyperlink" Target="06_JUNIO_PP_2020/FACTURA%20ENTRANS%20Bill_703451_703451.pdf" TargetMode="External"/><Relationship Id="rId409" Type="http://schemas.openxmlformats.org/officeDocument/2006/relationships/hyperlink" Target="06_JUNIO_PP_2020/FACTURA%20COLINGA%20SAS%20F-%20CFE45.pdf" TargetMode="External"/><Relationship Id="rId71" Type="http://schemas.openxmlformats.org/officeDocument/2006/relationships/hyperlink" Target="05_MAYO_PP_2020/APROBACIONES/APROBADO%20ODC-1009.pdf" TargetMode="External"/><Relationship Id="rId92" Type="http://schemas.openxmlformats.org/officeDocument/2006/relationships/hyperlink" Target="05_MAYO_PP_2020/APROBACIONES/APROBADO%20JHAN%20FORERO-MAYO.msg" TargetMode="External"/><Relationship Id="rId213" Type="http://schemas.openxmlformats.org/officeDocument/2006/relationships/hyperlink" Target="04_ABRIL_PP_2020/APROBACIONES/APROBACION%20INTELECTUM.msg" TargetMode="External"/><Relationship Id="rId234" Type="http://schemas.openxmlformats.org/officeDocument/2006/relationships/hyperlink" Target="04_ABRIL_PP_2020/INDUSTRIAS%20TECNITANQUES%20FC%20230.PDF" TargetMode="External"/><Relationship Id="rId420" Type="http://schemas.openxmlformats.org/officeDocument/2006/relationships/hyperlink" Target="06_JUNIO_PP_2020/FACTURA%20AVANTEL%20%20FMC17982480.pdf" TargetMode="External"/><Relationship Id="rId2" Type="http://schemas.openxmlformats.org/officeDocument/2006/relationships/hyperlink" Target="05_MAYO_PP_2020/G%20SPATH%20FC%20832.pdf" TargetMode="External"/><Relationship Id="rId29" Type="http://schemas.openxmlformats.org/officeDocument/2006/relationships/hyperlink" Target="05_MAYO_PP_2020/EDIFICIO%20KAIWA%20123%20P.H..pdf" TargetMode="External"/><Relationship Id="rId255" Type="http://schemas.openxmlformats.org/officeDocument/2006/relationships/hyperlink" Target="04_ABRIL_PP_2020/APROBACIONES/APROBACION%20FACTURAS%20ABRIL%202%20OMAR%20RAMOS.msg" TargetMode="External"/><Relationship Id="rId276" Type="http://schemas.openxmlformats.org/officeDocument/2006/relationships/hyperlink" Target="04_ABRIL_PP_2020/RECORDAR%20FC%2096402.pdf" TargetMode="External"/><Relationship Id="rId297" Type="http://schemas.openxmlformats.org/officeDocument/2006/relationships/hyperlink" Target="04_ABRIL_PP_2020/NOTA%20CREDITO%20ALTALENE%20986.pdf" TargetMode="External"/><Relationship Id="rId40" Type="http://schemas.openxmlformats.org/officeDocument/2006/relationships/hyperlink" Target="05_MAYO_PP_2020/APROBACIONES/APROBACION%20FACTURAS%20MAYO-JHAN%20FORERO.msg" TargetMode="External"/><Relationship Id="rId115" Type="http://schemas.openxmlformats.org/officeDocument/2006/relationships/hyperlink" Target="05_MAYO_PP_2020/ALPOPULAR-LG13657.pdf" TargetMode="External"/><Relationship Id="rId136" Type="http://schemas.openxmlformats.org/officeDocument/2006/relationships/hyperlink" Target="05_MAYO_PP_2020/JDF%20%20BIOFILM%20-%20JDF9752.pdf" TargetMode="External"/><Relationship Id="rId157" Type="http://schemas.openxmlformats.org/officeDocument/2006/relationships/hyperlink" Target="05_MAYO_PP_2020/APROBACIONES/APROBADO%20ODC-1043%20DHL.pdf" TargetMode="External"/><Relationship Id="rId178" Type="http://schemas.openxmlformats.org/officeDocument/2006/relationships/hyperlink" Target="05_MAYO_PP_2020/APROBACIONES/RE%20reclamo%20essentia%20%20Pagos%20Generados%20pago%20essentia%20mayo%2029.msg" TargetMode="External"/><Relationship Id="rId301" Type="http://schemas.openxmlformats.org/officeDocument/2006/relationships/hyperlink" Target="04_ABRIL_PP_2020/APROBACIONES/APROBACION%20MICHAEL.msg" TargetMode="External"/><Relationship Id="rId322" Type="http://schemas.openxmlformats.org/officeDocument/2006/relationships/hyperlink" Target="04_ABRIL_PP_2020/APROBACIONES/ALPOPULAR%20LG12797.msg" TargetMode="External"/><Relationship Id="rId343" Type="http://schemas.openxmlformats.org/officeDocument/2006/relationships/hyperlink" Target="04_ABRIL_PP_2020\INTELECTUM%20FC%202315.pdf" TargetMode="External"/><Relationship Id="rId364" Type="http://schemas.openxmlformats.org/officeDocument/2006/relationships/hyperlink" Target="04_ABRIL_PP_2020/SERPOMAR%20%20FCT%2015405.pdf" TargetMode="External"/><Relationship Id="rId61" Type="http://schemas.openxmlformats.org/officeDocument/2006/relationships/hyperlink" Target="05_MAYO_PP_2020/AVANTEL%20FC%2017657753.pdf" TargetMode="External"/><Relationship Id="rId82" Type="http://schemas.openxmlformats.org/officeDocument/2006/relationships/hyperlink" Target="05_MAYO_PP_2020/HONOR%20SERVICIOS%20DE%20SEGURIDAD%20LTDA.83531.pdf" TargetMode="External"/><Relationship Id="rId199" Type="http://schemas.openxmlformats.org/officeDocument/2006/relationships/hyperlink" Target="04_ABRIL_PP_2020/MOVISTAR%20FC%20195855012.pdf" TargetMode="External"/><Relationship Id="rId203" Type="http://schemas.openxmlformats.org/officeDocument/2006/relationships/hyperlink" Target="04_ABRIL_PP_2020/TRANSPORTES%20FLORIAN%20FC%20881.pdf" TargetMode="External"/><Relationship Id="rId385" Type="http://schemas.openxmlformats.org/officeDocument/2006/relationships/hyperlink" Target="04_ABRIL_PP_2020/KAITEC%20INTELLIGENT%20GROUP%20SAS%20FCT-55.pdf" TargetMode="External"/><Relationship Id="rId19" Type="http://schemas.openxmlformats.org/officeDocument/2006/relationships/hyperlink" Target="05_MAYO_PP_2020/APROBACIONES/APROBACION%20OPERACI&#211;N%20LOG&#205;STICA%20JDF%20S.A.S..msg" TargetMode="External"/><Relationship Id="rId224" Type="http://schemas.openxmlformats.org/officeDocument/2006/relationships/hyperlink" Target="04_ABRIL_PP_2020/TRANSPORTES%20JOALCO%2004-4126.pdf" TargetMode="External"/><Relationship Id="rId245" Type="http://schemas.openxmlformats.org/officeDocument/2006/relationships/hyperlink" Target="04_ABRIL_PP_2020/APROBACIONES/SOPORTE%20FACT%20JOALCO%2004-4114.msg" TargetMode="External"/><Relationship Id="rId266" Type="http://schemas.openxmlformats.org/officeDocument/2006/relationships/hyperlink" Target="04_ABRIL_PP_2020/APROBACIONES/APROBACION%20TKARGA%20FC%2034214.msg" TargetMode="External"/><Relationship Id="rId287" Type="http://schemas.openxmlformats.org/officeDocument/2006/relationships/hyperlink" Target="04_ABRIL_PP_2020/EQUIPOS%20TECNIMETALICOS%20FACT%2041394.pdf" TargetMode="External"/><Relationship Id="rId410" Type="http://schemas.openxmlformats.org/officeDocument/2006/relationships/hyperlink" Target="06_JUNIO_PP_2020/FACTURA%20JOALCO%20044944%20ALION%20-%20JORGE%20VELAZQUEZ.pdf" TargetMode="External"/><Relationship Id="rId431" Type="http://schemas.openxmlformats.org/officeDocument/2006/relationships/hyperlink" Target="06_JUNIO_PP_2020\APROBACIONES\APROBADO%20ALPOPULAR%20MICHAEL%20ALZATE.pdf" TargetMode="External"/><Relationship Id="rId30" Type="http://schemas.openxmlformats.org/officeDocument/2006/relationships/hyperlink" Target="05_MAYO_PP_2020/RH%20GROUP%20S.A.S%20%20FCP14083.pdf" TargetMode="External"/><Relationship Id="rId105" Type="http://schemas.openxmlformats.org/officeDocument/2006/relationships/hyperlink" Target="05_MAYO_PP_2020/APROBACIONES/APROBADO%20FACTURAS%20ANABEL.msg" TargetMode="External"/><Relationship Id="rId126" Type="http://schemas.openxmlformats.org/officeDocument/2006/relationships/hyperlink" Target="05_MAYO_PP_2020/APROBACIONES/APROBADO%20ODC-1030-CUENTA%20DE%20COBRO.pdf" TargetMode="External"/><Relationship Id="rId147" Type="http://schemas.openxmlformats.org/officeDocument/2006/relationships/hyperlink" Target="05_MAYO_PP_2020/APROBACIONES/APROBADO%20ODC-1039%20(OLP).pdf" TargetMode="External"/><Relationship Id="rId168" Type="http://schemas.openxmlformats.org/officeDocument/2006/relationships/hyperlink" Target="05_MAYO_PP_2020/APROBACIONES/ODC-1077-OSCAR%20BARAJAS%20AMADO-MT0004.-JFC.pdf" TargetMode="External"/><Relationship Id="rId312" Type="http://schemas.openxmlformats.org/officeDocument/2006/relationships/hyperlink" Target="04_ABRIL_PP_2020/APROBACIONES/APROBACIONES%20VICTOR%20SABOGAL.msg" TargetMode="External"/><Relationship Id="rId333" Type="http://schemas.openxmlformats.org/officeDocument/2006/relationships/hyperlink" Target="04_ABRIL_PP_2020/ELECTRICARIBE%20FC%2070492.pdf" TargetMode="External"/><Relationship Id="rId354" Type="http://schemas.openxmlformats.org/officeDocument/2006/relationships/hyperlink" Target="04_ABRIL_PP_2020/ALTALENE%20FC%206201623.pdf" TargetMode="External"/><Relationship Id="rId51" Type="http://schemas.openxmlformats.org/officeDocument/2006/relationships/hyperlink" Target="05_MAYO_PP_2020/GRUPO%20RECORDAR%2097425.pdf" TargetMode="External"/><Relationship Id="rId72" Type="http://schemas.openxmlformats.org/officeDocument/2006/relationships/hyperlink" Target="05_MAYO_PP_2020/APROBACIONES/APROBADO%20ODC-1026.pdf" TargetMode="External"/><Relationship Id="rId93" Type="http://schemas.openxmlformats.org/officeDocument/2006/relationships/hyperlink" Target="05_MAYO_PP_2020/APROBACIONES/APROBADO%20JHAN%20FORERO-MAYO.msg" TargetMode="External"/><Relationship Id="rId189" Type="http://schemas.openxmlformats.org/officeDocument/2006/relationships/hyperlink" Target="06_JUNIO_PP_2020/APROBACIONES/APROBADO%20ODC%201070%20-%20ETM%20SAS%20-%20JHON%20JOJOA.pdf" TargetMode="External"/><Relationship Id="rId375" Type="http://schemas.openxmlformats.org/officeDocument/2006/relationships/hyperlink" Target="04_ABRIL_PP_2020/TRANSPORTE%20JOALCO%20SA%20FCT-043592.pdf" TargetMode="External"/><Relationship Id="rId396" Type="http://schemas.openxmlformats.org/officeDocument/2006/relationships/hyperlink" Target="06_JUNIO_PP_2020/FACTURA%20ENTRANS%20Bill_703453_703453.pdf" TargetMode="External"/><Relationship Id="rId3" Type="http://schemas.openxmlformats.org/officeDocument/2006/relationships/hyperlink" Target="05_MAYO_PP_2020/AVANTEL%20FC%2017657753.pdf" TargetMode="External"/><Relationship Id="rId214" Type="http://schemas.openxmlformats.org/officeDocument/2006/relationships/hyperlink" Target="04_ABRIL_PP_2020/APROBACIONES/APROBACIONES%20JHANN%20FORERO.msg" TargetMode="External"/><Relationship Id="rId235" Type="http://schemas.openxmlformats.org/officeDocument/2006/relationships/hyperlink" Target="04_ABRIL_PP_2020/INDUSTRIAS%20TECNITANQUES%20FC%20229.PDF" TargetMode="External"/><Relationship Id="rId256" Type="http://schemas.openxmlformats.org/officeDocument/2006/relationships/hyperlink" Target="04_ABRIL_PP_2020/APROBACIONES/APROBACION%20FACTURAS%20ABRIL%202%20OMAR%20RAMOS.msg" TargetMode="External"/><Relationship Id="rId277" Type="http://schemas.openxmlformats.org/officeDocument/2006/relationships/hyperlink" Target="04_ABRIL_PP_2020/HONOR%20FC%2083159.pdf" TargetMode="External"/><Relationship Id="rId298" Type="http://schemas.openxmlformats.org/officeDocument/2006/relationships/hyperlink" Target="04_ABRIL_PP_2020/TRANSPORTE%20PERSONAL%20BARRANCA%20$440.000.pdf" TargetMode="External"/><Relationship Id="rId400" Type="http://schemas.openxmlformats.org/officeDocument/2006/relationships/hyperlink" Target="06_JUNIO_PP_2020/FACTURA%20ADIC%20BULK%20ZCANDELARIA%20MES%20DE%20MAYO%20JDF9783.pdf" TargetMode="External"/><Relationship Id="rId421" Type="http://schemas.openxmlformats.org/officeDocument/2006/relationships/hyperlink" Target="06_JUNIO_PP_2020/FACTURA%20BULK-MEXICO%20D_312126%20ECOPETROL.pdf" TargetMode="External"/><Relationship Id="rId116" Type="http://schemas.openxmlformats.org/officeDocument/2006/relationships/hyperlink" Target="05_MAYO_PP_2020/DITE%20FACTURA%2091.pdf" TargetMode="External"/><Relationship Id="rId137" Type="http://schemas.openxmlformats.org/officeDocument/2006/relationships/hyperlink" Target="05_MAYO_PP_2020/APROBACIONES/APROBADO.%20ODC%201071-1072-1033.pdf" TargetMode="External"/><Relationship Id="rId158" Type="http://schemas.openxmlformats.org/officeDocument/2006/relationships/hyperlink" Target="05_MAYO_PP_2020/APROBACIONES/APROBADO%20ODC-1041%20SINF8.pdf" TargetMode="External"/><Relationship Id="rId302" Type="http://schemas.openxmlformats.org/officeDocument/2006/relationships/hyperlink" Target="04_ABRIL_PP_2020/CAJA%20MENOR%20CARTAGENA%20N074.pdf" TargetMode="External"/><Relationship Id="rId323" Type="http://schemas.openxmlformats.org/officeDocument/2006/relationships/hyperlink" Target="04_ABRIL_PP_2020/APROBACIONES/TRANSMAMONAL%20FCT%2020263.msg" TargetMode="External"/><Relationship Id="rId344" Type="http://schemas.openxmlformats.org/officeDocument/2006/relationships/hyperlink" Target="04_ABRIL_PP_2020/GECOLSA%20FC%209362.pdf" TargetMode="External"/><Relationship Id="rId20" Type="http://schemas.openxmlformats.org/officeDocument/2006/relationships/hyperlink" Target="05_MAYO_PP_2020/HONOR%20SERVICIOS%20DE%20SEGURIDAD%20LTDA..pdf" TargetMode="External"/><Relationship Id="rId41" Type="http://schemas.openxmlformats.org/officeDocument/2006/relationships/hyperlink" Target="05_MAYO_PP_2020/APROBACIONES/APROBACION%20FACTURAS%20MAYO-JHAN%20FORERO.msg" TargetMode="External"/><Relationship Id="rId62" Type="http://schemas.openxmlformats.org/officeDocument/2006/relationships/hyperlink" Target="05_MAYO_PP_2020/APROBACIONES/APROBADO%20ODC-1043-%20JHON%20JOJOA.pdf" TargetMode="External"/><Relationship Id="rId83" Type="http://schemas.openxmlformats.org/officeDocument/2006/relationships/hyperlink" Target="05_MAYO_PP_2020/APROBACIONES/APROBADO%20ODC-1028%20(1).pdf" TargetMode="External"/><Relationship Id="rId179" Type="http://schemas.openxmlformats.org/officeDocument/2006/relationships/hyperlink" Target="06_JUNIO_PP_2020/FACTURA%20BULK%20Z%20CANDELARIA%20FIJA%20MES%20DE%2001%20AL%2007%20JUNIO%202020%20CON%20FIRMA.pdf" TargetMode="External"/><Relationship Id="rId365" Type="http://schemas.openxmlformats.org/officeDocument/2006/relationships/hyperlink" Target="04_ABRIL_PP_2020/SERPOMAR%20FCT%2015404.pdf" TargetMode="External"/><Relationship Id="rId386" Type="http://schemas.openxmlformats.org/officeDocument/2006/relationships/hyperlink" Target="04_ABRIL_PP_2020/APROBACIONES/APROBACION%20FACTURAS%20WILLIAM%20LOZADA.msg" TargetMode="External"/><Relationship Id="rId190" Type="http://schemas.openxmlformats.org/officeDocument/2006/relationships/hyperlink" Target="06_JUNIO_PP_2020/FACTURA%20INVERTRANS%20%2003-4528%20BULKMATIC%20DE%20COLOMBIA%20S.A_.pdf" TargetMode="External"/><Relationship Id="rId204" Type="http://schemas.openxmlformats.org/officeDocument/2006/relationships/hyperlink" Target="04_ABRIL_PP_2020/FC%20POLIZA%20SURA%20ABRIL.pdf" TargetMode="External"/><Relationship Id="rId225" Type="http://schemas.openxmlformats.org/officeDocument/2006/relationships/hyperlink" Target="04_ABRIL_PP_2020/APROBACIONES/APROBACION%20FACTURA%20JOALCO%204124.msg" TargetMode="External"/><Relationship Id="rId246" Type="http://schemas.openxmlformats.org/officeDocument/2006/relationships/hyperlink" Target="04_ABRIL_PP_2020/EMPAQUETADURAS%20Y%20EMPAQUES%20FC%20305710.pdf" TargetMode="External"/><Relationship Id="rId267" Type="http://schemas.openxmlformats.org/officeDocument/2006/relationships/hyperlink" Target="04_ABRIL_PP_2020/APROBACIONES/APROBACION%20RH%20GROUP%20FC%2014001%20-%2014002.pdf" TargetMode="External"/><Relationship Id="rId288" Type="http://schemas.openxmlformats.org/officeDocument/2006/relationships/hyperlink" Target="04_ABRIL_PP_2020/EQUIPOS%20TECNIMETALICOS%20FACT%2041393.pdf" TargetMode="External"/><Relationship Id="rId411" Type="http://schemas.openxmlformats.org/officeDocument/2006/relationships/hyperlink" Target="06_JUNIO_PP_2020/APROBACIONES/APROBADO%20ODC-1049%20JOALCO%20SA-JORGE%20VELAZQUEZ.pdf" TargetMode="External"/><Relationship Id="rId432" Type="http://schemas.openxmlformats.org/officeDocument/2006/relationships/hyperlink" Target="06_JUNIO_PP_2020\FACTURA%20SOCIEDAD%20PORTUARIA%20DE%20BARANCABERMEJA%20SA.%20%203008.pdf" TargetMode="External"/><Relationship Id="rId106" Type="http://schemas.openxmlformats.org/officeDocument/2006/relationships/hyperlink" Target="05_MAYO_PP_2020/APROBACIONES/APROBADO%20FACTURAS%20ANABEL.msg" TargetMode="External"/><Relationship Id="rId127" Type="http://schemas.openxmlformats.org/officeDocument/2006/relationships/hyperlink" Target="05_MAYO_PP_2020/APROBACIONES/APROBADO%20ODC-1031%20ALPOPULAR%20BOGOTA.pdf" TargetMode="External"/><Relationship Id="rId313" Type="http://schemas.openxmlformats.org/officeDocument/2006/relationships/hyperlink" Target="04_ABRIL_PP_2020/APROBACIONES/APROBACIONES%20VICTOR%20SABOGAL.msg" TargetMode="External"/><Relationship Id="rId10" Type="http://schemas.openxmlformats.org/officeDocument/2006/relationships/hyperlink" Target="05_MAYO_PP_2020/OPERACION%20LOGISTICA%20JDF%20FC%209704.pdf" TargetMode="External"/><Relationship Id="rId31" Type="http://schemas.openxmlformats.org/officeDocument/2006/relationships/hyperlink" Target="05_MAYO_PP_2020/G%20SPATH%20S.A.S%20%20674.pdf" TargetMode="External"/><Relationship Id="rId52" Type="http://schemas.openxmlformats.org/officeDocument/2006/relationships/hyperlink" Target="05_MAYO_PP_2020/APROBACIONES/APROBACION%20FACTURA%20RECORDAR-MAYO.msg" TargetMode="External"/><Relationship Id="rId73" Type="http://schemas.openxmlformats.org/officeDocument/2006/relationships/hyperlink" Target="05_MAYO_PP_2020/APROBACIONES/APROBADO%20ODC-1000.pdf" TargetMode="External"/><Relationship Id="rId94" Type="http://schemas.openxmlformats.org/officeDocument/2006/relationships/hyperlink" Target="05_MAYO_PP_2020/APROBACIONES/APROBADO%20JHAN%20FORERO-MAYO.msg" TargetMode="External"/><Relationship Id="rId148" Type="http://schemas.openxmlformats.org/officeDocument/2006/relationships/hyperlink" Target="05_MAYO_PP_2020/DHL-%20%20ANTICIPOS.pdf" TargetMode="External"/><Relationship Id="rId169" Type="http://schemas.openxmlformats.org/officeDocument/2006/relationships/hyperlink" Target="05_MAYO_PP_2020/APROBACIONES/ODC-1078%20JORGE%20SUAREZ%20MOLINA%20MT0005.-JFC.pdf" TargetMode="External"/><Relationship Id="rId334" Type="http://schemas.openxmlformats.org/officeDocument/2006/relationships/hyperlink" Target="04_ABRIL_PP_2020/TRITICUS%20FC%20391.pdf" TargetMode="External"/><Relationship Id="rId355" Type="http://schemas.openxmlformats.org/officeDocument/2006/relationships/hyperlink" Target="04_ABRIL_PP_2020/ALPOPULAR%20LG12797.pdf" TargetMode="External"/><Relationship Id="rId376" Type="http://schemas.openxmlformats.org/officeDocument/2006/relationships/hyperlink" Target="04_ABRIL_PP_2020/COLOMTEL%20SAS%20FCT-12102.pdf" TargetMode="External"/><Relationship Id="rId397" Type="http://schemas.openxmlformats.org/officeDocument/2006/relationships/hyperlink" Target="06_JUNIO_PP_2020/Factura%20Mountain%20Graphics%20$2,300.pdf" TargetMode="External"/><Relationship Id="rId4" Type="http://schemas.openxmlformats.org/officeDocument/2006/relationships/hyperlink" Target="05_MAYO_PP_2020/BASCULAS%20EQUIBAL%20FC%20R62.pdf" TargetMode="External"/><Relationship Id="rId180" Type="http://schemas.openxmlformats.org/officeDocument/2006/relationships/hyperlink" Target="06_JUNIO_PP_2020/FACTURA%20MENSAJERO%20ASAP.pdf" TargetMode="External"/><Relationship Id="rId215" Type="http://schemas.openxmlformats.org/officeDocument/2006/relationships/hyperlink" Target="04_ABRIL_PP_2020/APROBACIONES/APROBACIONES%20JHANN%20FORERO.msg" TargetMode="External"/><Relationship Id="rId236" Type="http://schemas.openxmlformats.org/officeDocument/2006/relationships/hyperlink" Target="04_ABRIL_PP_2020/APROBACIONES/APROBACION%20FACTURAS%20ABRIL%202%20VICTOR%20SABOGAL.msg" TargetMode="External"/><Relationship Id="rId257" Type="http://schemas.openxmlformats.org/officeDocument/2006/relationships/hyperlink" Target="04_ABRIL_PP_2020/APROBACIONES/APROBACION%20FACTURAS%20ABRIL%202%20OMAR%20RAMOS.msg" TargetMode="External"/><Relationship Id="rId278" Type="http://schemas.openxmlformats.org/officeDocument/2006/relationships/hyperlink" Target="04_ABRIL_PP_2020/GECOLSA%20FCT%209415.pdf" TargetMode="External"/><Relationship Id="rId401" Type="http://schemas.openxmlformats.org/officeDocument/2006/relationships/hyperlink" Target="06_JUNIO_PP_2020/APROBACIONES/APROBADO%20ODC1052%20JDF%209783.pdf" TargetMode="External"/><Relationship Id="rId422" Type="http://schemas.openxmlformats.org/officeDocument/2006/relationships/hyperlink" Target="06_JUNIO_PP_2020/FACTURA%20BULK-%20MEXICO%20D_312127-ESENTTIA.pdf" TargetMode="External"/><Relationship Id="rId303" Type="http://schemas.openxmlformats.org/officeDocument/2006/relationships/hyperlink" Target="04_ABRIL_PP_2020/APROBACIONES/APROBACIONES%20VICTOR%20SABOGAL.msg" TargetMode="External"/><Relationship Id="rId42" Type="http://schemas.openxmlformats.org/officeDocument/2006/relationships/hyperlink" Target="05_MAYO_PP_2020/APROBACIONES/APROBACION%20FACTURAS%20MAYO-JHAN%20FORERO.msg" TargetMode="External"/><Relationship Id="rId84" Type="http://schemas.openxmlformats.org/officeDocument/2006/relationships/hyperlink" Target="05_MAYO_PP_2020/RH%20GROUP%20S.A.S%20%20FCP14198.pdf" TargetMode="External"/><Relationship Id="rId138" Type="http://schemas.openxmlformats.org/officeDocument/2006/relationships/hyperlink" Target="05_MAYO_PP_2020/APROBACIONES/APROBADO%20ODC-1035%20JOALCO.pdf" TargetMode="External"/><Relationship Id="rId345" Type="http://schemas.openxmlformats.org/officeDocument/2006/relationships/hyperlink" Target="04_ABRIL_PP_2020/GECOLSA%20FC%209361.pdf" TargetMode="External"/><Relationship Id="rId387" Type="http://schemas.openxmlformats.org/officeDocument/2006/relationships/hyperlink" Target="05_MAYO_PP_2020/APROBACIONES/APROBADO%20CARTERA%20SYSO.msg" TargetMode="External"/><Relationship Id="rId191" Type="http://schemas.openxmlformats.org/officeDocument/2006/relationships/hyperlink" Target="03_MARZO_FP_2020/Aprobaciones/OC-1011%20-%20JURIDICA%20ABOGADOS%2080.pdf" TargetMode="External"/><Relationship Id="rId205" Type="http://schemas.openxmlformats.org/officeDocument/2006/relationships/hyperlink" Target="04_ABRIL_PP_2020/APROBACIONES/APROBACION%20FC%20LIBRANZA%20COMFENALCO.xlsx" TargetMode="External"/><Relationship Id="rId247" Type="http://schemas.openxmlformats.org/officeDocument/2006/relationships/hyperlink" Target="04_ABRIL_PP_2020/APROBACIONES/APROBACION%20FACTURAS%20WILLIAM%20LOZADA.msg" TargetMode="External"/><Relationship Id="rId412" Type="http://schemas.openxmlformats.org/officeDocument/2006/relationships/hyperlink" Target="06_JUNIO_PP_2020/RH-GROUP%20FCP14305-%20JHAN%20FORERO.pdf" TargetMode="External"/><Relationship Id="rId107" Type="http://schemas.openxmlformats.org/officeDocument/2006/relationships/hyperlink" Target="05_MAYO_PP_2020/COLINGA%20SAS%20-%20NC8.pdf" TargetMode="External"/><Relationship Id="rId289" Type="http://schemas.openxmlformats.org/officeDocument/2006/relationships/hyperlink" Target="04_ABRIL_PP_2020/EQUIPOS%20TECNIMETALICOS%20FACT%2041392.pdf" TargetMode="External"/><Relationship Id="rId11" Type="http://schemas.openxmlformats.org/officeDocument/2006/relationships/hyperlink" Target="05_MAYO_PP_2020/OPERACION%20LOGISTICA%20JDF%20FC%209709.pdf" TargetMode="External"/><Relationship Id="rId53" Type="http://schemas.openxmlformats.org/officeDocument/2006/relationships/hyperlink" Target="05_MAYO_PP_2020/FACTURA%20%20SOCIEDAD%20PORTUARIA%20BARRANCAS%20(SERVICIO%20DE%20ENERGIA)3003-.pdf" TargetMode="External"/><Relationship Id="rId149" Type="http://schemas.openxmlformats.org/officeDocument/2006/relationships/hyperlink" Target="05_MAYO_PP_2020/SYSO%20EMPRESARIAL%20Y%20LABORATORIO%20CLINICO%20FCT-SS%204629.pdf" TargetMode="External"/><Relationship Id="rId314" Type="http://schemas.openxmlformats.org/officeDocument/2006/relationships/hyperlink" Target="04_ABRIL_PP_2020/APROBACIONES/APROBACIONES%20VICTOR%20SABOGAL.msg" TargetMode="External"/><Relationship Id="rId356" Type="http://schemas.openxmlformats.org/officeDocument/2006/relationships/hyperlink" Target="04_ABRIL_PP_2020/TRANSMAMONAL%20FCT-20263.pdf" TargetMode="External"/><Relationship Id="rId398" Type="http://schemas.openxmlformats.org/officeDocument/2006/relationships/hyperlink" Target="06_JUNIO_PP_2020/Factura%20Mountain%20Graphics%20$3,339.92.pdf" TargetMode="External"/><Relationship Id="rId95" Type="http://schemas.openxmlformats.org/officeDocument/2006/relationships/hyperlink" Target="05_MAYO_PP_2020/FACTURA%20GSP-USA%20VIRTUAL%20%20MARKET%2001%202323.pdf" TargetMode="External"/><Relationship Id="rId160" Type="http://schemas.openxmlformats.org/officeDocument/2006/relationships/hyperlink" Target="05_MAYO_PP_2020/FACTURA%20GSP%20USA%2001%202327.pdf" TargetMode="External"/><Relationship Id="rId216" Type="http://schemas.openxmlformats.org/officeDocument/2006/relationships/hyperlink" Target="04_ABRIL_PP_2020/APROBACIONES/APROBACIONES%20JHANN%20FORERO.msg" TargetMode="External"/><Relationship Id="rId423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FACTURA%20BARKER%20TILLY%20COLOMBIA%20LTDA%20-8306.pdf" TargetMode="External"/><Relationship Id="rId258" Type="http://schemas.openxmlformats.org/officeDocument/2006/relationships/hyperlink" Target="04_ABRIL_PP_2020/APROBACIONES/APROBACION%20FACTURAS%20ABRIL%202%20OMAR%20RAMOS.msg" TargetMode="External"/><Relationship Id="rId22" Type="http://schemas.openxmlformats.org/officeDocument/2006/relationships/hyperlink" Target="05_MAYO_PP_2020/G&amp;J%20ASOCIADOS%20SAS.pdf" TargetMode="External"/><Relationship Id="rId64" Type="http://schemas.openxmlformats.org/officeDocument/2006/relationships/hyperlink" Target="05_MAYO_PP_2020/APROBACIONES/APROBADO%20ODC-%201022%20VICTOR%20SABOGAL.pdf" TargetMode="External"/><Relationship Id="rId118" Type="http://schemas.openxmlformats.org/officeDocument/2006/relationships/hyperlink" Target="05_MAYO_PP_2020/APROBACIONES/APROBADO-JOSE%20LUGO-DITE.msg" TargetMode="External"/><Relationship Id="rId325" Type="http://schemas.openxmlformats.org/officeDocument/2006/relationships/hyperlink" Target="04_ABRIL_PP_2020/TIGO%20UNE%20FCT-984607536-51.pdf" TargetMode="External"/><Relationship Id="rId367" Type="http://schemas.openxmlformats.org/officeDocument/2006/relationships/hyperlink" Target="04_ABRIL_PP_2020/PROSEGUR%20FCT-V1021618.pdf" TargetMode="External"/><Relationship Id="rId171" Type="http://schemas.openxmlformats.org/officeDocument/2006/relationships/hyperlink" Target="05_MAYO_PP_2020/APROBACIONES/ODC-1080%20OSCAR%20O.%20BARAJAS%20A.-MT0002%20-JFC.pdf" TargetMode="External"/><Relationship Id="rId227" Type="http://schemas.openxmlformats.org/officeDocument/2006/relationships/hyperlink" Target="04_ABRIL_PP_2020/TRANSPORTES%20JOALCO%20FC%2004-4124.pdf" TargetMode="External"/><Relationship Id="rId269" Type="http://schemas.openxmlformats.org/officeDocument/2006/relationships/hyperlink" Target="04_ABRIL_PP_2020/APROBACIONES/APROBACION%20FAC%20C5287649%20COPETRAN.msg" TargetMode="External"/><Relationship Id="rId33" Type="http://schemas.openxmlformats.org/officeDocument/2006/relationships/hyperlink" Target="05_MAYO_PP_2020/RH%20GROUP%20S.A.S%20%20FCP14100.pdf" TargetMode="External"/><Relationship Id="rId129" Type="http://schemas.openxmlformats.org/officeDocument/2006/relationships/hyperlink" Target="05_MAYO_PP_2020/42992452%20MOVISTAR.pdf" TargetMode="External"/><Relationship Id="rId280" Type="http://schemas.openxmlformats.org/officeDocument/2006/relationships/hyperlink" Target="04_ABRIL_PP_2020/COPETRAN%20FAC%20C5287649.PDF" TargetMode="External"/><Relationship Id="rId336" Type="http://schemas.openxmlformats.org/officeDocument/2006/relationships/hyperlink" Target="04_ABRIL_PP_2020/TERREROS%20BARRERA%20NC%205.pdf" TargetMode="External"/><Relationship Id="rId75" Type="http://schemas.openxmlformats.org/officeDocument/2006/relationships/hyperlink" Target="05_MAYO_PP_2020/APROBACIONES/APROBACION%20FACTURAS%20VICTOR%20SABOGAL%20MAYO.msg" TargetMode="External"/><Relationship Id="rId140" Type="http://schemas.openxmlformats.org/officeDocument/2006/relationships/hyperlink" Target="05_MAYO_PP_2020/JOALCO%20%20044788.pdf" TargetMode="External"/><Relationship Id="rId182" Type="http://schemas.openxmlformats.org/officeDocument/2006/relationships/hyperlink" Target="06_JUNIO_PP_2020/JOALCO%20044900.pdf" TargetMode="External"/><Relationship Id="rId378" Type="http://schemas.openxmlformats.org/officeDocument/2006/relationships/hyperlink" Target="04_ABRIL_PP_2020/SOCIEDAD%20PORTUARIA%20BARRANCABERMEJA%20FCT-2994%20Y%20NC.pdf" TargetMode="External"/><Relationship Id="rId403" Type="http://schemas.openxmlformats.org/officeDocument/2006/relationships/hyperlink" Target="06_JUNIO_PP_2020/APROBACIONES/APROBADO%20ODC1051%20JDF%209774.pdf" TargetMode="External"/><Relationship Id="rId6" Type="http://schemas.openxmlformats.org/officeDocument/2006/relationships/hyperlink" Target="05_MAYO_PP_2020/COLOMTEL%20FC%2012509.pdf" TargetMode="External"/><Relationship Id="rId238" Type="http://schemas.openxmlformats.org/officeDocument/2006/relationships/hyperlink" Target="04_ABRIL_PP_2020/APROBACIONES/APROBACION%20FACTURAS%20ABRIL%202%20VICTOR%20SABOGAL.msg" TargetMode="External"/><Relationship Id="rId291" Type="http://schemas.openxmlformats.org/officeDocument/2006/relationships/hyperlink" Target="04_ABRIL_PP_2020/CUENTA%20DE%20COBRO%20OSCAR%20VANEGAS%20$976.500.pdf" TargetMode="External"/><Relationship Id="rId305" Type="http://schemas.openxmlformats.org/officeDocument/2006/relationships/hyperlink" Target="04_ABRIL_PP_2020/APROBACIONES/APROBACIONES%20VICTOR%20SABOGAL.msg" TargetMode="External"/><Relationship Id="rId347" Type="http://schemas.openxmlformats.org/officeDocument/2006/relationships/hyperlink" Target="04_ABRIL_PP_2020/BULKMATIC%20MEXICO%20FC%20307292.pdf" TargetMode="External"/><Relationship Id="rId44" Type="http://schemas.openxmlformats.org/officeDocument/2006/relationships/hyperlink" Target="05_MAYO_PP_2020/RH%20GROUP%20SAS%20%20%20FCP14124.pdf" TargetMode="External"/><Relationship Id="rId86" Type="http://schemas.openxmlformats.org/officeDocument/2006/relationships/hyperlink" Target="05_MAYO_PP_2020/CREAR%20SISOMA%20%20511.pdf" TargetMode="External"/><Relationship Id="rId151" Type="http://schemas.openxmlformats.org/officeDocument/2006/relationships/hyperlink" Target="05_MAYO_PP_2020/SYSO%20EMPRESARIAL%20Y%20LABORATORIO%20CLINICO%20FCT-5867.pdf" TargetMode="External"/><Relationship Id="rId389" Type="http://schemas.openxmlformats.org/officeDocument/2006/relationships/hyperlink" Target="05_MAYO_PP_2020/APROBACIONES/APROBADO%20CARTERA%20SYSO.msg" TargetMode="External"/><Relationship Id="rId193" Type="http://schemas.openxmlformats.org/officeDocument/2006/relationships/hyperlink" Target="04_ABRIL_PP_2020/APROBACIONES/APROBACION%20CAJA%20MENOR%20CEDIS%20BARRANCABERMEJA%20$590.700%20ABRIL292020.msg" TargetMode="External"/><Relationship Id="rId207" Type="http://schemas.openxmlformats.org/officeDocument/2006/relationships/hyperlink" Target="04_ABRIL_PP_2020/RH%20GROUP%20FCP14027.pdf" TargetMode="External"/><Relationship Id="rId249" Type="http://schemas.openxmlformats.org/officeDocument/2006/relationships/hyperlink" Target="04_ABRIL_PP_2020/APROBACIONES/APROBACIONES%20JOSE%20LUGO%202.msg" TargetMode="External"/><Relationship Id="rId414" Type="http://schemas.openxmlformats.org/officeDocument/2006/relationships/hyperlink" Target="06_JUNIO_PP_2020/APROBACIONES/APROBADO%20ODC-1086%20RH%20GROUP-%20TRANSPORTE-JFC.pdf" TargetMode="External"/><Relationship Id="rId13" Type="http://schemas.openxmlformats.org/officeDocument/2006/relationships/hyperlink" Target="05_MAYO_PP_2020/PROSEGUR%20FC%201039231.pdf" TargetMode="External"/><Relationship Id="rId109" Type="http://schemas.openxmlformats.org/officeDocument/2006/relationships/hyperlink" Target="05_MAYO_PP_2020/COPETRAN%20C5290671.pdf" TargetMode="External"/><Relationship Id="rId260" Type="http://schemas.openxmlformats.org/officeDocument/2006/relationships/hyperlink" Target="04_ABRIL_PP_2020/APROBACIONES/ALPOPULAR%20LG13136.msg" TargetMode="External"/><Relationship Id="rId316" Type="http://schemas.openxmlformats.org/officeDocument/2006/relationships/hyperlink" Target="04_ABRIL_PP_2020/APROBACIONES/APROBACIONES%20VICTOR%20SABOGAL.msg" TargetMode="External"/><Relationship Id="rId55" Type="http://schemas.openxmlformats.org/officeDocument/2006/relationships/hyperlink" Target="05_MAYO_PP_2020/ZONA%20FRANCA%20DE%20LA%20CANDELARIA%20S.A.%20FEZF187.pdf" TargetMode="External"/><Relationship Id="rId97" Type="http://schemas.openxmlformats.org/officeDocument/2006/relationships/hyperlink" Target="05_MAYO_PP_2020/APROBACIONES/APROBACION%20TERMOMETROS%20DIGITALES%20DISPONIBLES%20GSP%20USA%20VIRTUAL%20MARKET%20SAS.msg" TargetMode="External"/><Relationship Id="rId120" Type="http://schemas.openxmlformats.org/officeDocument/2006/relationships/hyperlink" Target="05_MAYO_PP_2020/NOTA%20DE%20CREDITO%20RECORDAR.pdf" TargetMode="External"/><Relationship Id="rId358" Type="http://schemas.openxmlformats.org/officeDocument/2006/relationships/hyperlink" Target="04_ABRIL_PP_2020/ASOCIADOS%20G&amp;J%20FCT-1.pdf" TargetMode="External"/><Relationship Id="rId162" Type="http://schemas.openxmlformats.org/officeDocument/2006/relationships/hyperlink" Target="05_MAYO_PP_2020/ALPOPULAR%20LG13350.pdf" TargetMode="External"/><Relationship Id="rId218" Type="http://schemas.openxmlformats.org/officeDocument/2006/relationships/hyperlink" Target="04_ABRIL_PP_2020/APROBACIONES/APROBACIONES%20JHANN%20FORERO.msg" TargetMode="External"/><Relationship Id="rId425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CUENTA%20DE%20COBRO%20JORGE%20ARMANDO%20SUAREZ%20MOLINA.pdf" TargetMode="External"/><Relationship Id="rId271" Type="http://schemas.openxmlformats.org/officeDocument/2006/relationships/hyperlink" Target="04_ABRIL_PP_2020/APROBACIONES/QUICK%20HELP%20FCT%205944.msg" TargetMode="External"/><Relationship Id="rId24" Type="http://schemas.openxmlformats.org/officeDocument/2006/relationships/hyperlink" Target="05_MAYO_PP_2020/RH%20GROUP%20S.A.S%20%20FCP14052.pdf" TargetMode="External"/><Relationship Id="rId66" Type="http://schemas.openxmlformats.org/officeDocument/2006/relationships/hyperlink" Target="05_MAYO_PP_2020/APROBACIONES/APROBADO%20ODC-1007.pdf" TargetMode="External"/><Relationship Id="rId131" Type="http://schemas.openxmlformats.org/officeDocument/2006/relationships/hyperlink" Target="05_MAYO_PP_2020/APROBACIONES/APROBADO%20-%20ODC%201034%20PARQUIAMERICA%20ADMIN%20MAYO%20F.pdf" TargetMode="External"/><Relationship Id="rId327" Type="http://schemas.openxmlformats.org/officeDocument/2006/relationships/hyperlink" Target="04_ABRIL_PP_2020/AGUAS%20DE%20CARTAGENA%20FC%2037572000.pdf" TargetMode="External"/><Relationship Id="rId369" Type="http://schemas.openxmlformats.org/officeDocument/2006/relationships/hyperlink" Target="04_ABRIL_PP_2020/TRANSPORTE%20JOALCO%20SA%20FCT-043611.pdf" TargetMode="External"/><Relationship Id="rId173" Type="http://schemas.openxmlformats.org/officeDocument/2006/relationships/hyperlink" Target="05_MAYO_PP_2020/APROBACIONES/APROBADO%20ODC-1047%20OSCAR%20VANEGA.pdf" TargetMode="External"/><Relationship Id="rId229" Type="http://schemas.openxmlformats.org/officeDocument/2006/relationships/hyperlink" Target="04_ABRIL_PP_2020/CUENTA%20DE%20COBRO%20LUZ%20HERNANDEZ%20$324.000.docx" TargetMode="External"/><Relationship Id="rId380" Type="http://schemas.openxmlformats.org/officeDocument/2006/relationships/hyperlink" Target="04_ABRIL_PP_2020/TRANSORTE%20JOALCO%20SA%20FCT-043554.pdf" TargetMode="External"/><Relationship Id="rId240" Type="http://schemas.openxmlformats.org/officeDocument/2006/relationships/hyperlink" Target="04_ABRIL_PP_2020/APROBACIONES/APROBACION%20FACTURAS%20ABRIL%202%20VICTOR%20SABOGAL.msg" TargetMode="External"/><Relationship Id="rId35" Type="http://schemas.openxmlformats.org/officeDocument/2006/relationships/hyperlink" Target="05_MAYO_PP_2020/APROBACIONES/APROBACION%20%20JULIO%20DOVALE.%20Henry%20Rivero.msg" TargetMode="External"/><Relationship Id="rId77" Type="http://schemas.openxmlformats.org/officeDocument/2006/relationships/hyperlink" Target="05_MAYO_PP_2020/APROBACIONES/APROBADO%20RENBOLSO%20HENRY%20RIVERO.msg" TargetMode="External"/><Relationship Id="rId100" Type="http://schemas.openxmlformats.org/officeDocument/2006/relationships/hyperlink" Target="05_MAYO_PP_2020/APROBACIONES/APROBADO%20FACTURAS%20ABINTEC-CREAR%20SISOMA%20-%20YESID%20ROLDAN.msg" TargetMode="External"/><Relationship Id="rId282" Type="http://schemas.openxmlformats.org/officeDocument/2006/relationships/hyperlink" Target="04_ABRIL_PP_2020/SR%20FCT%20285.pdf" TargetMode="External"/><Relationship Id="rId338" Type="http://schemas.openxmlformats.org/officeDocument/2006/relationships/hyperlink" Target="04_ABRIL_PP_2020/OPTIHOSE%20FC%20143.pdf" TargetMode="External"/><Relationship Id="rId8" Type="http://schemas.openxmlformats.org/officeDocument/2006/relationships/hyperlink" Target="05_MAYO_PP_2020/INVERSIONES%20GAMA%20FC%202I11.PDF" TargetMode="External"/><Relationship Id="rId142" Type="http://schemas.openxmlformats.org/officeDocument/2006/relationships/hyperlink" Target="05_MAYO_PP_2020/APROBACIONES/APROBADO%20ODC-1037%20JOALCO.pdf" TargetMode="External"/><Relationship Id="rId184" Type="http://schemas.openxmlformats.org/officeDocument/2006/relationships/hyperlink" Target="06_JUNIO_PP_2020/JOALCO%20044899.pdf" TargetMode="External"/><Relationship Id="rId391" Type="http://schemas.openxmlformats.org/officeDocument/2006/relationships/hyperlink" Target="05_MAYO_PP_2020/APROBACIONES/Re%20APROBAR%20CAJA%20MENOR%20CEDIS%20BARRANCABERMEJA%20$999.900%20MAYO292020.msg" TargetMode="External"/><Relationship Id="rId405" Type="http://schemas.openxmlformats.org/officeDocument/2006/relationships/hyperlink" Target="06_JUNIO_PP_2020/FACTURA%20OPTIHOSE%20RUBBER%20COLOMBIA%20SAS-F174.pdf" TargetMode="External"/><Relationship Id="rId251" Type="http://schemas.openxmlformats.org/officeDocument/2006/relationships/hyperlink" Target="04_ABRIL_PP_2020/APROBACIONES/APROBACIONES%20JOSE%20LUGO%202.msg" TargetMode="External"/><Relationship Id="rId46" Type="http://schemas.openxmlformats.org/officeDocument/2006/relationships/hyperlink" Target="05_MAYO_PP_2020/APROBACIONES/APROBACION%20FACTURAS%20MAYO-JHAN%20FORERO.msg" TargetMode="External"/><Relationship Id="rId293" Type="http://schemas.openxmlformats.org/officeDocument/2006/relationships/hyperlink" Target="04_ABRIL_PP_2020/ALLIANZ%20POLIZA%20TRANSPORTE%20NACIONAL%20ABRIL.PDF" TargetMode="External"/><Relationship Id="rId307" Type="http://schemas.openxmlformats.org/officeDocument/2006/relationships/hyperlink" Target="04_ABRIL_PP_2020/APROBACIONES/APROBACIONES%20VICTOR%20SABOGAL.msg" TargetMode="External"/><Relationship Id="rId349" Type="http://schemas.openxmlformats.org/officeDocument/2006/relationships/hyperlink" Target="04_ABRIL_PP_2020/BULKMATIC%20MEXICO%20FC%20307290.pdf" TargetMode="External"/><Relationship Id="rId88" Type="http://schemas.openxmlformats.org/officeDocument/2006/relationships/hyperlink" Target="05_MAYO_PP_2020/Cuenta%20de%20cobro%20Oscar%20Vanegas.pdf" TargetMode="External"/><Relationship Id="rId111" Type="http://schemas.openxmlformats.org/officeDocument/2006/relationships/hyperlink" Target="05_MAYO_PP_2020/APROBACIONES/APROBADO%20CAJA%20MENOR%20-VICTOR.msg" TargetMode="External"/><Relationship Id="rId153" Type="http://schemas.openxmlformats.org/officeDocument/2006/relationships/hyperlink" Target="05_MAYO_PP_2020/APROBACIONES/PROGRAMACI&#211;N%20DE%20PAGO%20A%20MERQUELLANTAS%20SAS%20MAYO%202020-JOSE%20LUGO.msg" TargetMode="External"/><Relationship Id="rId195" Type="http://schemas.openxmlformats.org/officeDocument/2006/relationships/hyperlink" Target="04_ABRIL_PP_2020/APROBACIONES/APROBACION%20RH%20GROUP%2014027.msg" TargetMode="External"/><Relationship Id="rId209" Type="http://schemas.openxmlformats.org/officeDocument/2006/relationships/hyperlink" Target="04_ABRIL_PP_2020/TRANSPORTES%20JOALCO%20FC%2004-4129.pdf" TargetMode="External"/><Relationship Id="rId360" Type="http://schemas.openxmlformats.org/officeDocument/2006/relationships/hyperlink" Target="04_ABRIL_PP_2020/COPETRAN%20FACTURA%20C5237572.PDF" TargetMode="External"/><Relationship Id="rId416" Type="http://schemas.openxmlformats.org/officeDocument/2006/relationships/hyperlink" Target="06_JUNIO_PP_2020/(SYSO%20EMPRESARIAL)%20SEGURIDAD%20Y%20SALUD%20OCUPASIONAL%20EMPRESARIAL%20SS%206424.pdf" TargetMode="External"/><Relationship Id="rId220" Type="http://schemas.openxmlformats.org/officeDocument/2006/relationships/hyperlink" Target="04_ABRIL_PP_2020/APROBACIONES/APROBACIONES%20JHANN%20FORERO.msg" TargetMode="External"/><Relationship Id="rId15" Type="http://schemas.openxmlformats.org/officeDocument/2006/relationships/hyperlink" Target="05_MAYO_PP_2020/NC%20FACT%203002%20SOCIEDAD%20PORTUARIA%20DE%20BARRANCA.pdf" TargetMode="External"/><Relationship Id="rId57" Type="http://schemas.openxmlformats.org/officeDocument/2006/relationships/hyperlink" Target="05_MAYO_PP_2020/PARQUIAMERICA%20P.H%20FC%2012012.pdf" TargetMode="External"/><Relationship Id="rId262" Type="http://schemas.openxmlformats.org/officeDocument/2006/relationships/hyperlink" Target="04_ABRIL_PP_2020/APROBACIONES/APROBACIONES%20JOSE%20LUGO.msg" TargetMode="External"/><Relationship Id="rId318" Type="http://schemas.openxmlformats.org/officeDocument/2006/relationships/hyperlink" Target="04_ABRIL_PP_2020/APROBACIONES/APROBACIONES%20OMAR%20RAMOS.xlsx" TargetMode="External"/><Relationship Id="rId99" Type="http://schemas.openxmlformats.org/officeDocument/2006/relationships/hyperlink" Target="05_MAYO_PP_2020/FACTURA%20GSP%20USA%20VIRTUAL%20MARKET%2001%202327.pdf" TargetMode="External"/><Relationship Id="rId122" Type="http://schemas.openxmlformats.org/officeDocument/2006/relationships/hyperlink" Target="05_MAYO_PP_2020/COTRASUR-1053623.pdf" TargetMode="External"/><Relationship Id="rId164" Type="http://schemas.openxmlformats.org/officeDocument/2006/relationships/hyperlink" Target="05_MAYO_PP_2020/CUENTA%20DE%20COBRO%20JORGUE%20A.%20SUAREZ%20MOLINA-%20MT0005.pdf" TargetMode="External"/><Relationship Id="rId371" Type="http://schemas.openxmlformats.org/officeDocument/2006/relationships/hyperlink" Target="04_ABRIL_PP_2020/CAJA%20MENOR%20EJA%20ABRIL%20$1.898.400.pdf" TargetMode="External"/><Relationship Id="rId427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APROBACIONES/APROBADO%20%201007%20GECOLSA%20FW%20OC-904%20%20OC-905%20GECOLSA%20(MARCO%20-%20INSTALACI&#211;N)%20-%20costo%20de%20Alquiler%20de%20Equipos%20Feb%202020%20$5.650.000.msg" TargetMode="External"/><Relationship Id="rId26" Type="http://schemas.openxmlformats.org/officeDocument/2006/relationships/hyperlink" Target="05_MAYO_PP_2020/GRUPO%20%20QUINCENA%20SAS%20-%20FE36.pdf" TargetMode="External"/><Relationship Id="rId231" Type="http://schemas.openxmlformats.org/officeDocument/2006/relationships/hyperlink" Target="04_ABRIL_PP_2020/APROBACIONES/APROBACION%20INDUSTRIAS%20TECNITANQUES.msg" TargetMode="External"/><Relationship Id="rId273" Type="http://schemas.openxmlformats.org/officeDocument/2006/relationships/hyperlink" Target="04_ABRIL_PP_2020/RH%20GROUP%20FC%20P14002.pdf" TargetMode="External"/><Relationship Id="rId329" Type="http://schemas.openxmlformats.org/officeDocument/2006/relationships/hyperlink" Target="04_ABRIL_PP_2020/SYSO%20FC%206053.pdf" TargetMode="External"/><Relationship Id="rId68" Type="http://schemas.openxmlformats.org/officeDocument/2006/relationships/hyperlink" Target="05_MAYO_PP_2020/APROBACIONES/APROBADO%20ODC-1025.pdf" TargetMode="External"/><Relationship Id="rId133" Type="http://schemas.openxmlformats.org/officeDocument/2006/relationships/hyperlink" Target="05_MAYO_PP_2020/APROBACIONES/APROBADO%20ODC-1032%20JOALCO.pdf" TargetMode="External"/><Relationship Id="rId175" Type="http://schemas.openxmlformats.org/officeDocument/2006/relationships/hyperlink" Target="05_MAYO_PP_2020/APROBACIONES/APROBADO%20ODC-1045%20USA%20VIRTUAL%20MARKET%20SAS.pdf" TargetMode="External"/><Relationship Id="rId340" Type="http://schemas.openxmlformats.org/officeDocument/2006/relationships/hyperlink" Target="04_ABRIL_PP_2020/OPTIHOSE%20FC%20141.pdf" TargetMode="External"/><Relationship Id="rId200" Type="http://schemas.openxmlformats.org/officeDocument/2006/relationships/hyperlink" Target="04_ABRIL_PP_2020/NOTA%20CREDITO%20RECORDAR%20453.pdf" TargetMode="External"/><Relationship Id="rId382" Type="http://schemas.openxmlformats.org/officeDocument/2006/relationships/hyperlink" Target="04_ABRIL_PP_2020/OPERACION%20LOGISTICA%20JDF%20SAS%20FCT-9622.pdf" TargetMode="External"/><Relationship Id="rId242" Type="http://schemas.openxmlformats.org/officeDocument/2006/relationships/hyperlink" Target="04_ABRIL_PP_2020/APROBACIONES/APROBACION%20FACTURAS%20ABRIL%202%20VICTOR%20SABOGAL.msg" TargetMode="External"/><Relationship Id="rId284" Type="http://schemas.openxmlformats.org/officeDocument/2006/relationships/hyperlink" Target="04_ABRIL_PP_2020/RH%20GROUP%20FCP13967.pdf" TargetMode="External"/><Relationship Id="rId37" Type="http://schemas.openxmlformats.org/officeDocument/2006/relationships/hyperlink" Target="05_MAYO_PP_2020/LINOTIPIA%20MARTINEZ%20S.A.S.%20%204355.pdf" TargetMode="External"/><Relationship Id="rId79" Type="http://schemas.openxmlformats.org/officeDocument/2006/relationships/hyperlink" Target="05_MAYO_PP_2020/BAKER%20TILLY%20COLOMBIA%20LTDA%20(bakertilly)%208180.pdf" TargetMode="External"/><Relationship Id="rId102" Type="http://schemas.openxmlformats.org/officeDocument/2006/relationships/hyperlink" Target="05_MAYO_PP_2020/APROBACIONES/APROBADO-CUENTA%20DE%20COBRO%20ALEJANDRO%20IZASA.msg" TargetMode="External"/><Relationship Id="rId144" Type="http://schemas.openxmlformats.org/officeDocument/2006/relationships/hyperlink" Target="05_MAYO_PP_2020/APROBACIONES/APROBADO%20ODC-1038%20JOALCO.pdf" TargetMode="External"/><Relationship Id="rId90" Type="http://schemas.openxmlformats.org/officeDocument/2006/relationships/hyperlink" Target="05_MAYO_PP_2020/APROBACIONES/APROBADO%20JHAN%20FORERO-MAYO.msg" TargetMode="External"/><Relationship Id="rId186" Type="http://schemas.openxmlformats.org/officeDocument/2006/relationships/hyperlink" Target="06_JUNIO_PP_2020/APROBACIONES/APROBADO%20ODC%201048%20%20JORGE%20VELAZQUEZ%20-%20MAS.pdf" TargetMode="External"/><Relationship Id="rId351" Type="http://schemas.openxmlformats.org/officeDocument/2006/relationships/hyperlink" Target="04_ABRIL_PP_2020/GRUPO%20RECORDAR%20SAS%20FCT-96044.pdf" TargetMode="External"/><Relationship Id="rId393" Type="http://schemas.openxmlformats.org/officeDocument/2006/relationships/hyperlink" Target="06_JUNIO_PP_2020/FACTURA%20ENTRNS%20-%20Bill_703452_703452.pdf" TargetMode="External"/><Relationship Id="rId407" Type="http://schemas.openxmlformats.org/officeDocument/2006/relationships/hyperlink" Target="06_JUNIO_PP_2020/APROBACIONES/APROBADO%20ODC%201082-%201083.pdf" TargetMode="External"/><Relationship Id="rId211" Type="http://schemas.openxmlformats.org/officeDocument/2006/relationships/hyperlink" Target="04_ABRIL_PP_2020/TRANSPORTES%20JOALCO%20FC%2004-4128.pdf" TargetMode="External"/><Relationship Id="rId253" Type="http://schemas.openxmlformats.org/officeDocument/2006/relationships/hyperlink" Target="04_ABRIL_PP_2020/TRANSPORTES%20JOALCO%20FC%204114.pdf" TargetMode="External"/><Relationship Id="rId295" Type="http://schemas.openxmlformats.org/officeDocument/2006/relationships/hyperlink" Target="04_ABRIL_PP_2020/CTA%20DE%20COBRO%20JEISON%20ALSINA%20$450.000.docx" TargetMode="External"/><Relationship Id="rId309" Type="http://schemas.openxmlformats.org/officeDocument/2006/relationships/hyperlink" Target="04_ABRIL_PP_2020/APROBACIONES/APROBACIONES%20VICTOR%20SABOGAL.msg" TargetMode="External"/><Relationship Id="rId48" Type="http://schemas.openxmlformats.org/officeDocument/2006/relationships/hyperlink" Target="05_MAYO_PP_2020/SOCIEDAD%20PORTUARIA%20DE%20BARRANCA%20FC%203002.pdf" TargetMode="External"/><Relationship Id="rId113" Type="http://schemas.openxmlformats.org/officeDocument/2006/relationships/hyperlink" Target="05_MAYO_PP_2020/INDUSTRIAS%20SINJEF%20SAS%20-SIN8.pdf" TargetMode="External"/><Relationship Id="rId320" Type="http://schemas.openxmlformats.org/officeDocument/2006/relationships/hyperlink" Target="04_ABRIL_PP_2020/APROBACIONES/APROBACIONES%20OMAR%20RAMOS.xlsx" TargetMode="External"/><Relationship Id="rId155" Type="http://schemas.openxmlformats.org/officeDocument/2006/relationships/hyperlink" Target="05_MAYO_PP_2020/FACTURA%20VEDDERPRICE.pdf" TargetMode="External"/><Relationship Id="rId197" Type="http://schemas.openxmlformats.org/officeDocument/2006/relationships/hyperlink" Target="04_ABRIL_PP_2020/APROBACIONES/APROBACION%20fac%20baker%20%20tilly.msg" TargetMode="External"/><Relationship Id="rId362" Type="http://schemas.openxmlformats.org/officeDocument/2006/relationships/hyperlink" Target="04_ABRIL_PP_2020/HONOR%20LTDA%20FCT-81448.pdf" TargetMode="External"/><Relationship Id="rId418" Type="http://schemas.openxmlformats.org/officeDocument/2006/relationships/hyperlink" Target="06_JUNIO_PP_2020/APROBACIONES/ODC-1081%20CIRO%20ANTONIO%20%20BERNAL%20%20MT003-JFC.pdf" TargetMode="External"/><Relationship Id="rId222" Type="http://schemas.openxmlformats.org/officeDocument/2006/relationships/hyperlink" Target="04_ABRIL_PP_2020/APROBACIONES/APROBACIONES%20JHANN%20FORERO.msg" TargetMode="External"/><Relationship Id="rId264" Type="http://schemas.openxmlformats.org/officeDocument/2006/relationships/hyperlink" Target="04_ABRIL_PP_2020/APROBACIONES/APROBACIONES%20JOSE%20LUGO.msg" TargetMode="External"/><Relationship Id="rId17" Type="http://schemas.openxmlformats.org/officeDocument/2006/relationships/hyperlink" Target="05_MAYO_PP_2020/APROBACIONES/APROBACION%20%20CENTRAL%20DESUMINSITROS.msg" TargetMode="External"/><Relationship Id="rId59" Type="http://schemas.openxmlformats.org/officeDocument/2006/relationships/hyperlink" Target="05_MAYO_PP_2020/APROBACIONES/PROSEGUR%20FC%201039231%20-%20OC-1057.pdf" TargetMode="External"/><Relationship Id="rId124" Type="http://schemas.openxmlformats.org/officeDocument/2006/relationships/hyperlink" Target="05_MAYO_PP_2020/APROBACIONES/APROBADO%20ODC-1029-COTRASUR.pdf" TargetMode="External"/><Relationship Id="rId70" Type="http://schemas.openxmlformats.org/officeDocument/2006/relationships/hyperlink" Target="05_MAYO_PP_2020/APROBACIONES/APROBADO%20ODC-1014.pdf" TargetMode="External"/><Relationship Id="rId166" Type="http://schemas.openxmlformats.org/officeDocument/2006/relationships/hyperlink" Target="05_MAYO_PP_2020/CUENTA%20DE%20COBRO%20OSCAR%20A.%20BARAJAS%20AMADO%20MT0002.pdf" TargetMode="External"/><Relationship Id="rId331" Type="http://schemas.openxmlformats.org/officeDocument/2006/relationships/hyperlink" Target="04_ABRIL_PP_2020/INVERTRANS%20FC%204509.pdf" TargetMode="External"/><Relationship Id="rId373" Type="http://schemas.openxmlformats.org/officeDocument/2006/relationships/hyperlink" Target="04_ABRIL_PP_2020/ALPOPULAR%20SA%20FCT-LG12690.pdf" TargetMode="External"/><Relationship Id="rId429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FACTURA%20G&amp;J%20ASOCIADOS%20SAS-15.pdf" TargetMode="External"/><Relationship Id="rId1" Type="http://schemas.openxmlformats.org/officeDocument/2006/relationships/hyperlink" Target="05_MAYO_PP_2020/G%20SPATH%20FC%20673.pdf" TargetMode="External"/><Relationship Id="rId233" Type="http://schemas.openxmlformats.org/officeDocument/2006/relationships/hyperlink" Target="04_ABRIL_PP_2020/INDUSTRIAS%20TECNITANQUES%20FC%20231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06_JUNIO_PP_2020/FACTURA%20INVERTRANS%20%2003-4528%20BULKMATIC%20DE%20COLOMBIA%20S.A_.pdf" TargetMode="External"/><Relationship Id="rId18" Type="http://schemas.openxmlformats.org/officeDocument/2006/relationships/hyperlink" Target="06_JUNIO_PP_2020/FACTURA%20ENTRANS%20Bill_703453_703453.pdf" TargetMode="External"/><Relationship Id="rId26" Type="http://schemas.openxmlformats.org/officeDocument/2006/relationships/hyperlink" Target="06_JUNIO_PP_2020/APROBACIONES/APROBADO%20ODC%201082-%201083.pdf" TargetMode="External"/><Relationship Id="rId39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FACTURA%20BARKER%20TILLY%20COLOMBIA%20LTDA%20-8306.pdf" TargetMode="External"/><Relationship Id="rId21" Type="http://schemas.openxmlformats.org/officeDocument/2006/relationships/hyperlink" Target="06_JUNIO_PP_2020/HONOR%20SERVICIO%20DE%20SEGURIDAD%20LTDA%20-%2081941.pdf" TargetMode="External"/><Relationship Id="rId34" Type="http://schemas.openxmlformats.org/officeDocument/2006/relationships/hyperlink" Target="06_JUNIO_PP_2020/(SYSO%20EMPRESARIAL)%20SEGURIDAD%20Y%20SALUD%20OCUPASIONAL%20EMPRESARIAL%20SS%206424.pdf" TargetMode="External"/><Relationship Id="rId42" Type="http://schemas.openxmlformats.org/officeDocument/2006/relationships/hyperlink" Target="06_JUNIO_PP_2020/CUENTA%20DE%20COBRO%20CIRO%20ANTONIO%20BERNAL%20-MT0003%5b2%5d.pdf" TargetMode="External"/><Relationship Id="rId47" Type="http://schemas.openxmlformats.org/officeDocument/2006/relationships/hyperlink" Target="06_JUNIO_PP_2020\APROBACIONES\APROBADO%20ALPOPULAR%20MICHAEL%20ALZATE.pdf" TargetMode="External"/><Relationship Id="rId7" Type="http://schemas.openxmlformats.org/officeDocument/2006/relationships/hyperlink" Target="06_JUNIO_PP_2020/JOALCO%20044899.pdf" TargetMode="External"/><Relationship Id="rId2" Type="http://schemas.openxmlformats.org/officeDocument/2006/relationships/hyperlink" Target="06_JUNIO_PP_2020/FACTURA%20BULK%20Z%20CANDELARIA%20FIJA%20MES%20DE%2001%20AL%2007%20JUNIO%202020%20CON%20FIRMA.pdf" TargetMode="External"/><Relationship Id="rId16" Type="http://schemas.openxmlformats.org/officeDocument/2006/relationships/hyperlink" Target="06_JUNIO_PP_2020/FACTURA%20ENTRANS%20-%20_703493_703493.pdf" TargetMode="External"/><Relationship Id="rId29" Type="http://schemas.openxmlformats.org/officeDocument/2006/relationships/hyperlink" Target="06_JUNIO_PP_2020/FACTURA%20JOALCO%20044944%20ALION%20-%20JORGE%20VELAZQUEZ.pdf" TargetMode="External"/><Relationship Id="rId11" Type="http://schemas.openxmlformats.org/officeDocument/2006/relationships/hyperlink" Target="06_JUNIO_PP_2020/EQUIPOS%20TECNI%20METALICOS%20SAS-%20%2041664.pdf" TargetMode="External"/><Relationship Id="rId24" Type="http://schemas.openxmlformats.org/officeDocument/2006/relationships/hyperlink" Target="06_JUNIO_PP_2020/FACTURA%20OPTIHOSE%20RUBBER%20COLOMBIA%20SAS-F174.pdf" TargetMode="External"/><Relationship Id="rId32" Type="http://schemas.openxmlformats.org/officeDocument/2006/relationships/hyperlink" Target="06_JUNIO_PP_2020/FACTURA%20GAMA%20SAS-2124.pdf" TargetMode="External"/><Relationship Id="rId37" Type="http://schemas.openxmlformats.org/officeDocument/2006/relationships/hyperlink" Target="06_JUNIO_PP_2020/FACTURA%20BULK-MEXICO%20D_312126%20ECOPETROL.pdf" TargetMode="External"/><Relationship Id="rId40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FACTURA%20DHL-CEU3066625.pdf" TargetMode="External"/><Relationship Id="rId45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FACTURA%20G&amp;J%20ASOCIADOS%20SAS-15.pdf" TargetMode="External"/><Relationship Id="rId5" Type="http://schemas.openxmlformats.org/officeDocument/2006/relationships/hyperlink" Target="06_JUNIO_PP_2020/JOALCO%20044900.pdf" TargetMode="External"/><Relationship Id="rId15" Type="http://schemas.openxmlformats.org/officeDocument/2006/relationships/hyperlink" Target="06_JUNIO_PP_2020/FACTURA%20ENTRNS%20-%20Bill_703452_703452.pdf" TargetMode="External"/><Relationship Id="rId23" Type="http://schemas.openxmlformats.org/officeDocument/2006/relationships/hyperlink" Target="06_JUNIO_PP_2020/APROBACIONES/APROBADO%20ODC1052%20JDF%209783.pdf" TargetMode="External"/><Relationship Id="rId28" Type="http://schemas.openxmlformats.org/officeDocument/2006/relationships/hyperlink" Target="06_JUNIO_PP_2020/FACTURA%20COLINGA%20SAS%20F-%20CFE45.pdf" TargetMode="External"/><Relationship Id="rId36" Type="http://schemas.openxmlformats.org/officeDocument/2006/relationships/hyperlink" Target="06_JUNIO_PP_2020/FACTURA%20AVANTEL%20%20FMC17982480.pdf" TargetMode="External"/><Relationship Id="rId49" Type="http://schemas.openxmlformats.org/officeDocument/2006/relationships/printerSettings" Target="../printerSettings/printerSettings3.bin"/><Relationship Id="rId10" Type="http://schemas.openxmlformats.org/officeDocument/2006/relationships/hyperlink" Target="06_JUNIO_PP_2020/APROBACIONES/APROBADO%20ODC%201040%20OMAR%20RAMOS-TOLVAS%20BARRANCAS.pdf" TargetMode="External"/><Relationship Id="rId19" Type="http://schemas.openxmlformats.org/officeDocument/2006/relationships/hyperlink" Target="06_JUNIO_PP_2020/Factura%20Mountain%20Graphics%20$2,300.pdf" TargetMode="External"/><Relationship Id="rId31" Type="http://schemas.openxmlformats.org/officeDocument/2006/relationships/hyperlink" Target="06_JUNIO_PP_2020/RH-GROUP%20FCP14305-%20JHAN%20FORERO.pdf" TargetMode="External"/><Relationship Id="rId44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APROBACIONES/APROBADO%20%201007%20GECOLSA%20FW%20OC-904%20%20OC-905%20GECOLSA%20(MARCO%20-%20INSTALACI&#211;N)%20-%20costo%20de%20Alquiler%20de%20Equipos%20Feb%202020%20$5.650.000.msg" TargetMode="External"/><Relationship Id="rId4" Type="http://schemas.openxmlformats.org/officeDocument/2006/relationships/hyperlink" Target="06_JUNIO_PP_2020/GAMA%20SAS%20fv09003741670152000000014.pdf" TargetMode="External"/><Relationship Id="rId9" Type="http://schemas.openxmlformats.org/officeDocument/2006/relationships/hyperlink" Target="06_JUNIO_PP_2020/APROBACIONES/APROBADO%20ODC%201048%20%20JORGE%20VELAZQUEZ%20-%20MAS.pdf" TargetMode="External"/><Relationship Id="rId14" Type="http://schemas.openxmlformats.org/officeDocument/2006/relationships/hyperlink" Target="06_JUNIO_PP_2020/FACTURA%20PROSEGUR%20VIGILANCIA%20Y%20SEGURIDAD%202190707270%20(003).pdf" TargetMode="External"/><Relationship Id="rId22" Type="http://schemas.openxmlformats.org/officeDocument/2006/relationships/hyperlink" Target="06_JUNIO_PP_2020/FACTURA%20ADIC%20BULK%20ZCANDELARIA%20MES%20DE%20MAYO%20JDF9783.pdf" TargetMode="External"/><Relationship Id="rId27" Type="http://schemas.openxmlformats.org/officeDocument/2006/relationships/hyperlink" Target="06_JUNIO_PP_2020/APROBACIONES/APROBADO%20ODC-1044%20-F174.pdf" TargetMode="External"/><Relationship Id="rId30" Type="http://schemas.openxmlformats.org/officeDocument/2006/relationships/hyperlink" Target="06_JUNIO_PP_2020/APROBACIONES/APROBADO%20ODC-1049%20JOALCO%20SA-JORGE%20VELAZQUEZ.pdf" TargetMode="External"/><Relationship Id="rId35" Type="http://schemas.openxmlformats.org/officeDocument/2006/relationships/hyperlink" Target="06_JUNIO_PP_2020/EDIFICIO%20KAIWA%20123%20P.H.%20CUENTA_COBRO_503.pdf" TargetMode="External"/><Relationship Id="rId43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6_JUNIO_PP_2020/FACTURA%20GECOLSA%20-%20FS101007003.pdf" TargetMode="External"/><Relationship Id="rId48" Type="http://schemas.openxmlformats.org/officeDocument/2006/relationships/hyperlink" Target="06_JUNIO_PP_2020\FACTURA%20SOCIEDAD%20PORTUARIA%20DE%20BARANCABERMEJA%20SA.%20%203008.pdf" TargetMode="External"/><Relationship Id="rId8" Type="http://schemas.openxmlformats.org/officeDocument/2006/relationships/hyperlink" Target="06_JUNIO_PP_2020/APROBACIONES/APROBADO%20ODC%201047%20JORGE%20VELAZQUEZ%20-%20CEMEX.pdf" TargetMode="External"/><Relationship Id="rId3" Type="http://schemas.openxmlformats.org/officeDocument/2006/relationships/hyperlink" Target="06_JUNIO_PP_2020/FACTURA%20MENSAJERO%20ASAP.pdf" TargetMode="External"/><Relationship Id="rId12" Type="http://schemas.openxmlformats.org/officeDocument/2006/relationships/hyperlink" Target="06_JUNIO_PP_2020/APROBACIONES/APROBADO%20ODC%201070%20-%20ETM%20SAS%20-%20JHON%20JOJOA.pdf" TargetMode="External"/><Relationship Id="rId17" Type="http://schemas.openxmlformats.org/officeDocument/2006/relationships/hyperlink" Target="06_JUNIO_PP_2020/FACTURA%20ENTRANS%20Bill_703451_703451.pdf" TargetMode="External"/><Relationship Id="rId25" Type="http://schemas.openxmlformats.org/officeDocument/2006/relationships/hyperlink" Target="06_JUNIO_PP_2020/FACTURA%20OPTIHOSE%20RUBBER%20COLOMBIA%20SAS%20-%20F173.pdf" TargetMode="External"/><Relationship Id="rId33" Type="http://schemas.openxmlformats.org/officeDocument/2006/relationships/hyperlink" Target="06_JUNIO_PP_2020/APROBACIONES/APROBADO%20ODC-1086%20RH%20GROUP-%20TRANSPORTE-JFC.pdf" TargetMode="External"/><Relationship Id="rId38" Type="http://schemas.openxmlformats.org/officeDocument/2006/relationships/hyperlink" Target="06_JUNIO_PP_2020/FACTURA%20BULK-%20MEXICO%20D_312127-ESENTTIA.pdf" TargetMode="External"/><Relationship Id="rId46" Type="http://schemas.openxmlformats.org/officeDocument/2006/relationships/hyperlink" Target="06_JUNIO_PP_2020\ALPOPULAR%20LG13922.pdf" TargetMode="External"/><Relationship Id="rId20" Type="http://schemas.openxmlformats.org/officeDocument/2006/relationships/hyperlink" Target="06_JUNIO_PP_2020/Factura%20Mountain%20Graphics%20$3,339.92.pdf" TargetMode="External"/><Relationship Id="rId41" Type="http://schemas.openxmlformats.org/officeDocument/2006/relationships/hyperlink" Target="06_JUNIO_PP_2020/APROBACIONES/ODC-1081%20CIRO%20ANTONIO%20%20BERNAL%20%20MT003-JFC.pdf" TargetMode="External"/><Relationship Id="rId1" Type="http://schemas.openxmlformats.org/officeDocument/2006/relationships/hyperlink" Target="06_JUNIO_PP_2020/FACTURA%20BULK%20PARQUEAMERICA%20FIJA%20MES%20DE%201%20AL%2007%20JUNIO%202020%20CON%20FIRMA.pdf" TargetMode="External"/><Relationship Id="rId6" Type="http://schemas.openxmlformats.org/officeDocument/2006/relationships/hyperlink" Target="06_JUNIO_PP_2020/JOALCO%20%20044902.pdf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05_MAYO_PP_2020/EXTRACTO%20MERQUELLANTAS%20SAS%20%20BULKMATIC%20DE%20COLOMBIA%20SAS.pdf" TargetMode="External"/><Relationship Id="rId21" Type="http://schemas.openxmlformats.org/officeDocument/2006/relationships/hyperlink" Target="05_MAYO_PP_2020/G&amp;J%20ASOCIADOS%20SAS.pdf" TargetMode="External"/><Relationship Id="rId42" Type="http://schemas.openxmlformats.org/officeDocument/2006/relationships/hyperlink" Target="05_MAYO_PP_2020\RH%20GROUP%20FCP14142.pdf" TargetMode="External"/><Relationship Id="rId63" Type="http://schemas.openxmlformats.org/officeDocument/2006/relationships/hyperlink" Target="05_MAYO_PP_2020/APROBACIONES/APROBADO%20FACTURAS%20ANABEL.msg" TargetMode="External"/><Relationship Id="rId84" Type="http://schemas.openxmlformats.org/officeDocument/2006/relationships/hyperlink" Target="05_MAYO_PP_2020/APROBACIONES/APROBACION%20%20CENTRAL%20DESUMINSITROS.msg" TargetMode="External"/><Relationship Id="rId138" Type="http://schemas.openxmlformats.org/officeDocument/2006/relationships/hyperlink" Target="05_MAYO_PP_2020/APROBACIONES/APROBADO%20FACTURAS%20ANABEL.msg" TargetMode="External"/><Relationship Id="rId159" Type="http://schemas.openxmlformats.org/officeDocument/2006/relationships/hyperlink" Target="05_MAYO_PP_2020/APROBACIONES/APROBADO%201048%20PAPELERIA%20MODERNA.pdf" TargetMode="External"/><Relationship Id="rId170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5_MAYO_PP_2020/APROBACIONES/APROBADO%20ODC-1077-OSCAR%20BARAJAS%20AMADO-MT0004.-JFC.pdf" TargetMode="External"/><Relationship Id="rId107" Type="http://schemas.openxmlformats.org/officeDocument/2006/relationships/hyperlink" Target="05_MAYO_PP_2020/APROBACIONES/APROBADO%20ODC-1074%20JOALCO.pdf" TargetMode="External"/><Relationship Id="rId11" Type="http://schemas.openxmlformats.org/officeDocument/2006/relationships/hyperlink" Target="05_MAYO_PP_2020/OPERACION%20LOGISTICA%20JDF%20FC%209709.pdf" TargetMode="External"/><Relationship Id="rId32" Type="http://schemas.openxmlformats.org/officeDocument/2006/relationships/hyperlink" Target="05_MAYO_PP_2020/G%20SPATH%20S.A.S%20%20184.pdf" TargetMode="External"/><Relationship Id="rId53" Type="http://schemas.openxmlformats.org/officeDocument/2006/relationships/hyperlink" Target="05_MAYO_PP_2020/ADSIE%20ADMINISTRACION%20DE%20SEGURIDAD%20INTEGRAL.pdf" TargetMode="External"/><Relationship Id="rId74" Type="http://schemas.openxmlformats.org/officeDocument/2006/relationships/hyperlink" Target="05_MAYO_PP_2020/APROBACIONES/APROBACION%20FACTURAS%20MAYO-JHAN%20FORERO.msg" TargetMode="External"/><Relationship Id="rId128" Type="http://schemas.openxmlformats.org/officeDocument/2006/relationships/hyperlink" Target="05_MAYO_PP_2020/APROBACIONES/APROBADO%20FACTURAS%20TERMOMETROS%20-2323-2327%20GSP%20USA.msg" TargetMode="External"/><Relationship Id="rId149" Type="http://schemas.openxmlformats.org/officeDocument/2006/relationships/hyperlink" Target="05_MAYO_PP_2020/APROBACIONES/APROBADO%20HONOR%20SERVICIOS%20DE%20SEGURIDAD%20LTDA%20-%20OC-1056.pdf" TargetMode="External"/><Relationship Id="rId5" Type="http://schemas.openxmlformats.org/officeDocument/2006/relationships/hyperlink" Target="05_MAYO_PP_2020/COLINGA%20FC%20CFE33.pdf" TargetMode="External"/><Relationship Id="rId95" Type="http://schemas.openxmlformats.org/officeDocument/2006/relationships/hyperlink" Target="05_MAYO_PP_2020/APROBACIONES/APROBADO%20ODC-1031%20ALPOPULAR%20BOGOTA.pdf" TargetMode="External"/><Relationship Id="rId160" Type="http://schemas.openxmlformats.org/officeDocument/2006/relationships/hyperlink" Target="05_MAYO_PP_2020/APROBACIONES/APROBACION%20FACTURAS%20MAYO-JHAN%20FORERO.msg" TargetMode="External"/><Relationship Id="rId22" Type="http://schemas.openxmlformats.org/officeDocument/2006/relationships/hyperlink" Target="05_MAYO_PP_2020/JDF%20FACTURA%20BULKMATIC%20BIOFILM%20MES%20DE%20ABRIL%202020%20CON%20FIRMA.pdf" TargetMode="External"/><Relationship Id="rId43" Type="http://schemas.openxmlformats.org/officeDocument/2006/relationships/hyperlink" Target="05_MAYO_PP_2020/ZONA%20FRANCA%20DE%20LA%20CANDELARIA%20S.A.%20FEZF187.pdf" TargetMode="External"/><Relationship Id="rId64" Type="http://schemas.openxmlformats.org/officeDocument/2006/relationships/hyperlink" Target="05_MAYO_PP_2020/APROBACIONES/APROBACION%20TERMOMETROS%20DIGITALES%20DISPONIBLES%20GSP%20USA%20VIRTUAL%20MARKET%20SAS.msg" TargetMode="External"/><Relationship Id="rId118" Type="http://schemas.openxmlformats.org/officeDocument/2006/relationships/hyperlink" Target="05_MAYO_PP_2020/APROBACIONES/PROGRAMACI&#211;N%20DE%20PAGO%20A%20MERQUELLANTAS%20SAS%20MAYO%202020-JOSE%20LUGO.msg" TargetMode="External"/><Relationship Id="rId139" Type="http://schemas.openxmlformats.org/officeDocument/2006/relationships/hyperlink" Target="05_MAYO_PP_2020/APROBACIONES/APROBADO%20FACTURAS%20ANABEL.msg" TargetMode="External"/><Relationship Id="rId85" Type="http://schemas.openxmlformats.org/officeDocument/2006/relationships/hyperlink" Target="05_MAYO_PP_2020/ALPOPULAR-LG13657.pdf" TargetMode="External"/><Relationship Id="rId150" Type="http://schemas.openxmlformats.org/officeDocument/2006/relationships/hyperlink" Target="05_MAYO_PP_2020/APROBACIONES/APROBADO%20FACTURAS%20ANABEL.msg" TargetMode="External"/><Relationship Id="rId171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5_MAYO_PP_2020/APROBACIONES/APROBADO%20ODC-1079-OSCAR%20O.%20BARAJAS%20A.-MT001%20JFC.pdf" TargetMode="External"/><Relationship Id="rId12" Type="http://schemas.openxmlformats.org/officeDocument/2006/relationships/hyperlink" Target="05_MAYO_PP_2020/OPERACION%20LOGISTICA%20JDF%20FC%209715.pdf" TargetMode="External"/><Relationship Id="rId33" Type="http://schemas.openxmlformats.org/officeDocument/2006/relationships/hyperlink" Target="05_MAYO_PP_2020\TRANSPORTES%20JOALCO%20SA%20%20044399.pdf" TargetMode="External"/><Relationship Id="rId108" Type="http://schemas.openxmlformats.org/officeDocument/2006/relationships/hyperlink" Target="05_MAYO_PP_2020/APROBACIONES/APROBADO%20ODC-1037%20JOALCO.pdf" TargetMode="External"/><Relationship Id="rId129" Type="http://schemas.openxmlformats.org/officeDocument/2006/relationships/hyperlink" Target="05_MAYO_PP_2020/SOLICITUD%20REEMBOLSO%20CAJA%20MENOR%20BCABJA%20MAYO%2029%20$999.900=.pdf" TargetMode="External"/><Relationship Id="rId54" Type="http://schemas.openxmlformats.org/officeDocument/2006/relationships/hyperlink" Target="05_MAYO_PP_2020/Cuenta%20de%20cobro%20Oscar%20Vanegas.pdf" TargetMode="External"/><Relationship Id="rId70" Type="http://schemas.openxmlformats.org/officeDocument/2006/relationships/hyperlink" Target="05_MAYO_PP_2020/APROBACIONES/APROBADO%20ODC-%201022%20VICTOR%20SABOGAL.pdf" TargetMode="External"/><Relationship Id="rId75" Type="http://schemas.openxmlformats.org/officeDocument/2006/relationships/hyperlink" Target="05_MAYO_PP_2020/APROBACIONES/APROBACION%20FACTURAS%20MAYO-JHAN%20FORERO.msg" TargetMode="External"/><Relationship Id="rId91" Type="http://schemas.openxmlformats.org/officeDocument/2006/relationships/hyperlink" Target="05_MAYO_PP_2020/TRANSPORTES%20&amp;%20SERVICIOS%20FLORIAN%20SAS-F901.pdf" TargetMode="External"/><Relationship Id="rId96" Type="http://schemas.openxmlformats.org/officeDocument/2006/relationships/hyperlink" Target="05_MAYO_PP_2020/42992452%20MOVISTAR.pdf" TargetMode="External"/><Relationship Id="rId140" Type="http://schemas.openxmlformats.org/officeDocument/2006/relationships/hyperlink" Target="05_MAYO_PP_2020/APROBACIONES/APROBADO%20FACTURAS%20MAYO%20HENRY%20RIVERO%201.msg" TargetMode="External"/><Relationship Id="rId145" Type="http://schemas.openxmlformats.org/officeDocument/2006/relationships/hyperlink" Target="05_MAYO_PP_2020/APROBACIONES/AUTORIZACION%20FACTURA%20BULKMATIC%20MIXICO%20573%20VICTOR%20SABOGAL.msg" TargetMode="External"/><Relationship Id="rId161" Type="http://schemas.openxmlformats.org/officeDocument/2006/relationships/hyperlink" Target="05_MAYO_PP_2020/APROBACIONES/APROBACION%20FACTURAS%20MAYO-JHAN%20FORERO.msg" TargetMode="External"/><Relationship Id="rId166" Type="http://schemas.openxmlformats.org/officeDocument/2006/relationships/hyperlink" Target="06_JUNIO_PP_2020/APROBACIONES/ODC-1081%20CIRO%20ANTONIO%20%20BERNAL%20%20MT003-JFC.pdf" TargetMode="External"/><Relationship Id="rId1" Type="http://schemas.openxmlformats.org/officeDocument/2006/relationships/hyperlink" Target="05_MAYO_PP_2020/G%20SPATH%20FC%20673.pdf" TargetMode="External"/><Relationship Id="rId6" Type="http://schemas.openxmlformats.org/officeDocument/2006/relationships/hyperlink" Target="05_MAYO_PP_2020/COLOMTEL%20FC%2012509.pdf" TargetMode="External"/><Relationship Id="rId23" Type="http://schemas.openxmlformats.org/officeDocument/2006/relationships/hyperlink" Target="05_MAYO_PP_2020/RH%20GROUP%20S.A.S%20%20FCP14052.pdf" TargetMode="External"/><Relationship Id="rId28" Type="http://schemas.openxmlformats.org/officeDocument/2006/relationships/hyperlink" Target="05_MAYO_PP_2020/EDIFICIO%20KAIWA%20123%20P.H..pdf" TargetMode="External"/><Relationship Id="rId49" Type="http://schemas.openxmlformats.org/officeDocument/2006/relationships/hyperlink" Target="05_MAYO_PP_2020/PAPELERIA%20MODERNA%20DEL%20CARIBE%20F-579.pdf" TargetMode="External"/><Relationship Id="rId114" Type="http://schemas.openxmlformats.org/officeDocument/2006/relationships/hyperlink" Target="05_MAYO_PP_2020/SYSO%20EMPRESARIAL%20Y%20LABORATORIO%20CLINICO%20FCT-SS%204629.pdf" TargetMode="External"/><Relationship Id="rId119" Type="http://schemas.openxmlformats.org/officeDocument/2006/relationships/hyperlink" Target="05_MAYO_PP_2020/APROBACIONES/APROBADO%20FACTURA%20DE%20MAYO%20BULKMATIC%20CHICAGO%20May%20BDC%20expenses-%20legal%20Fees%20from%20Bulk%20USA.msg" TargetMode="External"/><Relationship Id="rId44" Type="http://schemas.openxmlformats.org/officeDocument/2006/relationships/hyperlink" Target="05_MAYO_PP_2020/FACTURA%20BULKMATIC%20BIOFILM%20%20JDF9740.pdf" TargetMode="External"/><Relationship Id="rId60" Type="http://schemas.openxmlformats.org/officeDocument/2006/relationships/hyperlink" Target="05_MAYO_PP_2020/COPETRAN%20C5290671.pdf" TargetMode="External"/><Relationship Id="rId65" Type="http://schemas.openxmlformats.org/officeDocument/2006/relationships/hyperlink" Target="05_MAYO_PP_2020/APROBACIONES/APROBACION%20TERMOMETROS%20DIGITALES%20DISPONIBLES%20GSP%20USA%20VIRTUAL%20MARKET%20SAS.msg" TargetMode="External"/><Relationship Id="rId81" Type="http://schemas.openxmlformats.org/officeDocument/2006/relationships/hyperlink" Target="05_MAYO_PP_2020/APROBACIONES/APROBACION%20OPERACI&#211;N%20LOG&#205;STICA%20JDF%20S.A.S..msg" TargetMode="External"/><Relationship Id="rId86" Type="http://schemas.openxmlformats.org/officeDocument/2006/relationships/hyperlink" Target="05_MAYO_PP_2020/DITE%20FACTURA%2091.pdf" TargetMode="External"/><Relationship Id="rId130" Type="http://schemas.openxmlformats.org/officeDocument/2006/relationships/hyperlink" Target="05_MAYO_PP_2020/CUENTA%20DE%20COBRO%20OSCAR%20BARAJAS%20MT0004.pdf" TargetMode="External"/><Relationship Id="rId135" Type="http://schemas.openxmlformats.org/officeDocument/2006/relationships/hyperlink" Target="05_MAYO_PP_2020/APROBACIONES/RE%20reclamo%20essentia%20%20Pagos%20Generados%20pago%20essentia%20mayo%2029.msg" TargetMode="External"/><Relationship Id="rId151" Type="http://schemas.openxmlformats.org/officeDocument/2006/relationships/hyperlink" Target="05_MAYO_PP_2020/APROBACIONES/APROBADO%20FACTURAS%20MAYO%20HENRY%20RIVERO%201.msg" TargetMode="External"/><Relationship Id="rId156" Type="http://schemas.openxmlformats.org/officeDocument/2006/relationships/hyperlink" Target="05_MAYO_PP_2020/APROBACIONES/APROBADO%20ODC_1042%20OPERACIONES%20LOGISTICAS%20JDF%20periodo%20Mayo.pdf" TargetMode="External"/><Relationship Id="rId172" Type="http://schemas.openxmlformats.org/officeDocument/2006/relationships/printerSettings" Target="../printerSettings/printerSettings4.bin"/><Relationship Id="rId13" Type="http://schemas.openxmlformats.org/officeDocument/2006/relationships/hyperlink" Target="05_MAYO_PP_2020/PARQUIAMERICA%20P.H%20FC%2012012.pdf" TargetMode="External"/><Relationship Id="rId18" Type="http://schemas.openxmlformats.org/officeDocument/2006/relationships/hyperlink" Target="05_MAYO_PP_2020/HONOR%20SERVICIOS%20DE%20SEGURIDAD%20LTDA..pdf" TargetMode="External"/><Relationship Id="rId39" Type="http://schemas.openxmlformats.org/officeDocument/2006/relationships/hyperlink" Target="05_MAYO_PP_2020/RH%20GROUP%20SAS%20%20%20FCP14124.pdf" TargetMode="External"/><Relationship Id="rId109" Type="http://schemas.openxmlformats.org/officeDocument/2006/relationships/hyperlink" Target="05_MAYO_PP_2020/OPERADORES%20LOGISTICO(OPL)%20OPLT50260.pdf" TargetMode="External"/><Relationship Id="rId34" Type="http://schemas.openxmlformats.org/officeDocument/2006/relationships/hyperlink" Target="05_MAYO_PP_2020/RH%20GROUP%20S.A.S%20%20FCP14100.pdf" TargetMode="External"/><Relationship Id="rId50" Type="http://schemas.openxmlformats.org/officeDocument/2006/relationships/hyperlink" Target="05_MAYO_PP_2020/HONOR%20SERVICIOS%20DE%20SEGURIDAD%20LTDA.83531.pdf" TargetMode="External"/><Relationship Id="rId55" Type="http://schemas.openxmlformats.org/officeDocument/2006/relationships/hyperlink" Target="05_MAYO_PP_2020/FACTURA%20GSP-USA%20VIRTUAL%20%20MARKET%2001%202323.pdf" TargetMode="External"/><Relationship Id="rId76" Type="http://schemas.openxmlformats.org/officeDocument/2006/relationships/hyperlink" Target="05_MAYO_PP_2020/APROBACIONES/APROBACION%20FACTURAS%20MAYO-JHAN%20FORERO.msg" TargetMode="External"/><Relationship Id="rId97" Type="http://schemas.openxmlformats.org/officeDocument/2006/relationships/hyperlink" Target="05_MAYO_PP_2020/APROBACIONES/APROBADO%20%20ODC%20-%201073%20MOVISTAR%20-%20EC106002436.pdf" TargetMode="External"/><Relationship Id="rId104" Type="http://schemas.openxmlformats.org/officeDocument/2006/relationships/hyperlink" Target="05_MAYO_PP_2020/APROBACIONES/APROBADO%20ODC-1035%20JOALCO.pdf" TargetMode="External"/><Relationship Id="rId120" Type="http://schemas.openxmlformats.org/officeDocument/2006/relationships/hyperlink" Target="05_MAYO_PP_2020/FACTURA%20VEDDERPRICE.pdf" TargetMode="External"/><Relationship Id="rId125" Type="http://schemas.openxmlformats.org/officeDocument/2006/relationships/hyperlink" Target="05_MAYO_PP_2020/FACTURA%20GPS-%20USA%2001%202323.pdf" TargetMode="External"/><Relationship Id="rId141" Type="http://schemas.openxmlformats.org/officeDocument/2006/relationships/hyperlink" Target="05_MAYO_PP_2020/APROBACIONES/APROBACION%20%20CENTRAL%20DESUMINSITROS.msg" TargetMode="External"/><Relationship Id="rId146" Type="http://schemas.openxmlformats.org/officeDocument/2006/relationships/hyperlink" Target="05_MAYO_PP_2020/APROBACIONES/APROBADO%20GRUPO%20%20QUINCENA%20SAS%20-%20FE36%20-%20OC-1050.pdf" TargetMode="External"/><Relationship Id="rId167" Type="http://schemas.openxmlformats.org/officeDocument/2006/relationships/hyperlink" Target="06_JUNIO_PP_2020/CUENTA%20DE%20COBRO%20CIRO%20ANTONIO%20BERNAL%20-MT0003%5b2%5d.pdf" TargetMode="External"/><Relationship Id="rId7" Type="http://schemas.openxmlformats.org/officeDocument/2006/relationships/hyperlink" Target="05_MAYO_PP_2020/INDUSTRIAS%20SINJEF%20FC%20SIN7.pdf" TargetMode="External"/><Relationship Id="rId71" Type="http://schemas.openxmlformats.org/officeDocument/2006/relationships/hyperlink" Target="05_MAYO_PP_2020/APROBACIONES/APROBADO%20ODC-1043-%20JHON%20JOJOA.pdf" TargetMode="External"/><Relationship Id="rId92" Type="http://schemas.openxmlformats.org/officeDocument/2006/relationships/hyperlink" Target="05_MAYO_PP_2020/APROBACIONES/APROBADO%20ODC-1029-COTRASUR.pdf" TargetMode="External"/><Relationship Id="rId162" Type="http://schemas.openxmlformats.org/officeDocument/2006/relationships/hyperlink" Target="05_MAYO_PP_2020/APROBACIONES/APROBACION%20FACTURAS%20MAYO-JHAN%20FORERO.msg" TargetMode="External"/><Relationship Id="rId2" Type="http://schemas.openxmlformats.org/officeDocument/2006/relationships/hyperlink" Target="05_MAYO_PP_2020/G%20SPATH%20FC%20832.pdf" TargetMode="External"/><Relationship Id="rId29" Type="http://schemas.openxmlformats.org/officeDocument/2006/relationships/hyperlink" Target="05_MAYO_PP_2020/RH%20GROUP%20S.A.S%20%20FCP14083.pdf" TargetMode="External"/><Relationship Id="rId24" Type="http://schemas.openxmlformats.org/officeDocument/2006/relationships/hyperlink" Target="05_MAYO_PP_2020/RH%20GROUP%20S.A.S%20%20%20%20FCP14053.pdf" TargetMode="External"/><Relationship Id="rId40" Type="http://schemas.openxmlformats.org/officeDocument/2006/relationships/hyperlink" Target="05_MAYO_PP_2020/RH%20GROUP%20SAS%20%20FCP14125.pdf" TargetMode="External"/><Relationship Id="rId45" Type="http://schemas.openxmlformats.org/officeDocument/2006/relationships/hyperlink" Target="05_MAYO_PP_2020/FACTURA%20BULKMATIC%20BIOFILM%20%20JDF9740.pdf" TargetMode="External"/><Relationship Id="rId66" Type="http://schemas.openxmlformats.org/officeDocument/2006/relationships/hyperlink" Target="05_MAYO_PP_2020/APROBACIONES/APROBADO%20ODC%201028%20Oscar%20Vanegas%20Mayo.pdf" TargetMode="External"/><Relationship Id="rId87" Type="http://schemas.openxmlformats.org/officeDocument/2006/relationships/hyperlink" Target="05_MAYO_PP_2020/DITE%20FACTURA%2092.pdf" TargetMode="External"/><Relationship Id="rId110" Type="http://schemas.openxmlformats.org/officeDocument/2006/relationships/hyperlink" Target="05_MAYO_PP_2020/APROBACIONES/APROBADO%20ODC-1038%20JOALCO.pdf" TargetMode="External"/><Relationship Id="rId115" Type="http://schemas.openxmlformats.org/officeDocument/2006/relationships/hyperlink" Target="05_MAYO_PP_2020/SYSO%20EMPRESARIAL%20Y%20LABORATORO%20CLINICO%20FCT-%20SS%204630.pdf" TargetMode="External"/><Relationship Id="rId131" Type="http://schemas.openxmlformats.org/officeDocument/2006/relationships/hyperlink" Target="05_MAYO_PP_2020/CUENTA%20DE%20COBRO%20JORGUE%20A.%20SUAREZ%20MOLINA-%20MT0005.pdf" TargetMode="External"/><Relationship Id="rId136" Type="http://schemas.openxmlformats.org/officeDocument/2006/relationships/hyperlink" Target="05_MAYO_PP_2020/APROBACIONES/APROBADO%20FACRURAS%20MAYO%20OMAR%20RAMOS.msg" TargetMode="External"/><Relationship Id="rId157" Type="http://schemas.openxmlformats.org/officeDocument/2006/relationships/hyperlink" Target="05_MAYO_PP_2020/APROBACIONES/APROBADO%20FACRURAS%20MAYO%20OMAR%20RAMOS.msg" TargetMode="External"/><Relationship Id="rId61" Type="http://schemas.openxmlformats.org/officeDocument/2006/relationships/hyperlink" Target="05_MAYO_PP_2020/INDUSTRIAS%20SINJEF%20SAS%20-SIN8.pdf" TargetMode="External"/><Relationship Id="rId82" Type="http://schemas.openxmlformats.org/officeDocument/2006/relationships/hyperlink" Target="05_MAYO_PP_2020/APROBACIONES/APROBACION%20OC%20SINJEF%20SAS.msg" TargetMode="External"/><Relationship Id="rId152" Type="http://schemas.openxmlformats.org/officeDocument/2006/relationships/hyperlink" Target="05_MAYO_PP_2020/APROBACIONES/APROBADO%20FACTURAS%20MAYO%20HENRY%20RIVERO%201.msg" TargetMode="External"/><Relationship Id="rId19" Type="http://schemas.openxmlformats.org/officeDocument/2006/relationships/hyperlink" Target="05_MAYO_PP_2020/TERREROS%20BARRERA%20EXPERTOS%20FINANCIEROS.pdf" TargetMode="External"/><Relationship Id="rId14" Type="http://schemas.openxmlformats.org/officeDocument/2006/relationships/hyperlink" Target="05_MAYO_PP_2020/PROSEGUR%20FC%201039231.pdf" TargetMode="External"/><Relationship Id="rId30" Type="http://schemas.openxmlformats.org/officeDocument/2006/relationships/hyperlink" Target="05_MAYO_PP_2020/ALPOPULAR%20LG13350.pdf" TargetMode="External"/><Relationship Id="rId35" Type="http://schemas.openxmlformats.org/officeDocument/2006/relationships/hyperlink" Target="05_MAYO_PP_2020/CUENTA%20DE%20COBRO%20%20-JULIO%20DOVALE.pdf" TargetMode="External"/><Relationship Id="rId56" Type="http://schemas.openxmlformats.org/officeDocument/2006/relationships/hyperlink" Target="05_MAYO_PP_2020/FACTURA%20GSP%20USA%20VIRTUAL%20MARKET%2001%202327.pdf" TargetMode="External"/><Relationship Id="rId77" Type="http://schemas.openxmlformats.org/officeDocument/2006/relationships/hyperlink" Target="05_MAYO_PP_2020/APROBACIONES/APROBACION%20FACTURAS%20MAYO.msg" TargetMode="External"/><Relationship Id="rId100" Type="http://schemas.openxmlformats.org/officeDocument/2006/relationships/hyperlink" Target="05_MAYO_PP_2020/JOALCO%20-%20044784.pdf" TargetMode="External"/><Relationship Id="rId105" Type="http://schemas.openxmlformats.org/officeDocument/2006/relationships/hyperlink" Target="05_MAYO_PP_2020/JOALCO%20-%20044786.pdf" TargetMode="External"/><Relationship Id="rId126" Type="http://schemas.openxmlformats.org/officeDocument/2006/relationships/hyperlink" Target="05_MAYO_PP_2020/FACTURA%20GSP%20USA%2001%202327.pdf" TargetMode="External"/><Relationship Id="rId147" Type="http://schemas.openxmlformats.org/officeDocument/2006/relationships/hyperlink" Target="05_MAYO_PP_2020/APROBACIONES/APROBACION%20FACTURAS%20VICTOR%20SABOGAL%20MAYO.msg" TargetMode="External"/><Relationship Id="rId168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5_MAYO_PP_2020/APROBACIONES/APROBADO%20ODC-1080%20OSCAR%20O.%20BARAJAS%20A.-MT0002%20-JFC.pdf" TargetMode="External"/><Relationship Id="rId8" Type="http://schemas.openxmlformats.org/officeDocument/2006/relationships/hyperlink" Target="05_MAYO_PP_2020/INVERSIONES%20GAMA%20FC%202I11.PDF" TargetMode="External"/><Relationship Id="rId51" Type="http://schemas.openxmlformats.org/officeDocument/2006/relationships/hyperlink" Target="05_MAYO_PP_2020/RH%20GROUP%20S.A.S%20%20FCP14198.pdf" TargetMode="External"/><Relationship Id="rId72" Type="http://schemas.openxmlformats.org/officeDocument/2006/relationships/hyperlink" Target="05_MAYO_PP_2020/APROBACIONES/APROBACION%20FACTURA%20RECORDAR-MAYO.msg" TargetMode="External"/><Relationship Id="rId93" Type="http://schemas.openxmlformats.org/officeDocument/2006/relationships/hyperlink" Target="05_MAYO_PP_2020/CUENTA%20DE%20COBRO%20LENCY%20MAYERLY%20CORREDOR%20PE&#209;A.pdf" TargetMode="External"/><Relationship Id="rId98" Type="http://schemas.openxmlformats.org/officeDocument/2006/relationships/hyperlink" Target="05_MAYO_PP_2020/FACTURA%20JOALCO%20SA%20044781.pdf" TargetMode="External"/><Relationship Id="rId121" Type="http://schemas.openxmlformats.org/officeDocument/2006/relationships/hyperlink" Target="05_MAYO_PP_2020/APROBACIONES/APROBADO%20ODC-1043%20DHL.pdf" TargetMode="External"/><Relationship Id="rId142" Type="http://schemas.openxmlformats.org/officeDocument/2006/relationships/hyperlink" Target="05_MAYO_PP_2020/APROBACIONES/APROBACION%20%20CENTRAL%20DESUMINSITROS.msg" TargetMode="External"/><Relationship Id="rId163" Type="http://schemas.openxmlformats.org/officeDocument/2006/relationships/hyperlink" Target="05_MAYO_PP_2020/APROBACIONES/APROBACION%20FACTURAS%20MAYO-JHAN%20FORERO.msg" TargetMode="External"/><Relationship Id="rId3" Type="http://schemas.openxmlformats.org/officeDocument/2006/relationships/hyperlink" Target="05_MAYO_PP_2020/AVANTEL%20FC%2017657753.pdf" TargetMode="External"/><Relationship Id="rId25" Type="http://schemas.openxmlformats.org/officeDocument/2006/relationships/hyperlink" Target="05_MAYO_PP_2020/GRUPO%20%20QUINCENA%20SAS%20-%20FE36.pdf" TargetMode="External"/><Relationship Id="rId46" Type="http://schemas.openxmlformats.org/officeDocument/2006/relationships/hyperlink" Target="05_MAYO_PP_2020/RENBOLSO%20HENRY%20RIVERO%20MAYO.pdf" TargetMode="External"/><Relationship Id="rId67" Type="http://schemas.openxmlformats.org/officeDocument/2006/relationships/hyperlink" Target="05_MAYO_PP_2020/APROBACIONES/APROBADO%20ODC-1028%20(1).pdf" TargetMode="External"/><Relationship Id="rId116" Type="http://schemas.openxmlformats.org/officeDocument/2006/relationships/hyperlink" Target="05_MAYO_PP_2020/SYSO%20EMPRESARIAL%20Y%20LABORATORIO%20CLINICO%20FCT-5867.pdf" TargetMode="External"/><Relationship Id="rId137" Type="http://schemas.openxmlformats.org/officeDocument/2006/relationships/hyperlink" Target="05_MAYO_PP_2020/APROBACIONES/APROBADO%20FACTURAS%20ANABEL.msg" TargetMode="External"/><Relationship Id="rId158" Type="http://schemas.openxmlformats.org/officeDocument/2006/relationships/hyperlink" Target="05_MAYO_PP_2020/APROBACIONES/APROBADO%20JHAN%20FORERO-MAYO.msg" TargetMode="External"/><Relationship Id="rId20" Type="http://schemas.openxmlformats.org/officeDocument/2006/relationships/hyperlink" Target="05_MAYO_PP_2020/ADSIE%20ADMINISTRACION%20%20DE%20SEGURIDAD%20INTEGRAL%20286.pdf" TargetMode="External"/><Relationship Id="rId41" Type="http://schemas.openxmlformats.org/officeDocument/2006/relationships/hyperlink" Target="05_MAYO_PP_2020/GRUPO%20RECORDAR%2097425.pdf" TargetMode="External"/><Relationship Id="rId62" Type="http://schemas.openxmlformats.org/officeDocument/2006/relationships/hyperlink" Target="05_MAYO_PP_2020/APROBACIONES/APROBADO%20ODC-1020-ODC1021%20FACT-5290671.pdf" TargetMode="External"/><Relationship Id="rId83" Type="http://schemas.openxmlformats.org/officeDocument/2006/relationships/hyperlink" Target="05_MAYO_PP_2020/APROBACIONES/APROBACION%20%20CENTRAL%20DESUMINSITROS.msg" TargetMode="External"/><Relationship Id="rId88" Type="http://schemas.openxmlformats.org/officeDocument/2006/relationships/hyperlink" Target="05_MAYO_PP_2020/APROBACIONES/APROBADO-JOSE%20LUGO-DITE.msg" TargetMode="External"/><Relationship Id="rId111" Type="http://schemas.openxmlformats.org/officeDocument/2006/relationships/hyperlink" Target="05_MAYO_PP_2020/JOALCO%20044793.pdf" TargetMode="External"/><Relationship Id="rId132" Type="http://schemas.openxmlformats.org/officeDocument/2006/relationships/hyperlink" Target="05_MAYO_PP_2020/CUENTA%20DE%20COBRO%20OSCAR%20A.%20BARAJAS%20AMADO%20-%20MT0001.pdf" TargetMode="External"/><Relationship Id="rId153" Type="http://schemas.openxmlformats.org/officeDocument/2006/relationships/hyperlink" Target="05_MAYO_PP_2020/APROBACIONES/APROBADO%20FACTURAS%20ABINTEC-CREAR%20SISOMA%20-%20YESID%20ROLDAN.msg" TargetMode="External"/><Relationship Id="rId15" Type="http://schemas.openxmlformats.org/officeDocument/2006/relationships/hyperlink" Target="05_MAYO_PP_2020/SOCIEDAD%20PORTUARIA%20DE%20BARRANCA%20FC%203002.pdf" TargetMode="External"/><Relationship Id="rId36" Type="http://schemas.openxmlformats.org/officeDocument/2006/relationships/hyperlink" Target="05_MAYO_PP_2020/FACTURA%20WINDM&#214;LLER%20&amp;%20H&#214;LSCHER.pdf" TargetMode="External"/><Relationship Id="rId57" Type="http://schemas.openxmlformats.org/officeDocument/2006/relationships/hyperlink" Target="05_MAYO_PP_2020/FACTURA%20GSP%20USA%20VIRTUAL%20MARKET%2001%202327.pdf" TargetMode="External"/><Relationship Id="rId106" Type="http://schemas.openxmlformats.org/officeDocument/2006/relationships/hyperlink" Target="05_MAYO_PP_2020/JOALCO%20%20044788.pdf" TargetMode="External"/><Relationship Id="rId127" Type="http://schemas.openxmlformats.org/officeDocument/2006/relationships/hyperlink" Target="05_MAYO_PP_2020/APROBACIONES/APROBADO%20FACTURAS%20TERMOMETROS%20-2323-2327%20GSP%20USA.msg" TargetMode="External"/><Relationship Id="rId10" Type="http://schemas.openxmlformats.org/officeDocument/2006/relationships/hyperlink" Target="05_MAYO_PP_2020/OPERACION%20LOGISTICA%20JDF%20FC%209704.pdf" TargetMode="External"/><Relationship Id="rId31" Type="http://schemas.openxmlformats.org/officeDocument/2006/relationships/hyperlink" Target="05_MAYO_PP_2020/G%20SPATH%20S.A.S%20%20674.pdf" TargetMode="External"/><Relationship Id="rId52" Type="http://schemas.openxmlformats.org/officeDocument/2006/relationships/hyperlink" Target="05_MAYO_PP_2020\RH%20GROUP%20S.A.S%20%20FCP14199.pdf" TargetMode="External"/><Relationship Id="rId73" Type="http://schemas.openxmlformats.org/officeDocument/2006/relationships/hyperlink" Target="05_MAYO_PP_2020\APROBACIONES\APROBACION%20FACTURAS%20MAYO-JHAN%20FORERO.msg" TargetMode="External"/><Relationship Id="rId78" Type="http://schemas.openxmlformats.org/officeDocument/2006/relationships/hyperlink" Target="05_MAYO_PP_2020/APROBACIONES/APROBACION%20ARTES%20FACTURAS%20BULKMATIC.msg" TargetMode="External"/><Relationship Id="rId94" Type="http://schemas.openxmlformats.org/officeDocument/2006/relationships/hyperlink" Target="05_MAYO_PP_2020/APROBACIONES/APROBADO%20ODC-1030-CUENTA%20DE%20COBRO.pdf" TargetMode="External"/><Relationship Id="rId99" Type="http://schemas.openxmlformats.org/officeDocument/2006/relationships/hyperlink" Target="05_MAYO_PP_2020/APROBACIONES/APROBADO%20ODC-1032%20JOALCO.pdf" TargetMode="External"/><Relationship Id="rId101" Type="http://schemas.openxmlformats.org/officeDocument/2006/relationships/hyperlink" Target="05_MAYO_PP_2020/APROBACIONES/APROBADO%20ODC%201036%20JDF%20%20BIOFILM%20f.pdf" TargetMode="External"/><Relationship Id="rId122" Type="http://schemas.openxmlformats.org/officeDocument/2006/relationships/hyperlink" Target="05_MAYO_PP_2020/APROBACIONES/APROBADO%20ODC_1042%20OPERACIONES%20LOGISTICAS%20JDF%20periodo%20Mayo.pdf" TargetMode="External"/><Relationship Id="rId143" Type="http://schemas.openxmlformats.org/officeDocument/2006/relationships/hyperlink" Target="05_MAYO_PP_2020/APROBACIONES/APROBADO%20FACTURAS%20ANABEL.msg" TargetMode="External"/><Relationship Id="rId148" Type="http://schemas.openxmlformats.org/officeDocument/2006/relationships/hyperlink" Target="05_MAYO_PP_2020/APROBACIONES/APROBADO%20FACTURAS%20ANABEL.msg" TargetMode="External"/><Relationship Id="rId164" Type="http://schemas.openxmlformats.org/officeDocument/2006/relationships/hyperlink" Target="05_MAYO_PP_2020/APROBACIONES/APROBADO%20FACTURAS%20ANABEL.msg" TargetMode="External"/><Relationship Id="rId169" Type="http://schemas.openxmlformats.org/officeDocument/2006/relationships/hyperlink" Target="https://bulkmaticlzf-my.sharepoint.com/personal/contabilidad_bulkmatic_com_co/Documents/BULKMATIC%20DE%20COLOMBIA%20S.A.S/CONTABILIDAD/PROVEEDORES/FACTURAS%20PROVEEDORES/05_Facturas_Proveedores_2020-101025PC/05_MAYO_PP_2020/APROBACIONES/APROBADO%20ODC-1078%20JORGE%20SUAREZ%20MOLINA%20MT0005.-JFC.pdf" TargetMode="External"/><Relationship Id="rId4" Type="http://schemas.openxmlformats.org/officeDocument/2006/relationships/hyperlink" Target="05_MAYO_PP_2020/BASCULAS%20EQUIBAL%20FC%20R62.pdf" TargetMode="External"/><Relationship Id="rId9" Type="http://schemas.openxmlformats.org/officeDocument/2006/relationships/hyperlink" Target="05_MAYO_PP_2020/MENSAJEROS%20ASAP%20FC%2069529.pdf" TargetMode="External"/><Relationship Id="rId26" Type="http://schemas.openxmlformats.org/officeDocument/2006/relationships/hyperlink" Target="05_MAYO_PP_2020/BULKMATIC%20MEXICO.pdf" TargetMode="External"/><Relationship Id="rId47" Type="http://schemas.openxmlformats.org/officeDocument/2006/relationships/hyperlink" Target="05_MAYO_PP_2020/BAKER%20TILLY%20COLOMBIA%20LTDA%20(bakertilly)%208180.pdf" TargetMode="External"/><Relationship Id="rId68" Type="http://schemas.openxmlformats.org/officeDocument/2006/relationships/hyperlink" Target="05_MAYO_PP_2020/APROBACIONES/APROBADO%20RENBOLSO%20HENRY%20RIVERO.msg" TargetMode="External"/><Relationship Id="rId89" Type="http://schemas.openxmlformats.org/officeDocument/2006/relationships/hyperlink" Target="05_MAYO_PP_2020/APROBACIONES/APROBADO-JOSE%20LUGO-DITE.msg" TargetMode="External"/><Relationship Id="rId112" Type="http://schemas.openxmlformats.org/officeDocument/2006/relationships/hyperlink" Target="05_MAYO_PP_2020/CUENTA%20DE%20COBRO%20PEDRO%20%20ZAMUDIO.pdf" TargetMode="External"/><Relationship Id="rId133" Type="http://schemas.openxmlformats.org/officeDocument/2006/relationships/hyperlink" Target="05_MAYO_PP_2020/CUENTA%20DE%20COBRO%20OSCAR%20A.%20BARAJAS%20AMADO%20MT0002.pdf" TargetMode="External"/><Relationship Id="rId154" Type="http://schemas.openxmlformats.org/officeDocument/2006/relationships/hyperlink" Target="05_MAYO_PP_2020/APROBACIONES/APROBADO%20PROSEGUR%20FC%201039231%20-%20OC-1057.pdf" TargetMode="External"/><Relationship Id="rId16" Type="http://schemas.openxmlformats.org/officeDocument/2006/relationships/hyperlink" Target="05_MAYO_PP_2020/NC%20FACT%203002%20SOCIEDAD%20PORTUARIA%20DE%20BARRANCA.pdf" TargetMode="External"/><Relationship Id="rId37" Type="http://schemas.openxmlformats.org/officeDocument/2006/relationships/hyperlink" Target="05_MAYO_PP_2020/LINOTIPIA%20MARTINEZ%20S.A.S.%20%204355.pdf" TargetMode="External"/><Relationship Id="rId58" Type="http://schemas.openxmlformats.org/officeDocument/2006/relationships/hyperlink" Target="05_MAYO_PP_2020/COLINGA%20SAS%20-%20NC8.pdf" TargetMode="External"/><Relationship Id="rId79" Type="http://schemas.openxmlformats.org/officeDocument/2006/relationships/hyperlink" Target="05_MAYO_PP_2020/APROBACIONES/APROBACION%20%20JULIO%20DOVALE.%20Henry%20Rivero.msg" TargetMode="External"/><Relationship Id="rId102" Type="http://schemas.openxmlformats.org/officeDocument/2006/relationships/hyperlink" Target="05_MAYO_PP_2020/JDF%20%20BIOFILM%20-%20JDF9752.pdf" TargetMode="External"/><Relationship Id="rId123" Type="http://schemas.openxmlformats.org/officeDocument/2006/relationships/hyperlink" Target="05_MAYO_PP_2020/APROBACIONES/APROBADO%20ODC-1075-%20CUENTA%20DECOBRO.pdf" TargetMode="External"/><Relationship Id="rId144" Type="http://schemas.openxmlformats.org/officeDocument/2006/relationships/hyperlink" Target="05_MAYO_PP_2020/APROBACIONES/APROBADO%20RE%20Aprobaci&#243;n%20Factura%20Bulkmatic%20M&#233;xico%20Ecopetrol.msg" TargetMode="External"/><Relationship Id="rId90" Type="http://schemas.openxmlformats.org/officeDocument/2006/relationships/hyperlink" Target="05_MAYO_PP_2020/COTRASUR-1053623.pdf" TargetMode="External"/><Relationship Id="rId165" Type="http://schemas.openxmlformats.org/officeDocument/2006/relationships/hyperlink" Target="05_MAYO_PP_2020/APROBACIONES/APROBADO%20%20Revisi&#243;n%20de%20Tarifas%202020-%202021%20-%20an&#225;lisis%20contrato%20Baker%20-%20Bulkmatic%20vigencia%202019.msg" TargetMode="External"/><Relationship Id="rId27" Type="http://schemas.openxmlformats.org/officeDocument/2006/relationships/hyperlink" Target="05_MAYO_PP_2020/BULMATIC%20MEXICO%20573.pdf" TargetMode="External"/><Relationship Id="rId48" Type="http://schemas.openxmlformats.org/officeDocument/2006/relationships/hyperlink" Target="05_MAYO_PP_2020/BARKER%20TILLY%20COLOMBIA%20LTD%20(bakertilly)8179.pdf" TargetMode="External"/><Relationship Id="rId69" Type="http://schemas.openxmlformats.org/officeDocument/2006/relationships/hyperlink" Target="05_MAYO_PP_2020/APROBACIONES/APROBADO-%20ODC-1018%20VICTOR%20SABOGAL.pdf" TargetMode="External"/><Relationship Id="rId113" Type="http://schemas.openxmlformats.org/officeDocument/2006/relationships/hyperlink" Target="05_MAYO_PP_2020/DHL-%20%20ANTICIPOS.pdf" TargetMode="External"/><Relationship Id="rId134" Type="http://schemas.openxmlformats.org/officeDocument/2006/relationships/hyperlink" Target="05_MAYO_PP_2020/FACTURA%20ESENTTIA%20PP%20-%20814504.pdf" TargetMode="External"/><Relationship Id="rId80" Type="http://schemas.openxmlformats.org/officeDocument/2006/relationships/hyperlink" Target="05_MAYO_PP_2020/APROBACIONES/APROBACION%20WINDM&#214;LLER%20&amp;%20H&#214;LSCHER%20KG.msg" TargetMode="External"/><Relationship Id="rId155" Type="http://schemas.openxmlformats.org/officeDocument/2006/relationships/hyperlink" Target="05_MAYO_PP_2020/APROBACIONES/APROBADO%20-%20ODC%201034%20PARQUIAMERICA%20ADMIN%20MAYO%20F.pdf" TargetMode="External"/><Relationship Id="rId17" Type="http://schemas.openxmlformats.org/officeDocument/2006/relationships/hyperlink" Target="05_MAYO_PP_2020/SYSO%20FC%206231.pdf" TargetMode="External"/><Relationship Id="rId38" Type="http://schemas.openxmlformats.org/officeDocument/2006/relationships/hyperlink" Target="05_MAYO_PP_2020/CREAR%20SISOMA%201600.pdf" TargetMode="External"/><Relationship Id="rId59" Type="http://schemas.openxmlformats.org/officeDocument/2006/relationships/hyperlink" Target="05_MAYO_PP_2020/COLINGA%20SAS-CFE40.pdf" TargetMode="External"/><Relationship Id="rId103" Type="http://schemas.openxmlformats.org/officeDocument/2006/relationships/hyperlink" Target="05_MAYO_PP_2020/APROBACIONES/APROBADO.%20ODC%201071-1072-1033.pdf" TargetMode="External"/><Relationship Id="rId124" Type="http://schemas.openxmlformats.org/officeDocument/2006/relationships/hyperlink" Target="05_MAYO_PP_2020/APROBACIONES/APROBADO%20ODC-1041%20SINF8.pdf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04_ABRIL_PP_2020/APROBACIONES/APROB.%20RH%20GROUP%20FC%2013967.msg" TargetMode="External"/><Relationship Id="rId21" Type="http://schemas.openxmlformats.org/officeDocument/2006/relationships/hyperlink" Target="04_ABRIL_PP_2020/LENCY%20CORREDOR%20PE&#209;A-%20CTA%20DE%20COBRO.pdf" TargetMode="External"/><Relationship Id="rId42" Type="http://schemas.openxmlformats.org/officeDocument/2006/relationships/hyperlink" Target="04_ABRIL_PP_2020/GECOLSA%20FC%209361.pdf" TargetMode="External"/><Relationship Id="rId63" Type="http://schemas.openxmlformats.org/officeDocument/2006/relationships/hyperlink" Target="04_ABRIL_PP_2020/PARQUE%20INDUSTRIALPARQUIAMERICA%20FC%2011881.pdf" TargetMode="External"/><Relationship Id="rId84" Type="http://schemas.openxmlformats.org/officeDocument/2006/relationships/hyperlink" Target="04_ABRIL_PP_2020/APROBACIONES/APROBACIONES%20VICTOR%20SABOGAL.msg" TargetMode="External"/><Relationship Id="rId138" Type="http://schemas.openxmlformats.org/officeDocument/2006/relationships/hyperlink" Target="04_ABRIL_PP_2020/APROBACIONES/APROBACIONES%20JOSE%20LUGO%202.msg" TargetMode="External"/><Relationship Id="rId159" Type="http://schemas.openxmlformats.org/officeDocument/2006/relationships/hyperlink" Target="04_ABRIL_PP_2020/CUENTA%20DE%20COBRO%20LUZ%20HERNANDEZ%20$324.000.docx" TargetMode="External"/><Relationship Id="rId170" Type="http://schemas.openxmlformats.org/officeDocument/2006/relationships/hyperlink" Target="04_ABRIL_PP_2020/APROBACIONES/APROBACIONES%20JHANN%20FORERO.msg" TargetMode="External"/><Relationship Id="rId191" Type="http://schemas.openxmlformats.org/officeDocument/2006/relationships/hyperlink" Target="04_ABRIL_PP_2020/BAKER%20TILLY%20Fact-27080.pdf" TargetMode="External"/><Relationship Id="rId107" Type="http://schemas.openxmlformats.org/officeDocument/2006/relationships/hyperlink" Target="04_ABRIL_PP_2020/ALPOPULAR%20FC%20LG13136.pdf" TargetMode="External"/><Relationship Id="rId11" Type="http://schemas.openxmlformats.org/officeDocument/2006/relationships/hyperlink" Target="04_ABRIL_PP_2020/TRANSPORTE%20JOALCO%20SA%20FCT-043592.pdf" TargetMode="External"/><Relationship Id="rId32" Type="http://schemas.openxmlformats.org/officeDocument/2006/relationships/hyperlink" Target="04_ABRIL_PP_2020/ALPOPULAR%20LG12797.pdf" TargetMode="External"/><Relationship Id="rId53" Type="http://schemas.openxmlformats.org/officeDocument/2006/relationships/hyperlink" Target="04_ABRIL_PP_2020/TRITICUS%20FC%20391.pdf" TargetMode="External"/><Relationship Id="rId74" Type="http://schemas.openxmlformats.org/officeDocument/2006/relationships/hyperlink" Target="04_ABRIL_PP_2020/APROBACIONES/APROBACIONES%20VICTOR%20SABOGAL.msg" TargetMode="External"/><Relationship Id="rId128" Type="http://schemas.openxmlformats.org/officeDocument/2006/relationships/hyperlink" Target="04_ABRIL_PP_2020/APROBACIONES/APROBACION%20FACTURAS%20ABRIL%202%20OMAR%20RAMOS.msg" TargetMode="External"/><Relationship Id="rId149" Type="http://schemas.openxmlformats.org/officeDocument/2006/relationships/hyperlink" Target="04_ABRIL_PP_2020/APROBACIONES/APROBACION%20FACTURAS%20ABRIL%202%20VICTOR%20SABOGAL.msg" TargetMode="External"/><Relationship Id="rId5" Type="http://schemas.openxmlformats.org/officeDocument/2006/relationships/hyperlink" Target="04_ABRIL_PP_2020/COLINGA%20SAS%20FCT-%20CFE25.pdf" TargetMode="External"/><Relationship Id="rId95" Type="http://schemas.openxmlformats.org/officeDocument/2006/relationships/hyperlink" Target="04_ABRIL_PP_2020/ALLIANZ%20POLIZA%20TRANSPORTE%20NACIONAL%20ABRIL.PDF" TargetMode="External"/><Relationship Id="rId160" Type="http://schemas.openxmlformats.org/officeDocument/2006/relationships/hyperlink" Target="04_ABRIL_PP_2020/APROBACIONES/APROBACION%20CUENTA%20DE%20COBRO%20LUZ%20HERNANDEZ.msg" TargetMode="External"/><Relationship Id="rId181" Type="http://schemas.openxmlformats.org/officeDocument/2006/relationships/hyperlink" Target="04_ABRIL_PP_2020/RH%20GROUP%20FCP14027.pdf" TargetMode="External"/><Relationship Id="rId22" Type="http://schemas.openxmlformats.org/officeDocument/2006/relationships/hyperlink" Target="04_ABRIL_PP_2020/SERPOMAR%20FCT%2015404.pdf" TargetMode="External"/><Relationship Id="rId43" Type="http://schemas.openxmlformats.org/officeDocument/2006/relationships/hyperlink" Target="04_ABRIL_PP_2020/GECOLSA%20FC%209362.pdf" TargetMode="External"/><Relationship Id="rId64" Type="http://schemas.openxmlformats.org/officeDocument/2006/relationships/hyperlink" Target="04_ABRIL_PP_2020/APROBACIONES/TRANSMAMONAL%20FCT%2020263.msg" TargetMode="External"/><Relationship Id="rId118" Type="http://schemas.openxmlformats.org/officeDocument/2006/relationships/hyperlink" Target="04_ABRIL_PP_2020/APROBACIONES/APROBACION%20FAC%20C5287649%20COPETRAN.msg" TargetMode="External"/><Relationship Id="rId139" Type="http://schemas.openxmlformats.org/officeDocument/2006/relationships/hyperlink" Target="04_ABRIL_PP_2020/APROBACIONES/APROBACIONES%20JOSE%20LUGO%202.msg" TargetMode="External"/><Relationship Id="rId85" Type="http://schemas.openxmlformats.org/officeDocument/2006/relationships/hyperlink" Target="04_ABRIL_PP_2020/CAJA%20MENOR%20CARTAGENA%20N074.pdf" TargetMode="External"/><Relationship Id="rId150" Type="http://schemas.openxmlformats.org/officeDocument/2006/relationships/hyperlink" Target="04_ABRIL_PP_2020/APROBACIONES/APROBACION%20FACTURAS%20ABRIL%202%20VICTOR%20SABOGAL.msg" TargetMode="External"/><Relationship Id="rId171" Type="http://schemas.openxmlformats.org/officeDocument/2006/relationships/hyperlink" Target="04_ABRIL_PP_2020/APROBACIONES/APROBACIONES%20JHANN%20FORERO.msg" TargetMode="External"/><Relationship Id="rId192" Type="http://schemas.openxmlformats.org/officeDocument/2006/relationships/hyperlink" Target="04_ABRIL_PP_2020/APROBACIONES/APROBACION%20fac%20baker%20%20tilly.msg" TargetMode="External"/><Relationship Id="rId12" Type="http://schemas.openxmlformats.org/officeDocument/2006/relationships/hyperlink" Target="04_ABRIL_PP_2020/TRANSPORTE%20JOALCO%20SA%20FCT-043591.pdf" TargetMode="External"/><Relationship Id="rId33" Type="http://schemas.openxmlformats.org/officeDocument/2006/relationships/hyperlink" Target="04_ABRIL_PP_2020/ALTALENE%20FC%206201623.pdf" TargetMode="External"/><Relationship Id="rId108" Type="http://schemas.openxmlformats.org/officeDocument/2006/relationships/hyperlink" Target="04_ABRIL_PP_2020/COPETRAN%20FAC%20C5287649.PDF" TargetMode="External"/><Relationship Id="rId129" Type="http://schemas.openxmlformats.org/officeDocument/2006/relationships/hyperlink" Target="04_ABRIL_PP_2020/APROBACIONES/APROBACION%20FACTURAS%20ABRIL%202%20OMAR%20RAMOS.msg" TargetMode="External"/><Relationship Id="rId54" Type="http://schemas.openxmlformats.org/officeDocument/2006/relationships/hyperlink" Target="04_ABRIL_PP_2020/ELECTRICARIBE%20FC%2070492.pdf" TargetMode="External"/><Relationship Id="rId75" Type="http://schemas.openxmlformats.org/officeDocument/2006/relationships/hyperlink" Target="04_ABRIL_PP_2020/APROBACIONES/APROBACIONES%20VICTOR%20SABOGAL.msg" TargetMode="External"/><Relationship Id="rId96" Type="http://schemas.openxmlformats.org/officeDocument/2006/relationships/hyperlink" Target="04_ABRIL_PP_2020/APROBACIONES/ALLIANZ%20-P-022573945%20-%20POLIZA%20TRANSPORTE.msg" TargetMode="External"/><Relationship Id="rId140" Type="http://schemas.openxmlformats.org/officeDocument/2006/relationships/hyperlink" Target="04_ABRIL_PP_2020/APROBACIONES/APROBACION%20FACTURAS%20WILLIAM%20LOZADA.msg" TargetMode="External"/><Relationship Id="rId161" Type="http://schemas.openxmlformats.org/officeDocument/2006/relationships/hyperlink" Target="04_ABRIL_PP_2020/TRANSPORTES%20JOALCO%20FC%2004-4124.pdf" TargetMode="External"/><Relationship Id="rId182" Type="http://schemas.openxmlformats.org/officeDocument/2006/relationships/hyperlink" Target="04_ABRIL_PP_2020/LIBRANZA%20COMF%20BDC%20ABRIL.pdf" TargetMode="External"/><Relationship Id="rId6" Type="http://schemas.openxmlformats.org/officeDocument/2006/relationships/hyperlink" Target="04_ABRIL_PP_2020/TRANSORTE%20JOALCO%20SA%20FCT-043554.pdf" TargetMode="External"/><Relationship Id="rId23" Type="http://schemas.openxmlformats.org/officeDocument/2006/relationships/hyperlink" Target="04_ABRIL_PP_2020/SERPOMAR%20%20FCT%2015405.pdf" TargetMode="External"/><Relationship Id="rId119" Type="http://schemas.openxmlformats.org/officeDocument/2006/relationships/hyperlink" Target="04_ABRIL_PP_2020/APROBACIONES/APROBACION%20RH%20GROUP%20FC%2014001%20-%2014002.pdf" TargetMode="External"/><Relationship Id="rId44" Type="http://schemas.openxmlformats.org/officeDocument/2006/relationships/hyperlink" Target="04_ABRIL_PP_2020/INTELECTUM%20FC%202315.pdf" TargetMode="External"/><Relationship Id="rId65" Type="http://schemas.openxmlformats.org/officeDocument/2006/relationships/hyperlink" Target="04_ABRIL_PP_2020/APROBACIONES/ALPOPULAR%20LG12797.msg" TargetMode="External"/><Relationship Id="rId86" Type="http://schemas.openxmlformats.org/officeDocument/2006/relationships/hyperlink" Target="04_ABRIL_PP_2020/APROBACIONES/APROBACION%20MICHAEL.msg" TargetMode="External"/><Relationship Id="rId130" Type="http://schemas.openxmlformats.org/officeDocument/2006/relationships/hyperlink" Target="04_ABRIL_PP_2020/APROBACIONES/APROBACION%20FACTURAS%20ABRIL%202%20OMAR%20RAMOS.msg" TargetMode="External"/><Relationship Id="rId151" Type="http://schemas.openxmlformats.org/officeDocument/2006/relationships/hyperlink" Target="04_ABRIL_PP_2020/APROBACIONES/APROBACION%20FACTURAS%20ABRIL%202%20VICTOR%20SABOGAL.msg" TargetMode="External"/><Relationship Id="rId172" Type="http://schemas.openxmlformats.org/officeDocument/2006/relationships/hyperlink" Target="04_ABRIL_PP_2020/APROBACIONES/APROBACIONES%20JHANN%20FORERO.msg" TargetMode="External"/><Relationship Id="rId193" Type="http://schemas.openxmlformats.org/officeDocument/2006/relationships/hyperlink" Target="04_ABRIL_PP_2020/APROBACIONES/APROBACION%20TRANSP%20FLORIAN%20FC%20881.msg" TargetMode="External"/><Relationship Id="rId13" Type="http://schemas.openxmlformats.org/officeDocument/2006/relationships/hyperlink" Target="04_ABRIL_PP_2020/JHON%20JOJOA%20GASTOS%20DE%20VIAJE.pdf" TargetMode="External"/><Relationship Id="rId109" Type="http://schemas.openxmlformats.org/officeDocument/2006/relationships/hyperlink" Target="04_ABRIL_PP_2020/GECOLSA%20FCT%209415.pdf" TargetMode="External"/><Relationship Id="rId34" Type="http://schemas.openxmlformats.org/officeDocument/2006/relationships/hyperlink" Target="04_ABRIL_PP_2020/TRANSPORTE%20Y%20SERVICIOS%20FLORIAN%20FCT-868.pdf" TargetMode="External"/><Relationship Id="rId55" Type="http://schemas.openxmlformats.org/officeDocument/2006/relationships/hyperlink" Target="04_ABRIL_PP_2020/PAPELERIA%20MODERNA%20FC%20422.pdf" TargetMode="External"/><Relationship Id="rId76" Type="http://schemas.openxmlformats.org/officeDocument/2006/relationships/hyperlink" Target="04_ABRIL_PP_2020/APROBACIONES/APROBACIONES%20VICTOR%20SABOGAL.msg" TargetMode="External"/><Relationship Id="rId97" Type="http://schemas.openxmlformats.org/officeDocument/2006/relationships/hyperlink" Target="04_ABRIL_PP_2020/CUENTA%20DE%20COBRO%20OSCAR%20VANEGAS%20$976.500.pdf" TargetMode="External"/><Relationship Id="rId120" Type="http://schemas.openxmlformats.org/officeDocument/2006/relationships/hyperlink" Target="04_ABRIL_PP_2020/APROBACIONES/APROBACION%20RH%20GROUP%20FC%2014001%20-%2014002.pdf" TargetMode="External"/><Relationship Id="rId141" Type="http://schemas.openxmlformats.org/officeDocument/2006/relationships/hyperlink" Target="04_ABRIL_PP_2020/APROBACIONES/APROBACION%20FACTURAS%20WILLIAM%20LOZADA.msg" TargetMode="External"/><Relationship Id="rId7" Type="http://schemas.openxmlformats.org/officeDocument/2006/relationships/hyperlink" Target="04_ABRIL_PP_2020/TRANSPORTE%20JOALCO%20SA%20FCT-043560.pdf" TargetMode="External"/><Relationship Id="rId71" Type="http://schemas.openxmlformats.org/officeDocument/2006/relationships/hyperlink" Target="04_ABRIL_PP_2020/APROBACIONES/APROBACIONES%20VICTOR%20SABOGAL.msg" TargetMode="External"/><Relationship Id="rId92" Type="http://schemas.openxmlformats.org/officeDocument/2006/relationships/hyperlink" Target="04_ABRIL_PP_2020/NOTA%20CREDITO%20ALTALENE%201008.pdf" TargetMode="External"/><Relationship Id="rId162" Type="http://schemas.openxmlformats.org/officeDocument/2006/relationships/hyperlink" Target="04_ABRIL_PP_2020/APROBACIONES/APROBACION%20EMPAQUETADURAS%20Y%20EMPAQUES.msg" TargetMode="External"/><Relationship Id="rId183" Type="http://schemas.openxmlformats.org/officeDocument/2006/relationships/hyperlink" Target="04_ABRIL_PP_2020/APROBACIONES/APROBACION%20FC%20LIBRANZA%20COMFENALCO.xlsx" TargetMode="External"/><Relationship Id="rId2" Type="http://schemas.openxmlformats.org/officeDocument/2006/relationships/hyperlink" Target="04_ABRIL_PP_2020/GAMA%20SAS%20FCT-218.PDF" TargetMode="External"/><Relationship Id="rId29" Type="http://schemas.openxmlformats.org/officeDocument/2006/relationships/hyperlink" Target="04_ABRIL_PP_2020/ASOCIADOS%20G&amp;J%20FCT-1.pdf" TargetMode="External"/><Relationship Id="rId24" Type="http://schemas.openxmlformats.org/officeDocument/2006/relationships/hyperlink" Target="04_ABRIL_PP_2020/EDIFICIO%20KAIWA%20FCT-503.PDF" TargetMode="External"/><Relationship Id="rId40" Type="http://schemas.openxmlformats.org/officeDocument/2006/relationships/hyperlink" Target="04_ABRIL_PP_2020/BULKMATIC%20MEXICO%20FC%20307292.pdf" TargetMode="External"/><Relationship Id="rId45" Type="http://schemas.openxmlformats.org/officeDocument/2006/relationships/hyperlink" Target="04_ABRIL_PP_2020/JDF%20FCT%209661.pdf" TargetMode="External"/><Relationship Id="rId66" Type="http://schemas.openxmlformats.org/officeDocument/2006/relationships/hyperlink" Target="04_ABRIL_PP_2020/APROBACIONES/APROBACIONES%20OMAR%20RAMOS.xlsx" TargetMode="External"/><Relationship Id="rId87" Type="http://schemas.openxmlformats.org/officeDocument/2006/relationships/hyperlink" Target="04_ABRIL_PP_2020/APROBACIONES/APROBACIONES%20FACTURAS%20ABRIL%20GH.xlsx" TargetMode="External"/><Relationship Id="rId110" Type="http://schemas.openxmlformats.org/officeDocument/2006/relationships/hyperlink" Target="04_ABRIL_PP_2020/HONOR%20FC%2083159.pdf" TargetMode="External"/><Relationship Id="rId115" Type="http://schemas.openxmlformats.org/officeDocument/2006/relationships/hyperlink" Target="04_ABRIL_PP_2020/TKARGA%20FC%2034214.pdf" TargetMode="External"/><Relationship Id="rId131" Type="http://schemas.openxmlformats.org/officeDocument/2006/relationships/hyperlink" Target="04_ABRIL_PP_2020/APROBACIONES/APROBACION%20FACTURAS%20ABRIL%202%20OMAR%20RAMOS.msg" TargetMode="External"/><Relationship Id="rId136" Type="http://schemas.openxmlformats.org/officeDocument/2006/relationships/hyperlink" Target="04_ABRIL_PP_2020/APROBACIONES/APROBACIONES%20JOSE%20LUGO%202.msg" TargetMode="External"/><Relationship Id="rId157" Type="http://schemas.openxmlformats.org/officeDocument/2006/relationships/hyperlink" Target="04_ABRIL_PP_2020/APROBACIONES/APROBACION%20INDUSTRIAS%20TECNITANQUES.msg" TargetMode="External"/><Relationship Id="rId178" Type="http://schemas.openxmlformats.org/officeDocument/2006/relationships/hyperlink" Target="04_ABRIL_PP_2020/APROBACIONES/APROBACION%20FACT%20JOALCO%2004-4128.msg" TargetMode="External"/><Relationship Id="rId61" Type="http://schemas.openxmlformats.org/officeDocument/2006/relationships/hyperlink" Target="04_ABRIL_PP_2020/AGUAS%20DE%20CGENA%20FC%2035572268.pdf" TargetMode="External"/><Relationship Id="rId82" Type="http://schemas.openxmlformats.org/officeDocument/2006/relationships/hyperlink" Target="04_ABRIL_PP_2020/APROBACIONES/APROBACIONES%20VICTOR%20SABOGAL.msg" TargetMode="External"/><Relationship Id="rId152" Type="http://schemas.openxmlformats.org/officeDocument/2006/relationships/hyperlink" Target="04_ABRIL_PP_2020/APROBACIONES/APROBACION%20FACTURAS%20ABRIL%202%20VICTOR%20SABOGAL.msg" TargetMode="External"/><Relationship Id="rId173" Type="http://schemas.openxmlformats.org/officeDocument/2006/relationships/hyperlink" Target="04_ABRIL_PP_2020/APROBACIONES/APROBACIONES%20JHANN%20FORERO.msg" TargetMode="External"/><Relationship Id="rId194" Type="http://schemas.openxmlformats.org/officeDocument/2006/relationships/hyperlink" Target="04_ABRIL_PP_2020/APROBACIONES/APROBACION%20RH%20GROUP%2014027.msg" TargetMode="External"/><Relationship Id="rId19" Type="http://schemas.openxmlformats.org/officeDocument/2006/relationships/hyperlink" Target="04_ABRIL_PP_2020/AVANTEL%20FCT-%2017287044.pdf" TargetMode="External"/><Relationship Id="rId14" Type="http://schemas.openxmlformats.org/officeDocument/2006/relationships/hyperlink" Target="04_ABRIL_PP_2020/ALPOPULAR%20SA%20FCT-LG12690.pdf" TargetMode="External"/><Relationship Id="rId30" Type="http://schemas.openxmlformats.org/officeDocument/2006/relationships/hyperlink" Target="04_ABRIL_PP_2020/NOMINAPP%20Fact%20-%209041.pdf" TargetMode="External"/><Relationship Id="rId35" Type="http://schemas.openxmlformats.org/officeDocument/2006/relationships/hyperlink" Target="04_ABRIL_PP_2020/GRUPO%20RECORDAR%20SAS%20FCT-96043.pdf" TargetMode="External"/><Relationship Id="rId56" Type="http://schemas.openxmlformats.org/officeDocument/2006/relationships/hyperlink" Target="04_ABRIL_PP_2020/INVERTRANS%20FC%204509.pdf" TargetMode="External"/><Relationship Id="rId77" Type="http://schemas.openxmlformats.org/officeDocument/2006/relationships/hyperlink" Target="04_ABRIL_PP_2020/APROBACIONES/APROBACIONES%20VICTOR%20SABOGAL.msg" TargetMode="External"/><Relationship Id="rId100" Type="http://schemas.openxmlformats.org/officeDocument/2006/relationships/hyperlink" Target="04_ABRIL_PP_2020/EQUIPOS%20TECNIMETALICOS%20FACT%2041393.pdf" TargetMode="External"/><Relationship Id="rId105" Type="http://schemas.openxmlformats.org/officeDocument/2006/relationships/hyperlink" Target="04_ABRIL_PP_2020/SOCIEDAD%20PORTUARIA%20DE%20BMEJA%20FC%203001.pdf" TargetMode="External"/><Relationship Id="rId126" Type="http://schemas.openxmlformats.org/officeDocument/2006/relationships/hyperlink" Target="04_ABRIL_PP_2020/APROBACIONES/APROBACIONES%20JOSE%20LUGO.msg" TargetMode="External"/><Relationship Id="rId147" Type="http://schemas.openxmlformats.org/officeDocument/2006/relationships/hyperlink" Target="04_ABRIL_PP_2020/APROBACIONES/APROBACION%20FACTURAS%20ABRIL%202%20VICTOR%20SABOGAL.msg" TargetMode="External"/><Relationship Id="rId168" Type="http://schemas.openxmlformats.org/officeDocument/2006/relationships/hyperlink" Target="04_ABRIL_PP_2020/APROBACIONES/APROBACIONES%20JHANN%20FORERO.msg" TargetMode="External"/><Relationship Id="rId8" Type="http://schemas.openxmlformats.org/officeDocument/2006/relationships/hyperlink" Target="04_ABRIL_PP_2020/SOCIEDAD%20PORTUARIA%20BARRANCABERMEJA%20FCT-2994%20Y%20NC.pdf" TargetMode="External"/><Relationship Id="rId51" Type="http://schemas.openxmlformats.org/officeDocument/2006/relationships/hyperlink" Target="04_ABRIL_PP_2020/TERREROS%20BARRERA%20NC%205.pdf" TargetMode="External"/><Relationship Id="rId72" Type="http://schemas.openxmlformats.org/officeDocument/2006/relationships/hyperlink" Target="04_ABRIL_PP_2020/APROBACIONES/APROBACIONES%20VICTOR%20SABOGAL.msg" TargetMode="External"/><Relationship Id="rId93" Type="http://schemas.openxmlformats.org/officeDocument/2006/relationships/hyperlink" Target="04_ABRIL_PP_2020/CTA%20DE%20COBRO%20JEISON%20ALSINA%20$450.000.docx" TargetMode="External"/><Relationship Id="rId98" Type="http://schemas.openxmlformats.org/officeDocument/2006/relationships/hyperlink" Target="04_ABRIL_PP_2020/ABINTEC%20FCT%201389.pdf" TargetMode="External"/><Relationship Id="rId121" Type="http://schemas.openxmlformats.org/officeDocument/2006/relationships/hyperlink" Target="04_ABRIL_PP_2020/APROBACIONES/APROBACION%20TKARGA%20FC%2034214.msg" TargetMode="External"/><Relationship Id="rId142" Type="http://schemas.openxmlformats.org/officeDocument/2006/relationships/hyperlink" Target="04_ABRIL_PP_2020/EMPAQUETADURAS%20Y%20EMPAQUES%20FC%20305710.pdf" TargetMode="External"/><Relationship Id="rId163" Type="http://schemas.openxmlformats.org/officeDocument/2006/relationships/hyperlink" Target="04_ABRIL_PP_2020/APROBACIONES/APROBACION%20FACTURA%20JOALCO%204124.msg" TargetMode="External"/><Relationship Id="rId184" Type="http://schemas.openxmlformats.org/officeDocument/2006/relationships/hyperlink" Target="04_ABRIL_PP_2020/FC%20POLIZA%20SURA%20ABRIL.pdf" TargetMode="External"/><Relationship Id="rId189" Type="http://schemas.openxmlformats.org/officeDocument/2006/relationships/hyperlink" Target="04_ABRIL_PP_2020/NOTA%20CREDITO%20RECORDAR%20453.pdf" TargetMode="External"/><Relationship Id="rId3" Type="http://schemas.openxmlformats.org/officeDocument/2006/relationships/hyperlink" Target="04_ABRIL_PP_2020/OPERACION%20LOGISTICA%20JDF%20SAS%20FCT-9621.pdf" TargetMode="External"/><Relationship Id="rId25" Type="http://schemas.openxmlformats.org/officeDocument/2006/relationships/hyperlink" Target="04_ABRIL_PP_2020/HONOR%20LTDA%20FCT-81448.pdf" TargetMode="External"/><Relationship Id="rId46" Type="http://schemas.openxmlformats.org/officeDocument/2006/relationships/hyperlink" Target="04_ABRIL_PP_2020/OPTIHOSE%20FC%20140.pdf" TargetMode="External"/><Relationship Id="rId67" Type="http://schemas.openxmlformats.org/officeDocument/2006/relationships/hyperlink" Target="04_ABRIL_PP_2020/APROBACIONES/APROBACIONES%20OMAR%20RAMOS.xlsx" TargetMode="External"/><Relationship Id="rId116" Type="http://schemas.openxmlformats.org/officeDocument/2006/relationships/hyperlink" Target="04_ABRIL_PP_2020/APROBACIONES/QUICK%20HELP%20FCT%205944.msg" TargetMode="External"/><Relationship Id="rId137" Type="http://schemas.openxmlformats.org/officeDocument/2006/relationships/hyperlink" Target="04_ABRIL_PP_2020/APROBACIONES/APROBACIONES%20JOSE%20LUGO%202.msg" TargetMode="External"/><Relationship Id="rId158" Type="http://schemas.openxmlformats.org/officeDocument/2006/relationships/hyperlink" Target="04_ABRIL_PP_2020/APROBACIONES/APROBACION%20INDUSTRIAS%20TECNITANQUES.msg" TargetMode="External"/><Relationship Id="rId20" Type="http://schemas.openxmlformats.org/officeDocument/2006/relationships/hyperlink" Target="04_ABRIL_PP_2020/PROSEGUR%20FCT-V1021618.pdf" TargetMode="External"/><Relationship Id="rId41" Type="http://schemas.openxmlformats.org/officeDocument/2006/relationships/hyperlink" Target="04_ABRIL_PP_2020/BULKMATIC%20MEXICO%20FC%20307293.pdf" TargetMode="External"/><Relationship Id="rId62" Type="http://schemas.openxmlformats.org/officeDocument/2006/relationships/hyperlink" Target="04_ABRIL_PP_2020/TIGO%20UNE%20FCT-984607536-51.pdf" TargetMode="External"/><Relationship Id="rId83" Type="http://schemas.openxmlformats.org/officeDocument/2006/relationships/hyperlink" Target="04_ABRIL_PP_2020/APROBACIONES/APROBACIONES%20VICTOR%20SABOGAL.msg" TargetMode="External"/><Relationship Id="rId88" Type="http://schemas.openxmlformats.org/officeDocument/2006/relationships/hyperlink" Target="04_ABRIL_PP_2020/APROBACIONES/APROBACIONES%20FACTURAS%20ABRIL%20GH.xlsx" TargetMode="External"/><Relationship Id="rId111" Type="http://schemas.openxmlformats.org/officeDocument/2006/relationships/hyperlink" Target="04_ABRIL_PP_2020/RECORDAR%20FC%2096402.pdf" TargetMode="External"/><Relationship Id="rId132" Type="http://schemas.openxmlformats.org/officeDocument/2006/relationships/hyperlink" Target="04_ABRIL_PP_2020/APROBACIONES/APROBACION%20FACTURAS%20ABRIL%202%20OMAR%20RAMOS.msg" TargetMode="External"/><Relationship Id="rId153" Type="http://schemas.openxmlformats.org/officeDocument/2006/relationships/hyperlink" Target="04_ABRIL_PP_2020/INDUSTRIAS%20TECNITANQUES%20FC%20229.PDF" TargetMode="External"/><Relationship Id="rId174" Type="http://schemas.openxmlformats.org/officeDocument/2006/relationships/hyperlink" Target="04_ABRIL_PP_2020/APROBACIONES/APROBACIONES%20JHANN%20FORERO.msg" TargetMode="External"/><Relationship Id="rId179" Type="http://schemas.openxmlformats.org/officeDocument/2006/relationships/hyperlink" Target="04_ABRIL_PP_2020/TRANSPORTES%20JOALCO%20FC%2004-4129.pdf" TargetMode="External"/><Relationship Id="rId195" Type="http://schemas.openxmlformats.org/officeDocument/2006/relationships/hyperlink" Target="04_ABRIL_PP_2020/CAJA%20MENOR%20BCABJA%20ABRIL%2029%20$590.700=.pdf" TargetMode="External"/><Relationship Id="rId190" Type="http://schemas.openxmlformats.org/officeDocument/2006/relationships/hyperlink" Target="04_ABRIL_PP_2020/MOVISTAR%20FC%20195855012.pdf" TargetMode="External"/><Relationship Id="rId15" Type="http://schemas.openxmlformats.org/officeDocument/2006/relationships/hyperlink" Target="04_ABRIL_PP_2020/TRANSMAMONAL%20FCT-20261.pdf" TargetMode="External"/><Relationship Id="rId36" Type="http://schemas.openxmlformats.org/officeDocument/2006/relationships/hyperlink" Target="04_ABRIL_PP_2020/GRUPO%20RECORDAR%20SAS%20FCT-96044.pdf" TargetMode="External"/><Relationship Id="rId57" Type="http://schemas.openxmlformats.org/officeDocument/2006/relationships/hyperlink" Target="04_ABRIL_PP_2020/SYSO%20FC%206052.pdf" TargetMode="External"/><Relationship Id="rId106" Type="http://schemas.openxmlformats.org/officeDocument/2006/relationships/hyperlink" Target="04_ABRIL_PP_2020/SR%20FCT%20285.pdf" TargetMode="External"/><Relationship Id="rId127" Type="http://schemas.openxmlformats.org/officeDocument/2006/relationships/hyperlink" Target="04_ABRIL_PP_2020/APROBACIONES/ALPOPULAR%20LG13136.msg" TargetMode="External"/><Relationship Id="rId10" Type="http://schemas.openxmlformats.org/officeDocument/2006/relationships/hyperlink" Target="04_ABRIL_PP_2020/COLOMTEL%20SAS%20FCT-12102.pdf" TargetMode="External"/><Relationship Id="rId31" Type="http://schemas.openxmlformats.org/officeDocument/2006/relationships/hyperlink" Target="04_ABRIL_PP_2020/TRANSMAMONAL%20FCT-20263.pdf" TargetMode="External"/><Relationship Id="rId52" Type="http://schemas.openxmlformats.org/officeDocument/2006/relationships/hyperlink" Target="04_ABRIL_PP_2020/GECOLSA%20NC%203768.pdf" TargetMode="External"/><Relationship Id="rId73" Type="http://schemas.openxmlformats.org/officeDocument/2006/relationships/hyperlink" Target="04_ABRIL_PP_2020/APROBACIONES/APROBACIONES%20VICTOR%20SABOGAL.msg" TargetMode="External"/><Relationship Id="rId78" Type="http://schemas.openxmlformats.org/officeDocument/2006/relationships/hyperlink" Target="04_ABRIL_PP_2020/APROBACIONES/APROBACIONES%20VICTOR%20SABOGAL.msg" TargetMode="External"/><Relationship Id="rId94" Type="http://schemas.openxmlformats.org/officeDocument/2006/relationships/hyperlink" Target="04_ABRIL_PP_2020/APROBACIONES/APROBACION%20C%20DE%20COBRO%20%20JIESON%20ALSINATRANSPORTE%20URBANO%20ABRIL.msg" TargetMode="External"/><Relationship Id="rId99" Type="http://schemas.openxmlformats.org/officeDocument/2006/relationships/hyperlink" Target="04_ABRIL_PP_2020/EQUIPOS%20TECNIMETALICOS%20FACT%2041392.pdf" TargetMode="External"/><Relationship Id="rId101" Type="http://schemas.openxmlformats.org/officeDocument/2006/relationships/hyperlink" Target="04_ABRIL_PP_2020/EQUIPOS%20TECNIMETALICOS%20FACT%2041394.pdf" TargetMode="External"/><Relationship Id="rId122" Type="http://schemas.openxmlformats.org/officeDocument/2006/relationships/hyperlink" Target="04_ABRIL_PP_2020/APROBACIONES/APROBACIONES%20JOSE%20LUGO.msg" TargetMode="External"/><Relationship Id="rId143" Type="http://schemas.openxmlformats.org/officeDocument/2006/relationships/hyperlink" Target="04_ABRIL_PP_2020/APROBACIONES/SOPORTE%20FACT%20JOALCO%2004-4114.msg" TargetMode="External"/><Relationship Id="rId148" Type="http://schemas.openxmlformats.org/officeDocument/2006/relationships/hyperlink" Target="04_ABRIL_PP_2020/APROBACIONES/APROBACION%20FACTURAS%20ABRIL%202%20VICTOR%20SABOGAL.msg" TargetMode="External"/><Relationship Id="rId164" Type="http://schemas.openxmlformats.org/officeDocument/2006/relationships/hyperlink" Target="04_ABRIL_PP_2020/TRANSPORTES%20JOALCO%2004-4126.pdf" TargetMode="External"/><Relationship Id="rId169" Type="http://schemas.openxmlformats.org/officeDocument/2006/relationships/hyperlink" Target="04_ABRIL_PP_2020/APROBACIONES/APROBACIONES%20JHANN%20FORERO.msg" TargetMode="External"/><Relationship Id="rId185" Type="http://schemas.openxmlformats.org/officeDocument/2006/relationships/hyperlink" Target="04_ABRIL_PP_2020/COTRASUR%20FCT%201053226.pdf" TargetMode="External"/><Relationship Id="rId4" Type="http://schemas.openxmlformats.org/officeDocument/2006/relationships/hyperlink" Target="04_ABRIL_PP_2020/OPERACION%20LOGISTICA%20JDF%20SAS%20FCT-9622.pdf" TargetMode="External"/><Relationship Id="rId9" Type="http://schemas.openxmlformats.org/officeDocument/2006/relationships/hyperlink" Target="04_ABRIL_PP_2020/SOCIEDAD%20PORTUARIA%20BARRANCABERMEJA%20FCT-2994%20Y%20NC.pdf" TargetMode="External"/><Relationship Id="rId180" Type="http://schemas.openxmlformats.org/officeDocument/2006/relationships/hyperlink" Target="04_ABRIL_PP_2020/APROBACIONES/APROBACION%20FACT%20JOALCO%2004-4129.msg" TargetMode="External"/><Relationship Id="rId26" Type="http://schemas.openxmlformats.org/officeDocument/2006/relationships/hyperlink" Target="04_ABRIL_PP_2020/COPETRAN%20FACTURA%20C5237559.PDF" TargetMode="External"/><Relationship Id="rId47" Type="http://schemas.openxmlformats.org/officeDocument/2006/relationships/hyperlink" Target="04_ABRIL_PP_2020/OPTIHOSE%20FC%20141.pdf" TargetMode="External"/><Relationship Id="rId68" Type="http://schemas.openxmlformats.org/officeDocument/2006/relationships/hyperlink" Target="04_ABRIL_PP_2020/APROBACIONES/APROBACIONES%20OMAR%20RAMOS.xlsx" TargetMode="External"/><Relationship Id="rId89" Type="http://schemas.openxmlformats.org/officeDocument/2006/relationships/hyperlink" Target="04_ABRIL_PP_2020/APROBACIONES/APROBACIONES%20FACTURAS%20ABRIL%20GH.xlsx" TargetMode="External"/><Relationship Id="rId112" Type="http://schemas.openxmlformats.org/officeDocument/2006/relationships/hyperlink" Target="04_ABRIL_PP_2020/RECORDAR%20FC%2096403.pdf" TargetMode="External"/><Relationship Id="rId133" Type="http://schemas.openxmlformats.org/officeDocument/2006/relationships/hyperlink" Target="04_ABRIL_PP_2020/APROBACIONES/APROBACION%20FACTURAS%20ABRIL%202%20OMAR%20RAMOS.msg" TargetMode="External"/><Relationship Id="rId154" Type="http://schemas.openxmlformats.org/officeDocument/2006/relationships/hyperlink" Target="04_ABRIL_PP_2020/INDUSTRIAS%20TECNITANQUES%20FC%20230.PDF" TargetMode="External"/><Relationship Id="rId175" Type="http://schemas.openxmlformats.org/officeDocument/2006/relationships/hyperlink" Target="04_ABRIL_PP_2020/APROBACIONES/APROBACION%20INTELECTUM.msg" TargetMode="External"/><Relationship Id="rId196" Type="http://schemas.openxmlformats.org/officeDocument/2006/relationships/hyperlink" Target="04_ABRIL_PP_2020/APROBACIONES/APROBACION%20CAJA%20MENOR%20CEDIS%20BARRANCABERMEJA%20$590.700%20ABRIL292020.msg" TargetMode="External"/><Relationship Id="rId16" Type="http://schemas.openxmlformats.org/officeDocument/2006/relationships/hyperlink" Target="04_ABRIL_PP_2020/CAJA%20MENOR%20EJA%20ABRIL%20$1.898.400.pdf" TargetMode="External"/><Relationship Id="rId37" Type="http://schemas.openxmlformats.org/officeDocument/2006/relationships/hyperlink" Target="04_ABRIL_PP_2020/ABOGADOS%20Y%20CONSULTORES%20FC%2080.pdf" TargetMode="External"/><Relationship Id="rId58" Type="http://schemas.openxmlformats.org/officeDocument/2006/relationships/hyperlink" Target="04_ABRIL_PP_2020/SYSO%20FC%206053.pdf" TargetMode="External"/><Relationship Id="rId79" Type="http://schemas.openxmlformats.org/officeDocument/2006/relationships/hyperlink" Target="04_ABRIL_PP_2020/APROBACIONES/APROBACIONES%20VICTOR%20SABOGAL.msg" TargetMode="External"/><Relationship Id="rId102" Type="http://schemas.openxmlformats.org/officeDocument/2006/relationships/hyperlink" Target="04_ABRIL_PP_2020/GECOLSA%20FC%209390.pdf" TargetMode="External"/><Relationship Id="rId123" Type="http://schemas.openxmlformats.org/officeDocument/2006/relationships/hyperlink" Target="04_ABRIL_PP_2020/APROBACIONES/APROBACIONES%20JOSE%20LUGO.msg" TargetMode="External"/><Relationship Id="rId144" Type="http://schemas.openxmlformats.org/officeDocument/2006/relationships/hyperlink" Target="04_ABRIL_PP_2020/TRANSPORTES%20JOALCO%20FC%204122.pdf" TargetMode="External"/><Relationship Id="rId90" Type="http://schemas.openxmlformats.org/officeDocument/2006/relationships/hyperlink" Target="04_ABRIL_PP_2020/TRANSPORTE%20PERSONAL%20BARRANCA%20$440.000.pdf" TargetMode="External"/><Relationship Id="rId165" Type="http://schemas.openxmlformats.org/officeDocument/2006/relationships/hyperlink" Target="04_ABRIL_PP_2020/APROBACIONES/APROBACION%20ABINTEC.msg" TargetMode="External"/><Relationship Id="rId186" Type="http://schemas.openxmlformats.org/officeDocument/2006/relationships/hyperlink" Target="04_ABRIL_PP_2020/APROBACIONES/RE%20APROBACION%20FC%20COTRASUR%201053226.msg" TargetMode="External"/><Relationship Id="rId27" Type="http://schemas.openxmlformats.org/officeDocument/2006/relationships/hyperlink" Target="04_ABRIL_PP_2020/COPETRAN%20FACTURA%20C5237572.PDF" TargetMode="External"/><Relationship Id="rId48" Type="http://schemas.openxmlformats.org/officeDocument/2006/relationships/hyperlink" Target="04_ABRIL_PP_2020/OPTIHOSE%20FC%20142.pdf" TargetMode="External"/><Relationship Id="rId69" Type="http://schemas.openxmlformats.org/officeDocument/2006/relationships/hyperlink" Target="04_ABRIL_PP_2020/APROBACIONES/APROBACIONES%20OMAR%20RAMOS.xlsx" TargetMode="External"/><Relationship Id="rId113" Type="http://schemas.openxmlformats.org/officeDocument/2006/relationships/hyperlink" Target="04_ABRIL_PP_2020/RH%20GROUP%20FC%20P14001.pdf" TargetMode="External"/><Relationship Id="rId134" Type="http://schemas.openxmlformats.org/officeDocument/2006/relationships/hyperlink" Target="04_ABRIL_PP_2020/TRANSPORTES%20JOALCO%20FC%204114.pdf" TargetMode="External"/><Relationship Id="rId80" Type="http://schemas.openxmlformats.org/officeDocument/2006/relationships/hyperlink" Target="04_ABRIL_PP_2020/APROBACIONES/APROBACIONES%20VICTOR%20SABOGAL.msg" TargetMode="External"/><Relationship Id="rId155" Type="http://schemas.openxmlformats.org/officeDocument/2006/relationships/hyperlink" Target="04_ABRIL_PP_2020/INDUSTRIAS%20TECNITANQUES%20FC%20231.PDF" TargetMode="External"/><Relationship Id="rId176" Type="http://schemas.openxmlformats.org/officeDocument/2006/relationships/hyperlink" Target="04_ABRIL_PP_2020/APROBACIONES/APROBACION%20FACT%20JOALCO%2004-4126.msg" TargetMode="External"/><Relationship Id="rId197" Type="http://schemas.openxmlformats.org/officeDocument/2006/relationships/hyperlink" Target="04_ABRIL_PP_2020/OPERACION%20LOGISTICA%20JDF%20SAS%20FCT-9700.pdf" TargetMode="External"/><Relationship Id="rId17" Type="http://schemas.openxmlformats.org/officeDocument/2006/relationships/hyperlink" Target="04_ABRIL_PP_2020/TRANSPORTE%20JOALCO%20SA%20FCT-043593.pdf" TargetMode="External"/><Relationship Id="rId38" Type="http://schemas.openxmlformats.org/officeDocument/2006/relationships/hyperlink" Target="04_ABRIL_PP_2020/BULKMATIC%20MEXICO%20FC%20307290.pdf" TargetMode="External"/><Relationship Id="rId59" Type="http://schemas.openxmlformats.org/officeDocument/2006/relationships/hyperlink" Target="04_ABRIL_PP_2020/ZONA%20FRANCA%20LA%20CANDELARIA%20FACT%204-19876.pdf" TargetMode="External"/><Relationship Id="rId103" Type="http://schemas.openxmlformats.org/officeDocument/2006/relationships/hyperlink" Target="04_ABRIL_PP_2020/QUICK%20HELP%20FCT%205944.pdf" TargetMode="External"/><Relationship Id="rId124" Type="http://schemas.openxmlformats.org/officeDocument/2006/relationships/hyperlink" Target="04_ABRIL_PP_2020/APROBACIONES/APROBACIONES%20JOSE%20LUGO.msg" TargetMode="External"/><Relationship Id="rId70" Type="http://schemas.openxmlformats.org/officeDocument/2006/relationships/hyperlink" Target="04_ABRIL_PP_2020/APROBACIONES/APROBACIONES%20OMAR%20RAMOS.xlsx" TargetMode="External"/><Relationship Id="rId91" Type="http://schemas.openxmlformats.org/officeDocument/2006/relationships/hyperlink" Target="04_ABRIL_PP_2020/NOTA%20CREDITO%20ALTALENE%20986.pdf" TargetMode="External"/><Relationship Id="rId145" Type="http://schemas.openxmlformats.org/officeDocument/2006/relationships/hyperlink" Target="04_ABRIL_PP_2020/APROBACIONES/APROBACION%20FACT%20JOALCO%2004-4122.msg" TargetMode="External"/><Relationship Id="rId166" Type="http://schemas.openxmlformats.org/officeDocument/2006/relationships/hyperlink" Target="04_ABRIL_PP_2020/APROBACIONES/APROBACIONES%20JHANN%20FORERO.msg" TargetMode="External"/><Relationship Id="rId187" Type="http://schemas.openxmlformats.org/officeDocument/2006/relationships/hyperlink" Target="04_ABRIL_PP_2020/TRANSPORTES%20FLORIAN%20FC%20881.pdf" TargetMode="External"/><Relationship Id="rId1" Type="http://schemas.openxmlformats.org/officeDocument/2006/relationships/hyperlink" Target="04_ABRIL_PP_2020/KAITEC%20INTELLIGENT%20GROUP%20SAS%20FCT-55.pdf" TargetMode="External"/><Relationship Id="rId28" Type="http://schemas.openxmlformats.org/officeDocument/2006/relationships/hyperlink" Target="04_ABRIL_PP_2020/TERREROS%20BARRERA%20FCT-28.pdf" TargetMode="External"/><Relationship Id="rId49" Type="http://schemas.openxmlformats.org/officeDocument/2006/relationships/hyperlink" Target="04_ABRIL_PP_2020/OPTIHOSE%20FC%20143.pdf" TargetMode="External"/><Relationship Id="rId114" Type="http://schemas.openxmlformats.org/officeDocument/2006/relationships/hyperlink" Target="04_ABRIL_PP_2020/RH%20GROUP%20FC%20P14002.pdf" TargetMode="External"/><Relationship Id="rId60" Type="http://schemas.openxmlformats.org/officeDocument/2006/relationships/hyperlink" Target="04_ABRIL_PP_2020/AGUAS%20DE%20CARTAGENA%20FC%2037572000.pdf" TargetMode="External"/><Relationship Id="rId81" Type="http://schemas.openxmlformats.org/officeDocument/2006/relationships/hyperlink" Target="04_ABRIL_PP_2020/APROBACIONES/APROBACIONES%20VICTOR%20SABOGAL.msg" TargetMode="External"/><Relationship Id="rId135" Type="http://schemas.openxmlformats.org/officeDocument/2006/relationships/hyperlink" Target="04_ABRIL_PP_2020/APROBACIONES/APROBACIONES%20JOSE%20LUGO%202.msg" TargetMode="External"/><Relationship Id="rId156" Type="http://schemas.openxmlformats.org/officeDocument/2006/relationships/hyperlink" Target="04_ABRIL_PP_2020/APROBACIONES/APROBACION%20INDUSTRIAS%20TECNITANQUES.msg" TargetMode="External"/><Relationship Id="rId177" Type="http://schemas.openxmlformats.org/officeDocument/2006/relationships/hyperlink" Target="04_ABRIL_PP_2020/TRANSPORTES%20JOALCO%20FC%2004-4128.pdf" TargetMode="External"/><Relationship Id="rId18" Type="http://schemas.openxmlformats.org/officeDocument/2006/relationships/hyperlink" Target="04_ABRIL_PP_2020/TRANSPORTE%20JOALCO%20SA%20FCT-043611.pdf" TargetMode="External"/><Relationship Id="rId39" Type="http://schemas.openxmlformats.org/officeDocument/2006/relationships/hyperlink" Target="04_ABRIL_PP_2020/BULKMATIC%20MEXICO%20FC%20307291.pdf" TargetMode="External"/><Relationship Id="rId50" Type="http://schemas.openxmlformats.org/officeDocument/2006/relationships/hyperlink" Target="04_ABRIL_PP_2020/PAPELERIA%20MODERNA%20FC%20%20418.pdf" TargetMode="External"/><Relationship Id="rId104" Type="http://schemas.openxmlformats.org/officeDocument/2006/relationships/hyperlink" Target="04_ABRIL_PP_2020/RH%20GROUP%20FCP13967.pdf" TargetMode="External"/><Relationship Id="rId125" Type="http://schemas.openxmlformats.org/officeDocument/2006/relationships/hyperlink" Target="04_ABRIL_PP_2020/APROBACIONES/APROBACIONES%20JOSE%20LUGO.msg" TargetMode="External"/><Relationship Id="rId146" Type="http://schemas.openxmlformats.org/officeDocument/2006/relationships/hyperlink" Target="04_ABRIL_PP_2020/APROBACIONES/APROBACION%20FACTURAS%20ABRIL%202%20VICTOR%20SABOGAL.msg" TargetMode="External"/><Relationship Id="rId167" Type="http://schemas.openxmlformats.org/officeDocument/2006/relationships/hyperlink" Target="04_ABRIL_PP_2020/APROBACIONES/APROBACIONES%20JHANN%20FORERO.msg" TargetMode="External"/><Relationship Id="rId188" Type="http://schemas.openxmlformats.org/officeDocument/2006/relationships/hyperlink" Target="04_ABRIL_PP_2020/NOTA%20CREDITO%20RECORDAR%20452.pdf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03_MARZO_FP_2020/EH%20LYNN%20INDUSTRIES%20FCT-5184990.pdf" TargetMode="External"/><Relationship Id="rId21" Type="http://schemas.openxmlformats.org/officeDocument/2006/relationships/hyperlink" Target="03_MARZO_FP_2020/Aprobaciones/VoBo%20Optihose%20FCT%20-%20106.msg" TargetMode="External"/><Relationship Id="rId42" Type="http://schemas.openxmlformats.org/officeDocument/2006/relationships/hyperlink" Target="03_MARZO_FP_2020/LENCY%20MAYERLY%20CORREDOR%20PE&#209;A%20-CTA%20DE%20COBRO.pdf" TargetMode="External"/><Relationship Id="rId63" Type="http://schemas.openxmlformats.org/officeDocument/2006/relationships/hyperlink" Target="03_MARZO_FP_2020/SERPOMAR%20SAS%20FCT-15048.pdf" TargetMode="External"/><Relationship Id="rId84" Type="http://schemas.openxmlformats.org/officeDocument/2006/relationships/hyperlink" Target="03_MARZO_FP_2020/NYSI%20NEGOCIOS%20Y%20SOLUCIONES%20INTELIGENTES%20FCT-434.pdf" TargetMode="External"/><Relationship Id="rId138" Type="http://schemas.openxmlformats.org/officeDocument/2006/relationships/hyperlink" Target="03_MARZO_FP_2020/TRANSPORTE%20JOALCO%20SA%20FCT-043505.pdf" TargetMode="External"/><Relationship Id="rId159" Type="http://schemas.openxmlformats.org/officeDocument/2006/relationships/hyperlink" Target="03_MARZO_FP_2020/COPETRAN%20FCT-5286227.PDF" TargetMode="External"/><Relationship Id="rId170" Type="http://schemas.openxmlformats.org/officeDocument/2006/relationships/hyperlink" Target="03_MARZO_FP_2020/Aprobaciones/RV%20Facturas%20Para%20Aprobaci&#243;n%20Marzo%20(PP%20-%20MB%20-%20ZF%20La%20Candelaria).msg" TargetMode="External"/><Relationship Id="rId107" Type="http://schemas.openxmlformats.org/officeDocument/2006/relationships/hyperlink" Target="03_MARZO_FP_2020/SERVICAFI%20FCT-4354.pdf" TargetMode="External"/><Relationship Id="rId11" Type="http://schemas.openxmlformats.org/officeDocument/2006/relationships/hyperlink" Target="02_FEBRERO_FP_2020/TRANSPORTES%20HUMADEA%20SAS%20FCT-10-78270.pdf" TargetMode="External"/><Relationship Id="rId32" Type="http://schemas.openxmlformats.org/officeDocument/2006/relationships/hyperlink" Target="03_MARZO_FP_2020/COLOMTEL%20SAS%20FCT-11676.pdf" TargetMode="External"/><Relationship Id="rId53" Type="http://schemas.openxmlformats.org/officeDocument/2006/relationships/hyperlink" Target="03_MARZO_FP_2020/OPERACION%20LOGISTICA%20JDF%20SAS%20FCT-9576.pdf" TargetMode="External"/><Relationship Id="rId74" Type="http://schemas.openxmlformats.org/officeDocument/2006/relationships/hyperlink" Target="03_MARZO_FP_2020/CONLTANQUES%20SAS%20FCT-FE01-84019.pdf" TargetMode="External"/><Relationship Id="rId128" Type="http://schemas.openxmlformats.org/officeDocument/2006/relationships/hyperlink" Target="03_MARZO_FP_2020/WINDMOLLER%20&amp;%20HOLSCHER%20FCT%20-%204700301.pdf" TargetMode="External"/><Relationship Id="rId149" Type="http://schemas.openxmlformats.org/officeDocument/2006/relationships/hyperlink" Target="03_MARZO_FP_2020/REEMBOLSO%20CAJA%20MENOR%20CTG%20No.%2073.pdf" TargetMode="External"/><Relationship Id="rId5" Type="http://schemas.openxmlformats.org/officeDocument/2006/relationships/hyperlink" Target="03_MARZO_FP_2020/INTELECTUM%20SAS%20(VIAGGIO)%20FCT-TELE665.pdf" TargetMode="External"/><Relationship Id="rId95" Type="http://schemas.openxmlformats.org/officeDocument/2006/relationships/hyperlink" Target="03_MARZO_FP_2020/COLSUBSIDIO%20FCT-CBV1502682.pdf" TargetMode="External"/><Relationship Id="rId160" Type="http://schemas.openxmlformats.org/officeDocument/2006/relationships/hyperlink" Target="03_MARZO_FP_2020/OPERACION%20LOGISICA%20JDF%20SAS%20FCT-9620.pdf" TargetMode="External"/><Relationship Id="rId22" Type="http://schemas.openxmlformats.org/officeDocument/2006/relationships/hyperlink" Target="03_MARZO_FP_2020/OPTIHOSE%20RUBBER%20FCT-105.pdf" TargetMode="External"/><Relationship Id="rId43" Type="http://schemas.openxmlformats.org/officeDocument/2006/relationships/hyperlink" Target="03_MARZO_FP_2020/INTELECTUM%20SAS%20(VIAGGIO)%20FCT-MEDE2874.pdf" TargetMode="External"/><Relationship Id="rId64" Type="http://schemas.openxmlformats.org/officeDocument/2006/relationships/hyperlink" Target="03_MARZO_FP_2020/SERPOMAR%20SAS%20FCT-15049.pdf" TargetMode="External"/><Relationship Id="rId118" Type="http://schemas.openxmlformats.org/officeDocument/2006/relationships/hyperlink" Target="03_MARZO_FP_2020/COLOMBIA%20TELECOMUNICACIONES%20SAS%20(MOVISTAR)%20FCT-EC-%20195718752.pdf" TargetMode="External"/><Relationship Id="rId139" Type="http://schemas.openxmlformats.org/officeDocument/2006/relationships/hyperlink" Target="03_MARZO_FP_2020/OPERACION%20LOGISTICA%20JDF%20SAS%20FCT-9562.pdf" TargetMode="External"/><Relationship Id="rId85" Type="http://schemas.openxmlformats.org/officeDocument/2006/relationships/hyperlink" Target="03_MARZO_FP_2020/OPERACION%20LOGISTICA%20JDF%20SAS%20FCT-9585.pdf" TargetMode="External"/><Relationship Id="rId150" Type="http://schemas.openxmlformats.org/officeDocument/2006/relationships/hyperlink" Target="03_MARZO_FP_2020/AGUAS%20DE%20CARTAGENA%20FCT%20-%2037324069.pdf" TargetMode="External"/><Relationship Id="rId171" Type="http://schemas.openxmlformats.org/officeDocument/2006/relationships/hyperlink" Target="03_MARZO_FP_2020/Aprobaciones/RV%20Facturas%20Para%20Aprobaci&#243;n%20Marzo%20(PP%20-%20MB%20-%20ZF%20La%20Candelaria).msg" TargetMode="External"/><Relationship Id="rId12" Type="http://schemas.openxmlformats.org/officeDocument/2006/relationships/hyperlink" Target="02_FEBRERO_FP_2020/TRANSPORTES%20HUMADEA%20SAS%20FCT-10-78268.pdf" TargetMode="External"/><Relationship Id="rId33" Type="http://schemas.openxmlformats.org/officeDocument/2006/relationships/hyperlink" Target="03_MARZO_FP_2020/JURIDICA%20A&amp;C%20FCT-61.pdf" TargetMode="External"/><Relationship Id="rId108" Type="http://schemas.openxmlformats.org/officeDocument/2006/relationships/hyperlink" Target="03_MARZO_FP_2020/SERVICAFI%20FCT-4353.pdf" TargetMode="External"/><Relationship Id="rId129" Type="http://schemas.openxmlformats.org/officeDocument/2006/relationships/hyperlink" Target="03_MARZO_FP_2020/HUBEMAR%20-%20CTG-135046.pdf" TargetMode="External"/><Relationship Id="rId54" Type="http://schemas.openxmlformats.org/officeDocument/2006/relationships/hyperlink" Target="03_MARZO_FP_2020/OPERACION%20LOGISTICA%20JDF%20SAS%20FCT-9575.pdf" TargetMode="External"/><Relationship Id="rId75" Type="http://schemas.openxmlformats.org/officeDocument/2006/relationships/hyperlink" Target="03_MARZO_FP_2020/DITRIBUCIONES%20Y%20CALZADO%20DYD%20FCT-9517.pdf" TargetMode="External"/><Relationship Id="rId96" Type="http://schemas.openxmlformats.org/officeDocument/2006/relationships/hyperlink" Target="03_MARZO_FP_2020/SYSO%20EMPRESARIAL%20NC-%2058.pdf" TargetMode="External"/><Relationship Id="rId140" Type="http://schemas.openxmlformats.org/officeDocument/2006/relationships/hyperlink" Target="03_MARZO_FP_2020/OPERACION%20LOGISTICA%20JDF%20SAS%20FCT-9561.pdf" TargetMode="External"/><Relationship Id="rId161" Type="http://schemas.openxmlformats.org/officeDocument/2006/relationships/hyperlink" Target="03_MARZO_FP_2020/OPERACION%20LOGISTICA%20JDF%20SAS%20FCT-9618.pdf" TargetMode="External"/><Relationship Id="rId1" Type="http://schemas.openxmlformats.org/officeDocument/2006/relationships/hyperlink" Target="02_FEBRERO_FP_2020/COMFENALCO%204615878.pdf" TargetMode="External"/><Relationship Id="rId6" Type="http://schemas.openxmlformats.org/officeDocument/2006/relationships/hyperlink" Target="03_MARZO_FP_2020/PARQUIAMERICA%20PH%20FCT-11645.pdf" TargetMode="External"/><Relationship Id="rId23" Type="http://schemas.openxmlformats.org/officeDocument/2006/relationships/hyperlink" Target="03_MARZO_FP_2020/Aprobaciones/VoBo%20Optihose%20FCT%20-%20105.msg" TargetMode="External"/><Relationship Id="rId28" Type="http://schemas.openxmlformats.org/officeDocument/2006/relationships/hyperlink" Target="03_MARZO_FP_2020/Aprobaciones/VoBo%20ETM%20FCT-983.msg" TargetMode="External"/><Relationship Id="rId49" Type="http://schemas.openxmlformats.org/officeDocument/2006/relationships/hyperlink" Target="03_MARZO_FP_2020/INBAMAQ%20SAS%20FCT-E13.pdf" TargetMode="External"/><Relationship Id="rId114" Type="http://schemas.openxmlformats.org/officeDocument/2006/relationships/hyperlink" Target="03_MARZO_FP_2020/TRANSPORTES%20JOALCO%20SA%20FCT-04-3458.pdf" TargetMode="External"/><Relationship Id="rId119" Type="http://schemas.openxmlformats.org/officeDocument/2006/relationships/hyperlink" Target="03_MARZO_FP_2020/EBENEZER%20SOLUCION%20INTEGRAL%20FCT-10.pdf" TargetMode="External"/><Relationship Id="rId44" Type="http://schemas.openxmlformats.org/officeDocument/2006/relationships/hyperlink" Target="03_MARZO_FP_2020/EDIFICIO%20KAIWA%20FCT-216.PDF" TargetMode="External"/><Relationship Id="rId60" Type="http://schemas.openxmlformats.org/officeDocument/2006/relationships/hyperlink" Target="03_MARZO_FP_2020/EMPAQUETADURAS%20Y%20EMPAQUES%20SA%20FCT-304125.pdf" TargetMode="External"/><Relationship Id="rId65" Type="http://schemas.openxmlformats.org/officeDocument/2006/relationships/hyperlink" Target="03_MARZO_FP_2020/SERPOMAR%20SAS%20FCT-15056.pdf" TargetMode="External"/><Relationship Id="rId81" Type="http://schemas.openxmlformats.org/officeDocument/2006/relationships/hyperlink" Target="03_MARZO_FP_2020/HONOR%20LTDA%20FCT-81225.pdf" TargetMode="External"/><Relationship Id="rId86" Type="http://schemas.openxmlformats.org/officeDocument/2006/relationships/hyperlink" Target="03_MARZO_FP_2020/SYSO%20EMPRESARIAL%20Y%20LABORATORIO%20CLINICO%20FCT-5868.pdf" TargetMode="External"/><Relationship Id="rId130" Type="http://schemas.openxmlformats.org/officeDocument/2006/relationships/hyperlink" Target="03_MARZO_FP_2020/HUBEMAR%20-%20CTG-135047.pdf" TargetMode="External"/><Relationship Id="rId135" Type="http://schemas.openxmlformats.org/officeDocument/2006/relationships/hyperlink" Target="03_MARZO_FP_2020/TRANSPORTE%20JOALCO%20SA%20FCT-043500.pdf" TargetMode="External"/><Relationship Id="rId151" Type="http://schemas.openxmlformats.org/officeDocument/2006/relationships/hyperlink" Target="03_MARZO_FP_2020/ELECTRICARIBE%202018%20FCT-7557675111.pdf" TargetMode="External"/><Relationship Id="rId156" Type="http://schemas.openxmlformats.org/officeDocument/2006/relationships/hyperlink" Target="03_MARZO_FP_2020/OPERADORES%20LOGISTICOS%20DE%20CARGA%20(OPLCARGA)%20SAS%20FCT-44321.pdf" TargetMode="External"/><Relationship Id="rId172" Type="http://schemas.openxmlformats.org/officeDocument/2006/relationships/hyperlink" Target="03_MARZO_FP_2020/Aprobaciones/RV%20Facturas%20Para%20Aprobaci&#243;n%20Marzo%20(PP%20-%20MB%20-%20ZF%20La%20Candelaria).msg" TargetMode="External"/><Relationship Id="rId13" Type="http://schemas.openxmlformats.org/officeDocument/2006/relationships/hyperlink" Target="02_FEBRERO_FP_2020/TRANSPORTES%20HUMADEA%20SAS%20FCT-10-78270.pdf" TargetMode="External"/><Relationship Id="rId18" Type="http://schemas.openxmlformats.org/officeDocument/2006/relationships/hyperlink" Target="../BULKMATIC%20DE%20COLOMBIA/Sandra%20Roncancio%20Castillo%20-%20BULKMATIC%20DE%20COLOMBIA%20S.A.S/CONTABILIDAD/PROVEEDORES/FACTURAS%20PROVEEDORES/05_Facturas_Proveedores_2020/03_MARZO_FP_2020/GRUPO%20QUINCENA%20SAS%20FCT-8526.pdf" TargetMode="External"/><Relationship Id="rId39" Type="http://schemas.openxmlformats.org/officeDocument/2006/relationships/hyperlink" Target="03_MARZO_FP_2020/TRANSMAMONAL%20FCT-19982.pdf" TargetMode="External"/><Relationship Id="rId109" Type="http://schemas.openxmlformats.org/officeDocument/2006/relationships/hyperlink" Target="03_MARZO_FP_2020/POLYBOL%20SAS%20FCT-3749985919.pdf" TargetMode="External"/><Relationship Id="rId34" Type="http://schemas.openxmlformats.org/officeDocument/2006/relationships/hyperlink" Target="03_MARZO_FP_2020/AVANTEL%20SAS%20FCT-16938870.pdf" TargetMode="External"/><Relationship Id="rId50" Type="http://schemas.openxmlformats.org/officeDocument/2006/relationships/hyperlink" Target="03_MARZO_FP_2020/PROEXCOM%20SAS%20FCT-04-47750.pdf" TargetMode="External"/><Relationship Id="rId55" Type="http://schemas.openxmlformats.org/officeDocument/2006/relationships/hyperlink" Target="03_MARZO_FP_2020/OPERACION%20LOGISTICA%20JDF%20SAS%20FCT-9574.pdf" TargetMode="External"/><Relationship Id="rId76" Type="http://schemas.openxmlformats.org/officeDocument/2006/relationships/hyperlink" Target="03_MARZO_FP_2020/JIESON%20ALSINA%20ANGARITA-CTA%20DE%20COBRO.pdf" TargetMode="External"/><Relationship Id="rId97" Type="http://schemas.openxmlformats.org/officeDocument/2006/relationships/hyperlink" Target="03_MARZO_FP_2020/OPERADORES%20LOGISTICOS%20DE%20CARGA%20FCT-OPLT43018.pdf" TargetMode="External"/><Relationship Id="rId104" Type="http://schemas.openxmlformats.org/officeDocument/2006/relationships/hyperlink" Target="03_MARZO_FP_2020/JUNGHEINRICH%20COLOMBIA%20SAS%20FCT-FEJH-127946.pdf" TargetMode="External"/><Relationship Id="rId120" Type="http://schemas.openxmlformats.org/officeDocument/2006/relationships/hyperlink" Target="03_MARZO_FP_2020/SURAMERICANA%208397212909.pdf" TargetMode="External"/><Relationship Id="rId125" Type="http://schemas.openxmlformats.org/officeDocument/2006/relationships/hyperlink" Target="03_MARZO_FP_2020/GRUPO%20RECORDAD%20SAS%20FCT-95055.pdf" TargetMode="External"/><Relationship Id="rId141" Type="http://schemas.openxmlformats.org/officeDocument/2006/relationships/hyperlink" Target="03_MARZO_FP_2020/SERVICAFI%20FCT-4357.pdf" TargetMode="External"/><Relationship Id="rId146" Type="http://schemas.openxmlformats.org/officeDocument/2006/relationships/hyperlink" Target="03_MARZO_FP_2020/TRANSPORTE%20JOALCO%20SA%20FCT-043511.pdf" TargetMode="External"/><Relationship Id="rId167" Type="http://schemas.openxmlformats.org/officeDocument/2006/relationships/hyperlink" Target="03_MARZO_FP_2020/ESENTTIA%20FCT%20-%20809652.pdf" TargetMode="External"/><Relationship Id="rId7" Type="http://schemas.openxmlformats.org/officeDocument/2006/relationships/hyperlink" Target="03_MARZO_FP_2020/G&amp;J%20ASOCIADOS%20SAS%20FCT-147.pdf" TargetMode="External"/><Relationship Id="rId71" Type="http://schemas.openxmlformats.org/officeDocument/2006/relationships/hyperlink" Target="03_MARZO_FP_2020/GECOLSA%20SA%20FCT-JR1T-9070.pdf" TargetMode="External"/><Relationship Id="rId92" Type="http://schemas.openxmlformats.org/officeDocument/2006/relationships/hyperlink" Target="03_MARZO_FP_2020/SERVICAFI%20FCT-4352.pdf" TargetMode="External"/><Relationship Id="rId162" Type="http://schemas.openxmlformats.org/officeDocument/2006/relationships/hyperlink" Target="03_MARZO_FP_2020/OPERACION%20LOGISTICA%20JDF%20SAS%20FCT-9619.pdf" TargetMode="External"/><Relationship Id="rId2" Type="http://schemas.openxmlformats.org/officeDocument/2006/relationships/hyperlink" Target="03_MARZO_FP_2020/INTELECTUM%20SAS%20(VIAGGIO)%20FCT-TELE650.pdf" TargetMode="External"/><Relationship Id="rId29" Type="http://schemas.openxmlformats.org/officeDocument/2006/relationships/hyperlink" Target="03_MARZO_FP_2020/EQUIPOS%20TECNI%20METALICOS%20SAS%20FCT-40974.pdf" TargetMode="External"/><Relationship Id="rId24" Type="http://schemas.openxmlformats.org/officeDocument/2006/relationships/hyperlink" Target="03_MARZO_FP_2020/OPTIHOSE%20RUBBER%20FCT-104.pdf" TargetMode="External"/><Relationship Id="rId40" Type="http://schemas.openxmlformats.org/officeDocument/2006/relationships/hyperlink" Target="03_MARZO_FP_2020/CENTRAL%20DE%20SUMINISTRO%20G%20SPATH%20FCT-496.pdf" TargetMode="External"/><Relationship Id="rId45" Type="http://schemas.openxmlformats.org/officeDocument/2006/relationships/hyperlink" Target="03_MARZO_FP_2020/PAPELERIA%20MODERNA%20DEL%20CARIBE%20FCT-161.pdf" TargetMode="External"/><Relationship Id="rId66" Type="http://schemas.openxmlformats.org/officeDocument/2006/relationships/hyperlink" Target="03_MARZO_FP_2020/SERPOMAR%20SAS%20FCT-15057.pdf" TargetMode="External"/><Relationship Id="rId87" Type="http://schemas.openxmlformats.org/officeDocument/2006/relationships/hyperlink" Target="03_MARZO_FP_2020/SYSO%20EMPRESARIAL%20Y%20LABORATORIO%20CLINICO%20FCT-5867.pdf" TargetMode="External"/><Relationship Id="rId110" Type="http://schemas.openxmlformats.org/officeDocument/2006/relationships/hyperlink" Target="03_MARZO_FP_2020/CMC%20LOGISTICA%20SAS%20FCT-109.pdf" TargetMode="External"/><Relationship Id="rId115" Type="http://schemas.openxmlformats.org/officeDocument/2006/relationships/hyperlink" Target="03_MARZO_FP_2020/TRANSPORTES%20JOALCO%20SA%20FCT-043456.pdf" TargetMode="External"/><Relationship Id="rId131" Type="http://schemas.openxmlformats.org/officeDocument/2006/relationships/hyperlink" Target="03_MARZO_FP_2020/COPETRAN%20FCT-5283593.pdf" TargetMode="External"/><Relationship Id="rId136" Type="http://schemas.openxmlformats.org/officeDocument/2006/relationships/hyperlink" Target="03_MARZO_FP_2020/KAITEC%20INTELLIGENT%20GROUP%20SAS%20FCT-36.pdf" TargetMode="External"/><Relationship Id="rId157" Type="http://schemas.openxmlformats.org/officeDocument/2006/relationships/hyperlink" Target="03_MARZO_FP_2020/OPERADORES%20LOGISTICOS%20DE%20CARGA%20(OPLCARGA)%20SAS%20FCT-44322.pdf" TargetMode="External"/><Relationship Id="rId61" Type="http://schemas.openxmlformats.org/officeDocument/2006/relationships/hyperlink" Target="03_MARZO_FP_2020/FUMIESPACIOS%20SAS%20FCT-07946.pdf" TargetMode="External"/><Relationship Id="rId82" Type="http://schemas.openxmlformats.org/officeDocument/2006/relationships/hyperlink" Target="03_MARZO_FP_2020/HONOR%20LTDA%20FCT-82323.pdf" TargetMode="External"/><Relationship Id="rId152" Type="http://schemas.openxmlformats.org/officeDocument/2006/relationships/hyperlink" Target="03_MARZO_FP_2020/ELECTRICARIBE%20(ENERO)%20FCT-%207557675124.pdf" TargetMode="External"/><Relationship Id="rId173" Type="http://schemas.openxmlformats.org/officeDocument/2006/relationships/printerSettings" Target="../printerSettings/printerSettings5.bin"/><Relationship Id="rId19" Type="http://schemas.openxmlformats.org/officeDocument/2006/relationships/hyperlink" Target="03_MARZO_FP_2020/NYSI%20NEGOCIOS%20Y%20SOLUCIONES%20INETLIGENTES%20FCT-336.pdf" TargetMode="External"/><Relationship Id="rId14" Type="http://schemas.openxmlformats.org/officeDocument/2006/relationships/hyperlink" Target="02_FEBRERO_FP_2020/ALFREDO%20BERNARDO%20VASQUEZ%20NEIRA%20FCT-454.pdf" TargetMode="External"/><Relationship Id="rId30" Type="http://schemas.openxmlformats.org/officeDocument/2006/relationships/hyperlink" Target="03_MARZO_FP_2020/ALTALENE%20SAS%20FCT-6201273.pdf" TargetMode="External"/><Relationship Id="rId35" Type="http://schemas.openxmlformats.org/officeDocument/2006/relationships/hyperlink" Target="03_MARZO_FP_2020/COTRASUR%20FCT-1052307.pdf" TargetMode="External"/><Relationship Id="rId56" Type="http://schemas.openxmlformats.org/officeDocument/2006/relationships/hyperlink" Target="03_MARZO_FP_2020/CAMITRANS%20SAS%20FCT-CA-743.pdf" TargetMode="External"/><Relationship Id="rId77" Type="http://schemas.openxmlformats.org/officeDocument/2006/relationships/hyperlink" Target="03_MARZO_FP_2020/GRUPO%20RECORDAR%20SAS%20FCT-94696.pdf" TargetMode="External"/><Relationship Id="rId100" Type="http://schemas.openxmlformats.org/officeDocument/2006/relationships/hyperlink" Target="03_MARZO_FP_2020/OPERACION%20LOGISTICA%20JDF%20SAS%20FCT%20-9604.pdf" TargetMode="External"/><Relationship Id="rId105" Type="http://schemas.openxmlformats.org/officeDocument/2006/relationships/hyperlink" Target="03_MARZO_FP_2020/POLIZA%2021-43-101021531.pdf" TargetMode="External"/><Relationship Id="rId126" Type="http://schemas.openxmlformats.org/officeDocument/2006/relationships/hyperlink" Target="03_MARZO_FP_2020/TRANSPORTE%20FLORIAN%20FCT-%20851%20Y%20852.pdf" TargetMode="External"/><Relationship Id="rId147" Type="http://schemas.openxmlformats.org/officeDocument/2006/relationships/hyperlink" Target="03_MARZO_FP_2020/TRANSPORTES%20Y%20SERVICIOS%20FLORIAN%20FCT-861.pdf" TargetMode="External"/><Relationship Id="rId168" Type="http://schemas.openxmlformats.org/officeDocument/2006/relationships/hyperlink" Target="03_MARZO_FP_2020/TIGO%20FCT-146%201301613.pdf" TargetMode="External"/><Relationship Id="rId8" Type="http://schemas.openxmlformats.org/officeDocument/2006/relationships/hyperlink" Target="03_MARZO_FP_2020/G&amp;J%20ASOCIADOS%20SAS%20FCT-146.pdf" TargetMode="External"/><Relationship Id="rId51" Type="http://schemas.openxmlformats.org/officeDocument/2006/relationships/hyperlink" Target="03_MARZO_FP_2020/OPERACION%20LOGISTICA%20JDF%20SAS%20FCT-9578.pdf" TargetMode="External"/><Relationship Id="rId72" Type="http://schemas.openxmlformats.org/officeDocument/2006/relationships/hyperlink" Target="03_MARZO_FP_2020/EQUIPOS%20TECNI%20METALICOS%20SAS%20FCT-41099.pdf" TargetMode="External"/><Relationship Id="rId93" Type="http://schemas.openxmlformats.org/officeDocument/2006/relationships/hyperlink" Target="03_MARZO_FP_2020/JURIDICA%20A&amp;C%20SAS%20FCT-65.pdf" TargetMode="External"/><Relationship Id="rId98" Type="http://schemas.openxmlformats.org/officeDocument/2006/relationships/hyperlink" Target="03_MARZO_FP_2020/OPERADORES%20LOGISTICOS%20DE%20CARGA%20FCT-OPLT43019.pdf" TargetMode="External"/><Relationship Id="rId121" Type="http://schemas.openxmlformats.org/officeDocument/2006/relationships/hyperlink" Target="03_MARZO_FP_2020/MERQUELLANTAS%20SAS%20FCT-11-81252.pdf" TargetMode="External"/><Relationship Id="rId142" Type="http://schemas.openxmlformats.org/officeDocument/2006/relationships/hyperlink" Target="03_MARZO_FP_2020/SERVICAFI%20FCT-4356.pdf" TargetMode="External"/><Relationship Id="rId163" Type="http://schemas.openxmlformats.org/officeDocument/2006/relationships/hyperlink" Target="03_MARZO_FP_2020/ADSIE%20SAS%20FCT-%202866.pdf" TargetMode="External"/><Relationship Id="rId3" Type="http://schemas.openxmlformats.org/officeDocument/2006/relationships/hyperlink" Target="03_MARZO_FP_2020/DISTRIBUCIONES%20Y%20CALZADO%20DYD%20FCT-9499.pdf" TargetMode="External"/><Relationship Id="rId25" Type="http://schemas.openxmlformats.org/officeDocument/2006/relationships/hyperlink" Target="03_MARZO_FP_2020/OPTIHOSE%20RUBBER%20FCT-104.pdf" TargetMode="External"/><Relationship Id="rId46" Type="http://schemas.openxmlformats.org/officeDocument/2006/relationships/hyperlink" Target="03_MARZO_FP_2020/PAPELERIA%20MODERNA%20DEL%20CARIBE%20FCT-162.pdf" TargetMode="External"/><Relationship Id="rId67" Type="http://schemas.openxmlformats.org/officeDocument/2006/relationships/hyperlink" Target="03_MARZO_FP_2020/SERPOMAR%20SAS%20FCT-15062.pdf" TargetMode="External"/><Relationship Id="rId116" Type="http://schemas.openxmlformats.org/officeDocument/2006/relationships/hyperlink" Target="03_MARZO_FP_2020/TRITICUS%20SAS%20FCT-FE-318.pdf" TargetMode="External"/><Relationship Id="rId137" Type="http://schemas.openxmlformats.org/officeDocument/2006/relationships/hyperlink" Target="03_MARZO_FP_2020/KAITEC%20INTELLIGENT%20GROUP%20SAS%20FCT-35.pdf" TargetMode="External"/><Relationship Id="rId158" Type="http://schemas.openxmlformats.org/officeDocument/2006/relationships/hyperlink" Target="03_MARZO_FP_2020/DHL%20ANTICIPO%20AWB%208433390486%20%20BULKMATIC.PDF" TargetMode="External"/><Relationship Id="rId20" Type="http://schemas.openxmlformats.org/officeDocument/2006/relationships/hyperlink" Target="03_MARZO_FP_2020/OPTIHOSE%20RUBBER%20FCT-106.pdf" TargetMode="External"/><Relationship Id="rId41" Type="http://schemas.openxmlformats.org/officeDocument/2006/relationships/hyperlink" Target="03_MARZO_FP_2020/INVERTRANS%20SAS%20FCT-03-4499.pdf" TargetMode="External"/><Relationship Id="rId62" Type="http://schemas.openxmlformats.org/officeDocument/2006/relationships/hyperlink" Target="03_MARZO_FP_2020/SERPOMAR%20SAS%20FCT-15036.pdf" TargetMode="External"/><Relationship Id="rId83" Type="http://schemas.openxmlformats.org/officeDocument/2006/relationships/hyperlink" Target="03_MARZO_FP_2020/ESENTTIA%20SA%20FCT-810013.pdf" TargetMode="External"/><Relationship Id="rId88" Type="http://schemas.openxmlformats.org/officeDocument/2006/relationships/hyperlink" Target="03_MARZO_FP_2020/GRUPO%20RECORDAR%20SAS%20FCT-94697.pdf" TargetMode="External"/><Relationship Id="rId111" Type="http://schemas.openxmlformats.org/officeDocument/2006/relationships/hyperlink" Target="03_MARZO_FP_2020/EMPAQUETADURAS%20Y%20EMPAQUES%20FCT304595.pdf" TargetMode="External"/><Relationship Id="rId132" Type="http://schemas.openxmlformats.org/officeDocument/2006/relationships/hyperlink" Target="03_MARZO_FP_2020/TRANSPORTE%20JOALCO%20SA%20FCT-043499.pdf" TargetMode="External"/><Relationship Id="rId153" Type="http://schemas.openxmlformats.org/officeDocument/2006/relationships/hyperlink" Target="03_MARZO_FP_2020/ELECTRICARIBE%20(FEBRERO)%20FCT-7557675125.pdf" TargetMode="External"/><Relationship Id="rId174" Type="http://schemas.openxmlformats.org/officeDocument/2006/relationships/vmlDrawing" Target="../drawings/vmlDrawing2.vml"/><Relationship Id="rId15" Type="http://schemas.openxmlformats.org/officeDocument/2006/relationships/hyperlink" Target="../BULKMATIC%20DE%20COLOMBIA/Sandra%20Roncancio%20Castillo%20-%20BULKMATIC%20DE%20COLOMBIA%20S.A.S/CONTABILIDAD/PROVEEDORES/FACTURAS%20PROVEEDORES/05_Facturas_Proveedores_2020/03_MARZO_FP_2020/OPERACION%20LOGISTICA%20JDF%20SAS%20FCT-9557.pdf" TargetMode="External"/><Relationship Id="rId36" Type="http://schemas.openxmlformats.org/officeDocument/2006/relationships/hyperlink" Target="03_MARZO_FP_2020/PAPELERIA%20MODERNA%20DEL%20CARIBE%20FCT-87.pdf" TargetMode="External"/><Relationship Id="rId57" Type="http://schemas.openxmlformats.org/officeDocument/2006/relationships/hyperlink" Target="03_MARZO_FP_2020/TRANSPORTES%20JOALCO%20SA%20FCT-04-3041.pdf" TargetMode="External"/><Relationship Id="rId106" Type="http://schemas.openxmlformats.org/officeDocument/2006/relationships/hyperlink" Target="03_MARZO_FP_2020/POLIZA%2021-43-101021324.pdf" TargetMode="External"/><Relationship Id="rId127" Type="http://schemas.openxmlformats.org/officeDocument/2006/relationships/hyperlink" Target="03_MARZO_FP_2020/ALLIANZ%20FCT-17001698766949.PDF" TargetMode="External"/><Relationship Id="rId10" Type="http://schemas.openxmlformats.org/officeDocument/2006/relationships/hyperlink" Target="02_FEBRERO_FP_2020/TRANSPORTES%20HUMADEA%20SAS%20FCT-10-78269.pdf" TargetMode="External"/><Relationship Id="rId31" Type="http://schemas.openxmlformats.org/officeDocument/2006/relationships/hyperlink" Target="03_MARZO_FP_2020/SOCIEDAD%20PORTUARIA%20BARRANCABERMEJA%20SA%20FCT-2986.pdf" TargetMode="External"/><Relationship Id="rId52" Type="http://schemas.openxmlformats.org/officeDocument/2006/relationships/hyperlink" Target="03_MARZO_FP_2020/OPERACION%20LOGISTICA%20JDF%20SAS%20FCT-9577.pdf" TargetMode="External"/><Relationship Id="rId73" Type="http://schemas.openxmlformats.org/officeDocument/2006/relationships/hyperlink" Target="03_MARZO_FP_2020/EMAPQUETADURAS%20Y%20EMPAQUES%20SAS%20FCT-304226.pdf" TargetMode="External"/><Relationship Id="rId78" Type="http://schemas.openxmlformats.org/officeDocument/2006/relationships/hyperlink" Target="03_MARZO_FP_2020/SERPOMAR%20SAS%20FCT-15047.pdf" TargetMode="External"/><Relationship Id="rId94" Type="http://schemas.openxmlformats.org/officeDocument/2006/relationships/hyperlink" Target="03_MARZO_FP_2020/Reembolso%20de%20Caja%20Menor%20No.%2072.pdf" TargetMode="External"/><Relationship Id="rId99" Type="http://schemas.openxmlformats.org/officeDocument/2006/relationships/hyperlink" Target="03_MARZO_FP_2020/REEMBOLSO%20CAJA%20MENOR%20BCABJA%20NO.%2012%20%20$1.510.450=.pdf" TargetMode="External"/><Relationship Id="rId101" Type="http://schemas.openxmlformats.org/officeDocument/2006/relationships/hyperlink" Target="03_MARZO_FP_2020/SEDIAL%20SAS%20FCT-2096.pdf" TargetMode="External"/><Relationship Id="rId122" Type="http://schemas.openxmlformats.org/officeDocument/2006/relationships/hyperlink" Target="03_MARZO_FP_2020/GRUPO%20RECORDAR%20%20NC-435.pdf" TargetMode="External"/><Relationship Id="rId143" Type="http://schemas.openxmlformats.org/officeDocument/2006/relationships/hyperlink" Target="03_MARZO_FP_2020/RODGER%20DE%20JESUS%20CONTRERAS%20AUSTIN%20-CTA%20DE%20COBRO.pdf" TargetMode="External"/><Relationship Id="rId148" Type="http://schemas.openxmlformats.org/officeDocument/2006/relationships/hyperlink" Target="03_MARZO_FP_2020/GLOBAL%20UNO%20LOGISTICS%20DE%20COLOMBIA%20FCT-171832.jpg" TargetMode="External"/><Relationship Id="rId164" Type="http://schemas.openxmlformats.org/officeDocument/2006/relationships/hyperlink" Target="03_MARZO_FP_2020/ADSIE%20SAS%20FCT-%202869.pdf" TargetMode="External"/><Relationship Id="rId169" Type="http://schemas.openxmlformats.org/officeDocument/2006/relationships/hyperlink" Target="03_MARZO_FP_2020/Aprobaciones/RV%20Facturas%20Para%20Aprobaci&#243;n%20Marzo%20(PP%20-%20MB%20-%20ZF%20La%20Candelaria).msg" TargetMode="External"/><Relationship Id="rId4" Type="http://schemas.openxmlformats.org/officeDocument/2006/relationships/hyperlink" Target="03_MARZO_FP_2020/EMPAQUETADURAS%20Y%20EMPAQUES%20FCT-%20303834.pdf" TargetMode="External"/><Relationship Id="rId9" Type="http://schemas.openxmlformats.org/officeDocument/2006/relationships/hyperlink" Target="03_MARZO_FP_2020/COLINGA%20SAS%20FCT-CFE18.pdf" TargetMode="External"/><Relationship Id="rId26" Type="http://schemas.openxmlformats.org/officeDocument/2006/relationships/hyperlink" Target="03_MARZO_FP_2020/BASC%20CARTAGENA%20FCT-06-4696.pdf" TargetMode="External"/><Relationship Id="rId47" Type="http://schemas.openxmlformats.org/officeDocument/2006/relationships/hyperlink" Target="03_MARZO_FP_2020/PAPELERIA%20MODERNA%20DEL%20CARIBE%20FCT-163.pdf" TargetMode="External"/><Relationship Id="rId68" Type="http://schemas.openxmlformats.org/officeDocument/2006/relationships/hyperlink" Target="03_MARZO_FP_2020/ABINTEC%20LTDA%20FCT-FC1340.pdf" TargetMode="External"/><Relationship Id="rId89" Type="http://schemas.openxmlformats.org/officeDocument/2006/relationships/hyperlink" Target="03_MARZO_FP_2020/SOCIEDAD%20PORTUARIA%20BARRANCABERMEJA%20SA%20NC-K01.pdf" TargetMode="External"/><Relationship Id="rId112" Type="http://schemas.openxmlformats.org/officeDocument/2006/relationships/hyperlink" Target="03_MARZO_FP_2020/EMPQUETADURAS%20Y%20EMPAQUES%20FCT-%20304596.pdf" TargetMode="External"/><Relationship Id="rId133" Type="http://schemas.openxmlformats.org/officeDocument/2006/relationships/hyperlink" Target="03_MARZO_FP_2020/ALFREDO%20BERNANDO%20VASQUEZ%20CTA%20DE%20COBRO.pdf" TargetMode="External"/><Relationship Id="rId154" Type="http://schemas.openxmlformats.org/officeDocument/2006/relationships/hyperlink" Target="03_MARZO_FP_2020/ELECTRICARIBE%20FCT-7557675126.pdf" TargetMode="External"/><Relationship Id="rId175" Type="http://schemas.openxmlformats.org/officeDocument/2006/relationships/comments" Target="../comments2.xml"/><Relationship Id="rId16" Type="http://schemas.openxmlformats.org/officeDocument/2006/relationships/hyperlink" Target="../BULKMATIC%20DE%20COLOMBIA/Sandra%20Roncancio%20Castillo%20-%20BULKMATIC%20DE%20COLOMBIA%20S.A.S/CONTABILIDAD/PROVEEDORES/FACTURAS%20PROVEEDORES/05_Facturas_Proveedores_2020/03_MARZO_FP_2020/GAMA%20SAS%20FCT-216.pdf" TargetMode="External"/><Relationship Id="rId37" Type="http://schemas.openxmlformats.org/officeDocument/2006/relationships/hyperlink" Target="03_MARZO_FP_2020/PROSEGUR%20LTDA%20FCT-280480.pdf" TargetMode="External"/><Relationship Id="rId58" Type="http://schemas.openxmlformats.org/officeDocument/2006/relationships/hyperlink" Target="03_MARZO_FP_2020/TRANSPORTE%20JOALCO%20SA%20FCT-04-3047.pdf" TargetMode="External"/><Relationship Id="rId79" Type="http://schemas.openxmlformats.org/officeDocument/2006/relationships/hyperlink" Target="03_MARZO_FP_2020/ALPOPULAR%20SA%20LG12125.pdf" TargetMode="External"/><Relationship Id="rId102" Type="http://schemas.openxmlformats.org/officeDocument/2006/relationships/hyperlink" Target="03_MARZO_FP_2020/SEDIAL%20SAS%20FCT-2097.pdf" TargetMode="External"/><Relationship Id="rId123" Type="http://schemas.openxmlformats.org/officeDocument/2006/relationships/hyperlink" Target="03_MARZO_FP_2020/GRUPO%20RECORDAR%20%20NC-436.pdf" TargetMode="External"/><Relationship Id="rId144" Type="http://schemas.openxmlformats.org/officeDocument/2006/relationships/hyperlink" Target="03_MARZO_FP_2020/Aprobaciones/VoBo%20CMC%20Logistica%20109.msg" TargetMode="External"/><Relationship Id="rId90" Type="http://schemas.openxmlformats.org/officeDocument/2006/relationships/hyperlink" Target="03_MARZO_FP_2020/ALTALENE%20SAS%20FCT-50000984.pdf" TargetMode="External"/><Relationship Id="rId165" Type="http://schemas.openxmlformats.org/officeDocument/2006/relationships/hyperlink" Target="03_MARZO_FP_2020/TRANSPORTE%20JOALCO%20SA%20FCT-043522.pdf" TargetMode="External"/><Relationship Id="rId27" Type="http://schemas.openxmlformats.org/officeDocument/2006/relationships/hyperlink" Target="03_MARZO_FP_2020/EQUIPOS%20TECNI%20METALICOS%20SAS%20FCT-40973.pdf" TargetMode="External"/><Relationship Id="rId48" Type="http://schemas.openxmlformats.org/officeDocument/2006/relationships/hyperlink" Target="03_MARZO_FP_2020/COLTANQUES%20SAS%20FCT-FE01-83152.pdf" TargetMode="External"/><Relationship Id="rId69" Type="http://schemas.openxmlformats.org/officeDocument/2006/relationships/hyperlink" Target="03_MARZO_FP_2020/GECOLSA%20SA%20FCT-JR1T-9069.pdf" TargetMode="External"/><Relationship Id="rId113" Type="http://schemas.openxmlformats.org/officeDocument/2006/relationships/hyperlink" Target="03_MARZO_FP_2020/COPETRAN%20FCT-52855683.PDF" TargetMode="External"/><Relationship Id="rId134" Type="http://schemas.openxmlformats.org/officeDocument/2006/relationships/hyperlink" Target="03_MARZO_FP_2020/JOSE%20H.%20LUGO%20GASTOS%20DE%20VIAJE.pdf" TargetMode="External"/><Relationship Id="rId80" Type="http://schemas.openxmlformats.org/officeDocument/2006/relationships/hyperlink" Target="03_MARZO_FP_2020/POLYBOL%20SAS%20NOTA%20CREDITO-%200030000964.pdf" TargetMode="External"/><Relationship Id="rId155" Type="http://schemas.openxmlformats.org/officeDocument/2006/relationships/hyperlink" Target="03_MARZO_FP_2020/COTRASUR%20FCT-1052722.pdf" TargetMode="External"/><Relationship Id="rId176" Type="http://schemas.microsoft.com/office/2017/10/relationships/threadedComment" Target="../threadedComments/threadedComment2.xml"/><Relationship Id="rId17" Type="http://schemas.openxmlformats.org/officeDocument/2006/relationships/hyperlink" Target="../BULKMATIC%20DE%20COLOMBIA/Sandra%20Roncancio%20Castillo%20-%20BULKMATIC%20DE%20COLOMBIA%20S.A.S/CONTABILIDAD/PROVEEDORES/FACTURAS%20PROVEEDORES/05_Facturas_Proveedores_2020/03_MARZO_FP_2020/MATTERIALIZA%20SAS%20FCT-MIT22.pdf" TargetMode="External"/><Relationship Id="rId38" Type="http://schemas.openxmlformats.org/officeDocument/2006/relationships/hyperlink" Target="03_MARZO_FP_2020/DISTRIBUCIONES%20Y%20CALZAADO%20DYD%20FCT-9505.pdf" TargetMode="External"/><Relationship Id="rId59" Type="http://schemas.openxmlformats.org/officeDocument/2006/relationships/hyperlink" Target="03_MARZO_FP_2020/INTELECTUM%20SAS%20(VIAGGIO)%20FCT-VPCE2094.pdf" TargetMode="External"/><Relationship Id="rId103" Type="http://schemas.openxmlformats.org/officeDocument/2006/relationships/hyperlink" Target="03_MARZO_FP_2020/INBAMAQ%20SAS%20FCT-E16.pdf" TargetMode="External"/><Relationship Id="rId124" Type="http://schemas.openxmlformats.org/officeDocument/2006/relationships/hyperlink" Target="03_MARZO_FP_2020/GRUPO%20RECORDAR%20FCT-95054.pdf" TargetMode="External"/><Relationship Id="rId70" Type="http://schemas.openxmlformats.org/officeDocument/2006/relationships/hyperlink" Target="03_MARZO_FP_2020/GECOLSA%20SA%20FCT-JR1T-9068.pdf" TargetMode="External"/><Relationship Id="rId91" Type="http://schemas.openxmlformats.org/officeDocument/2006/relationships/hyperlink" Target="03_MARZO_FP_2020/SERVICAFI%20FCT-4351.pdf" TargetMode="External"/><Relationship Id="rId145" Type="http://schemas.openxmlformats.org/officeDocument/2006/relationships/hyperlink" Target="03_MARZO_FP_2020/TRANSPORTE%20JOALCO%20SA%20FCT-043510.pdf" TargetMode="External"/><Relationship Id="rId166" Type="http://schemas.openxmlformats.org/officeDocument/2006/relationships/hyperlink" Target="03_MARZO_FP_2020/TRANSPORTE%20JOALCO%20SA%20FCT-043524.pdf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02_FEBRERO_FP_2020/AGENCIA%20DE%20ADUANAS%20DHL%20LTDA%20FCT-ADA54488.pdf" TargetMode="External"/><Relationship Id="rId21" Type="http://schemas.openxmlformats.org/officeDocument/2006/relationships/hyperlink" Target="02_FEBRERO_FP_2020/TERREROS%20BARRERA%20SAS%20FCT-1566.pdf" TargetMode="External"/><Relationship Id="rId42" Type="http://schemas.openxmlformats.org/officeDocument/2006/relationships/hyperlink" Target="02_FEBRERO_FP_2020/OPERACION%20LOGISTICA%20JDF%20SAS%20FCT-%209485.pdf" TargetMode="External"/><Relationship Id="rId63" Type="http://schemas.openxmlformats.org/officeDocument/2006/relationships/hyperlink" Target="02_FEBRERO_FP_2020/EQUIPOS%20TECNI%20METALICOS%20SAS%20FCT-40675.pdf" TargetMode="External"/><Relationship Id="rId84" Type="http://schemas.openxmlformats.org/officeDocument/2006/relationships/hyperlink" Target="02_FEBRERO_FP_2020/HONOR%20LTDA%20FCT-81722.pdf" TargetMode="External"/><Relationship Id="rId138" Type="http://schemas.openxmlformats.org/officeDocument/2006/relationships/hyperlink" Target="02_FEBRERO_FP_2020/ALPOPULAR%20SA%20FCT-LG118817.pdf" TargetMode="External"/><Relationship Id="rId107" Type="http://schemas.openxmlformats.org/officeDocument/2006/relationships/hyperlink" Target="02_FEBRERO_FP_2020/TRANSPORTES%20JOALCO%20SA%20FCT-04-2421.pdf" TargetMode="External"/><Relationship Id="rId11" Type="http://schemas.openxmlformats.org/officeDocument/2006/relationships/hyperlink" Target="02_FEBRERO_FP_2020/EMPAQUETADURAS%20Y%20EMPAQUES%20SA%20FCT-%20302632.pdf" TargetMode="External"/><Relationship Id="rId32" Type="http://schemas.openxmlformats.org/officeDocument/2006/relationships/hyperlink" Target="02_FEBRERO_FP_2020/OPERACION%20LOGISTICA%20JDF%20SAS%20FCT-9478.pdf" TargetMode="External"/><Relationship Id="rId37" Type="http://schemas.openxmlformats.org/officeDocument/2006/relationships/hyperlink" Target="02_FEBRERO_FP_2020/EDIFICIO%20KAIWA%20FCT-175.PDF" TargetMode="External"/><Relationship Id="rId53" Type="http://schemas.openxmlformats.org/officeDocument/2006/relationships/hyperlink" Target="02_FEBRERO_FP_2020/NYSI%20NEGOCIOS%20Y%20SOLUCIONES%20INTELIGENTES%20FCT-192.pdf" TargetMode="External"/><Relationship Id="rId58" Type="http://schemas.openxmlformats.org/officeDocument/2006/relationships/hyperlink" Target="02_FEBRERO_FP_2020/COTRASUR%20FCT-1051822.jpg" TargetMode="External"/><Relationship Id="rId74" Type="http://schemas.openxmlformats.org/officeDocument/2006/relationships/hyperlink" Target="02_FEBRERO_FP_2020/LENCY%20MAYERLY%20CORREDOR%20PE&#209;A%20CTA%20DE%20COBRO.pdf" TargetMode="External"/><Relationship Id="rId79" Type="http://schemas.openxmlformats.org/officeDocument/2006/relationships/hyperlink" Target="02_FEBRERO_FP_2020/APROBACIONES/VoBo%20ALTIPAC%20SAS%20FCT-480.msg" TargetMode="External"/><Relationship Id="rId102" Type="http://schemas.openxmlformats.org/officeDocument/2006/relationships/hyperlink" Target="02_FEBRERO_FP_2020/AGUAS%20DE%20CARTAGENA%20FCT-37037303.pdf" TargetMode="External"/><Relationship Id="rId123" Type="http://schemas.openxmlformats.org/officeDocument/2006/relationships/hyperlink" Target="02_FEBRERO_FP_2020/TRANSMAMONAL%20FCT-19688.pdf" TargetMode="External"/><Relationship Id="rId128" Type="http://schemas.openxmlformats.org/officeDocument/2006/relationships/hyperlink" Target="02_FEBRERO_FP_2020/APROBACIONES/VoBo%20GECOLSA%20FCT-8492.msg" TargetMode="External"/><Relationship Id="rId5" Type="http://schemas.openxmlformats.org/officeDocument/2006/relationships/hyperlink" Target="02_FEBRERO_FP_2020/INVERSIONES%20Y%20TRANSBORDOS(INVERTRANS)%20SAS%20FCT-%2003-4477.pdf" TargetMode="External"/><Relationship Id="rId90" Type="http://schemas.openxmlformats.org/officeDocument/2006/relationships/hyperlink" Target="02_FEBRERO_FP_2020/APROBACIONES/VoBo%20SURTIRETENES%20FCT%20SEIB-151.msg" TargetMode="External"/><Relationship Id="rId95" Type="http://schemas.openxmlformats.org/officeDocument/2006/relationships/hyperlink" Target="02_FEBRERO_FP_2020/SERVICAFI%20FCT-4348.pdf" TargetMode="External"/><Relationship Id="rId22" Type="http://schemas.openxmlformats.org/officeDocument/2006/relationships/hyperlink" Target="02_FEBRERO_FP_2020/G%20Y%20J%20ASOCIADOS%20FCT-138.pdf" TargetMode="External"/><Relationship Id="rId27" Type="http://schemas.openxmlformats.org/officeDocument/2006/relationships/hyperlink" Target="02_FEBRERO_FP_2020/PAPELERIA%20MODERNA%20DEL%20CARIBE%20FCT-45284.pdf" TargetMode="External"/><Relationship Id="rId43" Type="http://schemas.openxmlformats.org/officeDocument/2006/relationships/hyperlink" Target="02_FEBRERO_FP_2020/OPERACION%20LOGISTICA%20JDF%20SAS%20FCT-9484.pdf" TargetMode="External"/><Relationship Id="rId48" Type="http://schemas.openxmlformats.org/officeDocument/2006/relationships/hyperlink" Target="02_FEBRERO_FP_2020/SERPOMAR%20SAS%20FCT-14499.pdf" TargetMode="External"/><Relationship Id="rId64" Type="http://schemas.openxmlformats.org/officeDocument/2006/relationships/hyperlink" Target="02_FEBRERO_FP_2020/AMAYA%20ABOGADOS%20ASOCIADOS%20SAS%20FCT-798.pdf" TargetMode="External"/><Relationship Id="rId69" Type="http://schemas.openxmlformats.org/officeDocument/2006/relationships/hyperlink" Target="02_FEBRERO_FP_2020/SERPOMAR%20SAS%20FCT-14669.pdf" TargetMode="External"/><Relationship Id="rId113" Type="http://schemas.openxmlformats.org/officeDocument/2006/relationships/hyperlink" Target="02_FEBRERO_FP_2020/SERPOMAR%20SAS%20FCT-14804.pdf" TargetMode="External"/><Relationship Id="rId118" Type="http://schemas.openxmlformats.org/officeDocument/2006/relationships/hyperlink" Target="02_FEBRERO_FP_2020/COLOMBIA%20TELECOMUNICACIONES%20FCT-EC-192821489.pdf" TargetMode="External"/><Relationship Id="rId134" Type="http://schemas.openxmlformats.org/officeDocument/2006/relationships/hyperlink" Target="02_FEBRERO_FP_2020/DITE%20FCT-FE69.pdf" TargetMode="External"/><Relationship Id="rId139" Type="http://schemas.openxmlformats.org/officeDocument/2006/relationships/hyperlink" Target="02_FEBRERO_FP_2020/MERQUELLANTAS%20SAS%20FCT-11-81030.pdf" TargetMode="External"/><Relationship Id="rId80" Type="http://schemas.openxmlformats.org/officeDocument/2006/relationships/hyperlink" Target="02_FEBRERO_FP_2020/TRANSPORTES%20Y%20SERVICIOS%20FLORIAN%20FCT-821.pdf" TargetMode="External"/><Relationship Id="rId85" Type="http://schemas.openxmlformats.org/officeDocument/2006/relationships/hyperlink" Target="02_FEBRERO_FP_2020/HONOR%20LTDA%20FCT-81725.pdf" TargetMode="External"/><Relationship Id="rId12" Type="http://schemas.openxmlformats.org/officeDocument/2006/relationships/hyperlink" Target="02_FEBRERO_FP_2020/AVANTEL%20LTE%20PRO%20FCT-16579204.pdf" TargetMode="External"/><Relationship Id="rId17" Type="http://schemas.openxmlformats.org/officeDocument/2006/relationships/hyperlink" Target="02_FEBRERO_FP_2020/EQUIPOS%20TECNIMETALICOS%20FCT%2040586.pdf" TargetMode="External"/><Relationship Id="rId33" Type="http://schemas.openxmlformats.org/officeDocument/2006/relationships/hyperlink" Target="02_FEBRERO_FP_2020/OPERACION%20LOGISTICA%20JDF%20SAS%20FCT-9479.pdf" TargetMode="External"/><Relationship Id="rId38" Type="http://schemas.openxmlformats.org/officeDocument/2006/relationships/hyperlink" Target="02_FEBRERO_FP_2020/IBIS%20HOTELS%20SA%20FCT-3715.pdf" TargetMode="External"/><Relationship Id="rId59" Type="http://schemas.openxmlformats.org/officeDocument/2006/relationships/hyperlink" Target="02_FEBRERO_FP_2020/COTRASUR%20FCT-1051823.jpg" TargetMode="External"/><Relationship Id="rId103" Type="http://schemas.openxmlformats.org/officeDocument/2006/relationships/hyperlink" Target="02_FEBRERO_FP_2020/SYSO%20EMPRESARIAL%20Y%20LABORATORIO%20CLINICO%20FCT-5593.pdf" TargetMode="External"/><Relationship Id="rId108" Type="http://schemas.openxmlformats.org/officeDocument/2006/relationships/hyperlink" Target="02_FEBRERO_FP_2020/CENTRAL%20DE%20SUMINISTROS%20G%20SPATH%20FCT-%20201.pdf" TargetMode="External"/><Relationship Id="rId124" Type="http://schemas.openxmlformats.org/officeDocument/2006/relationships/hyperlink" Target="02_FEBRERO_FP_2020/TRANSMAMONAL%20FCT-19874.pdf" TargetMode="External"/><Relationship Id="rId129" Type="http://schemas.openxmlformats.org/officeDocument/2006/relationships/hyperlink" Target="02_FEBRERO_FP_2020/CODENSA%20FCT582782823-0.pdf" TargetMode="External"/><Relationship Id="rId54" Type="http://schemas.openxmlformats.org/officeDocument/2006/relationships/hyperlink" Target="02_FEBRERO_FP_2020/JUNGHEINRICH%20SAS%20FCT-127211.pdf" TargetMode="External"/><Relationship Id="rId70" Type="http://schemas.openxmlformats.org/officeDocument/2006/relationships/hyperlink" Target="02_FEBRERO_FP_2020/SERPOMAR%20SAS%20FCT-14661.pdf" TargetMode="External"/><Relationship Id="rId75" Type="http://schemas.openxmlformats.org/officeDocument/2006/relationships/hyperlink" Target="02_FEBRERO_FP_2020/APROBACIONES/VoBo%20GECOLSA%20FCT-8492.msg" TargetMode="External"/><Relationship Id="rId91" Type="http://schemas.openxmlformats.org/officeDocument/2006/relationships/hyperlink" Target="02_FEBRERO_FP_2020/EMPAQUETADURAS%20Y%20EMPAQUES%20SA%20FCT-303196.pdf" TargetMode="External"/><Relationship Id="rId96" Type="http://schemas.openxmlformats.org/officeDocument/2006/relationships/hyperlink" Target="02_FEBRERO_FP_2020/SERVICAFI%20FCT-4349.pdf" TargetMode="External"/><Relationship Id="rId140" Type="http://schemas.openxmlformats.org/officeDocument/2006/relationships/hyperlink" Target="02_FEBRERO_FP_2020/TRANSPORTES%20JOALCO%20SA%20FCT-04-2729.pdf" TargetMode="External"/><Relationship Id="rId1" Type="http://schemas.openxmlformats.org/officeDocument/2006/relationships/hyperlink" Target="02_FEBRERO_FP_2020/EH%20LYNN%20INDUSTRIES%20FCT-5183595.pdf" TargetMode="External"/><Relationship Id="rId6" Type="http://schemas.openxmlformats.org/officeDocument/2006/relationships/hyperlink" Target="02_FEBRERO_FP_2020/COMERCIALIZADORA%20ALTIPACK%20SAS%20FCT-452.pdf" TargetMode="External"/><Relationship Id="rId23" Type="http://schemas.openxmlformats.org/officeDocument/2006/relationships/hyperlink" Target="02_FEBRERO_FP_2020/SOCIEDAD%20PORTUARIA%20BARRANCABERMEJA%20SA%20FCT-2980.pdf" TargetMode="External"/><Relationship Id="rId28" Type="http://schemas.openxmlformats.org/officeDocument/2006/relationships/hyperlink" Target="02_FEBRERO_FP_2020/GRUPO%20QUINCENA%20SAS%20FCT-(NOMINAPP)%20FCT-8109.pdf" TargetMode="External"/><Relationship Id="rId49" Type="http://schemas.openxmlformats.org/officeDocument/2006/relationships/hyperlink" Target="02_FEBRERO_FP_2020/SERPOMAR%20SAS%20FCT-14498.pdf" TargetMode="External"/><Relationship Id="rId114" Type="http://schemas.openxmlformats.org/officeDocument/2006/relationships/hyperlink" Target="02_FEBRERO_FP_2020/ALFREDO%20BERNARDO%20VASQUEZ%20NEIRA%20FCT-453.pdf" TargetMode="External"/><Relationship Id="rId119" Type="http://schemas.openxmlformats.org/officeDocument/2006/relationships/hyperlink" Target="02_FEBRERO_FP_2020/TRITICUS%20SAS%20FCT-FE-256.pdf" TargetMode="External"/><Relationship Id="rId44" Type="http://schemas.openxmlformats.org/officeDocument/2006/relationships/hyperlink" Target="02_FEBRERO_FP_2020/PAPELERIA%20MODERNA%20DEL%20CARIBE%20FCT-45222.pdf" TargetMode="External"/><Relationship Id="rId60" Type="http://schemas.openxmlformats.org/officeDocument/2006/relationships/hyperlink" Target="02_FEBRERO_FP_2020/APROBACIONES/VoBo%20ALTIPAC%20SAS%20FCT-472.msg" TargetMode="External"/><Relationship Id="rId65" Type="http://schemas.openxmlformats.org/officeDocument/2006/relationships/hyperlink" Target="02_FEBRERO_FP_2020/APROBACIONES/VoBo%20ETM%20FCT-40675.msg" TargetMode="External"/><Relationship Id="rId81" Type="http://schemas.openxmlformats.org/officeDocument/2006/relationships/hyperlink" Target="02_FEBRERO_FP_2020/HONOR%20LTDA%20FCT-80963.pdf" TargetMode="External"/><Relationship Id="rId86" Type="http://schemas.openxmlformats.org/officeDocument/2006/relationships/hyperlink" Target="02_FEBRERO_FP_2020/CENTRAL%20DE%20SUMINSITROS%20GSPATH%20SAS%20FCT-201.pdf" TargetMode="External"/><Relationship Id="rId130" Type="http://schemas.openxmlformats.org/officeDocument/2006/relationships/hyperlink" Target="02_FEBRERO_FP_2020/INDUSTRIAS%20TECNITANQUES%20SAS%20FCT-160.pdf" TargetMode="External"/><Relationship Id="rId135" Type="http://schemas.openxmlformats.org/officeDocument/2006/relationships/hyperlink" Target="02_FEBRERO_FP_2020/EBENEZER%20FCT-6.pdf" TargetMode="External"/><Relationship Id="rId13" Type="http://schemas.openxmlformats.org/officeDocument/2006/relationships/hyperlink" Target="02_FEBRERO_FP_2020/CENTRAL%20DE%20SOLDADURAS%20Y%20PROTECCION%20INDUSTRIAL%20SA%20FCT-50547.pdf" TargetMode="External"/><Relationship Id="rId18" Type="http://schemas.openxmlformats.org/officeDocument/2006/relationships/hyperlink" Target="02_FEBRERO_FP_2020/APROBACIONES/VoBo%20ETM%20FCT-40586.msg" TargetMode="External"/><Relationship Id="rId39" Type="http://schemas.openxmlformats.org/officeDocument/2006/relationships/hyperlink" Target="02_FEBRERO_FP_2020/PROSEGUR%20LTDA%20FCT-253255.pdf" TargetMode="External"/><Relationship Id="rId109" Type="http://schemas.openxmlformats.org/officeDocument/2006/relationships/hyperlink" Target="02_FEBRERO_FP_2020/RELIEVES%20ROP%20FCT-73148.pdf" TargetMode="External"/><Relationship Id="rId34" Type="http://schemas.openxmlformats.org/officeDocument/2006/relationships/hyperlink" Target="02_FEBRERO_FP_2020/ADSIE%20SAS%20FCT-2789.pdf" TargetMode="External"/><Relationship Id="rId50" Type="http://schemas.openxmlformats.org/officeDocument/2006/relationships/hyperlink" Target="02_FEBRERO_FP_2020/SERPOMAR%20SAS%20FCT-14483.pdf" TargetMode="External"/><Relationship Id="rId55" Type="http://schemas.openxmlformats.org/officeDocument/2006/relationships/hyperlink" Target="02_FEBRERO_FP_2020/NYSI%20NEGOCIOS%20Y%20SOLUCIONES%20INTELIGENTES%20FCT-191.pdf" TargetMode="External"/><Relationship Id="rId76" Type="http://schemas.openxmlformats.org/officeDocument/2006/relationships/hyperlink" Target="02_FEBRERO_FP_2020/GECOLSA%20FCT-8492.pdf" TargetMode="External"/><Relationship Id="rId97" Type="http://schemas.openxmlformats.org/officeDocument/2006/relationships/hyperlink" Target="02_FEBRERO_FP_2020/INBAMAQ%20SAS%20FCT-E6.pdf" TargetMode="External"/><Relationship Id="rId104" Type="http://schemas.openxmlformats.org/officeDocument/2006/relationships/hyperlink" Target="02_FEBRERO_FP_2020/TRANSPORTES%20JOALCO%20SA%20FCT-62004178.pdf" TargetMode="External"/><Relationship Id="rId120" Type="http://schemas.openxmlformats.org/officeDocument/2006/relationships/hyperlink" Target="02_FEBRERO_FP_2020/COLTANQUES%20SAS%20FCT-FEC-68029.pdf" TargetMode="External"/><Relationship Id="rId125" Type="http://schemas.openxmlformats.org/officeDocument/2006/relationships/hyperlink" Target="02_FEBRERO_FP_2020/CENTRAL%20DE%20SUMINISTROS%20G%20SPATH%20FCT-350.pdf" TargetMode="External"/><Relationship Id="rId141" Type="http://schemas.openxmlformats.org/officeDocument/2006/relationships/hyperlink" Target="02_FEBRERO_FP_2020/TIGO%20FCT-04-2729.pdf" TargetMode="External"/><Relationship Id="rId7" Type="http://schemas.openxmlformats.org/officeDocument/2006/relationships/hyperlink" Target="02_FEBRERO_FP_2020/APROBACIONES/VoBo%20ALTIPAC%20SAS%20FCT-452.msg" TargetMode="External"/><Relationship Id="rId71" Type="http://schemas.openxmlformats.org/officeDocument/2006/relationships/hyperlink" Target="02_FEBRERO_FP_2020/SERPOMAR%20SAS%20FCT-14660.pdf" TargetMode="External"/><Relationship Id="rId92" Type="http://schemas.openxmlformats.org/officeDocument/2006/relationships/hyperlink" Target="02_FEBRERO_FP_2020/ESENTTIA%20SA%20FCT-808424.pdf" TargetMode="External"/><Relationship Id="rId2" Type="http://schemas.openxmlformats.org/officeDocument/2006/relationships/hyperlink" Target="02_FEBRERO_FP_2020/COLOMTEL%20SAS%20FCT-11265.pdf" TargetMode="External"/><Relationship Id="rId29" Type="http://schemas.openxmlformats.org/officeDocument/2006/relationships/hyperlink" Target="02_FEBRERO_FP_2020/CAPACITACIONES%20Y%20CERTIFICACIONES%20SAS%20FCT-2058.pdf" TargetMode="External"/><Relationship Id="rId24" Type="http://schemas.openxmlformats.org/officeDocument/2006/relationships/hyperlink" Target="02_FEBRERO_FP_2020/SOCIEDAD%20PORTUARIA%20BARRANCABERMEJA%20SA%20NC-K-01.pdf" TargetMode="External"/><Relationship Id="rId40" Type="http://schemas.openxmlformats.org/officeDocument/2006/relationships/hyperlink" Target="02_FEBRERO_FP_2020/PROEXCOM%20SAS%20FCT-04-47604.pdf" TargetMode="External"/><Relationship Id="rId45" Type="http://schemas.openxmlformats.org/officeDocument/2006/relationships/hyperlink" Target="02_FEBRERO_FP_2020/CODIFICACION%20Y%20ETIQUETADO%20SAS%20(CODITEQ)%20FCT-10029.pdf" TargetMode="External"/><Relationship Id="rId66" Type="http://schemas.openxmlformats.org/officeDocument/2006/relationships/hyperlink" Target="02_FEBRERO_FP_2020/AMAYA%20ABOGADOS%20ASOCIADOS%20SAS%20FCT-798.pdf" TargetMode="External"/><Relationship Id="rId87" Type="http://schemas.openxmlformats.org/officeDocument/2006/relationships/hyperlink" Target="02_FEBRERO_FP_2020/REPUESTOS%20Y%20SERVICIOS%20CH%20SAS%20FCT-%20102.pdf" TargetMode="External"/><Relationship Id="rId110" Type="http://schemas.openxmlformats.org/officeDocument/2006/relationships/hyperlink" Target="02_FEBRERO_FP_2020/AQUASIA%20SAS%20FCT-CA3174.pdf" TargetMode="External"/><Relationship Id="rId115" Type="http://schemas.openxmlformats.org/officeDocument/2006/relationships/hyperlink" Target="02_FEBRERO_FP_2020/EMPAQUETADURAS%20Y%20EMPAQUES%20SA%20FCT-303392.pdf" TargetMode="External"/><Relationship Id="rId131" Type="http://schemas.openxmlformats.org/officeDocument/2006/relationships/hyperlink" Target="02_FEBRERO_FP_2020/INDUSTRIAS%20TECNITANQUES%20SAS%20FCT-161.pdf" TargetMode="External"/><Relationship Id="rId136" Type="http://schemas.openxmlformats.org/officeDocument/2006/relationships/hyperlink" Target="02_FEBRERO_FP_2020/TRANSPORTES%20JOALCO%20SA%20FCT-04-2710.pdf" TargetMode="External"/><Relationship Id="rId61" Type="http://schemas.openxmlformats.org/officeDocument/2006/relationships/hyperlink" Target="02_FEBRERO_FP_2020/EQUIPOS%20TECNI%20METALICOS%20SAS%20FCT-40674.pdf" TargetMode="External"/><Relationship Id="rId82" Type="http://schemas.openxmlformats.org/officeDocument/2006/relationships/hyperlink" Target="02_FEBRERO_FP_2020/NETMASK%20FCT-1589.pdf" TargetMode="External"/><Relationship Id="rId19" Type="http://schemas.openxmlformats.org/officeDocument/2006/relationships/hyperlink" Target="02_FEBRERO_FP_2020/CENTRAL%20DE%20SUMINISTROS%20SAS%20FCT-11.pdf" TargetMode="External"/><Relationship Id="rId14" Type="http://schemas.openxmlformats.org/officeDocument/2006/relationships/hyperlink" Target="02_FEBRERO_FP_2020/OPERACION%20LOGISTICA%20JDF%20SAS%20FCT-9470.pdf" TargetMode="External"/><Relationship Id="rId30" Type="http://schemas.openxmlformats.org/officeDocument/2006/relationships/hyperlink" Target="02_FEBRERO_FP_2020/OPERACION%20LOGISTICA%20JDF%20SAS%20FCT-9481.pdf" TargetMode="External"/><Relationship Id="rId35" Type="http://schemas.openxmlformats.org/officeDocument/2006/relationships/hyperlink" Target="02_FEBRERO_FP_2020/BULKMATIC%20DE%20MEXICO%20FCT-299232.pdf" TargetMode="External"/><Relationship Id="rId56" Type="http://schemas.openxmlformats.org/officeDocument/2006/relationships/hyperlink" Target="02_FEBRERO_FP_2020/SUMYSO%20SAS%20FCT-55.pdf" TargetMode="External"/><Relationship Id="rId77" Type="http://schemas.openxmlformats.org/officeDocument/2006/relationships/hyperlink" Target="02_FEBRERO_FP_2020/POPLYBOL%20SAS%20FCT-3749985648.pdf" TargetMode="External"/><Relationship Id="rId100" Type="http://schemas.openxmlformats.org/officeDocument/2006/relationships/hyperlink" Target="02_FEBRERO_FP_2020/GRUPO%20RECORDAR%20FCT-93376.pdf" TargetMode="External"/><Relationship Id="rId105" Type="http://schemas.openxmlformats.org/officeDocument/2006/relationships/hyperlink" Target="02_FEBRERO_FP_2020/TRANSPORTES%20JOALCO%20SA%20FCT-62004177.pdf" TargetMode="External"/><Relationship Id="rId126" Type="http://schemas.openxmlformats.org/officeDocument/2006/relationships/hyperlink" Target="02_FEBRERO_FP_2020/GECOLSA%20FCT-8492.pdf" TargetMode="External"/><Relationship Id="rId8" Type="http://schemas.openxmlformats.org/officeDocument/2006/relationships/hyperlink" Target="02_FEBRERO_FP_2020/COLINGA%20SAS%20FCT-CFE11.pdf" TargetMode="External"/><Relationship Id="rId51" Type="http://schemas.openxmlformats.org/officeDocument/2006/relationships/hyperlink" Target="02_FEBRERO_FP_2020/SERPOMAR%20SAS%20FCT-14485.pdf" TargetMode="External"/><Relationship Id="rId72" Type="http://schemas.openxmlformats.org/officeDocument/2006/relationships/hyperlink" Target="02_FEBRERO_FP_2020/SERPOMAR%20SAS%20FCT-14659.pdf" TargetMode="External"/><Relationship Id="rId93" Type="http://schemas.openxmlformats.org/officeDocument/2006/relationships/hyperlink" Target="02_FEBRERO_FP_2020/LUZ%20CARIME%20HERNANDEZ%20CAMARGO%20CTA%20DE%20COBRO-2.pdf" TargetMode="External"/><Relationship Id="rId98" Type="http://schemas.openxmlformats.org/officeDocument/2006/relationships/hyperlink" Target="02_FEBRERO_FP_2020/ALLIANZ%20FCT-17001697352022.pdf" TargetMode="External"/><Relationship Id="rId121" Type="http://schemas.openxmlformats.org/officeDocument/2006/relationships/hyperlink" Target="02_FEBRERO_FP_2020/SURAMERICANA%20FCT-08397151405.pdf" TargetMode="External"/><Relationship Id="rId142" Type="http://schemas.openxmlformats.org/officeDocument/2006/relationships/hyperlink" Target="02_FEBRERO_FP_2020/TRANSPORTES%20JOALCO%20SA%20FCT-04-2730.pdf" TargetMode="External"/><Relationship Id="rId3" Type="http://schemas.openxmlformats.org/officeDocument/2006/relationships/hyperlink" Target="02_FEBRERO_FP_2020/EMPAQUETADURAS%20Y%20EMPAQUES%20SA%20FCT-302542.pdf" TargetMode="External"/><Relationship Id="rId25" Type="http://schemas.openxmlformats.org/officeDocument/2006/relationships/hyperlink" Target="02_FEBRERO_FP_2020/ALTALENE%20SAS%20FCT-6200874.pdf" TargetMode="External"/><Relationship Id="rId46" Type="http://schemas.openxmlformats.org/officeDocument/2006/relationships/hyperlink" Target="02_FEBRERO_FP_2020/OPERADORES%20LOGISTICOS%20DE%20CARGA%20SAS(OPLCARGA)%20FCT-37487.pdf" TargetMode="External"/><Relationship Id="rId67" Type="http://schemas.openxmlformats.org/officeDocument/2006/relationships/hyperlink" Target="02_FEBRERO_FP_2020/SERPOMAR%20SAS%20FCT-14670.pdf" TargetMode="External"/><Relationship Id="rId116" Type="http://schemas.openxmlformats.org/officeDocument/2006/relationships/hyperlink" Target="02_FEBRERO_FP_2020/EMPAQUETADURAS%20Y%20EMPAQUES%20SA%20FCT-303417.pdf" TargetMode="External"/><Relationship Id="rId137" Type="http://schemas.openxmlformats.org/officeDocument/2006/relationships/hyperlink" Target="02_FEBRERO_FP_2020/EMPAQUETADURAS%20Y%20EMPAQUES%20SA%20FCT-303664.pdf" TargetMode="External"/><Relationship Id="rId20" Type="http://schemas.openxmlformats.org/officeDocument/2006/relationships/hyperlink" Target="02_FEBRERO_FP_2020/GAMA%20SAS%20FCT-212.pdf" TargetMode="External"/><Relationship Id="rId41" Type="http://schemas.openxmlformats.org/officeDocument/2006/relationships/hyperlink" Target="02_FEBRERO_FP_2020/IBIS%20HOTELS%20SA%20FCT-3818.pdf" TargetMode="External"/><Relationship Id="rId62" Type="http://schemas.openxmlformats.org/officeDocument/2006/relationships/hyperlink" Target="02_FEBRERO_FP_2020/APROBACIONES/VoBo%20ETM%20FCT-40674.msg" TargetMode="External"/><Relationship Id="rId83" Type="http://schemas.openxmlformats.org/officeDocument/2006/relationships/hyperlink" Target="02_FEBRERO_FP_2020/NETMASK%20FCT-1590.pdf" TargetMode="External"/><Relationship Id="rId88" Type="http://schemas.openxmlformats.org/officeDocument/2006/relationships/hyperlink" Target="02_FEBRERO_FP_2020/APROBACIONES/VoBo%20REPUESTOS%20Y%20SERVICIOS%20CH%20FCT-102.msg" TargetMode="External"/><Relationship Id="rId111" Type="http://schemas.openxmlformats.org/officeDocument/2006/relationships/hyperlink" Target="02_FEBRERO_FP_2020/AQUASIA%20SAS%20FCT-%20CA3173.pdf" TargetMode="External"/><Relationship Id="rId132" Type="http://schemas.openxmlformats.org/officeDocument/2006/relationships/hyperlink" Target="02_FEBRERO_FP_2020/INDUSTRIAS%20TECNITANQUES%20SAS%20FCT-162.pdf" TargetMode="External"/><Relationship Id="rId15" Type="http://schemas.openxmlformats.org/officeDocument/2006/relationships/hyperlink" Target="02_FEBRERO_FP_2020/OPERACION%20LOGISTICA%20JDF%20SAS%20FCT-%209469.pdf" TargetMode="External"/><Relationship Id="rId36" Type="http://schemas.openxmlformats.org/officeDocument/2006/relationships/hyperlink" Target="02_FEBRERO_FP_2020/BULKMATIC%20DE%20MEXICO%20FCT-299231.pdf" TargetMode="External"/><Relationship Id="rId57" Type="http://schemas.openxmlformats.org/officeDocument/2006/relationships/hyperlink" Target="02_FEBRERO_FP_2020/COMERCIALIZADORA%20ALTIPACK%20SAS%20FCT-472.pdf" TargetMode="External"/><Relationship Id="rId106" Type="http://schemas.openxmlformats.org/officeDocument/2006/relationships/hyperlink" Target="02_FEBRERO_FP_2020/TRANSPORTES%20JOALCO%20SA%20FCT-04-2420.pdf" TargetMode="External"/><Relationship Id="rId127" Type="http://schemas.openxmlformats.org/officeDocument/2006/relationships/hyperlink" Target="02_FEBRERO_FP_2020/ETB%20FCT-276069152.pdf" TargetMode="External"/><Relationship Id="rId10" Type="http://schemas.openxmlformats.org/officeDocument/2006/relationships/hyperlink" Target="02_FEBRERO_FP_2020/CYC%20TRADING%20SAS%20FCT-37.pdf" TargetMode="External"/><Relationship Id="rId31" Type="http://schemas.openxmlformats.org/officeDocument/2006/relationships/hyperlink" Target="02_FEBRERO_FP_2020/OPERACION%20LOGISTRICA%20JDF%20SAS%20FCT-%209480.pdf" TargetMode="External"/><Relationship Id="rId52" Type="http://schemas.openxmlformats.org/officeDocument/2006/relationships/hyperlink" Target="02_FEBRERO_FP_2020/SERPOMAR%20SAS%20FCT-14484.pdf" TargetMode="External"/><Relationship Id="rId73" Type="http://schemas.openxmlformats.org/officeDocument/2006/relationships/hyperlink" Target="02_FEBRERO_FP_2020/SUMATEC%20SAS%20FCT-295963.pdf" TargetMode="External"/><Relationship Id="rId78" Type="http://schemas.openxmlformats.org/officeDocument/2006/relationships/hyperlink" Target="02_FEBRERO_FP_2020/COMERCIALIZADORA%20ALTIPACK%20SAS%20FCT-472.pdf" TargetMode="External"/><Relationship Id="rId94" Type="http://schemas.openxmlformats.org/officeDocument/2006/relationships/hyperlink" Target="02_FEBRERO_FP_2020/EMPAQUETADURAS%20Y%20EMPAQUES%20SA%20FCT-303213.pdf" TargetMode="External"/><Relationship Id="rId99" Type="http://schemas.openxmlformats.org/officeDocument/2006/relationships/hyperlink" Target="02_FEBRERO_FP_2020/ABINTEC%20LTDA%20FCT-1277.pdf" TargetMode="External"/><Relationship Id="rId101" Type="http://schemas.openxmlformats.org/officeDocument/2006/relationships/hyperlink" Target="02_FEBRERO_FP_2020/GRUPO%20RECORDAR%20FCT-93377.pdf" TargetMode="External"/><Relationship Id="rId122" Type="http://schemas.openxmlformats.org/officeDocument/2006/relationships/hyperlink" Target="02_FEBRERO_FP_2020/CENTRAL%20DE%20SUMINISTROS%20G%20SPATH%20FCT-340.pdf" TargetMode="External"/><Relationship Id="rId143" Type="http://schemas.openxmlformats.org/officeDocument/2006/relationships/printerSettings" Target="../printerSettings/printerSettings6.bin"/><Relationship Id="rId4" Type="http://schemas.openxmlformats.org/officeDocument/2006/relationships/hyperlink" Target="02_FEBRERO_FP_2020/CENTRAL%20DE%20SOLDADURAS%20Y%20PROTECCION%20INDUSTRIAL%20SA%20FCT-50497.pdf" TargetMode="External"/><Relationship Id="rId9" Type="http://schemas.openxmlformats.org/officeDocument/2006/relationships/hyperlink" Target="02_FEBRERO_FP_2020/PARQUIAMERICA%20PH%20FCT-11392.pdf" TargetMode="External"/><Relationship Id="rId26" Type="http://schemas.openxmlformats.org/officeDocument/2006/relationships/hyperlink" Target="02_FEBRERO_FP_2020/PAPELERIA%20MODERNA%20DEL%20CARIBE%20FCT-45282.pdf" TargetMode="External"/><Relationship Id="rId47" Type="http://schemas.openxmlformats.org/officeDocument/2006/relationships/hyperlink" Target="02_FEBRERO_FP_2020/SERPORMAR%20SAS%20FCT-14538.pdf" TargetMode="External"/><Relationship Id="rId68" Type="http://schemas.openxmlformats.org/officeDocument/2006/relationships/hyperlink" Target="02_FEBRERO_FP_2020/SERPOMAR%20SAS%20FCT-14668.pdf" TargetMode="External"/><Relationship Id="rId89" Type="http://schemas.openxmlformats.org/officeDocument/2006/relationships/hyperlink" Target="02_FEBRERO_FP_2020/SURTIRETENES%20Y%20RODAMIENTOS%20LTDA%20FCT-SEIB-151.pdf" TargetMode="External"/><Relationship Id="rId112" Type="http://schemas.openxmlformats.org/officeDocument/2006/relationships/hyperlink" Target="02_FEBRERO_FP_2020/SERPOMAR%20SAS%20FCT-14715.pdf" TargetMode="External"/><Relationship Id="rId133" Type="http://schemas.openxmlformats.org/officeDocument/2006/relationships/hyperlink" Target="02_FEBRERO_FP_2020/TRANSPORTES%20JOALCO%20SA%20FCT-04-2665.pdf" TargetMode="External"/><Relationship Id="rId16" Type="http://schemas.openxmlformats.org/officeDocument/2006/relationships/hyperlink" Target="02_FEBRERO_FP_2020/OPERACION%20LOGISTICA%20JDF%20SAS%20FCT-%209471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01_ENERO_FP_2020/LUBESOL%20SAS%20FCT-150953.pdf" TargetMode="External"/><Relationship Id="rId21" Type="http://schemas.openxmlformats.org/officeDocument/2006/relationships/hyperlink" Target="01_ENERO_FP_2020/OPERACION%20LOGISTICA%20JDF%20SAS%20FCT-%209405.pdf" TargetMode="External"/><Relationship Id="rId42" Type="http://schemas.openxmlformats.org/officeDocument/2006/relationships/hyperlink" Target="01_ENERO_FP_2020/KAITEC%20COMPRESSORS%20FCT-082020.pdf" TargetMode="External"/><Relationship Id="rId47" Type="http://schemas.openxmlformats.org/officeDocument/2006/relationships/hyperlink" Target="01_ENERO_FP_2020/EDIFICIO%20KAIWA%20FCT-%20135.PDF" TargetMode="External"/><Relationship Id="rId63" Type="http://schemas.openxmlformats.org/officeDocument/2006/relationships/hyperlink" Target="01_ENERO_FP_2020/ALPOPULAR%20SA%20FCT-%20LG10463.pdf" TargetMode="External"/><Relationship Id="rId68" Type="http://schemas.openxmlformats.org/officeDocument/2006/relationships/hyperlink" Target="01_ENERO_FP_2020/HONOR%20LTDA%20FCT-%2080758.pdf" TargetMode="External"/><Relationship Id="rId84" Type="http://schemas.openxmlformats.org/officeDocument/2006/relationships/hyperlink" Target="01_ENERO_FP_2020/ABINEC%20LTDA%20FCT-1237.pdf" TargetMode="External"/><Relationship Id="rId89" Type="http://schemas.openxmlformats.org/officeDocument/2006/relationships/hyperlink" Target="01_ENERO_FP_2020/PAPELERIA%20MODERNA%20DEL%20CARIBE%20FCT-45132.pdf" TargetMode="External"/><Relationship Id="rId112" Type="http://schemas.openxmlformats.org/officeDocument/2006/relationships/hyperlink" Target="01_ENERO_FP_2020/EMPAQUETADURAS%20Y%20EMPAQUES%20SA%20FCT-302378.pdf" TargetMode="External"/><Relationship Id="rId16" Type="http://schemas.openxmlformats.org/officeDocument/2006/relationships/hyperlink" Target="01_ENERO_FP_2020/OPERADORES%20LOGISTICOS%20DE%20CARGA%20SAS%20(OPLCARGA)%20FCT-33541.pdf" TargetMode="External"/><Relationship Id="rId107" Type="http://schemas.openxmlformats.org/officeDocument/2006/relationships/hyperlink" Target="01_ENERO_FP_2020/AIRMAX%20SAS%20FCT-19.pdf" TargetMode="External"/><Relationship Id="rId11" Type="http://schemas.openxmlformats.org/officeDocument/2006/relationships/hyperlink" Target="01_ENERO_FP_2020/AVANTEL%20LTE%20PRO%20FCT-%2016144857.pdf" TargetMode="External"/><Relationship Id="rId32" Type="http://schemas.openxmlformats.org/officeDocument/2006/relationships/hyperlink" Target="01_ENERO_FP_2020/CODIFICACION%20Y%20ETIQUETADO%20SAS%20(CODITEQ)%20FCT-%208878.pdf" TargetMode="External"/><Relationship Id="rId37" Type="http://schemas.openxmlformats.org/officeDocument/2006/relationships/hyperlink" Target="01_ENERO_FP_2020/TRANSMAMONAL%20FCT-19496.pdf" TargetMode="External"/><Relationship Id="rId53" Type="http://schemas.openxmlformats.org/officeDocument/2006/relationships/hyperlink" Target="01_ENERO_FP_2020/ALTALENE%20FCT-6200468.pdf" TargetMode="External"/><Relationship Id="rId58" Type="http://schemas.openxmlformats.org/officeDocument/2006/relationships/hyperlink" Target="01_ENERO_FP_2020/GRUPO%20RECORDAR%20FCT-%2092011.pdf" TargetMode="External"/><Relationship Id="rId74" Type="http://schemas.openxmlformats.org/officeDocument/2006/relationships/hyperlink" Target="01_ENERO_FP_2020/EDITORIAL%20PSIGMA%20FCT-%206467.pdf" TargetMode="External"/><Relationship Id="rId79" Type="http://schemas.openxmlformats.org/officeDocument/2006/relationships/hyperlink" Target="01_ENERO_FP_2020/CENTRAL%20DE%20SOLDADURAS%20Y%20PROTECCION%20INDUSTRIAL%20SA%20FCT-%2050051.pdf" TargetMode="External"/><Relationship Id="rId102" Type="http://schemas.openxmlformats.org/officeDocument/2006/relationships/hyperlink" Target="01_ENERO_FP_2020/NYSI%20NEGOCIOS%20Y%20SOLUCIONES%20INTELIGENTES%20FCT-88.pdf" TargetMode="External"/><Relationship Id="rId5" Type="http://schemas.openxmlformats.org/officeDocument/2006/relationships/hyperlink" Target="01_ENERO_FP_2020/OPERACION%20LOGISTICA%20JDF%20SAS%20FCT-%209386.pdf" TargetMode="External"/><Relationship Id="rId90" Type="http://schemas.openxmlformats.org/officeDocument/2006/relationships/hyperlink" Target="01_ENERO_FP_2020/APROBACIONES/VoBo%20PAPELERIA%20MODERNA%20FCT%2045132.msg" TargetMode="External"/><Relationship Id="rId95" Type="http://schemas.openxmlformats.org/officeDocument/2006/relationships/hyperlink" Target="01_ENERO_FP_2020/ENEL%20CODENSA%20FCT-579295399-3.pdf" TargetMode="External"/><Relationship Id="rId22" Type="http://schemas.openxmlformats.org/officeDocument/2006/relationships/hyperlink" Target="01_ENERO_FP_2020/OPERACION%20LOGISTICA%20JDF%20SAS%20FCT-%209404.pdf" TargetMode="External"/><Relationship Id="rId27" Type="http://schemas.openxmlformats.org/officeDocument/2006/relationships/hyperlink" Target="01_ENERO_FP_2020/APROBACIONES/VoBo%20LUBESOL%20FCT%20150953.msg" TargetMode="External"/><Relationship Id="rId43" Type="http://schemas.openxmlformats.org/officeDocument/2006/relationships/hyperlink" Target="01_ENERO_FP_2020/TRANSPORTES%20JOALCO%20SA%20FCT-041217.pdf" TargetMode="External"/><Relationship Id="rId48" Type="http://schemas.openxmlformats.org/officeDocument/2006/relationships/hyperlink" Target="01_ENERO_FP_2020/OPERACION%20LOGISTICAS%20JDF%20SAS%20FCT-%209418.pdf" TargetMode="External"/><Relationship Id="rId64" Type="http://schemas.openxmlformats.org/officeDocument/2006/relationships/hyperlink" Target="01_ENERO_FP_2020/ALPOPULAR%20SA%20FCT-%20LG10451.pdf" TargetMode="External"/><Relationship Id="rId69" Type="http://schemas.openxmlformats.org/officeDocument/2006/relationships/hyperlink" Target="01_ENERO_FP_2020/TERREROS%20BARRERA%20SAS%20FCT-1539.pdf" TargetMode="External"/><Relationship Id="rId113" Type="http://schemas.openxmlformats.org/officeDocument/2006/relationships/hyperlink" Target="01_ENERO_FP_2020/PRODIASEO%20SAS%20FCT-82.pdf" TargetMode="External"/><Relationship Id="rId80" Type="http://schemas.openxmlformats.org/officeDocument/2006/relationships/hyperlink" Target="01_ENERO_FP_2020/TRANSPORTE%20JOALCO%20SA%20FCT-04-1416.pdf" TargetMode="External"/><Relationship Id="rId85" Type="http://schemas.openxmlformats.org/officeDocument/2006/relationships/hyperlink" Target="01_ENERO_FP_2020/ALCALDIA%20DE%20MEDELIN%20FCT-222313053.pdf" TargetMode="External"/><Relationship Id="rId12" Type="http://schemas.openxmlformats.org/officeDocument/2006/relationships/hyperlink" Target="01_ENERO_FP_2020/GECOLSA%20FCT-%207779.pdf" TargetMode="External"/><Relationship Id="rId17" Type="http://schemas.openxmlformats.org/officeDocument/2006/relationships/hyperlink" Target="01_ENERO_FP_2020/ASOCIADOS%20G%20Y%20J%20SAS%20FCT-%20131.pdf" TargetMode="External"/><Relationship Id="rId33" Type="http://schemas.openxmlformats.org/officeDocument/2006/relationships/hyperlink" Target="01_ENERO_FP_2020/EMPAQUETADURAS%20Y%20EMPAQUES%20SA%20FCT-301466.pdf" TargetMode="External"/><Relationship Id="rId38" Type="http://schemas.openxmlformats.org/officeDocument/2006/relationships/hyperlink" Target="01_ENERO_FP_2020/TSTING%20ENG%20SAS%20FCT-0748.pdf" TargetMode="External"/><Relationship Id="rId59" Type="http://schemas.openxmlformats.org/officeDocument/2006/relationships/hyperlink" Target="01_ENERO_FP_2020/GRUPO%20REOCRDAR%20FCT-%2092010.pdf" TargetMode="External"/><Relationship Id="rId103" Type="http://schemas.openxmlformats.org/officeDocument/2006/relationships/hyperlink" Target="01_ENERO_FP_2020/OPERACIONES%20Y%20SERVICIOS%20TURISTICOS%20SAS%20FCT-PHE6464.pdf" TargetMode="External"/><Relationship Id="rId108" Type="http://schemas.openxmlformats.org/officeDocument/2006/relationships/hyperlink" Target="01_ENERO_FP_2020/ADSIE%20SAS%20FCT-2784.pdf" TargetMode="External"/><Relationship Id="rId54" Type="http://schemas.openxmlformats.org/officeDocument/2006/relationships/hyperlink" Target="01_ENERO_FP_2020/DITE%20SAS%20FCT-%2016.pdf" TargetMode="External"/><Relationship Id="rId70" Type="http://schemas.openxmlformats.org/officeDocument/2006/relationships/hyperlink" Target="01_ENERO_FP_2020/IMPORTEX%20SA%20FCT-1966.pdf" TargetMode="External"/><Relationship Id="rId75" Type="http://schemas.openxmlformats.org/officeDocument/2006/relationships/hyperlink" Target="01_ENERO_FP_2020/AGUAS%20DE%20CARTAGENA%20FCT-36763287.pdf" TargetMode="External"/><Relationship Id="rId91" Type="http://schemas.openxmlformats.org/officeDocument/2006/relationships/hyperlink" Target="01_ENERO_FP_2020/PAPELERIA%20MODERNA%20DEL%20CARIBE%20FCT-45133.pdf" TargetMode="External"/><Relationship Id="rId96" Type="http://schemas.openxmlformats.org/officeDocument/2006/relationships/hyperlink" Target="01_ENERO_FP_2020/OPERACONES%20Y%20SERVICIOS%20TURISTICOS%20SAS%20FCT-PHE6507.pdf" TargetMode="External"/><Relationship Id="rId1" Type="http://schemas.openxmlformats.org/officeDocument/2006/relationships/hyperlink" Target="01_ENERO_FP_2020/GAMA%20SAS%20FCT-344.pdf" TargetMode="External"/><Relationship Id="rId6" Type="http://schemas.openxmlformats.org/officeDocument/2006/relationships/hyperlink" Target="01_ENERO_FP_2020/PAPELERIA%20MODERNA%20DEL%20CARIBE%20FCT-44887.pdf" TargetMode="External"/><Relationship Id="rId15" Type="http://schemas.openxmlformats.org/officeDocument/2006/relationships/hyperlink" Target="01_ENERO_FP_2020/APROBACIONES/VoBo%20GECOSA%20FCT%207778.msg" TargetMode="External"/><Relationship Id="rId23" Type="http://schemas.openxmlformats.org/officeDocument/2006/relationships/hyperlink" Target="01_ENERO_FP_2020/APROBACIONES/VoBo%20ETM%2040308.msg" TargetMode="External"/><Relationship Id="rId28" Type="http://schemas.openxmlformats.org/officeDocument/2006/relationships/hyperlink" Target="01_ENERO_FP_2020/PAPELERIA%20MODERNA%20DEL%20CARIBE%20FCT-%2044931.pdf" TargetMode="External"/><Relationship Id="rId36" Type="http://schemas.openxmlformats.org/officeDocument/2006/relationships/hyperlink" Target="01_ENERO_FP_2020/COMFENALCO%20CARTAGENA%20FCT-4486725.pdf" TargetMode="External"/><Relationship Id="rId49" Type="http://schemas.openxmlformats.org/officeDocument/2006/relationships/hyperlink" Target="01_ENERO_FP_2020/OPERACION%20LOGISTICA%20JDF%20SAS%20FCT-%209419.pdf" TargetMode="External"/><Relationship Id="rId57" Type="http://schemas.openxmlformats.org/officeDocument/2006/relationships/hyperlink" Target="01_ENERO_FP_2020/TRANSPORTES%20JOALCO%20FCT-%2004-1259.pdf" TargetMode="External"/><Relationship Id="rId106" Type="http://schemas.openxmlformats.org/officeDocument/2006/relationships/hyperlink" Target="01_ENERO_FP_2020/SURAMERICANA%20FCT-08397093442.pdf" TargetMode="External"/><Relationship Id="rId114" Type="http://schemas.openxmlformats.org/officeDocument/2006/relationships/hyperlink" Target="01_ENERO_FP_2020/COMFENALCO%20CARTAGENA%20FCT-%204549436.pdf" TargetMode="External"/><Relationship Id="rId10" Type="http://schemas.openxmlformats.org/officeDocument/2006/relationships/hyperlink" Target="01_ENERO_FP_2020/SOCIEDAD%20PORTUARIA%20DE%20BARRANCABERMEJA%20SA%20FCT-%202971.pdf" TargetMode="External"/><Relationship Id="rId31" Type="http://schemas.openxmlformats.org/officeDocument/2006/relationships/hyperlink" Target="01_ENERO_FP_2020/GRUPO%20QUINCENA%20SAS%20(NOMINAPP)%20FCT-7738.pdf" TargetMode="External"/><Relationship Id="rId44" Type="http://schemas.openxmlformats.org/officeDocument/2006/relationships/hyperlink" Target="01_ENERO_FP_2020/CENTRAL%20DE%20SUMINISTROS%20GSPATH%20SAS%20FCT-17399.pdf" TargetMode="External"/><Relationship Id="rId52" Type="http://schemas.openxmlformats.org/officeDocument/2006/relationships/hyperlink" Target="01_ENERO_FP_2020/ALLIANZ%20FCT%2017001696288714.pdf" TargetMode="External"/><Relationship Id="rId60" Type="http://schemas.openxmlformats.org/officeDocument/2006/relationships/hyperlink" Target="01_ENERO_FP_2020/OPTIHOSE%20RUBBER%20FCT-9.pdf" TargetMode="External"/><Relationship Id="rId65" Type="http://schemas.openxmlformats.org/officeDocument/2006/relationships/hyperlink" Target="01_ENERO_FP_2020/GESTORES%20TALENTO%20HUMANO%20SAS%20FCT-%201490.pdf" TargetMode="External"/><Relationship Id="rId73" Type="http://schemas.openxmlformats.org/officeDocument/2006/relationships/hyperlink" Target="01_ENERO_FP_2020/SERVICAFI%20FCT-4343.pdf" TargetMode="External"/><Relationship Id="rId78" Type="http://schemas.openxmlformats.org/officeDocument/2006/relationships/hyperlink" Target="01_ENERO_FP_2020/TRANSPORTES%20JOALCO%20SA%20FCT-%2004-1394.pdf" TargetMode="External"/><Relationship Id="rId81" Type="http://schemas.openxmlformats.org/officeDocument/2006/relationships/hyperlink" Target="01_ENERO_FP_2020/MOVISTAR%20SA%20FCT-192688144.pdf" TargetMode="External"/><Relationship Id="rId86" Type="http://schemas.openxmlformats.org/officeDocument/2006/relationships/hyperlink" Target="01_ENERO_FP_2020/BAKERTILLY%20LTDA%20FCT-26379.pdf" TargetMode="External"/><Relationship Id="rId94" Type="http://schemas.openxmlformats.org/officeDocument/2006/relationships/hyperlink" Target="01_ENERO_FP_2020/APROBACIONES/VoBo%20PAPELERIA%20MODERNA%20FCT%2045134.msg" TargetMode="External"/><Relationship Id="rId99" Type="http://schemas.openxmlformats.org/officeDocument/2006/relationships/hyperlink" Target="01_ENERO_FP_2020/TRANSPORTE%20JOALCO%20SA%20FCT-04-1636.pdf" TargetMode="External"/><Relationship Id="rId101" Type="http://schemas.openxmlformats.org/officeDocument/2006/relationships/hyperlink" Target="01_ENERO_FP_2020/INTELECTUM%20SAS%20(VIAGGIO)%20FCT-VPCE1097.pdf" TargetMode="External"/><Relationship Id="rId4" Type="http://schemas.openxmlformats.org/officeDocument/2006/relationships/hyperlink" Target="01_ENERO_FP_2020/OPERACION%20LOGITICA%20JDF%20SAS%20FCT-%209384.pdf" TargetMode="External"/><Relationship Id="rId9" Type="http://schemas.openxmlformats.org/officeDocument/2006/relationships/hyperlink" Target="01_ENERO_FP_2020/SOCIEDAD%20PORTUARIA%20DE%20BARRANCABERMEJA%20SA%20NC-%20K-01.pdf" TargetMode="External"/><Relationship Id="rId13" Type="http://schemas.openxmlformats.org/officeDocument/2006/relationships/hyperlink" Target="01_ENERO_FP_2020/GECOLSA%20FCT-7778.pdf" TargetMode="External"/><Relationship Id="rId18" Type="http://schemas.openxmlformats.org/officeDocument/2006/relationships/hyperlink" Target="01_ENERO_FP_2020/PARQUIAMERICA%20PH%20FCT-11157.pdf" TargetMode="External"/><Relationship Id="rId39" Type="http://schemas.openxmlformats.org/officeDocument/2006/relationships/hyperlink" Target="01_ENERO_FP_2020/APROBACIONES/VoBo%20TESTING%20FCT%20748.msg" TargetMode="External"/><Relationship Id="rId109" Type="http://schemas.openxmlformats.org/officeDocument/2006/relationships/hyperlink" Target="01_ENERO_FP_2020/TRANSPORTES%20Y%20SERVICIOS%20FLORIAN%20FCT%20-%20804.pdf" TargetMode="External"/><Relationship Id="rId34" Type="http://schemas.openxmlformats.org/officeDocument/2006/relationships/hyperlink" Target="01_ENERO_FP_2020/INVERSIONES%20Y%20TRANSBORDOS%20SAS%20FCT%2003-4460.pdf" TargetMode="External"/><Relationship Id="rId50" Type="http://schemas.openxmlformats.org/officeDocument/2006/relationships/hyperlink" Target="01_ENERO_FP_2020/SYSO%20EMPRESARIAL%20Y%20LABORATORIO%20CLINICO%20FCT-%205308.pdf" TargetMode="External"/><Relationship Id="rId55" Type="http://schemas.openxmlformats.org/officeDocument/2006/relationships/hyperlink" Target="01_ENERO_FP_2020/PROEXCOM%20SAS%20FCT-04-047473.pdf" TargetMode="External"/><Relationship Id="rId76" Type="http://schemas.openxmlformats.org/officeDocument/2006/relationships/hyperlink" Target="01_ENERO_FP_2020/TRANSPORTES%20JOALCO%20SA%20FCT-%2004-1382.pdf" TargetMode="External"/><Relationship Id="rId97" Type="http://schemas.openxmlformats.org/officeDocument/2006/relationships/hyperlink" Target="01_ENERO_FP_2020/BULKMATIC%20DE%20MEXICO%20COMPROBANTE%20DE%20PAGO%20No.%20006509.pdf" TargetMode="External"/><Relationship Id="rId104" Type="http://schemas.openxmlformats.org/officeDocument/2006/relationships/hyperlink" Target="01_ENERO_FP_2020/TRANSMAMONAL%20FCT-19622.pdf" TargetMode="External"/><Relationship Id="rId7" Type="http://schemas.openxmlformats.org/officeDocument/2006/relationships/hyperlink" Target="01_ENERO_FP_2020/COLOMTEL%20SAS%20FCT-10878.pdf" TargetMode="External"/><Relationship Id="rId71" Type="http://schemas.openxmlformats.org/officeDocument/2006/relationships/hyperlink" Target="01_ENERO_FP_2020/ETB%20FCT-275101911.pdf" TargetMode="External"/><Relationship Id="rId92" Type="http://schemas.openxmlformats.org/officeDocument/2006/relationships/hyperlink" Target="01_ENERO_FP_2020/APROBACIONES/VoBo%20PAPELERIA%20MODERNA%20FCT%2045133.msg" TargetMode="External"/><Relationship Id="rId2" Type="http://schemas.openxmlformats.org/officeDocument/2006/relationships/hyperlink" Target="01_ENERO_FP_2020/COLINGA%20SAS%20FCT-CFE2.pdf" TargetMode="External"/><Relationship Id="rId29" Type="http://schemas.openxmlformats.org/officeDocument/2006/relationships/hyperlink" Target="01_ENERO_FP_2020/PAPELERIA%20MODERNA%20DEL%20CARIBE%20FCT-%2044932.pdf" TargetMode="External"/><Relationship Id="rId24" Type="http://schemas.openxmlformats.org/officeDocument/2006/relationships/hyperlink" Target="01_ENERO_FP_2020/OPERACION%20LOGISTICA%20JDF%20SAS%20FCT-%209403.pdf" TargetMode="External"/><Relationship Id="rId40" Type="http://schemas.openxmlformats.org/officeDocument/2006/relationships/hyperlink" Target="01_ENERO_FP_2020/BULKMATIC%20DE%20MEXICO%20FCT-295756.pdf" TargetMode="External"/><Relationship Id="rId45" Type="http://schemas.openxmlformats.org/officeDocument/2006/relationships/hyperlink" Target="01_ENERO_FP_2020/LENCY%20MAYERLI%20CORREDOR%20PE&#209;A-%20CTA%20DE%20COBRO.pdf" TargetMode="External"/><Relationship Id="rId66" Type="http://schemas.openxmlformats.org/officeDocument/2006/relationships/hyperlink" Target="01_ENERO_FP_2020/CENTRAL%20DE%20SUMINISTROS%20GSPATH%20SAS%20FCT-17500.pdf" TargetMode="External"/><Relationship Id="rId87" Type="http://schemas.openxmlformats.org/officeDocument/2006/relationships/hyperlink" Target="01_ENERO_FP_2020/TRANSPORTES%20HUMADEA%20FCT-10-77080.pdf" TargetMode="External"/><Relationship Id="rId110" Type="http://schemas.openxmlformats.org/officeDocument/2006/relationships/hyperlink" Target="01_ENERO_FP_2020/EBENEZER%20SOLUCION%20INTEGRAL%20FCT-40.pdf" TargetMode="External"/><Relationship Id="rId115" Type="http://schemas.openxmlformats.org/officeDocument/2006/relationships/hyperlink" Target="01_ENERO_FP_2020/TIGO%20FCT%20980434587-52.pdf" TargetMode="External"/><Relationship Id="rId61" Type="http://schemas.openxmlformats.org/officeDocument/2006/relationships/hyperlink" Target="01_ENERO_FP_2020/SERVINGER%20SAS%20FCT-%20182.pdf" TargetMode="External"/><Relationship Id="rId82" Type="http://schemas.openxmlformats.org/officeDocument/2006/relationships/hyperlink" Target="01_ENERO_FP_2020/SUMATEC%20SAS%20FCT-295295.pdf" TargetMode="External"/><Relationship Id="rId19" Type="http://schemas.openxmlformats.org/officeDocument/2006/relationships/hyperlink" Target="01_ENERO_FP_2020/SEDIAL%20SAS%20FCT-17287.pdf" TargetMode="External"/><Relationship Id="rId14" Type="http://schemas.openxmlformats.org/officeDocument/2006/relationships/hyperlink" Target="01_ENERO_FP_2020/APROBACIONES/VoBo%20GECOSA%20FCT%207779.msg" TargetMode="External"/><Relationship Id="rId30" Type="http://schemas.openxmlformats.org/officeDocument/2006/relationships/hyperlink" Target="01_ENERO_FP_2020/PAPELERIA%20MODERNA%20DEL%20CARIBE%20FCT-%2044933.pdf" TargetMode="External"/><Relationship Id="rId35" Type="http://schemas.openxmlformats.org/officeDocument/2006/relationships/hyperlink" Target="01_ENERO_FP_2020/PROSEGUR%20LTDA%20FCT-232183.pdf" TargetMode="External"/><Relationship Id="rId56" Type="http://schemas.openxmlformats.org/officeDocument/2006/relationships/hyperlink" Target="01_ENERO_FP_2020/TRANSPORTES%20JAOLCO%20FCT-%2062003927.pdf" TargetMode="External"/><Relationship Id="rId77" Type="http://schemas.openxmlformats.org/officeDocument/2006/relationships/hyperlink" Target="01_ENERO_FP_2020/TRANSPORTES%20JOALCO%20SA%20FCT-04-1385.pdf" TargetMode="External"/><Relationship Id="rId100" Type="http://schemas.openxmlformats.org/officeDocument/2006/relationships/hyperlink" Target="01_ENERO_FP_2020/COLTANQUES%20SAS%20FCT-74781.pdf" TargetMode="External"/><Relationship Id="rId105" Type="http://schemas.openxmlformats.org/officeDocument/2006/relationships/hyperlink" Target="01_ENERO_FP_2020/EMPAQUETADURAS%20Y%20EMPAQUES%20SAF%20FCT-302297.pdf" TargetMode="External"/><Relationship Id="rId8" Type="http://schemas.openxmlformats.org/officeDocument/2006/relationships/hyperlink" Target="01_ENERO_FP_2020/SOCIEDAD%20PORTUARIA%20DE%20BARRANCABERMEJA%20SA%20FCT-%202970.pdf" TargetMode="External"/><Relationship Id="rId51" Type="http://schemas.openxmlformats.org/officeDocument/2006/relationships/hyperlink" Target="01_ENERO_FP_2020/ALLIANZ%20FCT%20%2017001697352022.pdf" TargetMode="External"/><Relationship Id="rId72" Type="http://schemas.openxmlformats.org/officeDocument/2006/relationships/hyperlink" Target="01_ENERO_FP_2020/SERVICAFI%20FCT-%204344.pdf" TargetMode="External"/><Relationship Id="rId93" Type="http://schemas.openxmlformats.org/officeDocument/2006/relationships/hyperlink" Target="01_ENERO_FP_2020/PAPELERIA%20MODERNA%20DEL%20CARIBE%20FCT-45134.pdf" TargetMode="External"/><Relationship Id="rId98" Type="http://schemas.openxmlformats.org/officeDocument/2006/relationships/hyperlink" Target="01_ENERO_FP_2020/MMUNAR%20CONSULTORES%20FCT-1557.pdf" TargetMode="External"/><Relationship Id="rId3" Type="http://schemas.openxmlformats.org/officeDocument/2006/relationships/hyperlink" Target="01_ENERO_FP_2020/OPERACION%20LOGISTICA%20JDF%20SAS%20FCT-%209383.pdf" TargetMode="External"/><Relationship Id="rId25" Type="http://schemas.openxmlformats.org/officeDocument/2006/relationships/hyperlink" Target="01_ENERO_FP_2020/OPERACION%20LOGISTICA%20JDF%20SAS%20FCT-%209402.pdf" TargetMode="External"/><Relationship Id="rId46" Type="http://schemas.openxmlformats.org/officeDocument/2006/relationships/hyperlink" Target="01_ENERO_FP_2020/TRITICUS%20SAS%20FCT-%20161.pdf" TargetMode="External"/><Relationship Id="rId67" Type="http://schemas.openxmlformats.org/officeDocument/2006/relationships/hyperlink" Target="01_ENERO_FP_2020/ESCOL%20CORP%20FCT-20.pdf" TargetMode="External"/><Relationship Id="rId116" Type="http://schemas.openxmlformats.org/officeDocument/2006/relationships/printerSettings" Target="../printerSettings/printerSettings7.bin"/><Relationship Id="rId20" Type="http://schemas.openxmlformats.org/officeDocument/2006/relationships/hyperlink" Target="01_ENERO_FP_2020/EQUIPOS%20TECNI%20METALICOS%20SAS%20FCT-%2040308.pdf" TargetMode="External"/><Relationship Id="rId41" Type="http://schemas.openxmlformats.org/officeDocument/2006/relationships/hyperlink" Target="01_ENERO_FP_2020/BULKMATIC%20DE%20MEXICO%20FCT-%20295757.pdf" TargetMode="External"/><Relationship Id="rId62" Type="http://schemas.openxmlformats.org/officeDocument/2006/relationships/hyperlink" Target="01_ENERO_FP_2020/JUNHEINRICH%20COLOMBIA%20SAS%20FCT%20126799.pdf" TargetMode="External"/><Relationship Id="rId83" Type="http://schemas.openxmlformats.org/officeDocument/2006/relationships/hyperlink" Target="01_ENERO_FP_2020/HONOR%20LTDA%20FCT-81408.pdf" TargetMode="External"/><Relationship Id="rId88" Type="http://schemas.openxmlformats.org/officeDocument/2006/relationships/hyperlink" Target="01_ENERO_FP_2020/NYSI%20NEGOCIOS%20Y%20SOLUCIONES%20INTELIGENTES%20FCT-89.pdf" TargetMode="External"/><Relationship Id="rId111" Type="http://schemas.openxmlformats.org/officeDocument/2006/relationships/hyperlink" Target="01_ENERO_FP_2020/EBENEZER%20SOLUCION%20INTEGRAL%20FCT-3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5D8A-31EC-497E-B326-A3A613A56389}">
  <sheetPr>
    <tabColor rgb="FFFF0000"/>
  </sheetPr>
  <dimension ref="A1:T804"/>
  <sheetViews>
    <sheetView zoomScaleNormal="100" zoomScalePageLayoutView="85" workbookViewId="0">
      <pane xSplit="4" topLeftCell="E1" activePane="topRight" state="frozen"/>
      <selection pane="topRight"/>
    </sheetView>
  </sheetViews>
  <sheetFormatPr baseColWidth="10" defaultColWidth="11.28515625" defaultRowHeight="15.75" x14ac:dyDescent="0.25"/>
  <cols>
    <col min="1" max="1" width="12.85546875" style="19" bestFit="1" customWidth="1"/>
    <col min="2" max="2" width="10.85546875" style="19" bestFit="1" customWidth="1"/>
    <col min="3" max="3" width="27.140625" style="19" bestFit="1" customWidth="1"/>
    <col min="4" max="4" width="25.42578125" style="75" bestFit="1" customWidth="1"/>
    <col min="5" max="5" width="67.5703125" style="76" bestFit="1" customWidth="1"/>
    <col min="6" max="6" width="147.140625" style="76" bestFit="1" customWidth="1"/>
    <col min="7" max="7" width="20.28515625" style="77" bestFit="1" customWidth="1"/>
    <col min="8" max="8" width="12.7109375" style="19" customWidth="1"/>
    <col min="9" max="9" width="11" style="19" bestFit="1" customWidth="1"/>
    <col min="10" max="10" width="12.85546875" style="19" bestFit="1" customWidth="1"/>
    <col min="11" max="11" width="16.28515625" style="75" bestFit="1" customWidth="1"/>
    <col min="12" max="13" width="16.28515625" style="19" bestFit="1" customWidth="1"/>
    <col min="14" max="14" width="9.5703125" style="19" bestFit="1" customWidth="1"/>
    <col min="15" max="15" width="15" style="19" bestFit="1" customWidth="1"/>
    <col min="16" max="16" width="18.7109375" style="75" bestFit="1" customWidth="1"/>
    <col min="17" max="17" width="41.85546875" style="78" bestFit="1" customWidth="1"/>
    <col min="18" max="18" width="47.28515625" style="19" bestFit="1" customWidth="1"/>
    <col min="19" max="19" width="12.28515625" style="19" bestFit="1" customWidth="1"/>
    <col min="20" max="16384" width="11.28515625" style="19"/>
  </cols>
  <sheetData>
    <row r="1" spans="1:20" ht="33.75" customHeight="1" x14ac:dyDescent="0.25">
      <c r="A1" s="16" t="s">
        <v>1865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6" t="s">
        <v>13</v>
      </c>
      <c r="O1" s="16" t="s">
        <v>14</v>
      </c>
      <c r="P1" s="16" t="s">
        <v>1864</v>
      </c>
      <c r="Q1" s="18" t="s">
        <v>16</v>
      </c>
    </row>
    <row r="2" spans="1:20" x14ac:dyDescent="0.25">
      <c r="A2" s="32">
        <v>1646</v>
      </c>
      <c r="B2" s="40" t="s">
        <v>17</v>
      </c>
      <c r="C2" s="43" t="s">
        <v>18</v>
      </c>
      <c r="D2" s="35">
        <v>344</v>
      </c>
      <c r="E2" s="35" t="s">
        <v>19</v>
      </c>
      <c r="F2" s="35" t="s">
        <v>20</v>
      </c>
      <c r="G2" s="43"/>
      <c r="H2" s="36">
        <v>43831</v>
      </c>
      <c r="I2" s="36">
        <v>43832</v>
      </c>
      <c r="J2" s="37">
        <f t="shared" ref="J2:J16" si="0">I2+30</f>
        <v>43862</v>
      </c>
      <c r="K2" s="20">
        <v>14300000</v>
      </c>
      <c r="L2" s="72">
        <v>2717000</v>
      </c>
      <c r="M2" s="21">
        <f t="shared" ref="M2:M35" si="1">K2+L2</f>
        <v>17017000</v>
      </c>
      <c r="N2" s="35" t="s">
        <v>21</v>
      </c>
      <c r="O2" s="73">
        <f t="shared" ref="O2:O34" si="2">K2</f>
        <v>14300000</v>
      </c>
      <c r="P2" s="35" t="s">
        <v>22</v>
      </c>
      <c r="Q2" s="22">
        <v>3075</v>
      </c>
      <c r="R2" s="35"/>
      <c r="S2" s="35"/>
      <c r="T2" s="35"/>
    </row>
    <row r="3" spans="1:20" x14ac:dyDescent="0.25">
      <c r="A3" s="32">
        <v>1647</v>
      </c>
      <c r="B3" s="40" t="s">
        <v>23</v>
      </c>
      <c r="C3" s="43" t="s">
        <v>24</v>
      </c>
      <c r="D3" s="35" t="s">
        <v>25</v>
      </c>
      <c r="E3" s="35" t="s">
        <v>26</v>
      </c>
      <c r="F3" s="35" t="s">
        <v>27</v>
      </c>
      <c r="G3" s="43"/>
      <c r="H3" s="36">
        <v>43832</v>
      </c>
      <c r="I3" s="36">
        <v>43833</v>
      </c>
      <c r="J3" s="37">
        <f t="shared" si="0"/>
        <v>43863</v>
      </c>
      <c r="K3" s="72">
        <v>3800000</v>
      </c>
      <c r="L3" s="72">
        <v>722000</v>
      </c>
      <c r="M3" s="21">
        <f t="shared" si="1"/>
        <v>4522000</v>
      </c>
      <c r="N3" s="35" t="s">
        <v>28</v>
      </c>
      <c r="O3" s="73">
        <f t="shared" si="2"/>
        <v>3800000</v>
      </c>
      <c r="P3" s="35" t="s">
        <v>29</v>
      </c>
      <c r="Q3" s="22">
        <v>3076</v>
      </c>
      <c r="R3" s="35"/>
      <c r="S3" s="35"/>
    </row>
    <row r="4" spans="1:20" x14ac:dyDescent="0.25">
      <c r="A4" s="32">
        <v>1648</v>
      </c>
      <c r="B4" s="40" t="s">
        <v>30</v>
      </c>
      <c r="C4" s="40" t="s">
        <v>31</v>
      </c>
      <c r="D4" s="23" t="s">
        <v>32</v>
      </c>
      <c r="E4" s="35" t="s">
        <v>33</v>
      </c>
      <c r="F4" s="35" t="s">
        <v>34</v>
      </c>
      <c r="G4" s="43"/>
      <c r="H4" s="36">
        <v>43832</v>
      </c>
      <c r="I4" s="36">
        <v>43833</v>
      </c>
      <c r="J4" s="37">
        <f t="shared" si="0"/>
        <v>43863</v>
      </c>
      <c r="K4" s="72">
        <v>68777708</v>
      </c>
      <c r="L4" s="72">
        <v>13067765</v>
      </c>
      <c r="M4" s="21">
        <f t="shared" si="1"/>
        <v>81845473</v>
      </c>
      <c r="N4" s="35" t="s">
        <v>35</v>
      </c>
      <c r="O4" s="73">
        <f t="shared" si="2"/>
        <v>68777708</v>
      </c>
      <c r="P4" s="35" t="s">
        <v>36</v>
      </c>
      <c r="Q4" s="22">
        <v>3077</v>
      </c>
      <c r="R4" s="35"/>
      <c r="S4" s="35"/>
      <c r="T4" s="35"/>
    </row>
    <row r="5" spans="1:20" x14ac:dyDescent="0.25">
      <c r="A5" s="32">
        <v>1649</v>
      </c>
      <c r="B5" s="40" t="s">
        <v>37</v>
      </c>
      <c r="C5" s="40" t="s">
        <v>31</v>
      </c>
      <c r="D5" s="23" t="s">
        <v>38</v>
      </c>
      <c r="E5" s="35" t="s">
        <v>39</v>
      </c>
      <c r="F5" s="35" t="s">
        <v>40</v>
      </c>
      <c r="G5" s="43"/>
      <c r="H5" s="36">
        <v>43832</v>
      </c>
      <c r="I5" s="36">
        <v>43833</v>
      </c>
      <c r="J5" s="37">
        <f t="shared" si="0"/>
        <v>43863</v>
      </c>
      <c r="K5" s="72">
        <v>3640000</v>
      </c>
      <c r="L5" s="72">
        <v>691600</v>
      </c>
      <c r="M5" s="21">
        <f t="shared" si="1"/>
        <v>4331600</v>
      </c>
      <c r="N5" s="35" t="s">
        <v>21</v>
      </c>
      <c r="O5" s="73">
        <f t="shared" si="2"/>
        <v>3640000</v>
      </c>
      <c r="P5" s="35" t="s">
        <v>22</v>
      </c>
      <c r="Q5" s="22">
        <v>3078</v>
      </c>
      <c r="R5" s="35"/>
      <c r="S5" s="35"/>
      <c r="T5" s="35"/>
    </row>
    <row r="6" spans="1:20" x14ac:dyDescent="0.25">
      <c r="A6" s="32">
        <v>1650</v>
      </c>
      <c r="B6" s="40" t="s">
        <v>41</v>
      </c>
      <c r="C6" s="40" t="s">
        <v>31</v>
      </c>
      <c r="D6" s="23" t="s">
        <v>42</v>
      </c>
      <c r="E6" s="35" t="s">
        <v>33</v>
      </c>
      <c r="F6" s="35" t="s">
        <v>43</v>
      </c>
      <c r="G6" s="43"/>
      <c r="H6" s="36">
        <v>43832</v>
      </c>
      <c r="I6" s="36">
        <v>43833</v>
      </c>
      <c r="J6" s="37">
        <f t="shared" si="0"/>
        <v>43863</v>
      </c>
      <c r="K6" s="72">
        <v>5460000</v>
      </c>
      <c r="L6" s="70">
        <v>1037400</v>
      </c>
      <c r="M6" s="73">
        <f t="shared" si="1"/>
        <v>6497400</v>
      </c>
      <c r="N6" s="35" t="s">
        <v>44</v>
      </c>
      <c r="O6" s="73">
        <f t="shared" si="2"/>
        <v>5460000</v>
      </c>
      <c r="P6" s="35" t="s">
        <v>36</v>
      </c>
      <c r="Q6" s="24">
        <v>3079</v>
      </c>
      <c r="R6" s="25" t="s">
        <v>45</v>
      </c>
      <c r="S6" s="35"/>
      <c r="T6" s="35"/>
    </row>
    <row r="7" spans="1:20" x14ac:dyDescent="0.25">
      <c r="A7" s="32">
        <v>1651</v>
      </c>
      <c r="B7" s="40" t="s">
        <v>46</v>
      </c>
      <c r="C7" s="40" t="s">
        <v>31</v>
      </c>
      <c r="D7" s="23">
        <v>44887</v>
      </c>
      <c r="E7" s="35" t="s">
        <v>47</v>
      </c>
      <c r="F7" s="35" t="s">
        <v>48</v>
      </c>
      <c r="G7" s="43"/>
      <c r="H7" s="36">
        <v>43833</v>
      </c>
      <c r="I7" s="36">
        <v>43837</v>
      </c>
      <c r="J7" s="37">
        <f t="shared" si="0"/>
        <v>43867</v>
      </c>
      <c r="K7" s="72">
        <v>691351</v>
      </c>
      <c r="L7" s="70">
        <v>131357</v>
      </c>
      <c r="M7" s="73">
        <f t="shared" si="1"/>
        <v>822708</v>
      </c>
      <c r="N7" s="35" t="s">
        <v>49</v>
      </c>
      <c r="O7" s="73">
        <f t="shared" si="2"/>
        <v>691351</v>
      </c>
      <c r="P7" s="35" t="s">
        <v>50</v>
      </c>
      <c r="Q7" s="26">
        <v>3080</v>
      </c>
      <c r="R7" s="35"/>
      <c r="S7" s="35"/>
    </row>
    <row r="8" spans="1:20" x14ac:dyDescent="0.25">
      <c r="A8" s="32">
        <v>1652</v>
      </c>
      <c r="B8" s="40" t="s">
        <v>51</v>
      </c>
      <c r="C8" s="43" t="s">
        <v>18</v>
      </c>
      <c r="D8" s="35">
        <v>10878</v>
      </c>
      <c r="E8" s="35" t="s">
        <v>52</v>
      </c>
      <c r="F8" s="35" t="s">
        <v>53</v>
      </c>
      <c r="G8" s="43"/>
      <c r="H8" s="36">
        <v>43831</v>
      </c>
      <c r="I8" s="36">
        <v>43837</v>
      </c>
      <c r="J8" s="37">
        <f t="shared" si="0"/>
        <v>43867</v>
      </c>
      <c r="K8" s="72">
        <v>300000</v>
      </c>
      <c r="L8" s="38">
        <v>57000</v>
      </c>
      <c r="M8" s="73">
        <f t="shared" si="1"/>
        <v>357000</v>
      </c>
      <c r="N8" s="35" t="s">
        <v>54</v>
      </c>
      <c r="O8" s="73">
        <f t="shared" si="2"/>
        <v>300000</v>
      </c>
      <c r="P8" s="35" t="s">
        <v>55</v>
      </c>
      <c r="Q8" s="27">
        <v>3081</v>
      </c>
      <c r="R8" s="35"/>
      <c r="S8" s="35"/>
      <c r="T8" s="35"/>
    </row>
    <row r="9" spans="1:20" x14ac:dyDescent="0.25">
      <c r="A9" s="32">
        <v>1653</v>
      </c>
      <c r="B9" s="40" t="s">
        <v>56</v>
      </c>
      <c r="C9" s="40" t="s">
        <v>57</v>
      </c>
      <c r="D9" s="28">
        <v>2970</v>
      </c>
      <c r="E9" s="35" t="s">
        <v>58</v>
      </c>
      <c r="F9" s="35" t="s">
        <v>59</v>
      </c>
      <c r="G9" s="43"/>
      <c r="H9" s="36">
        <v>43832</v>
      </c>
      <c r="I9" s="36">
        <v>43837</v>
      </c>
      <c r="J9" s="37">
        <f t="shared" si="0"/>
        <v>43867</v>
      </c>
      <c r="K9" s="72">
        <v>25000000</v>
      </c>
      <c r="L9" s="70">
        <v>4750000</v>
      </c>
      <c r="M9" s="73">
        <f t="shared" si="1"/>
        <v>29750000</v>
      </c>
      <c r="N9" s="35" t="s">
        <v>60</v>
      </c>
      <c r="O9" s="73">
        <f t="shared" si="2"/>
        <v>25000000</v>
      </c>
      <c r="P9" s="35" t="s">
        <v>55</v>
      </c>
      <c r="Q9" s="27">
        <v>3082</v>
      </c>
      <c r="R9" s="35"/>
      <c r="S9" s="35"/>
      <c r="T9" s="35"/>
    </row>
    <row r="10" spans="1:20" x14ac:dyDescent="0.25">
      <c r="A10" s="32">
        <v>1654</v>
      </c>
      <c r="B10" s="40" t="s">
        <v>61</v>
      </c>
      <c r="C10" s="43" t="s">
        <v>62</v>
      </c>
      <c r="D10" s="35" t="s">
        <v>63</v>
      </c>
      <c r="E10" s="35" t="s">
        <v>58</v>
      </c>
      <c r="F10" s="35" t="s">
        <v>64</v>
      </c>
      <c r="G10" s="43"/>
      <c r="H10" s="36">
        <v>43832</v>
      </c>
      <c r="I10" s="36">
        <v>43837</v>
      </c>
      <c r="J10" s="37">
        <f t="shared" si="0"/>
        <v>43867</v>
      </c>
      <c r="K10" s="72">
        <v>4021000</v>
      </c>
      <c r="L10" s="70"/>
      <c r="M10" s="73">
        <f t="shared" si="1"/>
        <v>4021000</v>
      </c>
      <c r="N10" s="35" t="s">
        <v>65</v>
      </c>
      <c r="O10" s="73">
        <f t="shared" si="2"/>
        <v>4021000</v>
      </c>
      <c r="P10" s="35" t="s">
        <v>65</v>
      </c>
      <c r="Q10" s="29"/>
      <c r="R10" s="35"/>
      <c r="S10" s="35"/>
    </row>
    <row r="11" spans="1:20" x14ac:dyDescent="0.25">
      <c r="A11" s="32">
        <v>1655</v>
      </c>
      <c r="B11" s="40" t="s">
        <v>61</v>
      </c>
      <c r="C11" s="40" t="s">
        <v>57</v>
      </c>
      <c r="D11" s="35">
        <v>2971</v>
      </c>
      <c r="E11" s="35" t="s">
        <v>58</v>
      </c>
      <c r="F11" s="35" t="s">
        <v>66</v>
      </c>
      <c r="G11" s="43"/>
      <c r="H11" s="36">
        <v>43832</v>
      </c>
      <c r="I11" s="36">
        <v>43837</v>
      </c>
      <c r="J11" s="37">
        <f t="shared" si="0"/>
        <v>43867</v>
      </c>
      <c r="K11" s="72">
        <v>1664715</v>
      </c>
      <c r="L11" s="70"/>
      <c r="M11" s="73">
        <f t="shared" si="1"/>
        <v>1664715</v>
      </c>
      <c r="N11" s="35" t="s">
        <v>60</v>
      </c>
      <c r="O11" s="73">
        <f t="shared" si="2"/>
        <v>1664715</v>
      </c>
      <c r="P11" s="35" t="s">
        <v>55</v>
      </c>
      <c r="Q11" s="27">
        <v>3083</v>
      </c>
      <c r="R11" s="35"/>
      <c r="S11" s="35"/>
      <c r="T11" s="35"/>
    </row>
    <row r="12" spans="1:20" x14ac:dyDescent="0.25">
      <c r="A12" s="32">
        <v>1656</v>
      </c>
      <c r="B12" s="40" t="s">
        <v>67</v>
      </c>
      <c r="C12" s="43" t="s">
        <v>1869</v>
      </c>
      <c r="D12" s="35">
        <v>16144857</v>
      </c>
      <c r="E12" s="35" t="s">
        <v>68</v>
      </c>
      <c r="F12" s="35" t="s">
        <v>69</v>
      </c>
      <c r="G12" s="43"/>
      <c r="H12" s="36">
        <v>43833</v>
      </c>
      <c r="I12" s="36">
        <v>43837</v>
      </c>
      <c r="J12" s="37">
        <f t="shared" si="0"/>
        <v>43867</v>
      </c>
      <c r="K12" s="72">
        <v>56329</v>
      </c>
      <c r="L12" s="70"/>
      <c r="M12" s="73">
        <f t="shared" si="1"/>
        <v>56329</v>
      </c>
      <c r="N12" s="35" t="s">
        <v>54</v>
      </c>
      <c r="O12" s="73">
        <f t="shared" si="2"/>
        <v>56329</v>
      </c>
      <c r="P12" s="35" t="s">
        <v>55</v>
      </c>
      <c r="Q12" s="27">
        <v>3084</v>
      </c>
      <c r="R12" s="35"/>
      <c r="S12" s="35"/>
      <c r="T12" s="35"/>
    </row>
    <row r="13" spans="1:20" x14ac:dyDescent="0.25">
      <c r="A13" s="32">
        <v>1657</v>
      </c>
      <c r="B13" s="33" t="s">
        <v>70</v>
      </c>
      <c r="C13" s="33" t="s">
        <v>487</v>
      </c>
      <c r="D13" s="35">
        <v>7779</v>
      </c>
      <c r="E13" s="35" t="s">
        <v>71</v>
      </c>
      <c r="F13" s="35" t="s">
        <v>72</v>
      </c>
      <c r="G13" s="43"/>
      <c r="H13" s="36">
        <v>43837</v>
      </c>
      <c r="I13" s="36">
        <v>43838</v>
      </c>
      <c r="J13" s="37">
        <f t="shared" si="0"/>
        <v>43868</v>
      </c>
      <c r="K13" s="72">
        <v>566371</v>
      </c>
      <c r="L13" s="38">
        <v>107610</v>
      </c>
      <c r="M13" s="73">
        <f t="shared" si="1"/>
        <v>673981</v>
      </c>
      <c r="N13" s="35" t="s">
        <v>73</v>
      </c>
      <c r="O13" s="73">
        <f t="shared" si="2"/>
        <v>566371</v>
      </c>
      <c r="P13" s="35" t="s">
        <v>36</v>
      </c>
      <c r="Q13" s="27">
        <v>3085</v>
      </c>
      <c r="R13" s="35"/>
      <c r="S13" s="35"/>
      <c r="T13" s="35"/>
    </row>
    <row r="14" spans="1:20" x14ac:dyDescent="0.25">
      <c r="A14" s="32">
        <v>1658</v>
      </c>
      <c r="B14" s="33" t="s">
        <v>74</v>
      </c>
      <c r="C14" s="33" t="s">
        <v>487</v>
      </c>
      <c r="D14" s="35">
        <v>7778</v>
      </c>
      <c r="E14" s="35" t="s">
        <v>71</v>
      </c>
      <c r="F14" s="35" t="s">
        <v>75</v>
      </c>
      <c r="G14" s="43"/>
      <c r="H14" s="36">
        <v>43837</v>
      </c>
      <c r="I14" s="36">
        <v>43838</v>
      </c>
      <c r="J14" s="37">
        <f t="shared" si="0"/>
        <v>43868</v>
      </c>
      <c r="K14" s="72">
        <v>583066</v>
      </c>
      <c r="L14" s="38">
        <v>110782</v>
      </c>
      <c r="M14" s="73">
        <f t="shared" si="1"/>
        <v>693848</v>
      </c>
      <c r="N14" s="35" t="s">
        <v>73</v>
      </c>
      <c r="O14" s="73">
        <f t="shared" si="2"/>
        <v>583066</v>
      </c>
      <c r="P14" s="35" t="s">
        <v>36</v>
      </c>
      <c r="Q14" s="27">
        <v>3086</v>
      </c>
      <c r="R14" s="35"/>
      <c r="S14" s="35"/>
      <c r="T14" s="35"/>
    </row>
    <row r="15" spans="1:20" x14ac:dyDescent="0.25">
      <c r="A15" s="32">
        <v>1659</v>
      </c>
      <c r="B15" s="33" t="s">
        <v>76</v>
      </c>
      <c r="C15" s="40" t="s">
        <v>57</v>
      </c>
      <c r="D15" s="35">
        <v>33541</v>
      </c>
      <c r="E15" s="35" t="s">
        <v>77</v>
      </c>
      <c r="F15" s="35" t="s">
        <v>78</v>
      </c>
      <c r="G15" s="43"/>
      <c r="H15" s="36">
        <v>43838</v>
      </c>
      <c r="I15" s="36">
        <v>43838</v>
      </c>
      <c r="J15" s="37">
        <f t="shared" si="0"/>
        <v>43868</v>
      </c>
      <c r="K15" s="72">
        <v>3180000</v>
      </c>
      <c r="L15" s="38"/>
      <c r="M15" s="73">
        <f t="shared" si="1"/>
        <v>3180000</v>
      </c>
      <c r="N15" s="35" t="s">
        <v>79</v>
      </c>
      <c r="O15" s="73">
        <f t="shared" si="2"/>
        <v>3180000</v>
      </c>
      <c r="P15" s="35" t="s">
        <v>55</v>
      </c>
      <c r="Q15" s="27">
        <v>3087</v>
      </c>
      <c r="R15" s="35"/>
      <c r="S15" s="35"/>
      <c r="T15" s="35"/>
    </row>
    <row r="16" spans="1:20" x14ac:dyDescent="0.25">
      <c r="A16" s="32">
        <v>1660</v>
      </c>
      <c r="B16" s="33" t="s">
        <v>80</v>
      </c>
      <c r="C16" s="34" t="s">
        <v>18</v>
      </c>
      <c r="D16" s="35">
        <v>131</v>
      </c>
      <c r="E16" s="35" t="s">
        <v>81</v>
      </c>
      <c r="F16" s="35" t="s">
        <v>82</v>
      </c>
      <c r="G16" s="43"/>
      <c r="H16" s="36">
        <v>43831</v>
      </c>
      <c r="I16" s="36">
        <v>43838</v>
      </c>
      <c r="J16" s="37">
        <f t="shared" si="0"/>
        <v>43868</v>
      </c>
      <c r="K16" s="72">
        <v>1800000</v>
      </c>
      <c r="L16" s="38">
        <v>342000</v>
      </c>
      <c r="M16" s="73">
        <f t="shared" si="1"/>
        <v>2142000</v>
      </c>
      <c r="N16" s="35" t="s">
        <v>28</v>
      </c>
      <c r="O16" s="73">
        <f t="shared" si="2"/>
        <v>1800000</v>
      </c>
      <c r="P16" s="35" t="s">
        <v>29</v>
      </c>
      <c r="Q16" s="27">
        <v>3088</v>
      </c>
      <c r="R16" s="35"/>
      <c r="S16" s="35"/>
    </row>
    <row r="17" spans="1:20" x14ac:dyDescent="0.25">
      <c r="A17" s="32">
        <v>1661</v>
      </c>
      <c r="B17" s="33" t="s">
        <v>83</v>
      </c>
      <c r="C17" s="43" t="s">
        <v>18</v>
      </c>
      <c r="D17" s="35">
        <v>11157</v>
      </c>
      <c r="E17" s="35" t="s">
        <v>84</v>
      </c>
      <c r="F17" s="35" t="s">
        <v>85</v>
      </c>
      <c r="G17" s="43"/>
      <c r="H17" s="36">
        <v>43832</v>
      </c>
      <c r="I17" s="36">
        <v>43838</v>
      </c>
      <c r="J17" s="37">
        <v>43838</v>
      </c>
      <c r="K17" s="72">
        <v>361575</v>
      </c>
      <c r="L17" s="38"/>
      <c r="M17" s="73">
        <f t="shared" si="1"/>
        <v>361575</v>
      </c>
      <c r="N17" s="35" t="s">
        <v>21</v>
      </c>
      <c r="O17" s="73">
        <f t="shared" si="2"/>
        <v>361575</v>
      </c>
      <c r="P17" s="35" t="s">
        <v>22</v>
      </c>
      <c r="Q17" s="27">
        <v>3089</v>
      </c>
      <c r="R17" s="35"/>
      <c r="S17" s="35"/>
      <c r="T17" s="35"/>
    </row>
    <row r="18" spans="1:20" x14ac:dyDescent="0.25">
      <c r="A18" s="32">
        <v>1662</v>
      </c>
      <c r="B18" s="33" t="s">
        <v>86</v>
      </c>
      <c r="C18" s="34" t="s">
        <v>18</v>
      </c>
      <c r="D18" s="35">
        <v>17287</v>
      </c>
      <c r="E18" s="35" t="s">
        <v>87</v>
      </c>
      <c r="F18" s="35" t="s">
        <v>88</v>
      </c>
      <c r="G18" s="43"/>
      <c r="H18" s="36">
        <v>43838</v>
      </c>
      <c r="I18" s="36">
        <v>43838</v>
      </c>
      <c r="J18" s="37">
        <f t="shared" ref="J18:J33" si="3">I18+30</f>
        <v>43868</v>
      </c>
      <c r="K18" s="72">
        <v>9000000</v>
      </c>
      <c r="L18" s="38">
        <v>1710000</v>
      </c>
      <c r="M18" s="73">
        <f t="shared" si="1"/>
        <v>10710000</v>
      </c>
      <c r="N18" s="35" t="s">
        <v>89</v>
      </c>
      <c r="O18" s="73">
        <f t="shared" si="2"/>
        <v>9000000</v>
      </c>
      <c r="P18" s="35" t="s">
        <v>90</v>
      </c>
      <c r="Q18" s="27">
        <v>3090</v>
      </c>
      <c r="R18" s="35"/>
      <c r="S18" s="35"/>
      <c r="T18" s="35"/>
    </row>
    <row r="19" spans="1:20" x14ac:dyDescent="0.25">
      <c r="A19" s="32">
        <v>1663</v>
      </c>
      <c r="B19" s="33" t="s">
        <v>91</v>
      </c>
      <c r="C19" s="33" t="s">
        <v>1668</v>
      </c>
      <c r="D19" s="35">
        <v>40308</v>
      </c>
      <c r="E19" s="35" t="s">
        <v>92</v>
      </c>
      <c r="F19" s="35" t="s">
        <v>93</v>
      </c>
      <c r="G19" s="43"/>
      <c r="H19" s="36">
        <v>43838</v>
      </c>
      <c r="I19" s="36">
        <v>43838</v>
      </c>
      <c r="J19" s="37">
        <f t="shared" si="3"/>
        <v>43868</v>
      </c>
      <c r="K19" s="72">
        <v>3634000</v>
      </c>
      <c r="L19" s="38">
        <f>K19*0.19</f>
        <v>690460</v>
      </c>
      <c r="M19" s="73">
        <f t="shared" si="1"/>
        <v>4324460</v>
      </c>
      <c r="N19" s="35" t="s">
        <v>94</v>
      </c>
      <c r="O19" s="73">
        <f t="shared" si="2"/>
        <v>3634000</v>
      </c>
      <c r="P19" s="35" t="s">
        <v>95</v>
      </c>
      <c r="Q19" s="30">
        <v>3091</v>
      </c>
      <c r="R19" s="25" t="s">
        <v>96</v>
      </c>
      <c r="S19" s="35"/>
    </row>
    <row r="20" spans="1:20" x14ac:dyDescent="0.25">
      <c r="A20" s="32">
        <v>1664</v>
      </c>
      <c r="B20" s="33" t="s">
        <v>97</v>
      </c>
      <c r="C20" s="40" t="s">
        <v>31</v>
      </c>
      <c r="D20" s="35">
        <v>9405</v>
      </c>
      <c r="E20" s="35" t="s">
        <v>33</v>
      </c>
      <c r="F20" s="35" t="s">
        <v>98</v>
      </c>
      <c r="G20" s="43"/>
      <c r="H20" s="36">
        <v>43837</v>
      </c>
      <c r="I20" s="36">
        <v>43838</v>
      </c>
      <c r="J20" s="37">
        <f t="shared" si="3"/>
        <v>43868</v>
      </c>
      <c r="K20" s="72">
        <v>888396</v>
      </c>
      <c r="L20" s="38">
        <f>K20*0.19</f>
        <v>168795.24</v>
      </c>
      <c r="M20" s="73">
        <f t="shared" si="1"/>
        <v>1057191.24</v>
      </c>
      <c r="N20" s="35" t="s">
        <v>44</v>
      </c>
      <c r="O20" s="73">
        <f t="shared" si="2"/>
        <v>888396</v>
      </c>
      <c r="P20" s="35" t="s">
        <v>99</v>
      </c>
      <c r="Q20" s="27">
        <v>3092</v>
      </c>
      <c r="R20" s="35"/>
      <c r="S20" s="35"/>
      <c r="T20" s="35"/>
    </row>
    <row r="21" spans="1:20" x14ac:dyDescent="0.25">
      <c r="A21" s="32">
        <v>1665</v>
      </c>
      <c r="B21" s="33" t="s">
        <v>100</v>
      </c>
      <c r="C21" s="40" t="s">
        <v>31</v>
      </c>
      <c r="D21" s="35">
        <v>9404</v>
      </c>
      <c r="E21" s="35" t="s">
        <v>33</v>
      </c>
      <c r="F21" s="35" t="s">
        <v>101</v>
      </c>
      <c r="G21" s="43"/>
      <c r="H21" s="36">
        <v>43837</v>
      </c>
      <c r="I21" s="36">
        <v>43838</v>
      </c>
      <c r="J21" s="37">
        <f t="shared" si="3"/>
        <v>43868</v>
      </c>
      <c r="K21" s="72">
        <v>332005</v>
      </c>
      <c r="L21" s="38">
        <f>K21*0.19</f>
        <v>63080.950000000004</v>
      </c>
      <c r="M21" s="73">
        <f t="shared" si="1"/>
        <v>395085.95</v>
      </c>
      <c r="N21" s="35" t="s">
        <v>21</v>
      </c>
      <c r="O21" s="73">
        <f t="shared" si="2"/>
        <v>332005</v>
      </c>
      <c r="P21" s="35" t="s">
        <v>22</v>
      </c>
      <c r="Q21" s="27">
        <v>3093</v>
      </c>
      <c r="R21" s="35"/>
      <c r="S21" s="35"/>
      <c r="T21" s="35"/>
    </row>
    <row r="22" spans="1:20" x14ac:dyDescent="0.25">
      <c r="A22" s="32">
        <v>1666</v>
      </c>
      <c r="B22" s="33" t="s">
        <v>102</v>
      </c>
      <c r="C22" s="40" t="s">
        <v>31</v>
      </c>
      <c r="D22" s="35">
        <v>9403</v>
      </c>
      <c r="E22" s="35" t="s">
        <v>33</v>
      </c>
      <c r="F22" s="35" t="s">
        <v>103</v>
      </c>
      <c r="G22" s="43"/>
      <c r="H22" s="36">
        <v>43837</v>
      </c>
      <c r="I22" s="36">
        <v>43838</v>
      </c>
      <c r="J22" s="37">
        <f t="shared" si="3"/>
        <v>43868</v>
      </c>
      <c r="K22" s="72">
        <v>2075385</v>
      </c>
      <c r="L22" s="38">
        <f>K22*0.19</f>
        <v>394323.15</v>
      </c>
      <c r="M22" s="73">
        <f t="shared" si="1"/>
        <v>2469708.15</v>
      </c>
      <c r="N22" s="35" t="s">
        <v>49</v>
      </c>
      <c r="O22" s="73">
        <f t="shared" si="2"/>
        <v>2075385</v>
      </c>
      <c r="P22" s="35" t="s">
        <v>50</v>
      </c>
      <c r="Q22" s="27">
        <v>3094</v>
      </c>
      <c r="R22" s="35"/>
      <c r="S22" s="35"/>
    </row>
    <row r="23" spans="1:20" x14ac:dyDescent="0.25">
      <c r="A23" s="32">
        <v>1667</v>
      </c>
      <c r="B23" s="33" t="s">
        <v>104</v>
      </c>
      <c r="C23" s="40" t="s">
        <v>31</v>
      </c>
      <c r="D23" s="35">
        <v>9402</v>
      </c>
      <c r="E23" s="35" t="s">
        <v>33</v>
      </c>
      <c r="F23" s="35" t="s">
        <v>105</v>
      </c>
      <c r="G23" s="43"/>
      <c r="H23" s="36">
        <v>43837</v>
      </c>
      <c r="I23" s="36">
        <v>43838</v>
      </c>
      <c r="J23" s="37">
        <f t="shared" si="3"/>
        <v>43868</v>
      </c>
      <c r="K23" s="72">
        <v>42606222</v>
      </c>
      <c r="L23" s="38">
        <f>K23*0.19</f>
        <v>8095182.1799999997</v>
      </c>
      <c r="M23" s="73">
        <f t="shared" si="1"/>
        <v>50701404.18</v>
      </c>
      <c r="N23" s="35" t="s">
        <v>35</v>
      </c>
      <c r="O23" s="73">
        <f t="shared" si="2"/>
        <v>42606222</v>
      </c>
      <c r="P23" s="35" t="s">
        <v>36</v>
      </c>
      <c r="Q23" s="27">
        <v>3095</v>
      </c>
      <c r="R23" s="35"/>
      <c r="S23" s="35"/>
      <c r="T23" s="35"/>
    </row>
    <row r="24" spans="1:20" x14ac:dyDescent="0.25">
      <c r="A24" s="32">
        <v>1668</v>
      </c>
      <c r="B24" s="33" t="s">
        <v>106</v>
      </c>
      <c r="C24" s="33" t="s">
        <v>1668</v>
      </c>
      <c r="D24" s="35">
        <v>150953</v>
      </c>
      <c r="E24" s="35" t="s">
        <v>107</v>
      </c>
      <c r="F24" s="35" t="s">
        <v>108</v>
      </c>
      <c r="G24" s="43"/>
      <c r="H24" s="36">
        <v>43838</v>
      </c>
      <c r="I24" s="36">
        <v>43839</v>
      </c>
      <c r="J24" s="37">
        <f t="shared" si="3"/>
        <v>43869</v>
      </c>
      <c r="K24" s="72">
        <v>205700</v>
      </c>
      <c r="L24" s="38"/>
      <c r="M24" s="73">
        <f t="shared" si="1"/>
        <v>205700</v>
      </c>
      <c r="N24" s="35" t="s">
        <v>60</v>
      </c>
      <c r="O24" s="73">
        <f t="shared" si="2"/>
        <v>205700</v>
      </c>
      <c r="P24" s="35" t="s">
        <v>55</v>
      </c>
      <c r="Q24" s="27">
        <v>3096</v>
      </c>
      <c r="R24" s="35"/>
      <c r="S24" s="35"/>
      <c r="T24" s="35"/>
    </row>
    <row r="25" spans="1:20" x14ac:dyDescent="0.25">
      <c r="A25" s="32">
        <v>1669</v>
      </c>
      <c r="B25" s="33" t="s">
        <v>109</v>
      </c>
      <c r="C25" s="33" t="s">
        <v>31</v>
      </c>
      <c r="D25" s="35">
        <v>44931</v>
      </c>
      <c r="E25" s="35" t="s">
        <v>47</v>
      </c>
      <c r="F25" s="35" t="s">
        <v>110</v>
      </c>
      <c r="G25" s="43"/>
      <c r="H25" s="36">
        <v>43838</v>
      </c>
      <c r="I25" s="36">
        <v>43839</v>
      </c>
      <c r="J25" s="37">
        <f t="shared" si="3"/>
        <v>43869</v>
      </c>
      <c r="K25" s="72">
        <v>154063</v>
      </c>
      <c r="L25" s="38">
        <v>29272</v>
      </c>
      <c r="M25" s="73">
        <f t="shared" si="1"/>
        <v>183335</v>
      </c>
      <c r="N25" s="35" t="s">
        <v>28</v>
      </c>
      <c r="O25" s="73">
        <f t="shared" si="2"/>
        <v>154063</v>
      </c>
      <c r="P25" s="35" t="s">
        <v>29</v>
      </c>
      <c r="Q25" s="27">
        <v>3097</v>
      </c>
      <c r="R25" s="35"/>
      <c r="S25" s="35"/>
    </row>
    <row r="26" spans="1:20" x14ac:dyDescent="0.25">
      <c r="A26" s="32">
        <v>1670</v>
      </c>
      <c r="B26" s="33" t="s">
        <v>111</v>
      </c>
      <c r="C26" s="33" t="s">
        <v>31</v>
      </c>
      <c r="D26" s="35">
        <v>44932</v>
      </c>
      <c r="E26" s="35" t="s">
        <v>47</v>
      </c>
      <c r="F26" s="35" t="s">
        <v>112</v>
      </c>
      <c r="G26" s="43"/>
      <c r="H26" s="36">
        <v>43838</v>
      </c>
      <c r="I26" s="36">
        <v>43839</v>
      </c>
      <c r="J26" s="37">
        <f t="shared" si="3"/>
        <v>43869</v>
      </c>
      <c r="K26" s="72">
        <v>17600</v>
      </c>
      <c r="L26" s="38">
        <v>2000</v>
      </c>
      <c r="M26" s="73">
        <f t="shared" si="1"/>
        <v>19600</v>
      </c>
      <c r="N26" s="35" t="s">
        <v>28</v>
      </c>
      <c r="O26" s="73">
        <f t="shared" si="2"/>
        <v>17600</v>
      </c>
      <c r="P26" s="35" t="s">
        <v>29</v>
      </c>
      <c r="Q26" s="27">
        <v>3098</v>
      </c>
      <c r="R26" s="35"/>
      <c r="S26" s="35"/>
    </row>
    <row r="27" spans="1:20" x14ac:dyDescent="0.25">
      <c r="A27" s="32">
        <v>1671</v>
      </c>
      <c r="B27" s="33" t="s">
        <v>113</v>
      </c>
      <c r="C27" s="33" t="s">
        <v>31</v>
      </c>
      <c r="D27" s="35">
        <v>44933</v>
      </c>
      <c r="E27" s="35" t="s">
        <v>47</v>
      </c>
      <c r="F27" s="35" t="s">
        <v>112</v>
      </c>
      <c r="G27" s="43"/>
      <c r="H27" s="36">
        <v>43838</v>
      </c>
      <c r="I27" s="36">
        <v>43839</v>
      </c>
      <c r="J27" s="37">
        <f t="shared" si="3"/>
        <v>43869</v>
      </c>
      <c r="K27" s="72">
        <v>85030</v>
      </c>
      <c r="L27" s="38">
        <v>15244</v>
      </c>
      <c r="M27" s="73">
        <f t="shared" si="1"/>
        <v>100274</v>
      </c>
      <c r="N27" s="35" t="s">
        <v>28</v>
      </c>
      <c r="O27" s="73">
        <f t="shared" si="2"/>
        <v>85030</v>
      </c>
      <c r="P27" s="35" t="s">
        <v>29</v>
      </c>
      <c r="Q27" s="27">
        <v>3099</v>
      </c>
      <c r="R27" s="35"/>
      <c r="S27" s="35"/>
    </row>
    <row r="28" spans="1:20" x14ac:dyDescent="0.25">
      <c r="A28" s="32">
        <v>1672</v>
      </c>
      <c r="B28" s="33" t="s">
        <v>114</v>
      </c>
      <c r="C28" s="43" t="s">
        <v>18</v>
      </c>
      <c r="D28" s="35">
        <v>7738</v>
      </c>
      <c r="E28" s="35" t="s">
        <v>115</v>
      </c>
      <c r="F28" s="35" t="s">
        <v>116</v>
      </c>
      <c r="G28" s="43"/>
      <c r="H28" s="36">
        <v>43839</v>
      </c>
      <c r="I28" s="36">
        <v>43839</v>
      </c>
      <c r="J28" s="37">
        <f t="shared" si="3"/>
        <v>43869</v>
      </c>
      <c r="K28" s="72">
        <v>733900</v>
      </c>
      <c r="L28" s="38"/>
      <c r="M28" s="73">
        <f t="shared" si="1"/>
        <v>733900</v>
      </c>
      <c r="N28" s="35" t="s">
        <v>117</v>
      </c>
      <c r="O28" s="73">
        <f t="shared" si="2"/>
        <v>733900</v>
      </c>
      <c r="P28" s="35" t="s">
        <v>29</v>
      </c>
      <c r="Q28" s="27">
        <v>3100</v>
      </c>
      <c r="R28" s="35"/>
      <c r="S28" s="35"/>
    </row>
    <row r="29" spans="1:20" x14ac:dyDescent="0.25">
      <c r="A29" s="32">
        <v>1673</v>
      </c>
      <c r="B29" s="33" t="s">
        <v>118</v>
      </c>
      <c r="C29" s="40" t="s">
        <v>31</v>
      </c>
      <c r="D29" s="35">
        <v>8878</v>
      </c>
      <c r="E29" s="35" t="s">
        <v>119</v>
      </c>
      <c r="F29" s="35" t="s">
        <v>120</v>
      </c>
      <c r="G29" s="43"/>
      <c r="H29" s="36">
        <v>43837</v>
      </c>
      <c r="I29" s="36">
        <v>43839</v>
      </c>
      <c r="J29" s="37">
        <f t="shared" si="3"/>
        <v>43869</v>
      </c>
      <c r="K29" s="72">
        <v>10872000</v>
      </c>
      <c r="L29" s="38">
        <f>K29*0.19</f>
        <v>2065680</v>
      </c>
      <c r="M29" s="73">
        <f t="shared" si="1"/>
        <v>12937680</v>
      </c>
      <c r="N29" s="35" t="s">
        <v>121</v>
      </c>
      <c r="O29" s="73">
        <f t="shared" si="2"/>
        <v>10872000</v>
      </c>
      <c r="P29" s="35" t="s">
        <v>36</v>
      </c>
      <c r="Q29" s="27">
        <v>3101</v>
      </c>
      <c r="R29" s="35"/>
      <c r="S29" s="35"/>
      <c r="T29" s="35"/>
    </row>
    <row r="30" spans="1:20" x14ac:dyDescent="0.25">
      <c r="A30" s="32">
        <v>1674</v>
      </c>
      <c r="B30" s="33" t="s">
        <v>122</v>
      </c>
      <c r="C30" s="40" t="s">
        <v>1105</v>
      </c>
      <c r="D30" s="35">
        <v>301466</v>
      </c>
      <c r="E30" s="35" t="s">
        <v>123</v>
      </c>
      <c r="F30" s="35" t="s">
        <v>124</v>
      </c>
      <c r="G30" s="43"/>
      <c r="H30" s="36">
        <v>43839</v>
      </c>
      <c r="I30" s="36">
        <v>43839</v>
      </c>
      <c r="J30" s="37">
        <f t="shared" si="3"/>
        <v>43869</v>
      </c>
      <c r="K30" s="72">
        <v>97500</v>
      </c>
      <c r="L30" s="38">
        <f>K30*0.19</f>
        <v>18525</v>
      </c>
      <c r="M30" s="73">
        <f t="shared" si="1"/>
        <v>116025</v>
      </c>
      <c r="N30" s="35" t="s">
        <v>125</v>
      </c>
      <c r="O30" s="73">
        <f t="shared" si="2"/>
        <v>97500</v>
      </c>
      <c r="P30" s="35" t="s">
        <v>50</v>
      </c>
      <c r="Q30" s="27">
        <v>3103</v>
      </c>
      <c r="R30" s="35"/>
      <c r="S30" s="35"/>
    </row>
    <row r="31" spans="1:20" x14ac:dyDescent="0.25">
      <c r="A31" s="32">
        <v>1675</v>
      </c>
      <c r="B31" s="33" t="s">
        <v>126</v>
      </c>
      <c r="C31" s="33" t="s">
        <v>1668</v>
      </c>
      <c r="D31" s="35">
        <v>748</v>
      </c>
      <c r="E31" s="35" t="s">
        <v>127</v>
      </c>
      <c r="F31" s="35" t="s">
        <v>128</v>
      </c>
      <c r="G31" s="43"/>
      <c r="H31" s="36"/>
      <c r="I31" s="36">
        <v>43839</v>
      </c>
      <c r="J31" s="37">
        <f t="shared" si="3"/>
        <v>43869</v>
      </c>
      <c r="K31" s="72">
        <v>2600000</v>
      </c>
      <c r="L31" s="38">
        <v>494000</v>
      </c>
      <c r="M31" s="73">
        <f t="shared" si="1"/>
        <v>3094000</v>
      </c>
      <c r="N31" s="35" t="s">
        <v>129</v>
      </c>
      <c r="O31" s="73">
        <f t="shared" si="2"/>
        <v>2600000</v>
      </c>
      <c r="P31" s="35" t="s">
        <v>130</v>
      </c>
      <c r="Q31" s="27">
        <v>3102</v>
      </c>
      <c r="R31" s="35"/>
      <c r="S31" s="35"/>
    </row>
    <row r="32" spans="1:20" x14ac:dyDescent="0.25">
      <c r="A32" s="32">
        <v>1676</v>
      </c>
      <c r="B32" s="33" t="s">
        <v>131</v>
      </c>
      <c r="C32" s="40" t="s">
        <v>57</v>
      </c>
      <c r="D32" s="31" t="s">
        <v>132</v>
      </c>
      <c r="E32" s="35" t="s">
        <v>133</v>
      </c>
      <c r="F32" s="35" t="s">
        <v>134</v>
      </c>
      <c r="G32" s="43"/>
      <c r="H32" s="36">
        <v>43831</v>
      </c>
      <c r="I32" s="36">
        <v>43839</v>
      </c>
      <c r="J32" s="37">
        <f t="shared" si="3"/>
        <v>43869</v>
      </c>
      <c r="K32" s="72">
        <v>3500000</v>
      </c>
      <c r="L32" s="38"/>
      <c r="M32" s="73">
        <f t="shared" si="1"/>
        <v>3500000</v>
      </c>
      <c r="N32" s="35" t="s">
        <v>21</v>
      </c>
      <c r="O32" s="73">
        <f t="shared" si="2"/>
        <v>3500000</v>
      </c>
      <c r="P32" s="35" t="s">
        <v>22</v>
      </c>
      <c r="Q32" s="27">
        <v>3104</v>
      </c>
      <c r="R32" s="35"/>
      <c r="S32" s="35"/>
      <c r="T32" s="35"/>
    </row>
    <row r="33" spans="1:20" x14ac:dyDescent="0.25">
      <c r="A33" s="32">
        <v>1677</v>
      </c>
      <c r="B33" s="33" t="s">
        <v>135</v>
      </c>
      <c r="C33" s="43" t="s">
        <v>18</v>
      </c>
      <c r="D33" s="35">
        <v>232183</v>
      </c>
      <c r="E33" s="35" t="s">
        <v>136</v>
      </c>
      <c r="F33" s="35" t="s">
        <v>137</v>
      </c>
      <c r="G33" s="43"/>
      <c r="H33" s="36">
        <v>43839</v>
      </c>
      <c r="I33" s="36">
        <v>43839</v>
      </c>
      <c r="J33" s="37">
        <f t="shared" si="3"/>
        <v>43869</v>
      </c>
      <c r="K33" s="72">
        <v>195584</v>
      </c>
      <c r="L33" s="38">
        <v>3716</v>
      </c>
      <c r="M33" s="73">
        <f t="shared" si="1"/>
        <v>199300</v>
      </c>
      <c r="N33" s="35" t="s">
        <v>21</v>
      </c>
      <c r="O33" s="73">
        <f t="shared" si="2"/>
        <v>195584</v>
      </c>
      <c r="P33" s="35" t="s">
        <v>22</v>
      </c>
      <c r="Q33" s="27">
        <v>3105</v>
      </c>
      <c r="R33" s="35"/>
      <c r="S33" s="35"/>
      <c r="T33" s="35"/>
    </row>
    <row r="34" spans="1:20" x14ac:dyDescent="0.25">
      <c r="A34" s="32">
        <v>1678</v>
      </c>
      <c r="B34" s="33" t="s">
        <v>138</v>
      </c>
      <c r="C34" s="43" t="s">
        <v>18</v>
      </c>
      <c r="D34" s="35">
        <v>4486725</v>
      </c>
      <c r="E34" s="35" t="s">
        <v>139</v>
      </c>
      <c r="F34" s="35" t="s">
        <v>140</v>
      </c>
      <c r="G34" s="43"/>
      <c r="H34" s="36">
        <v>44185</v>
      </c>
      <c r="I34" s="36">
        <v>43839</v>
      </c>
      <c r="J34" s="37">
        <v>43840</v>
      </c>
      <c r="K34" s="72">
        <v>9577042</v>
      </c>
      <c r="L34" s="38"/>
      <c r="M34" s="73">
        <f t="shared" si="1"/>
        <v>9577042</v>
      </c>
      <c r="N34" s="35" t="s">
        <v>65</v>
      </c>
      <c r="O34" s="73">
        <f t="shared" si="2"/>
        <v>9577042</v>
      </c>
      <c r="P34" s="35" t="s">
        <v>65</v>
      </c>
      <c r="Q34" s="27"/>
      <c r="R34" s="35"/>
      <c r="S34" s="35"/>
    </row>
    <row r="35" spans="1:20" x14ac:dyDescent="0.25">
      <c r="A35" s="119">
        <v>1679</v>
      </c>
      <c r="B35" s="120" t="s">
        <v>141</v>
      </c>
      <c r="C35" s="121" t="s">
        <v>18</v>
      </c>
      <c r="D35" s="122">
        <v>19496</v>
      </c>
      <c r="E35" s="122" t="s">
        <v>142</v>
      </c>
      <c r="F35" s="122" t="s">
        <v>143</v>
      </c>
      <c r="G35" s="43"/>
      <c r="H35" s="116">
        <v>43832</v>
      </c>
      <c r="I35" s="116">
        <v>43839</v>
      </c>
      <c r="J35" s="117">
        <f>I35+30</f>
        <v>43869</v>
      </c>
      <c r="K35" s="118">
        <v>2970151</v>
      </c>
      <c r="L35" s="118"/>
      <c r="M35" s="118">
        <f t="shared" si="1"/>
        <v>2970151</v>
      </c>
      <c r="N35" s="35" t="s">
        <v>28</v>
      </c>
      <c r="O35" s="73">
        <v>168000</v>
      </c>
      <c r="P35" s="35" t="s">
        <v>29</v>
      </c>
      <c r="Q35" s="27">
        <v>3107</v>
      </c>
      <c r="R35" s="35"/>
      <c r="S35" s="35"/>
    </row>
    <row r="36" spans="1:20" x14ac:dyDescent="0.25">
      <c r="A36" s="119"/>
      <c r="B36" s="120"/>
      <c r="C36" s="121"/>
      <c r="D36" s="122"/>
      <c r="E36" s="122"/>
      <c r="F36" s="122"/>
      <c r="G36" s="43"/>
      <c r="H36" s="116"/>
      <c r="I36" s="116"/>
      <c r="J36" s="117"/>
      <c r="K36" s="118"/>
      <c r="L36" s="118"/>
      <c r="M36" s="118"/>
      <c r="N36" s="35" t="s">
        <v>117</v>
      </c>
      <c r="O36" s="73">
        <v>112000</v>
      </c>
      <c r="P36" s="35" t="s">
        <v>29</v>
      </c>
      <c r="Q36" s="27">
        <v>3107</v>
      </c>
      <c r="R36" s="35"/>
      <c r="S36" s="35"/>
    </row>
    <row r="37" spans="1:20" x14ac:dyDescent="0.25">
      <c r="A37" s="119"/>
      <c r="B37" s="120"/>
      <c r="C37" s="121"/>
      <c r="D37" s="122"/>
      <c r="E37" s="122"/>
      <c r="F37" s="122"/>
      <c r="G37" s="43"/>
      <c r="H37" s="116"/>
      <c r="I37" s="116"/>
      <c r="J37" s="117"/>
      <c r="K37" s="118"/>
      <c r="L37" s="118"/>
      <c r="M37" s="118"/>
      <c r="N37" s="35" t="s">
        <v>144</v>
      </c>
      <c r="O37" s="73">
        <v>56000</v>
      </c>
      <c r="P37" s="35" t="s">
        <v>29</v>
      </c>
      <c r="Q37" s="27">
        <v>3107</v>
      </c>
      <c r="R37" s="35"/>
      <c r="S37" s="35"/>
    </row>
    <row r="38" spans="1:20" x14ac:dyDescent="0.25">
      <c r="A38" s="119"/>
      <c r="B38" s="120"/>
      <c r="C38" s="121"/>
      <c r="D38" s="122"/>
      <c r="E38" s="122"/>
      <c r="F38" s="122"/>
      <c r="G38" s="43"/>
      <c r="H38" s="116"/>
      <c r="I38" s="116"/>
      <c r="J38" s="117"/>
      <c r="K38" s="118"/>
      <c r="L38" s="118"/>
      <c r="M38" s="118"/>
      <c r="N38" s="35" t="s">
        <v>35</v>
      </c>
      <c r="O38" s="73">
        <v>110273.25</v>
      </c>
      <c r="P38" s="35" t="s">
        <v>36</v>
      </c>
      <c r="Q38" s="27">
        <v>3107</v>
      </c>
      <c r="R38" s="35"/>
      <c r="S38" s="35"/>
    </row>
    <row r="39" spans="1:20" x14ac:dyDescent="0.25">
      <c r="A39" s="119"/>
      <c r="B39" s="120"/>
      <c r="C39" s="121"/>
      <c r="D39" s="122"/>
      <c r="E39" s="122"/>
      <c r="F39" s="122"/>
      <c r="G39" s="43"/>
      <c r="H39" s="116"/>
      <c r="I39" s="116"/>
      <c r="J39" s="117"/>
      <c r="K39" s="118"/>
      <c r="L39" s="118"/>
      <c r="M39" s="118"/>
      <c r="N39" s="35" t="s">
        <v>145</v>
      </c>
      <c r="O39" s="73">
        <v>73515.5</v>
      </c>
      <c r="P39" s="35" t="s">
        <v>36</v>
      </c>
      <c r="Q39" s="27">
        <v>3107</v>
      </c>
      <c r="R39" s="35"/>
      <c r="S39" s="35"/>
    </row>
    <row r="40" spans="1:20" x14ac:dyDescent="0.25">
      <c r="A40" s="119"/>
      <c r="B40" s="120"/>
      <c r="C40" s="121"/>
      <c r="D40" s="122"/>
      <c r="E40" s="122"/>
      <c r="F40" s="122"/>
      <c r="G40" s="43"/>
      <c r="H40" s="116"/>
      <c r="I40" s="116"/>
      <c r="J40" s="117"/>
      <c r="K40" s="118"/>
      <c r="L40" s="118"/>
      <c r="M40" s="118"/>
      <c r="N40" s="35" t="s">
        <v>146</v>
      </c>
      <c r="O40" s="73">
        <v>147031</v>
      </c>
      <c r="P40" s="35" t="s">
        <v>36</v>
      </c>
      <c r="Q40" s="27">
        <v>3107</v>
      </c>
      <c r="R40" s="35"/>
      <c r="S40" s="35"/>
    </row>
    <row r="41" spans="1:20" x14ac:dyDescent="0.25">
      <c r="A41" s="119"/>
      <c r="B41" s="120"/>
      <c r="C41" s="121"/>
      <c r="D41" s="122"/>
      <c r="E41" s="122"/>
      <c r="F41" s="122"/>
      <c r="G41" s="43"/>
      <c r="H41" s="116"/>
      <c r="I41" s="116"/>
      <c r="J41" s="117"/>
      <c r="K41" s="118"/>
      <c r="L41" s="118"/>
      <c r="M41" s="118"/>
      <c r="N41" s="35" t="s">
        <v>121</v>
      </c>
      <c r="O41" s="73">
        <v>36757.75</v>
      </c>
      <c r="P41" s="35" t="s">
        <v>36</v>
      </c>
      <c r="Q41" s="27">
        <v>3107</v>
      </c>
      <c r="R41" s="35"/>
      <c r="S41" s="35"/>
    </row>
    <row r="42" spans="1:20" x14ac:dyDescent="0.25">
      <c r="A42" s="119"/>
      <c r="B42" s="120"/>
      <c r="C42" s="121"/>
      <c r="D42" s="122"/>
      <c r="E42" s="122"/>
      <c r="F42" s="122"/>
      <c r="G42" s="43"/>
      <c r="H42" s="116"/>
      <c r="I42" s="116"/>
      <c r="J42" s="117"/>
      <c r="K42" s="118"/>
      <c r="L42" s="118"/>
      <c r="M42" s="118"/>
      <c r="N42" s="35" t="s">
        <v>147</v>
      </c>
      <c r="O42" s="73">
        <v>36757.75</v>
      </c>
      <c r="P42" s="35" t="s">
        <v>36</v>
      </c>
      <c r="Q42" s="27">
        <v>3107</v>
      </c>
      <c r="R42" s="35"/>
      <c r="S42" s="35"/>
    </row>
    <row r="43" spans="1:20" x14ac:dyDescent="0.25">
      <c r="A43" s="119"/>
      <c r="B43" s="120"/>
      <c r="C43" s="121"/>
      <c r="D43" s="122"/>
      <c r="E43" s="122"/>
      <c r="F43" s="122"/>
      <c r="G43" s="43"/>
      <c r="H43" s="116"/>
      <c r="I43" s="116"/>
      <c r="J43" s="117"/>
      <c r="K43" s="118"/>
      <c r="L43" s="118"/>
      <c r="M43" s="118"/>
      <c r="N43" s="35" t="s">
        <v>148</v>
      </c>
      <c r="O43" s="73">
        <v>73515.5</v>
      </c>
      <c r="P43" s="35" t="s">
        <v>36</v>
      </c>
      <c r="Q43" s="27">
        <v>3107</v>
      </c>
      <c r="R43" s="35"/>
      <c r="S43" s="35"/>
    </row>
    <row r="44" spans="1:20" x14ac:dyDescent="0.25">
      <c r="A44" s="119"/>
      <c r="B44" s="120"/>
      <c r="C44" s="121"/>
      <c r="D44" s="122"/>
      <c r="E44" s="122"/>
      <c r="F44" s="122"/>
      <c r="G44" s="43"/>
      <c r="H44" s="116"/>
      <c r="I44" s="116"/>
      <c r="J44" s="117"/>
      <c r="K44" s="118"/>
      <c r="L44" s="118"/>
      <c r="M44" s="118"/>
      <c r="N44" s="35" t="s">
        <v>44</v>
      </c>
      <c r="O44" s="73">
        <v>56000</v>
      </c>
      <c r="P44" s="35" t="s">
        <v>36</v>
      </c>
      <c r="Q44" s="27">
        <v>3107</v>
      </c>
      <c r="R44" s="35"/>
      <c r="S44" s="35"/>
    </row>
    <row r="45" spans="1:20" x14ac:dyDescent="0.25">
      <c r="A45" s="119"/>
      <c r="B45" s="120"/>
      <c r="C45" s="121"/>
      <c r="D45" s="122"/>
      <c r="E45" s="122"/>
      <c r="F45" s="122"/>
      <c r="G45" s="43"/>
      <c r="H45" s="116"/>
      <c r="I45" s="116"/>
      <c r="J45" s="117"/>
      <c r="K45" s="118"/>
      <c r="L45" s="118"/>
      <c r="M45" s="118"/>
      <c r="N45" s="35" t="s">
        <v>49</v>
      </c>
      <c r="O45" s="73">
        <v>73012.266666666663</v>
      </c>
      <c r="P45" s="35" t="s">
        <v>50</v>
      </c>
      <c r="Q45" s="27">
        <v>3107</v>
      </c>
      <c r="R45" s="35"/>
      <c r="S45" s="35"/>
    </row>
    <row r="46" spans="1:20" x14ac:dyDescent="0.25">
      <c r="A46" s="119"/>
      <c r="B46" s="120"/>
      <c r="C46" s="121"/>
      <c r="D46" s="122"/>
      <c r="E46" s="122"/>
      <c r="F46" s="122"/>
      <c r="G46" s="43"/>
      <c r="H46" s="116"/>
      <c r="I46" s="116"/>
      <c r="J46" s="117"/>
      <c r="K46" s="118"/>
      <c r="L46" s="118"/>
      <c r="M46" s="118"/>
      <c r="N46" s="35" t="s">
        <v>149</v>
      </c>
      <c r="O46" s="73">
        <v>547592</v>
      </c>
      <c r="P46" s="35" t="s">
        <v>50</v>
      </c>
      <c r="Q46" s="27">
        <v>3107</v>
      </c>
      <c r="R46" s="35"/>
      <c r="S46" s="35"/>
    </row>
    <row r="47" spans="1:20" x14ac:dyDescent="0.25">
      <c r="A47" s="119"/>
      <c r="B47" s="120"/>
      <c r="C47" s="121"/>
      <c r="D47" s="122"/>
      <c r="E47" s="122"/>
      <c r="F47" s="122"/>
      <c r="G47" s="43"/>
      <c r="H47" s="116"/>
      <c r="I47" s="116"/>
      <c r="J47" s="117"/>
      <c r="K47" s="118"/>
      <c r="L47" s="118"/>
      <c r="M47" s="118"/>
      <c r="N47" s="35" t="s">
        <v>150</v>
      </c>
      <c r="O47" s="73">
        <v>110021.63333333333</v>
      </c>
      <c r="P47" s="35" t="s">
        <v>50</v>
      </c>
      <c r="Q47" s="27">
        <v>3107</v>
      </c>
      <c r="R47" s="35"/>
      <c r="S47" s="35"/>
    </row>
    <row r="48" spans="1:20" x14ac:dyDescent="0.25">
      <c r="A48" s="119"/>
      <c r="B48" s="120"/>
      <c r="C48" s="121"/>
      <c r="D48" s="122"/>
      <c r="E48" s="122"/>
      <c r="F48" s="122"/>
      <c r="G48" s="43"/>
      <c r="H48" s="116"/>
      <c r="I48" s="116"/>
      <c r="J48" s="117"/>
      <c r="K48" s="118"/>
      <c r="L48" s="118"/>
      <c r="M48" s="118"/>
      <c r="N48" s="35" t="s">
        <v>125</v>
      </c>
      <c r="O48" s="73">
        <v>1022423.35</v>
      </c>
      <c r="P48" s="35" t="s">
        <v>50</v>
      </c>
      <c r="Q48" s="27">
        <v>3107</v>
      </c>
      <c r="R48" s="35"/>
      <c r="S48" s="35"/>
    </row>
    <row r="49" spans="1:20" x14ac:dyDescent="0.25">
      <c r="A49" s="119"/>
      <c r="B49" s="120"/>
      <c r="C49" s="121"/>
      <c r="D49" s="122"/>
      <c r="E49" s="122"/>
      <c r="F49" s="122"/>
      <c r="G49" s="43"/>
      <c r="H49" s="116"/>
      <c r="I49" s="116"/>
      <c r="J49" s="117"/>
      <c r="K49" s="118"/>
      <c r="L49" s="118"/>
      <c r="M49" s="118"/>
      <c r="N49" s="35" t="s">
        <v>21</v>
      </c>
      <c r="O49" s="73">
        <v>112000</v>
      </c>
      <c r="P49" s="35" t="s">
        <v>22</v>
      </c>
      <c r="Q49" s="27">
        <v>3107</v>
      </c>
      <c r="R49" s="35"/>
      <c r="S49" s="35"/>
    </row>
    <row r="50" spans="1:20" x14ac:dyDescent="0.25">
      <c r="A50" s="119"/>
      <c r="B50" s="120"/>
      <c r="C50" s="121"/>
      <c r="D50" s="122"/>
      <c r="E50" s="122"/>
      <c r="F50" s="122"/>
      <c r="G50" s="43"/>
      <c r="H50" s="116"/>
      <c r="I50" s="116"/>
      <c r="J50" s="117"/>
      <c r="K50" s="118"/>
      <c r="L50" s="118"/>
      <c r="M50" s="118"/>
      <c r="N50" s="35" t="s">
        <v>117</v>
      </c>
      <c r="O50" s="73">
        <v>235250</v>
      </c>
      <c r="P50" s="35" t="s">
        <v>29</v>
      </c>
      <c r="Q50" s="27">
        <v>3107</v>
      </c>
      <c r="R50" s="35"/>
      <c r="S50" s="35"/>
    </row>
    <row r="51" spans="1:20" x14ac:dyDescent="0.25">
      <c r="A51" s="32">
        <v>1680</v>
      </c>
      <c r="B51" s="40" t="s">
        <v>151</v>
      </c>
      <c r="C51" s="34" t="s">
        <v>18</v>
      </c>
      <c r="D51" s="35">
        <v>295756</v>
      </c>
      <c r="E51" s="35" t="s">
        <v>152</v>
      </c>
      <c r="F51" s="35" t="s">
        <v>153</v>
      </c>
      <c r="G51" s="43"/>
      <c r="H51" s="36">
        <v>43840</v>
      </c>
      <c r="I51" s="36">
        <v>43840</v>
      </c>
      <c r="J51" s="37">
        <f t="shared" ref="J51:J56" si="4">I51+30</f>
        <v>43870</v>
      </c>
      <c r="K51" s="39">
        <v>4270</v>
      </c>
      <c r="L51" s="39"/>
      <c r="M51" s="39">
        <f t="shared" ref="M51:M56" si="5">K51+L51</f>
        <v>4270</v>
      </c>
      <c r="N51" s="35" t="s">
        <v>154</v>
      </c>
      <c r="O51" s="73">
        <f>K51</f>
        <v>4270</v>
      </c>
      <c r="P51" s="35" t="s">
        <v>55</v>
      </c>
      <c r="Q51" s="27">
        <v>3108</v>
      </c>
      <c r="R51" s="35"/>
      <c r="S51" s="35"/>
      <c r="T51" s="35"/>
    </row>
    <row r="52" spans="1:20" x14ac:dyDescent="0.25">
      <c r="A52" s="32">
        <v>1681</v>
      </c>
      <c r="B52" s="40" t="s">
        <v>155</v>
      </c>
      <c r="C52" s="40" t="s">
        <v>31</v>
      </c>
      <c r="D52" s="35">
        <v>295757</v>
      </c>
      <c r="E52" s="35" t="s">
        <v>152</v>
      </c>
      <c r="F52" s="35" t="s">
        <v>156</v>
      </c>
      <c r="G52" s="43"/>
      <c r="H52" s="36">
        <v>43840</v>
      </c>
      <c r="I52" s="36">
        <v>43840</v>
      </c>
      <c r="J52" s="37">
        <f t="shared" si="4"/>
        <v>43870</v>
      </c>
      <c r="K52" s="39">
        <v>4270</v>
      </c>
      <c r="L52" s="39"/>
      <c r="M52" s="39">
        <f t="shared" si="5"/>
        <v>4270</v>
      </c>
      <c r="N52" s="35" t="s">
        <v>145</v>
      </c>
      <c r="O52" s="73">
        <f>K52</f>
        <v>4270</v>
      </c>
      <c r="P52" s="35" t="s">
        <v>36</v>
      </c>
      <c r="Q52" s="27">
        <v>3109</v>
      </c>
      <c r="R52" s="35"/>
      <c r="S52" s="35"/>
      <c r="T52" s="35"/>
    </row>
    <row r="53" spans="1:20" x14ac:dyDescent="0.25">
      <c r="A53" s="32">
        <v>1682</v>
      </c>
      <c r="B53" s="40" t="s">
        <v>157</v>
      </c>
      <c r="C53" s="33" t="s">
        <v>1668</v>
      </c>
      <c r="D53" s="35">
        <v>82020</v>
      </c>
      <c r="E53" s="35" t="s">
        <v>158</v>
      </c>
      <c r="F53" s="35" t="s">
        <v>159</v>
      </c>
      <c r="G53" s="43"/>
      <c r="H53" s="36">
        <v>43838</v>
      </c>
      <c r="I53" s="36">
        <v>43840</v>
      </c>
      <c r="J53" s="37">
        <f t="shared" si="4"/>
        <v>43870</v>
      </c>
      <c r="K53" s="72">
        <v>24395000</v>
      </c>
      <c r="L53" s="72"/>
      <c r="M53" s="72">
        <f t="shared" si="5"/>
        <v>24395000</v>
      </c>
      <c r="N53" s="35" t="s">
        <v>94</v>
      </c>
      <c r="O53" s="73">
        <f>K53</f>
        <v>24395000</v>
      </c>
      <c r="P53" s="35" t="s">
        <v>95</v>
      </c>
      <c r="Q53" s="25" t="s">
        <v>160</v>
      </c>
      <c r="R53" s="35"/>
      <c r="S53" s="35"/>
    </row>
    <row r="54" spans="1:20" x14ac:dyDescent="0.25">
      <c r="A54" s="32">
        <v>1683</v>
      </c>
      <c r="B54" s="40" t="s">
        <v>161</v>
      </c>
      <c r="C54" s="40" t="s">
        <v>1685</v>
      </c>
      <c r="D54" s="35">
        <v>41217</v>
      </c>
      <c r="E54" s="35" t="s">
        <v>162</v>
      </c>
      <c r="F54" s="35" t="s">
        <v>163</v>
      </c>
      <c r="G54" s="43"/>
      <c r="H54" s="36">
        <v>43840</v>
      </c>
      <c r="I54" s="36">
        <v>43840</v>
      </c>
      <c r="J54" s="37">
        <f t="shared" si="4"/>
        <v>43870</v>
      </c>
      <c r="K54" s="72">
        <v>14920107</v>
      </c>
      <c r="L54" s="35"/>
      <c r="M54" s="72">
        <f t="shared" si="5"/>
        <v>14920107</v>
      </c>
      <c r="N54" s="35" t="s">
        <v>94</v>
      </c>
      <c r="O54" s="73">
        <f>K54</f>
        <v>14920107</v>
      </c>
      <c r="P54" s="35" t="s">
        <v>95</v>
      </c>
      <c r="Q54" s="27">
        <v>3110</v>
      </c>
      <c r="R54" s="35"/>
      <c r="S54" s="35"/>
    </row>
    <row r="55" spans="1:20" x14ac:dyDescent="0.25">
      <c r="A55" s="32">
        <v>1684</v>
      </c>
      <c r="B55" s="40" t="s">
        <v>164</v>
      </c>
      <c r="C55" s="40" t="s">
        <v>31</v>
      </c>
      <c r="D55" s="35">
        <v>17399</v>
      </c>
      <c r="E55" s="35" t="s">
        <v>165</v>
      </c>
      <c r="F55" s="35" t="s">
        <v>166</v>
      </c>
      <c r="G55" s="43"/>
      <c r="H55" s="36">
        <v>43839</v>
      </c>
      <c r="I55" s="36">
        <v>43840</v>
      </c>
      <c r="J55" s="37">
        <f t="shared" si="4"/>
        <v>43870</v>
      </c>
      <c r="K55" s="72">
        <v>1298984</v>
      </c>
      <c r="L55" s="38">
        <v>246807</v>
      </c>
      <c r="M55" s="72">
        <f t="shared" si="5"/>
        <v>1545791</v>
      </c>
      <c r="N55" s="35" t="s">
        <v>49</v>
      </c>
      <c r="O55" s="73">
        <f>K55</f>
        <v>1298984</v>
      </c>
      <c r="P55" s="35" t="s">
        <v>50</v>
      </c>
      <c r="Q55" s="27">
        <v>3111</v>
      </c>
      <c r="R55" s="35"/>
      <c r="S55" s="35"/>
    </row>
    <row r="56" spans="1:20" x14ac:dyDescent="0.25">
      <c r="A56" s="119">
        <v>1685</v>
      </c>
      <c r="B56" s="123" t="s">
        <v>167</v>
      </c>
      <c r="C56" s="123" t="s">
        <v>57</v>
      </c>
      <c r="D56" s="122" t="s">
        <v>168</v>
      </c>
      <c r="E56" s="122" t="s">
        <v>169</v>
      </c>
      <c r="F56" s="122" t="s">
        <v>170</v>
      </c>
      <c r="G56" s="43"/>
      <c r="H56" s="116">
        <v>43838</v>
      </c>
      <c r="I56" s="116">
        <v>43843</v>
      </c>
      <c r="J56" s="117">
        <f t="shared" si="4"/>
        <v>43873</v>
      </c>
      <c r="K56" s="118">
        <v>1032000</v>
      </c>
      <c r="L56" s="118"/>
      <c r="M56" s="118">
        <f t="shared" si="5"/>
        <v>1032000</v>
      </c>
      <c r="N56" s="35" t="s">
        <v>60</v>
      </c>
      <c r="O56" s="73">
        <v>516000</v>
      </c>
      <c r="P56" s="35" t="s">
        <v>55</v>
      </c>
      <c r="Q56" s="27">
        <v>3112</v>
      </c>
      <c r="R56" s="35"/>
      <c r="S56" s="35"/>
      <c r="T56" s="35"/>
    </row>
    <row r="57" spans="1:20" x14ac:dyDescent="0.25">
      <c r="A57" s="119"/>
      <c r="B57" s="123"/>
      <c r="C57" s="121"/>
      <c r="D57" s="122"/>
      <c r="E57" s="122"/>
      <c r="F57" s="122"/>
      <c r="G57" s="43"/>
      <c r="H57" s="116"/>
      <c r="I57" s="116"/>
      <c r="J57" s="117"/>
      <c r="K57" s="118"/>
      <c r="L57" s="118"/>
      <c r="M57" s="118"/>
      <c r="N57" s="35" t="s">
        <v>171</v>
      </c>
      <c r="O57" s="73">
        <v>516000</v>
      </c>
      <c r="P57" s="35" t="s">
        <v>55</v>
      </c>
      <c r="Q57" s="27">
        <v>3112</v>
      </c>
      <c r="R57" s="35"/>
      <c r="S57" s="35"/>
    </row>
    <row r="58" spans="1:20" x14ac:dyDescent="0.25">
      <c r="A58" s="32">
        <v>1686</v>
      </c>
      <c r="B58" s="40" t="s">
        <v>172</v>
      </c>
      <c r="C58" s="34" t="s">
        <v>18</v>
      </c>
      <c r="D58" s="35">
        <v>161</v>
      </c>
      <c r="E58" s="35" t="s">
        <v>173</v>
      </c>
      <c r="F58" s="35" t="s">
        <v>174</v>
      </c>
      <c r="G58" s="43"/>
      <c r="H58" s="36">
        <v>43842</v>
      </c>
      <c r="I58" s="36">
        <v>43843</v>
      </c>
      <c r="J58" s="37">
        <f>I58+30</f>
        <v>43873</v>
      </c>
      <c r="K58" s="72">
        <v>2831872</v>
      </c>
      <c r="L58" s="38"/>
      <c r="M58" s="72">
        <f>K58+L58</f>
        <v>2831872</v>
      </c>
      <c r="N58" s="35" t="s">
        <v>144</v>
      </c>
      <c r="O58" s="73">
        <f>K58</f>
        <v>2831872</v>
      </c>
      <c r="P58" s="35" t="s">
        <v>29</v>
      </c>
      <c r="Q58" s="27">
        <v>3113</v>
      </c>
      <c r="R58" s="35"/>
      <c r="S58" s="35"/>
    </row>
    <row r="59" spans="1:20" x14ac:dyDescent="0.25">
      <c r="A59" s="32">
        <v>1687</v>
      </c>
      <c r="B59" s="40" t="s">
        <v>175</v>
      </c>
      <c r="C59" s="43" t="s">
        <v>18</v>
      </c>
      <c r="D59" s="35">
        <v>135</v>
      </c>
      <c r="E59" s="35" t="s">
        <v>176</v>
      </c>
      <c r="F59" s="35" t="s">
        <v>177</v>
      </c>
      <c r="G59" s="43"/>
      <c r="H59" s="36">
        <v>43831</v>
      </c>
      <c r="I59" s="36">
        <v>43843</v>
      </c>
      <c r="J59" s="37">
        <f>I59+30</f>
        <v>43873</v>
      </c>
      <c r="K59" s="72">
        <v>715800</v>
      </c>
      <c r="L59" s="38"/>
      <c r="M59" s="72">
        <f>K59+L59</f>
        <v>715800</v>
      </c>
      <c r="N59" s="35" t="s">
        <v>28</v>
      </c>
      <c r="O59" s="73">
        <f>K59</f>
        <v>715800</v>
      </c>
      <c r="P59" s="35" t="s">
        <v>29</v>
      </c>
      <c r="Q59" s="27">
        <v>3114</v>
      </c>
      <c r="R59" s="35"/>
      <c r="S59" s="35"/>
    </row>
    <row r="60" spans="1:20" x14ac:dyDescent="0.25">
      <c r="A60" s="32">
        <v>1688</v>
      </c>
      <c r="B60" s="40" t="s">
        <v>178</v>
      </c>
      <c r="C60" s="40" t="s">
        <v>57</v>
      </c>
      <c r="D60" s="35">
        <v>9418</v>
      </c>
      <c r="E60" s="35" t="s">
        <v>39</v>
      </c>
      <c r="F60" s="35" t="s">
        <v>179</v>
      </c>
      <c r="G60" s="43"/>
      <c r="H60" s="36">
        <v>43839</v>
      </c>
      <c r="I60" s="36">
        <v>43843</v>
      </c>
      <c r="J60" s="37">
        <f>I60+30</f>
        <v>43873</v>
      </c>
      <c r="K60" s="72">
        <v>2710000</v>
      </c>
      <c r="L60" s="38">
        <v>514900</v>
      </c>
      <c r="M60" s="72">
        <f>K60+L60</f>
        <v>3224900</v>
      </c>
      <c r="N60" s="35" t="s">
        <v>180</v>
      </c>
      <c r="O60" s="73">
        <f>K60</f>
        <v>2710000</v>
      </c>
      <c r="P60" s="35" t="s">
        <v>55</v>
      </c>
      <c r="Q60" s="27">
        <v>3115</v>
      </c>
      <c r="R60" s="35"/>
      <c r="S60" s="35"/>
      <c r="T60" s="35"/>
    </row>
    <row r="61" spans="1:20" x14ac:dyDescent="0.25">
      <c r="A61" s="32">
        <v>1689</v>
      </c>
      <c r="B61" s="40" t="s">
        <v>181</v>
      </c>
      <c r="C61" s="40" t="s">
        <v>57</v>
      </c>
      <c r="D61" s="35">
        <v>9419</v>
      </c>
      <c r="E61" s="35" t="s">
        <v>33</v>
      </c>
      <c r="F61" s="35" t="s">
        <v>182</v>
      </c>
      <c r="G61" s="43"/>
      <c r="H61" s="36">
        <v>43839</v>
      </c>
      <c r="I61" s="36">
        <v>43843</v>
      </c>
      <c r="J61" s="37">
        <f>I61+30</f>
        <v>43873</v>
      </c>
      <c r="K61" s="72">
        <v>1729256</v>
      </c>
      <c r="L61" s="38">
        <v>328559</v>
      </c>
      <c r="M61" s="72">
        <f>K61+L61</f>
        <v>2057815</v>
      </c>
      <c r="N61" s="35" t="s">
        <v>180</v>
      </c>
      <c r="O61" s="73">
        <f>K61</f>
        <v>1729256</v>
      </c>
      <c r="P61" s="35" t="s">
        <v>55</v>
      </c>
      <c r="Q61" s="27">
        <v>3116</v>
      </c>
      <c r="R61" s="35"/>
      <c r="S61" s="35"/>
      <c r="T61" s="35"/>
    </row>
    <row r="62" spans="1:20" x14ac:dyDescent="0.25">
      <c r="A62" s="119">
        <v>1690</v>
      </c>
      <c r="B62" s="120" t="s">
        <v>183</v>
      </c>
      <c r="C62" s="121" t="s">
        <v>18</v>
      </c>
      <c r="D62" s="122">
        <v>804</v>
      </c>
      <c r="E62" s="122" t="s">
        <v>184</v>
      </c>
      <c r="F62" s="122" t="s">
        <v>185</v>
      </c>
      <c r="G62" s="43"/>
      <c r="H62" s="116">
        <v>43841</v>
      </c>
      <c r="I62" s="116">
        <v>43843</v>
      </c>
      <c r="J62" s="117">
        <f>I62+30</f>
        <v>43873</v>
      </c>
      <c r="K62" s="118">
        <v>11444000</v>
      </c>
      <c r="L62" s="118"/>
      <c r="M62" s="118">
        <f>K62+L62</f>
        <v>11444000</v>
      </c>
      <c r="N62" s="35" t="s">
        <v>186</v>
      </c>
      <c r="O62" s="73">
        <v>30000</v>
      </c>
      <c r="P62" s="35" t="s">
        <v>29</v>
      </c>
      <c r="Q62" s="27"/>
      <c r="R62" s="35"/>
      <c r="S62" s="35"/>
    </row>
    <row r="63" spans="1:20" x14ac:dyDescent="0.25">
      <c r="A63" s="119"/>
      <c r="B63" s="120"/>
      <c r="C63" s="121"/>
      <c r="D63" s="122"/>
      <c r="E63" s="122"/>
      <c r="F63" s="122"/>
      <c r="G63" s="43"/>
      <c r="H63" s="116"/>
      <c r="I63" s="116"/>
      <c r="J63" s="117"/>
      <c r="K63" s="118"/>
      <c r="L63" s="118"/>
      <c r="M63" s="118"/>
      <c r="N63" s="35" t="s">
        <v>117</v>
      </c>
      <c r="O63" s="73">
        <v>344000</v>
      </c>
      <c r="P63" s="35" t="s">
        <v>29</v>
      </c>
      <c r="Q63" s="27"/>
      <c r="R63" s="35"/>
      <c r="S63" s="35"/>
    </row>
    <row r="64" spans="1:20" x14ac:dyDescent="0.25">
      <c r="A64" s="119"/>
      <c r="B64" s="120"/>
      <c r="C64" s="121"/>
      <c r="D64" s="122"/>
      <c r="E64" s="122"/>
      <c r="F64" s="122"/>
      <c r="G64" s="43"/>
      <c r="H64" s="116"/>
      <c r="I64" s="116"/>
      <c r="J64" s="117"/>
      <c r="K64" s="118"/>
      <c r="L64" s="118"/>
      <c r="M64" s="118"/>
      <c r="N64" s="35" t="s">
        <v>28</v>
      </c>
      <c r="O64" s="73">
        <v>169000</v>
      </c>
      <c r="P64" s="35" t="s">
        <v>29</v>
      </c>
      <c r="Q64" s="27"/>
      <c r="R64" s="35"/>
      <c r="S64" s="35"/>
    </row>
    <row r="65" spans="1:19" x14ac:dyDescent="0.25">
      <c r="A65" s="119"/>
      <c r="B65" s="120"/>
      <c r="C65" s="121"/>
      <c r="D65" s="122"/>
      <c r="E65" s="122"/>
      <c r="F65" s="122"/>
      <c r="G65" s="43"/>
      <c r="H65" s="116"/>
      <c r="I65" s="116"/>
      <c r="J65" s="117"/>
      <c r="K65" s="118"/>
      <c r="L65" s="118"/>
      <c r="M65" s="118"/>
      <c r="N65" s="35" t="s">
        <v>187</v>
      </c>
      <c r="O65" s="73">
        <v>643000</v>
      </c>
      <c r="P65" s="35" t="s">
        <v>29</v>
      </c>
      <c r="Q65" s="27"/>
      <c r="R65" s="35"/>
      <c r="S65" s="35"/>
    </row>
    <row r="66" spans="1:19" x14ac:dyDescent="0.25">
      <c r="A66" s="119"/>
      <c r="B66" s="120"/>
      <c r="C66" s="121"/>
      <c r="D66" s="122"/>
      <c r="E66" s="122"/>
      <c r="F66" s="122"/>
      <c r="G66" s="43"/>
      <c r="H66" s="116"/>
      <c r="I66" s="116"/>
      <c r="J66" s="117"/>
      <c r="K66" s="118"/>
      <c r="L66" s="118"/>
      <c r="M66" s="118"/>
      <c r="N66" s="35" t="s">
        <v>21</v>
      </c>
      <c r="O66" s="73">
        <v>247000</v>
      </c>
      <c r="P66" s="35" t="s">
        <v>22</v>
      </c>
      <c r="Q66" s="27"/>
      <c r="R66" s="35"/>
      <c r="S66" s="35"/>
    </row>
    <row r="67" spans="1:19" x14ac:dyDescent="0.25">
      <c r="A67" s="119"/>
      <c r="B67" s="120"/>
      <c r="C67" s="121"/>
      <c r="D67" s="122"/>
      <c r="E67" s="122"/>
      <c r="F67" s="122"/>
      <c r="G67" s="43"/>
      <c r="H67" s="116"/>
      <c r="I67" s="116"/>
      <c r="J67" s="117"/>
      <c r="K67" s="118"/>
      <c r="L67" s="118"/>
      <c r="M67" s="118"/>
      <c r="N67" s="35" t="s">
        <v>73</v>
      </c>
      <c r="O67" s="73">
        <v>427000</v>
      </c>
      <c r="P67" s="35" t="s">
        <v>36</v>
      </c>
      <c r="Q67" s="27"/>
      <c r="R67" s="35"/>
      <c r="S67" s="35"/>
    </row>
    <row r="68" spans="1:19" x14ac:dyDescent="0.25">
      <c r="A68" s="119"/>
      <c r="B68" s="120"/>
      <c r="C68" s="121"/>
      <c r="D68" s="122"/>
      <c r="E68" s="122"/>
      <c r="F68" s="122"/>
      <c r="G68" s="43"/>
      <c r="H68" s="116"/>
      <c r="I68" s="116"/>
      <c r="J68" s="117"/>
      <c r="K68" s="118"/>
      <c r="L68" s="118"/>
      <c r="M68" s="118"/>
      <c r="N68" s="35" t="s">
        <v>145</v>
      </c>
      <c r="O68" s="73">
        <v>314000</v>
      </c>
      <c r="P68" s="35" t="s">
        <v>36</v>
      </c>
      <c r="Q68" s="27"/>
      <c r="R68" s="35"/>
      <c r="S68" s="35"/>
    </row>
    <row r="69" spans="1:19" x14ac:dyDescent="0.25">
      <c r="A69" s="119"/>
      <c r="B69" s="120"/>
      <c r="C69" s="121"/>
      <c r="D69" s="122"/>
      <c r="E69" s="122"/>
      <c r="F69" s="122"/>
      <c r="G69" s="43"/>
      <c r="H69" s="116"/>
      <c r="I69" s="116"/>
      <c r="J69" s="117"/>
      <c r="K69" s="118"/>
      <c r="L69" s="118"/>
      <c r="M69" s="118"/>
      <c r="N69" s="35" t="s">
        <v>35</v>
      </c>
      <c r="O69" s="73">
        <v>4571000</v>
      </c>
      <c r="P69" s="35" t="s">
        <v>36</v>
      </c>
      <c r="Q69" s="27"/>
      <c r="R69" s="35"/>
      <c r="S69" s="35"/>
    </row>
    <row r="70" spans="1:19" x14ac:dyDescent="0.25">
      <c r="A70" s="119"/>
      <c r="B70" s="120"/>
      <c r="C70" s="121"/>
      <c r="D70" s="122"/>
      <c r="E70" s="122"/>
      <c r="F70" s="122"/>
      <c r="G70" s="43"/>
      <c r="H70" s="116"/>
      <c r="I70" s="116"/>
      <c r="J70" s="117"/>
      <c r="K70" s="118"/>
      <c r="L70" s="118"/>
      <c r="M70" s="118"/>
      <c r="N70" s="35" t="s">
        <v>121</v>
      </c>
      <c r="O70" s="73">
        <v>1282000</v>
      </c>
      <c r="P70" s="35" t="s">
        <v>36</v>
      </c>
      <c r="Q70" s="27"/>
      <c r="R70" s="35"/>
      <c r="S70" s="35"/>
    </row>
    <row r="71" spans="1:19" x14ac:dyDescent="0.25">
      <c r="A71" s="119"/>
      <c r="B71" s="120"/>
      <c r="C71" s="121"/>
      <c r="D71" s="122"/>
      <c r="E71" s="122"/>
      <c r="F71" s="122"/>
      <c r="G71" s="43"/>
      <c r="H71" s="116"/>
      <c r="I71" s="116"/>
      <c r="J71" s="117"/>
      <c r="K71" s="118"/>
      <c r="L71" s="118"/>
      <c r="M71" s="118"/>
      <c r="N71" s="35" t="s">
        <v>148</v>
      </c>
      <c r="O71" s="73">
        <v>776000</v>
      </c>
      <c r="P71" s="35" t="s">
        <v>36</v>
      </c>
      <c r="Q71" s="27"/>
      <c r="R71" s="35"/>
      <c r="S71" s="35"/>
    </row>
    <row r="72" spans="1:19" x14ac:dyDescent="0.25">
      <c r="A72" s="119"/>
      <c r="B72" s="120"/>
      <c r="C72" s="121"/>
      <c r="D72" s="122"/>
      <c r="E72" s="122"/>
      <c r="F72" s="122"/>
      <c r="G72" s="43"/>
      <c r="H72" s="116"/>
      <c r="I72" s="116"/>
      <c r="J72" s="117"/>
      <c r="K72" s="118"/>
      <c r="L72" s="118"/>
      <c r="M72" s="118"/>
      <c r="N72" s="35" t="s">
        <v>147</v>
      </c>
      <c r="O72" s="73">
        <v>584000</v>
      </c>
      <c r="P72" s="35" t="s">
        <v>36</v>
      </c>
      <c r="Q72" s="27"/>
      <c r="R72" s="35"/>
      <c r="S72" s="35"/>
    </row>
    <row r="73" spans="1:19" x14ac:dyDescent="0.25">
      <c r="A73" s="119"/>
      <c r="B73" s="120"/>
      <c r="C73" s="121"/>
      <c r="D73" s="122"/>
      <c r="E73" s="122"/>
      <c r="F73" s="122"/>
      <c r="G73" s="43"/>
      <c r="H73" s="116"/>
      <c r="I73" s="116"/>
      <c r="J73" s="117"/>
      <c r="K73" s="118"/>
      <c r="L73" s="118"/>
      <c r="M73" s="118"/>
      <c r="N73" s="35" t="s">
        <v>149</v>
      </c>
      <c r="O73" s="73">
        <v>53000</v>
      </c>
      <c r="P73" s="35" t="s">
        <v>50</v>
      </c>
      <c r="Q73" s="27"/>
      <c r="R73" s="35"/>
      <c r="S73" s="35"/>
    </row>
    <row r="74" spans="1:19" x14ac:dyDescent="0.25">
      <c r="A74" s="119"/>
      <c r="B74" s="120"/>
      <c r="C74" s="121"/>
      <c r="D74" s="122"/>
      <c r="E74" s="122"/>
      <c r="F74" s="122"/>
      <c r="G74" s="43"/>
      <c r="H74" s="116"/>
      <c r="I74" s="116"/>
      <c r="J74" s="117"/>
      <c r="K74" s="118"/>
      <c r="L74" s="118"/>
      <c r="M74" s="118"/>
      <c r="N74" s="35" t="s">
        <v>125</v>
      </c>
      <c r="O74" s="73">
        <v>1696000</v>
      </c>
      <c r="P74" s="35" t="s">
        <v>50</v>
      </c>
      <c r="Q74" s="27"/>
      <c r="R74" s="35"/>
      <c r="S74" s="35"/>
    </row>
    <row r="75" spans="1:19" x14ac:dyDescent="0.25">
      <c r="A75" s="119"/>
      <c r="B75" s="120"/>
      <c r="C75" s="121"/>
      <c r="D75" s="122"/>
      <c r="E75" s="122"/>
      <c r="F75" s="122"/>
      <c r="G75" s="43"/>
      <c r="H75" s="116"/>
      <c r="I75" s="116"/>
      <c r="J75" s="117"/>
      <c r="K75" s="118"/>
      <c r="L75" s="118"/>
      <c r="M75" s="118"/>
      <c r="N75" s="35" t="s">
        <v>49</v>
      </c>
      <c r="O75" s="73">
        <v>56000</v>
      </c>
      <c r="P75" s="35" t="s">
        <v>50</v>
      </c>
      <c r="Q75" s="27"/>
      <c r="R75" s="35"/>
      <c r="S75" s="35"/>
    </row>
    <row r="76" spans="1:19" x14ac:dyDescent="0.25">
      <c r="A76" s="119"/>
      <c r="B76" s="120"/>
      <c r="C76" s="121"/>
      <c r="D76" s="122"/>
      <c r="E76" s="122"/>
      <c r="F76" s="122"/>
      <c r="G76" s="43"/>
      <c r="H76" s="116"/>
      <c r="I76" s="116"/>
      <c r="J76" s="117"/>
      <c r="K76" s="118"/>
      <c r="L76" s="118"/>
      <c r="M76" s="118"/>
      <c r="N76" s="35" t="s">
        <v>44</v>
      </c>
      <c r="O76" s="73">
        <v>252000</v>
      </c>
      <c r="P76" s="35" t="s">
        <v>99</v>
      </c>
      <c r="Q76" s="27"/>
      <c r="R76" s="35"/>
      <c r="S76" s="35"/>
    </row>
    <row r="77" spans="1:19" x14ac:dyDescent="0.25">
      <c r="A77" s="119">
        <v>1691</v>
      </c>
      <c r="B77" s="123" t="s">
        <v>188</v>
      </c>
      <c r="C77" s="121" t="s">
        <v>18</v>
      </c>
      <c r="D77" s="122">
        <v>5308</v>
      </c>
      <c r="E77" s="122" t="s">
        <v>189</v>
      </c>
      <c r="F77" s="122" t="s">
        <v>190</v>
      </c>
      <c r="G77" s="43"/>
      <c r="H77" s="116">
        <v>43838</v>
      </c>
      <c r="I77" s="116">
        <v>43843</v>
      </c>
      <c r="J77" s="117">
        <f>I77+30</f>
        <v>43873</v>
      </c>
      <c r="K77" s="118">
        <v>378000</v>
      </c>
      <c r="L77" s="118"/>
      <c r="M77" s="118">
        <f>K77+L77</f>
        <v>378000</v>
      </c>
      <c r="N77" s="35" t="s">
        <v>125</v>
      </c>
      <c r="O77" s="73">
        <f>102000+102000+102000+17000</f>
        <v>323000</v>
      </c>
      <c r="P77" s="35" t="s">
        <v>50</v>
      </c>
      <c r="Q77" s="27">
        <v>3117</v>
      </c>
      <c r="R77" s="35"/>
      <c r="S77" s="35"/>
    </row>
    <row r="78" spans="1:19" x14ac:dyDescent="0.25">
      <c r="A78" s="119"/>
      <c r="B78" s="123"/>
      <c r="C78" s="121"/>
      <c r="D78" s="122"/>
      <c r="E78" s="122"/>
      <c r="F78" s="122"/>
      <c r="G78" s="43"/>
      <c r="H78" s="116"/>
      <c r="I78" s="116"/>
      <c r="J78" s="117"/>
      <c r="K78" s="118"/>
      <c r="L78" s="118"/>
      <c r="M78" s="118"/>
      <c r="N78" s="35" t="s">
        <v>145</v>
      </c>
      <c r="O78" s="73">
        <v>55000</v>
      </c>
      <c r="P78" s="35" t="s">
        <v>36</v>
      </c>
      <c r="Q78" s="27">
        <v>3117</v>
      </c>
      <c r="R78" s="35"/>
      <c r="S78" s="35"/>
    </row>
    <row r="79" spans="1:19" x14ac:dyDescent="0.25">
      <c r="A79" s="32">
        <v>1692</v>
      </c>
      <c r="B79" s="40" t="s">
        <v>191</v>
      </c>
      <c r="C79" s="34" t="s">
        <v>18</v>
      </c>
      <c r="D79" s="41">
        <v>17001697352022</v>
      </c>
      <c r="E79" s="35" t="s">
        <v>192</v>
      </c>
      <c r="F79" s="35" t="s">
        <v>193</v>
      </c>
      <c r="G79" s="43"/>
      <c r="H79" s="36">
        <v>44187</v>
      </c>
      <c r="I79" s="36">
        <v>43843</v>
      </c>
      <c r="J79" s="37">
        <f>I79+30</f>
        <v>43873</v>
      </c>
      <c r="K79" s="72">
        <v>3213000</v>
      </c>
      <c r="L79" s="38"/>
      <c r="M79" s="72">
        <f>K79+L79</f>
        <v>3213000</v>
      </c>
      <c r="N79" s="35" t="s">
        <v>194</v>
      </c>
      <c r="O79" s="73">
        <f>K79</f>
        <v>3213000</v>
      </c>
      <c r="P79" s="35" t="s">
        <v>195</v>
      </c>
      <c r="Q79" s="35"/>
      <c r="R79" s="35"/>
      <c r="S79" s="35"/>
    </row>
    <row r="80" spans="1:19" x14ac:dyDescent="0.25">
      <c r="A80" s="32">
        <v>1693</v>
      </c>
      <c r="B80" s="40" t="s">
        <v>196</v>
      </c>
      <c r="C80" s="34" t="s">
        <v>18</v>
      </c>
      <c r="D80" s="41">
        <v>17001696288714</v>
      </c>
      <c r="E80" s="35" t="s">
        <v>192</v>
      </c>
      <c r="F80" s="35" t="s">
        <v>197</v>
      </c>
      <c r="G80" s="43"/>
      <c r="H80" s="36">
        <v>44166</v>
      </c>
      <c r="I80" s="36">
        <v>43843</v>
      </c>
      <c r="J80" s="37">
        <f>I80+30</f>
        <v>43873</v>
      </c>
      <c r="K80" s="72">
        <v>3213000</v>
      </c>
      <c r="L80" s="38"/>
      <c r="M80" s="72">
        <f>K80+L80</f>
        <v>3213000</v>
      </c>
      <c r="N80" s="35" t="s">
        <v>194</v>
      </c>
      <c r="O80" s="73">
        <f>K80</f>
        <v>3213000</v>
      </c>
      <c r="P80" s="35" t="s">
        <v>195</v>
      </c>
      <c r="Q80" s="35"/>
      <c r="R80" s="35"/>
      <c r="S80" s="35"/>
    </row>
    <row r="81" spans="1:20" x14ac:dyDescent="0.25">
      <c r="A81" s="32">
        <v>1694</v>
      </c>
      <c r="B81" s="40" t="s">
        <v>198</v>
      </c>
      <c r="C81" s="40" t="s">
        <v>57</v>
      </c>
      <c r="D81" s="35">
        <v>6200468</v>
      </c>
      <c r="E81" s="35" t="s">
        <v>199</v>
      </c>
      <c r="F81" s="35" t="s">
        <v>200</v>
      </c>
      <c r="G81" s="43"/>
      <c r="H81" s="36">
        <v>43833</v>
      </c>
      <c r="I81" s="36">
        <v>43843</v>
      </c>
      <c r="J81" s="37">
        <f>I81+30</f>
        <v>43873</v>
      </c>
      <c r="K81" s="72">
        <v>14571852</v>
      </c>
      <c r="L81" s="38">
        <v>2768652</v>
      </c>
      <c r="M81" s="72">
        <f>K81+L81</f>
        <v>17340504</v>
      </c>
      <c r="N81" s="35" t="s">
        <v>60</v>
      </c>
      <c r="O81" s="73">
        <f>K81</f>
        <v>14571852</v>
      </c>
      <c r="P81" s="35" t="s">
        <v>55</v>
      </c>
      <c r="Q81" s="35">
        <v>3118</v>
      </c>
      <c r="R81" s="35"/>
      <c r="S81" s="35"/>
      <c r="T81" s="35"/>
    </row>
    <row r="82" spans="1:20" x14ac:dyDescent="0.25">
      <c r="A82" s="32">
        <v>1695</v>
      </c>
      <c r="B82" s="40" t="s">
        <v>201</v>
      </c>
      <c r="C82" s="40" t="s">
        <v>1668</v>
      </c>
      <c r="D82" s="35">
        <v>16</v>
      </c>
      <c r="E82" s="35" t="s">
        <v>202</v>
      </c>
      <c r="F82" s="35" t="s">
        <v>203</v>
      </c>
      <c r="G82" s="43"/>
      <c r="H82" s="36">
        <v>43843</v>
      </c>
      <c r="I82" s="36">
        <v>43843</v>
      </c>
      <c r="J82" s="37">
        <f>I82+30</f>
        <v>43873</v>
      </c>
      <c r="K82" s="72">
        <v>253200000</v>
      </c>
      <c r="L82" s="38"/>
      <c r="M82" s="72">
        <f>K82+L82</f>
        <v>253200000</v>
      </c>
      <c r="N82" s="35" t="s">
        <v>204</v>
      </c>
      <c r="O82" s="73">
        <f>K82</f>
        <v>253200000</v>
      </c>
      <c r="P82" s="35" t="s">
        <v>195</v>
      </c>
      <c r="Q82" s="35"/>
      <c r="R82" s="35"/>
      <c r="S82" s="35"/>
    </row>
    <row r="83" spans="1:20" x14ac:dyDescent="0.25">
      <c r="A83" s="119">
        <v>1696</v>
      </c>
      <c r="B83" s="123" t="s">
        <v>205</v>
      </c>
      <c r="C83" s="121" t="s">
        <v>18</v>
      </c>
      <c r="D83" s="122" t="s">
        <v>206</v>
      </c>
      <c r="E83" s="122" t="s">
        <v>207</v>
      </c>
      <c r="F83" s="122" t="s">
        <v>208</v>
      </c>
      <c r="G83" s="43"/>
      <c r="H83" s="116">
        <v>43843</v>
      </c>
      <c r="I83" s="116">
        <v>43478</v>
      </c>
      <c r="J83" s="117">
        <f>I83+30</f>
        <v>43508</v>
      </c>
      <c r="K83" s="118">
        <v>3510000</v>
      </c>
      <c r="L83" s="118">
        <v>666900</v>
      </c>
      <c r="M83" s="118">
        <f>K83+L83</f>
        <v>4176900</v>
      </c>
      <c r="N83" s="35" t="s">
        <v>73</v>
      </c>
      <c r="O83" s="73">
        <v>130000</v>
      </c>
      <c r="P83" s="35" t="s">
        <v>36</v>
      </c>
      <c r="Q83" s="35">
        <v>3119</v>
      </c>
      <c r="R83" s="35"/>
      <c r="S83" s="35"/>
      <c r="T83" s="35"/>
    </row>
    <row r="84" spans="1:20" x14ac:dyDescent="0.25">
      <c r="A84" s="119"/>
      <c r="B84" s="123"/>
      <c r="C84" s="121"/>
      <c r="D84" s="122"/>
      <c r="E84" s="122"/>
      <c r="F84" s="122"/>
      <c r="G84" s="43"/>
      <c r="H84" s="116"/>
      <c r="I84" s="116"/>
      <c r="J84" s="117"/>
      <c r="K84" s="118"/>
      <c r="L84" s="118"/>
      <c r="M84" s="118"/>
      <c r="N84" s="35" t="s">
        <v>35</v>
      </c>
      <c r="O84" s="73">
        <v>780000</v>
      </c>
      <c r="P84" s="35" t="s">
        <v>36</v>
      </c>
      <c r="Q84" s="35">
        <v>3119</v>
      </c>
      <c r="R84" s="35"/>
      <c r="S84" s="35"/>
    </row>
    <row r="85" spans="1:20" x14ac:dyDescent="0.25">
      <c r="A85" s="119"/>
      <c r="B85" s="123"/>
      <c r="C85" s="121"/>
      <c r="D85" s="122"/>
      <c r="E85" s="122"/>
      <c r="F85" s="122"/>
      <c r="G85" s="43"/>
      <c r="H85" s="116"/>
      <c r="I85" s="116"/>
      <c r="J85" s="117"/>
      <c r="K85" s="118"/>
      <c r="L85" s="118"/>
      <c r="M85" s="118"/>
      <c r="N85" s="35" t="s">
        <v>145</v>
      </c>
      <c r="O85" s="73">
        <v>910000</v>
      </c>
      <c r="P85" s="35" t="s">
        <v>36</v>
      </c>
      <c r="Q85" s="35">
        <v>3119</v>
      </c>
      <c r="R85" s="35"/>
      <c r="S85" s="35"/>
    </row>
    <row r="86" spans="1:20" x14ac:dyDescent="0.25">
      <c r="A86" s="119"/>
      <c r="B86" s="123"/>
      <c r="C86" s="121"/>
      <c r="D86" s="122"/>
      <c r="E86" s="122"/>
      <c r="F86" s="122"/>
      <c r="G86" s="43"/>
      <c r="H86" s="116"/>
      <c r="I86" s="116"/>
      <c r="J86" s="117"/>
      <c r="K86" s="118"/>
      <c r="L86" s="118"/>
      <c r="M86" s="118"/>
      <c r="N86" s="35" t="s">
        <v>146</v>
      </c>
      <c r="O86" s="73">
        <v>260000</v>
      </c>
      <c r="P86" s="35" t="s">
        <v>36</v>
      </c>
      <c r="Q86" s="35">
        <v>3119</v>
      </c>
      <c r="R86" s="35"/>
      <c r="S86" s="35"/>
    </row>
    <row r="87" spans="1:20" x14ac:dyDescent="0.25">
      <c r="A87" s="119"/>
      <c r="B87" s="123"/>
      <c r="C87" s="121"/>
      <c r="D87" s="122"/>
      <c r="E87" s="122"/>
      <c r="F87" s="122"/>
      <c r="G87" s="43"/>
      <c r="H87" s="116"/>
      <c r="I87" s="116"/>
      <c r="J87" s="117"/>
      <c r="K87" s="118"/>
      <c r="L87" s="118"/>
      <c r="M87" s="118"/>
      <c r="N87" s="35" t="s">
        <v>121</v>
      </c>
      <c r="O87" s="73">
        <v>390000</v>
      </c>
      <c r="P87" s="35" t="s">
        <v>36</v>
      </c>
      <c r="Q87" s="35">
        <v>3119</v>
      </c>
      <c r="R87" s="35"/>
      <c r="S87" s="35"/>
    </row>
    <row r="88" spans="1:20" x14ac:dyDescent="0.25">
      <c r="A88" s="119"/>
      <c r="B88" s="123"/>
      <c r="C88" s="121"/>
      <c r="D88" s="122"/>
      <c r="E88" s="122"/>
      <c r="F88" s="122"/>
      <c r="G88" s="43"/>
      <c r="H88" s="116"/>
      <c r="I88" s="116"/>
      <c r="J88" s="117"/>
      <c r="K88" s="118"/>
      <c r="L88" s="118"/>
      <c r="M88" s="118"/>
      <c r="N88" s="35" t="s">
        <v>148</v>
      </c>
      <c r="O88" s="73">
        <v>260000</v>
      </c>
      <c r="P88" s="35" t="s">
        <v>36</v>
      </c>
      <c r="Q88" s="35">
        <v>3119</v>
      </c>
      <c r="R88" s="35"/>
      <c r="S88" s="35"/>
    </row>
    <row r="89" spans="1:20" x14ac:dyDescent="0.25">
      <c r="A89" s="119"/>
      <c r="B89" s="123"/>
      <c r="C89" s="121"/>
      <c r="D89" s="122"/>
      <c r="E89" s="122"/>
      <c r="F89" s="122"/>
      <c r="G89" s="43"/>
      <c r="H89" s="116"/>
      <c r="I89" s="116"/>
      <c r="J89" s="117"/>
      <c r="K89" s="118"/>
      <c r="L89" s="118"/>
      <c r="M89" s="118"/>
      <c r="N89" s="35" t="s">
        <v>150</v>
      </c>
      <c r="O89" s="73">
        <v>130000</v>
      </c>
      <c r="P89" s="35" t="s">
        <v>50</v>
      </c>
      <c r="Q89" s="35">
        <v>3119</v>
      </c>
      <c r="R89" s="35"/>
      <c r="S89" s="35"/>
    </row>
    <row r="90" spans="1:20" x14ac:dyDescent="0.25">
      <c r="A90" s="119"/>
      <c r="B90" s="123"/>
      <c r="C90" s="121"/>
      <c r="D90" s="122"/>
      <c r="E90" s="122"/>
      <c r="F90" s="122"/>
      <c r="G90" s="43"/>
      <c r="H90" s="116"/>
      <c r="I90" s="116"/>
      <c r="J90" s="117"/>
      <c r="K90" s="118"/>
      <c r="L90" s="118"/>
      <c r="M90" s="118"/>
      <c r="N90" s="35" t="s">
        <v>125</v>
      </c>
      <c r="O90" s="73">
        <v>650000</v>
      </c>
      <c r="P90" s="35" t="s">
        <v>50</v>
      </c>
      <c r="Q90" s="35">
        <v>3119</v>
      </c>
      <c r="R90" s="35"/>
      <c r="S90" s="35"/>
    </row>
    <row r="91" spans="1:20" x14ac:dyDescent="0.25">
      <c r="A91" s="32">
        <v>1697</v>
      </c>
      <c r="B91" s="40" t="s">
        <v>209</v>
      </c>
      <c r="C91" s="44" t="s">
        <v>62</v>
      </c>
      <c r="D91" s="35">
        <v>62003927</v>
      </c>
      <c r="E91" s="35" t="s">
        <v>162</v>
      </c>
      <c r="F91" s="35" t="s">
        <v>210</v>
      </c>
      <c r="G91" s="43"/>
      <c r="H91" s="36">
        <v>43843</v>
      </c>
      <c r="I91" s="36">
        <v>43844</v>
      </c>
      <c r="J91" s="37">
        <f>I91+30</f>
        <v>43874</v>
      </c>
      <c r="K91" s="72">
        <v>15097167</v>
      </c>
      <c r="L91" s="38"/>
      <c r="M91" s="72">
        <f>K91+L91</f>
        <v>15097167</v>
      </c>
      <c r="N91" s="35" t="s">
        <v>65</v>
      </c>
      <c r="O91" s="73">
        <f>K91</f>
        <v>15097167</v>
      </c>
      <c r="P91" s="35" t="s">
        <v>65</v>
      </c>
      <c r="Q91" s="42"/>
      <c r="R91" s="35"/>
      <c r="S91" s="35"/>
    </row>
    <row r="92" spans="1:20" x14ac:dyDescent="0.25">
      <c r="A92" s="32">
        <v>1698</v>
      </c>
      <c r="B92" s="40" t="s">
        <v>211</v>
      </c>
      <c r="C92" s="40" t="s">
        <v>1685</v>
      </c>
      <c r="D92" s="35" t="s">
        <v>212</v>
      </c>
      <c r="E92" s="35" t="s">
        <v>162</v>
      </c>
      <c r="F92" s="35" t="s">
        <v>213</v>
      </c>
      <c r="G92" s="43"/>
      <c r="H92" s="36">
        <v>43843</v>
      </c>
      <c r="I92" s="36">
        <v>43844</v>
      </c>
      <c r="J92" s="37">
        <f>I92+30</f>
        <v>43874</v>
      </c>
      <c r="K92" s="72">
        <v>15097167</v>
      </c>
      <c r="L92" s="38"/>
      <c r="M92" s="72">
        <f>K92+L92</f>
        <v>15097167</v>
      </c>
      <c r="N92" s="35" t="s">
        <v>94</v>
      </c>
      <c r="O92" s="73">
        <f>K92</f>
        <v>15097167</v>
      </c>
      <c r="P92" s="35" t="s">
        <v>95</v>
      </c>
      <c r="Q92" s="35">
        <v>3120</v>
      </c>
      <c r="R92" s="35"/>
      <c r="S92" s="35"/>
    </row>
    <row r="93" spans="1:20" x14ac:dyDescent="0.25">
      <c r="A93" s="119">
        <v>1699</v>
      </c>
      <c r="B93" s="123" t="s">
        <v>214</v>
      </c>
      <c r="C93" s="121" t="s">
        <v>18</v>
      </c>
      <c r="D93" s="122">
        <v>92011</v>
      </c>
      <c r="E93" s="122" t="s">
        <v>215</v>
      </c>
      <c r="F93" s="122" t="s">
        <v>216</v>
      </c>
      <c r="G93" s="43"/>
      <c r="H93" s="116">
        <v>43840</v>
      </c>
      <c r="I93" s="116">
        <v>43844</v>
      </c>
      <c r="J93" s="117">
        <f>I93+30</f>
        <v>43874</v>
      </c>
      <c r="K93" s="118">
        <v>1077600</v>
      </c>
      <c r="L93" s="118"/>
      <c r="M93" s="118">
        <f>K93+L93</f>
        <v>1077600</v>
      </c>
      <c r="N93" s="35" t="s">
        <v>204</v>
      </c>
      <c r="O93" s="73">
        <v>14700</v>
      </c>
      <c r="P93" s="35" t="s">
        <v>195</v>
      </c>
      <c r="Q93" s="35">
        <v>3122</v>
      </c>
      <c r="R93" s="35"/>
      <c r="S93" s="35"/>
    </row>
    <row r="94" spans="1:20" x14ac:dyDescent="0.25">
      <c r="A94" s="119"/>
      <c r="B94" s="123"/>
      <c r="C94" s="121"/>
      <c r="D94" s="122"/>
      <c r="E94" s="122"/>
      <c r="F94" s="122"/>
      <c r="G94" s="43"/>
      <c r="H94" s="116"/>
      <c r="I94" s="116"/>
      <c r="J94" s="117"/>
      <c r="K94" s="118"/>
      <c r="L94" s="118"/>
      <c r="M94" s="118"/>
      <c r="N94" s="35" t="s">
        <v>217</v>
      </c>
      <c r="O94" s="73">
        <v>14700</v>
      </c>
      <c r="P94" s="35" t="s">
        <v>130</v>
      </c>
      <c r="Q94" s="35">
        <v>3122</v>
      </c>
      <c r="R94" s="35"/>
      <c r="S94" s="35"/>
    </row>
    <row r="95" spans="1:20" x14ac:dyDescent="0.25">
      <c r="A95" s="119"/>
      <c r="B95" s="123"/>
      <c r="C95" s="121"/>
      <c r="D95" s="122"/>
      <c r="E95" s="122"/>
      <c r="F95" s="122"/>
      <c r="G95" s="43"/>
      <c r="H95" s="116"/>
      <c r="I95" s="116"/>
      <c r="J95" s="117"/>
      <c r="K95" s="118"/>
      <c r="L95" s="118"/>
      <c r="M95" s="118"/>
      <c r="N95" s="35" t="s">
        <v>28</v>
      </c>
      <c r="O95" s="73">
        <v>14700</v>
      </c>
      <c r="P95" s="35" t="s">
        <v>29</v>
      </c>
      <c r="Q95" s="35">
        <v>3122</v>
      </c>
      <c r="R95" s="35"/>
      <c r="S95" s="35"/>
    </row>
    <row r="96" spans="1:20" x14ac:dyDescent="0.25">
      <c r="A96" s="119"/>
      <c r="B96" s="123"/>
      <c r="C96" s="121"/>
      <c r="D96" s="122"/>
      <c r="E96" s="122"/>
      <c r="F96" s="122"/>
      <c r="G96" s="43"/>
      <c r="H96" s="116"/>
      <c r="I96" s="116"/>
      <c r="J96" s="117"/>
      <c r="K96" s="118"/>
      <c r="L96" s="118"/>
      <c r="M96" s="118"/>
      <c r="N96" s="35" t="s">
        <v>218</v>
      </c>
      <c r="O96" s="73">
        <v>14700</v>
      </c>
      <c r="P96" s="35" t="s">
        <v>29</v>
      </c>
      <c r="Q96" s="35">
        <v>3122</v>
      </c>
      <c r="R96" s="35"/>
      <c r="S96" s="35"/>
    </row>
    <row r="97" spans="1:19" x14ac:dyDescent="0.25">
      <c r="A97" s="119"/>
      <c r="B97" s="123"/>
      <c r="C97" s="121"/>
      <c r="D97" s="122"/>
      <c r="E97" s="122"/>
      <c r="F97" s="122"/>
      <c r="G97" s="43"/>
      <c r="H97" s="116"/>
      <c r="I97" s="116"/>
      <c r="J97" s="117"/>
      <c r="K97" s="118"/>
      <c r="L97" s="118"/>
      <c r="M97" s="118"/>
      <c r="N97" s="35" t="s">
        <v>117</v>
      </c>
      <c r="O97" s="73">
        <v>14700</v>
      </c>
      <c r="P97" s="35" t="s">
        <v>29</v>
      </c>
      <c r="Q97" s="35">
        <v>3122</v>
      </c>
      <c r="R97" s="35"/>
      <c r="S97" s="35"/>
    </row>
    <row r="98" spans="1:19" x14ac:dyDescent="0.25">
      <c r="A98" s="119"/>
      <c r="B98" s="123"/>
      <c r="C98" s="121"/>
      <c r="D98" s="122"/>
      <c r="E98" s="122"/>
      <c r="F98" s="122"/>
      <c r="G98" s="43"/>
      <c r="H98" s="116"/>
      <c r="I98" s="116"/>
      <c r="J98" s="117"/>
      <c r="K98" s="118"/>
      <c r="L98" s="118"/>
      <c r="M98" s="118"/>
      <c r="N98" s="35" t="s">
        <v>187</v>
      </c>
      <c r="O98" s="73">
        <v>14700</v>
      </c>
      <c r="P98" s="35" t="s">
        <v>29</v>
      </c>
      <c r="Q98" s="35">
        <v>3122</v>
      </c>
      <c r="R98" s="35"/>
      <c r="S98" s="35"/>
    </row>
    <row r="99" spans="1:19" x14ac:dyDescent="0.25">
      <c r="A99" s="119"/>
      <c r="B99" s="123"/>
      <c r="C99" s="121"/>
      <c r="D99" s="122"/>
      <c r="E99" s="122"/>
      <c r="F99" s="122"/>
      <c r="G99" s="43"/>
      <c r="H99" s="116"/>
      <c r="I99" s="116"/>
      <c r="J99" s="117"/>
      <c r="K99" s="118"/>
      <c r="L99" s="118"/>
      <c r="M99" s="118"/>
      <c r="N99" s="35" t="s">
        <v>219</v>
      </c>
      <c r="O99" s="73">
        <v>14700</v>
      </c>
      <c r="P99" s="35" t="s">
        <v>29</v>
      </c>
      <c r="Q99" s="35">
        <v>3122</v>
      </c>
      <c r="R99" s="35"/>
      <c r="S99" s="35"/>
    </row>
    <row r="100" spans="1:19" x14ac:dyDescent="0.25">
      <c r="A100" s="119"/>
      <c r="B100" s="123"/>
      <c r="C100" s="121"/>
      <c r="D100" s="122"/>
      <c r="E100" s="122"/>
      <c r="F100" s="122"/>
      <c r="G100" s="43"/>
      <c r="H100" s="116"/>
      <c r="I100" s="116"/>
      <c r="J100" s="117"/>
      <c r="K100" s="118"/>
      <c r="L100" s="118"/>
      <c r="M100" s="118"/>
      <c r="N100" s="35" t="s">
        <v>144</v>
      </c>
      <c r="O100" s="73">
        <v>44100</v>
      </c>
      <c r="P100" s="35" t="s">
        <v>29</v>
      </c>
      <c r="Q100" s="35">
        <v>3122</v>
      </c>
      <c r="R100" s="35"/>
      <c r="S100" s="35"/>
    </row>
    <row r="101" spans="1:19" x14ac:dyDescent="0.25">
      <c r="A101" s="119"/>
      <c r="B101" s="123"/>
      <c r="C101" s="121"/>
      <c r="D101" s="122"/>
      <c r="E101" s="122"/>
      <c r="F101" s="122"/>
      <c r="G101" s="43"/>
      <c r="H101" s="116"/>
      <c r="I101" s="116"/>
      <c r="J101" s="117"/>
      <c r="K101" s="118"/>
      <c r="L101" s="118"/>
      <c r="M101" s="118"/>
      <c r="N101" s="35" t="s">
        <v>54</v>
      </c>
      <c r="O101" s="73">
        <v>14700</v>
      </c>
      <c r="P101" s="35" t="s">
        <v>55</v>
      </c>
      <c r="Q101" s="35">
        <v>3122</v>
      </c>
      <c r="R101" s="35"/>
      <c r="S101" s="35"/>
    </row>
    <row r="102" spans="1:19" x14ac:dyDescent="0.25">
      <c r="A102" s="119"/>
      <c r="B102" s="123"/>
      <c r="C102" s="121"/>
      <c r="D102" s="122"/>
      <c r="E102" s="122"/>
      <c r="F102" s="122"/>
      <c r="G102" s="43"/>
      <c r="H102" s="116"/>
      <c r="I102" s="116"/>
      <c r="J102" s="117"/>
      <c r="K102" s="118"/>
      <c r="L102" s="118"/>
      <c r="M102" s="118"/>
      <c r="N102" s="35" t="s">
        <v>171</v>
      </c>
      <c r="O102" s="73">
        <v>44100</v>
      </c>
      <c r="P102" s="35" t="s">
        <v>55</v>
      </c>
      <c r="Q102" s="35">
        <v>3122</v>
      </c>
      <c r="R102" s="35"/>
      <c r="S102" s="35"/>
    </row>
    <row r="103" spans="1:19" x14ac:dyDescent="0.25">
      <c r="A103" s="119"/>
      <c r="B103" s="123"/>
      <c r="C103" s="121"/>
      <c r="D103" s="122"/>
      <c r="E103" s="122"/>
      <c r="F103" s="122"/>
      <c r="G103" s="43"/>
      <c r="H103" s="116"/>
      <c r="I103" s="116"/>
      <c r="J103" s="117"/>
      <c r="K103" s="118"/>
      <c r="L103" s="118"/>
      <c r="M103" s="118"/>
      <c r="N103" s="35" t="s">
        <v>73</v>
      </c>
      <c r="O103" s="73">
        <v>117600</v>
      </c>
      <c r="P103" s="35" t="s">
        <v>36</v>
      </c>
      <c r="Q103" s="35">
        <v>3122</v>
      </c>
      <c r="R103" s="35"/>
      <c r="S103" s="35"/>
    </row>
    <row r="104" spans="1:19" x14ac:dyDescent="0.25">
      <c r="A104" s="119"/>
      <c r="B104" s="123"/>
      <c r="C104" s="121"/>
      <c r="D104" s="122"/>
      <c r="E104" s="122"/>
      <c r="F104" s="122"/>
      <c r="G104" s="43"/>
      <c r="H104" s="116"/>
      <c r="I104" s="116"/>
      <c r="J104" s="117"/>
      <c r="K104" s="118"/>
      <c r="L104" s="118"/>
      <c r="M104" s="118"/>
      <c r="N104" s="35" t="s">
        <v>35</v>
      </c>
      <c r="O104" s="73">
        <v>29400</v>
      </c>
      <c r="P104" s="35" t="s">
        <v>36</v>
      </c>
      <c r="Q104" s="35">
        <v>3122</v>
      </c>
      <c r="R104" s="35"/>
      <c r="S104" s="35"/>
    </row>
    <row r="105" spans="1:19" x14ac:dyDescent="0.25">
      <c r="A105" s="119"/>
      <c r="B105" s="123"/>
      <c r="C105" s="121"/>
      <c r="D105" s="122"/>
      <c r="E105" s="122"/>
      <c r="F105" s="122"/>
      <c r="G105" s="43"/>
      <c r="H105" s="116"/>
      <c r="I105" s="116"/>
      <c r="J105" s="117"/>
      <c r="K105" s="118"/>
      <c r="L105" s="118"/>
      <c r="M105" s="118"/>
      <c r="N105" s="35" t="s">
        <v>145</v>
      </c>
      <c r="O105" s="73">
        <v>14700</v>
      </c>
      <c r="P105" s="35" t="s">
        <v>36</v>
      </c>
      <c r="Q105" s="35">
        <v>3122</v>
      </c>
      <c r="R105" s="35"/>
      <c r="S105" s="35"/>
    </row>
    <row r="106" spans="1:19" x14ac:dyDescent="0.25">
      <c r="A106" s="119"/>
      <c r="B106" s="123"/>
      <c r="C106" s="121"/>
      <c r="D106" s="122"/>
      <c r="E106" s="122"/>
      <c r="F106" s="122"/>
      <c r="G106" s="43"/>
      <c r="H106" s="116"/>
      <c r="I106" s="116"/>
      <c r="J106" s="117"/>
      <c r="K106" s="118"/>
      <c r="L106" s="118"/>
      <c r="M106" s="118"/>
      <c r="N106" s="35" t="s">
        <v>121</v>
      </c>
      <c r="O106" s="73">
        <v>29400</v>
      </c>
      <c r="P106" s="35" t="s">
        <v>36</v>
      </c>
      <c r="Q106" s="35">
        <v>3122</v>
      </c>
      <c r="R106" s="35"/>
      <c r="S106" s="35"/>
    </row>
    <row r="107" spans="1:19" x14ac:dyDescent="0.25">
      <c r="A107" s="119"/>
      <c r="B107" s="123"/>
      <c r="C107" s="121"/>
      <c r="D107" s="122"/>
      <c r="E107" s="122"/>
      <c r="F107" s="122"/>
      <c r="G107" s="43"/>
      <c r="H107" s="116"/>
      <c r="I107" s="116"/>
      <c r="J107" s="117"/>
      <c r="K107" s="118"/>
      <c r="L107" s="118"/>
      <c r="M107" s="118"/>
      <c r="N107" s="35" t="s">
        <v>148</v>
      </c>
      <c r="O107" s="73">
        <v>58800</v>
      </c>
      <c r="P107" s="35" t="s">
        <v>36</v>
      </c>
      <c r="Q107" s="35">
        <v>3122</v>
      </c>
      <c r="R107" s="35"/>
      <c r="S107" s="35"/>
    </row>
    <row r="108" spans="1:19" x14ac:dyDescent="0.25">
      <c r="A108" s="119"/>
      <c r="B108" s="123"/>
      <c r="C108" s="121"/>
      <c r="D108" s="122"/>
      <c r="E108" s="122"/>
      <c r="F108" s="122"/>
      <c r="G108" s="43"/>
      <c r="H108" s="116"/>
      <c r="I108" s="116"/>
      <c r="J108" s="117"/>
      <c r="K108" s="118"/>
      <c r="L108" s="118"/>
      <c r="M108" s="118"/>
      <c r="N108" s="35" t="s">
        <v>49</v>
      </c>
      <c r="O108" s="73">
        <v>29400</v>
      </c>
      <c r="P108" s="35" t="s">
        <v>50</v>
      </c>
      <c r="Q108" s="35">
        <v>3122</v>
      </c>
      <c r="R108" s="35"/>
      <c r="S108" s="35"/>
    </row>
    <row r="109" spans="1:19" x14ac:dyDescent="0.25">
      <c r="A109" s="119"/>
      <c r="B109" s="123"/>
      <c r="C109" s="121"/>
      <c r="D109" s="122"/>
      <c r="E109" s="122"/>
      <c r="F109" s="122"/>
      <c r="G109" s="43"/>
      <c r="H109" s="116"/>
      <c r="I109" s="116"/>
      <c r="J109" s="117"/>
      <c r="K109" s="118"/>
      <c r="L109" s="118"/>
      <c r="M109" s="118"/>
      <c r="N109" s="35" t="s">
        <v>149</v>
      </c>
      <c r="O109" s="73">
        <v>191100</v>
      </c>
      <c r="P109" s="35" t="s">
        <v>50</v>
      </c>
      <c r="Q109" s="35">
        <v>3122</v>
      </c>
      <c r="R109" s="35"/>
      <c r="S109" s="35"/>
    </row>
    <row r="110" spans="1:19" x14ac:dyDescent="0.25">
      <c r="A110" s="119"/>
      <c r="B110" s="123"/>
      <c r="C110" s="121"/>
      <c r="D110" s="122"/>
      <c r="E110" s="122"/>
      <c r="F110" s="122"/>
      <c r="G110" s="43"/>
      <c r="H110" s="116"/>
      <c r="I110" s="116"/>
      <c r="J110" s="117"/>
      <c r="K110" s="118"/>
      <c r="L110" s="118"/>
      <c r="M110" s="118"/>
      <c r="N110" s="35" t="s">
        <v>150</v>
      </c>
      <c r="O110" s="73">
        <v>14700</v>
      </c>
      <c r="P110" s="35" t="s">
        <v>50</v>
      </c>
      <c r="Q110" s="35">
        <v>3122</v>
      </c>
      <c r="R110" s="35"/>
      <c r="S110" s="35"/>
    </row>
    <row r="111" spans="1:19" x14ac:dyDescent="0.25">
      <c r="A111" s="119"/>
      <c r="B111" s="123"/>
      <c r="C111" s="121"/>
      <c r="D111" s="122"/>
      <c r="E111" s="122"/>
      <c r="F111" s="122"/>
      <c r="G111" s="43"/>
      <c r="H111" s="116"/>
      <c r="I111" s="116"/>
      <c r="J111" s="117"/>
      <c r="K111" s="118"/>
      <c r="L111" s="118"/>
      <c r="M111" s="118"/>
      <c r="N111" s="35" t="s">
        <v>125</v>
      </c>
      <c r="O111" s="73">
        <v>386700</v>
      </c>
      <c r="P111" s="35" t="s">
        <v>50</v>
      </c>
      <c r="Q111" s="35">
        <v>3122</v>
      </c>
      <c r="R111" s="35"/>
      <c r="S111" s="35"/>
    </row>
    <row r="112" spans="1:19" x14ac:dyDescent="0.25">
      <c r="A112" s="119">
        <v>1700</v>
      </c>
      <c r="B112" s="123" t="s">
        <v>220</v>
      </c>
      <c r="C112" s="121" t="s">
        <v>18</v>
      </c>
      <c r="D112" s="122">
        <v>92010</v>
      </c>
      <c r="E112" s="122" t="s">
        <v>221</v>
      </c>
      <c r="F112" s="122" t="s">
        <v>216</v>
      </c>
      <c r="G112" s="43"/>
      <c r="H112" s="116">
        <v>43840</v>
      </c>
      <c r="I112" s="116">
        <v>43844</v>
      </c>
      <c r="J112" s="117">
        <f>I112+30</f>
        <v>43874</v>
      </c>
      <c r="K112" s="118">
        <v>1979100</v>
      </c>
      <c r="L112" s="118"/>
      <c r="M112" s="118">
        <f>K112+L112</f>
        <v>1979100</v>
      </c>
      <c r="N112" s="35" t="s">
        <v>28</v>
      </c>
      <c r="O112" s="73">
        <v>125600</v>
      </c>
      <c r="P112" s="35" t="s">
        <v>29</v>
      </c>
      <c r="Q112" s="35">
        <v>3123</v>
      </c>
      <c r="R112" s="35"/>
      <c r="S112" s="35"/>
    </row>
    <row r="113" spans="1:20" x14ac:dyDescent="0.25">
      <c r="A113" s="119"/>
      <c r="B113" s="123"/>
      <c r="C113" s="121"/>
      <c r="D113" s="122"/>
      <c r="E113" s="122"/>
      <c r="F113" s="122"/>
      <c r="G113" s="43"/>
      <c r="H113" s="116"/>
      <c r="I113" s="116"/>
      <c r="J113" s="117"/>
      <c r="K113" s="118"/>
      <c r="L113" s="118"/>
      <c r="M113" s="118"/>
      <c r="N113" s="35" t="s">
        <v>117</v>
      </c>
      <c r="O113" s="73">
        <v>15700</v>
      </c>
      <c r="P113" s="35" t="s">
        <v>29</v>
      </c>
      <c r="Q113" s="35">
        <v>3123</v>
      </c>
      <c r="R113" s="35"/>
      <c r="S113" s="35"/>
    </row>
    <row r="114" spans="1:20" x14ac:dyDescent="0.25">
      <c r="A114" s="119"/>
      <c r="B114" s="123"/>
      <c r="C114" s="121"/>
      <c r="D114" s="122"/>
      <c r="E114" s="122"/>
      <c r="F114" s="122"/>
      <c r="G114" s="43"/>
      <c r="H114" s="116"/>
      <c r="I114" s="116"/>
      <c r="J114" s="117"/>
      <c r="K114" s="118"/>
      <c r="L114" s="118"/>
      <c r="M114" s="118"/>
      <c r="N114" s="35" t="s">
        <v>187</v>
      </c>
      <c r="O114" s="73">
        <v>15700</v>
      </c>
      <c r="P114" s="35" t="s">
        <v>29</v>
      </c>
      <c r="Q114" s="35">
        <v>3123</v>
      </c>
      <c r="R114" s="35"/>
      <c r="S114" s="35"/>
    </row>
    <row r="115" spans="1:20" x14ac:dyDescent="0.25">
      <c r="A115" s="119"/>
      <c r="B115" s="123"/>
      <c r="C115" s="121"/>
      <c r="D115" s="122"/>
      <c r="E115" s="122"/>
      <c r="F115" s="122"/>
      <c r="G115" s="43"/>
      <c r="H115" s="116"/>
      <c r="I115" s="116"/>
      <c r="J115" s="117"/>
      <c r="K115" s="118"/>
      <c r="L115" s="118"/>
      <c r="M115" s="118"/>
      <c r="N115" s="35" t="s">
        <v>144</v>
      </c>
      <c r="O115" s="73">
        <v>15700</v>
      </c>
      <c r="P115" s="35" t="s">
        <v>29</v>
      </c>
      <c r="Q115" s="35">
        <v>3123</v>
      </c>
      <c r="R115" s="35"/>
      <c r="S115" s="35"/>
    </row>
    <row r="116" spans="1:20" x14ac:dyDescent="0.25">
      <c r="A116" s="119"/>
      <c r="B116" s="123"/>
      <c r="C116" s="121"/>
      <c r="D116" s="122"/>
      <c r="E116" s="122"/>
      <c r="F116" s="122"/>
      <c r="G116" s="43"/>
      <c r="H116" s="116"/>
      <c r="I116" s="116"/>
      <c r="J116" s="117"/>
      <c r="K116" s="118"/>
      <c r="L116" s="118"/>
      <c r="M116" s="118"/>
      <c r="N116" s="35" t="s">
        <v>60</v>
      </c>
      <c r="O116" s="73">
        <v>31400</v>
      </c>
      <c r="P116" s="35" t="s">
        <v>55</v>
      </c>
      <c r="Q116" s="35">
        <v>3123</v>
      </c>
      <c r="R116" s="35"/>
      <c r="S116" s="35"/>
    </row>
    <row r="117" spans="1:20" x14ac:dyDescent="0.25">
      <c r="A117" s="119"/>
      <c r="B117" s="123"/>
      <c r="C117" s="121"/>
      <c r="D117" s="122"/>
      <c r="E117" s="122"/>
      <c r="F117" s="122"/>
      <c r="G117" s="43"/>
      <c r="H117" s="116"/>
      <c r="I117" s="116"/>
      <c r="J117" s="117"/>
      <c r="K117" s="118"/>
      <c r="L117" s="118"/>
      <c r="M117" s="118"/>
      <c r="N117" s="35" t="s">
        <v>171</v>
      </c>
      <c r="O117" s="73">
        <v>15700</v>
      </c>
      <c r="P117" s="35" t="s">
        <v>55</v>
      </c>
      <c r="Q117" s="35">
        <v>3123</v>
      </c>
      <c r="R117" s="35"/>
      <c r="S117" s="35"/>
    </row>
    <row r="118" spans="1:20" x14ac:dyDescent="0.25">
      <c r="A118" s="119"/>
      <c r="B118" s="123"/>
      <c r="C118" s="121"/>
      <c r="D118" s="122"/>
      <c r="E118" s="122"/>
      <c r="F118" s="122"/>
      <c r="G118" s="43"/>
      <c r="H118" s="116"/>
      <c r="I118" s="116"/>
      <c r="J118" s="117"/>
      <c r="K118" s="118"/>
      <c r="L118" s="118"/>
      <c r="M118" s="118"/>
      <c r="N118" s="35" t="s">
        <v>73</v>
      </c>
      <c r="O118" s="73">
        <v>47100</v>
      </c>
      <c r="P118" s="35" t="s">
        <v>36</v>
      </c>
      <c r="Q118" s="35">
        <v>3123</v>
      </c>
      <c r="R118" s="35"/>
      <c r="S118" s="35"/>
    </row>
    <row r="119" spans="1:20" x14ac:dyDescent="0.25">
      <c r="A119" s="119"/>
      <c r="B119" s="123"/>
      <c r="C119" s="121"/>
      <c r="D119" s="122"/>
      <c r="E119" s="122"/>
      <c r="F119" s="122"/>
      <c r="G119" s="43"/>
      <c r="H119" s="116"/>
      <c r="I119" s="116"/>
      <c r="J119" s="117"/>
      <c r="K119" s="118"/>
      <c r="L119" s="118"/>
      <c r="M119" s="118"/>
      <c r="N119" s="35" t="s">
        <v>35</v>
      </c>
      <c r="O119" s="73">
        <v>342800</v>
      </c>
      <c r="P119" s="35" t="s">
        <v>36</v>
      </c>
      <c r="Q119" s="35">
        <v>3123</v>
      </c>
      <c r="R119" s="35"/>
      <c r="S119" s="35"/>
    </row>
    <row r="120" spans="1:20" x14ac:dyDescent="0.25">
      <c r="A120" s="119"/>
      <c r="B120" s="123"/>
      <c r="C120" s="121"/>
      <c r="D120" s="122"/>
      <c r="E120" s="122"/>
      <c r="F120" s="122"/>
      <c r="G120" s="43"/>
      <c r="H120" s="116"/>
      <c r="I120" s="116"/>
      <c r="J120" s="117"/>
      <c r="K120" s="118"/>
      <c r="L120" s="118"/>
      <c r="M120" s="118"/>
      <c r="N120" s="35" t="s">
        <v>145</v>
      </c>
      <c r="O120" s="73">
        <v>758400</v>
      </c>
      <c r="P120" s="35" t="s">
        <v>36</v>
      </c>
      <c r="Q120" s="35">
        <v>3123</v>
      </c>
      <c r="R120" s="35"/>
      <c r="S120" s="35"/>
    </row>
    <row r="121" spans="1:20" x14ac:dyDescent="0.25">
      <c r="A121" s="119"/>
      <c r="B121" s="123"/>
      <c r="C121" s="121"/>
      <c r="D121" s="122"/>
      <c r="E121" s="122"/>
      <c r="F121" s="122"/>
      <c r="G121" s="43"/>
      <c r="H121" s="116"/>
      <c r="I121" s="116"/>
      <c r="J121" s="117"/>
      <c r="K121" s="118"/>
      <c r="L121" s="118"/>
      <c r="M121" s="118"/>
      <c r="N121" s="35" t="s">
        <v>146</v>
      </c>
      <c r="O121" s="73">
        <v>25300</v>
      </c>
      <c r="P121" s="35" t="s">
        <v>36</v>
      </c>
      <c r="Q121" s="35">
        <v>3123</v>
      </c>
      <c r="R121" s="35"/>
      <c r="S121" s="35"/>
    </row>
    <row r="122" spans="1:20" x14ac:dyDescent="0.25">
      <c r="A122" s="119"/>
      <c r="B122" s="123"/>
      <c r="C122" s="121"/>
      <c r="D122" s="122"/>
      <c r="E122" s="122"/>
      <c r="F122" s="122"/>
      <c r="G122" s="43"/>
      <c r="H122" s="116"/>
      <c r="I122" s="116"/>
      <c r="J122" s="117"/>
      <c r="K122" s="118"/>
      <c r="L122" s="118"/>
      <c r="M122" s="118"/>
      <c r="N122" s="35" t="s">
        <v>121</v>
      </c>
      <c r="O122" s="73">
        <v>428700</v>
      </c>
      <c r="P122" s="35" t="s">
        <v>36</v>
      </c>
      <c r="Q122" s="35">
        <v>3123</v>
      </c>
      <c r="R122" s="35"/>
      <c r="S122" s="35"/>
    </row>
    <row r="123" spans="1:20" x14ac:dyDescent="0.25">
      <c r="A123" s="119"/>
      <c r="B123" s="123"/>
      <c r="C123" s="121"/>
      <c r="D123" s="122"/>
      <c r="E123" s="122"/>
      <c r="F123" s="122"/>
      <c r="G123" s="43"/>
      <c r="H123" s="116"/>
      <c r="I123" s="116"/>
      <c r="J123" s="117"/>
      <c r="K123" s="118"/>
      <c r="L123" s="118"/>
      <c r="M123" s="118"/>
      <c r="N123" s="35" t="s">
        <v>147</v>
      </c>
      <c r="O123" s="73">
        <v>78500</v>
      </c>
      <c r="P123" s="35" t="s">
        <v>36</v>
      </c>
      <c r="Q123" s="35">
        <v>3123</v>
      </c>
      <c r="R123" s="35"/>
      <c r="S123" s="35"/>
    </row>
    <row r="124" spans="1:20" x14ac:dyDescent="0.25">
      <c r="A124" s="119"/>
      <c r="B124" s="123"/>
      <c r="C124" s="121"/>
      <c r="D124" s="122"/>
      <c r="E124" s="122"/>
      <c r="F124" s="122"/>
      <c r="G124" s="43"/>
      <c r="H124" s="116"/>
      <c r="I124" s="116"/>
      <c r="J124" s="117"/>
      <c r="K124" s="118"/>
      <c r="L124" s="118"/>
      <c r="M124" s="118"/>
      <c r="N124" s="35" t="s">
        <v>148</v>
      </c>
      <c r="O124" s="73">
        <v>15700</v>
      </c>
      <c r="P124" s="35" t="s">
        <v>36</v>
      </c>
      <c r="Q124" s="35">
        <v>3123</v>
      </c>
      <c r="R124" s="35"/>
      <c r="S124" s="35"/>
    </row>
    <row r="125" spans="1:20" x14ac:dyDescent="0.25">
      <c r="A125" s="119"/>
      <c r="B125" s="123"/>
      <c r="C125" s="121"/>
      <c r="D125" s="122"/>
      <c r="E125" s="122"/>
      <c r="F125" s="122"/>
      <c r="G125" s="43"/>
      <c r="H125" s="116"/>
      <c r="I125" s="116"/>
      <c r="J125" s="117"/>
      <c r="K125" s="118"/>
      <c r="L125" s="118"/>
      <c r="M125" s="118"/>
      <c r="N125" s="35" t="s">
        <v>149</v>
      </c>
      <c r="O125" s="73">
        <v>47100</v>
      </c>
      <c r="P125" s="35" t="s">
        <v>50</v>
      </c>
      <c r="Q125" s="35">
        <v>3123</v>
      </c>
      <c r="R125" s="35"/>
      <c r="S125" s="35"/>
    </row>
    <row r="126" spans="1:20" x14ac:dyDescent="0.25">
      <c r="A126" s="119"/>
      <c r="B126" s="123"/>
      <c r="C126" s="121"/>
      <c r="D126" s="122"/>
      <c r="E126" s="122"/>
      <c r="F126" s="122"/>
      <c r="G126" s="43"/>
      <c r="H126" s="116"/>
      <c r="I126" s="116"/>
      <c r="J126" s="117"/>
      <c r="K126" s="118"/>
      <c r="L126" s="118"/>
      <c r="M126" s="118"/>
      <c r="N126" s="35" t="s">
        <v>125</v>
      </c>
      <c r="O126" s="73">
        <v>15700</v>
      </c>
      <c r="P126" s="35" t="s">
        <v>50</v>
      </c>
      <c r="Q126" s="35">
        <v>3123</v>
      </c>
      <c r="R126" s="35"/>
      <c r="S126" s="35"/>
    </row>
    <row r="127" spans="1:20" x14ac:dyDescent="0.25">
      <c r="A127" s="32">
        <v>1701</v>
      </c>
      <c r="B127" s="40" t="s">
        <v>222</v>
      </c>
      <c r="C127" s="33" t="s">
        <v>1668</v>
      </c>
      <c r="D127" s="35">
        <v>9</v>
      </c>
      <c r="E127" s="35" t="s">
        <v>223</v>
      </c>
      <c r="F127" s="35" t="s">
        <v>224</v>
      </c>
      <c r="G127" s="43"/>
      <c r="H127" s="36">
        <v>43844</v>
      </c>
      <c r="I127" s="36">
        <v>43844</v>
      </c>
      <c r="J127" s="37">
        <f t="shared" ref="J127:J133" si="6">I127+30</f>
        <v>43874</v>
      </c>
      <c r="K127" s="72">
        <v>31443</v>
      </c>
      <c r="L127" s="38">
        <v>5974</v>
      </c>
      <c r="M127" s="72">
        <f t="shared" ref="M127:M133" si="7">K127+L127</f>
        <v>37417</v>
      </c>
      <c r="N127" s="35" t="s">
        <v>94</v>
      </c>
      <c r="O127" s="73">
        <f t="shared" ref="O127:O132" si="8">K127</f>
        <v>31443</v>
      </c>
      <c r="P127" s="35" t="s">
        <v>95</v>
      </c>
      <c r="Q127" s="35">
        <v>3124</v>
      </c>
      <c r="R127" s="35"/>
      <c r="S127" s="35"/>
    </row>
    <row r="128" spans="1:20" x14ac:dyDescent="0.25">
      <c r="A128" s="32">
        <v>1702</v>
      </c>
      <c r="B128" s="40" t="s">
        <v>225</v>
      </c>
      <c r="C128" s="40" t="s">
        <v>1668</v>
      </c>
      <c r="D128" s="35">
        <v>182</v>
      </c>
      <c r="E128" s="35" t="s">
        <v>226</v>
      </c>
      <c r="F128" s="35" t="s">
        <v>227</v>
      </c>
      <c r="G128" s="43"/>
      <c r="H128" s="36">
        <v>43844</v>
      </c>
      <c r="I128" s="36">
        <v>43845</v>
      </c>
      <c r="J128" s="37">
        <f t="shared" si="6"/>
        <v>43875</v>
      </c>
      <c r="K128" s="72">
        <v>1396000</v>
      </c>
      <c r="L128" s="38">
        <v>251940</v>
      </c>
      <c r="M128" s="72">
        <f t="shared" si="7"/>
        <v>1647940</v>
      </c>
      <c r="N128" s="35" t="s">
        <v>60</v>
      </c>
      <c r="O128" s="73">
        <f t="shared" si="8"/>
        <v>1396000</v>
      </c>
      <c r="P128" s="35" t="s">
        <v>55</v>
      </c>
      <c r="Q128" s="35">
        <v>3125</v>
      </c>
      <c r="R128" s="35"/>
      <c r="S128" s="35"/>
      <c r="T128" s="35"/>
    </row>
    <row r="129" spans="1:20" x14ac:dyDescent="0.25">
      <c r="A129" s="32">
        <v>1703</v>
      </c>
      <c r="B129" s="40" t="s">
        <v>228</v>
      </c>
      <c r="C129" s="34" t="s">
        <v>18</v>
      </c>
      <c r="D129" s="35">
        <v>126799</v>
      </c>
      <c r="E129" s="35" t="s">
        <v>229</v>
      </c>
      <c r="F129" s="35" t="s">
        <v>230</v>
      </c>
      <c r="G129" s="43"/>
      <c r="H129" s="36">
        <v>43845</v>
      </c>
      <c r="I129" s="36">
        <v>43845</v>
      </c>
      <c r="J129" s="37">
        <f t="shared" si="6"/>
        <v>43875</v>
      </c>
      <c r="K129" s="72">
        <v>3800000</v>
      </c>
      <c r="L129" s="38">
        <v>722000</v>
      </c>
      <c r="M129" s="72">
        <f t="shared" si="7"/>
        <v>4522000</v>
      </c>
      <c r="N129" s="35" t="s">
        <v>73</v>
      </c>
      <c r="O129" s="73">
        <f t="shared" si="8"/>
        <v>3800000</v>
      </c>
      <c r="P129" s="35" t="s">
        <v>36</v>
      </c>
      <c r="Q129" s="35">
        <v>3126</v>
      </c>
      <c r="R129" s="35"/>
      <c r="S129" s="35"/>
      <c r="T129" s="35"/>
    </row>
    <row r="130" spans="1:20" x14ac:dyDescent="0.25">
      <c r="A130" s="32">
        <v>1704</v>
      </c>
      <c r="B130" s="40" t="s">
        <v>231</v>
      </c>
      <c r="C130" s="44" t="s">
        <v>18</v>
      </c>
      <c r="D130" s="35" t="s">
        <v>232</v>
      </c>
      <c r="E130" s="35" t="s">
        <v>233</v>
      </c>
      <c r="F130" s="35" t="s">
        <v>234</v>
      </c>
      <c r="G130" s="43"/>
      <c r="H130" s="36">
        <v>43844</v>
      </c>
      <c r="I130" s="36">
        <v>43845</v>
      </c>
      <c r="J130" s="37">
        <f t="shared" si="6"/>
        <v>43875</v>
      </c>
      <c r="K130" s="72">
        <v>151106</v>
      </c>
      <c r="L130" s="38">
        <v>28710</v>
      </c>
      <c r="M130" s="72">
        <f t="shared" si="7"/>
        <v>179816</v>
      </c>
      <c r="N130" s="35" t="s">
        <v>171</v>
      </c>
      <c r="O130" s="73">
        <f t="shared" si="8"/>
        <v>151106</v>
      </c>
      <c r="P130" s="35" t="s">
        <v>55</v>
      </c>
      <c r="Q130" s="35">
        <v>3127</v>
      </c>
      <c r="R130" s="35"/>
      <c r="S130" s="35"/>
      <c r="T130" s="35"/>
    </row>
    <row r="131" spans="1:20" x14ac:dyDescent="0.25">
      <c r="A131" s="32">
        <v>1705</v>
      </c>
      <c r="B131" s="40" t="s">
        <v>235</v>
      </c>
      <c r="C131" s="34" t="s">
        <v>18</v>
      </c>
      <c r="D131" s="35" t="s">
        <v>236</v>
      </c>
      <c r="E131" s="35" t="s">
        <v>233</v>
      </c>
      <c r="F131" s="35" t="s">
        <v>237</v>
      </c>
      <c r="G131" s="43"/>
      <c r="H131" s="36">
        <v>43843</v>
      </c>
      <c r="I131" s="36">
        <v>43845</v>
      </c>
      <c r="J131" s="37">
        <f t="shared" si="6"/>
        <v>43875</v>
      </c>
      <c r="K131" s="72">
        <v>1075303</v>
      </c>
      <c r="L131" s="38">
        <v>204308</v>
      </c>
      <c r="M131" s="72">
        <f t="shared" si="7"/>
        <v>1279611</v>
      </c>
      <c r="N131" s="35" t="s">
        <v>171</v>
      </c>
      <c r="O131" s="73">
        <f t="shared" si="8"/>
        <v>1075303</v>
      </c>
      <c r="P131" s="35" t="s">
        <v>55</v>
      </c>
      <c r="Q131" s="35">
        <v>3128</v>
      </c>
      <c r="R131" s="35"/>
      <c r="S131" s="35"/>
      <c r="T131" s="35"/>
    </row>
    <row r="132" spans="1:20" x14ac:dyDescent="0.25">
      <c r="A132" s="32">
        <v>1706</v>
      </c>
      <c r="B132" s="40" t="s">
        <v>238</v>
      </c>
      <c r="C132" s="34" t="s">
        <v>18</v>
      </c>
      <c r="D132" s="35">
        <v>1490</v>
      </c>
      <c r="E132" s="35" t="s">
        <v>239</v>
      </c>
      <c r="F132" s="35" t="s">
        <v>240</v>
      </c>
      <c r="G132" s="43"/>
      <c r="H132" s="36">
        <v>43843</v>
      </c>
      <c r="I132" s="36">
        <v>43845</v>
      </c>
      <c r="J132" s="37">
        <f t="shared" si="6"/>
        <v>43875</v>
      </c>
      <c r="K132" s="72">
        <v>824375</v>
      </c>
      <c r="L132" s="38">
        <v>156631</v>
      </c>
      <c r="M132" s="72">
        <f t="shared" si="7"/>
        <v>981006</v>
      </c>
      <c r="N132" s="35" t="s">
        <v>117</v>
      </c>
      <c r="O132" s="73">
        <f t="shared" si="8"/>
        <v>824375</v>
      </c>
      <c r="P132" s="35" t="s">
        <v>29</v>
      </c>
      <c r="Q132" s="35">
        <v>3129</v>
      </c>
      <c r="R132" s="35"/>
      <c r="S132" s="35"/>
    </row>
    <row r="133" spans="1:20" x14ac:dyDescent="0.25">
      <c r="A133" s="119">
        <v>1707</v>
      </c>
      <c r="B133" s="123" t="s">
        <v>241</v>
      </c>
      <c r="C133" s="124" t="s">
        <v>31</v>
      </c>
      <c r="D133" s="122">
        <v>17500</v>
      </c>
      <c r="E133" s="122" t="s">
        <v>165</v>
      </c>
      <c r="F133" s="122" t="s">
        <v>242</v>
      </c>
      <c r="G133" s="43"/>
      <c r="H133" s="116">
        <v>43845</v>
      </c>
      <c r="I133" s="116">
        <v>43845</v>
      </c>
      <c r="J133" s="117">
        <f t="shared" si="6"/>
        <v>43875</v>
      </c>
      <c r="K133" s="118">
        <v>1282924</v>
      </c>
      <c r="L133" s="118">
        <v>220672</v>
      </c>
      <c r="M133" s="118">
        <f t="shared" si="7"/>
        <v>1503596</v>
      </c>
      <c r="N133" s="35" t="s">
        <v>21</v>
      </c>
      <c r="O133" s="73">
        <f>64201+17142.86+618655.46+13193.28+36000+36000</f>
        <v>785192.6</v>
      </c>
      <c r="P133" s="35" t="s">
        <v>22</v>
      </c>
      <c r="Q133" s="35">
        <v>3130</v>
      </c>
      <c r="R133" s="35"/>
      <c r="S133" s="35"/>
      <c r="T133" s="35"/>
    </row>
    <row r="134" spans="1:20" x14ac:dyDescent="0.25">
      <c r="A134" s="119"/>
      <c r="B134" s="123"/>
      <c r="C134" s="124"/>
      <c r="D134" s="122"/>
      <c r="E134" s="122"/>
      <c r="F134" s="122"/>
      <c r="G134" s="43"/>
      <c r="H134" s="116"/>
      <c r="I134" s="116"/>
      <c r="J134" s="117"/>
      <c r="K134" s="118"/>
      <c r="L134" s="118"/>
      <c r="M134" s="118"/>
      <c r="N134" s="35" t="s">
        <v>121</v>
      </c>
      <c r="O134" s="73">
        <f>62857.14+198319.33+70588.24</f>
        <v>331764.70999999996</v>
      </c>
      <c r="P134" s="35" t="s">
        <v>36</v>
      </c>
      <c r="Q134" s="35">
        <v>3130</v>
      </c>
      <c r="R134" s="35"/>
      <c r="S134" s="35"/>
    </row>
    <row r="135" spans="1:20" x14ac:dyDescent="0.25">
      <c r="A135" s="119"/>
      <c r="B135" s="123"/>
      <c r="C135" s="124"/>
      <c r="D135" s="122"/>
      <c r="E135" s="122"/>
      <c r="F135" s="122"/>
      <c r="G135" s="43"/>
      <c r="H135" s="116"/>
      <c r="I135" s="116"/>
      <c r="J135" s="117"/>
      <c r="K135" s="118"/>
      <c r="L135" s="118"/>
      <c r="M135" s="118"/>
      <c r="N135" s="35" t="s">
        <v>146</v>
      </c>
      <c r="O135" s="73">
        <f>53361.34+53781.51+8571.43+12100.84</f>
        <v>127815.12</v>
      </c>
      <c r="P135" s="35" t="s">
        <v>36</v>
      </c>
      <c r="Q135" s="35">
        <v>3130</v>
      </c>
      <c r="R135" s="35"/>
      <c r="S135" s="35"/>
    </row>
    <row r="136" spans="1:20" x14ac:dyDescent="0.25">
      <c r="A136" s="119"/>
      <c r="B136" s="123"/>
      <c r="C136" s="124"/>
      <c r="D136" s="122"/>
      <c r="E136" s="122"/>
      <c r="F136" s="122"/>
      <c r="G136" s="43"/>
      <c r="H136" s="116"/>
      <c r="I136" s="116"/>
      <c r="J136" s="117"/>
      <c r="K136" s="118"/>
      <c r="L136" s="118"/>
      <c r="M136" s="118"/>
      <c r="N136" s="35" t="s">
        <v>28</v>
      </c>
      <c r="O136" s="73">
        <f>33613.45+4537.82</f>
        <v>38151.269999999997</v>
      </c>
      <c r="P136" s="35" t="s">
        <v>29</v>
      </c>
      <c r="Q136" s="35">
        <v>3130</v>
      </c>
      <c r="R136" s="35"/>
      <c r="S136" s="35"/>
    </row>
    <row r="137" spans="1:20" x14ac:dyDescent="0.25">
      <c r="A137" s="32">
        <v>1708</v>
      </c>
      <c r="B137" s="40" t="s">
        <v>243</v>
      </c>
      <c r="C137" s="33" t="s">
        <v>1668</v>
      </c>
      <c r="D137" s="35">
        <v>20</v>
      </c>
      <c r="E137" s="35" t="s">
        <v>244</v>
      </c>
      <c r="F137" s="35" t="s">
        <v>245</v>
      </c>
      <c r="G137" s="43"/>
      <c r="H137" s="36">
        <v>43846</v>
      </c>
      <c r="I137" s="36">
        <v>43846</v>
      </c>
      <c r="J137" s="37">
        <f>I137+30</f>
        <v>43876</v>
      </c>
      <c r="K137" s="72">
        <v>1810000</v>
      </c>
      <c r="L137" s="38">
        <v>343900</v>
      </c>
      <c r="M137" s="72">
        <f t="shared" ref="M137:M148" si="9">K137+L137</f>
        <v>2153900</v>
      </c>
      <c r="N137" s="35" t="s">
        <v>73</v>
      </c>
      <c r="O137" s="73">
        <f t="shared" ref="O137:O147" si="10">K137</f>
        <v>1810000</v>
      </c>
      <c r="P137" s="35" t="s">
        <v>36</v>
      </c>
      <c r="Q137" s="35">
        <v>3131</v>
      </c>
      <c r="R137" s="35"/>
      <c r="S137" s="35"/>
      <c r="T137" s="35"/>
    </row>
    <row r="138" spans="1:20" x14ac:dyDescent="0.25">
      <c r="A138" s="32">
        <v>1709</v>
      </c>
      <c r="B138" s="40" t="s">
        <v>246</v>
      </c>
      <c r="C138" s="43" t="s">
        <v>18</v>
      </c>
      <c r="D138" s="35">
        <v>80758</v>
      </c>
      <c r="E138" s="35" t="s">
        <v>247</v>
      </c>
      <c r="F138" s="35" t="s">
        <v>248</v>
      </c>
      <c r="G138" s="43"/>
      <c r="H138" s="36">
        <v>43846</v>
      </c>
      <c r="I138" s="36">
        <v>43846</v>
      </c>
      <c r="J138" s="37">
        <f>I138+30</f>
        <v>43876</v>
      </c>
      <c r="K138" s="72">
        <v>103180</v>
      </c>
      <c r="L138" s="38">
        <v>1960</v>
      </c>
      <c r="M138" s="72">
        <f t="shared" si="9"/>
        <v>105140</v>
      </c>
      <c r="N138" s="35" t="s">
        <v>60</v>
      </c>
      <c r="O138" s="73">
        <f t="shared" si="10"/>
        <v>103180</v>
      </c>
      <c r="P138" s="35" t="s">
        <v>55</v>
      </c>
      <c r="Q138" s="35">
        <v>3132</v>
      </c>
      <c r="R138" s="35"/>
      <c r="S138" s="35"/>
      <c r="T138" s="35"/>
    </row>
    <row r="139" spans="1:20" x14ac:dyDescent="0.25">
      <c r="A139" s="32">
        <v>1710</v>
      </c>
      <c r="B139" s="40" t="s">
        <v>249</v>
      </c>
      <c r="C139" s="34" t="s">
        <v>18</v>
      </c>
      <c r="D139" s="35">
        <v>1539</v>
      </c>
      <c r="E139" s="35" t="s">
        <v>250</v>
      </c>
      <c r="F139" s="35" t="s">
        <v>251</v>
      </c>
      <c r="G139" s="43"/>
      <c r="H139" s="36">
        <v>43845</v>
      </c>
      <c r="I139" s="36">
        <v>43846</v>
      </c>
      <c r="J139" s="37">
        <f>I139+30</f>
        <v>43876</v>
      </c>
      <c r="K139" s="72">
        <v>4300000</v>
      </c>
      <c r="L139" s="38">
        <v>817000</v>
      </c>
      <c r="M139" s="72">
        <f t="shared" si="9"/>
        <v>5117000</v>
      </c>
      <c r="N139" s="35" t="s">
        <v>28</v>
      </c>
      <c r="O139" s="73">
        <f t="shared" si="10"/>
        <v>4300000</v>
      </c>
      <c r="P139" s="35" t="s">
        <v>29</v>
      </c>
      <c r="Q139" s="35">
        <v>3133</v>
      </c>
      <c r="R139" s="35"/>
      <c r="S139" s="35"/>
    </row>
    <row r="140" spans="1:20" x14ac:dyDescent="0.25">
      <c r="A140" s="32">
        <v>1711</v>
      </c>
      <c r="B140" s="40" t="s">
        <v>252</v>
      </c>
      <c r="C140" s="43" t="s">
        <v>62</v>
      </c>
      <c r="D140" s="35">
        <v>1966</v>
      </c>
      <c r="E140" s="35" t="s">
        <v>253</v>
      </c>
      <c r="F140" s="35" t="s">
        <v>254</v>
      </c>
      <c r="G140" s="43"/>
      <c r="H140" s="36">
        <v>43847</v>
      </c>
      <c r="I140" s="36">
        <v>43847</v>
      </c>
      <c r="J140" s="37">
        <f>I140+30</f>
        <v>43877</v>
      </c>
      <c r="K140" s="72">
        <v>141000</v>
      </c>
      <c r="L140" s="38"/>
      <c r="M140" s="72">
        <f t="shared" si="9"/>
        <v>141000</v>
      </c>
      <c r="N140" s="35" t="s">
        <v>65</v>
      </c>
      <c r="O140" s="73">
        <f t="shared" si="10"/>
        <v>141000</v>
      </c>
      <c r="P140" s="35" t="s">
        <v>65</v>
      </c>
      <c r="Q140" s="42"/>
      <c r="R140" s="35"/>
      <c r="S140" s="35"/>
    </row>
    <row r="141" spans="1:20" x14ac:dyDescent="0.25">
      <c r="A141" s="32">
        <v>1712</v>
      </c>
      <c r="B141" s="40" t="s">
        <v>255</v>
      </c>
      <c r="C141" s="43" t="s">
        <v>18</v>
      </c>
      <c r="D141" s="35">
        <v>275101911</v>
      </c>
      <c r="E141" s="35" t="s">
        <v>256</v>
      </c>
      <c r="F141" s="35" t="s">
        <v>257</v>
      </c>
      <c r="G141" s="43"/>
      <c r="H141" s="36">
        <v>43843</v>
      </c>
      <c r="I141" s="36">
        <v>43482</v>
      </c>
      <c r="J141" s="37">
        <v>43486</v>
      </c>
      <c r="K141" s="72">
        <v>96638.78</v>
      </c>
      <c r="L141" s="38">
        <v>18361.22</v>
      </c>
      <c r="M141" s="72">
        <f t="shared" si="9"/>
        <v>115000</v>
      </c>
      <c r="N141" s="35" t="s">
        <v>28</v>
      </c>
      <c r="O141" s="73">
        <f t="shared" si="10"/>
        <v>96638.78</v>
      </c>
      <c r="P141" s="35" t="s">
        <v>29</v>
      </c>
      <c r="Q141" s="35">
        <v>3134</v>
      </c>
      <c r="R141" s="35"/>
      <c r="S141" s="35"/>
    </row>
    <row r="142" spans="1:20" x14ac:dyDescent="0.25">
      <c r="A142" s="32">
        <v>1713</v>
      </c>
      <c r="B142" s="40" t="s">
        <v>258</v>
      </c>
      <c r="C142" s="40" t="s">
        <v>31</v>
      </c>
      <c r="D142" s="35">
        <v>4344</v>
      </c>
      <c r="E142" s="35" t="s">
        <v>259</v>
      </c>
      <c r="F142" s="35" t="s">
        <v>260</v>
      </c>
      <c r="G142" s="43"/>
      <c r="H142" s="36">
        <v>43847</v>
      </c>
      <c r="I142" s="36">
        <v>43847</v>
      </c>
      <c r="J142" s="37">
        <f>I142+30</f>
        <v>43877</v>
      </c>
      <c r="K142" s="72">
        <v>625110</v>
      </c>
      <c r="L142" s="38">
        <v>50009</v>
      </c>
      <c r="M142" s="72">
        <f t="shared" si="9"/>
        <v>675119</v>
      </c>
      <c r="N142" s="35" t="s">
        <v>148</v>
      </c>
      <c r="O142" s="73">
        <f t="shared" si="10"/>
        <v>625110</v>
      </c>
      <c r="P142" s="35" t="s">
        <v>36</v>
      </c>
      <c r="Q142" s="35">
        <v>3135</v>
      </c>
      <c r="R142" s="35"/>
      <c r="S142" s="35"/>
      <c r="T142" s="35"/>
    </row>
    <row r="143" spans="1:20" x14ac:dyDescent="0.25">
      <c r="A143" s="32">
        <v>1714</v>
      </c>
      <c r="B143" s="40" t="s">
        <v>261</v>
      </c>
      <c r="C143" s="40" t="s">
        <v>31</v>
      </c>
      <c r="D143" s="35">
        <v>4343</v>
      </c>
      <c r="E143" s="35" t="s">
        <v>259</v>
      </c>
      <c r="F143" s="35" t="s">
        <v>262</v>
      </c>
      <c r="G143" s="43"/>
      <c r="H143" s="36">
        <v>43847</v>
      </c>
      <c r="I143" s="36">
        <v>43847</v>
      </c>
      <c r="J143" s="37">
        <f>I143+30</f>
        <v>43877</v>
      </c>
      <c r="K143" s="72">
        <v>367580</v>
      </c>
      <c r="L143" s="38">
        <v>29064</v>
      </c>
      <c r="M143" s="72">
        <f t="shared" si="9"/>
        <v>396644</v>
      </c>
      <c r="N143" s="35" t="s">
        <v>125</v>
      </c>
      <c r="O143" s="73">
        <f t="shared" si="10"/>
        <v>367580</v>
      </c>
      <c r="P143" s="35" t="s">
        <v>50</v>
      </c>
      <c r="Q143" s="35">
        <v>3136</v>
      </c>
      <c r="R143" s="35"/>
      <c r="S143" s="35"/>
    </row>
    <row r="144" spans="1:20" x14ac:dyDescent="0.25">
      <c r="A144" s="32">
        <v>1715</v>
      </c>
      <c r="B144" s="40" t="s">
        <v>263</v>
      </c>
      <c r="C144" s="43" t="s">
        <v>419</v>
      </c>
      <c r="D144" s="35">
        <v>6467</v>
      </c>
      <c r="E144" s="35" t="s">
        <v>264</v>
      </c>
      <c r="F144" s="35" t="s">
        <v>265</v>
      </c>
      <c r="G144" s="43"/>
      <c r="H144" s="36">
        <v>43846</v>
      </c>
      <c r="I144" s="36">
        <v>43847</v>
      </c>
      <c r="J144" s="37">
        <f>I144+30</f>
        <v>43877</v>
      </c>
      <c r="K144" s="72">
        <v>720000</v>
      </c>
      <c r="L144" s="38"/>
      <c r="M144" s="72">
        <f t="shared" si="9"/>
        <v>720000</v>
      </c>
      <c r="N144" s="35" t="s">
        <v>117</v>
      </c>
      <c r="O144" s="73">
        <f t="shared" si="10"/>
        <v>720000</v>
      </c>
      <c r="P144" s="35" t="s">
        <v>29</v>
      </c>
      <c r="Q144" s="35">
        <v>3137</v>
      </c>
      <c r="R144" s="35"/>
      <c r="S144" s="35"/>
    </row>
    <row r="145" spans="1:20" x14ac:dyDescent="0.25">
      <c r="A145" s="32">
        <v>1716</v>
      </c>
      <c r="B145" s="40" t="s">
        <v>266</v>
      </c>
      <c r="C145" s="43" t="s">
        <v>18</v>
      </c>
      <c r="D145" s="35">
        <v>36763287</v>
      </c>
      <c r="E145" s="35" t="s">
        <v>267</v>
      </c>
      <c r="F145" s="35" t="s">
        <v>268</v>
      </c>
      <c r="G145" s="43"/>
      <c r="H145" s="36">
        <v>43844</v>
      </c>
      <c r="I145" s="36">
        <v>43847</v>
      </c>
      <c r="J145" s="37">
        <v>43487</v>
      </c>
      <c r="K145" s="72">
        <v>100805</v>
      </c>
      <c r="L145" s="38"/>
      <c r="M145" s="72">
        <f t="shared" si="9"/>
        <v>100805</v>
      </c>
      <c r="N145" s="35" t="s">
        <v>21</v>
      </c>
      <c r="O145" s="73">
        <f t="shared" si="10"/>
        <v>100805</v>
      </c>
      <c r="P145" s="35" t="s">
        <v>22</v>
      </c>
      <c r="Q145" s="35">
        <v>3138</v>
      </c>
      <c r="R145" s="35"/>
      <c r="S145" s="35"/>
      <c r="T145" s="35"/>
    </row>
    <row r="146" spans="1:20" x14ac:dyDescent="0.25">
      <c r="A146" s="32">
        <v>1717</v>
      </c>
      <c r="B146" s="40" t="s">
        <v>269</v>
      </c>
      <c r="C146" s="40" t="s">
        <v>1685</v>
      </c>
      <c r="D146" s="35" t="s">
        <v>270</v>
      </c>
      <c r="E146" s="35" t="s">
        <v>162</v>
      </c>
      <c r="F146" s="35" t="s">
        <v>271</v>
      </c>
      <c r="G146" s="43"/>
      <c r="H146" s="36">
        <v>43847</v>
      </c>
      <c r="I146" s="36">
        <v>43850</v>
      </c>
      <c r="J146" s="37">
        <f>I146+30</f>
        <v>43880</v>
      </c>
      <c r="K146" s="72">
        <v>108912454</v>
      </c>
      <c r="L146" s="38"/>
      <c r="M146" s="72">
        <f t="shared" si="9"/>
        <v>108912454</v>
      </c>
      <c r="N146" s="35" t="s">
        <v>129</v>
      </c>
      <c r="O146" s="73">
        <f t="shared" si="10"/>
        <v>108912454</v>
      </c>
      <c r="P146" s="35" t="s">
        <v>130</v>
      </c>
      <c r="Q146" s="35">
        <v>3139</v>
      </c>
      <c r="R146" s="35"/>
      <c r="S146" s="35"/>
      <c r="T146" s="35"/>
    </row>
    <row r="147" spans="1:20" x14ac:dyDescent="0.25">
      <c r="A147" s="32">
        <v>1718</v>
      </c>
      <c r="B147" s="40" t="s">
        <v>272</v>
      </c>
      <c r="C147" s="40" t="s">
        <v>57</v>
      </c>
      <c r="D147" s="35" t="s">
        <v>273</v>
      </c>
      <c r="E147" s="35" t="s">
        <v>162</v>
      </c>
      <c r="F147" s="35" t="s">
        <v>274</v>
      </c>
      <c r="G147" s="43"/>
      <c r="H147" s="36">
        <v>43848</v>
      </c>
      <c r="I147" s="36">
        <v>43850</v>
      </c>
      <c r="J147" s="37">
        <f>I147+30</f>
        <v>43880</v>
      </c>
      <c r="K147" s="72">
        <v>6150000</v>
      </c>
      <c r="L147" s="38"/>
      <c r="M147" s="72">
        <f t="shared" si="9"/>
        <v>6150000</v>
      </c>
      <c r="N147" s="35" t="s">
        <v>79</v>
      </c>
      <c r="O147" s="73">
        <f t="shared" si="10"/>
        <v>6150000</v>
      </c>
      <c r="P147" s="35" t="s">
        <v>55</v>
      </c>
      <c r="Q147" s="35">
        <v>3140</v>
      </c>
      <c r="R147" s="35"/>
      <c r="S147" s="35"/>
      <c r="T147" s="35"/>
    </row>
    <row r="148" spans="1:20" x14ac:dyDescent="0.25">
      <c r="A148" s="119">
        <v>1719</v>
      </c>
      <c r="B148" s="123" t="s">
        <v>275</v>
      </c>
      <c r="C148" s="123" t="s">
        <v>31</v>
      </c>
      <c r="D148" s="122" t="s">
        <v>276</v>
      </c>
      <c r="E148" s="122" t="s">
        <v>162</v>
      </c>
      <c r="F148" s="122" t="s">
        <v>277</v>
      </c>
      <c r="G148" s="43"/>
      <c r="H148" s="116">
        <v>43850</v>
      </c>
      <c r="I148" s="116">
        <v>43850</v>
      </c>
      <c r="J148" s="117">
        <f>I148+30</f>
        <v>43880</v>
      </c>
      <c r="K148" s="118">
        <v>66694220</v>
      </c>
      <c r="L148" s="118"/>
      <c r="M148" s="118">
        <f t="shared" si="9"/>
        <v>66694220</v>
      </c>
      <c r="N148" s="35" t="s">
        <v>278</v>
      </c>
      <c r="O148" s="73">
        <v>14571187</v>
      </c>
      <c r="P148" s="35" t="s">
        <v>36</v>
      </c>
      <c r="Q148" s="35">
        <v>3141</v>
      </c>
      <c r="R148" s="35"/>
      <c r="S148" s="35"/>
      <c r="T148" s="35"/>
    </row>
    <row r="149" spans="1:20" x14ac:dyDescent="0.25">
      <c r="A149" s="119"/>
      <c r="B149" s="123"/>
      <c r="C149" s="125"/>
      <c r="D149" s="122"/>
      <c r="E149" s="122"/>
      <c r="F149" s="122"/>
      <c r="G149" s="43"/>
      <c r="H149" s="116"/>
      <c r="I149" s="116"/>
      <c r="J149" s="117"/>
      <c r="K149" s="118"/>
      <c r="L149" s="118"/>
      <c r="M149" s="118"/>
      <c r="N149" s="35" t="s">
        <v>279</v>
      </c>
      <c r="O149" s="73">
        <f>5511067+5532366+7833300+1276700+11204600+3457800+10798400+4610400+1898400</f>
        <v>52123033</v>
      </c>
      <c r="P149" s="35" t="s">
        <v>36</v>
      </c>
      <c r="Q149" s="35">
        <v>3141</v>
      </c>
      <c r="R149" s="35"/>
      <c r="S149" s="35"/>
    </row>
    <row r="150" spans="1:20" x14ac:dyDescent="0.25">
      <c r="A150" s="32">
        <v>1720</v>
      </c>
      <c r="B150" s="40" t="s">
        <v>280</v>
      </c>
      <c r="C150" s="43" t="s">
        <v>18</v>
      </c>
      <c r="D150" s="35">
        <v>50051</v>
      </c>
      <c r="E150" s="35" t="s">
        <v>281</v>
      </c>
      <c r="F150" s="35" t="s">
        <v>282</v>
      </c>
      <c r="G150" s="43"/>
      <c r="H150" s="36">
        <v>43850</v>
      </c>
      <c r="I150" s="36">
        <v>43850</v>
      </c>
      <c r="J150" s="37">
        <f>I150+30</f>
        <v>43880</v>
      </c>
      <c r="K150" s="72">
        <v>96900</v>
      </c>
      <c r="L150" s="38">
        <f>K150*0.19</f>
        <v>18411</v>
      </c>
      <c r="M150" s="72">
        <f>K150+L150</f>
        <v>115311</v>
      </c>
      <c r="N150" s="35" t="s">
        <v>117</v>
      </c>
      <c r="O150" s="73">
        <f>K150</f>
        <v>96900</v>
      </c>
      <c r="P150" s="35" t="s">
        <v>29</v>
      </c>
      <c r="Q150" s="35">
        <v>3142</v>
      </c>
      <c r="R150" s="35"/>
      <c r="S150" s="35"/>
    </row>
    <row r="151" spans="1:20" x14ac:dyDescent="0.25">
      <c r="A151" s="32">
        <v>1721</v>
      </c>
      <c r="B151" s="40" t="s">
        <v>283</v>
      </c>
      <c r="C151" s="40" t="s">
        <v>1525</v>
      </c>
      <c r="D151" s="35" t="s">
        <v>284</v>
      </c>
      <c r="E151" s="35" t="s">
        <v>162</v>
      </c>
      <c r="F151" s="35" t="s">
        <v>285</v>
      </c>
      <c r="G151" s="43"/>
      <c r="H151" s="36">
        <v>43850</v>
      </c>
      <c r="I151" s="36">
        <v>43850</v>
      </c>
      <c r="J151" s="37">
        <f>I151+30</f>
        <v>43880</v>
      </c>
      <c r="K151" s="72">
        <v>112424667</v>
      </c>
      <c r="L151" s="38"/>
      <c r="M151" s="72">
        <f>K151+L151</f>
        <v>112424667</v>
      </c>
      <c r="N151" s="35" t="s">
        <v>194</v>
      </c>
      <c r="O151" s="73">
        <f>K151</f>
        <v>112424667</v>
      </c>
      <c r="P151" s="35" t="s">
        <v>195</v>
      </c>
      <c r="Q151" s="35">
        <v>3143</v>
      </c>
      <c r="R151" s="35"/>
      <c r="S151" s="35"/>
    </row>
    <row r="152" spans="1:20" x14ac:dyDescent="0.25">
      <c r="A152" s="119">
        <v>1722</v>
      </c>
      <c r="B152" s="123" t="s">
        <v>286</v>
      </c>
      <c r="C152" s="124" t="s">
        <v>18</v>
      </c>
      <c r="D152" s="122">
        <v>192688144</v>
      </c>
      <c r="E152" s="122" t="s">
        <v>287</v>
      </c>
      <c r="F152" s="122" t="s">
        <v>288</v>
      </c>
      <c r="G152" s="43"/>
      <c r="H152" s="116">
        <v>43847</v>
      </c>
      <c r="I152" s="116">
        <v>43851</v>
      </c>
      <c r="J152" s="117">
        <f>I152+30</f>
        <v>43881</v>
      </c>
      <c r="K152" s="118">
        <v>1884680</v>
      </c>
      <c r="L152" s="118">
        <f>358100+12271+500</f>
        <v>370871</v>
      </c>
      <c r="M152" s="118">
        <f>K152+L152</f>
        <v>2255551</v>
      </c>
      <c r="N152" s="35" t="s">
        <v>28</v>
      </c>
      <c r="O152" s="73">
        <v>168005</v>
      </c>
      <c r="P152" s="35" t="s">
        <v>29</v>
      </c>
      <c r="Q152" s="35">
        <v>3144</v>
      </c>
      <c r="R152" s="35"/>
      <c r="S152" s="35"/>
    </row>
    <row r="153" spans="1:20" x14ac:dyDescent="0.25">
      <c r="A153" s="119"/>
      <c r="B153" s="123"/>
      <c r="C153" s="124"/>
      <c r="D153" s="122"/>
      <c r="E153" s="122"/>
      <c r="F153" s="122"/>
      <c r="G153" s="43"/>
      <c r="H153" s="116"/>
      <c r="I153" s="116"/>
      <c r="J153" s="117"/>
      <c r="K153" s="118"/>
      <c r="L153" s="118"/>
      <c r="M153" s="118"/>
      <c r="N153" s="35" t="s">
        <v>218</v>
      </c>
      <c r="O153" s="73">
        <v>60231</v>
      </c>
      <c r="P153" s="35" t="s">
        <v>29</v>
      </c>
      <c r="Q153" s="35">
        <v>3144</v>
      </c>
      <c r="R153" s="35"/>
      <c r="S153" s="35"/>
    </row>
    <row r="154" spans="1:20" x14ac:dyDescent="0.25">
      <c r="A154" s="119"/>
      <c r="B154" s="123"/>
      <c r="C154" s="124"/>
      <c r="D154" s="122"/>
      <c r="E154" s="122"/>
      <c r="F154" s="122"/>
      <c r="G154" s="43"/>
      <c r="H154" s="116"/>
      <c r="I154" s="116"/>
      <c r="J154" s="117"/>
      <c r="K154" s="118"/>
      <c r="L154" s="118"/>
      <c r="M154" s="118"/>
      <c r="N154" s="35" t="s">
        <v>186</v>
      </c>
      <c r="O154" s="73">
        <v>80533</v>
      </c>
      <c r="P154" s="35" t="s">
        <v>29</v>
      </c>
      <c r="Q154" s="35">
        <v>3144</v>
      </c>
      <c r="R154" s="35"/>
      <c r="S154" s="35"/>
    </row>
    <row r="155" spans="1:20" x14ac:dyDescent="0.25">
      <c r="A155" s="119"/>
      <c r="B155" s="123"/>
      <c r="C155" s="124"/>
      <c r="D155" s="122"/>
      <c r="E155" s="122"/>
      <c r="F155" s="122"/>
      <c r="G155" s="43"/>
      <c r="H155" s="116"/>
      <c r="I155" s="116"/>
      <c r="J155" s="117"/>
      <c r="K155" s="118"/>
      <c r="L155" s="118"/>
      <c r="M155" s="118"/>
      <c r="N155" s="35" t="s">
        <v>117</v>
      </c>
      <c r="O155" s="73">
        <v>100538</v>
      </c>
      <c r="P155" s="35" t="s">
        <v>29</v>
      </c>
      <c r="Q155" s="35">
        <v>3144</v>
      </c>
      <c r="R155" s="35"/>
      <c r="S155" s="35"/>
    </row>
    <row r="156" spans="1:20" x14ac:dyDescent="0.25">
      <c r="A156" s="119"/>
      <c r="B156" s="123"/>
      <c r="C156" s="124"/>
      <c r="D156" s="122"/>
      <c r="E156" s="122"/>
      <c r="F156" s="122"/>
      <c r="G156" s="43"/>
      <c r="H156" s="116"/>
      <c r="I156" s="116"/>
      <c r="J156" s="117"/>
      <c r="K156" s="118"/>
      <c r="L156" s="118"/>
      <c r="M156" s="118"/>
      <c r="N156" s="35" t="s">
        <v>187</v>
      </c>
      <c r="O156" s="73">
        <v>60231</v>
      </c>
      <c r="P156" s="35" t="s">
        <v>29</v>
      </c>
      <c r="Q156" s="35">
        <v>3144</v>
      </c>
      <c r="R156" s="35"/>
      <c r="S156" s="35"/>
    </row>
    <row r="157" spans="1:20" x14ac:dyDescent="0.25">
      <c r="A157" s="119"/>
      <c r="B157" s="123"/>
      <c r="C157" s="124"/>
      <c r="D157" s="122"/>
      <c r="E157" s="122"/>
      <c r="F157" s="122"/>
      <c r="G157" s="43"/>
      <c r="H157" s="116"/>
      <c r="I157" s="116"/>
      <c r="J157" s="117"/>
      <c r="K157" s="118"/>
      <c r="L157" s="118"/>
      <c r="M157" s="118"/>
      <c r="N157" s="35" t="s">
        <v>289</v>
      </c>
      <c r="O157" s="73">
        <v>204791</v>
      </c>
      <c r="P157" s="35" t="s">
        <v>29</v>
      </c>
      <c r="Q157" s="35">
        <v>3144</v>
      </c>
      <c r="R157" s="35"/>
      <c r="S157" s="35"/>
    </row>
    <row r="158" spans="1:20" x14ac:dyDescent="0.25">
      <c r="A158" s="119"/>
      <c r="B158" s="123"/>
      <c r="C158" s="124"/>
      <c r="D158" s="122"/>
      <c r="E158" s="122"/>
      <c r="F158" s="122"/>
      <c r="G158" s="43"/>
      <c r="H158" s="116"/>
      <c r="I158" s="116"/>
      <c r="J158" s="117"/>
      <c r="K158" s="118"/>
      <c r="L158" s="118"/>
      <c r="M158" s="118"/>
      <c r="N158" s="35" t="s">
        <v>219</v>
      </c>
      <c r="O158" s="73">
        <v>58198</v>
      </c>
      <c r="P158" s="35" t="s">
        <v>29</v>
      </c>
      <c r="Q158" s="35">
        <v>3144</v>
      </c>
      <c r="R158" s="35"/>
      <c r="S158" s="35"/>
    </row>
    <row r="159" spans="1:20" x14ac:dyDescent="0.25">
      <c r="A159" s="119"/>
      <c r="B159" s="123"/>
      <c r="C159" s="124"/>
      <c r="D159" s="122"/>
      <c r="E159" s="122"/>
      <c r="F159" s="122"/>
      <c r="G159" s="43"/>
      <c r="H159" s="116"/>
      <c r="I159" s="116"/>
      <c r="J159" s="117"/>
      <c r="K159" s="118"/>
      <c r="L159" s="118"/>
      <c r="M159" s="118"/>
      <c r="N159" s="35" t="s">
        <v>144</v>
      </c>
      <c r="O159" s="73">
        <v>120462</v>
      </c>
      <c r="P159" s="35" t="s">
        <v>55</v>
      </c>
      <c r="Q159" s="35">
        <v>3144</v>
      </c>
      <c r="R159" s="35"/>
      <c r="S159" s="35"/>
    </row>
    <row r="160" spans="1:20" x14ac:dyDescent="0.25">
      <c r="A160" s="119"/>
      <c r="B160" s="123"/>
      <c r="C160" s="124"/>
      <c r="D160" s="122"/>
      <c r="E160" s="122"/>
      <c r="F160" s="122"/>
      <c r="G160" s="43"/>
      <c r="H160" s="116"/>
      <c r="I160" s="116"/>
      <c r="J160" s="117"/>
      <c r="K160" s="118"/>
      <c r="L160" s="118"/>
      <c r="M160" s="118"/>
      <c r="N160" s="35" t="s">
        <v>54</v>
      </c>
      <c r="O160" s="73">
        <v>117504</v>
      </c>
      <c r="P160" s="35" t="s">
        <v>36</v>
      </c>
      <c r="Q160" s="35">
        <v>3144</v>
      </c>
      <c r="R160" s="35"/>
      <c r="S160" s="35"/>
    </row>
    <row r="161" spans="1:20" x14ac:dyDescent="0.25">
      <c r="A161" s="119"/>
      <c r="B161" s="123"/>
      <c r="C161" s="124"/>
      <c r="D161" s="122"/>
      <c r="E161" s="122"/>
      <c r="F161" s="122"/>
      <c r="G161" s="43"/>
      <c r="H161" s="116"/>
      <c r="I161" s="116"/>
      <c r="J161" s="117"/>
      <c r="K161" s="118"/>
      <c r="L161" s="118"/>
      <c r="M161" s="118"/>
      <c r="N161" s="35" t="s">
        <v>35</v>
      </c>
      <c r="O161" s="73">
        <v>98154</v>
      </c>
      <c r="P161" s="35" t="s">
        <v>36</v>
      </c>
      <c r="Q161" s="35">
        <v>3144</v>
      </c>
      <c r="R161" s="35"/>
      <c r="S161" s="35"/>
    </row>
    <row r="162" spans="1:20" x14ac:dyDescent="0.25">
      <c r="A162" s="119"/>
      <c r="B162" s="123"/>
      <c r="C162" s="124"/>
      <c r="D162" s="122"/>
      <c r="E162" s="122"/>
      <c r="F162" s="122"/>
      <c r="G162" s="43"/>
      <c r="H162" s="116"/>
      <c r="I162" s="116"/>
      <c r="J162" s="117"/>
      <c r="K162" s="118"/>
      <c r="L162" s="118"/>
      <c r="M162" s="118"/>
      <c r="N162" s="35" t="s">
        <v>145</v>
      </c>
      <c r="O162" s="73">
        <v>196308</v>
      </c>
      <c r="P162" s="35" t="s">
        <v>36</v>
      </c>
      <c r="Q162" s="35">
        <v>3144</v>
      </c>
      <c r="R162" s="35"/>
      <c r="S162" s="35"/>
    </row>
    <row r="163" spans="1:20" x14ac:dyDescent="0.25">
      <c r="A163" s="119"/>
      <c r="B163" s="123"/>
      <c r="C163" s="124"/>
      <c r="D163" s="122"/>
      <c r="E163" s="122"/>
      <c r="F163" s="122"/>
      <c r="G163" s="43"/>
      <c r="H163" s="116"/>
      <c r="I163" s="116"/>
      <c r="J163" s="117"/>
      <c r="K163" s="118"/>
      <c r="L163" s="118"/>
      <c r="M163" s="118"/>
      <c r="N163" s="35" t="s">
        <v>146</v>
      </c>
      <c r="O163" s="73">
        <v>49307</v>
      </c>
      <c r="P163" s="35" t="s">
        <v>36</v>
      </c>
      <c r="Q163" s="35">
        <v>3144</v>
      </c>
      <c r="R163" s="35"/>
      <c r="S163" s="35"/>
    </row>
    <row r="164" spans="1:20" x14ac:dyDescent="0.25">
      <c r="A164" s="119"/>
      <c r="B164" s="123"/>
      <c r="C164" s="124"/>
      <c r="D164" s="122"/>
      <c r="E164" s="122"/>
      <c r="F164" s="122"/>
      <c r="G164" s="43"/>
      <c r="H164" s="116"/>
      <c r="I164" s="116"/>
      <c r="J164" s="117"/>
      <c r="K164" s="118"/>
      <c r="L164" s="118"/>
      <c r="M164" s="118"/>
      <c r="N164" s="35" t="s">
        <v>147</v>
      </c>
      <c r="O164" s="73">
        <v>109308</v>
      </c>
      <c r="P164" s="35" t="s">
        <v>36</v>
      </c>
      <c r="Q164" s="35">
        <v>3144</v>
      </c>
      <c r="R164" s="35"/>
      <c r="S164" s="35"/>
    </row>
    <row r="165" spans="1:20" x14ac:dyDescent="0.25">
      <c r="A165" s="119"/>
      <c r="B165" s="123"/>
      <c r="C165" s="124"/>
      <c r="D165" s="122"/>
      <c r="E165" s="122"/>
      <c r="F165" s="122"/>
      <c r="G165" s="43"/>
      <c r="H165" s="116"/>
      <c r="I165" s="116"/>
      <c r="J165" s="117"/>
      <c r="K165" s="118"/>
      <c r="L165" s="118"/>
      <c r="M165" s="118"/>
      <c r="N165" s="35" t="s">
        <v>148</v>
      </c>
      <c r="O165" s="73">
        <v>98154</v>
      </c>
      <c r="P165" s="35" t="s">
        <v>36</v>
      </c>
      <c r="Q165" s="35">
        <v>3144</v>
      </c>
      <c r="R165" s="35"/>
      <c r="S165" s="35"/>
    </row>
    <row r="166" spans="1:20" x14ac:dyDescent="0.25">
      <c r="A166" s="119"/>
      <c r="B166" s="123"/>
      <c r="C166" s="124"/>
      <c r="D166" s="122"/>
      <c r="E166" s="122"/>
      <c r="F166" s="122"/>
      <c r="G166" s="43"/>
      <c r="H166" s="116"/>
      <c r="I166" s="116"/>
      <c r="J166" s="117"/>
      <c r="K166" s="118"/>
      <c r="L166" s="118"/>
      <c r="M166" s="118"/>
      <c r="N166" s="35" t="s">
        <v>150</v>
      </c>
      <c r="O166" s="73">
        <v>49077</v>
      </c>
      <c r="P166" s="35" t="s">
        <v>50</v>
      </c>
      <c r="Q166" s="35">
        <v>3144</v>
      </c>
      <c r="R166" s="35"/>
      <c r="S166" s="35"/>
    </row>
    <row r="167" spans="1:20" x14ac:dyDescent="0.25">
      <c r="A167" s="119"/>
      <c r="B167" s="123"/>
      <c r="C167" s="124"/>
      <c r="D167" s="122"/>
      <c r="E167" s="122"/>
      <c r="F167" s="122"/>
      <c r="G167" s="43"/>
      <c r="H167" s="116"/>
      <c r="I167" s="116"/>
      <c r="J167" s="117"/>
      <c r="K167" s="118"/>
      <c r="L167" s="118"/>
      <c r="M167" s="118"/>
      <c r="N167" s="35" t="s">
        <v>125</v>
      </c>
      <c r="O167" s="73">
        <v>98154</v>
      </c>
      <c r="P167" s="35" t="s">
        <v>50</v>
      </c>
      <c r="Q167" s="35">
        <v>3144</v>
      </c>
      <c r="R167" s="35"/>
      <c r="S167" s="35"/>
    </row>
    <row r="168" spans="1:20" x14ac:dyDescent="0.25">
      <c r="A168" s="119"/>
      <c r="B168" s="123"/>
      <c r="C168" s="124"/>
      <c r="D168" s="122"/>
      <c r="E168" s="122"/>
      <c r="F168" s="122"/>
      <c r="G168" s="43"/>
      <c r="H168" s="116"/>
      <c r="I168" s="116"/>
      <c r="J168" s="117"/>
      <c r="K168" s="118"/>
      <c r="L168" s="118"/>
      <c r="M168" s="118"/>
      <c r="N168" s="35" t="s">
        <v>290</v>
      </c>
      <c r="O168" s="73">
        <v>73076</v>
      </c>
      <c r="P168" s="35" t="s">
        <v>291</v>
      </c>
      <c r="Q168" s="35">
        <v>3144</v>
      </c>
      <c r="R168" s="35"/>
      <c r="S168" s="35"/>
    </row>
    <row r="169" spans="1:20" x14ac:dyDescent="0.25">
      <c r="A169" s="119"/>
      <c r="B169" s="123"/>
      <c r="C169" s="124"/>
      <c r="D169" s="122"/>
      <c r="E169" s="122"/>
      <c r="F169" s="122"/>
      <c r="G169" s="43"/>
      <c r="H169" s="116"/>
      <c r="I169" s="116"/>
      <c r="J169" s="117"/>
      <c r="K169" s="118"/>
      <c r="L169" s="118"/>
      <c r="M169" s="118"/>
      <c r="N169" s="35" t="s">
        <v>292</v>
      </c>
      <c r="O169" s="73">
        <v>46786</v>
      </c>
      <c r="P169" s="35" t="s">
        <v>293</v>
      </c>
      <c r="Q169" s="35">
        <v>3144</v>
      </c>
      <c r="R169" s="35"/>
      <c r="S169" s="35"/>
    </row>
    <row r="170" spans="1:20" x14ac:dyDescent="0.25">
      <c r="A170" s="119"/>
      <c r="B170" s="123"/>
      <c r="C170" s="124"/>
      <c r="D170" s="122"/>
      <c r="E170" s="122"/>
      <c r="F170" s="122"/>
      <c r="G170" s="43"/>
      <c r="H170" s="116"/>
      <c r="I170" s="116"/>
      <c r="J170" s="117"/>
      <c r="K170" s="118"/>
      <c r="L170" s="118"/>
      <c r="M170" s="118"/>
      <c r="N170" s="35" t="s">
        <v>21</v>
      </c>
      <c r="O170" s="73">
        <v>49077</v>
      </c>
      <c r="P170" s="35" t="s">
        <v>22</v>
      </c>
      <c r="Q170" s="35">
        <v>3144</v>
      </c>
      <c r="R170" s="35"/>
      <c r="S170" s="35"/>
    </row>
    <row r="171" spans="1:20" x14ac:dyDescent="0.25">
      <c r="A171" s="119"/>
      <c r="B171" s="123"/>
      <c r="C171" s="124"/>
      <c r="D171" s="122"/>
      <c r="E171" s="122"/>
      <c r="F171" s="122"/>
      <c r="G171" s="43"/>
      <c r="H171" s="116"/>
      <c r="I171" s="116"/>
      <c r="J171" s="117"/>
      <c r="K171" s="118"/>
      <c r="L171" s="118"/>
      <c r="M171" s="118"/>
      <c r="N171" s="35" t="s">
        <v>89</v>
      </c>
      <c r="O171" s="73">
        <v>46786</v>
      </c>
      <c r="P171" s="35" t="s">
        <v>90</v>
      </c>
      <c r="Q171" s="35">
        <v>3144</v>
      </c>
      <c r="R171" s="35"/>
      <c r="S171" s="35"/>
    </row>
    <row r="172" spans="1:20" x14ac:dyDescent="0.25">
      <c r="A172" s="32">
        <v>1723</v>
      </c>
      <c r="B172" s="40" t="s">
        <v>294</v>
      </c>
      <c r="C172" s="40" t="s">
        <v>1105</v>
      </c>
      <c r="D172" s="35">
        <v>295295</v>
      </c>
      <c r="E172" s="35" t="s">
        <v>295</v>
      </c>
      <c r="F172" s="35" t="s">
        <v>296</v>
      </c>
      <c r="G172" s="43"/>
      <c r="H172" s="36">
        <v>43850</v>
      </c>
      <c r="I172" s="36">
        <v>43851</v>
      </c>
      <c r="J172" s="37">
        <f>I172+30</f>
        <v>43881</v>
      </c>
      <c r="K172" s="72">
        <v>475218</v>
      </c>
      <c r="L172" s="38">
        <v>90291</v>
      </c>
      <c r="M172" s="72">
        <f t="shared" ref="M172:M182" si="11">K172+L172</f>
        <v>565509</v>
      </c>
      <c r="N172" s="35" t="s">
        <v>60</v>
      </c>
      <c r="O172" s="73">
        <f t="shared" ref="O172:O187" si="12">K172</f>
        <v>475218</v>
      </c>
      <c r="P172" s="35" t="s">
        <v>55</v>
      </c>
      <c r="Q172" s="35"/>
      <c r="R172" s="35"/>
      <c r="S172" s="35"/>
      <c r="T172" s="35"/>
    </row>
    <row r="173" spans="1:20" x14ac:dyDescent="0.25">
      <c r="A173" s="32">
        <v>1724</v>
      </c>
      <c r="B173" s="40" t="s">
        <v>297</v>
      </c>
      <c r="C173" s="40" t="s">
        <v>57</v>
      </c>
      <c r="D173" s="35">
        <v>81408</v>
      </c>
      <c r="E173" s="35" t="s">
        <v>247</v>
      </c>
      <c r="F173" s="35" t="s">
        <v>298</v>
      </c>
      <c r="G173" s="43"/>
      <c r="H173" s="36">
        <v>43851</v>
      </c>
      <c r="I173" s="36">
        <v>43851</v>
      </c>
      <c r="J173" s="37">
        <f>I173+30</f>
        <v>43881</v>
      </c>
      <c r="K173" s="72">
        <v>8497134</v>
      </c>
      <c r="L173" s="38">
        <v>161446</v>
      </c>
      <c r="M173" s="72">
        <f t="shared" si="11"/>
        <v>8658580</v>
      </c>
      <c r="N173" s="35" t="s">
        <v>60</v>
      </c>
      <c r="O173" s="73">
        <f t="shared" si="12"/>
        <v>8497134</v>
      </c>
      <c r="P173" s="35" t="s">
        <v>55</v>
      </c>
      <c r="Q173" s="35"/>
      <c r="R173" s="35"/>
      <c r="S173" s="35"/>
      <c r="T173" s="35"/>
    </row>
    <row r="174" spans="1:20" x14ac:dyDescent="0.25">
      <c r="A174" s="32">
        <v>1725</v>
      </c>
      <c r="B174" s="40" t="s">
        <v>299</v>
      </c>
      <c r="C174" s="34" t="s">
        <v>18</v>
      </c>
      <c r="D174" s="35">
        <v>1237</v>
      </c>
      <c r="E174" s="35" t="s">
        <v>300</v>
      </c>
      <c r="F174" s="35" t="s">
        <v>301</v>
      </c>
      <c r="G174" s="43"/>
      <c r="H174" s="36">
        <v>43851</v>
      </c>
      <c r="I174" s="36">
        <v>43851</v>
      </c>
      <c r="J174" s="37">
        <f>I174+30</f>
        <v>43881</v>
      </c>
      <c r="K174" s="72">
        <v>1630000</v>
      </c>
      <c r="L174" s="38">
        <v>309700</v>
      </c>
      <c r="M174" s="72">
        <f t="shared" si="11"/>
        <v>1939700</v>
      </c>
      <c r="N174" s="35" t="s">
        <v>125</v>
      </c>
      <c r="O174" s="73">
        <f t="shared" si="12"/>
        <v>1630000</v>
      </c>
      <c r="P174" s="35" t="s">
        <v>50</v>
      </c>
      <c r="Q174" s="35"/>
      <c r="R174" s="35"/>
      <c r="S174" s="35"/>
    </row>
    <row r="175" spans="1:20" x14ac:dyDescent="0.25">
      <c r="A175" s="32">
        <v>1726</v>
      </c>
      <c r="B175" s="40" t="s">
        <v>302</v>
      </c>
      <c r="C175" s="34" t="s">
        <v>18</v>
      </c>
      <c r="D175" s="35">
        <v>222313053</v>
      </c>
      <c r="E175" s="35" t="s">
        <v>303</v>
      </c>
      <c r="F175" s="35" t="s">
        <v>304</v>
      </c>
      <c r="G175" s="43"/>
      <c r="H175" s="36">
        <v>43844</v>
      </c>
      <c r="I175" s="36">
        <v>43852</v>
      </c>
      <c r="J175" s="37">
        <v>43860</v>
      </c>
      <c r="K175" s="72">
        <v>36044</v>
      </c>
      <c r="L175" s="38"/>
      <c r="M175" s="72">
        <f t="shared" si="11"/>
        <v>36044</v>
      </c>
      <c r="N175" s="35" t="s">
        <v>89</v>
      </c>
      <c r="O175" s="73">
        <f t="shared" si="12"/>
        <v>36044</v>
      </c>
      <c r="P175" s="35" t="s">
        <v>90</v>
      </c>
      <c r="Q175" s="35"/>
      <c r="R175" s="35"/>
      <c r="S175" s="35"/>
      <c r="T175" s="35"/>
    </row>
    <row r="176" spans="1:20" x14ac:dyDescent="0.25">
      <c r="A176" s="32">
        <v>1727</v>
      </c>
      <c r="B176" s="40" t="s">
        <v>305</v>
      </c>
      <c r="C176" s="34" t="s">
        <v>18</v>
      </c>
      <c r="D176" s="35">
        <v>26379</v>
      </c>
      <c r="E176" s="35" t="s">
        <v>306</v>
      </c>
      <c r="F176" s="35" t="s">
        <v>307</v>
      </c>
      <c r="G176" s="43"/>
      <c r="H176" s="36">
        <v>43832</v>
      </c>
      <c r="I176" s="36">
        <v>43852</v>
      </c>
      <c r="J176" s="37">
        <f t="shared" ref="J176:J182" si="13">I176+30</f>
        <v>43882</v>
      </c>
      <c r="K176" s="72">
        <v>4477500</v>
      </c>
      <c r="L176" s="38">
        <v>850725</v>
      </c>
      <c r="M176" s="72">
        <f t="shared" si="11"/>
        <v>5328225</v>
      </c>
      <c r="N176" s="35" t="s">
        <v>28</v>
      </c>
      <c r="O176" s="73">
        <f t="shared" si="12"/>
        <v>4477500</v>
      </c>
      <c r="P176" s="35" t="s">
        <v>29</v>
      </c>
      <c r="Q176" s="35"/>
      <c r="R176" s="35"/>
      <c r="S176" s="35"/>
    </row>
    <row r="177" spans="1:20" x14ac:dyDescent="0.25">
      <c r="A177" s="32">
        <v>1728</v>
      </c>
      <c r="B177" s="40" t="s">
        <v>308</v>
      </c>
      <c r="C177" s="40" t="s">
        <v>57</v>
      </c>
      <c r="D177" s="35" t="s">
        <v>309</v>
      </c>
      <c r="E177" s="35" t="s">
        <v>310</v>
      </c>
      <c r="F177" s="35" t="s">
        <v>311</v>
      </c>
      <c r="G177" s="43"/>
      <c r="H177" s="36">
        <v>43832</v>
      </c>
      <c r="I177" s="36">
        <v>43832</v>
      </c>
      <c r="J177" s="37">
        <f t="shared" si="13"/>
        <v>43862</v>
      </c>
      <c r="K177" s="72">
        <v>700000</v>
      </c>
      <c r="L177" s="38"/>
      <c r="M177" s="72">
        <f t="shared" si="11"/>
        <v>700000</v>
      </c>
      <c r="N177" s="35" t="s">
        <v>79</v>
      </c>
      <c r="O177" s="73">
        <f t="shared" si="12"/>
        <v>700000</v>
      </c>
      <c r="P177" s="35" t="s">
        <v>55</v>
      </c>
      <c r="Q177" s="35"/>
      <c r="R177" s="35"/>
      <c r="S177" s="35"/>
      <c r="T177" s="35"/>
    </row>
    <row r="178" spans="1:20" x14ac:dyDescent="0.25">
      <c r="A178" s="32">
        <v>1729</v>
      </c>
      <c r="B178" s="33" t="s">
        <v>312</v>
      </c>
      <c r="C178" s="40" t="s">
        <v>1870</v>
      </c>
      <c r="D178" s="35">
        <v>89</v>
      </c>
      <c r="E178" s="35" t="s">
        <v>313</v>
      </c>
      <c r="F178" s="35" t="s">
        <v>314</v>
      </c>
      <c r="G178" s="43"/>
      <c r="H178" s="36">
        <v>43853</v>
      </c>
      <c r="I178" s="36">
        <v>43853</v>
      </c>
      <c r="J178" s="37">
        <f t="shared" si="13"/>
        <v>43883</v>
      </c>
      <c r="K178" s="72">
        <v>109244</v>
      </c>
      <c r="L178" s="38">
        <v>20756</v>
      </c>
      <c r="M178" s="72">
        <f t="shared" si="11"/>
        <v>130000</v>
      </c>
      <c r="N178" s="35" t="s">
        <v>144</v>
      </c>
      <c r="O178" s="73">
        <f t="shared" si="12"/>
        <v>109244</v>
      </c>
      <c r="P178" s="35" t="s">
        <v>29</v>
      </c>
      <c r="Q178" s="35"/>
      <c r="R178" s="35"/>
      <c r="S178" s="35"/>
    </row>
    <row r="179" spans="1:20" x14ac:dyDescent="0.25">
      <c r="A179" s="32">
        <v>1730</v>
      </c>
      <c r="B179" s="33" t="s">
        <v>315</v>
      </c>
      <c r="C179" s="33" t="s">
        <v>31</v>
      </c>
      <c r="D179" s="35">
        <v>45132</v>
      </c>
      <c r="E179" s="35" t="s">
        <v>47</v>
      </c>
      <c r="F179" s="35" t="s">
        <v>316</v>
      </c>
      <c r="G179" s="43"/>
      <c r="H179" s="36">
        <v>43852</v>
      </c>
      <c r="I179" s="36">
        <v>43853</v>
      </c>
      <c r="J179" s="37">
        <f t="shared" si="13"/>
        <v>43883</v>
      </c>
      <c r="K179" s="72">
        <v>283728</v>
      </c>
      <c r="L179" s="38">
        <v>53908</v>
      </c>
      <c r="M179" s="72">
        <f t="shared" si="11"/>
        <v>337636</v>
      </c>
      <c r="N179" s="35" t="s">
        <v>121</v>
      </c>
      <c r="O179" s="73">
        <f t="shared" si="12"/>
        <v>283728</v>
      </c>
      <c r="P179" s="35" t="s">
        <v>36</v>
      </c>
      <c r="Q179" s="35"/>
      <c r="R179" s="35"/>
      <c r="S179" s="35"/>
      <c r="T179" s="35"/>
    </row>
    <row r="180" spans="1:20" x14ac:dyDescent="0.25">
      <c r="A180" s="32">
        <v>1731</v>
      </c>
      <c r="B180" s="33" t="s">
        <v>317</v>
      </c>
      <c r="C180" s="33" t="s">
        <v>31</v>
      </c>
      <c r="D180" s="35">
        <v>45133</v>
      </c>
      <c r="E180" s="35" t="s">
        <v>47</v>
      </c>
      <c r="F180" s="35" t="s">
        <v>318</v>
      </c>
      <c r="G180" s="43"/>
      <c r="H180" s="36">
        <v>43852</v>
      </c>
      <c r="I180" s="36">
        <v>43853</v>
      </c>
      <c r="J180" s="37">
        <f t="shared" si="13"/>
        <v>43883</v>
      </c>
      <c r="K180" s="72">
        <v>22800</v>
      </c>
      <c r="L180" s="38">
        <v>4332</v>
      </c>
      <c r="M180" s="72">
        <f t="shared" si="11"/>
        <v>27132</v>
      </c>
      <c r="N180" s="35" t="s">
        <v>121</v>
      </c>
      <c r="O180" s="73">
        <f t="shared" si="12"/>
        <v>22800</v>
      </c>
      <c r="P180" s="35" t="s">
        <v>36</v>
      </c>
      <c r="Q180" s="35"/>
      <c r="R180" s="35"/>
      <c r="S180" s="35"/>
      <c r="T180" s="35"/>
    </row>
    <row r="181" spans="1:20" x14ac:dyDescent="0.25">
      <c r="A181" s="32">
        <v>1732</v>
      </c>
      <c r="B181" s="33" t="s">
        <v>319</v>
      </c>
      <c r="C181" s="33" t="s">
        <v>31</v>
      </c>
      <c r="D181" s="35">
        <v>45134</v>
      </c>
      <c r="E181" s="35" t="s">
        <v>47</v>
      </c>
      <c r="F181" s="35" t="s">
        <v>320</v>
      </c>
      <c r="G181" s="43"/>
      <c r="H181" s="36">
        <v>43852</v>
      </c>
      <c r="I181" s="36">
        <v>43852</v>
      </c>
      <c r="J181" s="37">
        <f t="shared" si="13"/>
        <v>43882</v>
      </c>
      <c r="K181" s="72">
        <v>39225</v>
      </c>
      <c r="L181" s="38">
        <v>7453</v>
      </c>
      <c r="M181" s="72">
        <f t="shared" si="11"/>
        <v>46678</v>
      </c>
      <c r="N181" s="35" t="s">
        <v>147</v>
      </c>
      <c r="O181" s="73">
        <f t="shared" si="12"/>
        <v>39225</v>
      </c>
      <c r="P181" s="35" t="s">
        <v>36</v>
      </c>
      <c r="Q181" s="35"/>
      <c r="R181" s="35"/>
      <c r="S181" s="35"/>
      <c r="T181" s="35"/>
    </row>
    <row r="182" spans="1:20" x14ac:dyDescent="0.25">
      <c r="A182" s="32">
        <v>1733</v>
      </c>
      <c r="B182" s="33" t="s">
        <v>321</v>
      </c>
      <c r="C182" s="43" t="s">
        <v>24</v>
      </c>
      <c r="D182" s="35" t="s">
        <v>322</v>
      </c>
      <c r="E182" s="35" t="s">
        <v>323</v>
      </c>
      <c r="F182" s="35" t="s">
        <v>324</v>
      </c>
      <c r="G182" s="43"/>
      <c r="H182" s="36">
        <v>43853</v>
      </c>
      <c r="I182" s="36">
        <v>43853</v>
      </c>
      <c r="J182" s="37">
        <f t="shared" si="13"/>
        <v>43883</v>
      </c>
      <c r="K182" s="72">
        <v>143220</v>
      </c>
      <c r="L182" s="38"/>
      <c r="M182" s="72">
        <f t="shared" si="11"/>
        <v>143220</v>
      </c>
      <c r="N182" s="35" t="s">
        <v>28</v>
      </c>
      <c r="O182" s="73">
        <f t="shared" si="12"/>
        <v>143220</v>
      </c>
      <c r="P182" s="35" t="s">
        <v>29</v>
      </c>
      <c r="Q182" s="35"/>
      <c r="R182" s="35"/>
      <c r="S182" s="35"/>
    </row>
    <row r="183" spans="1:20" x14ac:dyDescent="0.25">
      <c r="A183" s="32">
        <v>1734</v>
      </c>
      <c r="B183" s="40" t="s">
        <v>325</v>
      </c>
      <c r="C183" s="43" t="s">
        <v>326</v>
      </c>
      <c r="D183" s="35" t="s">
        <v>327</v>
      </c>
      <c r="E183" s="35" t="s">
        <v>328</v>
      </c>
      <c r="F183" s="35" t="s">
        <v>329</v>
      </c>
      <c r="G183" s="43"/>
      <c r="H183" s="36">
        <v>43853</v>
      </c>
      <c r="I183" s="36">
        <v>43853</v>
      </c>
      <c r="J183" s="37">
        <v>43883</v>
      </c>
      <c r="K183" s="72">
        <v>263395</v>
      </c>
      <c r="L183" s="72">
        <v>45105</v>
      </c>
      <c r="M183" s="72">
        <v>308500</v>
      </c>
      <c r="N183" s="35" t="s">
        <v>219</v>
      </c>
      <c r="O183" s="73">
        <f t="shared" si="12"/>
        <v>263395</v>
      </c>
      <c r="P183" s="35" t="s">
        <v>29</v>
      </c>
      <c r="Q183" s="22"/>
      <c r="R183" s="35"/>
      <c r="S183" s="35"/>
    </row>
    <row r="184" spans="1:20" x14ac:dyDescent="0.25">
      <c r="A184" s="32">
        <v>1735</v>
      </c>
      <c r="B184" s="40" t="s">
        <v>330</v>
      </c>
      <c r="C184" s="43" t="s">
        <v>18</v>
      </c>
      <c r="D184" s="35" t="s">
        <v>332</v>
      </c>
      <c r="E184" s="35" t="s">
        <v>152</v>
      </c>
      <c r="F184" s="35" t="s">
        <v>333</v>
      </c>
      <c r="G184" s="43"/>
      <c r="H184" s="36">
        <v>43853</v>
      </c>
      <c r="I184" s="36">
        <v>43853</v>
      </c>
      <c r="J184" s="37">
        <v>43883</v>
      </c>
      <c r="K184" s="39">
        <v>17080</v>
      </c>
      <c r="L184" s="45"/>
      <c r="M184" s="39">
        <v>17080</v>
      </c>
      <c r="N184" s="35" t="s">
        <v>65</v>
      </c>
      <c r="O184" s="73">
        <f t="shared" si="12"/>
        <v>17080</v>
      </c>
      <c r="P184" s="35" t="s">
        <v>65</v>
      </c>
      <c r="Q184" s="22"/>
      <c r="R184" s="35"/>
      <c r="S184" s="35"/>
    </row>
    <row r="185" spans="1:20" x14ac:dyDescent="0.25">
      <c r="A185" s="32">
        <v>1736</v>
      </c>
      <c r="B185" s="40" t="s">
        <v>334</v>
      </c>
      <c r="C185" s="43" t="s">
        <v>18</v>
      </c>
      <c r="D185" s="35">
        <v>1557</v>
      </c>
      <c r="E185" s="35" t="s">
        <v>335</v>
      </c>
      <c r="F185" s="35" t="s">
        <v>336</v>
      </c>
      <c r="G185" s="43"/>
      <c r="H185" s="36">
        <v>43854</v>
      </c>
      <c r="I185" s="36">
        <v>43854</v>
      </c>
      <c r="J185" s="37">
        <f>I185</f>
        <v>43854</v>
      </c>
      <c r="K185" s="72">
        <v>3000000</v>
      </c>
      <c r="L185" s="72">
        <v>570000</v>
      </c>
      <c r="M185" s="72">
        <v>3570000</v>
      </c>
      <c r="N185" s="35" t="s">
        <v>117</v>
      </c>
      <c r="O185" s="73">
        <f t="shared" si="12"/>
        <v>3000000</v>
      </c>
      <c r="P185" s="35" t="s">
        <v>29</v>
      </c>
      <c r="Q185" s="22"/>
      <c r="R185" s="35"/>
      <c r="S185" s="35"/>
    </row>
    <row r="186" spans="1:20" x14ac:dyDescent="0.25">
      <c r="A186" s="32">
        <v>1737</v>
      </c>
      <c r="B186" s="40" t="s">
        <v>337</v>
      </c>
      <c r="C186" s="34" t="s">
        <v>18</v>
      </c>
      <c r="D186" s="35" t="s">
        <v>338</v>
      </c>
      <c r="E186" s="35" t="s">
        <v>162</v>
      </c>
      <c r="F186" s="35" t="s">
        <v>339</v>
      </c>
      <c r="G186" s="43"/>
      <c r="H186" s="36">
        <v>43854</v>
      </c>
      <c r="I186" s="36">
        <v>43854</v>
      </c>
      <c r="J186" s="37">
        <v>43884</v>
      </c>
      <c r="K186" s="72">
        <v>25390974</v>
      </c>
      <c r="L186" s="35"/>
      <c r="M186" s="72">
        <v>25390974</v>
      </c>
      <c r="N186" s="35" t="s">
        <v>154</v>
      </c>
      <c r="O186" s="73">
        <f t="shared" si="12"/>
        <v>25390974</v>
      </c>
      <c r="P186" s="35" t="s">
        <v>55</v>
      </c>
      <c r="Q186" s="22"/>
      <c r="R186" s="35"/>
      <c r="S186" s="35"/>
      <c r="T186" s="35"/>
    </row>
    <row r="187" spans="1:20" x14ac:dyDescent="0.25">
      <c r="A187" s="32">
        <v>1738</v>
      </c>
      <c r="B187" s="40" t="s">
        <v>340</v>
      </c>
      <c r="C187" s="40" t="s">
        <v>57</v>
      </c>
      <c r="D187" s="35">
        <v>74781</v>
      </c>
      <c r="E187" s="35" t="s">
        <v>341</v>
      </c>
      <c r="F187" s="35" t="s">
        <v>342</v>
      </c>
      <c r="G187" s="43"/>
      <c r="H187" s="36">
        <v>43855</v>
      </c>
      <c r="I187" s="36">
        <v>43857</v>
      </c>
      <c r="J187" s="37">
        <f>I187+30</f>
        <v>43887</v>
      </c>
      <c r="K187" s="72">
        <v>6200000</v>
      </c>
      <c r="L187" s="35"/>
      <c r="M187" s="72">
        <f>K187+L187</f>
        <v>6200000</v>
      </c>
      <c r="N187" s="35" t="s">
        <v>79</v>
      </c>
      <c r="O187" s="73">
        <f t="shared" si="12"/>
        <v>6200000</v>
      </c>
      <c r="P187" s="35" t="s">
        <v>55</v>
      </c>
      <c r="Q187" s="22"/>
      <c r="R187" s="35"/>
      <c r="S187" s="35"/>
      <c r="T187" s="35"/>
    </row>
    <row r="188" spans="1:20" x14ac:dyDescent="0.25">
      <c r="A188" s="119">
        <v>1739</v>
      </c>
      <c r="B188" s="123" t="s">
        <v>343</v>
      </c>
      <c r="C188" s="121" t="s">
        <v>18</v>
      </c>
      <c r="D188" s="122" t="s">
        <v>344</v>
      </c>
      <c r="E188" s="122" t="s">
        <v>345</v>
      </c>
      <c r="F188" s="122" t="s">
        <v>346</v>
      </c>
      <c r="G188" s="43"/>
      <c r="H188" s="116">
        <v>43856</v>
      </c>
      <c r="I188" s="116">
        <v>43857</v>
      </c>
      <c r="J188" s="117">
        <f>I188+30</f>
        <v>43887</v>
      </c>
      <c r="K188" s="118">
        <v>650000</v>
      </c>
      <c r="L188" s="118">
        <v>123500</v>
      </c>
      <c r="M188" s="118">
        <f>K188+L188</f>
        <v>773500</v>
      </c>
      <c r="N188" s="35" t="s">
        <v>117</v>
      </c>
      <c r="O188" s="73">
        <f>125000</f>
        <v>125000</v>
      </c>
      <c r="P188" s="35" t="s">
        <v>29</v>
      </c>
      <c r="Q188" s="22"/>
      <c r="R188" s="35"/>
      <c r="S188" s="35"/>
    </row>
    <row r="189" spans="1:20" x14ac:dyDescent="0.25">
      <c r="A189" s="119"/>
      <c r="B189" s="123"/>
      <c r="C189" s="121"/>
      <c r="D189" s="122"/>
      <c r="E189" s="122"/>
      <c r="F189" s="122"/>
      <c r="G189" s="43"/>
      <c r="H189" s="116"/>
      <c r="I189" s="116"/>
      <c r="J189" s="117"/>
      <c r="K189" s="118"/>
      <c r="L189" s="118"/>
      <c r="M189" s="118"/>
      <c r="N189" s="35" t="s">
        <v>289</v>
      </c>
      <c r="O189" s="73">
        <f>250000</f>
        <v>250000</v>
      </c>
      <c r="P189" s="35" t="s">
        <v>29</v>
      </c>
      <c r="Q189" s="22"/>
      <c r="R189" s="35"/>
      <c r="S189" s="35"/>
    </row>
    <row r="190" spans="1:20" x14ac:dyDescent="0.25">
      <c r="A190" s="119"/>
      <c r="B190" s="123"/>
      <c r="C190" s="121"/>
      <c r="D190" s="122"/>
      <c r="E190" s="122"/>
      <c r="F190" s="122"/>
      <c r="G190" s="43"/>
      <c r="H190" s="116"/>
      <c r="I190" s="116"/>
      <c r="J190" s="117"/>
      <c r="K190" s="118"/>
      <c r="L190" s="118"/>
      <c r="M190" s="118"/>
      <c r="N190" s="35" t="s">
        <v>186</v>
      </c>
      <c r="O190" s="73">
        <f>125000+150000</f>
        <v>275000</v>
      </c>
      <c r="P190" s="35" t="s">
        <v>29</v>
      </c>
      <c r="Q190" s="22"/>
      <c r="R190" s="35"/>
      <c r="S190" s="35"/>
    </row>
    <row r="191" spans="1:20" x14ac:dyDescent="0.25">
      <c r="A191" s="32">
        <v>1740</v>
      </c>
      <c r="B191" s="40" t="s">
        <v>347</v>
      </c>
      <c r="C191" s="40" t="s">
        <v>1870</v>
      </c>
      <c r="D191" s="35">
        <v>88</v>
      </c>
      <c r="E191" s="35" t="s">
        <v>313</v>
      </c>
      <c r="F191" s="35" t="s">
        <v>348</v>
      </c>
      <c r="G191" s="43"/>
      <c r="H191" s="36">
        <v>43853</v>
      </c>
      <c r="I191" s="36">
        <v>43857</v>
      </c>
      <c r="J191" s="37">
        <f>I191+30</f>
        <v>43887</v>
      </c>
      <c r="K191" s="72">
        <v>746000</v>
      </c>
      <c r="L191" s="35">
        <v>141740</v>
      </c>
      <c r="M191" s="72">
        <f>K191+L191</f>
        <v>887740</v>
      </c>
      <c r="N191" s="35" t="s">
        <v>44</v>
      </c>
      <c r="O191" s="73">
        <f>K191</f>
        <v>746000</v>
      </c>
      <c r="P191" s="35" t="s">
        <v>99</v>
      </c>
      <c r="Q191" s="22"/>
      <c r="R191" s="35"/>
      <c r="S191" s="35"/>
      <c r="T191" s="35"/>
    </row>
    <row r="192" spans="1:20" x14ac:dyDescent="0.25">
      <c r="A192" s="32">
        <v>1741</v>
      </c>
      <c r="B192" s="40" t="s">
        <v>349</v>
      </c>
      <c r="C192" s="44" t="s">
        <v>350</v>
      </c>
      <c r="D192" s="35" t="s">
        <v>351</v>
      </c>
      <c r="E192" s="35" t="s">
        <v>352</v>
      </c>
      <c r="F192" s="35" t="s">
        <v>353</v>
      </c>
      <c r="G192" s="43"/>
      <c r="H192" s="36">
        <v>43847</v>
      </c>
      <c r="I192" s="36">
        <v>43857</v>
      </c>
      <c r="J192" s="37">
        <f>I192+30</f>
        <v>43887</v>
      </c>
      <c r="K192" s="72">
        <v>327731</v>
      </c>
      <c r="L192" s="38">
        <v>62269</v>
      </c>
      <c r="M192" s="72">
        <f>K192+L192</f>
        <v>390000</v>
      </c>
      <c r="N192" s="35" t="s">
        <v>219</v>
      </c>
      <c r="O192" s="73">
        <f>K192</f>
        <v>327731</v>
      </c>
      <c r="P192" s="35" t="s">
        <v>29</v>
      </c>
      <c r="Q192" s="22"/>
      <c r="R192" s="35"/>
      <c r="S192" s="35"/>
    </row>
    <row r="193" spans="1:20" x14ac:dyDescent="0.25">
      <c r="A193" s="119">
        <v>1742</v>
      </c>
      <c r="B193" s="120" t="s">
        <v>354</v>
      </c>
      <c r="C193" s="121" t="s">
        <v>18</v>
      </c>
      <c r="D193" s="122">
        <v>19622</v>
      </c>
      <c r="E193" s="122" t="s">
        <v>142</v>
      </c>
      <c r="F193" s="122" t="s">
        <v>355</v>
      </c>
      <c r="G193" s="43"/>
      <c r="H193" s="116">
        <v>43847</v>
      </c>
      <c r="I193" s="116">
        <v>43857</v>
      </c>
      <c r="J193" s="117">
        <f>I193+30</f>
        <v>43887</v>
      </c>
      <c r="K193" s="118">
        <v>40245980</v>
      </c>
      <c r="L193" s="118"/>
      <c r="M193" s="118">
        <f>K193+L193</f>
        <v>40245980</v>
      </c>
      <c r="N193" s="35" t="s">
        <v>145</v>
      </c>
      <c r="O193" s="73">
        <v>15970595.238095239</v>
      </c>
      <c r="P193" s="35" t="s">
        <v>36</v>
      </c>
      <c r="Q193" s="22"/>
      <c r="R193" s="35"/>
      <c r="S193" s="35"/>
      <c r="T193" s="35"/>
    </row>
    <row r="194" spans="1:20" x14ac:dyDescent="0.25">
      <c r="A194" s="119"/>
      <c r="B194" s="120"/>
      <c r="C194" s="121"/>
      <c r="D194" s="122"/>
      <c r="E194" s="122"/>
      <c r="F194" s="122"/>
      <c r="G194" s="43"/>
      <c r="H194" s="116"/>
      <c r="I194" s="116"/>
      <c r="J194" s="117"/>
      <c r="K194" s="118"/>
      <c r="L194" s="118"/>
      <c r="M194" s="118"/>
      <c r="N194" s="35" t="s">
        <v>35</v>
      </c>
      <c r="O194" s="73">
        <v>7027061.9047619049</v>
      </c>
      <c r="P194" s="35" t="s">
        <v>36</v>
      </c>
      <c r="Q194" s="22"/>
      <c r="R194" s="35"/>
      <c r="S194" s="35"/>
    </row>
    <row r="195" spans="1:20" x14ac:dyDescent="0.25">
      <c r="A195" s="119"/>
      <c r="B195" s="120"/>
      <c r="C195" s="121"/>
      <c r="D195" s="122"/>
      <c r="E195" s="122"/>
      <c r="F195" s="122"/>
      <c r="G195" s="43"/>
      <c r="H195" s="116"/>
      <c r="I195" s="116"/>
      <c r="J195" s="117"/>
      <c r="K195" s="118"/>
      <c r="L195" s="118"/>
      <c r="M195" s="118"/>
      <c r="N195" s="35" t="s">
        <v>121</v>
      </c>
      <c r="O195" s="73">
        <v>9262945.2380952388</v>
      </c>
      <c r="P195" s="35" t="s">
        <v>36</v>
      </c>
      <c r="Q195" s="22"/>
      <c r="R195" s="35"/>
      <c r="S195" s="35"/>
    </row>
    <row r="196" spans="1:20" x14ac:dyDescent="0.25">
      <c r="A196" s="119"/>
      <c r="B196" s="120"/>
      <c r="C196" s="121"/>
      <c r="D196" s="122"/>
      <c r="E196" s="122"/>
      <c r="F196" s="122"/>
      <c r="G196" s="43"/>
      <c r="H196" s="116"/>
      <c r="I196" s="116"/>
      <c r="J196" s="117"/>
      <c r="K196" s="118"/>
      <c r="L196" s="118"/>
      <c r="M196" s="118"/>
      <c r="N196" s="35" t="s">
        <v>73</v>
      </c>
      <c r="O196" s="73">
        <v>3513530.9523809524</v>
      </c>
      <c r="P196" s="35" t="s">
        <v>36</v>
      </c>
      <c r="Q196" s="22"/>
      <c r="R196" s="35"/>
      <c r="S196" s="35"/>
    </row>
    <row r="197" spans="1:20" x14ac:dyDescent="0.25">
      <c r="A197" s="119"/>
      <c r="B197" s="120"/>
      <c r="C197" s="121"/>
      <c r="D197" s="122"/>
      <c r="E197" s="122"/>
      <c r="F197" s="122"/>
      <c r="G197" s="43"/>
      <c r="H197" s="116"/>
      <c r="I197" s="116"/>
      <c r="J197" s="117"/>
      <c r="K197" s="118"/>
      <c r="L197" s="118"/>
      <c r="M197" s="118"/>
      <c r="N197" s="35" t="s">
        <v>148</v>
      </c>
      <c r="O197" s="73">
        <v>1597059.5238095238</v>
      </c>
      <c r="P197" s="35" t="s">
        <v>36</v>
      </c>
      <c r="Q197" s="22"/>
      <c r="R197" s="35"/>
      <c r="S197" s="35"/>
    </row>
    <row r="198" spans="1:20" x14ac:dyDescent="0.25">
      <c r="A198" s="119"/>
      <c r="B198" s="120"/>
      <c r="C198" s="121"/>
      <c r="D198" s="122"/>
      <c r="E198" s="122"/>
      <c r="F198" s="122"/>
      <c r="G198" s="43"/>
      <c r="H198" s="116"/>
      <c r="I198" s="116"/>
      <c r="J198" s="117"/>
      <c r="K198" s="118"/>
      <c r="L198" s="118"/>
      <c r="M198" s="118"/>
      <c r="N198" s="35" t="s">
        <v>147</v>
      </c>
      <c r="O198" s="73">
        <v>1916471.4285714286</v>
      </c>
      <c r="P198" s="35" t="s">
        <v>36</v>
      </c>
      <c r="Q198" s="22"/>
      <c r="R198" s="35"/>
      <c r="S198" s="35"/>
    </row>
    <row r="199" spans="1:20" x14ac:dyDescent="0.25">
      <c r="A199" s="119"/>
      <c r="B199" s="120"/>
      <c r="C199" s="121"/>
      <c r="D199" s="122"/>
      <c r="E199" s="122"/>
      <c r="F199" s="122"/>
      <c r="G199" s="43"/>
      <c r="H199" s="116"/>
      <c r="I199" s="116"/>
      <c r="J199" s="117"/>
      <c r="K199" s="118"/>
      <c r="L199" s="118"/>
      <c r="M199" s="118"/>
      <c r="N199" s="35" t="s">
        <v>146</v>
      </c>
      <c r="O199" s="73">
        <v>958235.71428571432</v>
      </c>
      <c r="P199" s="35" t="s">
        <v>36</v>
      </c>
      <c r="Q199" s="22"/>
      <c r="R199" s="35"/>
      <c r="S199" s="35"/>
    </row>
    <row r="200" spans="1:20" x14ac:dyDescent="0.25">
      <c r="A200" s="119">
        <v>1743</v>
      </c>
      <c r="B200" s="120" t="s">
        <v>356</v>
      </c>
      <c r="C200" s="123" t="s">
        <v>1105</v>
      </c>
      <c r="D200" s="122">
        <v>302297</v>
      </c>
      <c r="E200" s="122" t="s">
        <v>123</v>
      </c>
      <c r="F200" s="122" t="s">
        <v>357</v>
      </c>
      <c r="G200" s="43"/>
      <c r="H200" s="116">
        <v>43857</v>
      </c>
      <c r="I200" s="116">
        <v>43857</v>
      </c>
      <c r="J200" s="117">
        <f>I200+30</f>
        <v>43887</v>
      </c>
      <c r="K200" s="118">
        <v>594408</v>
      </c>
      <c r="L200" s="118">
        <v>112937</v>
      </c>
      <c r="M200" s="118">
        <f>K200+L200</f>
        <v>707345</v>
      </c>
      <c r="N200" s="35" t="s">
        <v>145</v>
      </c>
      <c r="O200" s="73">
        <v>235876.19047619047</v>
      </c>
      <c r="P200" s="35" t="s">
        <v>36</v>
      </c>
      <c r="Q200" s="35"/>
      <c r="R200" s="35"/>
      <c r="S200" s="35"/>
      <c r="T200" s="35"/>
    </row>
    <row r="201" spans="1:20" x14ac:dyDescent="0.25">
      <c r="A201" s="119"/>
      <c r="B201" s="120"/>
      <c r="C201" s="121"/>
      <c r="D201" s="122"/>
      <c r="E201" s="122"/>
      <c r="F201" s="122"/>
      <c r="G201" s="43"/>
      <c r="H201" s="116"/>
      <c r="I201" s="116"/>
      <c r="J201" s="117"/>
      <c r="K201" s="118"/>
      <c r="L201" s="118"/>
      <c r="M201" s="118"/>
      <c r="N201" s="35" t="s">
        <v>35</v>
      </c>
      <c r="O201" s="73">
        <v>103785.52380952382</v>
      </c>
      <c r="P201" s="35" t="s">
        <v>36</v>
      </c>
      <c r="Q201" s="35"/>
      <c r="R201" s="35"/>
      <c r="S201" s="35"/>
    </row>
    <row r="202" spans="1:20" x14ac:dyDescent="0.25">
      <c r="A202" s="119"/>
      <c r="B202" s="120"/>
      <c r="C202" s="121"/>
      <c r="D202" s="122"/>
      <c r="E202" s="122"/>
      <c r="F202" s="122"/>
      <c r="G202" s="43"/>
      <c r="H202" s="116"/>
      <c r="I202" s="116"/>
      <c r="J202" s="117"/>
      <c r="K202" s="118"/>
      <c r="L202" s="118"/>
      <c r="M202" s="118"/>
      <c r="N202" s="35" t="s">
        <v>121</v>
      </c>
      <c r="O202" s="73">
        <v>136808.19047619047</v>
      </c>
      <c r="P202" s="35" t="s">
        <v>36</v>
      </c>
      <c r="Q202" s="35"/>
      <c r="R202" s="35"/>
      <c r="S202" s="35"/>
    </row>
    <row r="203" spans="1:20" x14ac:dyDescent="0.25">
      <c r="A203" s="119"/>
      <c r="B203" s="120"/>
      <c r="C203" s="121"/>
      <c r="D203" s="122"/>
      <c r="E203" s="122"/>
      <c r="F203" s="122"/>
      <c r="G203" s="43"/>
      <c r="H203" s="116"/>
      <c r="I203" s="116"/>
      <c r="J203" s="117"/>
      <c r="K203" s="118"/>
      <c r="L203" s="118"/>
      <c r="M203" s="118"/>
      <c r="N203" s="35" t="s">
        <v>73</v>
      </c>
      <c r="O203" s="73">
        <v>51892.761904761908</v>
      </c>
      <c r="P203" s="35" t="s">
        <v>36</v>
      </c>
      <c r="Q203" s="35"/>
      <c r="R203" s="35"/>
      <c r="S203" s="35"/>
    </row>
    <row r="204" spans="1:20" x14ac:dyDescent="0.25">
      <c r="A204" s="119"/>
      <c r="B204" s="120"/>
      <c r="C204" s="121"/>
      <c r="D204" s="122"/>
      <c r="E204" s="122"/>
      <c r="F204" s="122"/>
      <c r="G204" s="43"/>
      <c r="H204" s="116"/>
      <c r="I204" s="116"/>
      <c r="J204" s="117"/>
      <c r="K204" s="118"/>
      <c r="L204" s="118"/>
      <c r="M204" s="118"/>
      <c r="N204" s="35" t="s">
        <v>148</v>
      </c>
      <c r="O204" s="73">
        <v>23587.619047619046</v>
      </c>
      <c r="P204" s="35" t="s">
        <v>36</v>
      </c>
      <c r="Q204" s="35"/>
      <c r="R204" s="35"/>
      <c r="S204" s="35"/>
    </row>
    <row r="205" spans="1:20" x14ac:dyDescent="0.25">
      <c r="A205" s="119"/>
      <c r="B205" s="120"/>
      <c r="C205" s="121"/>
      <c r="D205" s="122"/>
      <c r="E205" s="122"/>
      <c r="F205" s="122"/>
      <c r="G205" s="43"/>
      <c r="H205" s="116"/>
      <c r="I205" s="116"/>
      <c r="J205" s="117"/>
      <c r="K205" s="118"/>
      <c r="L205" s="118"/>
      <c r="M205" s="118"/>
      <c r="N205" s="35" t="s">
        <v>147</v>
      </c>
      <c r="O205" s="73">
        <v>28305.142857142859</v>
      </c>
      <c r="P205" s="35" t="s">
        <v>36</v>
      </c>
      <c r="Q205" s="35"/>
      <c r="R205" s="35"/>
      <c r="S205" s="35"/>
    </row>
    <row r="206" spans="1:20" x14ac:dyDescent="0.25">
      <c r="A206" s="119"/>
      <c r="B206" s="120"/>
      <c r="C206" s="121"/>
      <c r="D206" s="122"/>
      <c r="E206" s="122"/>
      <c r="F206" s="122"/>
      <c r="G206" s="43"/>
      <c r="H206" s="116"/>
      <c r="I206" s="116"/>
      <c r="J206" s="117"/>
      <c r="K206" s="118"/>
      <c r="L206" s="118"/>
      <c r="M206" s="118"/>
      <c r="N206" s="35" t="s">
        <v>146</v>
      </c>
      <c r="O206" s="73">
        <v>14152.571428571429</v>
      </c>
      <c r="P206" s="35" t="s">
        <v>36</v>
      </c>
      <c r="Q206" s="35"/>
      <c r="R206" s="35"/>
      <c r="S206" s="35"/>
    </row>
    <row r="207" spans="1:20" x14ac:dyDescent="0.25">
      <c r="A207" s="32">
        <v>1744</v>
      </c>
      <c r="B207" s="33" t="s">
        <v>358</v>
      </c>
      <c r="C207" s="43" t="s">
        <v>18</v>
      </c>
      <c r="D207" s="35">
        <v>8397093442</v>
      </c>
      <c r="E207" s="35" t="s">
        <v>359</v>
      </c>
      <c r="F207" s="35" t="s">
        <v>360</v>
      </c>
      <c r="G207" s="43"/>
      <c r="H207" s="36">
        <v>44170</v>
      </c>
      <c r="I207" s="36">
        <v>43857</v>
      </c>
      <c r="J207" s="37">
        <f t="shared" ref="J207:J212" si="14">I207+30</f>
        <v>43887</v>
      </c>
      <c r="K207" s="72">
        <v>369553</v>
      </c>
      <c r="L207" s="38"/>
      <c r="M207" s="72">
        <f t="shared" ref="M207:M212" si="15">K207+L207</f>
        <v>369553</v>
      </c>
      <c r="N207" s="35" t="s">
        <v>65</v>
      </c>
      <c r="O207" s="73">
        <f>K207</f>
        <v>369553</v>
      </c>
      <c r="P207" s="35" t="s">
        <v>65</v>
      </c>
      <c r="Q207" s="35"/>
      <c r="R207" s="35"/>
      <c r="S207" s="35"/>
    </row>
    <row r="208" spans="1:20" x14ac:dyDescent="0.25">
      <c r="A208" s="32">
        <v>1745</v>
      </c>
      <c r="B208" s="33" t="s">
        <v>361</v>
      </c>
      <c r="C208" s="34" t="s">
        <v>18</v>
      </c>
      <c r="D208" s="35">
        <v>19</v>
      </c>
      <c r="E208" s="35" t="s">
        <v>362</v>
      </c>
      <c r="F208" s="35" t="s">
        <v>363</v>
      </c>
      <c r="G208" s="43"/>
      <c r="H208" s="36">
        <v>43857</v>
      </c>
      <c r="I208" s="36">
        <v>43857</v>
      </c>
      <c r="J208" s="37">
        <f t="shared" si="14"/>
        <v>43887</v>
      </c>
      <c r="K208" s="72">
        <v>334500</v>
      </c>
      <c r="L208" s="38">
        <v>63555</v>
      </c>
      <c r="M208" s="72">
        <f t="shared" si="15"/>
        <v>398055</v>
      </c>
      <c r="N208" s="35" t="s">
        <v>21</v>
      </c>
      <c r="O208" s="73">
        <f>K208</f>
        <v>334500</v>
      </c>
      <c r="P208" s="35" t="s">
        <v>22</v>
      </c>
      <c r="Q208" s="35"/>
      <c r="R208" s="35"/>
      <c r="S208" s="35"/>
      <c r="T208" s="35"/>
    </row>
    <row r="209" spans="1:20" x14ac:dyDescent="0.25">
      <c r="A209" s="32">
        <v>1746</v>
      </c>
      <c r="B209" s="33" t="s">
        <v>364</v>
      </c>
      <c r="C209" s="40" t="s">
        <v>1105</v>
      </c>
      <c r="D209" s="35">
        <v>2784</v>
      </c>
      <c r="E209" s="35" t="s">
        <v>365</v>
      </c>
      <c r="F209" s="35" t="s">
        <v>366</v>
      </c>
      <c r="G209" s="43"/>
      <c r="H209" s="36">
        <v>43857</v>
      </c>
      <c r="I209" s="36">
        <v>43858</v>
      </c>
      <c r="J209" s="37">
        <f t="shared" si="14"/>
        <v>43888</v>
      </c>
      <c r="K209" s="72">
        <v>1360000</v>
      </c>
      <c r="L209" s="38">
        <v>258400</v>
      </c>
      <c r="M209" s="72">
        <f t="shared" si="15"/>
        <v>1618400</v>
      </c>
      <c r="N209" s="35" t="s">
        <v>21</v>
      </c>
      <c r="O209" s="73">
        <f>K209</f>
        <v>1360000</v>
      </c>
      <c r="P209" s="35" t="s">
        <v>22</v>
      </c>
      <c r="Q209" s="35"/>
      <c r="R209" s="35"/>
      <c r="S209" s="35"/>
      <c r="T209" s="35"/>
    </row>
    <row r="210" spans="1:20" x14ac:dyDescent="0.25">
      <c r="A210" s="32">
        <v>1747</v>
      </c>
      <c r="B210" s="33" t="s">
        <v>367</v>
      </c>
      <c r="C210" s="40" t="s">
        <v>57</v>
      </c>
      <c r="D210" s="35">
        <v>40</v>
      </c>
      <c r="E210" s="35" t="s">
        <v>368</v>
      </c>
      <c r="F210" s="35" t="s">
        <v>369</v>
      </c>
      <c r="G210" s="43"/>
      <c r="H210" s="36">
        <v>43858</v>
      </c>
      <c r="I210" s="36">
        <v>43859</v>
      </c>
      <c r="J210" s="37">
        <f t="shared" si="14"/>
        <v>43889</v>
      </c>
      <c r="K210" s="72">
        <v>500000</v>
      </c>
      <c r="L210" s="38"/>
      <c r="M210" s="72">
        <f t="shared" si="15"/>
        <v>500000</v>
      </c>
      <c r="N210" s="35" t="s">
        <v>54</v>
      </c>
      <c r="O210" s="73">
        <f>K210</f>
        <v>500000</v>
      </c>
      <c r="P210" s="35" t="s">
        <v>55</v>
      </c>
      <c r="Q210" s="35"/>
      <c r="R210" s="35"/>
      <c r="S210" s="35"/>
      <c r="T210" s="35"/>
    </row>
    <row r="211" spans="1:20" x14ac:dyDescent="0.25">
      <c r="A211" s="32">
        <v>1748</v>
      </c>
      <c r="B211" s="33" t="s">
        <v>370</v>
      </c>
      <c r="C211" s="40" t="s">
        <v>57</v>
      </c>
      <c r="D211" s="35">
        <v>39</v>
      </c>
      <c r="E211" s="35" t="s">
        <v>368</v>
      </c>
      <c r="F211" s="35" t="s">
        <v>371</v>
      </c>
      <c r="G211" s="43"/>
      <c r="H211" s="36">
        <v>43858</v>
      </c>
      <c r="I211" s="36">
        <v>43859</v>
      </c>
      <c r="J211" s="37">
        <f t="shared" si="14"/>
        <v>43889</v>
      </c>
      <c r="K211" s="72">
        <v>1152800</v>
      </c>
      <c r="L211" s="38"/>
      <c r="M211" s="72">
        <f t="shared" si="15"/>
        <v>1152800</v>
      </c>
      <c r="N211" s="35" t="s">
        <v>54</v>
      </c>
      <c r="O211" s="73">
        <f>K211</f>
        <v>1152800</v>
      </c>
      <c r="P211" s="35" t="s">
        <v>55</v>
      </c>
      <c r="Q211" s="35"/>
      <c r="R211" s="35"/>
      <c r="S211" s="35"/>
      <c r="T211" s="35"/>
    </row>
    <row r="212" spans="1:20" x14ac:dyDescent="0.25">
      <c r="A212" s="119">
        <v>1749</v>
      </c>
      <c r="B212" s="120" t="s">
        <v>372</v>
      </c>
      <c r="C212" s="123" t="s">
        <v>1105</v>
      </c>
      <c r="D212" s="122">
        <v>302378</v>
      </c>
      <c r="E212" s="122" t="s">
        <v>123</v>
      </c>
      <c r="F212" s="122" t="s">
        <v>373</v>
      </c>
      <c r="G212" s="43"/>
      <c r="H212" s="116">
        <v>43859</v>
      </c>
      <c r="I212" s="116">
        <v>43859</v>
      </c>
      <c r="J212" s="117">
        <f t="shared" si="14"/>
        <v>43889</v>
      </c>
      <c r="K212" s="118">
        <v>1009705</v>
      </c>
      <c r="L212" s="118">
        <v>191843</v>
      </c>
      <c r="M212" s="118">
        <f t="shared" si="15"/>
        <v>1201548</v>
      </c>
      <c r="N212" s="35" t="s">
        <v>149</v>
      </c>
      <c r="O212" s="73">
        <v>336568.33333333331</v>
      </c>
      <c r="P212" s="35" t="s">
        <v>50</v>
      </c>
      <c r="Q212" s="35"/>
      <c r="R212" s="35"/>
      <c r="S212" s="35"/>
    </row>
    <row r="213" spans="1:20" x14ac:dyDescent="0.25">
      <c r="A213" s="119"/>
      <c r="B213" s="120"/>
      <c r="C213" s="123"/>
      <c r="D213" s="122"/>
      <c r="E213" s="122"/>
      <c r="F213" s="122"/>
      <c r="G213" s="43"/>
      <c r="H213" s="116"/>
      <c r="I213" s="116"/>
      <c r="J213" s="117"/>
      <c r="K213" s="118"/>
      <c r="L213" s="118"/>
      <c r="M213" s="118"/>
      <c r="N213" s="35" t="s">
        <v>125</v>
      </c>
      <c r="O213" s="73">
        <v>605823</v>
      </c>
      <c r="P213" s="35" t="s">
        <v>50</v>
      </c>
      <c r="Q213" s="22"/>
      <c r="R213" s="35"/>
      <c r="S213" s="35"/>
    </row>
    <row r="214" spans="1:20" x14ac:dyDescent="0.25">
      <c r="A214" s="119"/>
      <c r="B214" s="120"/>
      <c r="C214" s="123"/>
      <c r="D214" s="122"/>
      <c r="E214" s="122"/>
      <c r="F214" s="122"/>
      <c r="G214" s="43"/>
      <c r="H214" s="116"/>
      <c r="I214" s="116"/>
      <c r="J214" s="117"/>
      <c r="K214" s="118"/>
      <c r="L214" s="118"/>
      <c r="M214" s="118"/>
      <c r="N214" s="35" t="s">
        <v>150</v>
      </c>
      <c r="O214" s="73">
        <v>22437.888888888891</v>
      </c>
      <c r="P214" s="35" t="s">
        <v>50</v>
      </c>
      <c r="Q214" s="22"/>
      <c r="R214" s="35"/>
      <c r="S214" s="35"/>
    </row>
    <row r="215" spans="1:20" x14ac:dyDescent="0.25">
      <c r="A215" s="119"/>
      <c r="B215" s="120"/>
      <c r="C215" s="123"/>
      <c r="D215" s="122"/>
      <c r="E215" s="122"/>
      <c r="F215" s="122"/>
      <c r="G215" s="43"/>
      <c r="H215" s="116"/>
      <c r="I215" s="116"/>
      <c r="J215" s="117"/>
      <c r="K215" s="118"/>
      <c r="L215" s="118"/>
      <c r="M215" s="118"/>
      <c r="N215" s="35" t="s">
        <v>49</v>
      </c>
      <c r="O215" s="73">
        <v>44875.777777777781</v>
      </c>
      <c r="P215" s="35" t="s">
        <v>50</v>
      </c>
      <c r="Q215" s="22"/>
      <c r="R215" s="35"/>
      <c r="S215" s="35"/>
    </row>
    <row r="216" spans="1:20" x14ac:dyDescent="0.25">
      <c r="A216" s="32">
        <v>1750</v>
      </c>
      <c r="B216" s="40" t="s">
        <v>374</v>
      </c>
      <c r="C216" s="34" t="s">
        <v>18</v>
      </c>
      <c r="D216" s="35">
        <v>82</v>
      </c>
      <c r="E216" s="35" t="s">
        <v>375</v>
      </c>
      <c r="F216" s="35" t="s">
        <v>376</v>
      </c>
      <c r="G216" s="43"/>
      <c r="H216" s="36">
        <v>43859</v>
      </c>
      <c r="I216" s="36">
        <v>43860</v>
      </c>
      <c r="J216" s="37">
        <f>I216+30</f>
        <v>43890</v>
      </c>
      <c r="K216" s="72">
        <v>1222000</v>
      </c>
      <c r="L216" s="38">
        <v>232180</v>
      </c>
      <c r="M216" s="72">
        <f t="shared" ref="M216:M235" si="16">K216+L216</f>
        <v>1454180</v>
      </c>
      <c r="N216" s="35" t="s">
        <v>290</v>
      </c>
      <c r="O216" s="73">
        <f t="shared" ref="O216:O234" si="17">K216</f>
        <v>1222000</v>
      </c>
      <c r="P216" s="35" t="s">
        <v>291</v>
      </c>
      <c r="Q216" s="35"/>
      <c r="R216" s="35"/>
      <c r="S216" s="35"/>
    </row>
    <row r="217" spans="1:20" x14ac:dyDescent="0.25">
      <c r="A217" s="32">
        <v>1751</v>
      </c>
      <c r="B217" s="40" t="s">
        <v>377</v>
      </c>
      <c r="C217" s="43" t="s">
        <v>18</v>
      </c>
      <c r="D217" s="35">
        <v>4549436</v>
      </c>
      <c r="E217" s="35" t="s">
        <v>139</v>
      </c>
      <c r="F217" s="35" t="s">
        <v>378</v>
      </c>
      <c r="G217" s="43"/>
      <c r="H217" s="36">
        <v>43850</v>
      </c>
      <c r="I217" s="36">
        <v>43860</v>
      </c>
      <c r="J217" s="37">
        <v>43871</v>
      </c>
      <c r="K217" s="72">
        <v>13892005</v>
      </c>
      <c r="L217" s="35"/>
      <c r="M217" s="72">
        <f t="shared" si="16"/>
        <v>13892005</v>
      </c>
      <c r="N217" s="35" t="s">
        <v>65</v>
      </c>
      <c r="O217" s="73">
        <f t="shared" si="17"/>
        <v>13892005</v>
      </c>
      <c r="P217" s="35" t="s">
        <v>65</v>
      </c>
      <c r="Q217" s="35"/>
      <c r="R217" s="35"/>
      <c r="S217" s="35"/>
    </row>
    <row r="218" spans="1:20" x14ac:dyDescent="0.25">
      <c r="A218" s="32">
        <v>1752</v>
      </c>
      <c r="B218" s="33" t="s">
        <v>379</v>
      </c>
      <c r="C218" s="43" t="s">
        <v>18</v>
      </c>
      <c r="D218" s="35">
        <v>980434587</v>
      </c>
      <c r="E218" s="35" t="s">
        <v>380</v>
      </c>
      <c r="F218" s="35" t="s">
        <v>381</v>
      </c>
      <c r="G218" s="43"/>
      <c r="H218" s="36">
        <v>43858</v>
      </c>
      <c r="I218" s="36">
        <v>43860</v>
      </c>
      <c r="J218" s="37">
        <f t="shared" ref="J218:J224" si="18">I218+30</f>
        <v>43890</v>
      </c>
      <c r="K218" s="72">
        <v>157172</v>
      </c>
      <c r="L218" s="35"/>
      <c r="M218" s="72">
        <f t="shared" si="16"/>
        <v>157172</v>
      </c>
      <c r="N218" s="35" t="s">
        <v>21</v>
      </c>
      <c r="O218" s="73">
        <f t="shared" si="17"/>
        <v>157172</v>
      </c>
      <c r="P218" s="35" t="s">
        <v>22</v>
      </c>
      <c r="Q218" s="35"/>
      <c r="R218" s="35"/>
      <c r="S218" s="35"/>
      <c r="T218" s="35"/>
    </row>
    <row r="219" spans="1:20" x14ac:dyDescent="0.25">
      <c r="A219" s="32">
        <v>1753</v>
      </c>
      <c r="B219" s="33" t="s">
        <v>382</v>
      </c>
      <c r="C219" s="33" t="s">
        <v>487</v>
      </c>
      <c r="D219" s="35">
        <v>5183595</v>
      </c>
      <c r="E219" s="35" t="s">
        <v>383</v>
      </c>
      <c r="F219" s="35" t="s">
        <v>384</v>
      </c>
      <c r="G219" s="43"/>
      <c r="H219" s="36">
        <v>43861</v>
      </c>
      <c r="I219" s="36">
        <v>43864</v>
      </c>
      <c r="J219" s="37">
        <f t="shared" si="18"/>
        <v>43894</v>
      </c>
      <c r="K219" s="70">
        <f>934.64+362.84</f>
        <v>1297.48</v>
      </c>
      <c r="L219" s="70"/>
      <c r="M219" s="70">
        <f t="shared" si="16"/>
        <v>1297.48</v>
      </c>
      <c r="N219" s="35" t="s">
        <v>129</v>
      </c>
      <c r="O219" s="73">
        <f t="shared" si="17"/>
        <v>1297.48</v>
      </c>
      <c r="P219" s="35" t="s">
        <v>130</v>
      </c>
      <c r="Q219" s="35"/>
      <c r="R219" s="35"/>
      <c r="S219" s="35"/>
      <c r="T219" s="35"/>
    </row>
    <row r="220" spans="1:20" x14ac:dyDescent="0.25">
      <c r="A220" s="32">
        <v>1754</v>
      </c>
      <c r="B220" s="33" t="s">
        <v>385</v>
      </c>
      <c r="C220" s="43" t="s">
        <v>18</v>
      </c>
      <c r="D220" s="35">
        <v>11265</v>
      </c>
      <c r="E220" s="35" t="s">
        <v>52</v>
      </c>
      <c r="F220" s="35" t="s">
        <v>53</v>
      </c>
      <c r="G220" s="43"/>
      <c r="H220" s="36">
        <v>43862</v>
      </c>
      <c r="I220" s="36">
        <v>43864</v>
      </c>
      <c r="J220" s="37">
        <f t="shared" si="18"/>
        <v>43894</v>
      </c>
      <c r="K220" s="72">
        <v>300000</v>
      </c>
      <c r="L220" s="38">
        <v>57000</v>
      </c>
      <c r="M220" s="72">
        <f t="shared" si="16"/>
        <v>357000</v>
      </c>
      <c r="N220" s="35" t="s">
        <v>54</v>
      </c>
      <c r="O220" s="73">
        <f t="shared" si="17"/>
        <v>300000</v>
      </c>
      <c r="P220" s="35" t="s">
        <v>55</v>
      </c>
      <c r="Q220" s="35"/>
      <c r="R220" s="35"/>
      <c r="S220" s="35"/>
      <c r="T220" s="35"/>
    </row>
    <row r="221" spans="1:20" x14ac:dyDescent="0.25">
      <c r="A221" s="32">
        <v>1755</v>
      </c>
      <c r="B221" s="33" t="s">
        <v>386</v>
      </c>
      <c r="C221" s="34" t="s">
        <v>18</v>
      </c>
      <c r="D221" s="35">
        <v>302542</v>
      </c>
      <c r="E221" s="35" t="s">
        <v>123</v>
      </c>
      <c r="F221" s="35" t="s">
        <v>387</v>
      </c>
      <c r="G221" s="43"/>
      <c r="H221" s="36">
        <v>43864</v>
      </c>
      <c r="I221" s="36">
        <v>43864</v>
      </c>
      <c r="J221" s="37">
        <f t="shared" si="18"/>
        <v>43894</v>
      </c>
      <c r="K221" s="72">
        <v>228698</v>
      </c>
      <c r="L221" s="38">
        <v>43452</v>
      </c>
      <c r="M221" s="72">
        <f t="shared" si="16"/>
        <v>272150</v>
      </c>
      <c r="N221" s="35" t="s">
        <v>219</v>
      </c>
      <c r="O221" s="73">
        <f t="shared" si="17"/>
        <v>228698</v>
      </c>
      <c r="P221" s="35" t="s">
        <v>29</v>
      </c>
      <c r="Q221" s="35"/>
      <c r="R221" s="35"/>
      <c r="S221" s="35"/>
    </row>
    <row r="222" spans="1:20" x14ac:dyDescent="0.25">
      <c r="A222" s="32">
        <v>1756</v>
      </c>
      <c r="B222" s="33" t="s">
        <v>388</v>
      </c>
      <c r="C222" s="34" t="s">
        <v>18</v>
      </c>
      <c r="D222" s="35">
        <v>50497</v>
      </c>
      <c r="E222" s="35" t="s">
        <v>281</v>
      </c>
      <c r="F222" s="35" t="s">
        <v>282</v>
      </c>
      <c r="G222" s="43"/>
      <c r="H222" s="36">
        <v>43864</v>
      </c>
      <c r="I222" s="36">
        <v>43864</v>
      </c>
      <c r="J222" s="37">
        <f t="shared" si="18"/>
        <v>43894</v>
      </c>
      <c r="K222" s="72">
        <v>48450</v>
      </c>
      <c r="L222" s="38">
        <v>9206</v>
      </c>
      <c r="M222" s="72">
        <f t="shared" si="16"/>
        <v>57656</v>
      </c>
      <c r="N222" s="35" t="s">
        <v>117</v>
      </c>
      <c r="O222" s="73">
        <f t="shared" si="17"/>
        <v>48450</v>
      </c>
      <c r="P222" s="35" t="s">
        <v>29</v>
      </c>
      <c r="Q222" s="35"/>
      <c r="R222" s="35"/>
      <c r="S222" s="35"/>
    </row>
    <row r="223" spans="1:20" x14ac:dyDescent="0.25">
      <c r="A223" s="32">
        <v>1757</v>
      </c>
      <c r="B223" s="33" t="s">
        <v>389</v>
      </c>
      <c r="C223" s="40" t="s">
        <v>57</v>
      </c>
      <c r="D223" s="58" t="s">
        <v>390</v>
      </c>
      <c r="E223" s="35" t="s">
        <v>133</v>
      </c>
      <c r="F223" s="35" t="s">
        <v>391</v>
      </c>
      <c r="G223" s="43"/>
      <c r="H223" s="36">
        <v>43862</v>
      </c>
      <c r="I223" s="36">
        <v>43864</v>
      </c>
      <c r="J223" s="37">
        <f t="shared" si="18"/>
        <v>43894</v>
      </c>
      <c r="K223" s="72">
        <v>3500000</v>
      </c>
      <c r="L223" s="38"/>
      <c r="M223" s="72">
        <f t="shared" si="16"/>
        <v>3500000</v>
      </c>
      <c r="N223" s="35" t="s">
        <v>21</v>
      </c>
      <c r="O223" s="73">
        <f t="shared" si="17"/>
        <v>3500000</v>
      </c>
      <c r="P223" s="35" t="s">
        <v>22</v>
      </c>
      <c r="Q223" s="35"/>
      <c r="R223" s="35"/>
      <c r="S223" s="35"/>
      <c r="T223" s="35"/>
    </row>
    <row r="224" spans="1:20" x14ac:dyDescent="0.25">
      <c r="A224" s="32">
        <v>1758</v>
      </c>
      <c r="B224" s="33" t="s">
        <v>392</v>
      </c>
      <c r="C224" s="33" t="s">
        <v>890</v>
      </c>
      <c r="D224" s="35">
        <v>452</v>
      </c>
      <c r="E224" s="35" t="s">
        <v>393</v>
      </c>
      <c r="F224" s="35" t="s">
        <v>394</v>
      </c>
      <c r="G224" s="43"/>
      <c r="H224" s="36">
        <v>43864</v>
      </c>
      <c r="I224" s="36">
        <v>43864</v>
      </c>
      <c r="J224" s="37">
        <f t="shared" si="18"/>
        <v>43894</v>
      </c>
      <c r="K224" s="72">
        <v>1880000</v>
      </c>
      <c r="L224" s="38">
        <v>357200</v>
      </c>
      <c r="M224" s="72">
        <f t="shared" si="16"/>
        <v>2237200</v>
      </c>
      <c r="N224" s="35" t="s">
        <v>60</v>
      </c>
      <c r="O224" s="73">
        <f t="shared" si="17"/>
        <v>1880000</v>
      </c>
      <c r="P224" s="35" t="s">
        <v>55</v>
      </c>
      <c r="Q224" s="35"/>
      <c r="R224" s="35"/>
      <c r="S224" s="35"/>
      <c r="T224" s="35"/>
    </row>
    <row r="225" spans="1:20" x14ac:dyDescent="0.25">
      <c r="A225" s="32">
        <v>1759</v>
      </c>
      <c r="B225" s="33" t="s">
        <v>395</v>
      </c>
      <c r="C225" s="43" t="s">
        <v>18</v>
      </c>
      <c r="D225" s="35" t="s">
        <v>396</v>
      </c>
      <c r="E225" s="35" t="s">
        <v>26</v>
      </c>
      <c r="F225" s="35" t="s">
        <v>27</v>
      </c>
      <c r="G225" s="43"/>
      <c r="H225" s="36">
        <v>43864</v>
      </c>
      <c r="I225" s="36">
        <v>43864</v>
      </c>
      <c r="J225" s="37">
        <v>43867</v>
      </c>
      <c r="K225" s="72">
        <v>3800000</v>
      </c>
      <c r="L225" s="38">
        <v>722000</v>
      </c>
      <c r="M225" s="72">
        <f t="shared" si="16"/>
        <v>4522000</v>
      </c>
      <c r="N225" s="35" t="s">
        <v>28</v>
      </c>
      <c r="O225" s="73">
        <f t="shared" si="17"/>
        <v>3800000</v>
      </c>
      <c r="P225" s="35" t="s">
        <v>29</v>
      </c>
      <c r="Q225" s="35"/>
      <c r="R225" s="35"/>
      <c r="S225" s="35"/>
    </row>
    <row r="226" spans="1:20" x14ac:dyDescent="0.25">
      <c r="A226" s="32">
        <v>1760</v>
      </c>
      <c r="B226" s="33" t="s">
        <v>397</v>
      </c>
      <c r="C226" s="43" t="s">
        <v>18</v>
      </c>
      <c r="D226" s="35">
        <v>11392</v>
      </c>
      <c r="E226" s="35" t="s">
        <v>84</v>
      </c>
      <c r="F226" s="35" t="s">
        <v>398</v>
      </c>
      <c r="G226" s="43"/>
      <c r="H226" s="36">
        <v>43864</v>
      </c>
      <c r="I226" s="36">
        <v>43864</v>
      </c>
      <c r="J226" s="37">
        <v>43864</v>
      </c>
      <c r="K226" s="72">
        <v>370253</v>
      </c>
      <c r="L226" s="38"/>
      <c r="M226" s="72">
        <f t="shared" si="16"/>
        <v>370253</v>
      </c>
      <c r="N226" s="35" t="s">
        <v>21</v>
      </c>
      <c r="O226" s="73">
        <f t="shared" si="17"/>
        <v>370253</v>
      </c>
      <c r="P226" s="35" t="s">
        <v>22</v>
      </c>
      <c r="Q226" s="35"/>
      <c r="R226" s="35"/>
      <c r="S226" s="35"/>
      <c r="T226" s="35"/>
    </row>
    <row r="227" spans="1:20" x14ac:dyDescent="0.25">
      <c r="A227" s="32">
        <v>1761</v>
      </c>
      <c r="B227" s="33" t="s">
        <v>399</v>
      </c>
      <c r="C227" s="40" t="s">
        <v>57</v>
      </c>
      <c r="D227" s="35">
        <v>37</v>
      </c>
      <c r="E227" s="35" t="s">
        <v>400</v>
      </c>
      <c r="F227" s="35" t="s">
        <v>401</v>
      </c>
      <c r="G227" s="43"/>
      <c r="H227" s="36">
        <v>43864</v>
      </c>
      <c r="I227" s="36">
        <v>43864</v>
      </c>
      <c r="J227" s="37">
        <f>I227+30</f>
        <v>43894</v>
      </c>
      <c r="K227" s="72">
        <v>370000</v>
      </c>
      <c r="L227" s="38">
        <v>70300</v>
      </c>
      <c r="M227" s="72">
        <f t="shared" si="16"/>
        <v>440300</v>
      </c>
      <c r="N227" s="35" t="s">
        <v>180</v>
      </c>
      <c r="O227" s="73">
        <f t="shared" si="17"/>
        <v>370000</v>
      </c>
      <c r="P227" s="35" t="s">
        <v>55</v>
      </c>
      <c r="Q227" s="35"/>
      <c r="R227" s="35"/>
      <c r="S227" s="35"/>
      <c r="T227" s="35"/>
    </row>
    <row r="228" spans="1:20" x14ac:dyDescent="0.25">
      <c r="A228" s="32">
        <v>1762</v>
      </c>
      <c r="B228" s="33" t="s">
        <v>402</v>
      </c>
      <c r="C228" s="34" t="s">
        <v>18</v>
      </c>
      <c r="D228" s="35">
        <v>302632</v>
      </c>
      <c r="E228" s="35" t="s">
        <v>123</v>
      </c>
      <c r="F228" s="35" t="s">
        <v>403</v>
      </c>
      <c r="G228" s="43"/>
      <c r="H228" s="36">
        <v>43865</v>
      </c>
      <c r="I228" s="36">
        <v>43865</v>
      </c>
      <c r="J228" s="37">
        <f>I228+30</f>
        <v>43895</v>
      </c>
      <c r="K228" s="72">
        <v>2735000</v>
      </c>
      <c r="L228" s="38">
        <v>519650</v>
      </c>
      <c r="M228" s="72">
        <f t="shared" si="16"/>
        <v>3254650</v>
      </c>
      <c r="N228" s="35" t="s">
        <v>146</v>
      </c>
      <c r="O228" s="73">
        <f t="shared" si="17"/>
        <v>2735000</v>
      </c>
      <c r="P228" s="35" t="s">
        <v>36</v>
      </c>
      <c r="Q228" s="35"/>
      <c r="R228" s="35"/>
      <c r="S228" s="35"/>
      <c r="T228" s="35"/>
    </row>
    <row r="229" spans="1:20" x14ac:dyDescent="0.25">
      <c r="A229" s="32">
        <v>1763</v>
      </c>
      <c r="B229" s="33" t="s">
        <v>404</v>
      </c>
      <c r="C229" s="34" t="s">
        <v>18</v>
      </c>
      <c r="D229" s="35">
        <v>16579204</v>
      </c>
      <c r="E229" s="35" t="s">
        <v>405</v>
      </c>
      <c r="F229" s="35" t="s">
        <v>69</v>
      </c>
      <c r="G229" s="43"/>
      <c r="H229" s="36">
        <v>43863</v>
      </c>
      <c r="I229" s="36">
        <v>43865</v>
      </c>
      <c r="J229" s="37">
        <v>43901</v>
      </c>
      <c r="K229" s="72">
        <v>45796</v>
      </c>
      <c r="L229" s="38">
        <f>8701+1832</f>
        <v>10533</v>
      </c>
      <c r="M229" s="72">
        <f t="shared" si="16"/>
        <v>56329</v>
      </c>
      <c r="N229" s="35" t="s">
        <v>54</v>
      </c>
      <c r="O229" s="73">
        <f t="shared" si="17"/>
        <v>45796</v>
      </c>
      <c r="P229" s="35" t="s">
        <v>55</v>
      </c>
      <c r="Q229" s="35"/>
      <c r="R229" s="35"/>
      <c r="S229" s="35"/>
      <c r="T229" s="35"/>
    </row>
    <row r="230" spans="1:20" x14ac:dyDescent="0.25">
      <c r="A230" s="32">
        <v>1764</v>
      </c>
      <c r="B230" s="33" t="s">
        <v>406</v>
      </c>
      <c r="C230" s="34" t="s">
        <v>18</v>
      </c>
      <c r="D230" s="35">
        <v>50547</v>
      </c>
      <c r="E230" s="35" t="s">
        <v>281</v>
      </c>
      <c r="F230" s="35" t="s">
        <v>407</v>
      </c>
      <c r="G230" s="43"/>
      <c r="H230" s="36">
        <v>43865</v>
      </c>
      <c r="I230" s="36">
        <v>43865</v>
      </c>
      <c r="J230" s="37">
        <f t="shared" ref="J230:J235" si="19">I230+30</f>
        <v>43895</v>
      </c>
      <c r="K230" s="72">
        <v>48450</v>
      </c>
      <c r="L230" s="38">
        <v>9206</v>
      </c>
      <c r="M230" s="72">
        <f t="shared" si="16"/>
        <v>57656</v>
      </c>
      <c r="N230" s="35" t="s">
        <v>117</v>
      </c>
      <c r="O230" s="73">
        <f t="shared" si="17"/>
        <v>48450</v>
      </c>
      <c r="P230" s="35" t="s">
        <v>29</v>
      </c>
      <c r="Q230" s="35"/>
      <c r="R230" s="35"/>
      <c r="S230" s="35"/>
    </row>
    <row r="231" spans="1:20" x14ac:dyDescent="0.25">
      <c r="A231" s="32">
        <v>1765</v>
      </c>
      <c r="B231" s="33" t="s">
        <v>408</v>
      </c>
      <c r="C231" s="40" t="s">
        <v>31</v>
      </c>
      <c r="D231" s="35">
        <v>9470</v>
      </c>
      <c r="E231" s="35" t="s">
        <v>33</v>
      </c>
      <c r="F231" s="35" t="s">
        <v>409</v>
      </c>
      <c r="G231" s="43"/>
      <c r="H231" s="36">
        <v>43864</v>
      </c>
      <c r="I231" s="36">
        <v>43865</v>
      </c>
      <c r="J231" s="37">
        <f t="shared" si="19"/>
        <v>43895</v>
      </c>
      <c r="K231" s="72">
        <v>5787600</v>
      </c>
      <c r="L231" s="38">
        <v>1099644</v>
      </c>
      <c r="M231" s="72">
        <f t="shared" si="16"/>
        <v>6887244</v>
      </c>
      <c r="N231" s="35" t="s">
        <v>44</v>
      </c>
      <c r="O231" s="73">
        <f t="shared" si="17"/>
        <v>5787600</v>
      </c>
      <c r="P231" s="35" t="s">
        <v>99</v>
      </c>
      <c r="Q231" s="35"/>
      <c r="R231" s="35"/>
      <c r="S231" s="35"/>
      <c r="T231" s="35"/>
    </row>
    <row r="232" spans="1:20" x14ac:dyDescent="0.25">
      <c r="A232" s="32">
        <v>1766</v>
      </c>
      <c r="B232" s="33" t="s">
        <v>410</v>
      </c>
      <c r="C232" s="40" t="s">
        <v>31</v>
      </c>
      <c r="D232" s="35">
        <v>9469</v>
      </c>
      <c r="E232" s="35" t="s">
        <v>33</v>
      </c>
      <c r="F232" s="35" t="s">
        <v>411</v>
      </c>
      <c r="G232" s="43"/>
      <c r="H232" s="36">
        <v>43864</v>
      </c>
      <c r="I232" s="36">
        <v>43865</v>
      </c>
      <c r="J232" s="37">
        <f t="shared" si="19"/>
        <v>43895</v>
      </c>
      <c r="K232" s="72">
        <v>3858400</v>
      </c>
      <c r="L232" s="38">
        <v>733096</v>
      </c>
      <c r="M232" s="72">
        <f t="shared" si="16"/>
        <v>4591496</v>
      </c>
      <c r="N232" s="35" t="s">
        <v>21</v>
      </c>
      <c r="O232" s="73">
        <f t="shared" si="17"/>
        <v>3858400</v>
      </c>
      <c r="P232" s="35" t="s">
        <v>22</v>
      </c>
      <c r="Q232" s="35"/>
      <c r="R232" s="35"/>
      <c r="S232" s="35"/>
      <c r="T232" s="35"/>
    </row>
    <row r="233" spans="1:20" x14ac:dyDescent="0.25">
      <c r="A233" s="32">
        <v>1767</v>
      </c>
      <c r="B233" s="33" t="s">
        <v>412</v>
      </c>
      <c r="C233" s="40" t="s">
        <v>31</v>
      </c>
      <c r="D233" s="35">
        <v>9471</v>
      </c>
      <c r="E233" s="35" t="s">
        <v>33</v>
      </c>
      <c r="F233" s="35" t="s">
        <v>413</v>
      </c>
      <c r="G233" s="43"/>
      <c r="H233" s="36">
        <v>43864</v>
      </c>
      <c r="I233" s="36">
        <v>43865</v>
      </c>
      <c r="J233" s="37">
        <f t="shared" si="19"/>
        <v>43895</v>
      </c>
      <c r="K233" s="72">
        <v>68777708</v>
      </c>
      <c r="L233" s="38">
        <v>13067765</v>
      </c>
      <c r="M233" s="72">
        <f t="shared" si="16"/>
        <v>81845473</v>
      </c>
      <c r="N233" s="35" t="s">
        <v>35</v>
      </c>
      <c r="O233" s="73">
        <f t="shared" si="17"/>
        <v>68777708</v>
      </c>
      <c r="P233" s="35" t="s">
        <v>36</v>
      </c>
      <c r="Q233" s="35"/>
      <c r="R233" s="35"/>
      <c r="S233" s="35"/>
      <c r="T233" s="35"/>
    </row>
    <row r="234" spans="1:20" x14ac:dyDescent="0.25">
      <c r="A234" s="32">
        <v>1768</v>
      </c>
      <c r="B234" s="33" t="s">
        <v>414</v>
      </c>
      <c r="C234" s="33" t="s">
        <v>1668</v>
      </c>
      <c r="D234" s="35">
        <v>40586</v>
      </c>
      <c r="E234" s="35" t="s">
        <v>92</v>
      </c>
      <c r="F234" s="35" t="s">
        <v>415</v>
      </c>
      <c r="G234" s="43"/>
      <c r="H234" s="36">
        <v>43865</v>
      </c>
      <c r="I234" s="36">
        <v>43865</v>
      </c>
      <c r="J234" s="37">
        <f t="shared" si="19"/>
        <v>43895</v>
      </c>
      <c r="K234" s="72">
        <v>380000</v>
      </c>
      <c r="L234" s="38">
        <v>72200</v>
      </c>
      <c r="M234" s="72">
        <f t="shared" si="16"/>
        <v>452200</v>
      </c>
      <c r="N234" s="35" t="s">
        <v>278</v>
      </c>
      <c r="O234" s="73">
        <f t="shared" si="17"/>
        <v>380000</v>
      </c>
      <c r="P234" s="35" t="s">
        <v>36</v>
      </c>
      <c r="Q234" s="35"/>
      <c r="R234" s="35"/>
      <c r="S234" s="35"/>
      <c r="T234" s="35"/>
    </row>
    <row r="235" spans="1:20" x14ac:dyDescent="0.25">
      <c r="A235" s="119">
        <v>1769</v>
      </c>
      <c r="B235" s="120" t="s">
        <v>416</v>
      </c>
      <c r="C235" s="124" t="s">
        <v>18</v>
      </c>
      <c r="D235" s="122">
        <v>11</v>
      </c>
      <c r="E235" s="122" t="s">
        <v>165</v>
      </c>
      <c r="F235" s="122" t="s">
        <v>417</v>
      </c>
      <c r="G235" s="43"/>
      <c r="H235" s="116">
        <v>43865</v>
      </c>
      <c r="I235" s="116">
        <v>43865</v>
      </c>
      <c r="J235" s="117">
        <f t="shared" si="19"/>
        <v>43895</v>
      </c>
      <c r="K235" s="118">
        <v>555596</v>
      </c>
      <c r="L235" s="118">
        <v>78203</v>
      </c>
      <c r="M235" s="118">
        <f t="shared" si="16"/>
        <v>633799</v>
      </c>
      <c r="N235" s="35" t="s">
        <v>21</v>
      </c>
      <c r="O235" s="73">
        <f>60000+12000+50420.17+72000+15126.05+12773.11+14117.65</f>
        <v>236436.97999999995</v>
      </c>
      <c r="P235" s="35" t="s">
        <v>22</v>
      </c>
      <c r="Q235" s="35"/>
      <c r="R235" s="35"/>
      <c r="S235" s="35"/>
      <c r="T235" s="35"/>
    </row>
    <row r="236" spans="1:20" x14ac:dyDescent="0.25">
      <c r="A236" s="119"/>
      <c r="B236" s="120"/>
      <c r="C236" s="124"/>
      <c r="D236" s="122"/>
      <c r="E236" s="122"/>
      <c r="F236" s="122"/>
      <c r="G236" s="43"/>
      <c r="H236" s="116"/>
      <c r="I236" s="116"/>
      <c r="J236" s="117"/>
      <c r="K236" s="118"/>
      <c r="L236" s="118"/>
      <c r="M236" s="118"/>
      <c r="N236" s="35" t="s">
        <v>125</v>
      </c>
      <c r="O236" s="73">
        <f>4033.61+21848.74</f>
        <v>25882.350000000002</v>
      </c>
      <c r="P236" s="35" t="s">
        <v>50</v>
      </c>
      <c r="Q236" s="35"/>
      <c r="R236" s="35"/>
      <c r="S236" s="35"/>
    </row>
    <row r="237" spans="1:20" x14ac:dyDescent="0.25">
      <c r="A237" s="119"/>
      <c r="B237" s="120"/>
      <c r="C237" s="124"/>
      <c r="D237" s="122"/>
      <c r="E237" s="122"/>
      <c r="F237" s="122"/>
      <c r="G237" s="43"/>
      <c r="H237" s="116"/>
      <c r="I237" s="116"/>
      <c r="J237" s="117"/>
      <c r="K237" s="118"/>
      <c r="L237" s="118"/>
      <c r="M237" s="118"/>
      <c r="N237" s="35" t="s">
        <v>278</v>
      </c>
      <c r="O237" s="73">
        <v>88235.29</v>
      </c>
      <c r="P237" s="35" t="s">
        <v>36</v>
      </c>
      <c r="Q237" s="35"/>
      <c r="R237" s="35"/>
      <c r="S237" s="35"/>
    </row>
    <row r="238" spans="1:20" x14ac:dyDescent="0.25">
      <c r="A238" s="119"/>
      <c r="B238" s="120"/>
      <c r="C238" s="124"/>
      <c r="D238" s="122"/>
      <c r="E238" s="122"/>
      <c r="F238" s="122"/>
      <c r="G238" s="43"/>
      <c r="H238" s="116"/>
      <c r="I238" s="116"/>
      <c r="J238" s="117"/>
      <c r="K238" s="118"/>
      <c r="L238" s="118"/>
      <c r="M238" s="118"/>
      <c r="N238" s="35" t="s">
        <v>117</v>
      </c>
      <c r="O238" s="73">
        <f>57142.86+147899.16</f>
        <v>205042.02000000002</v>
      </c>
      <c r="P238" s="35" t="s">
        <v>29</v>
      </c>
      <c r="Q238" s="35"/>
      <c r="R238" s="35"/>
      <c r="S238" s="35"/>
    </row>
    <row r="239" spans="1:20" x14ac:dyDescent="0.25">
      <c r="A239" s="32">
        <v>1770</v>
      </c>
      <c r="B239" s="33" t="s">
        <v>418</v>
      </c>
      <c r="C239" s="43" t="s">
        <v>419</v>
      </c>
      <c r="D239" s="35">
        <v>212</v>
      </c>
      <c r="E239" s="35" t="s">
        <v>19</v>
      </c>
      <c r="F239" s="35" t="s">
        <v>420</v>
      </c>
      <c r="G239" s="43"/>
      <c r="H239" s="36">
        <v>43865</v>
      </c>
      <c r="I239" s="36">
        <v>43865</v>
      </c>
      <c r="J239" s="37">
        <f t="shared" ref="J239:J259" si="20">I239+30</f>
        <v>43895</v>
      </c>
      <c r="K239" s="72">
        <v>14300000</v>
      </c>
      <c r="L239" s="38">
        <v>2717000</v>
      </c>
      <c r="M239" s="72">
        <f t="shared" ref="M239:M259" si="21">K239+L239</f>
        <v>17017000</v>
      </c>
      <c r="N239" s="35" t="s">
        <v>21</v>
      </c>
      <c r="O239" s="73">
        <f t="shared" ref="O239:O258" si="22">K239</f>
        <v>14300000</v>
      </c>
      <c r="P239" s="35" t="s">
        <v>22</v>
      </c>
      <c r="Q239" s="35"/>
      <c r="R239" s="35"/>
      <c r="S239" s="35"/>
      <c r="T239" s="35"/>
    </row>
    <row r="240" spans="1:20" x14ac:dyDescent="0.25">
      <c r="A240" s="32">
        <v>1771</v>
      </c>
      <c r="B240" s="33" t="s">
        <v>421</v>
      </c>
      <c r="C240" s="34" t="s">
        <v>18</v>
      </c>
      <c r="D240" s="35">
        <v>1566</v>
      </c>
      <c r="E240" s="35" t="s">
        <v>250</v>
      </c>
      <c r="F240" s="35" t="s">
        <v>422</v>
      </c>
      <c r="G240" s="43"/>
      <c r="H240" s="36">
        <v>43866</v>
      </c>
      <c r="I240" s="36">
        <v>43866</v>
      </c>
      <c r="J240" s="37">
        <f t="shared" si="20"/>
        <v>43896</v>
      </c>
      <c r="K240" s="72">
        <v>4300000</v>
      </c>
      <c r="L240" s="38">
        <v>817000</v>
      </c>
      <c r="M240" s="72">
        <f t="shared" si="21"/>
        <v>5117000</v>
      </c>
      <c r="N240" s="35" t="s">
        <v>28</v>
      </c>
      <c r="O240" s="73">
        <f t="shared" si="22"/>
        <v>4300000</v>
      </c>
      <c r="P240" s="35" t="s">
        <v>29</v>
      </c>
      <c r="Q240" s="35"/>
      <c r="R240" s="35"/>
      <c r="S240" s="35"/>
    </row>
    <row r="241" spans="1:20" x14ac:dyDescent="0.25">
      <c r="A241" s="32">
        <v>1772</v>
      </c>
      <c r="B241" s="33" t="s">
        <v>423</v>
      </c>
      <c r="C241" s="34" t="s">
        <v>18</v>
      </c>
      <c r="D241" s="35">
        <v>138</v>
      </c>
      <c r="E241" s="35" t="s">
        <v>81</v>
      </c>
      <c r="F241" s="35" t="s">
        <v>424</v>
      </c>
      <c r="G241" s="43"/>
      <c r="H241" s="36">
        <v>43866</v>
      </c>
      <c r="I241" s="36">
        <v>43866</v>
      </c>
      <c r="J241" s="37">
        <f t="shared" si="20"/>
        <v>43896</v>
      </c>
      <c r="K241" s="72">
        <v>1800000</v>
      </c>
      <c r="L241" s="38">
        <v>342000</v>
      </c>
      <c r="M241" s="72">
        <f t="shared" si="21"/>
        <v>2142000</v>
      </c>
      <c r="N241" s="35" t="s">
        <v>28</v>
      </c>
      <c r="O241" s="73">
        <f t="shared" si="22"/>
        <v>1800000</v>
      </c>
      <c r="P241" s="35" t="s">
        <v>29</v>
      </c>
      <c r="Q241" s="35"/>
      <c r="R241" s="35"/>
      <c r="S241" s="35"/>
    </row>
    <row r="242" spans="1:20" x14ac:dyDescent="0.25">
      <c r="A242" s="32">
        <v>1773</v>
      </c>
      <c r="B242" s="33" t="s">
        <v>425</v>
      </c>
      <c r="C242" s="33" t="s">
        <v>57</v>
      </c>
      <c r="D242" s="35">
        <v>2980</v>
      </c>
      <c r="E242" s="35" t="s">
        <v>58</v>
      </c>
      <c r="F242" s="35" t="s">
        <v>426</v>
      </c>
      <c r="G242" s="43"/>
      <c r="H242" s="36">
        <v>43864</v>
      </c>
      <c r="I242" s="36">
        <v>43866</v>
      </c>
      <c r="J242" s="37">
        <f t="shared" si="20"/>
        <v>43896</v>
      </c>
      <c r="K242" s="72">
        <v>27400000</v>
      </c>
      <c r="L242" s="38">
        <v>5206000</v>
      </c>
      <c r="M242" s="72">
        <f t="shared" si="21"/>
        <v>32606000</v>
      </c>
      <c r="N242" s="35" t="s">
        <v>60</v>
      </c>
      <c r="O242" s="73">
        <f t="shared" si="22"/>
        <v>27400000</v>
      </c>
      <c r="P242" s="35" t="s">
        <v>55</v>
      </c>
      <c r="Q242" s="35"/>
      <c r="R242" s="35"/>
      <c r="S242" s="35"/>
      <c r="T242" s="35"/>
    </row>
    <row r="243" spans="1:20" x14ac:dyDescent="0.25">
      <c r="A243" s="32">
        <v>1774</v>
      </c>
      <c r="B243" s="33" t="s">
        <v>427</v>
      </c>
      <c r="C243" s="43" t="s">
        <v>62</v>
      </c>
      <c r="D243" s="35" t="s">
        <v>63</v>
      </c>
      <c r="E243" s="35" t="s">
        <v>58</v>
      </c>
      <c r="F243" s="35" t="s">
        <v>428</v>
      </c>
      <c r="G243" s="43"/>
      <c r="H243" s="36">
        <v>43864</v>
      </c>
      <c r="I243" s="36">
        <v>43866</v>
      </c>
      <c r="J243" s="37">
        <f t="shared" si="20"/>
        <v>43896</v>
      </c>
      <c r="K243" s="72">
        <v>4021000</v>
      </c>
      <c r="L243" s="35"/>
      <c r="M243" s="72">
        <f t="shared" si="21"/>
        <v>4021000</v>
      </c>
      <c r="N243" s="35" t="s">
        <v>60</v>
      </c>
      <c r="O243" s="73">
        <f t="shared" si="22"/>
        <v>4021000</v>
      </c>
      <c r="P243" s="35" t="s">
        <v>55</v>
      </c>
      <c r="Q243" s="35"/>
      <c r="R243" s="35"/>
      <c r="S243" s="35"/>
      <c r="T243" s="35"/>
    </row>
    <row r="244" spans="1:20" x14ac:dyDescent="0.25">
      <c r="A244" s="32">
        <v>1775</v>
      </c>
      <c r="B244" s="33" t="s">
        <v>429</v>
      </c>
      <c r="C244" s="34" t="s">
        <v>18</v>
      </c>
      <c r="D244" s="35">
        <v>6200874</v>
      </c>
      <c r="E244" s="35" t="s">
        <v>199</v>
      </c>
      <c r="F244" s="35" t="s">
        <v>200</v>
      </c>
      <c r="G244" s="43"/>
      <c r="H244" s="36">
        <v>43865</v>
      </c>
      <c r="I244" s="36">
        <v>43866</v>
      </c>
      <c r="J244" s="37">
        <f t="shared" si="20"/>
        <v>43896</v>
      </c>
      <c r="K244" s="72">
        <v>81261756</v>
      </c>
      <c r="L244" s="38">
        <v>15439734</v>
      </c>
      <c r="M244" s="72">
        <f t="shared" si="21"/>
        <v>96701490</v>
      </c>
      <c r="N244" s="35" t="s">
        <v>60</v>
      </c>
      <c r="O244" s="73">
        <f t="shared" si="22"/>
        <v>81261756</v>
      </c>
      <c r="P244" s="35" t="s">
        <v>55</v>
      </c>
      <c r="Q244" s="35"/>
      <c r="R244" s="35"/>
      <c r="S244" s="35"/>
      <c r="T244" s="35"/>
    </row>
    <row r="245" spans="1:20" x14ac:dyDescent="0.25">
      <c r="A245" s="32">
        <v>1776</v>
      </c>
      <c r="B245" s="33" t="s">
        <v>430</v>
      </c>
      <c r="C245" s="34" t="s">
        <v>18</v>
      </c>
      <c r="D245" s="35">
        <v>45282</v>
      </c>
      <c r="E245" s="35" t="s">
        <v>47</v>
      </c>
      <c r="F245" s="35" t="s">
        <v>112</v>
      </c>
      <c r="G245" s="43"/>
      <c r="H245" s="36">
        <v>43865</v>
      </c>
      <c r="I245" s="36">
        <v>43866</v>
      </c>
      <c r="J245" s="37">
        <f t="shared" si="20"/>
        <v>43896</v>
      </c>
      <c r="K245" s="72">
        <v>160463</v>
      </c>
      <c r="L245" s="38">
        <v>26574</v>
      </c>
      <c r="M245" s="72">
        <f t="shared" si="21"/>
        <v>187037</v>
      </c>
      <c r="N245" s="35" t="s">
        <v>21</v>
      </c>
      <c r="O245" s="73">
        <f t="shared" si="22"/>
        <v>160463</v>
      </c>
      <c r="P245" s="35" t="s">
        <v>22</v>
      </c>
      <c r="Q245" s="35"/>
      <c r="R245" s="35"/>
      <c r="S245" s="35"/>
      <c r="T245" s="35"/>
    </row>
    <row r="246" spans="1:20" x14ac:dyDescent="0.25">
      <c r="A246" s="32">
        <v>1777</v>
      </c>
      <c r="B246" s="33" t="s">
        <v>431</v>
      </c>
      <c r="C246" s="34" t="s">
        <v>18</v>
      </c>
      <c r="D246" s="35">
        <v>45284</v>
      </c>
      <c r="E246" s="35" t="s">
        <v>47</v>
      </c>
      <c r="F246" s="35" t="s">
        <v>112</v>
      </c>
      <c r="G246" s="43"/>
      <c r="H246" s="36">
        <v>43865</v>
      </c>
      <c r="I246" s="36">
        <v>43866</v>
      </c>
      <c r="J246" s="37">
        <f t="shared" si="20"/>
        <v>43896</v>
      </c>
      <c r="K246" s="72">
        <v>51000</v>
      </c>
      <c r="L246" s="38">
        <v>4860</v>
      </c>
      <c r="M246" s="72">
        <f t="shared" si="21"/>
        <v>55860</v>
      </c>
      <c r="N246" s="35" t="s">
        <v>21</v>
      </c>
      <c r="O246" s="73">
        <f t="shared" si="22"/>
        <v>51000</v>
      </c>
      <c r="P246" s="35" t="s">
        <v>22</v>
      </c>
      <c r="Q246" s="35"/>
      <c r="R246" s="35"/>
      <c r="S246" s="35"/>
      <c r="T246" s="35"/>
    </row>
    <row r="247" spans="1:20" x14ac:dyDescent="0.25">
      <c r="A247" s="32">
        <v>1778</v>
      </c>
      <c r="B247" s="33" t="s">
        <v>432</v>
      </c>
      <c r="C247" s="34" t="s">
        <v>18</v>
      </c>
      <c r="D247" s="35">
        <v>8109</v>
      </c>
      <c r="E247" s="35" t="s">
        <v>115</v>
      </c>
      <c r="F247" s="35" t="s">
        <v>116</v>
      </c>
      <c r="G247" s="43"/>
      <c r="H247" s="36">
        <v>43866</v>
      </c>
      <c r="I247" s="36">
        <v>43866</v>
      </c>
      <c r="J247" s="37">
        <f t="shared" si="20"/>
        <v>43896</v>
      </c>
      <c r="K247" s="72">
        <v>894900</v>
      </c>
      <c r="L247" s="38"/>
      <c r="M247" s="72">
        <f t="shared" si="21"/>
        <v>894900</v>
      </c>
      <c r="N247" s="35" t="s">
        <v>117</v>
      </c>
      <c r="O247" s="73">
        <f t="shared" si="22"/>
        <v>894900</v>
      </c>
      <c r="P247" s="35" t="s">
        <v>29</v>
      </c>
      <c r="Q247" s="35"/>
      <c r="R247" s="35"/>
      <c r="S247" s="35"/>
    </row>
    <row r="248" spans="1:20" x14ac:dyDescent="0.25">
      <c r="A248" s="32">
        <v>1779</v>
      </c>
      <c r="B248" s="33" t="s">
        <v>433</v>
      </c>
      <c r="C248" s="34" t="s">
        <v>18</v>
      </c>
      <c r="D248" s="35">
        <v>2058</v>
      </c>
      <c r="E248" s="35" t="s">
        <v>434</v>
      </c>
      <c r="F248" s="35" t="s">
        <v>435</v>
      </c>
      <c r="G248" s="43"/>
      <c r="H248" s="36">
        <v>43864</v>
      </c>
      <c r="I248" s="36">
        <v>43866</v>
      </c>
      <c r="J248" s="37">
        <f t="shared" si="20"/>
        <v>43896</v>
      </c>
      <c r="K248" s="72">
        <v>120000</v>
      </c>
      <c r="L248" s="38"/>
      <c r="M248" s="72">
        <f t="shared" si="21"/>
        <v>120000</v>
      </c>
      <c r="N248" s="35" t="s">
        <v>54</v>
      </c>
      <c r="O248" s="73">
        <f t="shared" si="22"/>
        <v>120000</v>
      </c>
      <c r="P248" s="35" t="s">
        <v>55</v>
      </c>
      <c r="Q248" s="35"/>
      <c r="R248" s="35"/>
      <c r="S248" s="35"/>
      <c r="T248" s="35"/>
    </row>
    <row r="249" spans="1:20" x14ac:dyDescent="0.25">
      <c r="A249" s="32">
        <v>1780</v>
      </c>
      <c r="B249" s="33" t="s">
        <v>436</v>
      </c>
      <c r="C249" s="40" t="s">
        <v>31</v>
      </c>
      <c r="D249" s="35">
        <v>9481</v>
      </c>
      <c r="E249" s="35" t="s">
        <v>33</v>
      </c>
      <c r="F249" s="35" t="s">
        <v>437</v>
      </c>
      <c r="G249" s="43"/>
      <c r="H249" s="36">
        <v>43865</v>
      </c>
      <c r="I249" s="36">
        <v>43866</v>
      </c>
      <c r="J249" s="37">
        <f t="shared" si="20"/>
        <v>43896</v>
      </c>
      <c r="K249" s="72">
        <v>1009104</v>
      </c>
      <c r="L249" s="38">
        <v>191730</v>
      </c>
      <c r="M249" s="72">
        <f t="shared" si="21"/>
        <v>1200834</v>
      </c>
      <c r="N249" s="35" t="s">
        <v>44</v>
      </c>
      <c r="O249" s="73">
        <f t="shared" si="22"/>
        <v>1009104</v>
      </c>
      <c r="P249" s="35" t="s">
        <v>99</v>
      </c>
      <c r="Q249" s="35"/>
      <c r="R249" s="35"/>
      <c r="S249" s="35"/>
      <c r="T249" s="35"/>
    </row>
    <row r="250" spans="1:20" x14ac:dyDescent="0.25">
      <c r="A250" s="32">
        <v>1781</v>
      </c>
      <c r="B250" s="33" t="s">
        <v>438</v>
      </c>
      <c r="C250" s="34" t="s">
        <v>18</v>
      </c>
      <c r="D250" s="35">
        <v>9480</v>
      </c>
      <c r="E250" s="35" t="s">
        <v>33</v>
      </c>
      <c r="F250" s="35" t="s">
        <v>439</v>
      </c>
      <c r="G250" s="43"/>
      <c r="H250" s="36">
        <v>43865</v>
      </c>
      <c r="I250" s="36">
        <v>43866</v>
      </c>
      <c r="J250" s="37">
        <f t="shared" si="20"/>
        <v>43896</v>
      </c>
      <c r="K250" s="72">
        <v>70385</v>
      </c>
      <c r="L250" s="38">
        <v>13373</v>
      </c>
      <c r="M250" s="72">
        <f t="shared" si="21"/>
        <v>83758</v>
      </c>
      <c r="N250" s="35" t="s">
        <v>21</v>
      </c>
      <c r="O250" s="73">
        <f t="shared" si="22"/>
        <v>70385</v>
      </c>
      <c r="P250" s="35" t="s">
        <v>22</v>
      </c>
      <c r="Q250" s="35"/>
      <c r="R250" s="35"/>
      <c r="S250" s="35"/>
      <c r="T250" s="35"/>
    </row>
    <row r="251" spans="1:20" x14ac:dyDescent="0.25">
      <c r="A251" s="32">
        <v>1782</v>
      </c>
      <c r="B251" s="33" t="s">
        <v>440</v>
      </c>
      <c r="C251" s="40" t="s">
        <v>31</v>
      </c>
      <c r="D251" s="35">
        <v>9478</v>
      </c>
      <c r="E251" s="35" t="s">
        <v>33</v>
      </c>
      <c r="F251" s="35" t="s">
        <v>105</v>
      </c>
      <c r="G251" s="43"/>
      <c r="H251" s="36">
        <v>43865</v>
      </c>
      <c r="I251" s="36">
        <v>43866</v>
      </c>
      <c r="J251" s="37">
        <f t="shared" si="20"/>
        <v>43896</v>
      </c>
      <c r="K251" s="72">
        <v>48265751</v>
      </c>
      <c r="L251" s="38">
        <v>9170493</v>
      </c>
      <c r="M251" s="72">
        <f t="shared" si="21"/>
        <v>57436244</v>
      </c>
      <c r="N251" s="35" t="s">
        <v>35</v>
      </c>
      <c r="O251" s="73">
        <f t="shared" si="22"/>
        <v>48265751</v>
      </c>
      <c r="P251" s="35" t="s">
        <v>36</v>
      </c>
      <c r="Q251" s="35"/>
      <c r="R251" s="35"/>
      <c r="S251" s="35"/>
      <c r="T251" s="35"/>
    </row>
    <row r="252" spans="1:20" x14ac:dyDescent="0.25">
      <c r="A252" s="32">
        <v>1783</v>
      </c>
      <c r="B252" s="33" t="s">
        <v>441</v>
      </c>
      <c r="C252" s="40" t="s">
        <v>31</v>
      </c>
      <c r="D252" s="35">
        <v>9479</v>
      </c>
      <c r="E252" s="35" t="s">
        <v>442</v>
      </c>
      <c r="F252" s="35" t="s">
        <v>443</v>
      </c>
      <c r="G252" s="43"/>
      <c r="H252" s="36">
        <v>43865</v>
      </c>
      <c r="I252" s="36">
        <v>43866</v>
      </c>
      <c r="J252" s="37">
        <f t="shared" si="20"/>
        <v>43896</v>
      </c>
      <c r="K252" s="72">
        <v>2167608</v>
      </c>
      <c r="L252" s="38">
        <v>411846</v>
      </c>
      <c r="M252" s="72">
        <f t="shared" si="21"/>
        <v>2579454</v>
      </c>
      <c r="N252" s="35" t="s">
        <v>125</v>
      </c>
      <c r="O252" s="73">
        <f t="shared" si="22"/>
        <v>2167608</v>
      </c>
      <c r="P252" s="35" t="s">
        <v>50</v>
      </c>
      <c r="Q252" s="35"/>
      <c r="R252" s="35"/>
      <c r="S252" s="35"/>
    </row>
    <row r="253" spans="1:20" x14ac:dyDescent="0.25">
      <c r="A253" s="32">
        <v>1784</v>
      </c>
      <c r="B253" s="33" t="s">
        <v>444</v>
      </c>
      <c r="C253" s="34" t="s">
        <v>18</v>
      </c>
      <c r="D253" s="35">
        <v>2789</v>
      </c>
      <c r="E253" s="35" t="s">
        <v>365</v>
      </c>
      <c r="F253" s="35" t="s">
        <v>445</v>
      </c>
      <c r="G253" s="43"/>
      <c r="H253" s="36">
        <v>43866</v>
      </c>
      <c r="I253" s="36">
        <v>43866</v>
      </c>
      <c r="J253" s="37">
        <f t="shared" si="20"/>
        <v>43896</v>
      </c>
      <c r="K253" s="72">
        <v>350000</v>
      </c>
      <c r="L253" s="38">
        <v>66500</v>
      </c>
      <c r="M253" s="72">
        <f t="shared" si="21"/>
        <v>416500</v>
      </c>
      <c r="N253" s="35" t="s">
        <v>28</v>
      </c>
      <c r="O253" s="73">
        <f t="shared" si="22"/>
        <v>350000</v>
      </c>
      <c r="P253" s="35" t="s">
        <v>29</v>
      </c>
      <c r="Q253" s="35"/>
      <c r="R253" s="35"/>
      <c r="S253" s="35"/>
    </row>
    <row r="254" spans="1:20" x14ac:dyDescent="0.25">
      <c r="A254" s="32">
        <v>1785</v>
      </c>
      <c r="B254" s="33" t="s">
        <v>446</v>
      </c>
      <c r="C254" s="40" t="s">
        <v>31</v>
      </c>
      <c r="D254" s="35">
        <v>299232</v>
      </c>
      <c r="E254" s="35" t="s">
        <v>152</v>
      </c>
      <c r="F254" s="35" t="s">
        <v>447</v>
      </c>
      <c r="G254" s="43"/>
      <c r="H254" s="36">
        <v>43866</v>
      </c>
      <c r="I254" s="36">
        <v>43867</v>
      </c>
      <c r="J254" s="37">
        <f t="shared" si="20"/>
        <v>43897</v>
      </c>
      <c r="K254" s="72">
        <v>4270</v>
      </c>
      <c r="L254" s="38"/>
      <c r="M254" s="72">
        <f t="shared" si="21"/>
        <v>4270</v>
      </c>
      <c r="N254" s="35" t="s">
        <v>278</v>
      </c>
      <c r="O254" s="73">
        <f t="shared" si="22"/>
        <v>4270</v>
      </c>
      <c r="P254" s="35" t="s">
        <v>36</v>
      </c>
      <c r="Q254" s="35"/>
      <c r="R254" s="35"/>
      <c r="S254" s="35"/>
      <c r="T254" s="35"/>
    </row>
    <row r="255" spans="1:20" x14ac:dyDescent="0.25">
      <c r="A255" s="32">
        <v>1786</v>
      </c>
      <c r="B255" s="33" t="s">
        <v>448</v>
      </c>
      <c r="C255" s="34" t="s">
        <v>18</v>
      </c>
      <c r="D255" s="35">
        <v>299231</v>
      </c>
      <c r="E255" s="35" t="s">
        <v>152</v>
      </c>
      <c r="F255" s="35" t="s">
        <v>449</v>
      </c>
      <c r="G255" s="43"/>
      <c r="H255" s="36">
        <v>43866</v>
      </c>
      <c r="I255" s="36">
        <v>43867</v>
      </c>
      <c r="J255" s="37">
        <f t="shared" si="20"/>
        <v>43897</v>
      </c>
      <c r="K255" s="72">
        <v>4270</v>
      </c>
      <c r="L255" s="38"/>
      <c r="M255" s="72">
        <f t="shared" si="21"/>
        <v>4270</v>
      </c>
      <c r="N255" s="35" t="s">
        <v>154</v>
      </c>
      <c r="O255" s="73">
        <f t="shared" si="22"/>
        <v>4270</v>
      </c>
      <c r="P255" s="35" t="s">
        <v>55</v>
      </c>
      <c r="Q255" s="35"/>
      <c r="R255" s="35"/>
      <c r="S255" s="35"/>
      <c r="T255" s="35"/>
    </row>
    <row r="256" spans="1:20" x14ac:dyDescent="0.25">
      <c r="A256" s="32">
        <v>1787</v>
      </c>
      <c r="B256" s="33" t="s">
        <v>450</v>
      </c>
      <c r="C256" s="43" t="s">
        <v>18</v>
      </c>
      <c r="D256" s="35">
        <v>175</v>
      </c>
      <c r="E256" s="35" t="s">
        <v>176</v>
      </c>
      <c r="F256" s="35" t="s">
        <v>177</v>
      </c>
      <c r="G256" s="43"/>
      <c r="H256" s="36">
        <v>2</v>
      </c>
      <c r="I256" s="36">
        <v>43867</v>
      </c>
      <c r="J256" s="37">
        <f t="shared" si="20"/>
        <v>43897</v>
      </c>
      <c r="K256" s="72">
        <v>1455600</v>
      </c>
      <c r="L256" s="38"/>
      <c r="M256" s="72">
        <f t="shared" si="21"/>
        <v>1455600</v>
      </c>
      <c r="N256" s="35" t="s">
        <v>28</v>
      </c>
      <c r="O256" s="73">
        <f t="shared" si="22"/>
        <v>1455600</v>
      </c>
      <c r="P256" s="35" t="s">
        <v>29</v>
      </c>
      <c r="Q256" s="35"/>
      <c r="R256" s="35"/>
      <c r="S256" s="35"/>
    </row>
    <row r="257" spans="1:20" x14ac:dyDescent="0.25">
      <c r="A257" s="32">
        <v>1788</v>
      </c>
      <c r="B257" s="33" t="s">
        <v>451</v>
      </c>
      <c r="C257" s="34" t="s">
        <v>18</v>
      </c>
      <c r="D257" s="35">
        <v>3715</v>
      </c>
      <c r="E257" s="35" t="s">
        <v>452</v>
      </c>
      <c r="F257" s="35" t="s">
        <v>453</v>
      </c>
      <c r="G257" s="43"/>
      <c r="H257" s="36">
        <v>43862</v>
      </c>
      <c r="I257" s="36">
        <v>43867</v>
      </c>
      <c r="J257" s="37">
        <f t="shared" si="20"/>
        <v>43897</v>
      </c>
      <c r="K257" s="72">
        <v>862180</v>
      </c>
      <c r="L257" s="38">
        <v>163814</v>
      </c>
      <c r="M257" s="72">
        <f t="shared" si="21"/>
        <v>1025994</v>
      </c>
      <c r="N257" s="35" t="s">
        <v>89</v>
      </c>
      <c r="O257" s="73">
        <f t="shared" si="22"/>
        <v>862180</v>
      </c>
      <c r="P257" s="35" t="s">
        <v>90</v>
      </c>
      <c r="Q257" s="35"/>
      <c r="R257" s="35"/>
      <c r="S257" s="35"/>
      <c r="T257" s="35"/>
    </row>
    <row r="258" spans="1:20" x14ac:dyDescent="0.25">
      <c r="A258" s="32">
        <v>1789</v>
      </c>
      <c r="B258" s="33" t="s">
        <v>454</v>
      </c>
      <c r="C258" s="34" t="s">
        <v>18</v>
      </c>
      <c r="D258" s="35">
        <v>253255</v>
      </c>
      <c r="E258" s="35" t="s">
        <v>136</v>
      </c>
      <c r="F258" s="35" t="s">
        <v>455</v>
      </c>
      <c r="G258" s="43"/>
      <c r="H258" s="36">
        <v>43865</v>
      </c>
      <c r="I258" s="36">
        <v>43867</v>
      </c>
      <c r="J258" s="37">
        <f t="shared" si="20"/>
        <v>43897</v>
      </c>
      <c r="K258" s="72">
        <v>195584</v>
      </c>
      <c r="L258" s="38">
        <v>3716</v>
      </c>
      <c r="M258" s="72">
        <f t="shared" si="21"/>
        <v>199300</v>
      </c>
      <c r="N258" s="35" t="s">
        <v>21</v>
      </c>
      <c r="O258" s="73">
        <f t="shared" si="22"/>
        <v>195584</v>
      </c>
      <c r="P258" s="35" t="s">
        <v>22</v>
      </c>
      <c r="Q258" s="35"/>
      <c r="R258" s="35"/>
      <c r="S258" s="35"/>
      <c r="T258" s="35"/>
    </row>
    <row r="259" spans="1:20" x14ac:dyDescent="0.25">
      <c r="A259" s="119">
        <v>1790</v>
      </c>
      <c r="B259" s="120" t="s">
        <v>456</v>
      </c>
      <c r="C259" s="121" t="s">
        <v>18</v>
      </c>
      <c r="D259" s="122" t="s">
        <v>457</v>
      </c>
      <c r="E259" s="122" t="s">
        <v>207</v>
      </c>
      <c r="F259" s="122" t="s">
        <v>458</v>
      </c>
      <c r="G259" s="43"/>
      <c r="H259" s="116">
        <v>43866</v>
      </c>
      <c r="I259" s="116">
        <v>43867</v>
      </c>
      <c r="J259" s="117">
        <f t="shared" si="20"/>
        <v>43897</v>
      </c>
      <c r="K259" s="118">
        <v>3510000</v>
      </c>
      <c r="L259" s="118">
        <v>666900</v>
      </c>
      <c r="M259" s="118">
        <f t="shared" si="21"/>
        <v>4176900</v>
      </c>
      <c r="N259" s="35" t="s">
        <v>73</v>
      </c>
      <c r="O259" s="73">
        <v>130000</v>
      </c>
      <c r="P259" s="35" t="s">
        <v>36</v>
      </c>
      <c r="Q259" s="35"/>
      <c r="R259" s="35"/>
      <c r="S259" s="35"/>
      <c r="T259" s="35"/>
    </row>
    <row r="260" spans="1:20" x14ac:dyDescent="0.25">
      <c r="A260" s="119"/>
      <c r="B260" s="120"/>
      <c r="C260" s="121"/>
      <c r="D260" s="122"/>
      <c r="E260" s="122"/>
      <c r="F260" s="122"/>
      <c r="G260" s="43"/>
      <c r="H260" s="116"/>
      <c r="I260" s="116"/>
      <c r="J260" s="117"/>
      <c r="K260" s="118"/>
      <c r="L260" s="118"/>
      <c r="M260" s="118"/>
      <c r="N260" s="35" t="s">
        <v>35</v>
      </c>
      <c r="O260" s="73">
        <v>780000</v>
      </c>
      <c r="P260" s="35" t="s">
        <v>36</v>
      </c>
      <c r="Q260" s="35"/>
      <c r="R260" s="35"/>
      <c r="S260" s="35"/>
    </row>
    <row r="261" spans="1:20" x14ac:dyDescent="0.25">
      <c r="A261" s="119"/>
      <c r="B261" s="120"/>
      <c r="C261" s="121"/>
      <c r="D261" s="122"/>
      <c r="E261" s="122"/>
      <c r="F261" s="122"/>
      <c r="G261" s="43"/>
      <c r="H261" s="116"/>
      <c r="I261" s="116"/>
      <c r="J261" s="117"/>
      <c r="K261" s="118"/>
      <c r="L261" s="118"/>
      <c r="M261" s="118"/>
      <c r="N261" s="35" t="s">
        <v>145</v>
      </c>
      <c r="O261" s="73">
        <v>910000</v>
      </c>
      <c r="P261" s="35" t="s">
        <v>36</v>
      </c>
      <c r="Q261" s="35"/>
      <c r="R261" s="35"/>
      <c r="S261" s="35"/>
    </row>
    <row r="262" spans="1:20" x14ac:dyDescent="0.25">
      <c r="A262" s="119"/>
      <c r="B262" s="120"/>
      <c r="C262" s="121"/>
      <c r="D262" s="122"/>
      <c r="E262" s="122"/>
      <c r="F262" s="122"/>
      <c r="G262" s="43"/>
      <c r="H262" s="116"/>
      <c r="I262" s="116"/>
      <c r="J262" s="117"/>
      <c r="K262" s="118"/>
      <c r="L262" s="118"/>
      <c r="M262" s="118"/>
      <c r="N262" s="35" t="s">
        <v>146</v>
      </c>
      <c r="O262" s="73">
        <v>260000</v>
      </c>
      <c r="P262" s="35" t="s">
        <v>36</v>
      </c>
      <c r="Q262" s="35"/>
      <c r="R262" s="35"/>
      <c r="S262" s="35"/>
    </row>
    <row r="263" spans="1:20" x14ac:dyDescent="0.25">
      <c r="A263" s="119"/>
      <c r="B263" s="120"/>
      <c r="C263" s="121"/>
      <c r="D263" s="122"/>
      <c r="E263" s="122"/>
      <c r="F263" s="122"/>
      <c r="G263" s="43"/>
      <c r="H263" s="116"/>
      <c r="I263" s="116"/>
      <c r="J263" s="117"/>
      <c r="K263" s="118"/>
      <c r="L263" s="118"/>
      <c r="M263" s="118"/>
      <c r="N263" s="35" t="s">
        <v>121</v>
      </c>
      <c r="O263" s="73">
        <v>390000</v>
      </c>
      <c r="P263" s="35" t="s">
        <v>36</v>
      </c>
      <c r="Q263" s="35"/>
      <c r="R263" s="35"/>
      <c r="S263" s="35"/>
    </row>
    <row r="264" spans="1:20" x14ac:dyDescent="0.25">
      <c r="A264" s="119"/>
      <c r="B264" s="120"/>
      <c r="C264" s="121"/>
      <c r="D264" s="122"/>
      <c r="E264" s="122"/>
      <c r="F264" s="122"/>
      <c r="G264" s="43"/>
      <c r="H264" s="116"/>
      <c r="I264" s="116"/>
      <c r="J264" s="117"/>
      <c r="K264" s="118"/>
      <c r="L264" s="118"/>
      <c r="M264" s="118"/>
      <c r="N264" s="35" t="s">
        <v>148</v>
      </c>
      <c r="O264" s="73">
        <v>260000</v>
      </c>
      <c r="P264" s="35" t="s">
        <v>36</v>
      </c>
      <c r="Q264" s="35"/>
      <c r="R264" s="35"/>
      <c r="S264" s="35"/>
    </row>
    <row r="265" spans="1:20" x14ac:dyDescent="0.25">
      <c r="A265" s="119"/>
      <c r="B265" s="120"/>
      <c r="C265" s="121"/>
      <c r="D265" s="122"/>
      <c r="E265" s="122"/>
      <c r="F265" s="122"/>
      <c r="G265" s="43"/>
      <c r="H265" s="116"/>
      <c r="I265" s="116"/>
      <c r="J265" s="117"/>
      <c r="K265" s="118"/>
      <c r="L265" s="118"/>
      <c r="M265" s="118"/>
      <c r="N265" s="35" t="s">
        <v>150</v>
      </c>
      <c r="O265" s="73">
        <v>130000</v>
      </c>
      <c r="P265" s="35" t="s">
        <v>50</v>
      </c>
      <c r="Q265" s="35"/>
      <c r="R265" s="35"/>
      <c r="S265" s="35"/>
    </row>
    <row r="266" spans="1:20" x14ac:dyDescent="0.25">
      <c r="A266" s="119"/>
      <c r="B266" s="120"/>
      <c r="C266" s="121"/>
      <c r="D266" s="122"/>
      <c r="E266" s="122"/>
      <c r="F266" s="122"/>
      <c r="G266" s="43"/>
      <c r="H266" s="116"/>
      <c r="I266" s="116"/>
      <c r="J266" s="117"/>
      <c r="K266" s="118"/>
      <c r="L266" s="118"/>
      <c r="M266" s="118"/>
      <c r="N266" s="35" t="s">
        <v>125</v>
      </c>
      <c r="O266" s="73">
        <v>650000</v>
      </c>
      <c r="P266" s="35" t="s">
        <v>50</v>
      </c>
      <c r="Q266" s="35"/>
      <c r="R266" s="35"/>
      <c r="S266" s="35"/>
    </row>
    <row r="267" spans="1:20" x14ac:dyDescent="0.25">
      <c r="A267" s="32">
        <v>1791</v>
      </c>
      <c r="B267" s="33" t="s">
        <v>459</v>
      </c>
      <c r="C267" s="34" t="s">
        <v>18</v>
      </c>
      <c r="D267" s="35">
        <v>3818</v>
      </c>
      <c r="E267" s="35" t="s">
        <v>452</v>
      </c>
      <c r="F267" s="35" t="s">
        <v>460</v>
      </c>
      <c r="G267" s="43"/>
      <c r="H267" s="36">
        <v>43862</v>
      </c>
      <c r="I267" s="36">
        <v>43867</v>
      </c>
      <c r="J267" s="37">
        <f t="shared" ref="J267:J298" si="23">I267+30</f>
        <v>43897</v>
      </c>
      <c r="K267" s="72">
        <v>1138649</v>
      </c>
      <c r="L267" s="38">
        <v>216343</v>
      </c>
      <c r="M267" s="72">
        <f t="shared" ref="M267:M298" si="24">K267+L267</f>
        <v>1354992</v>
      </c>
      <c r="N267" s="35" t="s">
        <v>219</v>
      </c>
      <c r="O267" s="73">
        <f t="shared" ref="O267:O297" si="25">K267</f>
        <v>1138649</v>
      </c>
      <c r="P267" s="35" t="s">
        <v>29</v>
      </c>
      <c r="Q267" s="35"/>
      <c r="R267" s="35"/>
      <c r="S267" s="35"/>
    </row>
    <row r="268" spans="1:20" x14ac:dyDescent="0.25">
      <c r="A268" s="32">
        <v>1792</v>
      </c>
      <c r="B268" s="33" t="s">
        <v>461</v>
      </c>
      <c r="C268" s="40" t="s">
        <v>57</v>
      </c>
      <c r="D268" s="35">
        <v>9485</v>
      </c>
      <c r="E268" s="35" t="s">
        <v>462</v>
      </c>
      <c r="F268" s="35" t="s">
        <v>463</v>
      </c>
      <c r="G268" s="43"/>
      <c r="H268" s="36">
        <v>43867</v>
      </c>
      <c r="I268" s="36">
        <v>43867</v>
      </c>
      <c r="J268" s="37">
        <f t="shared" si="23"/>
        <v>43897</v>
      </c>
      <c r="K268" s="72">
        <v>1205530</v>
      </c>
      <c r="L268" s="38">
        <v>229051</v>
      </c>
      <c r="M268" s="72">
        <f t="shared" si="24"/>
        <v>1434581</v>
      </c>
      <c r="N268" s="35" t="s">
        <v>180</v>
      </c>
      <c r="O268" s="73">
        <f t="shared" si="25"/>
        <v>1205530</v>
      </c>
      <c r="P268" s="35" t="s">
        <v>55</v>
      </c>
      <c r="Q268" s="35"/>
      <c r="R268" s="35"/>
      <c r="S268" s="35"/>
      <c r="T268" s="35"/>
    </row>
    <row r="269" spans="1:20" x14ac:dyDescent="0.25">
      <c r="A269" s="32"/>
      <c r="B269" s="33" t="s">
        <v>1129</v>
      </c>
      <c r="C269" s="33" t="s">
        <v>1668</v>
      </c>
      <c r="D269" s="35"/>
      <c r="E269" s="35" t="s">
        <v>1130</v>
      </c>
      <c r="F269" s="35" t="s">
        <v>1131</v>
      </c>
      <c r="G269" s="43"/>
      <c r="H269" s="36">
        <v>43871</v>
      </c>
      <c r="I269" s="36">
        <v>43922</v>
      </c>
      <c r="J269" s="37">
        <f t="shared" si="23"/>
        <v>43952</v>
      </c>
      <c r="K269" s="72">
        <v>1709287</v>
      </c>
      <c r="L269" s="35"/>
      <c r="M269" s="73">
        <f t="shared" si="24"/>
        <v>1709287</v>
      </c>
      <c r="N269" s="46" t="s">
        <v>219</v>
      </c>
      <c r="O269" s="73">
        <f t="shared" si="25"/>
        <v>1709287</v>
      </c>
      <c r="P269" s="35" t="s">
        <v>29</v>
      </c>
      <c r="Q269" s="35" t="s">
        <v>1132</v>
      </c>
      <c r="R269" s="35"/>
      <c r="S269" s="35"/>
    </row>
    <row r="270" spans="1:20" x14ac:dyDescent="0.25">
      <c r="A270" s="32">
        <v>1793</v>
      </c>
      <c r="B270" s="33" t="s">
        <v>464</v>
      </c>
      <c r="C270" s="34" t="s">
        <v>18</v>
      </c>
      <c r="D270" s="35">
        <v>9484</v>
      </c>
      <c r="E270" s="35" t="s">
        <v>33</v>
      </c>
      <c r="F270" s="35" t="s">
        <v>465</v>
      </c>
      <c r="G270" s="43"/>
      <c r="H270" s="36">
        <v>43867</v>
      </c>
      <c r="I270" s="36">
        <v>43867</v>
      </c>
      <c r="J270" s="37">
        <f t="shared" si="23"/>
        <v>43897</v>
      </c>
      <c r="K270" s="72">
        <v>3504175</v>
      </c>
      <c r="L270" s="38">
        <v>665793</v>
      </c>
      <c r="M270" s="72">
        <f t="shared" si="24"/>
        <v>4169968</v>
      </c>
      <c r="N270" s="35" t="s">
        <v>180</v>
      </c>
      <c r="O270" s="73">
        <f t="shared" si="25"/>
        <v>3504175</v>
      </c>
      <c r="P270" s="35" t="s">
        <v>55</v>
      </c>
      <c r="Q270" s="35"/>
      <c r="R270" s="35"/>
      <c r="S270" s="35"/>
      <c r="T270" s="35"/>
    </row>
    <row r="271" spans="1:20" x14ac:dyDescent="0.25">
      <c r="A271" s="32">
        <v>1794</v>
      </c>
      <c r="B271" s="33" t="s">
        <v>466</v>
      </c>
      <c r="C271" s="40" t="s">
        <v>31</v>
      </c>
      <c r="D271" s="35">
        <v>45222</v>
      </c>
      <c r="E271" s="35" t="s">
        <v>47</v>
      </c>
      <c r="F271" s="35" t="s">
        <v>467</v>
      </c>
      <c r="G271" s="43"/>
      <c r="H271" s="36">
        <v>43864</v>
      </c>
      <c r="I271" s="36">
        <v>43868</v>
      </c>
      <c r="J271" s="37">
        <f t="shared" si="23"/>
        <v>43898</v>
      </c>
      <c r="K271" s="72">
        <v>653686</v>
      </c>
      <c r="L271" s="38">
        <v>124200</v>
      </c>
      <c r="M271" s="72">
        <f t="shared" si="24"/>
        <v>777886</v>
      </c>
      <c r="N271" s="35" t="s">
        <v>49</v>
      </c>
      <c r="O271" s="73">
        <f t="shared" si="25"/>
        <v>653686</v>
      </c>
      <c r="P271" s="35" t="s">
        <v>50</v>
      </c>
      <c r="Q271" s="35"/>
      <c r="R271" s="35"/>
      <c r="S271" s="35"/>
    </row>
    <row r="272" spans="1:20" x14ac:dyDescent="0.25">
      <c r="A272" s="32">
        <v>1795</v>
      </c>
      <c r="B272" s="33" t="s">
        <v>468</v>
      </c>
      <c r="C272" s="40" t="s">
        <v>31</v>
      </c>
      <c r="D272" s="35">
        <v>10029</v>
      </c>
      <c r="E272" s="35" t="s">
        <v>119</v>
      </c>
      <c r="F272" s="35" t="s">
        <v>469</v>
      </c>
      <c r="G272" s="43"/>
      <c r="H272" s="36">
        <v>43866</v>
      </c>
      <c r="I272" s="36">
        <v>43868</v>
      </c>
      <c r="J272" s="37">
        <f t="shared" si="23"/>
        <v>43898</v>
      </c>
      <c r="K272" s="72">
        <v>9180800</v>
      </c>
      <c r="L272" s="38">
        <v>1744352</v>
      </c>
      <c r="M272" s="72">
        <f t="shared" si="24"/>
        <v>10925152</v>
      </c>
      <c r="N272" s="35" t="s">
        <v>121</v>
      </c>
      <c r="O272" s="73">
        <f t="shared" si="25"/>
        <v>9180800</v>
      </c>
      <c r="P272" s="35" t="s">
        <v>50</v>
      </c>
      <c r="Q272" s="35"/>
      <c r="R272" s="35"/>
      <c r="S272" s="35"/>
    </row>
    <row r="273" spans="1:20" x14ac:dyDescent="0.25">
      <c r="A273" s="32">
        <v>1796</v>
      </c>
      <c r="B273" s="33" t="s">
        <v>470</v>
      </c>
      <c r="C273" s="34" t="s">
        <v>18</v>
      </c>
      <c r="D273" s="35">
        <v>37487</v>
      </c>
      <c r="E273" s="35" t="s">
        <v>77</v>
      </c>
      <c r="F273" s="35" t="s">
        <v>78</v>
      </c>
      <c r="G273" s="43"/>
      <c r="H273" s="36">
        <v>43868</v>
      </c>
      <c r="I273" s="36">
        <v>43868</v>
      </c>
      <c r="J273" s="37">
        <f t="shared" si="23"/>
        <v>43898</v>
      </c>
      <c r="K273" s="72">
        <v>16192000</v>
      </c>
      <c r="L273" s="38"/>
      <c r="M273" s="72">
        <f t="shared" si="24"/>
        <v>16192000</v>
      </c>
      <c r="N273" s="35" t="s">
        <v>79</v>
      </c>
      <c r="O273" s="73">
        <f t="shared" si="25"/>
        <v>16192000</v>
      </c>
      <c r="P273" s="35" t="s">
        <v>55</v>
      </c>
      <c r="Q273" s="35"/>
      <c r="R273" s="35"/>
      <c r="S273" s="35"/>
      <c r="T273" s="35"/>
    </row>
    <row r="274" spans="1:20" x14ac:dyDescent="0.25">
      <c r="A274" s="32">
        <v>1797</v>
      </c>
      <c r="B274" s="33" t="s">
        <v>471</v>
      </c>
      <c r="C274" s="47" t="s">
        <v>472</v>
      </c>
      <c r="D274" s="35">
        <v>14538</v>
      </c>
      <c r="E274" s="35" t="s">
        <v>473</v>
      </c>
      <c r="F274" s="35" t="s">
        <v>474</v>
      </c>
      <c r="G274" s="43"/>
      <c r="H274" s="36">
        <v>43866</v>
      </c>
      <c r="I274" s="36">
        <v>43868</v>
      </c>
      <c r="J274" s="37">
        <f t="shared" si="23"/>
        <v>43898</v>
      </c>
      <c r="K274" s="72">
        <v>40000</v>
      </c>
      <c r="L274" s="38"/>
      <c r="M274" s="72">
        <f t="shared" si="24"/>
        <v>40000</v>
      </c>
      <c r="N274" s="35" t="s">
        <v>35</v>
      </c>
      <c r="O274" s="73">
        <f t="shared" si="25"/>
        <v>40000</v>
      </c>
      <c r="P274" s="35" t="s">
        <v>36</v>
      </c>
      <c r="Q274" s="35"/>
      <c r="R274" s="35"/>
      <c r="S274" s="35"/>
      <c r="T274" s="35"/>
    </row>
    <row r="275" spans="1:20" x14ac:dyDescent="0.25">
      <c r="A275" s="32">
        <v>1798</v>
      </c>
      <c r="B275" s="33" t="s">
        <v>475</v>
      </c>
      <c r="C275" s="40" t="s">
        <v>31</v>
      </c>
      <c r="D275" s="35">
        <v>14499</v>
      </c>
      <c r="E275" s="35" t="s">
        <v>476</v>
      </c>
      <c r="F275" s="35" t="s">
        <v>477</v>
      </c>
      <c r="G275" s="43"/>
      <c r="H275" s="36">
        <v>43865</v>
      </c>
      <c r="I275" s="36">
        <v>43868</v>
      </c>
      <c r="J275" s="37">
        <f t="shared" si="23"/>
        <v>43898</v>
      </c>
      <c r="K275" s="72">
        <v>40000</v>
      </c>
      <c r="L275" s="38"/>
      <c r="M275" s="72">
        <f t="shared" si="24"/>
        <v>40000</v>
      </c>
      <c r="N275" s="35" t="s">
        <v>35</v>
      </c>
      <c r="O275" s="73">
        <f t="shared" si="25"/>
        <v>40000</v>
      </c>
      <c r="P275" s="35" t="s">
        <v>36</v>
      </c>
      <c r="Q275" s="35"/>
      <c r="R275" s="35"/>
      <c r="S275" s="35"/>
      <c r="T275" s="35"/>
    </row>
    <row r="276" spans="1:20" x14ac:dyDescent="0.25">
      <c r="A276" s="32">
        <v>1799</v>
      </c>
      <c r="B276" s="33" t="s">
        <v>478</v>
      </c>
      <c r="C276" s="47" t="s">
        <v>472</v>
      </c>
      <c r="D276" s="35">
        <v>14498</v>
      </c>
      <c r="E276" s="35" t="s">
        <v>476</v>
      </c>
      <c r="F276" s="35" t="s">
        <v>477</v>
      </c>
      <c r="G276" s="43"/>
      <c r="H276" s="36">
        <v>43865</v>
      </c>
      <c r="I276" s="36">
        <v>43868</v>
      </c>
      <c r="J276" s="37">
        <f t="shared" si="23"/>
        <v>43898</v>
      </c>
      <c r="K276" s="72">
        <v>40000</v>
      </c>
      <c r="L276" s="38"/>
      <c r="M276" s="72">
        <f t="shared" si="24"/>
        <v>40000</v>
      </c>
      <c r="N276" s="35" t="s">
        <v>35</v>
      </c>
      <c r="O276" s="73">
        <f t="shared" si="25"/>
        <v>40000</v>
      </c>
      <c r="P276" s="35" t="s">
        <v>36</v>
      </c>
      <c r="Q276" s="35"/>
      <c r="R276" s="35"/>
      <c r="S276" s="35"/>
      <c r="T276" s="35"/>
    </row>
    <row r="277" spans="1:20" x14ac:dyDescent="0.25">
      <c r="A277" s="32">
        <v>1800</v>
      </c>
      <c r="B277" s="33" t="s">
        <v>479</v>
      </c>
      <c r="C277" s="40" t="s">
        <v>31</v>
      </c>
      <c r="D277" s="35">
        <v>14483</v>
      </c>
      <c r="E277" s="35" t="s">
        <v>473</v>
      </c>
      <c r="F277" s="35" t="s">
        <v>477</v>
      </c>
      <c r="G277" s="43"/>
      <c r="H277" s="36">
        <v>43865</v>
      </c>
      <c r="I277" s="36">
        <v>43868</v>
      </c>
      <c r="J277" s="37">
        <f t="shared" si="23"/>
        <v>43898</v>
      </c>
      <c r="K277" s="72">
        <v>40000</v>
      </c>
      <c r="L277" s="38"/>
      <c r="M277" s="72">
        <f t="shared" si="24"/>
        <v>40000</v>
      </c>
      <c r="N277" s="35" t="s">
        <v>35</v>
      </c>
      <c r="O277" s="73">
        <f t="shared" si="25"/>
        <v>40000</v>
      </c>
      <c r="P277" s="35" t="s">
        <v>36</v>
      </c>
      <c r="Q277" s="35"/>
      <c r="R277" s="35"/>
      <c r="S277" s="35"/>
      <c r="T277" s="35"/>
    </row>
    <row r="278" spans="1:20" x14ac:dyDescent="0.25">
      <c r="A278" s="32">
        <v>1801</v>
      </c>
      <c r="B278" s="33" t="s">
        <v>480</v>
      </c>
      <c r="C278" s="47" t="s">
        <v>472</v>
      </c>
      <c r="D278" s="35">
        <v>14485</v>
      </c>
      <c r="E278" s="35" t="s">
        <v>476</v>
      </c>
      <c r="F278" s="35" t="s">
        <v>477</v>
      </c>
      <c r="G278" s="43"/>
      <c r="H278" s="36">
        <v>43864</v>
      </c>
      <c r="I278" s="36">
        <v>43868</v>
      </c>
      <c r="J278" s="37">
        <f t="shared" si="23"/>
        <v>43898</v>
      </c>
      <c r="K278" s="72">
        <v>120000</v>
      </c>
      <c r="L278" s="38"/>
      <c r="M278" s="72">
        <f t="shared" si="24"/>
        <v>120000</v>
      </c>
      <c r="N278" s="35" t="s">
        <v>35</v>
      </c>
      <c r="O278" s="73">
        <f t="shared" si="25"/>
        <v>120000</v>
      </c>
      <c r="P278" s="35" t="s">
        <v>36</v>
      </c>
      <c r="Q278" s="35"/>
      <c r="R278" s="35"/>
      <c r="S278" s="35"/>
      <c r="T278" s="35"/>
    </row>
    <row r="279" spans="1:20" x14ac:dyDescent="0.25">
      <c r="A279" s="32">
        <v>1802</v>
      </c>
      <c r="B279" s="33" t="s">
        <v>481</v>
      </c>
      <c r="C279" s="40" t="s">
        <v>31</v>
      </c>
      <c r="D279" s="35">
        <v>14484</v>
      </c>
      <c r="E279" s="35" t="s">
        <v>473</v>
      </c>
      <c r="F279" s="35" t="s">
        <v>477</v>
      </c>
      <c r="G279" s="43"/>
      <c r="H279" s="36">
        <v>43864</v>
      </c>
      <c r="I279" s="36">
        <v>43868</v>
      </c>
      <c r="J279" s="37">
        <f t="shared" si="23"/>
        <v>43898</v>
      </c>
      <c r="K279" s="72">
        <v>40000</v>
      </c>
      <c r="L279" s="38"/>
      <c r="M279" s="72">
        <f t="shared" si="24"/>
        <v>40000</v>
      </c>
      <c r="N279" s="35" t="s">
        <v>35</v>
      </c>
      <c r="O279" s="73">
        <f t="shared" si="25"/>
        <v>40000</v>
      </c>
      <c r="P279" s="35" t="s">
        <v>36</v>
      </c>
      <c r="Q279" s="35"/>
      <c r="R279" s="35"/>
      <c r="S279" s="35"/>
      <c r="T279" s="35"/>
    </row>
    <row r="280" spans="1:20" x14ac:dyDescent="0.25">
      <c r="A280" s="32">
        <v>1803</v>
      </c>
      <c r="B280" s="33" t="s">
        <v>482</v>
      </c>
      <c r="C280" s="34" t="s">
        <v>18</v>
      </c>
      <c r="D280" s="35">
        <v>192</v>
      </c>
      <c r="E280" s="35" t="s">
        <v>313</v>
      </c>
      <c r="F280" s="35" t="s">
        <v>483</v>
      </c>
      <c r="G280" s="43"/>
      <c r="H280" s="36">
        <v>43868</v>
      </c>
      <c r="I280" s="36">
        <v>43871</v>
      </c>
      <c r="J280" s="37">
        <f t="shared" si="23"/>
        <v>43901</v>
      </c>
      <c r="K280" s="72">
        <v>95798</v>
      </c>
      <c r="L280" s="38">
        <v>18202</v>
      </c>
      <c r="M280" s="72">
        <f t="shared" si="24"/>
        <v>114000</v>
      </c>
      <c r="N280" s="35" t="s">
        <v>28</v>
      </c>
      <c r="O280" s="73">
        <f t="shared" si="25"/>
        <v>95798</v>
      </c>
      <c r="P280" s="35" t="s">
        <v>29</v>
      </c>
      <c r="Q280" s="35"/>
      <c r="R280" s="35"/>
      <c r="S280" s="35"/>
    </row>
    <row r="281" spans="1:20" x14ac:dyDescent="0.25">
      <c r="A281" s="32">
        <v>1804</v>
      </c>
      <c r="B281" s="33" t="s">
        <v>484</v>
      </c>
      <c r="C281" s="34" t="s">
        <v>18</v>
      </c>
      <c r="D281" s="35">
        <v>127211</v>
      </c>
      <c r="E281" s="35" t="s">
        <v>229</v>
      </c>
      <c r="F281" s="35" t="s">
        <v>230</v>
      </c>
      <c r="G281" s="43"/>
      <c r="H281" s="36">
        <v>43871</v>
      </c>
      <c r="I281" s="36">
        <v>43871</v>
      </c>
      <c r="J281" s="37">
        <f t="shared" si="23"/>
        <v>43901</v>
      </c>
      <c r="K281" s="72">
        <v>3800000</v>
      </c>
      <c r="L281" s="38">
        <v>722000</v>
      </c>
      <c r="M281" s="72">
        <f t="shared" si="24"/>
        <v>4522000</v>
      </c>
      <c r="N281" s="35" t="s">
        <v>73</v>
      </c>
      <c r="O281" s="73">
        <f t="shared" si="25"/>
        <v>3800000</v>
      </c>
      <c r="P281" s="35" t="s">
        <v>36</v>
      </c>
      <c r="Q281" s="35"/>
      <c r="R281" s="35"/>
      <c r="S281" s="35"/>
      <c r="T281" s="35"/>
    </row>
    <row r="282" spans="1:20" x14ac:dyDescent="0.25">
      <c r="A282" s="32">
        <v>1805</v>
      </c>
      <c r="B282" s="33" t="s">
        <v>485</v>
      </c>
      <c r="C282" s="34" t="s">
        <v>18</v>
      </c>
      <c r="D282" s="35">
        <v>191</v>
      </c>
      <c r="E282" s="35" t="s">
        <v>313</v>
      </c>
      <c r="F282" s="35" t="s">
        <v>483</v>
      </c>
      <c r="G282" s="43"/>
      <c r="H282" s="36">
        <v>43868</v>
      </c>
      <c r="I282" s="36">
        <v>43871</v>
      </c>
      <c r="J282" s="37">
        <f t="shared" si="23"/>
        <v>43901</v>
      </c>
      <c r="K282" s="72">
        <v>255462</v>
      </c>
      <c r="L282" s="38">
        <v>48538</v>
      </c>
      <c r="M282" s="72">
        <f t="shared" si="24"/>
        <v>304000</v>
      </c>
      <c r="N282" s="35" t="s">
        <v>28</v>
      </c>
      <c r="O282" s="73">
        <f t="shared" si="25"/>
        <v>255462</v>
      </c>
      <c r="P282" s="35" t="s">
        <v>29</v>
      </c>
      <c r="Q282" s="35"/>
      <c r="R282" s="35"/>
      <c r="S282" s="35"/>
    </row>
    <row r="283" spans="1:20" x14ac:dyDescent="0.25">
      <c r="A283" s="32">
        <v>1806</v>
      </c>
      <c r="B283" s="33" t="s">
        <v>486</v>
      </c>
      <c r="C283" s="40" t="s">
        <v>487</v>
      </c>
      <c r="D283" s="35">
        <v>55</v>
      </c>
      <c r="E283" s="35" t="s">
        <v>488</v>
      </c>
      <c r="F283" s="35" t="s">
        <v>489</v>
      </c>
      <c r="G283" s="43"/>
      <c r="H283" s="36">
        <v>43871</v>
      </c>
      <c r="I283" s="36">
        <v>43871</v>
      </c>
      <c r="J283" s="37">
        <f t="shared" si="23"/>
        <v>43901</v>
      </c>
      <c r="K283" s="72">
        <v>1070000</v>
      </c>
      <c r="L283" s="38">
        <v>203300</v>
      </c>
      <c r="M283" s="72">
        <f t="shared" si="24"/>
        <v>1273300</v>
      </c>
      <c r="N283" s="35" t="s">
        <v>73</v>
      </c>
      <c r="O283" s="73">
        <f t="shared" si="25"/>
        <v>1070000</v>
      </c>
      <c r="P283" s="35" t="s">
        <v>36</v>
      </c>
      <c r="Q283" s="35"/>
      <c r="R283" s="35"/>
      <c r="S283" s="35"/>
      <c r="T283" s="35"/>
    </row>
    <row r="284" spans="1:20" x14ac:dyDescent="0.25">
      <c r="A284" s="32">
        <v>1807</v>
      </c>
      <c r="B284" s="33" t="s">
        <v>490</v>
      </c>
      <c r="C284" s="33" t="s">
        <v>1668</v>
      </c>
      <c r="D284" s="35">
        <v>472</v>
      </c>
      <c r="E284" s="35" t="s">
        <v>393</v>
      </c>
      <c r="F284" s="35" t="s">
        <v>491</v>
      </c>
      <c r="G284" s="43"/>
      <c r="H284" s="36">
        <v>43871</v>
      </c>
      <c r="I284" s="36">
        <v>43871</v>
      </c>
      <c r="J284" s="37">
        <f t="shared" si="23"/>
        <v>43901</v>
      </c>
      <c r="K284" s="72">
        <v>914000</v>
      </c>
      <c r="L284" s="38">
        <v>173660</v>
      </c>
      <c r="M284" s="72">
        <f t="shared" si="24"/>
        <v>1087660</v>
      </c>
      <c r="N284" s="35" t="s">
        <v>60</v>
      </c>
      <c r="O284" s="73">
        <f t="shared" si="25"/>
        <v>914000</v>
      </c>
      <c r="P284" s="35" t="s">
        <v>36</v>
      </c>
      <c r="Q284" s="35"/>
      <c r="R284" s="35"/>
      <c r="S284" s="35"/>
      <c r="T284" s="35"/>
    </row>
    <row r="285" spans="1:20" x14ac:dyDescent="0.25">
      <c r="A285" s="32">
        <v>1808</v>
      </c>
      <c r="B285" s="33" t="s">
        <v>492</v>
      </c>
      <c r="C285" s="40" t="s">
        <v>57</v>
      </c>
      <c r="D285" s="35">
        <v>1051822</v>
      </c>
      <c r="E285" s="35" t="s">
        <v>493</v>
      </c>
      <c r="F285" s="35" t="s">
        <v>494</v>
      </c>
      <c r="G285" s="43"/>
      <c r="H285" s="36">
        <v>43871</v>
      </c>
      <c r="I285" s="36">
        <v>43871</v>
      </c>
      <c r="J285" s="37">
        <f t="shared" si="23"/>
        <v>43901</v>
      </c>
      <c r="K285" s="72">
        <v>25860000</v>
      </c>
      <c r="L285" s="38"/>
      <c r="M285" s="72">
        <f t="shared" si="24"/>
        <v>25860000</v>
      </c>
      <c r="N285" s="35" t="s">
        <v>79</v>
      </c>
      <c r="O285" s="73">
        <f t="shared" si="25"/>
        <v>25860000</v>
      </c>
      <c r="P285" s="35" t="s">
        <v>55</v>
      </c>
      <c r="Q285" s="35"/>
      <c r="R285" s="35"/>
      <c r="S285" s="35"/>
      <c r="T285" s="35"/>
    </row>
    <row r="286" spans="1:20" x14ac:dyDescent="0.25">
      <c r="A286" s="32">
        <v>1809</v>
      </c>
      <c r="B286" s="33" t="s">
        <v>495</v>
      </c>
      <c r="C286" s="40" t="s">
        <v>57</v>
      </c>
      <c r="D286" s="35">
        <v>1051823</v>
      </c>
      <c r="E286" s="35" t="s">
        <v>493</v>
      </c>
      <c r="F286" s="35" t="s">
        <v>494</v>
      </c>
      <c r="G286" s="43"/>
      <c r="H286" s="36">
        <v>43871</v>
      </c>
      <c r="I286" s="36">
        <v>43871</v>
      </c>
      <c r="J286" s="37">
        <f t="shared" si="23"/>
        <v>43901</v>
      </c>
      <c r="K286" s="72">
        <v>49870000</v>
      </c>
      <c r="L286" s="38"/>
      <c r="M286" s="72">
        <f t="shared" si="24"/>
        <v>49870000</v>
      </c>
      <c r="N286" s="35" t="s">
        <v>79</v>
      </c>
      <c r="O286" s="73">
        <f t="shared" si="25"/>
        <v>49870000</v>
      </c>
      <c r="P286" s="35" t="s">
        <v>55</v>
      </c>
      <c r="Q286" s="35"/>
      <c r="R286" s="35"/>
      <c r="S286" s="35"/>
      <c r="T286" s="35"/>
    </row>
    <row r="287" spans="1:20" x14ac:dyDescent="0.25">
      <c r="A287" s="32">
        <v>1810</v>
      </c>
      <c r="B287" s="33" t="s">
        <v>496</v>
      </c>
      <c r="C287" s="33" t="s">
        <v>1668</v>
      </c>
      <c r="D287" s="35">
        <v>40674</v>
      </c>
      <c r="E287" s="35" t="s">
        <v>92</v>
      </c>
      <c r="F287" s="35" t="s">
        <v>497</v>
      </c>
      <c r="G287" s="43"/>
      <c r="H287" s="36">
        <v>43871</v>
      </c>
      <c r="I287" s="36">
        <v>43872</v>
      </c>
      <c r="J287" s="37">
        <f t="shared" si="23"/>
        <v>43902</v>
      </c>
      <c r="K287" s="72">
        <v>2652037</v>
      </c>
      <c r="L287" s="38">
        <v>503887</v>
      </c>
      <c r="M287" s="72">
        <f t="shared" si="24"/>
        <v>3155924</v>
      </c>
      <c r="N287" s="35" t="s">
        <v>278</v>
      </c>
      <c r="O287" s="73">
        <f t="shared" si="25"/>
        <v>2652037</v>
      </c>
      <c r="P287" s="35" t="s">
        <v>36</v>
      </c>
      <c r="Q287" s="35"/>
      <c r="R287" s="35"/>
      <c r="S287" s="35"/>
      <c r="T287" s="35"/>
    </row>
    <row r="288" spans="1:20" x14ac:dyDescent="0.25">
      <c r="A288" s="32">
        <v>1811</v>
      </c>
      <c r="B288" s="33" t="s">
        <v>498</v>
      </c>
      <c r="C288" s="33" t="s">
        <v>1668</v>
      </c>
      <c r="D288" s="35">
        <v>40675</v>
      </c>
      <c r="E288" s="35" t="s">
        <v>92</v>
      </c>
      <c r="F288" s="35" t="s">
        <v>499</v>
      </c>
      <c r="G288" s="43"/>
      <c r="H288" s="36">
        <v>43872</v>
      </c>
      <c r="I288" s="36">
        <v>43872</v>
      </c>
      <c r="J288" s="37">
        <f t="shared" si="23"/>
        <v>43902</v>
      </c>
      <c r="K288" s="72">
        <v>595646</v>
      </c>
      <c r="L288" s="38">
        <v>113173</v>
      </c>
      <c r="M288" s="72">
        <f t="shared" si="24"/>
        <v>708819</v>
      </c>
      <c r="N288" s="35" t="s">
        <v>60</v>
      </c>
      <c r="O288" s="73">
        <f t="shared" si="25"/>
        <v>595646</v>
      </c>
      <c r="P288" s="35" t="s">
        <v>55</v>
      </c>
      <c r="Q288" s="35"/>
      <c r="R288" s="35"/>
      <c r="S288" s="35"/>
      <c r="T288" s="35"/>
    </row>
    <row r="289" spans="1:20" x14ac:dyDescent="0.25">
      <c r="A289" s="32">
        <v>1812</v>
      </c>
      <c r="B289" s="33" t="s">
        <v>500</v>
      </c>
      <c r="C289" s="34" t="s">
        <v>18</v>
      </c>
      <c r="D289" s="35">
        <v>798</v>
      </c>
      <c r="E289" s="35" t="s">
        <v>501</v>
      </c>
      <c r="F289" s="35" t="s">
        <v>502</v>
      </c>
      <c r="G289" s="43"/>
      <c r="H289" s="36">
        <v>43872</v>
      </c>
      <c r="I289" s="36">
        <v>43872</v>
      </c>
      <c r="J289" s="37">
        <f t="shared" si="23"/>
        <v>43902</v>
      </c>
      <c r="K289" s="72">
        <v>3876000</v>
      </c>
      <c r="L289" s="38">
        <v>736440</v>
      </c>
      <c r="M289" s="72">
        <f t="shared" si="24"/>
        <v>4612440</v>
      </c>
      <c r="N289" s="35" t="s">
        <v>28</v>
      </c>
      <c r="O289" s="73">
        <f t="shared" si="25"/>
        <v>3876000</v>
      </c>
      <c r="P289" s="35" t="s">
        <v>29</v>
      </c>
      <c r="Q289" s="35"/>
      <c r="R289" s="35"/>
      <c r="S289" s="35"/>
    </row>
    <row r="290" spans="1:20" x14ac:dyDescent="0.25">
      <c r="A290" s="32">
        <v>1813</v>
      </c>
      <c r="B290" s="40" t="s">
        <v>503</v>
      </c>
      <c r="C290" s="47" t="s">
        <v>472</v>
      </c>
      <c r="D290" s="35">
        <v>14671</v>
      </c>
      <c r="E290" s="35" t="s">
        <v>473</v>
      </c>
      <c r="F290" s="35" t="s">
        <v>477</v>
      </c>
      <c r="G290" s="43"/>
      <c r="H290" s="36">
        <v>43872</v>
      </c>
      <c r="I290" s="36">
        <v>43872</v>
      </c>
      <c r="J290" s="37">
        <f t="shared" si="23"/>
        <v>43902</v>
      </c>
      <c r="K290" s="72">
        <v>80000</v>
      </c>
      <c r="L290" s="38"/>
      <c r="M290" s="72">
        <f t="shared" si="24"/>
        <v>80000</v>
      </c>
      <c r="N290" s="35" t="s">
        <v>35</v>
      </c>
      <c r="O290" s="73">
        <f t="shared" si="25"/>
        <v>80000</v>
      </c>
      <c r="P290" s="35" t="s">
        <v>36</v>
      </c>
      <c r="Q290" s="35"/>
      <c r="R290" s="35"/>
      <c r="S290" s="35"/>
      <c r="T290" s="35"/>
    </row>
    <row r="291" spans="1:20" x14ac:dyDescent="0.25">
      <c r="A291" s="32">
        <v>1814</v>
      </c>
      <c r="B291" s="33" t="s">
        <v>504</v>
      </c>
      <c r="C291" s="40" t="s">
        <v>31</v>
      </c>
      <c r="D291" s="35">
        <v>14670</v>
      </c>
      <c r="E291" s="35" t="s">
        <v>473</v>
      </c>
      <c r="F291" s="35" t="s">
        <v>477</v>
      </c>
      <c r="G291" s="43"/>
      <c r="H291" s="36">
        <v>43872</v>
      </c>
      <c r="I291" s="36">
        <v>43872</v>
      </c>
      <c r="J291" s="37">
        <f t="shared" si="23"/>
        <v>43902</v>
      </c>
      <c r="K291" s="72">
        <v>80000</v>
      </c>
      <c r="L291" s="38"/>
      <c r="M291" s="72">
        <f t="shared" si="24"/>
        <v>80000</v>
      </c>
      <c r="N291" s="35" t="s">
        <v>35</v>
      </c>
      <c r="O291" s="73">
        <f t="shared" si="25"/>
        <v>80000</v>
      </c>
      <c r="P291" s="35" t="s">
        <v>36</v>
      </c>
      <c r="Q291" s="35"/>
      <c r="R291" s="35"/>
      <c r="S291" s="35"/>
      <c r="T291" s="35"/>
    </row>
    <row r="292" spans="1:20" x14ac:dyDescent="0.25">
      <c r="A292" s="32">
        <v>1815</v>
      </c>
      <c r="B292" s="33" t="s">
        <v>505</v>
      </c>
      <c r="C292" s="40" t="s">
        <v>31</v>
      </c>
      <c r="D292" s="35">
        <v>14668</v>
      </c>
      <c r="E292" s="35" t="s">
        <v>476</v>
      </c>
      <c r="F292" s="35" t="s">
        <v>477</v>
      </c>
      <c r="G292" s="43"/>
      <c r="H292" s="36">
        <v>43872</v>
      </c>
      <c r="I292" s="36">
        <v>43872</v>
      </c>
      <c r="J292" s="37">
        <f t="shared" si="23"/>
        <v>43902</v>
      </c>
      <c r="K292" s="72">
        <v>40000</v>
      </c>
      <c r="L292" s="38"/>
      <c r="M292" s="72">
        <f t="shared" si="24"/>
        <v>40000</v>
      </c>
      <c r="N292" s="35" t="s">
        <v>35</v>
      </c>
      <c r="O292" s="73">
        <f t="shared" si="25"/>
        <v>40000</v>
      </c>
      <c r="P292" s="35" t="s">
        <v>36</v>
      </c>
      <c r="Q292" s="35"/>
      <c r="R292" s="35"/>
      <c r="S292" s="35"/>
      <c r="T292" s="35"/>
    </row>
    <row r="293" spans="1:20" x14ac:dyDescent="0.25">
      <c r="A293" s="32">
        <v>1816</v>
      </c>
      <c r="B293" s="33" t="s">
        <v>506</v>
      </c>
      <c r="C293" s="40" t="s">
        <v>31</v>
      </c>
      <c r="D293" s="35">
        <v>14669</v>
      </c>
      <c r="E293" s="35" t="s">
        <v>473</v>
      </c>
      <c r="F293" s="35" t="s">
        <v>477</v>
      </c>
      <c r="G293" s="43"/>
      <c r="H293" s="36">
        <v>43872</v>
      </c>
      <c r="I293" s="36">
        <v>43872</v>
      </c>
      <c r="J293" s="37">
        <f t="shared" si="23"/>
        <v>43902</v>
      </c>
      <c r="K293" s="72">
        <v>80000</v>
      </c>
      <c r="L293" s="38"/>
      <c r="M293" s="72">
        <f t="shared" si="24"/>
        <v>80000</v>
      </c>
      <c r="N293" s="35" t="s">
        <v>35</v>
      </c>
      <c r="O293" s="73">
        <f t="shared" si="25"/>
        <v>80000</v>
      </c>
      <c r="P293" s="35" t="s">
        <v>36</v>
      </c>
      <c r="Q293" s="35"/>
      <c r="R293" s="35"/>
      <c r="S293" s="35"/>
      <c r="T293" s="35"/>
    </row>
    <row r="294" spans="1:20" x14ac:dyDescent="0.25">
      <c r="A294" s="32">
        <v>1817</v>
      </c>
      <c r="B294" s="33" t="s">
        <v>507</v>
      </c>
      <c r="C294" s="40" t="s">
        <v>31</v>
      </c>
      <c r="D294" s="35">
        <v>14661</v>
      </c>
      <c r="E294" s="35" t="s">
        <v>473</v>
      </c>
      <c r="F294" s="35" t="s">
        <v>477</v>
      </c>
      <c r="G294" s="43"/>
      <c r="H294" s="36">
        <v>43872</v>
      </c>
      <c r="I294" s="36">
        <v>43872</v>
      </c>
      <c r="J294" s="37">
        <f t="shared" si="23"/>
        <v>43902</v>
      </c>
      <c r="K294" s="72">
        <v>40000</v>
      </c>
      <c r="L294" s="38"/>
      <c r="M294" s="72">
        <f t="shared" si="24"/>
        <v>40000</v>
      </c>
      <c r="N294" s="35" t="s">
        <v>35</v>
      </c>
      <c r="O294" s="73">
        <f t="shared" si="25"/>
        <v>40000</v>
      </c>
      <c r="P294" s="35" t="s">
        <v>36</v>
      </c>
      <c r="Q294" s="35"/>
      <c r="R294" s="35"/>
      <c r="S294" s="35"/>
      <c r="T294" s="35"/>
    </row>
    <row r="295" spans="1:20" x14ac:dyDescent="0.25">
      <c r="A295" s="32">
        <v>1818</v>
      </c>
      <c r="B295" s="33" t="s">
        <v>508</v>
      </c>
      <c r="C295" s="40" t="s">
        <v>31</v>
      </c>
      <c r="D295" s="35">
        <v>14660</v>
      </c>
      <c r="E295" s="35" t="s">
        <v>473</v>
      </c>
      <c r="F295" s="35" t="s">
        <v>509</v>
      </c>
      <c r="G295" s="43"/>
      <c r="H295" s="36">
        <v>43872</v>
      </c>
      <c r="I295" s="36">
        <v>43872</v>
      </c>
      <c r="J295" s="37">
        <f t="shared" si="23"/>
        <v>43902</v>
      </c>
      <c r="K295" s="72">
        <v>40000</v>
      </c>
      <c r="L295" s="38"/>
      <c r="M295" s="72">
        <f t="shared" si="24"/>
        <v>40000</v>
      </c>
      <c r="N295" s="35" t="s">
        <v>35</v>
      </c>
      <c r="O295" s="73">
        <f t="shared" si="25"/>
        <v>40000</v>
      </c>
      <c r="P295" s="35" t="s">
        <v>36</v>
      </c>
      <c r="Q295" s="35"/>
      <c r="R295" s="35"/>
      <c r="S295" s="35"/>
      <c r="T295" s="35"/>
    </row>
    <row r="296" spans="1:20" x14ac:dyDescent="0.25">
      <c r="A296" s="32">
        <v>1819</v>
      </c>
      <c r="B296" s="33" t="s">
        <v>510</v>
      </c>
      <c r="C296" s="47" t="s">
        <v>472</v>
      </c>
      <c r="D296" s="35">
        <v>14659</v>
      </c>
      <c r="E296" s="35" t="s">
        <v>473</v>
      </c>
      <c r="F296" s="35" t="s">
        <v>511</v>
      </c>
      <c r="G296" s="43"/>
      <c r="H296" s="36">
        <v>43872</v>
      </c>
      <c r="I296" s="36">
        <v>43872</v>
      </c>
      <c r="J296" s="37">
        <f t="shared" si="23"/>
        <v>43902</v>
      </c>
      <c r="K296" s="72">
        <v>1030236</v>
      </c>
      <c r="L296" s="38"/>
      <c r="M296" s="72">
        <f t="shared" si="24"/>
        <v>1030236</v>
      </c>
      <c r="N296" s="35" t="s">
        <v>35</v>
      </c>
      <c r="O296" s="73">
        <f t="shared" si="25"/>
        <v>1030236</v>
      </c>
      <c r="P296" s="35" t="s">
        <v>36</v>
      </c>
      <c r="Q296" s="35"/>
      <c r="R296" s="35"/>
      <c r="S296" s="35"/>
      <c r="T296" s="35"/>
    </row>
    <row r="297" spans="1:20" x14ac:dyDescent="0.25">
      <c r="A297" s="32">
        <v>1820</v>
      </c>
      <c r="B297" s="33" t="s">
        <v>512</v>
      </c>
      <c r="C297" s="34" t="s">
        <v>18</v>
      </c>
      <c r="D297" s="35">
        <v>295963</v>
      </c>
      <c r="E297" s="35" t="s">
        <v>295</v>
      </c>
      <c r="F297" s="35" t="s">
        <v>513</v>
      </c>
      <c r="G297" s="43"/>
      <c r="H297" s="36">
        <v>43872</v>
      </c>
      <c r="I297" s="36">
        <v>43872</v>
      </c>
      <c r="J297" s="37">
        <f t="shared" si="23"/>
        <v>43902</v>
      </c>
      <c r="K297" s="72">
        <v>87800</v>
      </c>
      <c r="L297" s="38">
        <v>16682</v>
      </c>
      <c r="M297" s="72">
        <f t="shared" si="24"/>
        <v>104482</v>
      </c>
      <c r="N297" s="35" t="s">
        <v>187</v>
      </c>
      <c r="O297" s="73">
        <f t="shared" si="25"/>
        <v>87800</v>
      </c>
      <c r="P297" s="35" t="s">
        <v>36</v>
      </c>
      <c r="Q297" s="35"/>
      <c r="R297" s="35"/>
      <c r="S297" s="35"/>
      <c r="T297" s="35"/>
    </row>
    <row r="298" spans="1:20" x14ac:dyDescent="0.25">
      <c r="A298" s="119">
        <v>1821</v>
      </c>
      <c r="B298" s="120" t="s">
        <v>514</v>
      </c>
      <c r="C298" s="123" t="s">
        <v>57</v>
      </c>
      <c r="D298" s="122" t="s">
        <v>168</v>
      </c>
      <c r="E298" s="122" t="s">
        <v>515</v>
      </c>
      <c r="F298" s="122" t="s">
        <v>516</v>
      </c>
      <c r="G298" s="43"/>
      <c r="H298" s="116">
        <v>43866</v>
      </c>
      <c r="I298" s="116">
        <v>43873</v>
      </c>
      <c r="J298" s="117">
        <f t="shared" si="23"/>
        <v>43903</v>
      </c>
      <c r="K298" s="118">
        <v>1801000</v>
      </c>
      <c r="L298" s="118"/>
      <c r="M298" s="118">
        <f t="shared" si="24"/>
        <v>1801000</v>
      </c>
      <c r="N298" s="35" t="s">
        <v>60</v>
      </c>
      <c r="O298" s="73">
        <v>900500</v>
      </c>
      <c r="P298" s="35" t="s">
        <v>55</v>
      </c>
      <c r="Q298" s="27"/>
      <c r="R298" s="35"/>
      <c r="S298" s="35"/>
      <c r="T298" s="35"/>
    </row>
    <row r="299" spans="1:20" x14ac:dyDescent="0.25">
      <c r="A299" s="119"/>
      <c r="B299" s="120"/>
      <c r="C299" s="121"/>
      <c r="D299" s="122"/>
      <c r="E299" s="122"/>
      <c r="F299" s="122"/>
      <c r="G299" s="43"/>
      <c r="H299" s="116"/>
      <c r="I299" s="116"/>
      <c r="J299" s="117"/>
      <c r="K299" s="118"/>
      <c r="L299" s="118"/>
      <c r="M299" s="118"/>
      <c r="N299" s="35" t="s">
        <v>171</v>
      </c>
      <c r="O299" s="73">
        <v>900500</v>
      </c>
      <c r="P299" s="35" t="s">
        <v>55</v>
      </c>
      <c r="Q299" s="27"/>
      <c r="R299" s="35"/>
      <c r="S299" s="35"/>
    </row>
    <row r="300" spans="1:20" x14ac:dyDescent="0.25">
      <c r="A300" s="32">
        <v>1822</v>
      </c>
      <c r="B300" s="40" t="s">
        <v>517</v>
      </c>
      <c r="C300" s="33" t="s">
        <v>487</v>
      </c>
      <c r="D300" s="35">
        <v>8492</v>
      </c>
      <c r="E300" s="35" t="s">
        <v>518</v>
      </c>
      <c r="F300" s="35" t="s">
        <v>519</v>
      </c>
      <c r="G300" s="43"/>
      <c r="H300" s="36">
        <v>43873</v>
      </c>
      <c r="I300" s="36">
        <v>43874</v>
      </c>
      <c r="J300" s="37">
        <v>43904</v>
      </c>
      <c r="K300" s="72">
        <v>6160417</v>
      </c>
      <c r="L300" s="38">
        <v>1170479.23</v>
      </c>
      <c r="M300" s="72">
        <v>7330896</v>
      </c>
      <c r="N300" s="35" t="s">
        <v>73</v>
      </c>
      <c r="O300" s="73">
        <f>K300</f>
        <v>6160417</v>
      </c>
      <c r="P300" s="35" t="s">
        <v>36</v>
      </c>
      <c r="Q300" s="35"/>
      <c r="R300" s="35"/>
      <c r="S300" s="35"/>
      <c r="T300" s="35"/>
    </row>
    <row r="301" spans="1:20" x14ac:dyDescent="0.25">
      <c r="A301" s="32">
        <v>1823</v>
      </c>
      <c r="B301" s="40" t="s">
        <v>520</v>
      </c>
      <c r="C301" s="34" t="s">
        <v>18</v>
      </c>
      <c r="D301" s="35">
        <v>3749985648</v>
      </c>
      <c r="E301" s="35" t="s">
        <v>521</v>
      </c>
      <c r="F301" s="35" t="s">
        <v>522</v>
      </c>
      <c r="G301" s="43"/>
      <c r="H301" s="36">
        <v>43873</v>
      </c>
      <c r="I301" s="36">
        <v>43874</v>
      </c>
      <c r="J301" s="37">
        <v>43904</v>
      </c>
      <c r="K301" s="72">
        <v>62992500</v>
      </c>
      <c r="L301" s="38">
        <v>11968575</v>
      </c>
      <c r="M301" s="72">
        <v>74961075</v>
      </c>
      <c r="N301" s="35" t="s">
        <v>60</v>
      </c>
      <c r="O301" s="73">
        <f>K301</f>
        <v>62992500</v>
      </c>
      <c r="P301" s="35" t="s">
        <v>55</v>
      </c>
      <c r="Q301" s="35"/>
      <c r="R301" s="35"/>
      <c r="S301" s="35"/>
      <c r="T301" s="35"/>
    </row>
    <row r="302" spans="1:20" x14ac:dyDescent="0.25">
      <c r="A302" s="32">
        <v>1824</v>
      </c>
      <c r="B302" s="40" t="s">
        <v>523</v>
      </c>
      <c r="C302" s="33" t="s">
        <v>1668</v>
      </c>
      <c r="D302" s="35">
        <v>480</v>
      </c>
      <c r="E302" s="35" t="s">
        <v>524</v>
      </c>
      <c r="F302" s="35" t="s">
        <v>525</v>
      </c>
      <c r="G302" s="43"/>
      <c r="H302" s="36">
        <v>43874</v>
      </c>
      <c r="I302" s="36">
        <v>43874</v>
      </c>
      <c r="J302" s="37">
        <v>43904</v>
      </c>
      <c r="K302" s="72">
        <v>920000</v>
      </c>
      <c r="L302" s="38">
        <v>174800</v>
      </c>
      <c r="M302" s="72">
        <v>1094800</v>
      </c>
      <c r="N302" s="35" t="s">
        <v>60</v>
      </c>
      <c r="O302" s="73">
        <f>K302</f>
        <v>920000</v>
      </c>
      <c r="P302" s="35" t="s">
        <v>55</v>
      </c>
      <c r="Q302" s="35"/>
      <c r="R302" s="35"/>
      <c r="S302" s="35"/>
      <c r="T302" s="35"/>
    </row>
    <row r="303" spans="1:20" x14ac:dyDescent="0.25">
      <c r="A303" s="119">
        <v>1825</v>
      </c>
      <c r="B303" s="123" t="s">
        <v>526</v>
      </c>
      <c r="C303" s="121" t="s">
        <v>18</v>
      </c>
      <c r="D303" s="122">
        <v>821</v>
      </c>
      <c r="E303" s="126" t="s">
        <v>527</v>
      </c>
      <c r="F303" s="122" t="s">
        <v>185</v>
      </c>
      <c r="G303" s="43"/>
      <c r="H303" s="116">
        <v>43873</v>
      </c>
      <c r="I303" s="116">
        <v>43874</v>
      </c>
      <c r="J303" s="117">
        <v>43904</v>
      </c>
      <c r="K303" s="118">
        <v>11456000</v>
      </c>
      <c r="L303" s="118"/>
      <c r="M303" s="118">
        <v>11456000</v>
      </c>
      <c r="N303" s="35" t="s">
        <v>186</v>
      </c>
      <c r="O303" s="73">
        <v>83000</v>
      </c>
      <c r="P303" s="35" t="s">
        <v>29</v>
      </c>
      <c r="Q303" s="35"/>
      <c r="R303" s="35"/>
      <c r="S303" s="35"/>
    </row>
    <row r="304" spans="1:20" x14ac:dyDescent="0.25">
      <c r="A304" s="119"/>
      <c r="B304" s="123"/>
      <c r="C304" s="121"/>
      <c r="D304" s="122"/>
      <c r="E304" s="126"/>
      <c r="F304" s="122"/>
      <c r="G304" s="43"/>
      <c r="H304" s="116"/>
      <c r="I304" s="116"/>
      <c r="J304" s="117"/>
      <c r="K304" s="118"/>
      <c r="L304" s="118"/>
      <c r="M304" s="118"/>
      <c r="N304" s="35" t="s">
        <v>117</v>
      </c>
      <c r="O304" s="73">
        <v>325000</v>
      </c>
      <c r="P304" s="35" t="s">
        <v>29</v>
      </c>
      <c r="Q304" s="35"/>
      <c r="R304" s="35"/>
      <c r="S304" s="35"/>
    </row>
    <row r="305" spans="1:19" x14ac:dyDescent="0.25">
      <c r="A305" s="119"/>
      <c r="B305" s="123"/>
      <c r="C305" s="121"/>
      <c r="D305" s="122"/>
      <c r="E305" s="126"/>
      <c r="F305" s="122"/>
      <c r="G305" s="43"/>
      <c r="H305" s="116"/>
      <c r="I305" s="116"/>
      <c r="J305" s="117"/>
      <c r="K305" s="118"/>
      <c r="L305" s="118"/>
      <c r="M305" s="118"/>
      <c r="N305" s="35" t="s">
        <v>289</v>
      </c>
      <c r="O305" s="73">
        <v>123000</v>
      </c>
      <c r="P305" s="35" t="s">
        <v>29</v>
      </c>
      <c r="Q305" s="35"/>
      <c r="R305" s="35"/>
      <c r="S305" s="35"/>
    </row>
    <row r="306" spans="1:19" x14ac:dyDescent="0.25">
      <c r="A306" s="119"/>
      <c r="B306" s="123"/>
      <c r="C306" s="121"/>
      <c r="D306" s="122"/>
      <c r="E306" s="126"/>
      <c r="F306" s="122"/>
      <c r="G306" s="43"/>
      <c r="H306" s="116"/>
      <c r="I306" s="116"/>
      <c r="J306" s="117"/>
      <c r="K306" s="118"/>
      <c r="L306" s="118"/>
      <c r="M306" s="118"/>
      <c r="N306" s="35" t="s">
        <v>28</v>
      </c>
      <c r="O306" s="73">
        <v>50000</v>
      </c>
      <c r="P306" s="35" t="s">
        <v>29</v>
      </c>
      <c r="Q306" s="35"/>
      <c r="R306" s="35"/>
      <c r="S306" s="35"/>
    </row>
    <row r="307" spans="1:19" x14ac:dyDescent="0.25">
      <c r="A307" s="119"/>
      <c r="B307" s="123"/>
      <c r="C307" s="121"/>
      <c r="D307" s="122"/>
      <c r="E307" s="126"/>
      <c r="F307" s="122"/>
      <c r="G307" s="43"/>
      <c r="H307" s="116"/>
      <c r="I307" s="116"/>
      <c r="J307" s="117"/>
      <c r="K307" s="118"/>
      <c r="L307" s="118"/>
      <c r="M307" s="118"/>
      <c r="N307" s="35" t="s">
        <v>187</v>
      </c>
      <c r="O307" s="73">
        <v>483000</v>
      </c>
      <c r="P307" s="35" t="s">
        <v>29</v>
      </c>
      <c r="Q307" s="35"/>
      <c r="R307" s="35"/>
      <c r="S307" s="35"/>
    </row>
    <row r="308" spans="1:19" x14ac:dyDescent="0.25">
      <c r="A308" s="119"/>
      <c r="B308" s="123"/>
      <c r="C308" s="121"/>
      <c r="D308" s="122"/>
      <c r="E308" s="126"/>
      <c r="F308" s="122"/>
      <c r="G308" s="43"/>
      <c r="H308" s="116"/>
      <c r="I308" s="116"/>
      <c r="J308" s="117"/>
      <c r="K308" s="118"/>
      <c r="L308" s="118"/>
      <c r="M308" s="118"/>
      <c r="N308" s="35" t="s">
        <v>144</v>
      </c>
      <c r="O308" s="73">
        <v>30000</v>
      </c>
      <c r="P308" s="35" t="s">
        <v>29</v>
      </c>
      <c r="Q308" s="35"/>
      <c r="R308" s="35"/>
      <c r="S308" s="35"/>
    </row>
    <row r="309" spans="1:19" x14ac:dyDescent="0.25">
      <c r="A309" s="119"/>
      <c r="B309" s="123"/>
      <c r="C309" s="121"/>
      <c r="D309" s="122"/>
      <c r="E309" s="126"/>
      <c r="F309" s="122"/>
      <c r="G309" s="43"/>
      <c r="H309" s="116"/>
      <c r="I309" s="116"/>
      <c r="J309" s="117"/>
      <c r="K309" s="118"/>
      <c r="L309" s="118"/>
      <c r="M309" s="118"/>
      <c r="N309" s="35" t="s">
        <v>21</v>
      </c>
      <c r="O309" s="73">
        <v>330000</v>
      </c>
      <c r="P309" s="35" t="s">
        <v>22</v>
      </c>
      <c r="Q309" s="35"/>
      <c r="R309" s="35"/>
      <c r="S309" s="35"/>
    </row>
    <row r="310" spans="1:19" x14ac:dyDescent="0.25">
      <c r="A310" s="119"/>
      <c r="B310" s="123"/>
      <c r="C310" s="121"/>
      <c r="D310" s="122"/>
      <c r="E310" s="126"/>
      <c r="F310" s="122"/>
      <c r="G310" s="43"/>
      <c r="H310" s="116"/>
      <c r="I310" s="116"/>
      <c r="J310" s="117"/>
      <c r="K310" s="118"/>
      <c r="L310" s="118"/>
      <c r="M310" s="118"/>
      <c r="N310" s="35" t="s">
        <v>73</v>
      </c>
      <c r="O310" s="73">
        <v>420000</v>
      </c>
      <c r="P310" s="35" t="s">
        <v>36</v>
      </c>
      <c r="Q310" s="35"/>
      <c r="R310" s="35"/>
      <c r="S310" s="35"/>
    </row>
    <row r="311" spans="1:19" x14ac:dyDescent="0.25">
      <c r="A311" s="119"/>
      <c r="B311" s="123"/>
      <c r="C311" s="121"/>
      <c r="D311" s="122"/>
      <c r="E311" s="126"/>
      <c r="F311" s="122"/>
      <c r="G311" s="43"/>
      <c r="H311" s="116"/>
      <c r="I311" s="116"/>
      <c r="J311" s="117"/>
      <c r="K311" s="118"/>
      <c r="L311" s="118"/>
      <c r="M311" s="118"/>
      <c r="N311" s="35" t="s">
        <v>145</v>
      </c>
      <c r="O311" s="73">
        <v>546000</v>
      </c>
      <c r="P311" s="35" t="s">
        <v>36</v>
      </c>
      <c r="Q311" s="35"/>
      <c r="R311" s="35"/>
      <c r="S311" s="35"/>
    </row>
    <row r="312" spans="1:19" x14ac:dyDescent="0.25">
      <c r="A312" s="119"/>
      <c r="B312" s="123"/>
      <c r="C312" s="121"/>
      <c r="D312" s="122"/>
      <c r="E312" s="126"/>
      <c r="F312" s="122"/>
      <c r="G312" s="43"/>
      <c r="H312" s="116"/>
      <c r="I312" s="116"/>
      <c r="J312" s="117"/>
      <c r="K312" s="118"/>
      <c r="L312" s="118"/>
      <c r="M312" s="118"/>
      <c r="N312" s="35" t="s">
        <v>35</v>
      </c>
      <c r="O312" s="73">
        <v>5059000</v>
      </c>
      <c r="P312" s="35" t="s">
        <v>36</v>
      </c>
      <c r="Q312" s="35"/>
      <c r="R312" s="35"/>
      <c r="S312" s="35"/>
    </row>
    <row r="313" spans="1:19" x14ac:dyDescent="0.25">
      <c r="A313" s="119"/>
      <c r="B313" s="123"/>
      <c r="C313" s="121"/>
      <c r="D313" s="122"/>
      <c r="E313" s="126"/>
      <c r="F313" s="122"/>
      <c r="G313" s="43"/>
      <c r="H313" s="116"/>
      <c r="I313" s="116"/>
      <c r="J313" s="117"/>
      <c r="K313" s="118"/>
      <c r="L313" s="118"/>
      <c r="M313" s="118"/>
      <c r="N313" s="35" t="s">
        <v>121</v>
      </c>
      <c r="O313" s="73">
        <v>668000</v>
      </c>
      <c r="P313" s="35" t="s">
        <v>36</v>
      </c>
      <c r="Q313" s="35"/>
      <c r="R313" s="35"/>
      <c r="S313" s="35"/>
    </row>
    <row r="314" spans="1:19" x14ac:dyDescent="0.25">
      <c r="A314" s="119"/>
      <c r="B314" s="123"/>
      <c r="C314" s="121"/>
      <c r="D314" s="122"/>
      <c r="E314" s="126"/>
      <c r="F314" s="122"/>
      <c r="G314" s="43"/>
      <c r="H314" s="116"/>
      <c r="I314" s="116"/>
      <c r="J314" s="117"/>
      <c r="K314" s="118"/>
      <c r="L314" s="118"/>
      <c r="M314" s="118"/>
      <c r="N314" s="35" t="s">
        <v>148</v>
      </c>
      <c r="O314" s="73">
        <v>889000</v>
      </c>
      <c r="P314" s="35" t="s">
        <v>36</v>
      </c>
      <c r="Q314" s="35"/>
      <c r="R314" s="35"/>
      <c r="S314" s="35"/>
    </row>
    <row r="315" spans="1:19" x14ac:dyDescent="0.25">
      <c r="A315" s="119"/>
      <c r="B315" s="123"/>
      <c r="C315" s="121"/>
      <c r="D315" s="122"/>
      <c r="E315" s="126"/>
      <c r="F315" s="122"/>
      <c r="G315" s="43"/>
      <c r="H315" s="116"/>
      <c r="I315" s="116"/>
      <c r="J315" s="117"/>
      <c r="K315" s="118"/>
      <c r="L315" s="118"/>
      <c r="M315" s="118"/>
      <c r="N315" s="35" t="s">
        <v>147</v>
      </c>
      <c r="O315" s="73">
        <v>776000</v>
      </c>
      <c r="P315" s="35" t="s">
        <v>36</v>
      </c>
      <c r="Q315" s="35"/>
      <c r="R315" s="35"/>
      <c r="S315" s="35"/>
    </row>
    <row r="316" spans="1:19" x14ac:dyDescent="0.25">
      <c r="A316" s="119"/>
      <c r="B316" s="123"/>
      <c r="C316" s="121"/>
      <c r="D316" s="122"/>
      <c r="E316" s="126"/>
      <c r="F316" s="122"/>
      <c r="G316" s="43"/>
      <c r="H316" s="116"/>
      <c r="I316" s="116"/>
      <c r="J316" s="117"/>
      <c r="K316" s="118"/>
      <c r="L316" s="118"/>
      <c r="M316" s="118"/>
      <c r="N316" s="35" t="s">
        <v>146</v>
      </c>
      <c r="O316" s="73">
        <v>148000</v>
      </c>
      <c r="P316" s="35" t="s">
        <v>36</v>
      </c>
      <c r="Q316" s="35"/>
      <c r="R316" s="35"/>
      <c r="S316" s="35"/>
    </row>
    <row r="317" spans="1:19" x14ac:dyDescent="0.25">
      <c r="A317" s="119"/>
      <c r="B317" s="123"/>
      <c r="C317" s="121"/>
      <c r="D317" s="122"/>
      <c r="E317" s="126"/>
      <c r="F317" s="122"/>
      <c r="G317" s="43"/>
      <c r="H317" s="116"/>
      <c r="I317" s="116"/>
      <c r="J317" s="117"/>
      <c r="K317" s="118"/>
      <c r="L317" s="118"/>
      <c r="M317" s="118"/>
      <c r="N317" s="35" t="s">
        <v>149</v>
      </c>
      <c r="O317" s="73">
        <v>238000</v>
      </c>
      <c r="P317" s="35" t="s">
        <v>50</v>
      </c>
      <c r="Q317" s="35"/>
      <c r="R317" s="35"/>
      <c r="S317" s="35"/>
    </row>
    <row r="318" spans="1:19" x14ac:dyDescent="0.25">
      <c r="A318" s="119"/>
      <c r="B318" s="123"/>
      <c r="C318" s="121"/>
      <c r="D318" s="122"/>
      <c r="E318" s="126"/>
      <c r="F318" s="122"/>
      <c r="G318" s="43"/>
      <c r="H318" s="116"/>
      <c r="I318" s="116"/>
      <c r="J318" s="117"/>
      <c r="K318" s="118"/>
      <c r="L318" s="118"/>
      <c r="M318" s="118"/>
      <c r="N318" s="35" t="s">
        <v>125</v>
      </c>
      <c r="O318" s="73">
        <v>1095000</v>
      </c>
      <c r="P318" s="35" t="s">
        <v>50</v>
      </c>
      <c r="Q318" s="35"/>
      <c r="R318" s="35"/>
      <c r="S318" s="35"/>
    </row>
    <row r="319" spans="1:19" x14ac:dyDescent="0.25">
      <c r="A319" s="119"/>
      <c r="B319" s="123"/>
      <c r="C319" s="121"/>
      <c r="D319" s="122"/>
      <c r="E319" s="126"/>
      <c r="F319" s="122"/>
      <c r="G319" s="43"/>
      <c r="H319" s="116"/>
      <c r="I319" s="116"/>
      <c r="J319" s="117"/>
      <c r="K319" s="118"/>
      <c r="L319" s="118"/>
      <c r="M319" s="118"/>
      <c r="N319" s="35" t="s">
        <v>150</v>
      </c>
      <c r="O319" s="73">
        <v>55000</v>
      </c>
      <c r="P319" s="35" t="s">
        <v>50</v>
      </c>
      <c r="Q319" s="35"/>
      <c r="R319" s="35"/>
      <c r="S319" s="35"/>
    </row>
    <row r="320" spans="1:19" x14ac:dyDescent="0.25">
      <c r="A320" s="119"/>
      <c r="B320" s="123"/>
      <c r="C320" s="121"/>
      <c r="D320" s="122"/>
      <c r="E320" s="126"/>
      <c r="F320" s="122"/>
      <c r="G320" s="43"/>
      <c r="H320" s="116"/>
      <c r="I320" s="116"/>
      <c r="J320" s="117"/>
      <c r="K320" s="118"/>
      <c r="L320" s="118"/>
      <c r="M320" s="118"/>
      <c r="N320" s="35" t="s">
        <v>49</v>
      </c>
      <c r="O320" s="73">
        <v>82000</v>
      </c>
      <c r="P320" s="35" t="s">
        <v>50</v>
      </c>
      <c r="Q320" s="35"/>
      <c r="R320" s="35"/>
      <c r="S320" s="35"/>
    </row>
    <row r="321" spans="1:20" x14ac:dyDescent="0.25">
      <c r="A321" s="119"/>
      <c r="B321" s="123"/>
      <c r="C321" s="121"/>
      <c r="D321" s="122"/>
      <c r="E321" s="126"/>
      <c r="F321" s="122"/>
      <c r="G321" s="43"/>
      <c r="H321" s="116"/>
      <c r="I321" s="116"/>
      <c r="J321" s="117"/>
      <c r="K321" s="118"/>
      <c r="L321" s="118"/>
      <c r="M321" s="118"/>
      <c r="N321" s="35" t="s">
        <v>44</v>
      </c>
      <c r="O321" s="73">
        <v>56000</v>
      </c>
      <c r="P321" s="35" t="s">
        <v>99</v>
      </c>
      <c r="Q321" s="35"/>
      <c r="R321" s="35"/>
      <c r="S321" s="35"/>
    </row>
    <row r="322" spans="1:20" x14ac:dyDescent="0.25">
      <c r="A322" s="32">
        <v>1826</v>
      </c>
      <c r="B322" s="40" t="s">
        <v>528</v>
      </c>
      <c r="C322" s="40" t="s">
        <v>57</v>
      </c>
      <c r="D322" s="35">
        <v>80963</v>
      </c>
      <c r="E322" s="35" t="s">
        <v>529</v>
      </c>
      <c r="F322" s="35" t="s">
        <v>530</v>
      </c>
      <c r="G322" s="43"/>
      <c r="H322" s="36">
        <v>43868</v>
      </c>
      <c r="I322" s="36">
        <v>43874</v>
      </c>
      <c r="J322" s="37">
        <v>43904</v>
      </c>
      <c r="K322" s="72">
        <v>103180</v>
      </c>
      <c r="L322" s="38">
        <v>1960</v>
      </c>
      <c r="M322" s="72">
        <v>105140</v>
      </c>
      <c r="N322" s="35" t="s">
        <v>60</v>
      </c>
      <c r="O322" s="73">
        <f t="shared" ref="O322:O329" si="26">K322</f>
        <v>103180</v>
      </c>
      <c r="P322" s="35" t="s">
        <v>55</v>
      </c>
      <c r="Q322" s="35"/>
      <c r="R322" s="35"/>
      <c r="S322" s="35"/>
      <c r="T322" s="35"/>
    </row>
    <row r="323" spans="1:20" x14ac:dyDescent="0.25">
      <c r="A323" s="32">
        <v>1827</v>
      </c>
      <c r="B323" s="40" t="s">
        <v>531</v>
      </c>
      <c r="C323" s="34" t="s">
        <v>18</v>
      </c>
      <c r="D323" s="35">
        <v>1589</v>
      </c>
      <c r="E323" s="35" t="s">
        <v>532</v>
      </c>
      <c r="F323" s="35" t="s">
        <v>533</v>
      </c>
      <c r="G323" s="43"/>
      <c r="H323" s="36">
        <v>43871</v>
      </c>
      <c r="I323" s="36">
        <v>43874</v>
      </c>
      <c r="J323" s="37">
        <v>43904</v>
      </c>
      <c r="K323" s="72">
        <v>7574478</v>
      </c>
      <c r="L323" s="38">
        <v>882580</v>
      </c>
      <c r="M323" s="72">
        <v>8457058</v>
      </c>
      <c r="N323" s="35" t="s">
        <v>144</v>
      </c>
      <c r="O323" s="73">
        <f t="shared" si="26"/>
        <v>7574478</v>
      </c>
      <c r="P323" s="35" t="s">
        <v>29</v>
      </c>
      <c r="Q323" s="35"/>
      <c r="R323" s="35"/>
      <c r="S323" s="35"/>
    </row>
    <row r="324" spans="1:20" x14ac:dyDescent="0.25">
      <c r="A324" s="32">
        <v>1828</v>
      </c>
      <c r="B324" s="40" t="s">
        <v>534</v>
      </c>
      <c r="C324" s="34" t="s">
        <v>18</v>
      </c>
      <c r="D324" s="35">
        <v>1590</v>
      </c>
      <c r="E324" s="35" t="s">
        <v>532</v>
      </c>
      <c r="F324" s="35" t="s">
        <v>535</v>
      </c>
      <c r="G324" s="43"/>
      <c r="H324" s="36">
        <v>43871</v>
      </c>
      <c r="I324" s="36">
        <v>43874</v>
      </c>
      <c r="J324" s="37">
        <v>43904</v>
      </c>
      <c r="K324" s="72">
        <v>1318675</v>
      </c>
      <c r="L324" s="38">
        <v>250548</v>
      </c>
      <c r="M324" s="72">
        <v>1569223</v>
      </c>
      <c r="N324" s="35" t="s">
        <v>144</v>
      </c>
      <c r="O324" s="73">
        <f t="shared" si="26"/>
        <v>1318675</v>
      </c>
      <c r="P324" s="35" t="s">
        <v>29</v>
      </c>
      <c r="Q324" s="35"/>
      <c r="R324" s="35"/>
      <c r="S324" s="35"/>
    </row>
    <row r="325" spans="1:20" x14ac:dyDescent="0.25">
      <c r="A325" s="32">
        <v>1829</v>
      </c>
      <c r="B325" s="40" t="s">
        <v>536</v>
      </c>
      <c r="C325" s="40" t="s">
        <v>57</v>
      </c>
      <c r="D325" s="35">
        <v>81722</v>
      </c>
      <c r="E325" s="35" t="s">
        <v>529</v>
      </c>
      <c r="F325" s="35" t="s">
        <v>537</v>
      </c>
      <c r="G325" s="43"/>
      <c r="H325" s="36">
        <v>43874</v>
      </c>
      <c r="I325" s="36">
        <v>43875</v>
      </c>
      <c r="J325" s="37">
        <f t="shared" ref="J325:J330" si="27">I325+30</f>
        <v>43905</v>
      </c>
      <c r="K325" s="72">
        <v>8497134</v>
      </c>
      <c r="L325" s="38">
        <v>161446</v>
      </c>
      <c r="M325" s="72">
        <f>K325+L325</f>
        <v>8658580</v>
      </c>
      <c r="N325" s="35" t="s">
        <v>60</v>
      </c>
      <c r="O325" s="73">
        <f t="shared" si="26"/>
        <v>8497134</v>
      </c>
      <c r="P325" s="35" t="s">
        <v>55</v>
      </c>
      <c r="Q325" s="35"/>
      <c r="R325" s="35"/>
      <c r="S325" s="35"/>
      <c r="T325" s="35"/>
    </row>
    <row r="326" spans="1:20" x14ac:dyDescent="0.25">
      <c r="A326" s="32">
        <v>1830</v>
      </c>
      <c r="B326" s="40" t="s">
        <v>538</v>
      </c>
      <c r="C326" s="40" t="s">
        <v>57</v>
      </c>
      <c r="D326" s="35">
        <v>81725</v>
      </c>
      <c r="E326" s="35" t="s">
        <v>529</v>
      </c>
      <c r="F326" s="35" t="s">
        <v>539</v>
      </c>
      <c r="G326" s="43"/>
      <c r="H326" s="36">
        <v>43875</v>
      </c>
      <c r="I326" s="36">
        <v>43875</v>
      </c>
      <c r="J326" s="37">
        <f t="shared" si="27"/>
        <v>43905</v>
      </c>
      <c r="K326" s="72">
        <v>2029131</v>
      </c>
      <c r="L326" s="38">
        <v>38553</v>
      </c>
      <c r="M326" s="72">
        <f>K326+L326</f>
        <v>2067684</v>
      </c>
      <c r="N326" s="35" t="s">
        <v>60</v>
      </c>
      <c r="O326" s="73">
        <f t="shared" si="26"/>
        <v>2029131</v>
      </c>
      <c r="P326" s="35" t="s">
        <v>55</v>
      </c>
      <c r="Q326" s="35"/>
      <c r="R326" s="35"/>
      <c r="S326" s="35"/>
      <c r="T326" s="35"/>
    </row>
    <row r="327" spans="1:20" x14ac:dyDescent="0.25">
      <c r="A327" s="32">
        <v>1831</v>
      </c>
      <c r="B327" s="40" t="s">
        <v>540</v>
      </c>
      <c r="C327" s="40" t="s">
        <v>31</v>
      </c>
      <c r="D327" s="35">
        <v>201</v>
      </c>
      <c r="E327" s="35" t="s">
        <v>165</v>
      </c>
      <c r="F327" s="35" t="s">
        <v>467</v>
      </c>
      <c r="G327" s="43"/>
      <c r="H327" s="36">
        <v>43875</v>
      </c>
      <c r="I327" s="36">
        <v>43875</v>
      </c>
      <c r="J327" s="37">
        <f t="shared" si="27"/>
        <v>43905</v>
      </c>
      <c r="K327" s="72">
        <v>1323193</v>
      </c>
      <c r="L327" s="38">
        <v>251406</v>
      </c>
      <c r="M327" s="72">
        <f>K327+L327</f>
        <v>1574599</v>
      </c>
      <c r="N327" s="35" t="s">
        <v>49</v>
      </c>
      <c r="O327" s="73">
        <f t="shared" si="26"/>
        <v>1323193</v>
      </c>
      <c r="P327" s="35" t="s">
        <v>50</v>
      </c>
      <c r="Q327" s="35"/>
      <c r="R327" s="35"/>
      <c r="S327" s="35"/>
    </row>
    <row r="328" spans="1:20" x14ac:dyDescent="0.25">
      <c r="A328" s="32">
        <v>1832</v>
      </c>
      <c r="B328" s="40" t="s">
        <v>541</v>
      </c>
      <c r="C328" s="33" t="s">
        <v>1668</v>
      </c>
      <c r="D328" s="35">
        <v>102</v>
      </c>
      <c r="E328" s="35" t="s">
        <v>542</v>
      </c>
      <c r="F328" s="35" t="s">
        <v>543</v>
      </c>
      <c r="G328" s="43"/>
      <c r="H328" s="36">
        <v>43871</v>
      </c>
      <c r="I328" s="36">
        <v>43875</v>
      </c>
      <c r="J328" s="37">
        <f t="shared" si="27"/>
        <v>43905</v>
      </c>
      <c r="K328" s="72">
        <v>310500</v>
      </c>
      <c r="L328" s="38">
        <v>58995</v>
      </c>
      <c r="M328" s="72">
        <v>369495</v>
      </c>
      <c r="N328" s="35" t="s">
        <v>129</v>
      </c>
      <c r="O328" s="73">
        <f t="shared" si="26"/>
        <v>310500</v>
      </c>
      <c r="P328" s="35" t="s">
        <v>130</v>
      </c>
      <c r="Q328" s="35"/>
      <c r="R328" s="35"/>
      <c r="S328" s="35"/>
      <c r="T328" s="35"/>
    </row>
    <row r="329" spans="1:20" x14ac:dyDescent="0.25">
      <c r="A329" s="32">
        <v>1833</v>
      </c>
      <c r="B329" s="40" t="s">
        <v>544</v>
      </c>
      <c r="C329" s="33" t="s">
        <v>1668</v>
      </c>
      <c r="D329" s="35" t="s">
        <v>545</v>
      </c>
      <c r="E329" s="35" t="s">
        <v>546</v>
      </c>
      <c r="F329" s="35" t="s">
        <v>547</v>
      </c>
      <c r="G329" s="43"/>
      <c r="H329" s="36">
        <v>43876</v>
      </c>
      <c r="I329" s="36">
        <v>43878</v>
      </c>
      <c r="J329" s="37">
        <f t="shared" si="27"/>
        <v>43908</v>
      </c>
      <c r="K329" s="72">
        <v>1120000</v>
      </c>
      <c r="L329" s="38">
        <v>212800</v>
      </c>
      <c r="M329" s="72">
        <f>K329+L329</f>
        <v>1332800</v>
      </c>
      <c r="N329" s="35" t="s">
        <v>129</v>
      </c>
      <c r="O329" s="73">
        <f t="shared" si="26"/>
        <v>1120000</v>
      </c>
      <c r="P329" s="35" t="s">
        <v>130</v>
      </c>
      <c r="Q329" s="35"/>
      <c r="R329" s="35"/>
      <c r="S329" s="35"/>
      <c r="T329" s="35"/>
    </row>
    <row r="330" spans="1:20" x14ac:dyDescent="0.25">
      <c r="A330" s="119">
        <v>1834</v>
      </c>
      <c r="B330" s="123" t="s">
        <v>548</v>
      </c>
      <c r="C330" s="121" t="s">
        <v>18</v>
      </c>
      <c r="D330" s="122">
        <v>303196</v>
      </c>
      <c r="E330" s="122" t="s">
        <v>123</v>
      </c>
      <c r="F330" s="122" t="s">
        <v>549</v>
      </c>
      <c r="G330" s="43"/>
      <c r="H330" s="116">
        <v>43878</v>
      </c>
      <c r="I330" s="116">
        <v>43878</v>
      </c>
      <c r="J330" s="117">
        <f t="shared" si="27"/>
        <v>43908</v>
      </c>
      <c r="K330" s="118">
        <v>515038</v>
      </c>
      <c r="L330" s="118">
        <v>97857</v>
      </c>
      <c r="M330" s="118">
        <f>K330+L330</f>
        <v>612895</v>
      </c>
      <c r="N330" s="35" t="s">
        <v>149</v>
      </c>
      <c r="O330" s="73">
        <v>171694</v>
      </c>
      <c r="P330" s="35" t="s">
        <v>50</v>
      </c>
      <c r="Q330" s="35"/>
      <c r="R330" s="35"/>
      <c r="S330" s="35"/>
    </row>
    <row r="331" spans="1:20" x14ac:dyDescent="0.25">
      <c r="A331" s="119"/>
      <c r="B331" s="123"/>
      <c r="C331" s="121"/>
      <c r="D331" s="122"/>
      <c r="E331" s="122"/>
      <c r="F331" s="122"/>
      <c r="G331" s="43"/>
      <c r="H331" s="116"/>
      <c r="I331" s="116"/>
      <c r="J331" s="117"/>
      <c r="K331" s="118"/>
      <c r="L331" s="118"/>
      <c r="M331" s="118"/>
      <c r="N331" s="35" t="s">
        <v>125</v>
      </c>
      <c r="O331" s="73">
        <v>309049.2</v>
      </c>
      <c r="P331" s="35" t="s">
        <v>50</v>
      </c>
      <c r="Q331" s="35"/>
      <c r="R331" s="35"/>
      <c r="S331" s="35"/>
    </row>
    <row r="332" spans="1:20" x14ac:dyDescent="0.25">
      <c r="A332" s="119"/>
      <c r="B332" s="123"/>
      <c r="C332" s="121"/>
      <c r="D332" s="122"/>
      <c r="E332" s="122"/>
      <c r="F332" s="122"/>
      <c r="G332" s="43"/>
      <c r="H332" s="116"/>
      <c r="I332" s="116"/>
      <c r="J332" s="117"/>
      <c r="K332" s="118"/>
      <c r="L332" s="118"/>
      <c r="M332" s="118"/>
      <c r="N332" s="35" t="s">
        <v>150</v>
      </c>
      <c r="O332" s="73">
        <v>11446.266666666666</v>
      </c>
      <c r="P332" s="35" t="s">
        <v>50</v>
      </c>
      <c r="Q332" s="35"/>
      <c r="R332" s="35"/>
      <c r="S332" s="35"/>
    </row>
    <row r="333" spans="1:20" x14ac:dyDescent="0.25">
      <c r="A333" s="119"/>
      <c r="B333" s="123"/>
      <c r="C333" s="121"/>
      <c r="D333" s="122"/>
      <c r="E333" s="122"/>
      <c r="F333" s="122"/>
      <c r="G333" s="43"/>
      <c r="H333" s="116"/>
      <c r="I333" s="116"/>
      <c r="J333" s="117"/>
      <c r="K333" s="118"/>
      <c r="L333" s="118"/>
      <c r="M333" s="118"/>
      <c r="N333" s="35" t="s">
        <v>49</v>
      </c>
      <c r="O333" s="73">
        <v>22892.533333333333</v>
      </c>
      <c r="P333" s="35" t="s">
        <v>50</v>
      </c>
      <c r="Q333" s="35"/>
      <c r="R333" s="35"/>
      <c r="S333" s="35"/>
    </row>
    <row r="334" spans="1:20" x14ac:dyDescent="0.25">
      <c r="A334" s="32">
        <v>1835</v>
      </c>
      <c r="B334" s="40" t="s">
        <v>550</v>
      </c>
      <c r="C334" s="34" t="s">
        <v>18</v>
      </c>
      <c r="D334" s="35">
        <v>808424</v>
      </c>
      <c r="E334" s="35" t="s">
        <v>551</v>
      </c>
      <c r="F334" s="35" t="s">
        <v>552</v>
      </c>
      <c r="G334" s="43"/>
      <c r="H334" s="36">
        <v>43878</v>
      </c>
      <c r="I334" s="36">
        <v>43878</v>
      </c>
      <c r="J334" s="37">
        <f>I334+30</f>
        <v>43908</v>
      </c>
      <c r="K334" s="72">
        <v>3877570</v>
      </c>
      <c r="L334" s="38"/>
      <c r="M334" s="72">
        <f>K334+L334</f>
        <v>3877570</v>
      </c>
      <c r="N334" s="35" t="s">
        <v>148</v>
      </c>
      <c r="O334" s="73">
        <f>K334</f>
        <v>3877570</v>
      </c>
      <c r="P334" s="35" t="s">
        <v>36</v>
      </c>
      <c r="Q334" s="35"/>
      <c r="R334" s="35"/>
      <c r="S334" s="35"/>
      <c r="T334" s="35"/>
    </row>
    <row r="335" spans="1:20" x14ac:dyDescent="0.25">
      <c r="A335" s="32">
        <v>1836</v>
      </c>
      <c r="B335" s="40" t="s">
        <v>553</v>
      </c>
      <c r="C335" s="40" t="s">
        <v>31</v>
      </c>
      <c r="D335" s="35">
        <v>2</v>
      </c>
      <c r="E335" s="35" t="s">
        <v>554</v>
      </c>
      <c r="F335" s="35" t="s">
        <v>555</v>
      </c>
      <c r="G335" s="43"/>
      <c r="H335" s="36">
        <v>43878</v>
      </c>
      <c r="I335" s="36">
        <v>43878</v>
      </c>
      <c r="J335" s="37">
        <f>I335+30</f>
        <v>43908</v>
      </c>
      <c r="K335" s="72">
        <v>1929600</v>
      </c>
      <c r="L335" s="38"/>
      <c r="M335" s="72">
        <f>K335+L335</f>
        <v>1929600</v>
      </c>
      <c r="N335" s="35" t="s">
        <v>73</v>
      </c>
      <c r="O335" s="73">
        <f>K335</f>
        <v>1929600</v>
      </c>
      <c r="P335" s="35" t="s">
        <v>36</v>
      </c>
      <c r="Q335" s="35"/>
      <c r="R335" s="35"/>
      <c r="S335" s="35"/>
      <c r="T335" s="35"/>
    </row>
    <row r="336" spans="1:20" x14ac:dyDescent="0.25">
      <c r="A336" s="119">
        <v>1837</v>
      </c>
      <c r="B336" s="123" t="s">
        <v>556</v>
      </c>
      <c r="C336" s="121" t="s">
        <v>18</v>
      </c>
      <c r="D336" s="122">
        <v>303213</v>
      </c>
      <c r="E336" s="122" t="s">
        <v>123</v>
      </c>
      <c r="F336" s="122" t="s">
        <v>557</v>
      </c>
      <c r="G336" s="43"/>
      <c r="H336" s="116">
        <v>43878</v>
      </c>
      <c r="I336" s="116">
        <v>43878</v>
      </c>
      <c r="J336" s="117">
        <f>I336+30</f>
        <v>43908</v>
      </c>
      <c r="K336" s="118">
        <v>706296</v>
      </c>
      <c r="L336" s="118">
        <v>134196</v>
      </c>
      <c r="M336" s="118">
        <f>K336+L336</f>
        <v>840492</v>
      </c>
      <c r="N336" s="35" t="s">
        <v>145</v>
      </c>
      <c r="O336" s="73">
        <v>280276.19047619047</v>
      </c>
      <c r="P336" s="35" t="s">
        <v>36</v>
      </c>
      <c r="Q336" s="35"/>
      <c r="R336" s="35"/>
      <c r="S336" s="35"/>
      <c r="T336" s="35"/>
    </row>
    <row r="337" spans="1:20" x14ac:dyDescent="0.25">
      <c r="A337" s="119"/>
      <c r="B337" s="123"/>
      <c r="C337" s="121"/>
      <c r="D337" s="122"/>
      <c r="E337" s="122"/>
      <c r="F337" s="122"/>
      <c r="G337" s="43"/>
      <c r="H337" s="116"/>
      <c r="I337" s="116"/>
      <c r="J337" s="117"/>
      <c r="K337" s="118"/>
      <c r="L337" s="118"/>
      <c r="M337" s="118"/>
      <c r="N337" s="35" t="s">
        <v>35</v>
      </c>
      <c r="O337" s="73">
        <v>123321.52380952382</v>
      </c>
      <c r="P337" s="35" t="s">
        <v>36</v>
      </c>
      <c r="Q337" s="35"/>
      <c r="R337" s="35"/>
      <c r="S337" s="35"/>
    </row>
    <row r="338" spans="1:20" x14ac:dyDescent="0.25">
      <c r="A338" s="119"/>
      <c r="B338" s="123"/>
      <c r="C338" s="121"/>
      <c r="D338" s="122"/>
      <c r="E338" s="122"/>
      <c r="F338" s="122"/>
      <c r="G338" s="43"/>
      <c r="H338" s="116"/>
      <c r="I338" s="116"/>
      <c r="J338" s="117"/>
      <c r="K338" s="118"/>
      <c r="L338" s="118"/>
      <c r="M338" s="118"/>
      <c r="N338" s="35" t="s">
        <v>121</v>
      </c>
      <c r="O338" s="73">
        <v>162560.19047619047</v>
      </c>
      <c r="P338" s="35" t="s">
        <v>36</v>
      </c>
      <c r="Q338" s="35"/>
      <c r="R338" s="35"/>
      <c r="S338" s="35"/>
    </row>
    <row r="339" spans="1:20" x14ac:dyDescent="0.25">
      <c r="A339" s="119"/>
      <c r="B339" s="123"/>
      <c r="C339" s="121"/>
      <c r="D339" s="122"/>
      <c r="E339" s="122"/>
      <c r="F339" s="122"/>
      <c r="G339" s="43"/>
      <c r="H339" s="116"/>
      <c r="I339" s="116"/>
      <c r="J339" s="117"/>
      <c r="K339" s="118"/>
      <c r="L339" s="118"/>
      <c r="M339" s="118"/>
      <c r="N339" s="35" t="s">
        <v>73</v>
      </c>
      <c r="O339" s="73">
        <v>61660.761904761908</v>
      </c>
      <c r="P339" s="35" t="s">
        <v>36</v>
      </c>
      <c r="Q339" s="35"/>
      <c r="R339" s="35"/>
      <c r="S339" s="35"/>
    </row>
    <row r="340" spans="1:20" x14ac:dyDescent="0.25">
      <c r="A340" s="119"/>
      <c r="B340" s="123"/>
      <c r="C340" s="121"/>
      <c r="D340" s="122"/>
      <c r="E340" s="122"/>
      <c r="F340" s="122"/>
      <c r="G340" s="43"/>
      <c r="H340" s="116"/>
      <c r="I340" s="116"/>
      <c r="J340" s="117"/>
      <c r="K340" s="118"/>
      <c r="L340" s="118"/>
      <c r="M340" s="118"/>
      <c r="N340" s="35" t="s">
        <v>148</v>
      </c>
      <c r="O340" s="73">
        <v>28027.619047619046</v>
      </c>
      <c r="P340" s="35" t="s">
        <v>36</v>
      </c>
      <c r="Q340" s="35"/>
      <c r="R340" s="35"/>
      <c r="S340" s="35"/>
    </row>
    <row r="341" spans="1:20" x14ac:dyDescent="0.25">
      <c r="A341" s="119"/>
      <c r="B341" s="123"/>
      <c r="C341" s="121"/>
      <c r="D341" s="122"/>
      <c r="E341" s="122"/>
      <c r="F341" s="122"/>
      <c r="G341" s="43"/>
      <c r="H341" s="116"/>
      <c r="I341" s="116"/>
      <c r="J341" s="117"/>
      <c r="K341" s="118"/>
      <c r="L341" s="118"/>
      <c r="M341" s="118"/>
      <c r="N341" s="35" t="s">
        <v>147</v>
      </c>
      <c r="O341" s="73">
        <v>33633.142857142855</v>
      </c>
      <c r="P341" s="35" t="s">
        <v>36</v>
      </c>
      <c r="Q341" s="35"/>
      <c r="R341" s="35"/>
      <c r="S341" s="35"/>
    </row>
    <row r="342" spans="1:20" x14ac:dyDescent="0.25">
      <c r="A342" s="119"/>
      <c r="B342" s="123"/>
      <c r="C342" s="121"/>
      <c r="D342" s="122"/>
      <c r="E342" s="122"/>
      <c r="F342" s="122"/>
      <c r="G342" s="43"/>
      <c r="H342" s="116"/>
      <c r="I342" s="116"/>
      <c r="J342" s="117"/>
      <c r="K342" s="118"/>
      <c r="L342" s="118"/>
      <c r="M342" s="118"/>
      <c r="N342" s="35" t="s">
        <v>146</v>
      </c>
      <c r="O342" s="73">
        <v>16816.571428571428</v>
      </c>
      <c r="P342" s="35" t="s">
        <v>36</v>
      </c>
      <c r="Q342" s="35"/>
      <c r="R342" s="35"/>
      <c r="S342" s="35"/>
    </row>
    <row r="343" spans="1:20" x14ac:dyDescent="0.25">
      <c r="A343" s="119">
        <v>1838</v>
      </c>
      <c r="B343" s="123" t="s">
        <v>558</v>
      </c>
      <c r="C343" s="121" t="s">
        <v>18</v>
      </c>
      <c r="D343" s="122">
        <v>4348</v>
      </c>
      <c r="E343" s="122" t="s">
        <v>259</v>
      </c>
      <c r="F343" s="122" t="s">
        <v>559</v>
      </c>
      <c r="G343" s="43"/>
      <c r="H343" s="116">
        <v>43877</v>
      </c>
      <c r="I343" s="116">
        <v>43878</v>
      </c>
      <c r="J343" s="117">
        <f>I343+30</f>
        <v>43908</v>
      </c>
      <c r="K343" s="118">
        <v>321625</v>
      </c>
      <c r="L343" s="118">
        <v>25730</v>
      </c>
      <c r="M343" s="118">
        <f>K343+L343</f>
        <v>347355</v>
      </c>
      <c r="N343" s="35" t="s">
        <v>44</v>
      </c>
      <c r="O343" s="73">
        <v>51875</v>
      </c>
      <c r="P343" s="35" t="s">
        <v>99</v>
      </c>
      <c r="Q343" s="35"/>
      <c r="R343" s="35"/>
      <c r="S343" s="35"/>
      <c r="T343" s="35"/>
    </row>
    <row r="344" spans="1:20" x14ac:dyDescent="0.25">
      <c r="A344" s="119"/>
      <c r="B344" s="123"/>
      <c r="C344" s="121"/>
      <c r="D344" s="122"/>
      <c r="E344" s="122"/>
      <c r="F344" s="122"/>
      <c r="G344" s="43"/>
      <c r="H344" s="116"/>
      <c r="I344" s="116"/>
      <c r="J344" s="117"/>
      <c r="K344" s="118"/>
      <c r="L344" s="118"/>
      <c r="M344" s="118"/>
      <c r="N344" s="35" t="s">
        <v>125</v>
      </c>
      <c r="O344" s="73">
        <v>269750</v>
      </c>
      <c r="P344" s="35" t="s">
        <v>50</v>
      </c>
      <c r="Q344" s="35"/>
      <c r="R344" s="35"/>
      <c r="S344" s="35"/>
    </row>
    <row r="345" spans="1:20" x14ac:dyDescent="0.25">
      <c r="A345" s="32">
        <v>1839</v>
      </c>
      <c r="B345" s="40" t="s">
        <v>560</v>
      </c>
      <c r="C345" s="34" t="s">
        <v>18</v>
      </c>
      <c r="D345" s="35">
        <v>4349</v>
      </c>
      <c r="E345" s="35" t="s">
        <v>259</v>
      </c>
      <c r="F345" s="35" t="s">
        <v>561</v>
      </c>
      <c r="G345" s="43"/>
      <c r="H345" s="36">
        <v>43877</v>
      </c>
      <c r="I345" s="36">
        <v>43878</v>
      </c>
      <c r="J345" s="37">
        <f>I345+30</f>
        <v>43908</v>
      </c>
      <c r="K345" s="72">
        <v>1037740</v>
      </c>
      <c r="L345" s="38">
        <v>83019</v>
      </c>
      <c r="M345" s="72">
        <f>K345+L345</f>
        <v>1120759</v>
      </c>
      <c r="N345" s="35" t="s">
        <v>148</v>
      </c>
      <c r="O345" s="73">
        <f>K345</f>
        <v>1037740</v>
      </c>
      <c r="P345" s="35" t="s">
        <v>36</v>
      </c>
      <c r="Q345" s="35"/>
      <c r="R345" s="35"/>
      <c r="S345" s="35"/>
      <c r="T345" s="35"/>
    </row>
    <row r="346" spans="1:20" x14ac:dyDescent="0.25">
      <c r="A346" s="32">
        <v>1840</v>
      </c>
      <c r="B346" s="40" t="s">
        <v>562</v>
      </c>
      <c r="C346" s="33" t="s">
        <v>1668</v>
      </c>
      <c r="D346" s="35" t="s">
        <v>563</v>
      </c>
      <c r="E346" s="35" t="s">
        <v>564</v>
      </c>
      <c r="F346" s="35" t="s">
        <v>565</v>
      </c>
      <c r="G346" s="43"/>
      <c r="H346" s="36">
        <v>43878</v>
      </c>
      <c r="I346" s="36">
        <v>43878</v>
      </c>
      <c r="J346" s="37">
        <f>I346+30</f>
        <v>43908</v>
      </c>
      <c r="K346" s="72">
        <v>260000</v>
      </c>
      <c r="L346" s="38">
        <v>49400</v>
      </c>
      <c r="M346" s="72">
        <f>K346+L346</f>
        <v>309400</v>
      </c>
      <c r="N346" s="35" t="s">
        <v>60</v>
      </c>
      <c r="O346" s="73">
        <f>K346</f>
        <v>260000</v>
      </c>
      <c r="P346" s="35" t="s">
        <v>55</v>
      </c>
      <c r="Q346" s="35"/>
      <c r="R346" s="35"/>
      <c r="S346" s="35"/>
      <c r="T346" s="35"/>
    </row>
    <row r="347" spans="1:20" x14ac:dyDescent="0.25">
      <c r="A347" s="32">
        <v>1841</v>
      </c>
      <c r="B347" s="40" t="s">
        <v>566</v>
      </c>
      <c r="C347" s="43" t="s">
        <v>18</v>
      </c>
      <c r="D347" s="41">
        <v>17001697352022</v>
      </c>
      <c r="E347" s="35" t="s">
        <v>567</v>
      </c>
      <c r="F347" s="35" t="s">
        <v>568</v>
      </c>
      <c r="G347" s="43"/>
      <c r="H347" s="36">
        <v>44187</v>
      </c>
      <c r="I347" s="36">
        <v>43879</v>
      </c>
      <c r="J347" s="37">
        <f>I347+30</f>
        <v>43909</v>
      </c>
      <c r="K347" s="72">
        <v>2700000</v>
      </c>
      <c r="L347" s="38">
        <v>513000</v>
      </c>
      <c r="M347" s="72">
        <f>K347+L347</f>
        <v>3213000</v>
      </c>
      <c r="N347" s="35" t="s">
        <v>194</v>
      </c>
      <c r="O347" s="73">
        <f>K347</f>
        <v>2700000</v>
      </c>
      <c r="P347" s="35" t="s">
        <v>195</v>
      </c>
      <c r="Q347" s="35"/>
      <c r="R347" s="35"/>
      <c r="S347" s="35"/>
    </row>
    <row r="348" spans="1:20" x14ac:dyDescent="0.25">
      <c r="A348" s="119">
        <v>1842</v>
      </c>
      <c r="B348" s="123" t="s">
        <v>569</v>
      </c>
      <c r="C348" s="121" t="s">
        <v>18</v>
      </c>
      <c r="D348" s="122">
        <v>1277</v>
      </c>
      <c r="E348" s="122" t="s">
        <v>300</v>
      </c>
      <c r="F348" s="122" t="s">
        <v>301</v>
      </c>
      <c r="G348" s="43"/>
      <c r="H348" s="116">
        <v>43873</v>
      </c>
      <c r="I348" s="116">
        <v>43879</v>
      </c>
      <c r="J348" s="117">
        <f>I348+30</f>
        <v>43909</v>
      </c>
      <c r="K348" s="118">
        <v>466400</v>
      </c>
      <c r="L348" s="118">
        <v>88616</v>
      </c>
      <c r="M348" s="118">
        <f>K348+L348</f>
        <v>555016</v>
      </c>
      <c r="N348" s="35" t="s">
        <v>149</v>
      </c>
      <c r="O348" s="73">
        <v>116600</v>
      </c>
      <c r="P348" s="35" t="s">
        <v>50</v>
      </c>
      <c r="Q348" s="35"/>
      <c r="R348" s="35"/>
      <c r="S348" s="35"/>
    </row>
    <row r="349" spans="1:20" x14ac:dyDescent="0.25">
      <c r="A349" s="119"/>
      <c r="B349" s="123"/>
      <c r="C349" s="121"/>
      <c r="D349" s="122"/>
      <c r="E349" s="122"/>
      <c r="F349" s="122"/>
      <c r="G349" s="43"/>
      <c r="H349" s="116"/>
      <c r="I349" s="116"/>
      <c r="J349" s="117"/>
      <c r="K349" s="118"/>
      <c r="L349" s="118"/>
      <c r="M349" s="118"/>
      <c r="N349" s="35" t="s">
        <v>35</v>
      </c>
      <c r="O349" s="73">
        <v>116600</v>
      </c>
      <c r="P349" s="35" t="s">
        <v>50</v>
      </c>
      <c r="Q349" s="35"/>
      <c r="R349" s="35"/>
      <c r="S349" s="35"/>
    </row>
    <row r="350" spans="1:20" x14ac:dyDescent="0.25">
      <c r="A350" s="119"/>
      <c r="B350" s="123"/>
      <c r="C350" s="121"/>
      <c r="D350" s="122"/>
      <c r="E350" s="122"/>
      <c r="F350" s="122"/>
      <c r="G350" s="43"/>
      <c r="H350" s="116"/>
      <c r="I350" s="116"/>
      <c r="J350" s="117"/>
      <c r="K350" s="118"/>
      <c r="L350" s="118"/>
      <c r="M350" s="118"/>
      <c r="N350" s="35" t="s">
        <v>148</v>
      </c>
      <c r="O350" s="73">
        <v>233200</v>
      </c>
      <c r="P350" s="35" t="s">
        <v>36</v>
      </c>
      <c r="Q350" s="35"/>
      <c r="R350" s="35"/>
      <c r="S350" s="35"/>
    </row>
    <row r="351" spans="1:20" x14ac:dyDescent="0.25">
      <c r="A351" s="32">
        <v>1843</v>
      </c>
      <c r="B351" s="123" t="s">
        <v>570</v>
      </c>
      <c r="C351" s="121" t="s">
        <v>18</v>
      </c>
      <c r="D351" s="122">
        <v>93376</v>
      </c>
      <c r="E351" s="122" t="s">
        <v>215</v>
      </c>
      <c r="F351" s="122" t="s">
        <v>216</v>
      </c>
      <c r="G351" s="43"/>
      <c r="H351" s="116">
        <v>43871</v>
      </c>
      <c r="I351" s="116">
        <v>43879</v>
      </c>
      <c r="J351" s="117">
        <f>I351+30</f>
        <v>43909</v>
      </c>
      <c r="K351" s="118">
        <v>2010500</v>
      </c>
      <c r="L351" s="118"/>
      <c r="M351" s="118">
        <f>K351+L351</f>
        <v>2010500</v>
      </c>
      <c r="N351" s="35" t="s">
        <v>28</v>
      </c>
      <c r="O351" s="73">
        <v>94200</v>
      </c>
      <c r="P351" s="35" t="s">
        <v>29</v>
      </c>
      <c r="Q351" s="35"/>
      <c r="R351" s="35"/>
      <c r="S351" s="35"/>
    </row>
    <row r="352" spans="1:20" x14ac:dyDescent="0.25">
      <c r="A352" s="32"/>
      <c r="B352" s="123"/>
      <c r="C352" s="121"/>
      <c r="D352" s="122"/>
      <c r="E352" s="122"/>
      <c r="F352" s="122"/>
      <c r="G352" s="43"/>
      <c r="H352" s="116"/>
      <c r="I352" s="116"/>
      <c r="J352" s="117"/>
      <c r="K352" s="118"/>
      <c r="L352" s="118"/>
      <c r="M352" s="118"/>
      <c r="N352" s="35" t="s">
        <v>117</v>
      </c>
      <c r="O352" s="73">
        <v>15700</v>
      </c>
      <c r="P352" s="35" t="s">
        <v>29</v>
      </c>
      <c r="Q352" s="35"/>
      <c r="R352" s="35"/>
      <c r="S352" s="35"/>
    </row>
    <row r="353" spans="1:19" x14ac:dyDescent="0.25">
      <c r="A353" s="32"/>
      <c r="B353" s="123"/>
      <c r="C353" s="121"/>
      <c r="D353" s="122"/>
      <c r="E353" s="122"/>
      <c r="F353" s="122"/>
      <c r="G353" s="43"/>
      <c r="H353" s="116"/>
      <c r="I353" s="116"/>
      <c r="J353" s="117"/>
      <c r="K353" s="118"/>
      <c r="L353" s="118"/>
      <c r="M353" s="118"/>
      <c r="N353" s="35" t="s">
        <v>187</v>
      </c>
      <c r="O353" s="73">
        <v>15700</v>
      </c>
      <c r="P353" s="35" t="s">
        <v>29</v>
      </c>
      <c r="Q353" s="35"/>
      <c r="R353" s="35"/>
      <c r="S353" s="35"/>
    </row>
    <row r="354" spans="1:19" x14ac:dyDescent="0.25">
      <c r="A354" s="32"/>
      <c r="B354" s="123"/>
      <c r="C354" s="121"/>
      <c r="D354" s="122"/>
      <c r="E354" s="122"/>
      <c r="F354" s="122"/>
      <c r="G354" s="43"/>
      <c r="H354" s="116"/>
      <c r="I354" s="116"/>
      <c r="J354" s="117"/>
      <c r="K354" s="118"/>
      <c r="L354" s="118"/>
      <c r="M354" s="118"/>
      <c r="N354" s="35" t="s">
        <v>60</v>
      </c>
      <c r="O354" s="73">
        <v>31400</v>
      </c>
      <c r="P354" s="35" t="s">
        <v>55</v>
      </c>
      <c r="Q354" s="35"/>
      <c r="R354" s="35"/>
      <c r="S354" s="35"/>
    </row>
    <row r="355" spans="1:19" x14ac:dyDescent="0.25">
      <c r="A355" s="32"/>
      <c r="B355" s="123"/>
      <c r="C355" s="121"/>
      <c r="D355" s="122"/>
      <c r="E355" s="122"/>
      <c r="F355" s="122"/>
      <c r="G355" s="43"/>
      <c r="H355" s="116"/>
      <c r="I355" s="116"/>
      <c r="J355" s="117"/>
      <c r="K355" s="118"/>
      <c r="L355" s="118"/>
      <c r="M355" s="118"/>
      <c r="N355" s="35" t="s">
        <v>171</v>
      </c>
      <c r="O355" s="73">
        <v>15700</v>
      </c>
      <c r="P355" s="35" t="s">
        <v>55</v>
      </c>
      <c r="Q355" s="35"/>
      <c r="R355" s="35"/>
      <c r="S355" s="35"/>
    </row>
    <row r="356" spans="1:19" x14ac:dyDescent="0.25">
      <c r="A356" s="32"/>
      <c r="B356" s="123"/>
      <c r="C356" s="121"/>
      <c r="D356" s="122"/>
      <c r="E356" s="122"/>
      <c r="F356" s="122"/>
      <c r="G356" s="43"/>
      <c r="H356" s="116"/>
      <c r="I356" s="116"/>
      <c r="J356" s="117"/>
      <c r="K356" s="118"/>
      <c r="L356" s="118"/>
      <c r="M356" s="118"/>
      <c r="N356" s="35" t="s">
        <v>73</v>
      </c>
      <c r="O356" s="73">
        <v>47100</v>
      </c>
      <c r="P356" s="35" t="s">
        <v>36</v>
      </c>
      <c r="Q356" s="35"/>
      <c r="R356" s="35"/>
      <c r="S356" s="35"/>
    </row>
    <row r="357" spans="1:19" x14ac:dyDescent="0.25">
      <c r="A357" s="32"/>
      <c r="B357" s="123"/>
      <c r="C357" s="121"/>
      <c r="D357" s="122"/>
      <c r="E357" s="122"/>
      <c r="F357" s="122"/>
      <c r="G357" s="43"/>
      <c r="H357" s="116"/>
      <c r="I357" s="116"/>
      <c r="J357" s="117"/>
      <c r="K357" s="118"/>
      <c r="L357" s="118"/>
      <c r="M357" s="118"/>
      <c r="N357" s="35" t="s">
        <v>35</v>
      </c>
      <c r="O357" s="73">
        <v>342800</v>
      </c>
      <c r="P357" s="35" t="s">
        <v>36</v>
      </c>
      <c r="Q357" s="35"/>
      <c r="R357" s="35"/>
      <c r="S357" s="35"/>
    </row>
    <row r="358" spans="1:19" x14ac:dyDescent="0.25">
      <c r="A358" s="32"/>
      <c r="B358" s="123"/>
      <c r="C358" s="121"/>
      <c r="D358" s="122"/>
      <c r="E358" s="122"/>
      <c r="F358" s="122"/>
      <c r="G358" s="43"/>
      <c r="H358" s="116"/>
      <c r="I358" s="116"/>
      <c r="J358" s="117"/>
      <c r="K358" s="118"/>
      <c r="L358" s="118"/>
      <c r="M358" s="118"/>
      <c r="N358" s="35" t="s">
        <v>145</v>
      </c>
      <c r="O358" s="73">
        <v>758400</v>
      </c>
      <c r="P358" s="35" t="s">
        <v>36</v>
      </c>
      <c r="Q358" s="35"/>
      <c r="R358" s="35"/>
      <c r="S358" s="35"/>
    </row>
    <row r="359" spans="1:19" x14ac:dyDescent="0.25">
      <c r="A359" s="32"/>
      <c r="B359" s="123"/>
      <c r="C359" s="121"/>
      <c r="D359" s="122"/>
      <c r="E359" s="122"/>
      <c r="F359" s="122"/>
      <c r="G359" s="43"/>
      <c r="H359" s="116"/>
      <c r="I359" s="116"/>
      <c r="J359" s="117"/>
      <c r="K359" s="118"/>
      <c r="L359" s="118"/>
      <c r="M359" s="118"/>
      <c r="N359" s="35" t="s">
        <v>146</v>
      </c>
      <c r="O359" s="73">
        <v>25300</v>
      </c>
      <c r="P359" s="35" t="s">
        <v>36</v>
      </c>
      <c r="Q359" s="35"/>
      <c r="R359" s="35"/>
      <c r="S359" s="35"/>
    </row>
    <row r="360" spans="1:19" x14ac:dyDescent="0.25">
      <c r="A360" s="32"/>
      <c r="B360" s="123"/>
      <c r="C360" s="121"/>
      <c r="D360" s="122"/>
      <c r="E360" s="122"/>
      <c r="F360" s="122"/>
      <c r="G360" s="43"/>
      <c r="H360" s="116"/>
      <c r="I360" s="116"/>
      <c r="J360" s="117"/>
      <c r="K360" s="118"/>
      <c r="L360" s="118"/>
      <c r="M360" s="118"/>
      <c r="N360" s="35" t="s">
        <v>121</v>
      </c>
      <c r="O360" s="73">
        <v>428700</v>
      </c>
      <c r="P360" s="35" t="s">
        <v>36</v>
      </c>
      <c r="Q360" s="35"/>
      <c r="R360" s="35"/>
      <c r="S360" s="35"/>
    </row>
    <row r="361" spans="1:19" x14ac:dyDescent="0.25">
      <c r="A361" s="32"/>
      <c r="B361" s="123"/>
      <c r="C361" s="121"/>
      <c r="D361" s="122"/>
      <c r="E361" s="122"/>
      <c r="F361" s="122"/>
      <c r="G361" s="43"/>
      <c r="H361" s="116"/>
      <c r="I361" s="116"/>
      <c r="J361" s="117"/>
      <c r="K361" s="118"/>
      <c r="L361" s="118"/>
      <c r="M361" s="118"/>
      <c r="N361" s="35" t="s">
        <v>147</v>
      </c>
      <c r="O361" s="73">
        <v>78500</v>
      </c>
      <c r="P361" s="35" t="s">
        <v>36</v>
      </c>
      <c r="Q361" s="35"/>
      <c r="R361" s="35"/>
      <c r="S361" s="35"/>
    </row>
    <row r="362" spans="1:19" x14ac:dyDescent="0.25">
      <c r="A362" s="32"/>
      <c r="B362" s="123"/>
      <c r="C362" s="121"/>
      <c r="D362" s="122"/>
      <c r="E362" s="122"/>
      <c r="F362" s="122"/>
      <c r="G362" s="43"/>
      <c r="H362" s="116"/>
      <c r="I362" s="116"/>
      <c r="J362" s="117"/>
      <c r="K362" s="118"/>
      <c r="L362" s="118"/>
      <c r="M362" s="118"/>
      <c r="N362" s="35" t="s">
        <v>148</v>
      </c>
      <c r="O362" s="73">
        <v>15700</v>
      </c>
      <c r="P362" s="35" t="s">
        <v>36</v>
      </c>
      <c r="Q362" s="35"/>
      <c r="R362" s="35"/>
      <c r="S362" s="35"/>
    </row>
    <row r="363" spans="1:19" x14ac:dyDescent="0.25">
      <c r="A363" s="32"/>
      <c r="B363" s="123"/>
      <c r="C363" s="121"/>
      <c r="D363" s="122"/>
      <c r="E363" s="122"/>
      <c r="F363" s="122"/>
      <c r="G363" s="43"/>
      <c r="H363" s="116"/>
      <c r="I363" s="116"/>
      <c r="J363" s="117"/>
      <c r="K363" s="118"/>
      <c r="L363" s="118"/>
      <c r="M363" s="118"/>
      <c r="N363" s="35" t="s">
        <v>49</v>
      </c>
      <c r="O363" s="73">
        <v>62800</v>
      </c>
      <c r="P363" s="35" t="s">
        <v>50</v>
      </c>
      <c r="Q363" s="35"/>
      <c r="R363" s="35"/>
      <c r="S363" s="35"/>
    </row>
    <row r="364" spans="1:19" x14ac:dyDescent="0.25">
      <c r="A364" s="32"/>
      <c r="B364" s="123"/>
      <c r="C364" s="121"/>
      <c r="D364" s="122"/>
      <c r="E364" s="122"/>
      <c r="F364" s="122"/>
      <c r="G364" s="43"/>
      <c r="H364" s="116"/>
      <c r="I364" s="116"/>
      <c r="J364" s="117"/>
      <c r="K364" s="118"/>
      <c r="L364" s="118"/>
      <c r="M364" s="118"/>
      <c r="N364" s="35" t="s">
        <v>149</v>
      </c>
      <c r="O364" s="73">
        <v>62800</v>
      </c>
      <c r="P364" s="35" t="s">
        <v>50</v>
      </c>
      <c r="Q364" s="35"/>
      <c r="R364" s="35"/>
      <c r="S364" s="35"/>
    </row>
    <row r="365" spans="1:19" x14ac:dyDescent="0.25">
      <c r="A365" s="32"/>
      <c r="B365" s="123"/>
      <c r="C365" s="121"/>
      <c r="D365" s="122"/>
      <c r="E365" s="122"/>
      <c r="F365" s="122"/>
      <c r="G365" s="43"/>
      <c r="H365" s="116"/>
      <c r="I365" s="116"/>
      <c r="J365" s="117"/>
      <c r="K365" s="118"/>
      <c r="L365" s="118"/>
      <c r="M365" s="118"/>
      <c r="N365" s="35" t="s">
        <v>125</v>
      </c>
      <c r="O365" s="73">
        <v>15700</v>
      </c>
      <c r="P365" s="35" t="s">
        <v>50</v>
      </c>
      <c r="Q365" s="35"/>
      <c r="R365" s="35"/>
      <c r="S365" s="35"/>
    </row>
    <row r="366" spans="1:19" x14ac:dyDescent="0.25">
      <c r="A366" s="119">
        <v>1844</v>
      </c>
      <c r="B366" s="123" t="s">
        <v>571</v>
      </c>
      <c r="C366" s="121" t="s">
        <v>18</v>
      </c>
      <c r="D366" s="122">
        <v>93377</v>
      </c>
      <c r="E366" s="122" t="s">
        <v>215</v>
      </c>
      <c r="F366" s="122" t="s">
        <v>216</v>
      </c>
      <c r="G366" s="43"/>
      <c r="H366" s="116">
        <v>43871</v>
      </c>
      <c r="I366" s="116">
        <v>43879</v>
      </c>
      <c r="J366" s="117">
        <f>I366+30</f>
        <v>43909</v>
      </c>
      <c r="K366" s="118">
        <v>1033500</v>
      </c>
      <c r="L366" s="118"/>
      <c r="M366" s="118">
        <f>K366+L366</f>
        <v>1033500</v>
      </c>
      <c r="N366" s="35" t="s">
        <v>204</v>
      </c>
      <c r="O366" s="73">
        <v>14700</v>
      </c>
      <c r="P366" s="35" t="s">
        <v>195</v>
      </c>
      <c r="Q366" s="35"/>
      <c r="R366" s="35"/>
      <c r="S366" s="35"/>
    </row>
    <row r="367" spans="1:19" x14ac:dyDescent="0.25">
      <c r="A367" s="119"/>
      <c r="B367" s="123"/>
      <c r="C367" s="121"/>
      <c r="D367" s="122"/>
      <c r="E367" s="122"/>
      <c r="F367" s="122"/>
      <c r="G367" s="43"/>
      <c r="H367" s="116"/>
      <c r="I367" s="116"/>
      <c r="J367" s="117"/>
      <c r="K367" s="118"/>
      <c r="L367" s="118"/>
      <c r="M367" s="118"/>
      <c r="N367" s="35" t="s">
        <v>217</v>
      </c>
      <c r="O367" s="73">
        <v>14700</v>
      </c>
      <c r="P367" s="35" t="s">
        <v>130</v>
      </c>
      <c r="Q367" s="35"/>
      <c r="R367" s="35"/>
      <c r="S367" s="35"/>
    </row>
    <row r="368" spans="1:19" x14ac:dyDescent="0.25">
      <c r="A368" s="119"/>
      <c r="B368" s="123"/>
      <c r="C368" s="121"/>
      <c r="D368" s="122"/>
      <c r="E368" s="122"/>
      <c r="F368" s="122"/>
      <c r="G368" s="43"/>
      <c r="H368" s="116"/>
      <c r="I368" s="116"/>
      <c r="J368" s="117"/>
      <c r="K368" s="118"/>
      <c r="L368" s="118"/>
      <c r="M368" s="118"/>
      <c r="N368" s="35" t="s">
        <v>28</v>
      </c>
      <c r="O368" s="73">
        <v>14700</v>
      </c>
      <c r="P368" s="35" t="s">
        <v>29</v>
      </c>
      <c r="Q368" s="35"/>
      <c r="R368" s="35"/>
      <c r="S368" s="35"/>
    </row>
    <row r="369" spans="1:19" x14ac:dyDescent="0.25">
      <c r="A369" s="119"/>
      <c r="B369" s="123"/>
      <c r="C369" s="121"/>
      <c r="D369" s="122"/>
      <c r="E369" s="122"/>
      <c r="F369" s="122"/>
      <c r="G369" s="43"/>
      <c r="H369" s="116"/>
      <c r="I369" s="116"/>
      <c r="J369" s="117"/>
      <c r="K369" s="118"/>
      <c r="L369" s="118"/>
      <c r="M369" s="118"/>
      <c r="N369" s="35" t="s">
        <v>218</v>
      </c>
      <c r="O369" s="73">
        <v>14700</v>
      </c>
      <c r="P369" s="35" t="s">
        <v>29</v>
      </c>
      <c r="Q369" s="35"/>
      <c r="R369" s="35"/>
      <c r="S369" s="35"/>
    </row>
    <row r="370" spans="1:19" x14ac:dyDescent="0.25">
      <c r="A370" s="119"/>
      <c r="B370" s="123"/>
      <c r="C370" s="121"/>
      <c r="D370" s="122"/>
      <c r="E370" s="122"/>
      <c r="F370" s="122"/>
      <c r="G370" s="43"/>
      <c r="H370" s="116"/>
      <c r="I370" s="116"/>
      <c r="J370" s="117"/>
      <c r="K370" s="118"/>
      <c r="L370" s="118"/>
      <c r="M370" s="118"/>
      <c r="N370" s="35" t="s">
        <v>117</v>
      </c>
      <c r="O370" s="73">
        <v>14700</v>
      </c>
      <c r="P370" s="35" t="s">
        <v>29</v>
      </c>
      <c r="Q370" s="35"/>
      <c r="R370" s="35"/>
      <c r="S370" s="35"/>
    </row>
    <row r="371" spans="1:19" x14ac:dyDescent="0.25">
      <c r="A371" s="119"/>
      <c r="B371" s="123"/>
      <c r="C371" s="121"/>
      <c r="D371" s="122"/>
      <c r="E371" s="122"/>
      <c r="F371" s="122"/>
      <c r="G371" s="43"/>
      <c r="H371" s="116"/>
      <c r="I371" s="116"/>
      <c r="J371" s="117"/>
      <c r="K371" s="118"/>
      <c r="L371" s="118"/>
      <c r="M371" s="118"/>
      <c r="N371" s="35" t="s">
        <v>187</v>
      </c>
      <c r="O371" s="73">
        <v>14700</v>
      </c>
      <c r="P371" s="35" t="s">
        <v>29</v>
      </c>
      <c r="Q371" s="35"/>
      <c r="R371" s="35"/>
      <c r="S371" s="35"/>
    </row>
    <row r="372" spans="1:19" x14ac:dyDescent="0.25">
      <c r="A372" s="119"/>
      <c r="B372" s="123"/>
      <c r="C372" s="121"/>
      <c r="D372" s="122"/>
      <c r="E372" s="122"/>
      <c r="F372" s="122"/>
      <c r="G372" s="43"/>
      <c r="H372" s="116"/>
      <c r="I372" s="116"/>
      <c r="J372" s="117"/>
      <c r="K372" s="118"/>
      <c r="L372" s="118"/>
      <c r="M372" s="118"/>
      <c r="N372" s="35" t="s">
        <v>219</v>
      </c>
      <c r="O372" s="73">
        <v>14700</v>
      </c>
      <c r="P372" s="35" t="s">
        <v>29</v>
      </c>
      <c r="Q372" s="35"/>
      <c r="R372" s="35"/>
      <c r="S372" s="35"/>
    </row>
    <row r="373" spans="1:19" x14ac:dyDescent="0.25">
      <c r="A373" s="119"/>
      <c r="B373" s="123"/>
      <c r="C373" s="121"/>
      <c r="D373" s="122"/>
      <c r="E373" s="122"/>
      <c r="F373" s="122"/>
      <c r="G373" s="43"/>
      <c r="H373" s="116"/>
      <c r="I373" s="116"/>
      <c r="J373" s="117"/>
      <c r="K373" s="118"/>
      <c r="L373" s="118"/>
      <c r="M373" s="118"/>
      <c r="N373" s="35" t="s">
        <v>144</v>
      </c>
      <c r="O373" s="73">
        <v>44100</v>
      </c>
      <c r="P373" s="35" t="s">
        <v>29</v>
      </c>
      <c r="Q373" s="35"/>
      <c r="R373" s="35"/>
      <c r="S373" s="35"/>
    </row>
    <row r="374" spans="1:19" x14ac:dyDescent="0.25">
      <c r="A374" s="119"/>
      <c r="B374" s="123"/>
      <c r="C374" s="121"/>
      <c r="D374" s="122"/>
      <c r="E374" s="122"/>
      <c r="F374" s="122"/>
      <c r="G374" s="43"/>
      <c r="H374" s="116"/>
      <c r="I374" s="116"/>
      <c r="J374" s="117"/>
      <c r="K374" s="118"/>
      <c r="L374" s="118"/>
      <c r="M374" s="118"/>
      <c r="N374" s="35" t="s">
        <v>54</v>
      </c>
      <c r="O374" s="73">
        <v>14700</v>
      </c>
      <c r="P374" s="35" t="s">
        <v>55</v>
      </c>
      <c r="Q374" s="35"/>
      <c r="R374" s="35"/>
      <c r="S374" s="35"/>
    </row>
    <row r="375" spans="1:19" x14ac:dyDescent="0.25">
      <c r="A375" s="119"/>
      <c r="B375" s="123"/>
      <c r="C375" s="121"/>
      <c r="D375" s="122"/>
      <c r="E375" s="122"/>
      <c r="F375" s="122"/>
      <c r="G375" s="43"/>
      <c r="H375" s="116"/>
      <c r="I375" s="116"/>
      <c r="J375" s="117"/>
      <c r="K375" s="118"/>
      <c r="L375" s="118"/>
      <c r="M375" s="118"/>
      <c r="N375" s="35" t="s">
        <v>171</v>
      </c>
      <c r="O375" s="73">
        <v>44100</v>
      </c>
      <c r="P375" s="35" t="s">
        <v>55</v>
      </c>
      <c r="Q375" s="35"/>
      <c r="R375" s="35"/>
      <c r="S375" s="35"/>
    </row>
    <row r="376" spans="1:19" x14ac:dyDescent="0.25">
      <c r="A376" s="119"/>
      <c r="B376" s="123"/>
      <c r="C376" s="121"/>
      <c r="D376" s="122"/>
      <c r="E376" s="122"/>
      <c r="F376" s="122"/>
      <c r="G376" s="43"/>
      <c r="H376" s="116"/>
      <c r="I376" s="116"/>
      <c r="J376" s="117"/>
      <c r="K376" s="118"/>
      <c r="L376" s="118"/>
      <c r="M376" s="118"/>
      <c r="N376" s="35" t="s">
        <v>73</v>
      </c>
      <c r="O376" s="73">
        <v>117600</v>
      </c>
      <c r="P376" s="35" t="s">
        <v>36</v>
      </c>
      <c r="Q376" s="35"/>
      <c r="R376" s="35"/>
      <c r="S376" s="35"/>
    </row>
    <row r="377" spans="1:19" x14ac:dyDescent="0.25">
      <c r="A377" s="119"/>
      <c r="B377" s="123"/>
      <c r="C377" s="121"/>
      <c r="D377" s="122"/>
      <c r="E377" s="122"/>
      <c r="F377" s="122"/>
      <c r="G377" s="43"/>
      <c r="H377" s="116"/>
      <c r="I377" s="116"/>
      <c r="J377" s="117"/>
      <c r="K377" s="118"/>
      <c r="L377" s="118"/>
      <c r="M377" s="118"/>
      <c r="N377" s="35" t="s">
        <v>35</v>
      </c>
      <c r="O377" s="73">
        <v>29400</v>
      </c>
      <c r="P377" s="35" t="s">
        <v>36</v>
      </c>
      <c r="Q377" s="35"/>
      <c r="R377" s="35"/>
      <c r="S377" s="35"/>
    </row>
    <row r="378" spans="1:19" x14ac:dyDescent="0.25">
      <c r="A378" s="119"/>
      <c r="B378" s="123"/>
      <c r="C378" s="121"/>
      <c r="D378" s="122"/>
      <c r="E378" s="122"/>
      <c r="F378" s="122"/>
      <c r="G378" s="43"/>
      <c r="H378" s="116"/>
      <c r="I378" s="116"/>
      <c r="J378" s="117"/>
      <c r="K378" s="118"/>
      <c r="L378" s="118"/>
      <c r="M378" s="118"/>
      <c r="N378" s="35" t="s">
        <v>145</v>
      </c>
      <c r="O378" s="73">
        <v>14700</v>
      </c>
      <c r="P378" s="35" t="s">
        <v>36</v>
      </c>
      <c r="Q378" s="35"/>
      <c r="R378" s="35"/>
      <c r="S378" s="35"/>
    </row>
    <row r="379" spans="1:19" x14ac:dyDescent="0.25">
      <c r="A379" s="119"/>
      <c r="B379" s="123"/>
      <c r="C379" s="121"/>
      <c r="D379" s="122"/>
      <c r="E379" s="122"/>
      <c r="F379" s="122"/>
      <c r="G379" s="43"/>
      <c r="H379" s="116"/>
      <c r="I379" s="116"/>
      <c r="J379" s="117"/>
      <c r="K379" s="118"/>
      <c r="L379" s="118"/>
      <c r="M379" s="118"/>
      <c r="N379" s="35" t="s">
        <v>121</v>
      </c>
      <c r="O379" s="73">
        <v>29400</v>
      </c>
      <c r="P379" s="35" t="s">
        <v>36</v>
      </c>
      <c r="Q379" s="35"/>
      <c r="R379" s="35"/>
      <c r="S379" s="35"/>
    </row>
    <row r="380" spans="1:19" x14ac:dyDescent="0.25">
      <c r="A380" s="119"/>
      <c r="B380" s="123"/>
      <c r="C380" s="121"/>
      <c r="D380" s="122"/>
      <c r="E380" s="122"/>
      <c r="F380" s="122"/>
      <c r="G380" s="43"/>
      <c r="H380" s="116"/>
      <c r="I380" s="116"/>
      <c r="J380" s="117"/>
      <c r="K380" s="118"/>
      <c r="L380" s="118"/>
      <c r="M380" s="118"/>
      <c r="N380" s="35" t="s">
        <v>148</v>
      </c>
      <c r="O380" s="73">
        <v>58800</v>
      </c>
      <c r="P380" s="35" t="s">
        <v>36</v>
      </c>
      <c r="Q380" s="35"/>
      <c r="R380" s="35"/>
      <c r="S380" s="35"/>
    </row>
    <row r="381" spans="1:19" x14ac:dyDescent="0.25">
      <c r="A381" s="119"/>
      <c r="B381" s="123"/>
      <c r="C381" s="121"/>
      <c r="D381" s="122"/>
      <c r="E381" s="122"/>
      <c r="F381" s="122"/>
      <c r="G381" s="43"/>
      <c r="H381" s="116"/>
      <c r="I381" s="116"/>
      <c r="J381" s="117"/>
      <c r="K381" s="118"/>
      <c r="L381" s="118"/>
      <c r="M381" s="118"/>
      <c r="N381" s="35" t="s">
        <v>49</v>
      </c>
      <c r="O381" s="73">
        <v>29400</v>
      </c>
      <c r="P381" s="35" t="s">
        <v>50</v>
      </c>
      <c r="Q381" s="35"/>
      <c r="R381" s="35"/>
      <c r="S381" s="35"/>
    </row>
    <row r="382" spans="1:19" x14ac:dyDescent="0.25">
      <c r="A382" s="119"/>
      <c r="B382" s="123"/>
      <c r="C382" s="121"/>
      <c r="D382" s="122"/>
      <c r="E382" s="122"/>
      <c r="F382" s="122"/>
      <c r="G382" s="43"/>
      <c r="H382" s="116"/>
      <c r="I382" s="116"/>
      <c r="J382" s="117"/>
      <c r="K382" s="118"/>
      <c r="L382" s="118"/>
      <c r="M382" s="118"/>
      <c r="N382" s="35" t="s">
        <v>149</v>
      </c>
      <c r="O382" s="73">
        <v>176400</v>
      </c>
      <c r="P382" s="35" t="s">
        <v>50</v>
      </c>
      <c r="Q382" s="35"/>
      <c r="R382" s="35"/>
      <c r="S382" s="35"/>
    </row>
    <row r="383" spans="1:19" x14ac:dyDescent="0.25">
      <c r="A383" s="119"/>
      <c r="B383" s="123"/>
      <c r="C383" s="121"/>
      <c r="D383" s="122"/>
      <c r="E383" s="122"/>
      <c r="F383" s="122"/>
      <c r="G383" s="43"/>
      <c r="H383" s="116"/>
      <c r="I383" s="116"/>
      <c r="J383" s="117"/>
      <c r="K383" s="118"/>
      <c r="L383" s="118"/>
      <c r="M383" s="118"/>
      <c r="N383" s="35" t="s">
        <v>150</v>
      </c>
      <c r="O383" s="73">
        <v>14700</v>
      </c>
      <c r="P383" s="35" t="s">
        <v>50</v>
      </c>
      <c r="Q383" s="35"/>
      <c r="R383" s="35"/>
      <c r="S383" s="35"/>
    </row>
    <row r="384" spans="1:19" x14ac:dyDescent="0.25">
      <c r="A384" s="119"/>
      <c r="B384" s="123"/>
      <c r="C384" s="121"/>
      <c r="D384" s="122"/>
      <c r="E384" s="122"/>
      <c r="F384" s="122"/>
      <c r="G384" s="43"/>
      <c r="H384" s="116"/>
      <c r="I384" s="116"/>
      <c r="J384" s="117"/>
      <c r="K384" s="118"/>
      <c r="L384" s="118"/>
      <c r="M384" s="118"/>
      <c r="N384" s="35" t="s">
        <v>125</v>
      </c>
      <c r="O384" s="73">
        <v>357300</v>
      </c>
      <c r="P384" s="35" t="s">
        <v>50</v>
      </c>
      <c r="Q384" s="35"/>
      <c r="R384" s="35"/>
      <c r="S384" s="35"/>
    </row>
    <row r="385" spans="1:20" x14ac:dyDescent="0.25">
      <c r="A385" s="32">
        <v>1845</v>
      </c>
      <c r="B385" s="40" t="s">
        <v>572</v>
      </c>
      <c r="C385" s="43" t="s">
        <v>18</v>
      </c>
      <c r="D385" s="35">
        <v>37037303</v>
      </c>
      <c r="E385" s="35" t="s">
        <v>573</v>
      </c>
      <c r="F385" s="35" t="s">
        <v>268</v>
      </c>
      <c r="G385" s="43"/>
      <c r="H385" s="36">
        <v>43874</v>
      </c>
      <c r="I385" s="36">
        <v>43879</v>
      </c>
      <c r="J385" s="37">
        <f>I385+30</f>
        <v>43909</v>
      </c>
      <c r="K385" s="72">
        <v>119939</v>
      </c>
      <c r="L385" s="38"/>
      <c r="M385" s="72">
        <f>K385+L385</f>
        <v>119939</v>
      </c>
      <c r="N385" s="35" t="s">
        <v>21</v>
      </c>
      <c r="O385" s="73">
        <f>K385</f>
        <v>119939</v>
      </c>
      <c r="P385" s="35" t="s">
        <v>22</v>
      </c>
      <c r="Q385" s="35"/>
      <c r="R385" s="35"/>
      <c r="S385" s="35"/>
      <c r="T385" s="35"/>
    </row>
    <row r="386" spans="1:20" x14ac:dyDescent="0.25">
      <c r="A386" s="119">
        <v>1846</v>
      </c>
      <c r="B386" s="123" t="s">
        <v>574</v>
      </c>
      <c r="C386" s="121" t="s">
        <v>18</v>
      </c>
      <c r="D386" s="122">
        <v>5593</v>
      </c>
      <c r="E386" s="122" t="s">
        <v>189</v>
      </c>
      <c r="F386" s="122" t="s">
        <v>190</v>
      </c>
      <c r="G386" s="43"/>
      <c r="H386" s="116">
        <v>43871</v>
      </c>
      <c r="I386" s="116">
        <v>43879</v>
      </c>
      <c r="J386" s="117">
        <f>I386+30</f>
        <v>43909</v>
      </c>
      <c r="K386" s="118">
        <v>1215000</v>
      </c>
      <c r="L386" s="118"/>
      <c r="M386" s="118" t="s">
        <v>575</v>
      </c>
      <c r="N386" s="35" t="s">
        <v>125</v>
      </c>
      <c r="O386" s="73">
        <f>162000+162000+102000</f>
        <v>426000</v>
      </c>
      <c r="P386" s="35" t="s">
        <v>50</v>
      </c>
      <c r="Q386" s="35"/>
      <c r="R386" s="35"/>
      <c r="S386" s="35"/>
    </row>
    <row r="387" spans="1:20" x14ac:dyDescent="0.25">
      <c r="A387" s="119"/>
      <c r="B387" s="123"/>
      <c r="C387" s="121"/>
      <c r="D387" s="122"/>
      <c r="E387" s="122"/>
      <c r="F387" s="122"/>
      <c r="G387" s="43"/>
      <c r="H387" s="116"/>
      <c r="I387" s="116"/>
      <c r="J387" s="117"/>
      <c r="K387" s="118"/>
      <c r="L387" s="118"/>
      <c r="M387" s="118"/>
      <c r="N387" s="35" t="s">
        <v>35</v>
      </c>
      <c r="O387" s="73">
        <f>162000</f>
        <v>162000</v>
      </c>
      <c r="P387" s="35" t="s">
        <v>36</v>
      </c>
      <c r="Q387" s="35"/>
      <c r="R387" s="35"/>
      <c r="S387" s="35"/>
    </row>
    <row r="388" spans="1:20" x14ac:dyDescent="0.25">
      <c r="A388" s="119"/>
      <c r="B388" s="123"/>
      <c r="C388" s="121"/>
      <c r="D388" s="122"/>
      <c r="E388" s="122"/>
      <c r="F388" s="122"/>
      <c r="G388" s="43"/>
      <c r="H388" s="116"/>
      <c r="I388" s="116"/>
      <c r="J388" s="117"/>
      <c r="K388" s="118"/>
      <c r="L388" s="118"/>
      <c r="M388" s="118"/>
      <c r="N388" s="35" t="s">
        <v>146</v>
      </c>
      <c r="O388" s="73">
        <f>145000</f>
        <v>145000</v>
      </c>
      <c r="P388" s="35" t="s">
        <v>36</v>
      </c>
      <c r="Q388" s="35"/>
      <c r="R388" s="35"/>
      <c r="S388" s="35"/>
    </row>
    <row r="389" spans="1:20" x14ac:dyDescent="0.25">
      <c r="A389" s="119"/>
      <c r="B389" s="123"/>
      <c r="C389" s="121"/>
      <c r="D389" s="122"/>
      <c r="E389" s="122"/>
      <c r="F389" s="122"/>
      <c r="G389" s="43"/>
      <c r="H389" s="116"/>
      <c r="I389" s="116"/>
      <c r="J389" s="117"/>
      <c r="K389" s="118"/>
      <c r="L389" s="118"/>
      <c r="M389" s="118"/>
      <c r="N389" s="35" t="s">
        <v>49</v>
      </c>
      <c r="O389" s="73">
        <f>162000</f>
        <v>162000</v>
      </c>
      <c r="P389" s="35" t="s">
        <v>50</v>
      </c>
      <c r="Q389" s="35"/>
      <c r="R389" s="35"/>
      <c r="S389" s="35"/>
    </row>
    <row r="390" spans="1:20" x14ac:dyDescent="0.25">
      <c r="A390" s="119"/>
      <c r="B390" s="123"/>
      <c r="C390" s="121"/>
      <c r="D390" s="122"/>
      <c r="E390" s="122"/>
      <c r="F390" s="122"/>
      <c r="G390" s="43"/>
      <c r="H390" s="116"/>
      <c r="I390" s="116"/>
      <c r="J390" s="117"/>
      <c r="K390" s="118"/>
      <c r="L390" s="118"/>
      <c r="M390" s="118"/>
      <c r="N390" s="35" t="s">
        <v>121</v>
      </c>
      <c r="O390" s="73">
        <f>60000</f>
        <v>60000</v>
      </c>
      <c r="P390" s="35" t="s">
        <v>36</v>
      </c>
      <c r="Q390" s="35"/>
      <c r="R390" s="35"/>
      <c r="S390" s="35"/>
    </row>
    <row r="391" spans="1:20" x14ac:dyDescent="0.25">
      <c r="A391" s="119"/>
      <c r="B391" s="123"/>
      <c r="C391" s="121"/>
      <c r="D391" s="122"/>
      <c r="E391" s="122"/>
      <c r="F391" s="122"/>
      <c r="G391" s="43"/>
      <c r="H391" s="116"/>
      <c r="I391" s="116"/>
      <c r="J391" s="117"/>
      <c r="K391" s="118"/>
      <c r="L391" s="118"/>
      <c r="M391" s="118"/>
      <c r="N391" s="35" t="s">
        <v>149</v>
      </c>
      <c r="O391" s="73">
        <f>260000</f>
        <v>260000</v>
      </c>
      <c r="P391" s="35" t="s">
        <v>50</v>
      </c>
      <c r="Q391" s="35"/>
      <c r="R391" s="35"/>
      <c r="S391" s="35"/>
    </row>
    <row r="392" spans="1:20" x14ac:dyDescent="0.25">
      <c r="A392" s="48"/>
      <c r="B392" s="40" t="s">
        <v>1530</v>
      </c>
      <c r="C392" s="33" t="s">
        <v>31</v>
      </c>
      <c r="D392" s="35">
        <v>184</v>
      </c>
      <c r="E392" s="35" t="s">
        <v>1437</v>
      </c>
      <c r="F392" s="35" t="s">
        <v>1529</v>
      </c>
      <c r="G392" s="43"/>
      <c r="H392" s="36">
        <v>43873</v>
      </c>
      <c r="I392" s="36">
        <v>43873</v>
      </c>
      <c r="J392" s="36">
        <v>43902</v>
      </c>
      <c r="K392" s="72">
        <v>72000</v>
      </c>
      <c r="L392" s="73">
        <v>0</v>
      </c>
      <c r="M392" s="73">
        <f t="shared" ref="M392:M405" si="28">K392+L392</f>
        <v>72000</v>
      </c>
      <c r="N392" s="35" t="s">
        <v>21</v>
      </c>
      <c r="O392" s="94">
        <f>+K392</f>
        <v>72000</v>
      </c>
      <c r="P392" s="35" t="s">
        <v>29</v>
      </c>
      <c r="Q392" s="22"/>
      <c r="R392" s="35"/>
      <c r="S392" s="35"/>
    </row>
    <row r="393" spans="1:20" x14ac:dyDescent="0.25">
      <c r="A393" s="32">
        <v>1847</v>
      </c>
      <c r="B393" s="40" t="s">
        <v>576</v>
      </c>
      <c r="C393" s="43" t="s">
        <v>62</v>
      </c>
      <c r="D393" s="35">
        <v>62004178</v>
      </c>
      <c r="E393" s="35" t="s">
        <v>162</v>
      </c>
      <c r="F393" s="35" t="s">
        <v>577</v>
      </c>
      <c r="G393" s="43"/>
      <c r="H393" s="36">
        <v>43879</v>
      </c>
      <c r="I393" s="36">
        <v>43880</v>
      </c>
      <c r="J393" s="37">
        <f t="shared" ref="J393:J405" si="29">I393+30</f>
        <v>43910</v>
      </c>
      <c r="K393" s="72">
        <v>28443680</v>
      </c>
      <c r="L393" s="38"/>
      <c r="M393" s="72">
        <f t="shared" si="28"/>
        <v>28443680</v>
      </c>
      <c r="N393" s="35" t="s">
        <v>65</v>
      </c>
      <c r="O393" s="73">
        <f t="shared" ref="O393:O404" si="30">K393</f>
        <v>28443680</v>
      </c>
      <c r="P393" s="35" t="s">
        <v>65</v>
      </c>
      <c r="Q393" s="35"/>
      <c r="R393" s="35"/>
      <c r="S393" s="35"/>
    </row>
    <row r="394" spans="1:20" x14ac:dyDescent="0.25">
      <c r="A394" s="32">
        <v>1848</v>
      </c>
      <c r="B394" s="40" t="s">
        <v>578</v>
      </c>
      <c r="C394" s="43" t="s">
        <v>62</v>
      </c>
      <c r="D394" s="35">
        <v>62004177</v>
      </c>
      <c r="E394" s="35" t="s">
        <v>162</v>
      </c>
      <c r="F394" s="35" t="s">
        <v>579</v>
      </c>
      <c r="G394" s="43"/>
      <c r="H394" s="36">
        <v>43879</v>
      </c>
      <c r="I394" s="36">
        <v>43880</v>
      </c>
      <c r="J394" s="37">
        <f t="shared" si="29"/>
        <v>43910</v>
      </c>
      <c r="K394" s="72">
        <v>4120000</v>
      </c>
      <c r="L394" s="38"/>
      <c r="M394" s="72">
        <f t="shared" si="28"/>
        <v>4120000</v>
      </c>
      <c r="N394" s="35" t="s">
        <v>65</v>
      </c>
      <c r="O394" s="73">
        <f t="shared" si="30"/>
        <v>4120000</v>
      </c>
      <c r="P394" s="35" t="s">
        <v>65</v>
      </c>
      <c r="Q394" s="35"/>
      <c r="R394" s="35"/>
      <c r="S394" s="35"/>
    </row>
    <row r="395" spans="1:20" x14ac:dyDescent="0.25">
      <c r="A395" s="32">
        <v>1849</v>
      </c>
      <c r="B395" s="40" t="s">
        <v>580</v>
      </c>
      <c r="C395" s="34" t="s">
        <v>18</v>
      </c>
      <c r="D395" s="58" t="s">
        <v>581</v>
      </c>
      <c r="E395" s="35" t="s">
        <v>162</v>
      </c>
      <c r="F395" s="35" t="s">
        <v>582</v>
      </c>
      <c r="G395" s="43"/>
      <c r="H395" s="36">
        <v>43879</v>
      </c>
      <c r="I395" s="36">
        <v>43880</v>
      </c>
      <c r="J395" s="37">
        <f t="shared" si="29"/>
        <v>43910</v>
      </c>
      <c r="K395" s="72">
        <v>4120000</v>
      </c>
      <c r="L395" s="38"/>
      <c r="M395" s="72">
        <f t="shared" si="28"/>
        <v>4120000</v>
      </c>
      <c r="N395" s="35" t="s">
        <v>79</v>
      </c>
      <c r="O395" s="73">
        <f t="shared" si="30"/>
        <v>4120000</v>
      </c>
      <c r="P395" s="35" t="s">
        <v>55</v>
      </c>
      <c r="Q395" s="35"/>
      <c r="R395" s="35"/>
      <c r="S395" s="35"/>
      <c r="T395" s="35"/>
    </row>
    <row r="396" spans="1:20" x14ac:dyDescent="0.25">
      <c r="A396" s="32">
        <v>1850</v>
      </c>
      <c r="B396" s="40" t="s">
        <v>583</v>
      </c>
      <c r="C396" s="34" t="s">
        <v>18</v>
      </c>
      <c r="D396" s="58" t="s">
        <v>584</v>
      </c>
      <c r="E396" s="35" t="s">
        <v>162</v>
      </c>
      <c r="F396" s="35" t="s">
        <v>585</v>
      </c>
      <c r="G396" s="43"/>
      <c r="H396" s="36">
        <v>43879</v>
      </c>
      <c r="I396" s="36">
        <v>43880</v>
      </c>
      <c r="J396" s="37">
        <f t="shared" si="29"/>
        <v>43910</v>
      </c>
      <c r="K396" s="72">
        <v>28446680</v>
      </c>
      <c r="L396" s="38"/>
      <c r="M396" s="72">
        <f t="shared" si="28"/>
        <v>28446680</v>
      </c>
      <c r="N396" s="35" t="s">
        <v>154</v>
      </c>
      <c r="O396" s="73">
        <f t="shared" si="30"/>
        <v>28446680</v>
      </c>
      <c r="P396" s="35" t="s">
        <v>55</v>
      </c>
      <c r="Q396" s="35"/>
      <c r="R396" s="35"/>
      <c r="S396" s="35"/>
      <c r="T396" s="35"/>
    </row>
    <row r="397" spans="1:20" x14ac:dyDescent="0.25">
      <c r="A397" s="32">
        <v>1851</v>
      </c>
      <c r="B397" s="40" t="s">
        <v>586</v>
      </c>
      <c r="C397" s="43" t="s">
        <v>587</v>
      </c>
      <c r="D397" s="35">
        <v>201</v>
      </c>
      <c r="E397" s="35" t="s">
        <v>165</v>
      </c>
      <c r="F397" s="35" t="s">
        <v>166</v>
      </c>
      <c r="G397" s="43"/>
      <c r="H397" s="36">
        <v>43875</v>
      </c>
      <c r="I397" s="36">
        <v>43880</v>
      </c>
      <c r="J397" s="37">
        <f t="shared" si="29"/>
        <v>43910</v>
      </c>
      <c r="K397" s="72">
        <v>1323193</v>
      </c>
      <c r="L397" s="38">
        <v>251406.72</v>
      </c>
      <c r="M397" s="72">
        <f t="shared" si="28"/>
        <v>1574599.72</v>
      </c>
      <c r="N397" s="35" t="s">
        <v>49</v>
      </c>
      <c r="O397" s="73">
        <f t="shared" si="30"/>
        <v>1323193</v>
      </c>
      <c r="P397" s="35" t="s">
        <v>50</v>
      </c>
      <c r="Q397" s="35"/>
      <c r="R397" s="35"/>
      <c r="S397" s="35"/>
    </row>
    <row r="398" spans="1:20" x14ac:dyDescent="0.25">
      <c r="A398" s="32">
        <v>1852</v>
      </c>
      <c r="B398" s="40" t="s">
        <v>588</v>
      </c>
      <c r="C398" s="34" t="s">
        <v>18</v>
      </c>
      <c r="D398" s="35">
        <v>73148</v>
      </c>
      <c r="E398" s="35" t="s">
        <v>589</v>
      </c>
      <c r="F398" s="35" t="s">
        <v>590</v>
      </c>
      <c r="G398" s="43"/>
      <c r="H398" s="36">
        <v>43875</v>
      </c>
      <c r="I398" s="36">
        <v>43880</v>
      </c>
      <c r="J398" s="37">
        <f t="shared" si="29"/>
        <v>43910</v>
      </c>
      <c r="K398" s="72">
        <v>1290900</v>
      </c>
      <c r="L398" s="38">
        <v>245271</v>
      </c>
      <c r="M398" s="72">
        <f t="shared" si="28"/>
        <v>1536171</v>
      </c>
      <c r="N398" s="35" t="s">
        <v>28</v>
      </c>
      <c r="O398" s="73">
        <f t="shared" si="30"/>
        <v>1290900</v>
      </c>
      <c r="P398" s="35" t="s">
        <v>29</v>
      </c>
      <c r="Q398" s="35"/>
      <c r="R398" s="35"/>
      <c r="S398" s="35"/>
    </row>
    <row r="399" spans="1:20" x14ac:dyDescent="0.25">
      <c r="A399" s="32">
        <v>1853</v>
      </c>
      <c r="B399" s="40" t="s">
        <v>591</v>
      </c>
      <c r="C399" s="34" t="s">
        <v>18</v>
      </c>
      <c r="D399" s="35" t="s">
        <v>592</v>
      </c>
      <c r="E399" s="35" t="s">
        <v>593</v>
      </c>
      <c r="F399" s="35" t="s">
        <v>594</v>
      </c>
      <c r="G399" s="43"/>
      <c r="H399" s="36">
        <v>43873</v>
      </c>
      <c r="I399" s="36">
        <v>43880</v>
      </c>
      <c r="J399" s="37">
        <f t="shared" si="29"/>
        <v>43910</v>
      </c>
      <c r="K399" s="72">
        <v>500000</v>
      </c>
      <c r="L399" s="38">
        <v>95000</v>
      </c>
      <c r="M399" s="72">
        <f t="shared" si="28"/>
        <v>595000</v>
      </c>
      <c r="N399" s="35" t="s">
        <v>289</v>
      </c>
      <c r="O399" s="73">
        <f t="shared" si="30"/>
        <v>500000</v>
      </c>
      <c r="P399" s="35" t="s">
        <v>29</v>
      </c>
      <c r="Q399" s="35"/>
      <c r="R399" s="35"/>
      <c r="S399" s="35"/>
    </row>
    <row r="400" spans="1:20" x14ac:dyDescent="0.25">
      <c r="A400" s="32">
        <v>1854</v>
      </c>
      <c r="B400" s="40" t="s">
        <v>595</v>
      </c>
      <c r="C400" s="34" t="s">
        <v>18</v>
      </c>
      <c r="D400" s="35" t="s">
        <v>596</v>
      </c>
      <c r="E400" s="35" t="s">
        <v>593</v>
      </c>
      <c r="F400" s="35" t="s">
        <v>594</v>
      </c>
      <c r="G400" s="43"/>
      <c r="H400" s="36">
        <v>43873</v>
      </c>
      <c r="I400" s="36">
        <v>43880</v>
      </c>
      <c r="J400" s="37">
        <f t="shared" si="29"/>
        <v>43910</v>
      </c>
      <c r="K400" s="72">
        <v>250000</v>
      </c>
      <c r="L400" s="38">
        <v>47500</v>
      </c>
      <c r="M400" s="72">
        <f t="shared" si="28"/>
        <v>297500</v>
      </c>
      <c r="N400" s="35" t="s">
        <v>289</v>
      </c>
      <c r="O400" s="73">
        <f t="shared" si="30"/>
        <v>250000</v>
      </c>
      <c r="P400" s="35" t="s">
        <v>29</v>
      </c>
      <c r="Q400" s="35"/>
      <c r="R400" s="35"/>
      <c r="S400" s="35"/>
    </row>
    <row r="401" spans="1:20" x14ac:dyDescent="0.25">
      <c r="A401" s="32">
        <v>1855</v>
      </c>
      <c r="B401" s="40" t="s">
        <v>597</v>
      </c>
      <c r="C401" s="40" t="s">
        <v>31</v>
      </c>
      <c r="D401" s="35">
        <v>14804</v>
      </c>
      <c r="E401" s="35" t="s">
        <v>473</v>
      </c>
      <c r="F401" s="35" t="s">
        <v>598</v>
      </c>
      <c r="G401" s="43"/>
      <c r="H401" s="36">
        <v>43880</v>
      </c>
      <c r="I401" s="36">
        <v>43880</v>
      </c>
      <c r="J401" s="37">
        <f t="shared" si="29"/>
        <v>43910</v>
      </c>
      <c r="K401" s="72">
        <v>40000</v>
      </c>
      <c r="L401" s="38"/>
      <c r="M401" s="72">
        <f t="shared" si="28"/>
        <v>40000</v>
      </c>
      <c r="N401" s="35" t="s">
        <v>35</v>
      </c>
      <c r="O401" s="73">
        <f t="shared" si="30"/>
        <v>40000</v>
      </c>
      <c r="P401" s="35" t="s">
        <v>36</v>
      </c>
      <c r="Q401" s="35"/>
      <c r="R401" s="35"/>
      <c r="S401" s="35"/>
      <c r="T401" s="35"/>
    </row>
    <row r="402" spans="1:20" x14ac:dyDescent="0.25">
      <c r="A402" s="32">
        <v>1856</v>
      </c>
      <c r="B402" s="40" t="s">
        <v>599</v>
      </c>
      <c r="C402" s="34" t="s">
        <v>18</v>
      </c>
      <c r="D402" s="35">
        <v>14715</v>
      </c>
      <c r="E402" s="35" t="s">
        <v>473</v>
      </c>
      <c r="F402" s="35" t="s">
        <v>511</v>
      </c>
      <c r="G402" s="43"/>
      <c r="H402" s="36">
        <v>43875</v>
      </c>
      <c r="I402" s="36">
        <v>43880</v>
      </c>
      <c r="J402" s="37">
        <f t="shared" si="29"/>
        <v>43910</v>
      </c>
      <c r="K402" s="72">
        <v>1780000</v>
      </c>
      <c r="L402" s="38"/>
      <c r="M402" s="72">
        <f t="shared" si="28"/>
        <v>1780000</v>
      </c>
      <c r="N402" s="35" t="s">
        <v>79</v>
      </c>
      <c r="O402" s="73">
        <f t="shared" si="30"/>
        <v>1780000</v>
      </c>
      <c r="P402" s="35" t="s">
        <v>55</v>
      </c>
      <c r="Q402" s="35"/>
      <c r="R402" s="35"/>
      <c r="S402" s="35"/>
      <c r="T402" s="35"/>
    </row>
    <row r="403" spans="1:20" x14ac:dyDescent="0.25">
      <c r="A403" s="32">
        <v>1857</v>
      </c>
      <c r="B403" s="40" t="s">
        <v>600</v>
      </c>
      <c r="C403" s="43" t="s">
        <v>18</v>
      </c>
      <c r="D403" s="35">
        <v>453</v>
      </c>
      <c r="E403" s="35" t="s">
        <v>601</v>
      </c>
      <c r="F403" s="35" t="s">
        <v>602</v>
      </c>
      <c r="G403" s="43"/>
      <c r="H403" s="36">
        <v>43879</v>
      </c>
      <c r="I403" s="36">
        <v>43881</v>
      </c>
      <c r="J403" s="37">
        <f t="shared" si="29"/>
        <v>43911</v>
      </c>
      <c r="K403" s="72">
        <v>700000</v>
      </c>
      <c r="L403" s="38"/>
      <c r="M403" s="72">
        <f t="shared" si="28"/>
        <v>700000</v>
      </c>
      <c r="N403" s="35" t="s">
        <v>289</v>
      </c>
      <c r="O403" s="73">
        <f t="shared" si="30"/>
        <v>700000</v>
      </c>
      <c r="P403" s="35" t="s">
        <v>29</v>
      </c>
      <c r="Q403" s="35"/>
      <c r="R403" s="35"/>
      <c r="S403" s="35"/>
    </row>
    <row r="404" spans="1:20" x14ac:dyDescent="0.25">
      <c r="A404" s="32">
        <v>1858</v>
      </c>
      <c r="B404" s="40" t="s">
        <v>603</v>
      </c>
      <c r="C404" s="34" t="s">
        <v>18</v>
      </c>
      <c r="D404" s="35">
        <v>303392</v>
      </c>
      <c r="E404" s="35" t="s">
        <v>123</v>
      </c>
      <c r="F404" s="35" t="s">
        <v>604</v>
      </c>
      <c r="G404" s="43"/>
      <c r="H404" s="36">
        <v>43881</v>
      </c>
      <c r="I404" s="36">
        <v>43881</v>
      </c>
      <c r="J404" s="37">
        <f t="shared" si="29"/>
        <v>43911</v>
      </c>
      <c r="K404" s="72">
        <v>110000</v>
      </c>
      <c r="L404" s="38">
        <v>20900</v>
      </c>
      <c r="M404" s="72">
        <f t="shared" si="28"/>
        <v>130900</v>
      </c>
      <c r="N404" s="35" t="s">
        <v>125</v>
      </c>
      <c r="O404" s="73">
        <f t="shared" si="30"/>
        <v>110000</v>
      </c>
      <c r="P404" s="35" t="s">
        <v>50</v>
      </c>
      <c r="Q404" s="35"/>
      <c r="R404" s="35"/>
      <c r="S404" s="35"/>
    </row>
    <row r="405" spans="1:20" x14ac:dyDescent="0.25">
      <c r="A405" s="119">
        <v>1859</v>
      </c>
      <c r="B405" s="123" t="s">
        <v>605</v>
      </c>
      <c r="C405" s="121" t="s">
        <v>18</v>
      </c>
      <c r="D405" s="122">
        <v>303417</v>
      </c>
      <c r="E405" s="122" t="s">
        <v>123</v>
      </c>
      <c r="F405" s="122" t="s">
        <v>606</v>
      </c>
      <c r="G405" s="43"/>
      <c r="H405" s="116">
        <v>43881</v>
      </c>
      <c r="I405" s="116">
        <v>43881</v>
      </c>
      <c r="J405" s="117">
        <f t="shared" si="29"/>
        <v>43911</v>
      </c>
      <c r="K405" s="118">
        <v>855036</v>
      </c>
      <c r="L405" s="118">
        <v>162456</v>
      </c>
      <c r="M405" s="118">
        <f t="shared" si="28"/>
        <v>1017492</v>
      </c>
      <c r="N405" s="35" t="s">
        <v>149</v>
      </c>
      <c r="O405" s="73">
        <v>285012</v>
      </c>
      <c r="P405" s="35" t="s">
        <v>50</v>
      </c>
      <c r="Q405" s="35"/>
      <c r="R405" s="35"/>
      <c r="S405" s="35"/>
    </row>
    <row r="406" spans="1:20" x14ac:dyDescent="0.25">
      <c r="A406" s="119"/>
      <c r="B406" s="123"/>
      <c r="C406" s="121"/>
      <c r="D406" s="122"/>
      <c r="E406" s="122"/>
      <c r="F406" s="122"/>
      <c r="G406" s="43"/>
      <c r="H406" s="116"/>
      <c r="I406" s="116"/>
      <c r="J406" s="117"/>
      <c r="K406" s="118"/>
      <c r="L406" s="118"/>
      <c r="M406" s="118"/>
      <c r="N406" s="35" t="s">
        <v>125</v>
      </c>
      <c r="O406" s="73">
        <v>513021.6</v>
      </c>
      <c r="P406" s="35" t="s">
        <v>50</v>
      </c>
      <c r="Q406" s="35"/>
      <c r="R406" s="35"/>
      <c r="S406" s="35"/>
    </row>
    <row r="407" spans="1:20" x14ac:dyDescent="0.25">
      <c r="A407" s="119"/>
      <c r="B407" s="123"/>
      <c r="C407" s="121"/>
      <c r="D407" s="122"/>
      <c r="E407" s="122"/>
      <c r="F407" s="122"/>
      <c r="G407" s="43"/>
      <c r="H407" s="116"/>
      <c r="I407" s="116"/>
      <c r="J407" s="117"/>
      <c r="K407" s="118"/>
      <c r="L407" s="118"/>
      <c r="M407" s="118"/>
      <c r="N407" s="35" t="s">
        <v>150</v>
      </c>
      <c r="O407" s="73">
        <v>19000.8</v>
      </c>
      <c r="P407" s="35" t="s">
        <v>50</v>
      </c>
      <c r="Q407" s="35"/>
      <c r="R407" s="35"/>
      <c r="S407" s="35"/>
    </row>
    <row r="408" spans="1:20" x14ac:dyDescent="0.25">
      <c r="A408" s="119"/>
      <c r="B408" s="123"/>
      <c r="C408" s="121"/>
      <c r="D408" s="122"/>
      <c r="E408" s="122"/>
      <c r="F408" s="122"/>
      <c r="G408" s="43"/>
      <c r="H408" s="116"/>
      <c r="I408" s="116"/>
      <c r="J408" s="117"/>
      <c r="K408" s="118"/>
      <c r="L408" s="118"/>
      <c r="M408" s="118"/>
      <c r="N408" s="35" t="s">
        <v>49</v>
      </c>
      <c r="O408" s="73">
        <v>38001.599999999999</v>
      </c>
      <c r="P408" s="35" t="s">
        <v>50</v>
      </c>
      <c r="Q408" s="35"/>
      <c r="R408" s="35"/>
      <c r="S408" s="35"/>
    </row>
    <row r="409" spans="1:20" x14ac:dyDescent="0.25">
      <c r="A409" s="32">
        <v>1860</v>
      </c>
      <c r="B409" s="40" t="s">
        <v>607</v>
      </c>
      <c r="C409" s="43" t="s">
        <v>18</v>
      </c>
      <c r="D409" s="35" t="s">
        <v>608</v>
      </c>
      <c r="E409" s="35" t="s">
        <v>609</v>
      </c>
      <c r="F409" s="35" t="s">
        <v>610</v>
      </c>
      <c r="G409" s="43"/>
      <c r="H409" s="36">
        <v>43871</v>
      </c>
      <c r="I409" s="36">
        <v>43881</v>
      </c>
      <c r="J409" s="37">
        <v>43911</v>
      </c>
      <c r="K409" s="72">
        <v>6920369</v>
      </c>
      <c r="L409" s="38">
        <v>118630</v>
      </c>
      <c r="M409" s="72">
        <v>7038999</v>
      </c>
      <c r="N409" s="35" t="s">
        <v>60</v>
      </c>
      <c r="O409" s="73">
        <v>6920369</v>
      </c>
      <c r="P409" s="35" t="s">
        <v>55</v>
      </c>
      <c r="Q409" s="35"/>
      <c r="R409" s="35"/>
      <c r="S409" s="35"/>
      <c r="T409" s="35"/>
    </row>
    <row r="410" spans="1:20" x14ac:dyDescent="0.25">
      <c r="A410" s="119">
        <v>1861</v>
      </c>
      <c r="B410" s="123" t="s">
        <v>611</v>
      </c>
      <c r="C410" s="127" t="s">
        <v>18</v>
      </c>
      <c r="D410" s="122" t="s">
        <v>612</v>
      </c>
      <c r="E410" s="122" t="s">
        <v>287</v>
      </c>
      <c r="F410" s="122" t="s">
        <v>613</v>
      </c>
      <c r="G410" s="43"/>
      <c r="H410" s="116">
        <v>43878</v>
      </c>
      <c r="I410" s="116">
        <v>43882</v>
      </c>
      <c r="J410" s="117">
        <f>I410+30</f>
        <v>43912</v>
      </c>
      <c r="K410" s="118">
        <v>2301593</v>
      </c>
      <c r="L410" s="118"/>
      <c r="M410" s="118">
        <f>K410+L410</f>
        <v>2301593</v>
      </c>
      <c r="N410" s="35" t="s">
        <v>28</v>
      </c>
      <c r="O410" s="73">
        <v>171220</v>
      </c>
      <c r="P410" s="35" t="s">
        <v>29</v>
      </c>
      <c r="Q410" s="35"/>
      <c r="R410" s="35"/>
      <c r="S410" s="35"/>
    </row>
    <row r="411" spans="1:20" x14ac:dyDescent="0.25">
      <c r="A411" s="119"/>
      <c r="B411" s="123"/>
      <c r="C411" s="127"/>
      <c r="D411" s="122"/>
      <c r="E411" s="122"/>
      <c r="F411" s="122"/>
      <c r="G411" s="43"/>
      <c r="H411" s="116"/>
      <c r="I411" s="116"/>
      <c r="J411" s="117"/>
      <c r="K411" s="118"/>
      <c r="L411" s="118"/>
      <c r="M411" s="118"/>
      <c r="N411" s="35" t="s">
        <v>218</v>
      </c>
      <c r="O411" s="73">
        <v>60231</v>
      </c>
      <c r="P411" s="35" t="s">
        <v>29</v>
      </c>
      <c r="Q411" s="22"/>
      <c r="R411" s="35"/>
      <c r="S411" s="35"/>
    </row>
    <row r="412" spans="1:20" x14ac:dyDescent="0.25">
      <c r="A412" s="119"/>
      <c r="B412" s="123"/>
      <c r="C412" s="127"/>
      <c r="D412" s="122"/>
      <c r="E412" s="122"/>
      <c r="F412" s="122"/>
      <c r="G412" s="43"/>
      <c r="H412" s="116"/>
      <c r="I412" s="116"/>
      <c r="J412" s="117"/>
      <c r="K412" s="118"/>
      <c r="L412" s="118"/>
      <c r="M412" s="118"/>
      <c r="N412" s="35" t="s">
        <v>186</v>
      </c>
      <c r="O412" s="73">
        <v>80533</v>
      </c>
      <c r="P412" s="35" t="s">
        <v>29</v>
      </c>
      <c r="Q412" s="22"/>
      <c r="R412" s="35"/>
      <c r="S412" s="35"/>
    </row>
    <row r="413" spans="1:20" x14ac:dyDescent="0.25">
      <c r="A413" s="119"/>
      <c r="B413" s="123"/>
      <c r="C413" s="127"/>
      <c r="D413" s="122"/>
      <c r="E413" s="122"/>
      <c r="F413" s="122"/>
      <c r="G413" s="43"/>
      <c r="H413" s="116"/>
      <c r="I413" s="116"/>
      <c r="J413" s="117"/>
      <c r="K413" s="118"/>
      <c r="L413" s="118"/>
      <c r="M413" s="118"/>
      <c r="N413" s="35" t="s">
        <v>117</v>
      </c>
      <c r="O413" s="73">
        <v>98384</v>
      </c>
      <c r="P413" s="35" t="s">
        <v>29</v>
      </c>
      <c r="Q413" s="22"/>
      <c r="R413" s="35"/>
      <c r="S413" s="35"/>
    </row>
    <row r="414" spans="1:20" x14ac:dyDescent="0.25">
      <c r="A414" s="119"/>
      <c r="B414" s="123"/>
      <c r="C414" s="127"/>
      <c r="D414" s="122"/>
      <c r="E414" s="122"/>
      <c r="F414" s="122"/>
      <c r="G414" s="43"/>
      <c r="H414" s="116"/>
      <c r="I414" s="116"/>
      <c r="J414" s="117"/>
      <c r="K414" s="118"/>
      <c r="L414" s="118"/>
      <c r="M414" s="118"/>
      <c r="N414" s="35" t="s">
        <v>187</v>
      </c>
      <c r="O414" s="73">
        <v>60231</v>
      </c>
      <c r="P414" s="35" t="s">
        <v>29</v>
      </c>
      <c r="Q414" s="22"/>
      <c r="R414" s="35"/>
      <c r="S414" s="35"/>
    </row>
    <row r="415" spans="1:20" x14ac:dyDescent="0.25">
      <c r="A415" s="119"/>
      <c r="B415" s="123"/>
      <c r="C415" s="127"/>
      <c r="D415" s="122"/>
      <c r="E415" s="122"/>
      <c r="F415" s="122"/>
      <c r="G415" s="43"/>
      <c r="H415" s="116"/>
      <c r="I415" s="116"/>
      <c r="J415" s="117"/>
      <c r="K415" s="118"/>
      <c r="L415" s="118"/>
      <c r="M415" s="118"/>
      <c r="N415" s="35" t="s">
        <v>289</v>
      </c>
      <c r="O415" s="38">
        <v>211165</v>
      </c>
      <c r="P415" s="35" t="s">
        <v>29</v>
      </c>
      <c r="Q415" s="22"/>
      <c r="R415" s="35"/>
      <c r="S415" s="35"/>
    </row>
    <row r="416" spans="1:20" x14ac:dyDescent="0.25">
      <c r="A416" s="119"/>
      <c r="B416" s="123"/>
      <c r="C416" s="127"/>
      <c r="D416" s="122"/>
      <c r="E416" s="122"/>
      <c r="F416" s="122"/>
      <c r="G416" s="43"/>
      <c r="H416" s="116"/>
      <c r="I416" s="116"/>
      <c r="J416" s="117"/>
      <c r="K416" s="118"/>
      <c r="L416" s="118"/>
      <c r="M416" s="118"/>
      <c r="N416" s="35" t="s">
        <v>219</v>
      </c>
      <c r="O416" s="38">
        <v>62664</v>
      </c>
      <c r="P416" s="35" t="s">
        <v>29</v>
      </c>
      <c r="Q416" s="22"/>
      <c r="R416" s="35"/>
      <c r="S416" s="35"/>
    </row>
    <row r="417" spans="1:20" x14ac:dyDescent="0.25">
      <c r="A417" s="119"/>
      <c r="B417" s="123"/>
      <c r="C417" s="127"/>
      <c r="D417" s="122"/>
      <c r="E417" s="122"/>
      <c r="F417" s="122"/>
      <c r="G417" s="43"/>
      <c r="H417" s="116"/>
      <c r="I417" s="116"/>
      <c r="J417" s="117"/>
      <c r="K417" s="118"/>
      <c r="L417" s="118"/>
      <c r="M417" s="118"/>
      <c r="N417" s="35" t="s">
        <v>144</v>
      </c>
      <c r="O417" s="38">
        <v>120462</v>
      </c>
      <c r="P417" s="35" t="s">
        <v>29</v>
      </c>
      <c r="Q417" s="22"/>
      <c r="R417" s="35"/>
      <c r="S417" s="35"/>
    </row>
    <row r="418" spans="1:20" x14ac:dyDescent="0.25">
      <c r="A418" s="119"/>
      <c r="B418" s="123"/>
      <c r="C418" s="127"/>
      <c r="D418" s="122"/>
      <c r="E418" s="122"/>
      <c r="F418" s="122"/>
      <c r="G418" s="43"/>
      <c r="H418" s="116"/>
      <c r="I418" s="116"/>
      <c r="J418" s="117"/>
      <c r="K418" s="118"/>
      <c r="L418" s="118"/>
      <c r="M418" s="118"/>
      <c r="N418" s="35" t="s">
        <v>54</v>
      </c>
      <c r="O418" s="38">
        <v>120462</v>
      </c>
      <c r="P418" s="35" t="s">
        <v>55</v>
      </c>
      <c r="Q418" s="22"/>
      <c r="R418" s="35"/>
      <c r="S418" s="35"/>
    </row>
    <row r="419" spans="1:20" x14ac:dyDescent="0.25">
      <c r="A419" s="119"/>
      <c r="B419" s="123"/>
      <c r="C419" s="127"/>
      <c r="D419" s="122"/>
      <c r="E419" s="122"/>
      <c r="F419" s="122"/>
      <c r="G419" s="43"/>
      <c r="H419" s="116"/>
      <c r="I419" s="116"/>
      <c r="J419" s="117"/>
      <c r="K419" s="118"/>
      <c r="L419" s="118"/>
      <c r="M419" s="118"/>
      <c r="N419" s="35" t="s">
        <v>35</v>
      </c>
      <c r="O419" s="38">
        <v>128124</v>
      </c>
      <c r="P419" s="35" t="s">
        <v>36</v>
      </c>
      <c r="Q419" s="22"/>
      <c r="R419" s="35"/>
      <c r="S419" s="35"/>
    </row>
    <row r="420" spans="1:20" x14ac:dyDescent="0.25">
      <c r="A420" s="119"/>
      <c r="B420" s="123"/>
      <c r="C420" s="127"/>
      <c r="D420" s="122"/>
      <c r="E420" s="122"/>
      <c r="F420" s="122"/>
      <c r="G420" s="43"/>
      <c r="H420" s="116"/>
      <c r="I420" s="116"/>
      <c r="J420" s="117"/>
      <c r="K420" s="118"/>
      <c r="L420" s="118"/>
      <c r="M420" s="118"/>
      <c r="N420" s="35" t="s">
        <v>145</v>
      </c>
      <c r="O420" s="38">
        <v>200005</v>
      </c>
      <c r="P420" s="35" t="s">
        <v>36</v>
      </c>
      <c r="Q420" s="22"/>
      <c r="R420" s="35"/>
      <c r="S420" s="35"/>
    </row>
    <row r="421" spans="1:20" x14ac:dyDescent="0.25">
      <c r="A421" s="119"/>
      <c r="B421" s="123"/>
      <c r="C421" s="127"/>
      <c r="D421" s="122"/>
      <c r="E421" s="122"/>
      <c r="F421" s="122"/>
      <c r="G421" s="43"/>
      <c r="H421" s="116"/>
      <c r="I421" s="116"/>
      <c r="J421" s="117"/>
      <c r="K421" s="118"/>
      <c r="L421" s="118"/>
      <c r="M421" s="118"/>
      <c r="N421" s="35" t="s">
        <v>146</v>
      </c>
      <c r="O421" s="38">
        <v>49307</v>
      </c>
      <c r="P421" s="35" t="s">
        <v>36</v>
      </c>
      <c r="Q421" s="22"/>
      <c r="R421" s="35"/>
      <c r="S421" s="35"/>
    </row>
    <row r="422" spans="1:20" x14ac:dyDescent="0.25">
      <c r="A422" s="119"/>
      <c r="B422" s="123"/>
      <c r="C422" s="127"/>
      <c r="D422" s="122"/>
      <c r="E422" s="122"/>
      <c r="F422" s="122"/>
      <c r="G422" s="43"/>
      <c r="H422" s="116"/>
      <c r="I422" s="116"/>
      <c r="J422" s="117"/>
      <c r="K422" s="118"/>
      <c r="L422" s="118"/>
      <c r="M422" s="118"/>
      <c r="N422" s="35" t="s">
        <v>147</v>
      </c>
      <c r="O422" s="38">
        <v>109308</v>
      </c>
      <c r="P422" s="35" t="s">
        <v>36</v>
      </c>
      <c r="Q422" s="22"/>
      <c r="R422" s="35"/>
      <c r="S422" s="35"/>
    </row>
    <row r="423" spans="1:20" x14ac:dyDescent="0.25">
      <c r="A423" s="119"/>
      <c r="B423" s="123"/>
      <c r="C423" s="127"/>
      <c r="D423" s="122"/>
      <c r="E423" s="122"/>
      <c r="F423" s="122"/>
      <c r="G423" s="43"/>
      <c r="H423" s="116"/>
      <c r="I423" s="116"/>
      <c r="J423" s="117"/>
      <c r="K423" s="118"/>
      <c r="L423" s="118"/>
      <c r="M423" s="118"/>
      <c r="N423" s="35" t="s">
        <v>148</v>
      </c>
      <c r="O423" s="38">
        <v>98154</v>
      </c>
      <c r="P423" s="35" t="s">
        <v>36</v>
      </c>
      <c r="Q423" s="22"/>
      <c r="R423" s="35"/>
      <c r="S423" s="35"/>
    </row>
    <row r="424" spans="1:20" x14ac:dyDescent="0.25">
      <c r="A424" s="119"/>
      <c r="B424" s="123"/>
      <c r="C424" s="127"/>
      <c r="D424" s="122"/>
      <c r="E424" s="122"/>
      <c r="F424" s="122"/>
      <c r="G424" s="43"/>
      <c r="H424" s="116"/>
      <c r="I424" s="116"/>
      <c r="J424" s="117"/>
      <c r="K424" s="118"/>
      <c r="L424" s="118"/>
      <c r="M424" s="118"/>
      <c r="N424" s="35" t="s">
        <v>150</v>
      </c>
      <c r="O424" s="38">
        <v>49077</v>
      </c>
      <c r="P424" s="35" t="s">
        <v>50</v>
      </c>
      <c r="Q424" s="22"/>
      <c r="R424" s="35"/>
      <c r="S424" s="35"/>
    </row>
    <row r="425" spans="1:20" x14ac:dyDescent="0.25">
      <c r="A425" s="119"/>
      <c r="B425" s="123"/>
      <c r="C425" s="127"/>
      <c r="D425" s="122"/>
      <c r="E425" s="122"/>
      <c r="F425" s="122"/>
      <c r="G425" s="43"/>
      <c r="H425" s="116"/>
      <c r="I425" s="116"/>
      <c r="J425" s="117"/>
      <c r="K425" s="118"/>
      <c r="L425" s="118"/>
      <c r="M425" s="118"/>
      <c r="N425" s="35" t="s">
        <v>125</v>
      </c>
      <c r="O425" s="38">
        <v>98154</v>
      </c>
      <c r="P425" s="35" t="s">
        <v>50</v>
      </c>
      <c r="Q425" s="22"/>
      <c r="R425" s="35"/>
      <c r="S425" s="35"/>
    </row>
    <row r="426" spans="1:20" x14ac:dyDescent="0.25">
      <c r="A426" s="119"/>
      <c r="B426" s="123"/>
      <c r="C426" s="127"/>
      <c r="D426" s="122"/>
      <c r="E426" s="122"/>
      <c r="F426" s="122"/>
      <c r="G426" s="43"/>
      <c r="H426" s="116"/>
      <c r="I426" s="116"/>
      <c r="J426" s="117"/>
      <c r="K426" s="118"/>
      <c r="L426" s="118"/>
      <c r="M426" s="118"/>
      <c r="N426" s="35" t="s">
        <v>290</v>
      </c>
      <c r="O426" s="38">
        <v>69379</v>
      </c>
      <c r="P426" s="35" t="s">
        <v>291</v>
      </c>
      <c r="Q426" s="22"/>
      <c r="R426" s="35"/>
      <c r="S426" s="35"/>
    </row>
    <row r="427" spans="1:20" x14ac:dyDescent="0.25">
      <c r="A427" s="119"/>
      <c r="B427" s="123"/>
      <c r="C427" s="127"/>
      <c r="D427" s="122"/>
      <c r="E427" s="122"/>
      <c r="F427" s="122"/>
      <c r="G427" s="43"/>
      <c r="H427" s="116"/>
      <c r="I427" s="116"/>
      <c r="J427" s="117"/>
      <c r="K427" s="118"/>
      <c r="L427" s="118"/>
      <c r="M427" s="118"/>
      <c r="N427" s="35" t="s">
        <v>292</v>
      </c>
      <c r="O427" s="38">
        <v>46786</v>
      </c>
      <c r="P427" s="35" t="s">
        <v>293</v>
      </c>
      <c r="Q427" s="22"/>
      <c r="R427" s="35"/>
      <c r="S427" s="35"/>
    </row>
    <row r="428" spans="1:20" x14ac:dyDescent="0.25">
      <c r="A428" s="119"/>
      <c r="B428" s="123"/>
      <c r="C428" s="127"/>
      <c r="D428" s="122"/>
      <c r="E428" s="122"/>
      <c r="F428" s="122"/>
      <c r="G428" s="43"/>
      <c r="H428" s="116"/>
      <c r="I428" s="116"/>
      <c r="J428" s="117"/>
      <c r="K428" s="118"/>
      <c r="L428" s="118"/>
      <c r="M428" s="118"/>
      <c r="N428" s="35" t="s">
        <v>21</v>
      </c>
      <c r="O428" s="38">
        <v>49077</v>
      </c>
      <c r="P428" s="35" t="s">
        <v>22</v>
      </c>
      <c r="Q428" s="22"/>
      <c r="R428" s="35"/>
      <c r="S428" s="35"/>
    </row>
    <row r="429" spans="1:20" x14ac:dyDescent="0.25">
      <c r="A429" s="119"/>
      <c r="B429" s="123"/>
      <c r="C429" s="127"/>
      <c r="D429" s="122"/>
      <c r="E429" s="122"/>
      <c r="F429" s="122"/>
      <c r="G429" s="43"/>
      <c r="H429" s="116"/>
      <c r="I429" s="116"/>
      <c r="J429" s="117"/>
      <c r="K429" s="118"/>
      <c r="L429" s="118"/>
      <c r="M429" s="118"/>
      <c r="N429" s="35" t="s">
        <v>89</v>
      </c>
      <c r="O429" s="38">
        <v>46786</v>
      </c>
      <c r="P429" s="35" t="s">
        <v>90</v>
      </c>
      <c r="Q429" s="22"/>
      <c r="R429" s="35"/>
      <c r="S429" s="35"/>
    </row>
    <row r="430" spans="1:20" x14ac:dyDescent="0.25">
      <c r="A430" s="32">
        <v>1862</v>
      </c>
      <c r="B430" s="33" t="s">
        <v>614</v>
      </c>
      <c r="C430" s="34" t="s">
        <v>18</v>
      </c>
      <c r="D430" s="35" t="s">
        <v>615</v>
      </c>
      <c r="E430" s="35" t="s">
        <v>173</v>
      </c>
      <c r="F430" s="35" t="s">
        <v>616</v>
      </c>
      <c r="G430" s="43"/>
      <c r="H430" s="36">
        <v>43883</v>
      </c>
      <c r="I430" s="36">
        <v>43885</v>
      </c>
      <c r="J430" s="37">
        <f>I430+30</f>
        <v>43915</v>
      </c>
      <c r="K430" s="72">
        <v>3225174</v>
      </c>
      <c r="L430" s="38"/>
      <c r="M430" s="72">
        <f>K430+L430</f>
        <v>3225174</v>
      </c>
      <c r="N430" s="35" t="s">
        <v>144</v>
      </c>
      <c r="O430" s="73">
        <f>K430</f>
        <v>3225174</v>
      </c>
      <c r="P430" s="35" t="s">
        <v>29</v>
      </c>
      <c r="Q430" s="35"/>
      <c r="R430" s="35"/>
      <c r="S430" s="35"/>
    </row>
    <row r="431" spans="1:20" x14ac:dyDescent="0.25">
      <c r="A431" s="32">
        <v>1863</v>
      </c>
      <c r="B431" s="33" t="s">
        <v>617</v>
      </c>
      <c r="C431" s="43" t="s">
        <v>587</v>
      </c>
      <c r="D431" s="35" t="s">
        <v>618</v>
      </c>
      <c r="E431" s="35" t="s">
        <v>341</v>
      </c>
      <c r="F431" s="35" t="s">
        <v>619</v>
      </c>
      <c r="G431" s="43"/>
      <c r="H431" s="36">
        <v>44181</v>
      </c>
      <c r="I431" s="36">
        <v>43885</v>
      </c>
      <c r="J431" s="37">
        <f>I431+30</f>
        <v>43915</v>
      </c>
      <c r="K431" s="72">
        <v>6200000</v>
      </c>
      <c r="L431" s="38"/>
      <c r="M431" s="72">
        <f>K431+L431</f>
        <v>6200000</v>
      </c>
      <c r="N431" s="35" t="s">
        <v>79</v>
      </c>
      <c r="O431" s="73">
        <f>K431</f>
        <v>6200000</v>
      </c>
      <c r="P431" s="35" t="s">
        <v>55</v>
      </c>
      <c r="Q431" s="35"/>
      <c r="R431" s="35"/>
      <c r="S431" s="35"/>
      <c r="T431" s="35"/>
    </row>
    <row r="432" spans="1:20" x14ac:dyDescent="0.25">
      <c r="A432" s="32">
        <v>1864</v>
      </c>
      <c r="B432" s="33" t="s">
        <v>620</v>
      </c>
      <c r="C432" s="43" t="s">
        <v>18</v>
      </c>
      <c r="D432" s="35">
        <v>8397151405</v>
      </c>
      <c r="E432" s="35" t="s">
        <v>359</v>
      </c>
      <c r="F432" s="35" t="s">
        <v>360</v>
      </c>
      <c r="G432" s="43"/>
      <c r="H432" s="36">
        <v>43836</v>
      </c>
      <c r="I432" s="36">
        <v>43885</v>
      </c>
      <c r="J432" s="37">
        <f>I432+30</f>
        <v>43915</v>
      </c>
      <c r="K432" s="72">
        <v>369553</v>
      </c>
      <c r="L432" s="38"/>
      <c r="M432" s="72">
        <f>K432+L432</f>
        <v>369553</v>
      </c>
      <c r="N432" s="35" t="s">
        <v>65</v>
      </c>
      <c r="O432" s="73">
        <f>K432</f>
        <v>369553</v>
      </c>
      <c r="P432" s="35" t="s">
        <v>65</v>
      </c>
      <c r="Q432" s="35"/>
      <c r="R432" s="35"/>
      <c r="S432" s="35"/>
    </row>
    <row r="433" spans="1:20" x14ac:dyDescent="0.25">
      <c r="A433" s="119">
        <v>1865</v>
      </c>
      <c r="B433" s="120" t="s">
        <v>621</v>
      </c>
      <c r="C433" s="124" t="s">
        <v>31</v>
      </c>
      <c r="D433" s="122">
        <v>340</v>
      </c>
      <c r="E433" s="122" t="s">
        <v>165</v>
      </c>
      <c r="F433" s="122" t="s">
        <v>622</v>
      </c>
      <c r="G433" s="43"/>
      <c r="H433" s="116">
        <v>43885</v>
      </c>
      <c r="I433" s="116">
        <v>43885</v>
      </c>
      <c r="J433" s="117">
        <f>I433+30</f>
        <v>43915</v>
      </c>
      <c r="K433" s="118">
        <v>142588</v>
      </c>
      <c r="L433" s="118">
        <v>13411</v>
      </c>
      <c r="M433" s="118">
        <f>K433+L433</f>
        <v>155999</v>
      </c>
      <c r="N433" s="35" t="s">
        <v>278</v>
      </c>
      <c r="O433" s="73">
        <v>70588.240000000005</v>
      </c>
      <c r="P433" s="35" t="s">
        <v>36</v>
      </c>
      <c r="Q433" s="35"/>
      <c r="R433" s="35"/>
      <c r="S433" s="35"/>
      <c r="T433" s="35"/>
    </row>
    <row r="434" spans="1:20" x14ac:dyDescent="0.25">
      <c r="A434" s="119"/>
      <c r="B434" s="120"/>
      <c r="C434" s="124"/>
      <c r="D434" s="122"/>
      <c r="E434" s="122"/>
      <c r="F434" s="122"/>
      <c r="G434" s="43"/>
      <c r="H434" s="116"/>
      <c r="I434" s="116"/>
      <c r="J434" s="117"/>
      <c r="K434" s="118"/>
      <c r="L434" s="118"/>
      <c r="M434" s="118"/>
      <c r="N434" s="35" t="s">
        <v>21</v>
      </c>
      <c r="O434" s="38">
        <v>72000</v>
      </c>
      <c r="P434" s="35" t="s">
        <v>22</v>
      </c>
      <c r="Q434" s="22"/>
      <c r="R434" s="35"/>
      <c r="S434" s="35"/>
    </row>
    <row r="435" spans="1:20" x14ac:dyDescent="0.25">
      <c r="A435" s="119">
        <v>1866</v>
      </c>
      <c r="B435" s="123" t="s">
        <v>623</v>
      </c>
      <c r="C435" s="121" t="s">
        <v>18</v>
      </c>
      <c r="D435" s="122">
        <v>19688</v>
      </c>
      <c r="E435" s="122" t="s">
        <v>142</v>
      </c>
      <c r="F435" s="122" t="s">
        <v>624</v>
      </c>
      <c r="G435" s="43"/>
      <c r="H435" s="116">
        <v>43862</v>
      </c>
      <c r="I435" s="116">
        <v>43886</v>
      </c>
      <c r="J435" s="117">
        <f>I435+30</f>
        <v>43916</v>
      </c>
      <c r="K435" s="118">
        <v>15495248</v>
      </c>
      <c r="L435" s="118"/>
      <c r="M435" s="118">
        <f>K435+L435</f>
        <v>15495248</v>
      </c>
      <c r="N435" s="35" t="s">
        <v>28</v>
      </c>
      <c r="O435" s="73">
        <v>1220688</v>
      </c>
      <c r="P435" s="35" t="s">
        <v>29</v>
      </c>
      <c r="Q435" s="35"/>
      <c r="R435" s="35"/>
      <c r="S435" s="35"/>
    </row>
    <row r="436" spans="1:20" x14ac:dyDescent="0.25">
      <c r="A436" s="119"/>
      <c r="B436" s="123"/>
      <c r="C436" s="121"/>
      <c r="D436" s="122"/>
      <c r="E436" s="122"/>
      <c r="F436" s="122"/>
      <c r="G436" s="43"/>
      <c r="H436" s="116"/>
      <c r="I436" s="116"/>
      <c r="J436" s="117"/>
      <c r="K436" s="118"/>
      <c r="L436" s="118"/>
      <c r="M436" s="118"/>
      <c r="N436" s="35" t="s">
        <v>117</v>
      </c>
      <c r="O436" s="73">
        <v>813792</v>
      </c>
      <c r="P436" s="35" t="s">
        <v>29</v>
      </c>
      <c r="Q436" s="35"/>
      <c r="R436" s="35"/>
      <c r="S436" s="35"/>
    </row>
    <row r="437" spans="1:20" x14ac:dyDescent="0.25">
      <c r="A437" s="119"/>
      <c r="B437" s="123"/>
      <c r="C437" s="121"/>
      <c r="D437" s="122"/>
      <c r="E437" s="122"/>
      <c r="F437" s="122"/>
      <c r="G437" s="43"/>
      <c r="H437" s="116"/>
      <c r="I437" s="116"/>
      <c r="J437" s="117"/>
      <c r="K437" s="118"/>
      <c r="L437" s="118"/>
      <c r="M437" s="118"/>
      <c r="N437" s="35" t="s">
        <v>144</v>
      </c>
      <c r="O437" s="73">
        <v>406896</v>
      </c>
      <c r="P437" s="35" t="s">
        <v>29</v>
      </c>
      <c r="Q437" s="35"/>
      <c r="R437" s="35"/>
      <c r="S437" s="35"/>
    </row>
    <row r="438" spans="1:20" x14ac:dyDescent="0.25">
      <c r="A438" s="119"/>
      <c r="B438" s="123"/>
      <c r="C438" s="121"/>
      <c r="D438" s="122"/>
      <c r="E438" s="122"/>
      <c r="F438" s="122"/>
      <c r="G438" s="43"/>
      <c r="H438" s="116"/>
      <c r="I438" s="116"/>
      <c r="J438" s="117"/>
      <c r="K438" s="118"/>
      <c r="L438" s="118"/>
      <c r="M438" s="118"/>
      <c r="N438" s="35" t="s">
        <v>35</v>
      </c>
      <c r="O438" s="73">
        <v>595213.125</v>
      </c>
      <c r="P438" s="35" t="s">
        <v>36</v>
      </c>
      <c r="Q438" s="35"/>
      <c r="R438" s="35"/>
      <c r="S438" s="35"/>
    </row>
    <row r="439" spans="1:20" x14ac:dyDescent="0.25">
      <c r="A439" s="119"/>
      <c r="B439" s="123"/>
      <c r="C439" s="121"/>
      <c r="D439" s="122"/>
      <c r="E439" s="122"/>
      <c r="F439" s="122"/>
      <c r="G439" s="43"/>
      <c r="H439" s="116"/>
      <c r="I439" s="116"/>
      <c r="J439" s="117"/>
      <c r="K439" s="118"/>
      <c r="L439" s="118"/>
      <c r="M439" s="118"/>
      <c r="N439" s="35" t="s">
        <v>145</v>
      </c>
      <c r="O439" s="73">
        <v>396808.75</v>
      </c>
      <c r="P439" s="35" t="s">
        <v>36</v>
      </c>
      <c r="Q439" s="35"/>
      <c r="R439" s="35"/>
      <c r="S439" s="35"/>
    </row>
    <row r="440" spans="1:20" x14ac:dyDescent="0.25">
      <c r="A440" s="119"/>
      <c r="B440" s="123"/>
      <c r="C440" s="121"/>
      <c r="D440" s="122"/>
      <c r="E440" s="122"/>
      <c r="F440" s="122"/>
      <c r="G440" s="43"/>
      <c r="H440" s="116"/>
      <c r="I440" s="116"/>
      <c r="J440" s="117"/>
      <c r="K440" s="118"/>
      <c r="L440" s="118"/>
      <c r="M440" s="118"/>
      <c r="N440" s="35" t="s">
        <v>146</v>
      </c>
      <c r="O440" s="73">
        <v>793617.5</v>
      </c>
      <c r="P440" s="35" t="s">
        <v>36</v>
      </c>
      <c r="Q440" s="35"/>
      <c r="R440" s="35"/>
      <c r="S440" s="35"/>
    </row>
    <row r="441" spans="1:20" x14ac:dyDescent="0.25">
      <c r="A441" s="119"/>
      <c r="B441" s="123"/>
      <c r="C441" s="121"/>
      <c r="D441" s="122"/>
      <c r="E441" s="122"/>
      <c r="F441" s="122"/>
      <c r="G441" s="43"/>
      <c r="H441" s="116"/>
      <c r="I441" s="116"/>
      <c r="J441" s="117"/>
      <c r="K441" s="118"/>
      <c r="L441" s="118"/>
      <c r="M441" s="118"/>
      <c r="N441" s="35" t="s">
        <v>121</v>
      </c>
      <c r="O441" s="73">
        <v>198404.375</v>
      </c>
      <c r="P441" s="35" t="s">
        <v>36</v>
      </c>
      <c r="Q441" s="35"/>
      <c r="R441" s="35"/>
      <c r="S441" s="35"/>
    </row>
    <row r="442" spans="1:20" x14ac:dyDescent="0.25">
      <c r="A442" s="119"/>
      <c r="B442" s="123"/>
      <c r="C442" s="121"/>
      <c r="D442" s="122"/>
      <c r="E442" s="122"/>
      <c r="F442" s="122"/>
      <c r="G442" s="43"/>
      <c r="H442" s="116"/>
      <c r="I442" s="116"/>
      <c r="J442" s="117"/>
      <c r="K442" s="118"/>
      <c r="L442" s="118"/>
      <c r="M442" s="118"/>
      <c r="N442" s="35" t="s">
        <v>147</v>
      </c>
      <c r="O442" s="73">
        <v>198404.375</v>
      </c>
      <c r="P442" s="35" t="s">
        <v>36</v>
      </c>
      <c r="Q442" s="35"/>
      <c r="R442" s="35"/>
      <c r="S442" s="35"/>
    </row>
    <row r="443" spans="1:20" x14ac:dyDescent="0.25">
      <c r="A443" s="119"/>
      <c r="B443" s="123"/>
      <c r="C443" s="121"/>
      <c r="D443" s="122"/>
      <c r="E443" s="122"/>
      <c r="F443" s="122"/>
      <c r="G443" s="43"/>
      <c r="H443" s="116"/>
      <c r="I443" s="116"/>
      <c r="J443" s="117"/>
      <c r="K443" s="118"/>
      <c r="L443" s="118"/>
      <c r="M443" s="118"/>
      <c r="N443" s="35" t="s">
        <v>148</v>
      </c>
      <c r="O443" s="73">
        <v>396808.75</v>
      </c>
      <c r="P443" s="35" t="s">
        <v>36</v>
      </c>
      <c r="Q443" s="35"/>
      <c r="R443" s="35"/>
      <c r="S443" s="35"/>
    </row>
    <row r="444" spans="1:20" x14ac:dyDescent="0.25">
      <c r="A444" s="119"/>
      <c r="B444" s="123"/>
      <c r="C444" s="121"/>
      <c r="D444" s="122"/>
      <c r="E444" s="122"/>
      <c r="F444" s="122"/>
      <c r="G444" s="43"/>
      <c r="H444" s="116"/>
      <c r="I444" s="116"/>
      <c r="J444" s="117"/>
      <c r="K444" s="118"/>
      <c r="L444" s="118"/>
      <c r="M444" s="118"/>
      <c r="N444" s="35" t="s">
        <v>44</v>
      </c>
      <c r="O444" s="73">
        <v>406896</v>
      </c>
      <c r="P444" s="35" t="s">
        <v>99</v>
      </c>
      <c r="Q444" s="35"/>
      <c r="R444" s="35"/>
      <c r="S444" s="35"/>
    </row>
    <row r="445" spans="1:20" x14ac:dyDescent="0.25">
      <c r="A445" s="119"/>
      <c r="B445" s="123"/>
      <c r="C445" s="121"/>
      <c r="D445" s="122"/>
      <c r="E445" s="122"/>
      <c r="F445" s="122"/>
      <c r="G445" s="43"/>
      <c r="H445" s="116"/>
      <c r="I445" s="116"/>
      <c r="J445" s="117"/>
      <c r="K445" s="118"/>
      <c r="L445" s="118"/>
      <c r="M445" s="118"/>
      <c r="N445" s="35" t="s">
        <v>49</v>
      </c>
      <c r="O445" s="73">
        <v>384831.73333333334</v>
      </c>
      <c r="P445" s="35" t="s">
        <v>50</v>
      </c>
      <c r="Q445" s="35"/>
      <c r="R445" s="35"/>
      <c r="S445" s="35"/>
    </row>
    <row r="446" spans="1:20" x14ac:dyDescent="0.25">
      <c r="A446" s="119"/>
      <c r="B446" s="123"/>
      <c r="C446" s="121"/>
      <c r="D446" s="122"/>
      <c r="E446" s="122"/>
      <c r="F446" s="122"/>
      <c r="G446" s="43"/>
      <c r="H446" s="116"/>
      <c r="I446" s="116"/>
      <c r="J446" s="117"/>
      <c r="K446" s="118"/>
      <c r="L446" s="118"/>
      <c r="M446" s="118"/>
      <c r="N446" s="35" t="s">
        <v>149</v>
      </c>
      <c r="O446" s="73">
        <v>2886238</v>
      </c>
      <c r="P446" s="35" t="s">
        <v>50</v>
      </c>
      <c r="Q446" s="35"/>
      <c r="R446" s="35"/>
      <c r="S446" s="35"/>
    </row>
    <row r="447" spans="1:20" x14ac:dyDescent="0.25">
      <c r="A447" s="119"/>
      <c r="B447" s="123"/>
      <c r="C447" s="121"/>
      <c r="D447" s="122"/>
      <c r="E447" s="122"/>
      <c r="F447" s="122"/>
      <c r="G447" s="43"/>
      <c r="H447" s="116"/>
      <c r="I447" s="116"/>
      <c r="J447" s="117"/>
      <c r="K447" s="118"/>
      <c r="L447" s="118"/>
      <c r="M447" s="118"/>
      <c r="N447" s="35" t="s">
        <v>150</v>
      </c>
      <c r="O447" s="73">
        <v>589224.6166666667</v>
      </c>
      <c r="P447" s="35" t="s">
        <v>50</v>
      </c>
      <c r="Q447" s="35"/>
      <c r="R447" s="35"/>
      <c r="S447" s="35"/>
    </row>
    <row r="448" spans="1:20" x14ac:dyDescent="0.25">
      <c r="A448" s="119"/>
      <c r="B448" s="123"/>
      <c r="C448" s="121"/>
      <c r="D448" s="122"/>
      <c r="E448" s="122"/>
      <c r="F448" s="122"/>
      <c r="G448" s="43"/>
      <c r="H448" s="116"/>
      <c r="I448" s="116"/>
      <c r="J448" s="117"/>
      <c r="K448" s="118"/>
      <c r="L448" s="118"/>
      <c r="M448" s="118"/>
      <c r="N448" s="35" t="s">
        <v>125</v>
      </c>
      <c r="O448" s="73">
        <v>5393632.7750000004</v>
      </c>
      <c r="P448" s="35" t="s">
        <v>50</v>
      </c>
      <c r="Q448" s="35"/>
      <c r="R448" s="35"/>
      <c r="S448" s="35"/>
    </row>
    <row r="449" spans="1:20" x14ac:dyDescent="0.25">
      <c r="A449" s="119"/>
      <c r="B449" s="123"/>
      <c r="C449" s="121"/>
      <c r="D449" s="122"/>
      <c r="E449" s="122"/>
      <c r="F449" s="122"/>
      <c r="G449" s="43"/>
      <c r="H449" s="116"/>
      <c r="I449" s="116"/>
      <c r="J449" s="117"/>
      <c r="K449" s="118"/>
      <c r="L449" s="118"/>
      <c r="M449" s="118"/>
      <c r="N449" s="35" t="s">
        <v>21</v>
      </c>
      <c r="O449" s="73">
        <v>813792</v>
      </c>
      <c r="P449" s="35" t="s">
        <v>22</v>
      </c>
      <c r="Q449" s="35"/>
      <c r="R449" s="35"/>
      <c r="S449" s="35"/>
    </row>
    <row r="450" spans="1:20" x14ac:dyDescent="0.25">
      <c r="A450" s="119">
        <v>1867</v>
      </c>
      <c r="B450" s="123" t="s">
        <v>625</v>
      </c>
      <c r="C450" s="121" t="s">
        <v>18</v>
      </c>
      <c r="D450" s="122">
        <v>19874</v>
      </c>
      <c r="E450" s="122" t="s">
        <v>142</v>
      </c>
      <c r="F450" s="122" t="s">
        <v>626</v>
      </c>
      <c r="G450" s="43"/>
      <c r="H450" s="116">
        <v>43878</v>
      </c>
      <c r="I450" s="116">
        <v>43886</v>
      </c>
      <c r="J450" s="117">
        <f>I450+30</f>
        <v>43916</v>
      </c>
      <c r="K450" s="118">
        <v>40245980</v>
      </c>
      <c r="L450" s="118"/>
      <c r="M450" s="118">
        <f>K450+L450</f>
        <v>40245980</v>
      </c>
      <c r="N450" s="35" t="s">
        <v>145</v>
      </c>
      <c r="O450" s="73">
        <v>15970626.984126983</v>
      </c>
      <c r="P450" s="35" t="s">
        <v>36</v>
      </c>
      <c r="Q450" s="35"/>
      <c r="R450" s="35"/>
      <c r="S450" s="35"/>
      <c r="T450" s="35"/>
    </row>
    <row r="451" spans="1:20" x14ac:dyDescent="0.25">
      <c r="A451" s="119"/>
      <c r="B451" s="123"/>
      <c r="C451" s="121"/>
      <c r="D451" s="122"/>
      <c r="E451" s="122"/>
      <c r="F451" s="122"/>
      <c r="G451" s="43"/>
      <c r="H451" s="116"/>
      <c r="I451" s="116"/>
      <c r="J451" s="117"/>
      <c r="K451" s="118"/>
      <c r="L451" s="118"/>
      <c r="M451" s="118"/>
      <c r="N451" s="35" t="s">
        <v>35</v>
      </c>
      <c r="O451" s="73">
        <v>7027075.8730158731</v>
      </c>
      <c r="P451" s="35" t="s">
        <v>36</v>
      </c>
      <c r="Q451" s="35"/>
      <c r="R451" s="35"/>
      <c r="S451" s="35"/>
    </row>
    <row r="452" spans="1:20" x14ac:dyDescent="0.25">
      <c r="A452" s="119"/>
      <c r="B452" s="123"/>
      <c r="C452" s="121"/>
      <c r="D452" s="122"/>
      <c r="E452" s="122"/>
      <c r="F452" s="122"/>
      <c r="G452" s="43"/>
      <c r="H452" s="116"/>
      <c r="I452" s="116"/>
      <c r="J452" s="117"/>
      <c r="K452" s="118"/>
      <c r="L452" s="118"/>
      <c r="M452" s="118"/>
      <c r="N452" s="35" t="s">
        <v>121</v>
      </c>
      <c r="O452" s="73">
        <v>9262963.6507936511</v>
      </c>
      <c r="P452" s="35" t="s">
        <v>36</v>
      </c>
      <c r="Q452" s="35"/>
      <c r="R452" s="35"/>
      <c r="S452" s="35"/>
    </row>
    <row r="453" spans="1:20" x14ac:dyDescent="0.25">
      <c r="A453" s="119"/>
      <c r="B453" s="123"/>
      <c r="C453" s="121"/>
      <c r="D453" s="122"/>
      <c r="E453" s="122"/>
      <c r="F453" s="122"/>
      <c r="G453" s="43"/>
      <c r="H453" s="116"/>
      <c r="I453" s="116"/>
      <c r="J453" s="117"/>
      <c r="K453" s="118"/>
      <c r="L453" s="118"/>
      <c r="M453" s="118"/>
      <c r="N453" s="35" t="s">
        <v>73</v>
      </c>
      <c r="O453" s="73">
        <v>3513537.9365079366</v>
      </c>
      <c r="P453" s="35" t="s">
        <v>36</v>
      </c>
      <c r="Q453" s="35"/>
      <c r="R453" s="35"/>
      <c r="S453" s="35"/>
    </row>
    <row r="454" spans="1:20" x14ac:dyDescent="0.25">
      <c r="A454" s="119"/>
      <c r="B454" s="123"/>
      <c r="C454" s="121"/>
      <c r="D454" s="122"/>
      <c r="E454" s="122"/>
      <c r="F454" s="122"/>
      <c r="G454" s="43"/>
      <c r="H454" s="116"/>
      <c r="I454" s="116"/>
      <c r="J454" s="117"/>
      <c r="K454" s="118"/>
      <c r="L454" s="118"/>
      <c r="M454" s="118"/>
      <c r="N454" s="35" t="s">
        <v>148</v>
      </c>
      <c r="O454" s="73">
        <v>1597062.6984126985</v>
      </c>
      <c r="P454" s="35" t="s">
        <v>36</v>
      </c>
      <c r="Q454" s="35"/>
      <c r="R454" s="35"/>
      <c r="S454" s="35"/>
    </row>
    <row r="455" spans="1:20" x14ac:dyDescent="0.25">
      <c r="A455" s="119"/>
      <c r="B455" s="123"/>
      <c r="C455" s="121"/>
      <c r="D455" s="122"/>
      <c r="E455" s="122"/>
      <c r="F455" s="122"/>
      <c r="G455" s="43"/>
      <c r="H455" s="116"/>
      <c r="I455" s="116"/>
      <c r="J455" s="117"/>
      <c r="K455" s="118"/>
      <c r="L455" s="118"/>
      <c r="M455" s="118"/>
      <c r="N455" s="35" t="s">
        <v>147</v>
      </c>
      <c r="O455" s="73">
        <v>1916475.2380952381</v>
      </c>
      <c r="P455" s="35" t="s">
        <v>36</v>
      </c>
      <c r="Q455" s="35"/>
      <c r="R455" s="35"/>
      <c r="S455" s="35"/>
    </row>
    <row r="456" spans="1:20" x14ac:dyDescent="0.25">
      <c r="A456" s="119"/>
      <c r="B456" s="123"/>
      <c r="C456" s="121"/>
      <c r="D456" s="122"/>
      <c r="E456" s="122"/>
      <c r="F456" s="122"/>
      <c r="G456" s="43"/>
      <c r="H456" s="116"/>
      <c r="I456" s="116"/>
      <c r="J456" s="117"/>
      <c r="K456" s="118"/>
      <c r="L456" s="118"/>
      <c r="M456" s="118"/>
      <c r="N456" s="35" t="s">
        <v>146</v>
      </c>
      <c r="O456" s="73">
        <v>958237.61904761905</v>
      </c>
      <c r="P456" s="35" t="s">
        <v>36</v>
      </c>
      <c r="Q456" s="35"/>
      <c r="R456" s="35"/>
      <c r="S456" s="35"/>
    </row>
    <row r="457" spans="1:20" x14ac:dyDescent="0.25">
      <c r="A457" s="32">
        <v>1868</v>
      </c>
      <c r="B457" s="40" t="s">
        <v>627</v>
      </c>
      <c r="C457" s="43" t="s">
        <v>18</v>
      </c>
      <c r="D457" s="35">
        <v>350</v>
      </c>
      <c r="E457" s="35" t="s">
        <v>628</v>
      </c>
      <c r="F457" s="35" t="s">
        <v>629</v>
      </c>
      <c r="G457" s="43"/>
      <c r="H457" s="36">
        <v>43886</v>
      </c>
      <c r="I457" s="36">
        <v>43886</v>
      </c>
      <c r="J457" s="37">
        <f t="shared" ref="J457:J481" si="31">I457+30</f>
        <v>43916</v>
      </c>
      <c r="K457" s="72">
        <v>147899</v>
      </c>
      <c r="L457" s="38">
        <v>28100</v>
      </c>
      <c r="M457" s="72">
        <f t="shared" ref="M457:M481" si="32">K457+L457</f>
        <v>175999</v>
      </c>
      <c r="N457" s="35" t="s">
        <v>117</v>
      </c>
      <c r="O457" s="73">
        <f t="shared" ref="O457:O473" si="33">K457</f>
        <v>147899</v>
      </c>
      <c r="P457" s="35" t="s">
        <v>29</v>
      </c>
      <c r="Q457" s="35"/>
      <c r="R457" s="35"/>
      <c r="S457" s="35"/>
    </row>
    <row r="458" spans="1:20" x14ac:dyDescent="0.25">
      <c r="A458" s="32">
        <v>1869</v>
      </c>
      <c r="B458" s="40" t="s">
        <v>630</v>
      </c>
      <c r="C458" s="47" t="s">
        <v>487</v>
      </c>
      <c r="D458" s="50" t="s">
        <v>631</v>
      </c>
      <c r="E458" s="50" t="s">
        <v>632</v>
      </c>
      <c r="F458" s="35" t="s">
        <v>633</v>
      </c>
      <c r="G458" s="43"/>
      <c r="H458" s="36">
        <v>43886</v>
      </c>
      <c r="I458" s="36">
        <v>43886</v>
      </c>
      <c r="J458" s="37">
        <f t="shared" si="31"/>
        <v>43916</v>
      </c>
      <c r="K458" s="51">
        <v>5650000</v>
      </c>
      <c r="L458" s="38">
        <v>1073500</v>
      </c>
      <c r="M458" s="72">
        <f t="shared" si="32"/>
        <v>6723500</v>
      </c>
      <c r="N458" s="35" t="s">
        <v>73</v>
      </c>
      <c r="O458" s="73">
        <f t="shared" si="33"/>
        <v>5650000</v>
      </c>
      <c r="P458" s="35" t="s">
        <v>36</v>
      </c>
      <c r="Q458" s="35"/>
      <c r="R458" s="35"/>
      <c r="S458" s="35"/>
      <c r="T458" s="35"/>
    </row>
    <row r="459" spans="1:20" x14ac:dyDescent="0.25">
      <c r="A459" s="32">
        <v>1870</v>
      </c>
      <c r="B459" s="40" t="s">
        <v>634</v>
      </c>
      <c r="C459" s="43" t="s">
        <v>1869</v>
      </c>
      <c r="D459" s="35">
        <v>276069152</v>
      </c>
      <c r="E459" s="35" t="s">
        <v>256</v>
      </c>
      <c r="F459" s="35" t="s">
        <v>635</v>
      </c>
      <c r="G459" s="43"/>
      <c r="H459" s="36">
        <v>43873</v>
      </c>
      <c r="I459" s="36">
        <v>43886</v>
      </c>
      <c r="J459" s="37">
        <f t="shared" si="31"/>
        <v>43916</v>
      </c>
      <c r="K459" s="72">
        <v>115000</v>
      </c>
      <c r="L459" s="38"/>
      <c r="M459" s="72">
        <f t="shared" si="32"/>
        <v>115000</v>
      </c>
      <c r="N459" s="35" t="s">
        <v>28</v>
      </c>
      <c r="O459" s="73">
        <f t="shared" si="33"/>
        <v>115000</v>
      </c>
      <c r="P459" s="35" t="s">
        <v>29</v>
      </c>
      <c r="Q459" s="35"/>
      <c r="R459" s="35"/>
      <c r="S459" s="35"/>
    </row>
    <row r="460" spans="1:20" x14ac:dyDescent="0.25">
      <c r="A460" s="32">
        <v>1871</v>
      </c>
      <c r="B460" s="40" t="s">
        <v>636</v>
      </c>
      <c r="C460" s="43" t="s">
        <v>1869</v>
      </c>
      <c r="D460" s="35" t="s">
        <v>637</v>
      </c>
      <c r="E460" s="35" t="s">
        <v>638</v>
      </c>
      <c r="F460" s="35" t="s">
        <v>324</v>
      </c>
      <c r="G460" s="43"/>
      <c r="H460" s="36"/>
      <c r="I460" s="36">
        <v>43886</v>
      </c>
      <c r="J460" s="37">
        <f t="shared" si="31"/>
        <v>43916</v>
      </c>
      <c r="K460" s="72">
        <v>145720</v>
      </c>
      <c r="L460" s="38"/>
      <c r="M460" s="72">
        <f t="shared" si="32"/>
        <v>145720</v>
      </c>
      <c r="N460" s="35" t="s">
        <v>28</v>
      </c>
      <c r="O460" s="73">
        <f t="shared" si="33"/>
        <v>145720</v>
      </c>
      <c r="P460" s="35" t="s">
        <v>29</v>
      </c>
      <c r="Q460" s="35"/>
      <c r="R460" s="35"/>
      <c r="S460" s="35"/>
    </row>
    <row r="461" spans="1:20" x14ac:dyDescent="0.25">
      <c r="A461" s="32">
        <v>1872</v>
      </c>
      <c r="B461" s="40" t="s">
        <v>639</v>
      </c>
      <c r="C461" s="33" t="s">
        <v>1668</v>
      </c>
      <c r="D461" s="35">
        <v>160</v>
      </c>
      <c r="E461" s="35" t="s">
        <v>640</v>
      </c>
      <c r="F461" s="35" t="s">
        <v>641</v>
      </c>
      <c r="G461" s="43"/>
      <c r="H461" s="36">
        <v>43873</v>
      </c>
      <c r="I461" s="36">
        <v>43886</v>
      </c>
      <c r="J461" s="37">
        <f t="shared" si="31"/>
        <v>43916</v>
      </c>
      <c r="K461" s="72">
        <v>1797000</v>
      </c>
      <c r="L461" s="38">
        <v>341430</v>
      </c>
      <c r="M461" s="72">
        <f t="shared" si="32"/>
        <v>2138430</v>
      </c>
      <c r="N461" s="35" t="s">
        <v>129</v>
      </c>
      <c r="O461" s="73">
        <f t="shared" si="33"/>
        <v>1797000</v>
      </c>
      <c r="P461" s="35" t="s">
        <v>130</v>
      </c>
      <c r="Q461" s="35"/>
      <c r="R461" s="35"/>
      <c r="S461" s="35"/>
      <c r="T461" s="35"/>
    </row>
    <row r="462" spans="1:20" x14ac:dyDescent="0.25">
      <c r="A462" s="32">
        <v>1873</v>
      </c>
      <c r="B462" s="40" t="s">
        <v>642</v>
      </c>
      <c r="C462" s="33" t="s">
        <v>1668</v>
      </c>
      <c r="D462" s="35">
        <v>161</v>
      </c>
      <c r="E462" s="35" t="s">
        <v>640</v>
      </c>
      <c r="F462" s="35" t="s">
        <v>641</v>
      </c>
      <c r="G462" s="43"/>
      <c r="H462" s="36">
        <v>43873</v>
      </c>
      <c r="I462" s="36">
        <v>43886</v>
      </c>
      <c r="J462" s="37">
        <f t="shared" si="31"/>
        <v>43916</v>
      </c>
      <c r="K462" s="72">
        <v>1792000</v>
      </c>
      <c r="L462" s="38">
        <v>340480</v>
      </c>
      <c r="M462" s="72">
        <f t="shared" si="32"/>
        <v>2132480</v>
      </c>
      <c r="N462" s="35" t="s">
        <v>129</v>
      </c>
      <c r="O462" s="73">
        <f t="shared" si="33"/>
        <v>1792000</v>
      </c>
      <c r="P462" s="35" t="s">
        <v>130</v>
      </c>
      <c r="Q462" s="35"/>
      <c r="R462" s="35"/>
      <c r="S462" s="35"/>
      <c r="T462" s="35"/>
    </row>
    <row r="463" spans="1:20" x14ac:dyDescent="0.25">
      <c r="A463" s="32">
        <v>1874</v>
      </c>
      <c r="B463" s="40" t="s">
        <v>643</v>
      </c>
      <c r="C463" s="33" t="s">
        <v>1668</v>
      </c>
      <c r="D463" s="35">
        <v>162</v>
      </c>
      <c r="E463" s="35" t="s">
        <v>640</v>
      </c>
      <c r="F463" s="35" t="s">
        <v>644</v>
      </c>
      <c r="G463" s="43"/>
      <c r="H463" s="36">
        <v>43873</v>
      </c>
      <c r="I463" s="36">
        <v>43886</v>
      </c>
      <c r="J463" s="37">
        <f t="shared" si="31"/>
        <v>43916</v>
      </c>
      <c r="K463" s="72">
        <v>2382000</v>
      </c>
      <c r="L463" s="38">
        <v>4525580</v>
      </c>
      <c r="M463" s="72">
        <f t="shared" si="32"/>
        <v>6907580</v>
      </c>
      <c r="N463" s="35" t="s">
        <v>129</v>
      </c>
      <c r="O463" s="73">
        <f t="shared" si="33"/>
        <v>2382000</v>
      </c>
      <c r="P463" s="35" t="s">
        <v>130</v>
      </c>
      <c r="Q463" s="35"/>
      <c r="R463" s="35"/>
      <c r="S463" s="35"/>
      <c r="T463" s="35"/>
    </row>
    <row r="464" spans="1:20" x14ac:dyDescent="0.25">
      <c r="A464" s="32">
        <v>1875</v>
      </c>
      <c r="B464" s="40" t="s">
        <v>645</v>
      </c>
      <c r="C464" s="40" t="s">
        <v>57</v>
      </c>
      <c r="D464" s="58" t="s">
        <v>646</v>
      </c>
      <c r="E464" s="35" t="s">
        <v>647</v>
      </c>
      <c r="F464" s="35" t="s">
        <v>648</v>
      </c>
      <c r="G464" s="43"/>
      <c r="H464" s="36">
        <v>43886</v>
      </c>
      <c r="I464" s="36">
        <v>43886</v>
      </c>
      <c r="J464" s="37">
        <f t="shared" si="31"/>
        <v>43916</v>
      </c>
      <c r="K464" s="72">
        <v>44104133</v>
      </c>
      <c r="L464" s="38"/>
      <c r="M464" s="72">
        <f t="shared" si="32"/>
        <v>44104133</v>
      </c>
      <c r="N464" s="35" t="s">
        <v>79</v>
      </c>
      <c r="O464" s="73">
        <f t="shared" si="33"/>
        <v>44104133</v>
      </c>
      <c r="P464" s="35" t="s">
        <v>55</v>
      </c>
      <c r="Q464" s="35"/>
      <c r="R464" s="35"/>
      <c r="S464" s="35"/>
      <c r="T464" s="35"/>
    </row>
    <row r="465" spans="1:20" x14ac:dyDescent="0.25">
      <c r="A465" s="32">
        <v>1876</v>
      </c>
      <c r="B465" s="40" t="s">
        <v>649</v>
      </c>
      <c r="C465" s="34" t="s">
        <v>18</v>
      </c>
      <c r="D465" s="35" t="s">
        <v>650</v>
      </c>
      <c r="E465" s="35" t="s">
        <v>651</v>
      </c>
      <c r="F465" s="35" t="s">
        <v>652</v>
      </c>
      <c r="G465" s="43"/>
      <c r="H465" s="36">
        <v>43886</v>
      </c>
      <c r="I465" s="36">
        <v>43887</v>
      </c>
      <c r="J465" s="37">
        <f t="shared" si="31"/>
        <v>43917</v>
      </c>
      <c r="K465" s="72">
        <v>105500000</v>
      </c>
      <c r="L465" s="38">
        <v>20045000</v>
      </c>
      <c r="M465" s="72">
        <f t="shared" si="32"/>
        <v>125545000</v>
      </c>
      <c r="N465" s="35" t="s">
        <v>204</v>
      </c>
      <c r="O465" s="73">
        <f t="shared" si="33"/>
        <v>105500000</v>
      </c>
      <c r="P465" s="35" t="s">
        <v>195</v>
      </c>
      <c r="Q465" s="35"/>
      <c r="R465" s="35"/>
      <c r="S465" s="35"/>
    </row>
    <row r="466" spans="1:20" x14ac:dyDescent="0.25">
      <c r="A466" s="32">
        <v>1877</v>
      </c>
      <c r="B466" s="40" t="s">
        <v>653</v>
      </c>
      <c r="C466" s="40" t="s">
        <v>57</v>
      </c>
      <c r="D466" s="35" t="s">
        <v>654</v>
      </c>
      <c r="E466" s="35" t="s">
        <v>368</v>
      </c>
      <c r="F466" s="35" t="s">
        <v>655</v>
      </c>
      <c r="G466" s="43"/>
      <c r="H466" s="36">
        <v>43887</v>
      </c>
      <c r="I466" s="36">
        <v>43888</v>
      </c>
      <c r="J466" s="37">
        <f t="shared" si="31"/>
        <v>43918</v>
      </c>
      <c r="K466" s="72">
        <v>1177800</v>
      </c>
      <c r="L466" s="38"/>
      <c r="M466" s="72">
        <f t="shared" si="32"/>
        <v>1177800</v>
      </c>
      <c r="N466" s="35" t="s">
        <v>54</v>
      </c>
      <c r="O466" s="73">
        <f t="shared" si="33"/>
        <v>1177800</v>
      </c>
      <c r="P466" s="35" t="s">
        <v>55</v>
      </c>
      <c r="Q466" s="35"/>
      <c r="R466" s="35"/>
      <c r="S466" s="35"/>
      <c r="T466" s="35"/>
    </row>
    <row r="467" spans="1:20" x14ac:dyDescent="0.25">
      <c r="A467" s="32">
        <v>1878</v>
      </c>
      <c r="B467" s="40" t="s">
        <v>656</v>
      </c>
      <c r="C467" s="34" t="s">
        <v>18</v>
      </c>
      <c r="D467" s="58" t="s">
        <v>657</v>
      </c>
      <c r="E467" s="35" t="s">
        <v>162</v>
      </c>
      <c r="F467" s="35" t="s">
        <v>658</v>
      </c>
      <c r="G467" s="43"/>
      <c r="H467" s="36">
        <v>43888</v>
      </c>
      <c r="I467" s="36">
        <v>43888</v>
      </c>
      <c r="J467" s="37">
        <f t="shared" si="31"/>
        <v>43918</v>
      </c>
      <c r="K467" s="72">
        <v>24580090</v>
      </c>
      <c r="L467" s="38"/>
      <c r="M467" s="72">
        <f t="shared" si="32"/>
        <v>24580090</v>
      </c>
      <c r="N467" s="35" t="s">
        <v>94</v>
      </c>
      <c r="O467" s="73">
        <f t="shared" si="33"/>
        <v>24580090</v>
      </c>
      <c r="P467" s="35" t="s">
        <v>95</v>
      </c>
      <c r="Q467" s="35"/>
      <c r="R467" s="35"/>
      <c r="S467" s="35"/>
    </row>
    <row r="468" spans="1:20" x14ac:dyDescent="0.25">
      <c r="A468" s="32">
        <v>1879</v>
      </c>
      <c r="B468" s="40" t="s">
        <v>659</v>
      </c>
      <c r="C468" s="34" t="s">
        <v>18</v>
      </c>
      <c r="D468" s="35">
        <v>303664</v>
      </c>
      <c r="E468" s="35" t="s">
        <v>123</v>
      </c>
      <c r="F468" s="35" t="s">
        <v>660</v>
      </c>
      <c r="G468" s="43"/>
      <c r="H468" s="36">
        <v>43888</v>
      </c>
      <c r="I468" s="36">
        <v>43888</v>
      </c>
      <c r="J468" s="37">
        <f t="shared" si="31"/>
        <v>43918</v>
      </c>
      <c r="K468" s="72">
        <v>231597</v>
      </c>
      <c r="L468" s="38">
        <v>44003</v>
      </c>
      <c r="M468" s="72">
        <f t="shared" si="32"/>
        <v>275600</v>
      </c>
      <c r="N468" s="35" t="s">
        <v>187</v>
      </c>
      <c r="O468" s="73">
        <f t="shared" si="33"/>
        <v>231597</v>
      </c>
      <c r="P468" s="35" t="s">
        <v>29</v>
      </c>
      <c r="Q468" s="35"/>
      <c r="R468" s="35"/>
      <c r="S468" s="35"/>
    </row>
    <row r="469" spans="1:20" x14ac:dyDescent="0.25">
      <c r="A469" s="32">
        <v>1880</v>
      </c>
      <c r="B469" s="40" t="s">
        <v>661</v>
      </c>
      <c r="C469" s="34" t="s">
        <v>18</v>
      </c>
      <c r="D469" s="35" t="s">
        <v>662</v>
      </c>
      <c r="E469" s="35" t="s">
        <v>233</v>
      </c>
      <c r="F469" s="35" t="s">
        <v>663</v>
      </c>
      <c r="G469" s="43"/>
      <c r="H469" s="36">
        <v>43888</v>
      </c>
      <c r="I469" s="36">
        <v>43888</v>
      </c>
      <c r="J469" s="37">
        <f t="shared" si="31"/>
        <v>43918</v>
      </c>
      <c r="K469" s="72">
        <v>12571030</v>
      </c>
      <c r="L469" s="38">
        <v>2388496</v>
      </c>
      <c r="M469" s="72">
        <f t="shared" si="32"/>
        <v>14959526</v>
      </c>
      <c r="N469" s="35" t="s">
        <v>89</v>
      </c>
      <c r="O469" s="73">
        <f t="shared" si="33"/>
        <v>12571030</v>
      </c>
      <c r="P469" s="35" t="s">
        <v>664</v>
      </c>
      <c r="Q469" s="35"/>
      <c r="R469" s="35"/>
      <c r="S469" s="35"/>
    </row>
    <row r="470" spans="1:20" x14ac:dyDescent="0.25">
      <c r="A470" s="32">
        <v>1881</v>
      </c>
      <c r="B470" s="40" t="s">
        <v>665</v>
      </c>
      <c r="C470" s="34" t="s">
        <v>18</v>
      </c>
      <c r="D470" s="35" t="s">
        <v>666</v>
      </c>
      <c r="E470" s="35" t="s">
        <v>667</v>
      </c>
      <c r="F470" s="35" t="s">
        <v>668</v>
      </c>
      <c r="G470" s="43"/>
      <c r="H470" s="36">
        <v>43888</v>
      </c>
      <c r="I470" s="36">
        <v>43888</v>
      </c>
      <c r="J470" s="37">
        <f t="shared" si="31"/>
        <v>43918</v>
      </c>
      <c r="K470" s="72">
        <v>13535288</v>
      </c>
      <c r="L470" s="38">
        <v>2571705</v>
      </c>
      <c r="M470" s="72">
        <f t="shared" si="32"/>
        <v>16106993</v>
      </c>
      <c r="N470" s="35" t="s">
        <v>204</v>
      </c>
      <c r="O470" s="73">
        <f t="shared" si="33"/>
        <v>13535288</v>
      </c>
      <c r="P470" s="35" t="s">
        <v>195</v>
      </c>
      <c r="Q470" s="35"/>
      <c r="R470" s="35"/>
      <c r="S470" s="35"/>
    </row>
    <row r="471" spans="1:20" x14ac:dyDescent="0.25">
      <c r="A471" s="32">
        <v>1882</v>
      </c>
      <c r="B471" s="40" t="s">
        <v>669</v>
      </c>
      <c r="C471" s="40" t="s">
        <v>31</v>
      </c>
      <c r="D471" s="58" t="s">
        <v>670</v>
      </c>
      <c r="E471" s="35" t="s">
        <v>162</v>
      </c>
      <c r="F471" s="35" t="s">
        <v>671</v>
      </c>
      <c r="G471" s="43"/>
      <c r="H471" s="36">
        <v>43888</v>
      </c>
      <c r="I471" s="36">
        <v>43889</v>
      </c>
      <c r="J471" s="37">
        <f t="shared" si="31"/>
        <v>43919</v>
      </c>
      <c r="K471" s="72">
        <v>65782111</v>
      </c>
      <c r="L471" s="38"/>
      <c r="M471" s="72">
        <f t="shared" si="32"/>
        <v>65782111</v>
      </c>
      <c r="N471" s="35" t="s">
        <v>278</v>
      </c>
      <c r="O471" s="73">
        <f t="shared" si="33"/>
        <v>65782111</v>
      </c>
      <c r="P471" s="35" t="s">
        <v>36</v>
      </c>
      <c r="Q471" s="35"/>
      <c r="R471" s="35"/>
      <c r="S471" s="35"/>
      <c r="T471" s="35"/>
    </row>
    <row r="472" spans="1:20" x14ac:dyDescent="0.25">
      <c r="A472" s="32">
        <v>1883</v>
      </c>
      <c r="B472" s="40" t="s">
        <v>672</v>
      </c>
      <c r="C472" s="43" t="s">
        <v>18</v>
      </c>
      <c r="D472" s="35" t="s">
        <v>673</v>
      </c>
      <c r="E472" s="35" t="s">
        <v>380</v>
      </c>
      <c r="F472" s="35" t="s">
        <v>674</v>
      </c>
      <c r="G472" s="43"/>
      <c r="H472" s="36">
        <v>43887</v>
      </c>
      <c r="I472" s="36">
        <v>43889</v>
      </c>
      <c r="J472" s="37">
        <f t="shared" si="31"/>
        <v>43919</v>
      </c>
      <c r="K472" s="72">
        <v>157370</v>
      </c>
      <c r="L472" s="38"/>
      <c r="M472" s="72">
        <f t="shared" si="32"/>
        <v>157370</v>
      </c>
      <c r="N472" s="35" t="s">
        <v>28</v>
      </c>
      <c r="O472" s="73">
        <f t="shared" si="33"/>
        <v>157370</v>
      </c>
      <c r="P472" s="35" t="s">
        <v>29</v>
      </c>
      <c r="Q472" s="35"/>
      <c r="R472" s="35"/>
      <c r="S472" s="35"/>
    </row>
    <row r="473" spans="1:20" x14ac:dyDescent="0.25">
      <c r="A473" s="32">
        <v>1884</v>
      </c>
      <c r="B473" s="40" t="s">
        <v>675</v>
      </c>
      <c r="C473" s="40" t="s">
        <v>57</v>
      </c>
      <c r="D473" s="58" t="s">
        <v>676</v>
      </c>
      <c r="E473" s="35" t="s">
        <v>162</v>
      </c>
      <c r="F473" s="35" t="s">
        <v>677</v>
      </c>
      <c r="G473" s="43"/>
      <c r="H473" s="36">
        <v>43889</v>
      </c>
      <c r="I473" s="36">
        <v>43889</v>
      </c>
      <c r="J473" s="37">
        <f t="shared" si="31"/>
        <v>43919</v>
      </c>
      <c r="K473" s="72">
        <v>27661215</v>
      </c>
      <c r="L473" s="38"/>
      <c r="M473" s="72">
        <f t="shared" si="32"/>
        <v>27661215</v>
      </c>
      <c r="N473" s="35" t="s">
        <v>79</v>
      </c>
      <c r="O473" s="73">
        <f t="shared" si="33"/>
        <v>27661215</v>
      </c>
      <c r="P473" s="35" t="s">
        <v>55</v>
      </c>
      <c r="Q473" s="35"/>
      <c r="R473" s="35"/>
      <c r="S473" s="35"/>
      <c r="T473" s="35"/>
    </row>
    <row r="474" spans="1:20" x14ac:dyDescent="0.25">
      <c r="A474" s="32">
        <v>1885</v>
      </c>
      <c r="B474" s="33" t="s">
        <v>678</v>
      </c>
      <c r="C474" s="43" t="s">
        <v>18</v>
      </c>
      <c r="D474" s="35">
        <v>4615878</v>
      </c>
      <c r="E474" s="35" t="s">
        <v>679</v>
      </c>
      <c r="F474" s="35" t="s">
        <v>680</v>
      </c>
      <c r="G474" s="43"/>
      <c r="H474" s="36">
        <v>43879</v>
      </c>
      <c r="I474" s="36">
        <v>43889</v>
      </c>
      <c r="J474" s="37">
        <f t="shared" si="31"/>
        <v>43919</v>
      </c>
      <c r="K474" s="72">
        <v>14017539</v>
      </c>
      <c r="L474" s="38"/>
      <c r="M474" s="72">
        <f t="shared" si="32"/>
        <v>14017539</v>
      </c>
      <c r="N474" s="35" t="s">
        <v>65</v>
      </c>
      <c r="O474" s="73" t="s">
        <v>65</v>
      </c>
      <c r="P474" s="35" t="s">
        <v>65</v>
      </c>
      <c r="Q474" s="35"/>
      <c r="R474" s="35"/>
      <c r="S474" s="35"/>
    </row>
    <row r="475" spans="1:20" x14ac:dyDescent="0.25">
      <c r="A475" s="32">
        <v>1886</v>
      </c>
      <c r="B475" s="33" t="s">
        <v>681</v>
      </c>
      <c r="C475" s="43" t="s">
        <v>18</v>
      </c>
      <c r="D475" s="35" t="s">
        <v>682</v>
      </c>
      <c r="E475" s="35" t="s">
        <v>310</v>
      </c>
      <c r="F475" s="35" t="s">
        <v>683</v>
      </c>
      <c r="G475" s="43"/>
      <c r="H475" s="36">
        <v>43889</v>
      </c>
      <c r="I475" s="36">
        <v>43892</v>
      </c>
      <c r="J475" s="37">
        <f t="shared" si="31"/>
        <v>43922</v>
      </c>
      <c r="K475" s="72">
        <v>35000000</v>
      </c>
      <c r="L475" s="38">
        <v>6650000</v>
      </c>
      <c r="M475" s="72">
        <f t="shared" si="32"/>
        <v>41650000</v>
      </c>
      <c r="N475" s="35" t="s">
        <v>290</v>
      </c>
      <c r="O475" s="73">
        <f t="shared" ref="O475:O480" si="34">K475</f>
        <v>35000000</v>
      </c>
      <c r="P475" s="35" t="s">
        <v>291</v>
      </c>
      <c r="Q475" s="35">
        <v>3294</v>
      </c>
      <c r="R475" s="35"/>
      <c r="S475" s="35"/>
    </row>
    <row r="476" spans="1:20" x14ac:dyDescent="0.25">
      <c r="A476" s="32">
        <v>1887</v>
      </c>
      <c r="B476" s="33" t="s">
        <v>684</v>
      </c>
      <c r="C476" s="43" t="s">
        <v>18</v>
      </c>
      <c r="D476" s="35" t="s">
        <v>685</v>
      </c>
      <c r="E476" s="35" t="s">
        <v>310</v>
      </c>
      <c r="F476" s="35" t="s">
        <v>686</v>
      </c>
      <c r="G476" s="43"/>
      <c r="H476" s="36">
        <v>43889</v>
      </c>
      <c r="I476" s="36">
        <v>43892</v>
      </c>
      <c r="J476" s="37">
        <f t="shared" si="31"/>
        <v>43922</v>
      </c>
      <c r="K476" s="72">
        <v>30000000</v>
      </c>
      <c r="L476" s="38">
        <v>5700000</v>
      </c>
      <c r="M476" s="72">
        <f t="shared" si="32"/>
        <v>35700000</v>
      </c>
      <c r="N476" s="35" t="s">
        <v>290</v>
      </c>
      <c r="O476" s="73">
        <f t="shared" si="34"/>
        <v>30000000</v>
      </c>
      <c r="P476" s="35" t="s">
        <v>291</v>
      </c>
      <c r="Q476" s="52" t="s">
        <v>687</v>
      </c>
      <c r="R476" s="35"/>
      <c r="S476" s="35"/>
    </row>
    <row r="477" spans="1:20" x14ac:dyDescent="0.25">
      <c r="A477" s="32">
        <v>1888</v>
      </c>
      <c r="B477" s="33" t="s">
        <v>688</v>
      </c>
      <c r="C477" s="43" t="s">
        <v>18</v>
      </c>
      <c r="D477" s="35" t="s">
        <v>689</v>
      </c>
      <c r="E477" s="35" t="s">
        <v>310</v>
      </c>
      <c r="F477" s="35" t="s">
        <v>690</v>
      </c>
      <c r="G477" s="43"/>
      <c r="H477" s="36">
        <v>43889</v>
      </c>
      <c r="I477" s="36">
        <v>43892</v>
      </c>
      <c r="J477" s="37">
        <f t="shared" si="31"/>
        <v>43922</v>
      </c>
      <c r="K477" s="72">
        <v>35000000</v>
      </c>
      <c r="L477" s="38">
        <v>6650000</v>
      </c>
      <c r="M477" s="72">
        <f t="shared" si="32"/>
        <v>41650000</v>
      </c>
      <c r="N477" s="35" t="s">
        <v>290</v>
      </c>
      <c r="O477" s="73">
        <f t="shared" si="34"/>
        <v>35000000</v>
      </c>
      <c r="P477" s="35" t="s">
        <v>291</v>
      </c>
      <c r="Q477" s="35">
        <v>3295</v>
      </c>
      <c r="R477" s="35"/>
      <c r="S477" s="35"/>
    </row>
    <row r="478" spans="1:20" x14ac:dyDescent="0.25">
      <c r="A478" s="32">
        <v>1889</v>
      </c>
      <c r="B478" s="33" t="s">
        <v>691</v>
      </c>
      <c r="C478" s="43" t="s">
        <v>18</v>
      </c>
      <c r="D478" s="35" t="s">
        <v>692</v>
      </c>
      <c r="E478" s="35" t="s">
        <v>310</v>
      </c>
      <c r="F478" s="35" t="s">
        <v>693</v>
      </c>
      <c r="G478" s="43"/>
      <c r="H478" s="36">
        <v>43889</v>
      </c>
      <c r="I478" s="36">
        <v>43892</v>
      </c>
      <c r="J478" s="37">
        <f t="shared" si="31"/>
        <v>43922</v>
      </c>
      <c r="K478" s="72">
        <v>30000000</v>
      </c>
      <c r="L478" s="38">
        <v>5700000</v>
      </c>
      <c r="M478" s="72">
        <f t="shared" si="32"/>
        <v>35700000</v>
      </c>
      <c r="N478" s="35" t="s">
        <v>290</v>
      </c>
      <c r="O478" s="73">
        <f t="shared" si="34"/>
        <v>30000000</v>
      </c>
      <c r="P478" s="35" t="s">
        <v>291</v>
      </c>
      <c r="Q478" s="52" t="s">
        <v>687</v>
      </c>
      <c r="R478" s="35"/>
      <c r="S478" s="35"/>
    </row>
    <row r="479" spans="1:20" x14ac:dyDescent="0.25">
      <c r="A479" s="32">
        <v>1890</v>
      </c>
      <c r="B479" s="33" t="s">
        <v>694</v>
      </c>
      <c r="C479" s="43" t="s">
        <v>18</v>
      </c>
      <c r="D479" s="35">
        <v>454</v>
      </c>
      <c r="E479" s="35" t="s">
        <v>601</v>
      </c>
      <c r="F479" s="35" t="s">
        <v>695</v>
      </c>
      <c r="G479" s="43"/>
      <c r="H479" s="36">
        <v>43879</v>
      </c>
      <c r="I479" s="36">
        <v>43892</v>
      </c>
      <c r="J479" s="37">
        <f t="shared" si="31"/>
        <v>43922</v>
      </c>
      <c r="K479" s="72">
        <v>1440000</v>
      </c>
      <c r="L479" s="38"/>
      <c r="M479" s="72">
        <f t="shared" si="32"/>
        <v>1440000</v>
      </c>
      <c r="N479" s="35" t="s">
        <v>289</v>
      </c>
      <c r="O479" s="73">
        <f t="shared" si="34"/>
        <v>1440000</v>
      </c>
      <c r="P479" s="35" t="s">
        <v>29</v>
      </c>
      <c r="Q479" s="35">
        <v>3297</v>
      </c>
      <c r="R479" s="35"/>
      <c r="S479" s="35"/>
    </row>
    <row r="480" spans="1:20" x14ac:dyDescent="0.25">
      <c r="A480" s="32">
        <v>1891</v>
      </c>
      <c r="B480" s="33" t="s">
        <v>696</v>
      </c>
      <c r="C480" s="43" t="s">
        <v>18</v>
      </c>
      <c r="D480" s="35" t="s">
        <v>697</v>
      </c>
      <c r="E480" s="35" t="s">
        <v>345</v>
      </c>
      <c r="F480" s="35" t="s">
        <v>698</v>
      </c>
      <c r="G480" s="43"/>
      <c r="H480" s="36">
        <v>43892</v>
      </c>
      <c r="I480" s="36">
        <v>43892</v>
      </c>
      <c r="J480" s="37">
        <f t="shared" si="31"/>
        <v>43922</v>
      </c>
      <c r="K480" s="72">
        <v>537000</v>
      </c>
      <c r="L480" s="38">
        <v>102030</v>
      </c>
      <c r="M480" s="72">
        <f t="shared" si="32"/>
        <v>639030</v>
      </c>
      <c r="N480" s="35" t="s">
        <v>54</v>
      </c>
      <c r="O480" s="73">
        <f t="shared" si="34"/>
        <v>537000</v>
      </c>
      <c r="P480" s="35" t="s">
        <v>55</v>
      </c>
      <c r="Q480" s="35">
        <v>3298</v>
      </c>
      <c r="R480" s="35"/>
      <c r="S480" s="35"/>
      <c r="T480" s="35"/>
    </row>
    <row r="481" spans="1:19" x14ac:dyDescent="0.25">
      <c r="A481" s="119">
        <v>1892</v>
      </c>
      <c r="B481" s="120" t="s">
        <v>699</v>
      </c>
      <c r="C481" s="124" t="s">
        <v>18</v>
      </c>
      <c r="D481" s="122">
        <v>9499</v>
      </c>
      <c r="E481" s="122" t="s">
        <v>700</v>
      </c>
      <c r="F481" s="122" t="s">
        <v>701</v>
      </c>
      <c r="G481" s="43"/>
      <c r="H481" s="116">
        <v>43892</v>
      </c>
      <c r="I481" s="116">
        <v>43892</v>
      </c>
      <c r="J481" s="117">
        <f t="shared" si="31"/>
        <v>43922</v>
      </c>
      <c r="K481" s="118">
        <v>11188400</v>
      </c>
      <c r="L481" s="118">
        <v>2125796</v>
      </c>
      <c r="M481" s="118">
        <f t="shared" si="32"/>
        <v>13314196</v>
      </c>
      <c r="N481" s="35" t="s">
        <v>186</v>
      </c>
      <c r="O481" s="38">
        <v>61138.797814207654</v>
      </c>
      <c r="P481" s="35" t="s">
        <v>29</v>
      </c>
      <c r="Q481" s="35">
        <v>3299</v>
      </c>
      <c r="R481" s="35"/>
      <c r="S481" s="35"/>
    </row>
    <row r="482" spans="1:19" x14ac:dyDescent="0.25">
      <c r="A482" s="119"/>
      <c r="B482" s="120"/>
      <c r="C482" s="124"/>
      <c r="D482" s="122"/>
      <c r="E482" s="122"/>
      <c r="F482" s="122"/>
      <c r="G482" s="43"/>
      <c r="H482" s="116"/>
      <c r="I482" s="116"/>
      <c r="J482" s="117"/>
      <c r="K482" s="118"/>
      <c r="L482" s="118"/>
      <c r="M482" s="118"/>
      <c r="N482" s="35" t="s">
        <v>218</v>
      </c>
      <c r="O482" s="38">
        <v>61138.797814207654</v>
      </c>
      <c r="P482" s="35" t="s">
        <v>29</v>
      </c>
      <c r="Q482" s="35">
        <v>3299</v>
      </c>
      <c r="R482" s="35"/>
      <c r="S482" s="35"/>
    </row>
    <row r="483" spans="1:19" x14ac:dyDescent="0.25">
      <c r="A483" s="119"/>
      <c r="B483" s="120"/>
      <c r="C483" s="124"/>
      <c r="D483" s="122"/>
      <c r="E483" s="122"/>
      <c r="F483" s="122"/>
      <c r="G483" s="43"/>
      <c r="H483" s="116"/>
      <c r="I483" s="116"/>
      <c r="J483" s="117"/>
      <c r="K483" s="118"/>
      <c r="L483" s="118"/>
      <c r="M483" s="118"/>
      <c r="N483" s="35" t="s">
        <v>117</v>
      </c>
      <c r="O483" s="38">
        <v>122277.59562841531</v>
      </c>
      <c r="P483" s="35" t="s">
        <v>29</v>
      </c>
      <c r="Q483" s="35">
        <v>3299</v>
      </c>
      <c r="R483" s="35"/>
      <c r="S483" s="35"/>
    </row>
    <row r="484" spans="1:19" x14ac:dyDescent="0.25">
      <c r="A484" s="119"/>
      <c r="B484" s="120"/>
      <c r="C484" s="124"/>
      <c r="D484" s="122"/>
      <c r="E484" s="122"/>
      <c r="F484" s="122"/>
      <c r="G484" s="43"/>
      <c r="H484" s="116"/>
      <c r="I484" s="116"/>
      <c r="J484" s="117"/>
      <c r="K484" s="118"/>
      <c r="L484" s="118"/>
      <c r="M484" s="118"/>
      <c r="N484" s="35" t="s">
        <v>289</v>
      </c>
      <c r="O484" s="38">
        <v>183416.39344262294</v>
      </c>
      <c r="P484" s="35" t="s">
        <v>29</v>
      </c>
      <c r="Q484" s="35">
        <v>3299</v>
      </c>
      <c r="R484" s="35"/>
      <c r="S484" s="35"/>
    </row>
    <row r="485" spans="1:19" x14ac:dyDescent="0.25">
      <c r="A485" s="119"/>
      <c r="B485" s="120"/>
      <c r="C485" s="124"/>
      <c r="D485" s="122"/>
      <c r="E485" s="122"/>
      <c r="F485" s="122"/>
      <c r="G485" s="43"/>
      <c r="H485" s="116"/>
      <c r="I485" s="116"/>
      <c r="J485" s="117"/>
      <c r="K485" s="118"/>
      <c r="L485" s="118"/>
      <c r="M485" s="118"/>
      <c r="N485" s="35" t="s">
        <v>219</v>
      </c>
      <c r="O485" s="38">
        <v>122277.59562841531</v>
      </c>
      <c r="P485" s="35" t="s">
        <v>29</v>
      </c>
      <c r="Q485" s="35">
        <v>3299</v>
      </c>
      <c r="R485" s="35"/>
      <c r="S485" s="35"/>
    </row>
    <row r="486" spans="1:19" x14ac:dyDescent="0.25">
      <c r="A486" s="119"/>
      <c r="B486" s="120"/>
      <c r="C486" s="124"/>
      <c r="D486" s="122"/>
      <c r="E486" s="122"/>
      <c r="F486" s="122"/>
      <c r="G486" s="43"/>
      <c r="H486" s="116"/>
      <c r="I486" s="116"/>
      <c r="J486" s="117"/>
      <c r="K486" s="118"/>
      <c r="L486" s="118"/>
      <c r="M486" s="118"/>
      <c r="N486" s="35" t="s">
        <v>28</v>
      </c>
      <c r="O486" s="38">
        <v>305693.98907103826</v>
      </c>
      <c r="P486" s="35" t="s">
        <v>29</v>
      </c>
      <c r="Q486" s="35">
        <v>3299</v>
      </c>
      <c r="R486" s="35"/>
      <c r="S486" s="35"/>
    </row>
    <row r="487" spans="1:19" x14ac:dyDescent="0.25">
      <c r="A487" s="119"/>
      <c r="B487" s="120"/>
      <c r="C487" s="124"/>
      <c r="D487" s="122"/>
      <c r="E487" s="122"/>
      <c r="F487" s="122"/>
      <c r="G487" s="43"/>
      <c r="H487" s="116"/>
      <c r="I487" s="116"/>
      <c r="J487" s="117"/>
      <c r="K487" s="118"/>
      <c r="L487" s="118"/>
      <c r="M487" s="118"/>
      <c r="N487" s="35" t="s">
        <v>187</v>
      </c>
      <c r="O487" s="38">
        <v>122277.59562841531</v>
      </c>
      <c r="P487" s="35" t="s">
        <v>29</v>
      </c>
      <c r="Q487" s="35">
        <v>3299</v>
      </c>
      <c r="R487" s="35"/>
      <c r="S487" s="35"/>
    </row>
    <row r="488" spans="1:19" x14ac:dyDescent="0.25">
      <c r="A488" s="119"/>
      <c r="B488" s="120"/>
      <c r="C488" s="124"/>
      <c r="D488" s="122"/>
      <c r="E488" s="122"/>
      <c r="F488" s="122"/>
      <c r="G488" s="43"/>
      <c r="H488" s="116"/>
      <c r="I488" s="116"/>
      <c r="J488" s="117"/>
      <c r="K488" s="118"/>
      <c r="L488" s="118"/>
      <c r="M488" s="118"/>
      <c r="N488" s="35" t="s">
        <v>144</v>
      </c>
      <c r="O488" s="38">
        <v>183416.39344262294</v>
      </c>
      <c r="P488" s="35" t="s">
        <v>29</v>
      </c>
      <c r="Q488" s="35">
        <v>3299</v>
      </c>
      <c r="R488" s="35"/>
      <c r="S488" s="35"/>
    </row>
    <row r="489" spans="1:19" x14ac:dyDescent="0.25">
      <c r="A489" s="119"/>
      <c r="B489" s="120"/>
      <c r="C489" s="124"/>
      <c r="D489" s="122"/>
      <c r="E489" s="122"/>
      <c r="F489" s="122"/>
      <c r="G489" s="43"/>
      <c r="H489" s="116"/>
      <c r="I489" s="116"/>
      <c r="J489" s="117"/>
      <c r="K489" s="118"/>
      <c r="L489" s="118"/>
      <c r="M489" s="118"/>
      <c r="N489" s="35" t="s">
        <v>145</v>
      </c>
      <c r="O489" s="38">
        <v>2934662.295081967</v>
      </c>
      <c r="P489" s="35" t="s">
        <v>36</v>
      </c>
      <c r="Q489" s="35">
        <v>3299</v>
      </c>
      <c r="R489" s="35"/>
      <c r="S489" s="35"/>
    </row>
    <row r="490" spans="1:19" x14ac:dyDescent="0.25">
      <c r="A490" s="119"/>
      <c r="B490" s="120"/>
      <c r="C490" s="124"/>
      <c r="D490" s="122"/>
      <c r="E490" s="122"/>
      <c r="F490" s="122"/>
      <c r="G490" s="43"/>
      <c r="H490" s="116"/>
      <c r="I490" s="116"/>
      <c r="J490" s="117"/>
      <c r="K490" s="118"/>
      <c r="L490" s="118"/>
      <c r="M490" s="118"/>
      <c r="N490" s="35" t="s">
        <v>35</v>
      </c>
      <c r="O490" s="38">
        <v>1161637.1584699454</v>
      </c>
      <c r="P490" s="35" t="s">
        <v>36</v>
      </c>
      <c r="Q490" s="35">
        <v>3299</v>
      </c>
      <c r="R490" s="35"/>
      <c r="S490" s="35"/>
    </row>
    <row r="491" spans="1:19" x14ac:dyDescent="0.25">
      <c r="A491" s="119"/>
      <c r="B491" s="120"/>
      <c r="C491" s="124"/>
      <c r="D491" s="122"/>
      <c r="E491" s="122"/>
      <c r="F491" s="122"/>
      <c r="G491" s="43"/>
      <c r="H491" s="116"/>
      <c r="I491" s="116"/>
      <c r="J491" s="117"/>
      <c r="K491" s="118"/>
      <c r="L491" s="118"/>
      <c r="M491" s="118"/>
      <c r="N491" s="35" t="s">
        <v>121</v>
      </c>
      <c r="O491" s="38">
        <v>1773025.1366120218</v>
      </c>
      <c r="P491" s="35" t="s">
        <v>36</v>
      </c>
      <c r="Q491" s="35">
        <v>3299</v>
      </c>
      <c r="R491" s="35"/>
      <c r="S491" s="35"/>
    </row>
    <row r="492" spans="1:19" x14ac:dyDescent="0.25">
      <c r="A492" s="119"/>
      <c r="B492" s="120"/>
      <c r="C492" s="124"/>
      <c r="D492" s="122"/>
      <c r="E492" s="122"/>
      <c r="F492" s="122"/>
      <c r="G492" s="43"/>
      <c r="H492" s="116"/>
      <c r="I492" s="116"/>
      <c r="J492" s="117"/>
      <c r="K492" s="118"/>
      <c r="L492" s="118"/>
      <c r="M492" s="118"/>
      <c r="N492" s="35" t="s">
        <v>73</v>
      </c>
      <c r="O492" s="38">
        <v>672526.77595628414</v>
      </c>
      <c r="P492" s="35" t="s">
        <v>36</v>
      </c>
      <c r="Q492" s="35">
        <v>3299</v>
      </c>
      <c r="R492" s="35"/>
      <c r="S492" s="35"/>
    </row>
    <row r="493" spans="1:19" x14ac:dyDescent="0.25">
      <c r="A493" s="119"/>
      <c r="B493" s="120"/>
      <c r="C493" s="124"/>
      <c r="D493" s="122"/>
      <c r="E493" s="122"/>
      <c r="F493" s="122"/>
      <c r="G493" s="43"/>
      <c r="H493" s="116"/>
      <c r="I493" s="116"/>
      <c r="J493" s="117"/>
      <c r="K493" s="118"/>
      <c r="L493" s="118"/>
      <c r="M493" s="118"/>
      <c r="N493" s="35" t="s">
        <v>147</v>
      </c>
      <c r="O493" s="38">
        <v>366832.78688524588</v>
      </c>
      <c r="P493" s="35" t="s">
        <v>36</v>
      </c>
      <c r="Q493" s="35">
        <v>3299</v>
      </c>
      <c r="R493" s="35"/>
      <c r="S493" s="35"/>
    </row>
    <row r="494" spans="1:19" x14ac:dyDescent="0.25">
      <c r="A494" s="119"/>
      <c r="B494" s="120"/>
      <c r="C494" s="124"/>
      <c r="D494" s="122"/>
      <c r="E494" s="122"/>
      <c r="F494" s="122"/>
      <c r="G494" s="43"/>
      <c r="H494" s="116"/>
      <c r="I494" s="116"/>
      <c r="J494" s="117"/>
      <c r="K494" s="118"/>
      <c r="L494" s="118"/>
      <c r="M494" s="118"/>
      <c r="N494" s="35" t="s">
        <v>44</v>
      </c>
      <c r="O494" s="38">
        <v>61138.797814207654</v>
      </c>
      <c r="P494" s="35" t="s">
        <v>99</v>
      </c>
      <c r="Q494" s="35">
        <v>3299</v>
      </c>
      <c r="R494" s="35"/>
      <c r="S494" s="35"/>
    </row>
    <row r="495" spans="1:19" x14ac:dyDescent="0.25">
      <c r="A495" s="119"/>
      <c r="B495" s="120"/>
      <c r="C495" s="124"/>
      <c r="D495" s="122"/>
      <c r="E495" s="122"/>
      <c r="F495" s="122"/>
      <c r="G495" s="43"/>
      <c r="H495" s="116"/>
      <c r="I495" s="116"/>
      <c r="J495" s="117"/>
      <c r="K495" s="118"/>
      <c r="L495" s="118"/>
      <c r="M495" s="118"/>
      <c r="N495" s="35" t="s">
        <v>149</v>
      </c>
      <c r="O495" s="38">
        <v>855943.16939890711</v>
      </c>
      <c r="P495" s="35" t="s">
        <v>50</v>
      </c>
      <c r="Q495" s="35">
        <v>3299</v>
      </c>
      <c r="R495" s="35"/>
      <c r="S495" s="35"/>
    </row>
    <row r="496" spans="1:19" x14ac:dyDescent="0.25">
      <c r="A496" s="119"/>
      <c r="B496" s="120"/>
      <c r="C496" s="124"/>
      <c r="D496" s="122"/>
      <c r="E496" s="122"/>
      <c r="F496" s="122"/>
      <c r="G496" s="43"/>
      <c r="H496" s="116"/>
      <c r="I496" s="116"/>
      <c r="J496" s="117"/>
      <c r="K496" s="118"/>
      <c r="L496" s="118"/>
      <c r="M496" s="118"/>
      <c r="N496" s="35" t="s">
        <v>125</v>
      </c>
      <c r="O496" s="38">
        <v>1345053.5519125683</v>
      </c>
      <c r="P496" s="35" t="s">
        <v>50</v>
      </c>
      <c r="Q496" s="35">
        <v>3299</v>
      </c>
      <c r="R496" s="35"/>
      <c r="S496" s="35"/>
    </row>
    <row r="497" spans="1:20" x14ac:dyDescent="0.25">
      <c r="A497" s="119"/>
      <c r="B497" s="120"/>
      <c r="C497" s="124"/>
      <c r="D497" s="122"/>
      <c r="E497" s="122"/>
      <c r="F497" s="122"/>
      <c r="G497" s="43"/>
      <c r="H497" s="116"/>
      <c r="I497" s="116"/>
      <c r="J497" s="117"/>
      <c r="K497" s="118"/>
      <c r="L497" s="118"/>
      <c r="M497" s="118"/>
      <c r="N497" s="35" t="s">
        <v>49</v>
      </c>
      <c r="O497" s="38">
        <v>183416.39344262294</v>
      </c>
      <c r="P497" s="35" t="s">
        <v>50</v>
      </c>
      <c r="Q497" s="35">
        <v>3299</v>
      </c>
      <c r="R497" s="35"/>
      <c r="S497" s="35"/>
    </row>
    <row r="498" spans="1:20" x14ac:dyDescent="0.25">
      <c r="A498" s="119"/>
      <c r="B498" s="120"/>
      <c r="C498" s="124"/>
      <c r="D498" s="122"/>
      <c r="E498" s="122"/>
      <c r="F498" s="122"/>
      <c r="G498" s="43"/>
      <c r="H498" s="116"/>
      <c r="I498" s="116"/>
      <c r="J498" s="117"/>
      <c r="K498" s="118"/>
      <c r="L498" s="118"/>
      <c r="M498" s="118"/>
      <c r="N498" s="35" t="s">
        <v>21</v>
      </c>
      <c r="O498" s="38">
        <v>122277.59562841531</v>
      </c>
      <c r="P498" s="35" t="s">
        <v>22</v>
      </c>
      <c r="Q498" s="35">
        <v>3299</v>
      </c>
      <c r="R498" s="35"/>
      <c r="S498" s="35"/>
    </row>
    <row r="499" spans="1:20" x14ac:dyDescent="0.25">
      <c r="A499" s="119"/>
      <c r="B499" s="120"/>
      <c r="C499" s="124"/>
      <c r="D499" s="122"/>
      <c r="E499" s="122"/>
      <c r="F499" s="122"/>
      <c r="G499" s="43"/>
      <c r="H499" s="116"/>
      <c r="I499" s="116"/>
      <c r="J499" s="117"/>
      <c r="K499" s="118"/>
      <c r="L499" s="118"/>
      <c r="M499" s="118"/>
      <c r="N499" s="35" t="s">
        <v>60</v>
      </c>
      <c r="O499" s="38">
        <v>122277.59562841531</v>
      </c>
      <c r="P499" s="35" t="s">
        <v>55</v>
      </c>
      <c r="Q499" s="35">
        <v>3299</v>
      </c>
      <c r="R499" s="35"/>
      <c r="S499" s="35"/>
    </row>
    <row r="500" spans="1:20" x14ac:dyDescent="0.25">
      <c r="A500" s="119"/>
      <c r="B500" s="120"/>
      <c r="C500" s="124"/>
      <c r="D500" s="122"/>
      <c r="E500" s="122"/>
      <c r="F500" s="122"/>
      <c r="G500" s="43"/>
      <c r="H500" s="116"/>
      <c r="I500" s="116"/>
      <c r="J500" s="117"/>
      <c r="K500" s="118"/>
      <c r="L500" s="118"/>
      <c r="M500" s="118"/>
      <c r="N500" s="35" t="s">
        <v>171</v>
      </c>
      <c r="O500" s="38">
        <v>244555.19125683061</v>
      </c>
      <c r="P500" s="35" t="s">
        <v>55</v>
      </c>
      <c r="Q500" s="35">
        <v>3299</v>
      </c>
      <c r="R500" s="35"/>
      <c r="S500" s="35"/>
    </row>
    <row r="501" spans="1:20" x14ac:dyDescent="0.25">
      <c r="A501" s="119"/>
      <c r="B501" s="120"/>
      <c r="C501" s="124"/>
      <c r="D501" s="122"/>
      <c r="E501" s="122"/>
      <c r="F501" s="122"/>
      <c r="G501" s="43"/>
      <c r="H501" s="116"/>
      <c r="I501" s="116"/>
      <c r="J501" s="117"/>
      <c r="K501" s="118"/>
      <c r="L501" s="118"/>
      <c r="M501" s="118"/>
      <c r="N501" s="35" t="s">
        <v>54</v>
      </c>
      <c r="O501" s="38">
        <v>61138.797814207654</v>
      </c>
      <c r="P501" s="35" t="s">
        <v>55</v>
      </c>
      <c r="Q501" s="35">
        <v>3299</v>
      </c>
      <c r="R501" s="35"/>
      <c r="S501" s="35"/>
    </row>
    <row r="502" spans="1:20" x14ac:dyDescent="0.25">
      <c r="A502" s="119"/>
      <c r="B502" s="120"/>
      <c r="C502" s="124"/>
      <c r="D502" s="122"/>
      <c r="E502" s="122"/>
      <c r="F502" s="122"/>
      <c r="G502" s="43"/>
      <c r="H502" s="116"/>
      <c r="I502" s="116"/>
      <c r="J502" s="117"/>
      <c r="K502" s="118"/>
      <c r="L502" s="118"/>
      <c r="M502" s="118"/>
      <c r="N502" s="35" t="s">
        <v>194</v>
      </c>
      <c r="O502" s="38">
        <v>61138.797814207654</v>
      </c>
      <c r="P502" s="35" t="s">
        <v>195</v>
      </c>
      <c r="Q502" s="35">
        <v>3299</v>
      </c>
      <c r="R502" s="35"/>
      <c r="S502" s="35"/>
    </row>
    <row r="503" spans="1:20" x14ac:dyDescent="0.25">
      <c r="A503" s="119"/>
      <c r="B503" s="120"/>
      <c r="C503" s="124"/>
      <c r="D503" s="122"/>
      <c r="E503" s="122"/>
      <c r="F503" s="122"/>
      <c r="G503" s="43"/>
      <c r="H503" s="116"/>
      <c r="I503" s="116"/>
      <c r="J503" s="117"/>
      <c r="K503" s="118"/>
      <c r="L503" s="118"/>
      <c r="M503" s="118"/>
      <c r="N503" s="35" t="s">
        <v>129</v>
      </c>
      <c r="O503" s="38">
        <v>61138.797814207654</v>
      </c>
      <c r="P503" s="35" t="s">
        <v>130</v>
      </c>
      <c r="Q503" s="35">
        <v>3299</v>
      </c>
      <c r="R503" s="35"/>
      <c r="S503" s="35"/>
    </row>
    <row r="504" spans="1:20" x14ac:dyDescent="0.25">
      <c r="A504" s="119">
        <v>1893</v>
      </c>
      <c r="B504" s="120" t="s">
        <v>702</v>
      </c>
      <c r="C504" s="124" t="s">
        <v>18</v>
      </c>
      <c r="D504" s="122">
        <v>303834</v>
      </c>
      <c r="E504" s="122" t="s">
        <v>123</v>
      </c>
      <c r="F504" s="122" t="s">
        <v>703</v>
      </c>
      <c r="G504" s="43"/>
      <c r="H504" s="116">
        <v>43892</v>
      </c>
      <c r="I504" s="116">
        <v>43892</v>
      </c>
      <c r="J504" s="117">
        <f>I504+30</f>
        <v>43922</v>
      </c>
      <c r="K504" s="118">
        <v>332514</v>
      </c>
      <c r="L504" s="118">
        <v>63177</v>
      </c>
      <c r="M504" s="118">
        <f>K504+L504</f>
        <v>395691</v>
      </c>
      <c r="N504" s="35" t="s">
        <v>149</v>
      </c>
      <c r="O504" s="73">
        <v>119364</v>
      </c>
      <c r="P504" s="35" t="s">
        <v>50</v>
      </c>
      <c r="Q504" s="35">
        <v>3300</v>
      </c>
      <c r="R504" s="35"/>
      <c r="S504" s="35"/>
    </row>
    <row r="505" spans="1:20" x14ac:dyDescent="0.25">
      <c r="A505" s="119"/>
      <c r="B505" s="120"/>
      <c r="C505" s="124"/>
      <c r="D505" s="122"/>
      <c r="E505" s="122"/>
      <c r="F505" s="122"/>
      <c r="G505" s="43"/>
      <c r="H505" s="116"/>
      <c r="I505" s="116"/>
      <c r="J505" s="117"/>
      <c r="K505" s="118"/>
      <c r="L505" s="118"/>
      <c r="M505" s="118"/>
      <c r="N505" s="35" t="s">
        <v>125</v>
      </c>
      <c r="O505" s="73">
        <v>187572</v>
      </c>
      <c r="P505" s="35" t="s">
        <v>50</v>
      </c>
      <c r="Q505" s="35">
        <v>3300</v>
      </c>
      <c r="R505" s="35"/>
      <c r="S505" s="35"/>
    </row>
    <row r="506" spans="1:20" x14ac:dyDescent="0.25">
      <c r="A506" s="119"/>
      <c r="B506" s="120"/>
      <c r="C506" s="124"/>
      <c r="D506" s="122"/>
      <c r="E506" s="122"/>
      <c r="F506" s="122"/>
      <c r="G506" s="43"/>
      <c r="H506" s="116"/>
      <c r="I506" s="116"/>
      <c r="J506" s="117"/>
      <c r="K506" s="118"/>
      <c r="L506" s="118"/>
      <c r="M506" s="118"/>
      <c r="N506" s="35" t="s">
        <v>49</v>
      </c>
      <c r="O506" s="73">
        <v>25578</v>
      </c>
      <c r="P506" s="35" t="s">
        <v>50</v>
      </c>
      <c r="Q506" s="35">
        <v>3300</v>
      </c>
      <c r="R506" s="35"/>
      <c r="S506" s="35"/>
    </row>
    <row r="507" spans="1:20" x14ac:dyDescent="0.25">
      <c r="A507" s="32">
        <v>1894</v>
      </c>
      <c r="B507" s="33" t="s">
        <v>704</v>
      </c>
      <c r="C507" s="43" t="s">
        <v>18</v>
      </c>
      <c r="D507" s="35" t="s">
        <v>705</v>
      </c>
      <c r="E507" s="35" t="s">
        <v>706</v>
      </c>
      <c r="F507" s="35" t="s">
        <v>346</v>
      </c>
      <c r="G507" s="43"/>
      <c r="H507" s="36">
        <v>43893</v>
      </c>
      <c r="I507" s="36">
        <v>43893</v>
      </c>
      <c r="J507" s="37">
        <f t="shared" ref="J507:J534" si="35">I507+30</f>
        <v>43923</v>
      </c>
      <c r="K507" s="72">
        <v>179000</v>
      </c>
      <c r="L507" s="38">
        <v>34010</v>
      </c>
      <c r="M507" s="72">
        <f t="shared" ref="M507:M534" si="36">K507+L507</f>
        <v>213010</v>
      </c>
      <c r="N507" s="35" t="s">
        <v>54</v>
      </c>
      <c r="O507" s="73">
        <f t="shared" ref="O507:O533" si="37">K507</f>
        <v>179000</v>
      </c>
      <c r="P507" s="35" t="s">
        <v>29</v>
      </c>
      <c r="Q507" s="35">
        <v>3301</v>
      </c>
      <c r="R507" s="35"/>
      <c r="S507" s="35"/>
    </row>
    <row r="508" spans="1:20" x14ac:dyDescent="0.25">
      <c r="A508" s="32">
        <v>1895</v>
      </c>
      <c r="B508" s="33" t="s">
        <v>707</v>
      </c>
      <c r="C508" s="43" t="s">
        <v>18</v>
      </c>
      <c r="D508" s="35">
        <v>11645</v>
      </c>
      <c r="E508" s="35" t="s">
        <v>84</v>
      </c>
      <c r="F508" s="35" t="s">
        <v>85</v>
      </c>
      <c r="G508" s="43"/>
      <c r="H508" s="36">
        <v>43892</v>
      </c>
      <c r="I508" s="36">
        <v>43893</v>
      </c>
      <c r="J508" s="37">
        <f t="shared" si="35"/>
        <v>43923</v>
      </c>
      <c r="K508" s="72">
        <v>370253</v>
      </c>
      <c r="L508" s="38"/>
      <c r="M508" s="72">
        <f t="shared" si="36"/>
        <v>370253</v>
      </c>
      <c r="N508" s="35" t="s">
        <v>21</v>
      </c>
      <c r="O508" s="73">
        <f t="shared" si="37"/>
        <v>370253</v>
      </c>
      <c r="P508" s="35" t="s">
        <v>29</v>
      </c>
      <c r="Q508" s="35">
        <v>3302</v>
      </c>
      <c r="R508" s="35"/>
      <c r="S508" s="35"/>
    </row>
    <row r="509" spans="1:20" x14ac:dyDescent="0.25">
      <c r="A509" s="32">
        <v>1896</v>
      </c>
      <c r="B509" s="33" t="s">
        <v>708</v>
      </c>
      <c r="C509" s="43" t="s">
        <v>18</v>
      </c>
      <c r="D509" s="35">
        <v>147</v>
      </c>
      <c r="E509" s="35" t="s">
        <v>709</v>
      </c>
      <c r="F509" s="35" t="s">
        <v>710</v>
      </c>
      <c r="G509" s="43"/>
      <c r="H509" s="36">
        <v>43893</v>
      </c>
      <c r="I509" s="36">
        <v>43893</v>
      </c>
      <c r="J509" s="37">
        <f t="shared" si="35"/>
        <v>43923</v>
      </c>
      <c r="K509" s="72">
        <v>1800000</v>
      </c>
      <c r="L509" s="38">
        <v>342000</v>
      </c>
      <c r="M509" s="72">
        <f t="shared" si="36"/>
        <v>2142000</v>
      </c>
      <c r="N509" s="35" t="s">
        <v>28</v>
      </c>
      <c r="O509" s="73">
        <f t="shared" si="37"/>
        <v>1800000</v>
      </c>
      <c r="P509" s="35" t="s">
        <v>29</v>
      </c>
      <c r="Q509" s="35">
        <v>3304</v>
      </c>
      <c r="R509" s="35"/>
      <c r="S509" s="35"/>
    </row>
    <row r="510" spans="1:20" x14ac:dyDescent="0.25">
      <c r="A510" s="32">
        <v>1897</v>
      </c>
      <c r="B510" s="33" t="s">
        <v>711</v>
      </c>
      <c r="C510" s="43" t="s">
        <v>18</v>
      </c>
      <c r="D510" s="35">
        <v>146</v>
      </c>
      <c r="E510" s="35" t="s">
        <v>709</v>
      </c>
      <c r="F510" s="35" t="s">
        <v>712</v>
      </c>
      <c r="G510" s="43"/>
      <c r="H510" s="36">
        <v>43893</v>
      </c>
      <c r="I510" s="36">
        <v>43893</v>
      </c>
      <c r="J510" s="37">
        <f t="shared" si="35"/>
        <v>43923</v>
      </c>
      <c r="K510" s="72">
        <v>10120200</v>
      </c>
      <c r="L510" s="38">
        <v>1922838</v>
      </c>
      <c r="M510" s="72">
        <f t="shared" si="36"/>
        <v>12043038</v>
      </c>
      <c r="N510" s="35" t="s">
        <v>28</v>
      </c>
      <c r="O510" s="73">
        <f t="shared" si="37"/>
        <v>10120200</v>
      </c>
      <c r="P510" s="35" t="s">
        <v>29</v>
      </c>
      <c r="Q510" s="35">
        <v>3303</v>
      </c>
      <c r="R510" s="35"/>
      <c r="S510" s="35"/>
    </row>
    <row r="511" spans="1:20" x14ac:dyDescent="0.25">
      <c r="A511" s="32">
        <v>1898</v>
      </c>
      <c r="B511" s="33" t="s">
        <v>713</v>
      </c>
      <c r="C511" s="43" t="s">
        <v>18</v>
      </c>
      <c r="D511" s="35" t="s">
        <v>714</v>
      </c>
      <c r="E511" s="35" t="s">
        <v>715</v>
      </c>
      <c r="F511" s="35" t="s">
        <v>27</v>
      </c>
      <c r="G511" s="43"/>
      <c r="H511" s="36">
        <v>43893</v>
      </c>
      <c r="I511" s="36">
        <v>43893</v>
      </c>
      <c r="J511" s="37">
        <f t="shared" si="35"/>
        <v>43923</v>
      </c>
      <c r="K511" s="72">
        <v>3800000</v>
      </c>
      <c r="L511" s="38">
        <v>722000</v>
      </c>
      <c r="M511" s="72">
        <f t="shared" si="36"/>
        <v>4522000</v>
      </c>
      <c r="N511" s="35" t="s">
        <v>28</v>
      </c>
      <c r="O511" s="73">
        <f t="shared" si="37"/>
        <v>3800000</v>
      </c>
      <c r="P511" s="35" t="s">
        <v>29</v>
      </c>
      <c r="Q511" s="35">
        <v>3305</v>
      </c>
      <c r="R511" s="35"/>
      <c r="S511" s="35"/>
    </row>
    <row r="512" spans="1:20" x14ac:dyDescent="0.25">
      <c r="A512" s="32">
        <v>1899</v>
      </c>
      <c r="B512" s="33" t="s">
        <v>716</v>
      </c>
      <c r="C512" s="53" t="s">
        <v>18</v>
      </c>
      <c r="D512" s="54">
        <v>9562</v>
      </c>
      <c r="E512" s="54" t="s">
        <v>33</v>
      </c>
      <c r="F512" s="54" t="s">
        <v>717</v>
      </c>
      <c r="G512" s="53"/>
      <c r="H512" s="55">
        <v>43893</v>
      </c>
      <c r="I512" s="55">
        <v>43894</v>
      </c>
      <c r="J512" s="37">
        <f t="shared" si="35"/>
        <v>43924</v>
      </c>
      <c r="K512" s="72">
        <v>5787600</v>
      </c>
      <c r="L512" s="38">
        <v>1099644</v>
      </c>
      <c r="M512" s="72">
        <f t="shared" si="36"/>
        <v>6887244</v>
      </c>
      <c r="N512" s="54" t="s">
        <v>44</v>
      </c>
      <c r="O512" s="56">
        <f t="shared" si="37"/>
        <v>5787600</v>
      </c>
      <c r="P512" s="54" t="s">
        <v>36</v>
      </c>
      <c r="Q512" s="54">
        <v>3306</v>
      </c>
      <c r="R512" s="35"/>
      <c r="S512" s="35"/>
      <c r="T512" s="35"/>
    </row>
    <row r="513" spans="1:20" x14ac:dyDescent="0.25">
      <c r="A513" s="32">
        <v>1900</v>
      </c>
      <c r="B513" s="33" t="s">
        <v>718</v>
      </c>
      <c r="C513" s="57" t="s">
        <v>31</v>
      </c>
      <c r="D513" s="54">
        <v>9561</v>
      </c>
      <c r="E513" s="54" t="s">
        <v>33</v>
      </c>
      <c r="F513" s="35" t="s">
        <v>719</v>
      </c>
      <c r="G513" s="43"/>
      <c r="H513" s="36">
        <v>43893</v>
      </c>
      <c r="I513" s="36">
        <v>43894</v>
      </c>
      <c r="J513" s="37">
        <f t="shared" si="35"/>
        <v>43924</v>
      </c>
      <c r="K513" s="72">
        <v>3858400</v>
      </c>
      <c r="L513" s="38">
        <v>733096</v>
      </c>
      <c r="M513" s="72">
        <f t="shared" si="36"/>
        <v>4591496</v>
      </c>
      <c r="N513" s="54" t="s">
        <v>21</v>
      </c>
      <c r="O513" s="56">
        <f t="shared" si="37"/>
        <v>3858400</v>
      </c>
      <c r="P513" s="54" t="s">
        <v>22</v>
      </c>
      <c r="Q513" s="54">
        <v>3307</v>
      </c>
      <c r="R513" s="35"/>
      <c r="S513" s="35"/>
      <c r="T513" s="35"/>
    </row>
    <row r="514" spans="1:20" x14ac:dyDescent="0.25">
      <c r="A514" s="32">
        <v>1901</v>
      </c>
      <c r="B514" s="33" t="s">
        <v>720</v>
      </c>
      <c r="C514" s="53" t="s">
        <v>721</v>
      </c>
      <c r="D514" s="54">
        <v>9557</v>
      </c>
      <c r="E514" s="54" t="s">
        <v>33</v>
      </c>
      <c r="F514" s="35" t="s">
        <v>722</v>
      </c>
      <c r="G514" s="43"/>
      <c r="H514" s="36">
        <v>43893</v>
      </c>
      <c r="I514" s="36">
        <v>43894</v>
      </c>
      <c r="J514" s="37">
        <f t="shared" si="35"/>
        <v>43924</v>
      </c>
      <c r="K514" s="72">
        <v>68777708</v>
      </c>
      <c r="L514" s="38">
        <v>13067765</v>
      </c>
      <c r="M514" s="72">
        <f t="shared" si="36"/>
        <v>81845473</v>
      </c>
      <c r="N514" s="54" t="s">
        <v>35</v>
      </c>
      <c r="O514" s="56">
        <f t="shared" si="37"/>
        <v>68777708</v>
      </c>
      <c r="P514" s="54" t="s">
        <v>36</v>
      </c>
      <c r="Q514" s="54">
        <v>3308</v>
      </c>
      <c r="R514" s="35"/>
      <c r="S514" s="35"/>
      <c r="T514" s="35"/>
    </row>
    <row r="515" spans="1:20" x14ac:dyDescent="0.25">
      <c r="A515" s="32">
        <v>1902</v>
      </c>
      <c r="B515" s="33" t="s">
        <v>723</v>
      </c>
      <c r="C515" s="43" t="s">
        <v>18</v>
      </c>
      <c r="D515" s="35">
        <v>216</v>
      </c>
      <c r="E515" s="35" t="s">
        <v>724</v>
      </c>
      <c r="F515" s="35" t="s">
        <v>725</v>
      </c>
      <c r="G515" s="43"/>
      <c r="H515" s="36">
        <v>43892</v>
      </c>
      <c r="I515" s="36">
        <v>43894</v>
      </c>
      <c r="J515" s="37">
        <f t="shared" si="35"/>
        <v>43924</v>
      </c>
      <c r="K515" s="72">
        <v>14300000</v>
      </c>
      <c r="L515" s="38">
        <v>2717000</v>
      </c>
      <c r="M515" s="72">
        <f t="shared" si="36"/>
        <v>17017000</v>
      </c>
      <c r="N515" s="35" t="s">
        <v>21</v>
      </c>
      <c r="O515" s="73">
        <f t="shared" si="37"/>
        <v>14300000</v>
      </c>
      <c r="P515" s="35" t="s">
        <v>22</v>
      </c>
      <c r="Q515" s="35">
        <v>3309</v>
      </c>
      <c r="R515" s="35"/>
      <c r="S515" s="35"/>
      <c r="T515" s="35"/>
    </row>
    <row r="516" spans="1:20" x14ac:dyDescent="0.25">
      <c r="A516" s="32">
        <v>1903</v>
      </c>
      <c r="B516" s="33" t="s">
        <v>726</v>
      </c>
      <c r="C516" s="43" t="s">
        <v>18</v>
      </c>
      <c r="D516" s="35" t="s">
        <v>727</v>
      </c>
      <c r="E516" s="35" t="s">
        <v>728</v>
      </c>
      <c r="F516" s="35" t="s">
        <v>729</v>
      </c>
      <c r="G516" s="43"/>
      <c r="H516" s="36">
        <v>43893</v>
      </c>
      <c r="I516" s="36">
        <v>43894</v>
      </c>
      <c r="J516" s="37">
        <f t="shared" si="35"/>
        <v>43924</v>
      </c>
      <c r="K516" s="72">
        <v>5555000</v>
      </c>
      <c r="L516" s="38">
        <v>1055450</v>
      </c>
      <c r="M516" s="72">
        <f t="shared" si="36"/>
        <v>6610450</v>
      </c>
      <c r="N516" s="35" t="s">
        <v>28</v>
      </c>
      <c r="O516" s="73">
        <f t="shared" si="37"/>
        <v>5555000</v>
      </c>
      <c r="P516" s="35" t="s">
        <v>29</v>
      </c>
      <c r="Q516" s="35">
        <v>3310</v>
      </c>
      <c r="R516" s="35"/>
      <c r="S516" s="35"/>
    </row>
    <row r="517" spans="1:20" x14ac:dyDescent="0.25">
      <c r="A517" s="32">
        <v>1904</v>
      </c>
      <c r="B517" s="33" t="s">
        <v>730</v>
      </c>
      <c r="C517" s="43" t="s">
        <v>18</v>
      </c>
      <c r="D517" s="35">
        <v>8526</v>
      </c>
      <c r="E517" s="35" t="s">
        <v>115</v>
      </c>
      <c r="F517" s="35" t="s">
        <v>731</v>
      </c>
      <c r="G517" s="43"/>
      <c r="H517" s="36">
        <v>43894</v>
      </c>
      <c r="I517" s="36">
        <v>43894</v>
      </c>
      <c r="J517" s="37">
        <f t="shared" si="35"/>
        <v>43924</v>
      </c>
      <c r="K517" s="72">
        <v>889900</v>
      </c>
      <c r="L517" s="38"/>
      <c r="M517" s="72">
        <f t="shared" si="36"/>
        <v>889900</v>
      </c>
      <c r="N517" s="35" t="s">
        <v>117</v>
      </c>
      <c r="O517" s="73">
        <f t="shared" si="37"/>
        <v>889900</v>
      </c>
      <c r="P517" s="35" t="s">
        <v>29</v>
      </c>
      <c r="Q517" s="35">
        <v>3311</v>
      </c>
      <c r="R517" s="35"/>
      <c r="S517" s="35"/>
    </row>
    <row r="518" spans="1:20" x14ac:dyDescent="0.25">
      <c r="A518" s="32">
        <v>1905</v>
      </c>
      <c r="B518" s="33" t="s">
        <v>732</v>
      </c>
      <c r="C518" s="43" t="s">
        <v>18</v>
      </c>
      <c r="D518" s="35">
        <v>336</v>
      </c>
      <c r="E518" s="35" t="s">
        <v>733</v>
      </c>
      <c r="F518" s="35" t="s">
        <v>734</v>
      </c>
      <c r="G518" s="43"/>
      <c r="H518" s="36">
        <v>43894</v>
      </c>
      <c r="I518" s="36">
        <v>43894</v>
      </c>
      <c r="J518" s="37">
        <f t="shared" si="35"/>
        <v>43924</v>
      </c>
      <c r="K518" s="72">
        <v>302521</v>
      </c>
      <c r="L518" s="38">
        <v>57479</v>
      </c>
      <c r="M518" s="72">
        <f t="shared" si="36"/>
        <v>360000</v>
      </c>
      <c r="N518" s="35" t="s">
        <v>28</v>
      </c>
      <c r="O518" s="73">
        <f t="shared" si="37"/>
        <v>302521</v>
      </c>
      <c r="P518" s="35" t="s">
        <v>29</v>
      </c>
      <c r="Q518" s="35">
        <v>3312</v>
      </c>
      <c r="R518" s="35"/>
      <c r="S518" s="35"/>
    </row>
    <row r="519" spans="1:20" x14ac:dyDescent="0.25">
      <c r="A519" s="32">
        <v>1906</v>
      </c>
      <c r="B519" s="33" t="s">
        <v>735</v>
      </c>
      <c r="C519" s="33" t="s">
        <v>1668</v>
      </c>
      <c r="D519" s="35">
        <v>106</v>
      </c>
      <c r="E519" s="35" t="s">
        <v>736</v>
      </c>
      <c r="F519" s="35" t="s">
        <v>737</v>
      </c>
      <c r="G519" s="43"/>
      <c r="H519" s="36">
        <v>43892</v>
      </c>
      <c r="I519" s="36">
        <v>43894</v>
      </c>
      <c r="J519" s="37">
        <f t="shared" si="35"/>
        <v>43924</v>
      </c>
      <c r="K519" s="72">
        <v>60200</v>
      </c>
      <c r="L519" s="38">
        <v>11438</v>
      </c>
      <c r="M519" s="72">
        <f t="shared" si="36"/>
        <v>71638</v>
      </c>
      <c r="N519" s="35" t="s">
        <v>94</v>
      </c>
      <c r="O519" s="73">
        <f t="shared" si="37"/>
        <v>60200</v>
      </c>
      <c r="P519" s="35" t="s">
        <v>95</v>
      </c>
      <c r="Q519" s="35">
        <v>3313</v>
      </c>
      <c r="R519" s="35"/>
      <c r="S519" s="35"/>
    </row>
    <row r="520" spans="1:20" x14ac:dyDescent="0.25">
      <c r="A520" s="32">
        <v>1907</v>
      </c>
      <c r="B520" s="33" t="s">
        <v>738</v>
      </c>
      <c r="C520" s="33" t="s">
        <v>1668</v>
      </c>
      <c r="D520" s="35">
        <v>105</v>
      </c>
      <c r="E520" s="35" t="s">
        <v>739</v>
      </c>
      <c r="F520" s="35" t="s">
        <v>740</v>
      </c>
      <c r="G520" s="43"/>
      <c r="H520" s="36">
        <v>43892</v>
      </c>
      <c r="I520" s="36">
        <v>43894</v>
      </c>
      <c r="J520" s="37">
        <f t="shared" si="35"/>
        <v>43924</v>
      </c>
      <c r="K520" s="72">
        <v>156800</v>
      </c>
      <c r="L520" s="38">
        <v>29792</v>
      </c>
      <c r="M520" s="72">
        <f t="shared" si="36"/>
        <v>186592</v>
      </c>
      <c r="N520" s="35" t="s">
        <v>289</v>
      </c>
      <c r="O520" s="73">
        <f t="shared" si="37"/>
        <v>156800</v>
      </c>
      <c r="P520" s="35" t="s">
        <v>29</v>
      </c>
      <c r="Q520" s="35">
        <v>3314</v>
      </c>
      <c r="R520" s="35"/>
      <c r="S520" s="35"/>
    </row>
    <row r="521" spans="1:20" x14ac:dyDescent="0.25">
      <c r="A521" s="32">
        <v>1908</v>
      </c>
      <c r="B521" s="33" t="s">
        <v>741</v>
      </c>
      <c r="C521" s="33" t="s">
        <v>1668</v>
      </c>
      <c r="D521" s="35">
        <v>104</v>
      </c>
      <c r="E521" s="35" t="s">
        <v>736</v>
      </c>
      <c r="F521" s="35" t="s">
        <v>742</v>
      </c>
      <c r="G521" s="43"/>
      <c r="H521" s="36">
        <v>43892</v>
      </c>
      <c r="I521" s="36">
        <v>43894</v>
      </c>
      <c r="J521" s="37">
        <f t="shared" si="35"/>
        <v>43924</v>
      </c>
      <c r="K521" s="72">
        <v>2670370</v>
      </c>
      <c r="L521" s="38">
        <v>507370</v>
      </c>
      <c r="M521" s="72">
        <f t="shared" si="36"/>
        <v>3177740</v>
      </c>
      <c r="N521" s="35" t="s">
        <v>204</v>
      </c>
      <c r="O521" s="73">
        <f t="shared" si="37"/>
        <v>2670370</v>
      </c>
      <c r="P521" s="35" t="s">
        <v>195</v>
      </c>
      <c r="Q521" s="35">
        <v>3315</v>
      </c>
      <c r="R521" s="35"/>
      <c r="S521" s="35"/>
    </row>
    <row r="522" spans="1:20" x14ac:dyDescent="0.25">
      <c r="A522" s="32">
        <v>1909</v>
      </c>
      <c r="B522" s="33" t="s">
        <v>743</v>
      </c>
      <c r="C522" s="43" t="s">
        <v>18</v>
      </c>
      <c r="D522" s="58" t="s">
        <v>744</v>
      </c>
      <c r="E522" s="35" t="s">
        <v>745</v>
      </c>
      <c r="F522" s="35" t="s">
        <v>746</v>
      </c>
      <c r="G522" s="43"/>
      <c r="H522" s="36">
        <v>43894</v>
      </c>
      <c r="I522" s="36">
        <v>43894</v>
      </c>
      <c r="J522" s="37">
        <f t="shared" si="35"/>
        <v>43924</v>
      </c>
      <c r="K522" s="72">
        <v>3272800</v>
      </c>
      <c r="L522" s="38"/>
      <c r="M522" s="72">
        <f t="shared" si="36"/>
        <v>3272800</v>
      </c>
      <c r="N522" s="35" t="s">
        <v>187</v>
      </c>
      <c r="O522" s="73">
        <f t="shared" si="37"/>
        <v>3272800</v>
      </c>
      <c r="P522" s="35" t="s">
        <v>29</v>
      </c>
      <c r="Q522" s="35">
        <v>3316</v>
      </c>
      <c r="R522" s="35"/>
      <c r="S522" s="35"/>
    </row>
    <row r="523" spans="1:20" x14ac:dyDescent="0.25">
      <c r="A523" s="32">
        <v>1910</v>
      </c>
      <c r="B523" s="33" t="s">
        <v>747</v>
      </c>
      <c r="C523" s="33" t="s">
        <v>24</v>
      </c>
      <c r="D523" s="35">
        <v>40973</v>
      </c>
      <c r="E523" s="35" t="s">
        <v>748</v>
      </c>
      <c r="F523" s="35" t="s">
        <v>749</v>
      </c>
      <c r="G523" s="43"/>
      <c r="H523" s="36">
        <v>43894</v>
      </c>
      <c r="I523" s="36">
        <v>43894</v>
      </c>
      <c r="J523" s="37">
        <f t="shared" si="35"/>
        <v>43924</v>
      </c>
      <c r="K523" s="72">
        <v>120000</v>
      </c>
      <c r="L523" s="38">
        <v>22800</v>
      </c>
      <c r="M523" s="72">
        <f t="shared" si="36"/>
        <v>142800</v>
      </c>
      <c r="N523" s="35" t="s">
        <v>194</v>
      </c>
      <c r="O523" s="73">
        <f t="shared" si="37"/>
        <v>120000</v>
      </c>
      <c r="P523" s="35" t="s">
        <v>195</v>
      </c>
      <c r="Q523" s="35">
        <v>3317</v>
      </c>
      <c r="R523" s="35"/>
      <c r="S523" s="35"/>
    </row>
    <row r="524" spans="1:20" x14ac:dyDescent="0.25">
      <c r="A524" s="32">
        <v>1911</v>
      </c>
      <c r="B524" s="33" t="s">
        <v>750</v>
      </c>
      <c r="C524" s="43" t="s">
        <v>18</v>
      </c>
      <c r="D524" s="35">
        <v>40974</v>
      </c>
      <c r="E524" s="35" t="s">
        <v>748</v>
      </c>
      <c r="F524" s="35" t="s">
        <v>751</v>
      </c>
      <c r="G524" s="43"/>
      <c r="H524" s="36">
        <v>43894</v>
      </c>
      <c r="I524" s="36">
        <v>43894</v>
      </c>
      <c r="J524" s="37">
        <f t="shared" si="35"/>
        <v>43924</v>
      </c>
      <c r="K524" s="72">
        <v>514382</v>
      </c>
      <c r="L524" s="38">
        <v>97733</v>
      </c>
      <c r="M524" s="72">
        <f t="shared" si="36"/>
        <v>612115</v>
      </c>
      <c r="N524" s="35" t="s">
        <v>194</v>
      </c>
      <c r="O524" s="73">
        <f t="shared" si="37"/>
        <v>514382</v>
      </c>
      <c r="P524" s="35" t="s">
        <v>195</v>
      </c>
      <c r="Q524" s="35">
        <v>3318</v>
      </c>
      <c r="R524" s="35"/>
      <c r="S524" s="35"/>
    </row>
    <row r="525" spans="1:20" x14ac:dyDescent="0.25">
      <c r="A525" s="32">
        <v>1912</v>
      </c>
      <c r="B525" s="33" t="s">
        <v>752</v>
      </c>
      <c r="C525" s="33" t="s">
        <v>57</v>
      </c>
      <c r="D525" s="35">
        <v>6201273</v>
      </c>
      <c r="E525" s="35" t="s">
        <v>753</v>
      </c>
      <c r="F525" s="35" t="s">
        <v>200</v>
      </c>
      <c r="G525" s="43"/>
      <c r="H525" s="36">
        <v>43893</v>
      </c>
      <c r="I525" s="36">
        <v>43894</v>
      </c>
      <c r="J525" s="37">
        <f t="shared" si="35"/>
        <v>43924</v>
      </c>
      <c r="K525" s="72">
        <v>94529716</v>
      </c>
      <c r="L525" s="38">
        <v>17960646</v>
      </c>
      <c r="M525" s="72">
        <f t="shared" si="36"/>
        <v>112490362</v>
      </c>
      <c r="N525" s="35" t="s">
        <v>60</v>
      </c>
      <c r="O525" s="73">
        <f t="shared" si="37"/>
        <v>94529716</v>
      </c>
      <c r="P525" s="35" t="s">
        <v>55</v>
      </c>
      <c r="Q525" s="35">
        <v>3319</v>
      </c>
      <c r="R525" s="35"/>
      <c r="S525" s="35"/>
      <c r="T525" s="35"/>
    </row>
    <row r="526" spans="1:20" x14ac:dyDescent="0.25">
      <c r="A526" s="32">
        <v>1913</v>
      </c>
      <c r="B526" s="33" t="s">
        <v>754</v>
      </c>
      <c r="C526" s="40" t="s">
        <v>57</v>
      </c>
      <c r="D526" s="28">
        <v>2986</v>
      </c>
      <c r="E526" s="35" t="s">
        <v>58</v>
      </c>
      <c r="F526" s="35" t="s">
        <v>755</v>
      </c>
      <c r="G526" s="43"/>
      <c r="H526" s="36">
        <v>43892</v>
      </c>
      <c r="I526" s="36">
        <v>43894</v>
      </c>
      <c r="J526" s="37">
        <f t="shared" si="35"/>
        <v>43924</v>
      </c>
      <c r="K526" s="72">
        <v>26200000</v>
      </c>
      <c r="L526" s="38">
        <v>4978000</v>
      </c>
      <c r="M526" s="72">
        <f t="shared" si="36"/>
        <v>31178000</v>
      </c>
      <c r="N526" s="35" t="s">
        <v>60</v>
      </c>
      <c r="O526" s="73">
        <f t="shared" si="37"/>
        <v>26200000</v>
      </c>
      <c r="P526" s="35" t="s">
        <v>55</v>
      </c>
      <c r="Q526" s="35">
        <v>3320</v>
      </c>
      <c r="R526" s="35"/>
      <c r="S526" s="35"/>
      <c r="T526" s="35"/>
    </row>
    <row r="527" spans="1:20" x14ac:dyDescent="0.25">
      <c r="A527" s="32">
        <v>1914</v>
      </c>
      <c r="B527" s="33" t="s">
        <v>756</v>
      </c>
      <c r="C527" s="43" t="s">
        <v>18</v>
      </c>
      <c r="D527" s="35">
        <v>11676</v>
      </c>
      <c r="E527" s="35" t="s">
        <v>757</v>
      </c>
      <c r="F527" s="35" t="s">
        <v>758</v>
      </c>
      <c r="G527" s="43"/>
      <c r="H527" s="36">
        <v>43891</v>
      </c>
      <c r="I527" s="36">
        <v>43894</v>
      </c>
      <c r="J527" s="37">
        <f t="shared" si="35"/>
        <v>43924</v>
      </c>
      <c r="K527" s="72">
        <v>300000</v>
      </c>
      <c r="L527" s="38">
        <v>57000</v>
      </c>
      <c r="M527" s="72">
        <f t="shared" si="36"/>
        <v>357000</v>
      </c>
      <c r="N527" s="35" t="s">
        <v>54</v>
      </c>
      <c r="O527" s="73">
        <f t="shared" si="37"/>
        <v>300000</v>
      </c>
      <c r="P527" s="35" t="s">
        <v>55</v>
      </c>
      <c r="Q527" s="35">
        <v>3321</v>
      </c>
      <c r="R527" s="35"/>
      <c r="S527" s="35"/>
      <c r="T527" s="35"/>
    </row>
    <row r="528" spans="1:20" x14ac:dyDescent="0.25">
      <c r="A528" s="32">
        <v>1915</v>
      </c>
      <c r="B528" s="33" t="s">
        <v>759</v>
      </c>
      <c r="C528" s="43" t="s">
        <v>18</v>
      </c>
      <c r="D528" s="35">
        <v>61</v>
      </c>
      <c r="E528" s="35" t="s">
        <v>760</v>
      </c>
      <c r="F528" s="35" t="s">
        <v>761</v>
      </c>
      <c r="G528" s="43"/>
      <c r="H528" s="36">
        <v>43892</v>
      </c>
      <c r="I528" s="36">
        <v>43895</v>
      </c>
      <c r="J528" s="37">
        <f t="shared" si="35"/>
        <v>43925</v>
      </c>
      <c r="K528" s="72">
        <v>877803</v>
      </c>
      <c r="L528" s="38">
        <v>166783</v>
      </c>
      <c r="M528" s="72">
        <f t="shared" si="36"/>
        <v>1044586</v>
      </c>
      <c r="N528" s="35" t="s">
        <v>117</v>
      </c>
      <c r="O528" s="73">
        <f t="shared" si="37"/>
        <v>877803</v>
      </c>
      <c r="P528" s="35" t="s">
        <v>29</v>
      </c>
      <c r="Q528" s="35">
        <v>3322</v>
      </c>
      <c r="R528" s="35"/>
      <c r="S528" s="35"/>
    </row>
    <row r="529" spans="1:20" x14ac:dyDescent="0.25">
      <c r="A529" s="32">
        <v>1916</v>
      </c>
      <c r="B529" s="33" t="s">
        <v>762</v>
      </c>
      <c r="C529" s="43" t="s">
        <v>18</v>
      </c>
      <c r="D529" s="35">
        <v>16938870</v>
      </c>
      <c r="E529" s="35" t="s">
        <v>763</v>
      </c>
      <c r="F529" s="35" t="s">
        <v>69</v>
      </c>
      <c r="G529" s="43"/>
      <c r="H529" s="36">
        <v>43893</v>
      </c>
      <c r="I529" s="36">
        <v>43895</v>
      </c>
      <c r="J529" s="37">
        <f t="shared" si="35"/>
        <v>43925</v>
      </c>
      <c r="K529" s="72">
        <f>45796</f>
        <v>45796</v>
      </c>
      <c r="L529" s="38">
        <f>8701+1832</f>
        <v>10533</v>
      </c>
      <c r="M529" s="72">
        <f t="shared" si="36"/>
        <v>56329</v>
      </c>
      <c r="N529" s="35" t="s">
        <v>54</v>
      </c>
      <c r="O529" s="73">
        <f t="shared" si="37"/>
        <v>45796</v>
      </c>
      <c r="P529" s="35" t="s">
        <v>55</v>
      </c>
      <c r="Q529" s="35">
        <v>3323</v>
      </c>
      <c r="R529" s="35"/>
      <c r="S529" s="35"/>
      <c r="T529" s="35"/>
    </row>
    <row r="530" spans="1:20" x14ac:dyDescent="0.25">
      <c r="A530" s="32">
        <v>1917</v>
      </c>
      <c r="B530" s="33" t="s">
        <v>764</v>
      </c>
      <c r="C530" s="33" t="s">
        <v>57</v>
      </c>
      <c r="D530" s="35">
        <v>1052307</v>
      </c>
      <c r="E530" s="35" t="s">
        <v>493</v>
      </c>
      <c r="F530" s="35" t="s">
        <v>765</v>
      </c>
      <c r="G530" s="43"/>
      <c r="H530" s="36">
        <v>43894</v>
      </c>
      <c r="I530" s="36">
        <v>43895</v>
      </c>
      <c r="J530" s="37">
        <f t="shared" si="35"/>
        <v>43925</v>
      </c>
      <c r="K530" s="72">
        <v>48990000</v>
      </c>
      <c r="L530" s="38"/>
      <c r="M530" s="72">
        <f t="shared" si="36"/>
        <v>48990000</v>
      </c>
      <c r="N530" s="35" t="s">
        <v>79</v>
      </c>
      <c r="O530" s="73">
        <f t="shared" si="37"/>
        <v>48990000</v>
      </c>
      <c r="P530" s="35" t="s">
        <v>55</v>
      </c>
      <c r="Q530" s="35">
        <v>3324</v>
      </c>
      <c r="R530" s="35"/>
      <c r="S530" s="35"/>
      <c r="T530" s="35"/>
    </row>
    <row r="531" spans="1:20" x14ac:dyDescent="0.25">
      <c r="A531" s="32">
        <v>1918</v>
      </c>
      <c r="B531" s="33" t="s">
        <v>766</v>
      </c>
      <c r="C531" s="43" t="s">
        <v>18</v>
      </c>
      <c r="D531" s="35">
        <v>87</v>
      </c>
      <c r="E531" s="35" t="s">
        <v>47</v>
      </c>
      <c r="F531" s="35" t="s">
        <v>767</v>
      </c>
      <c r="G531" s="43"/>
      <c r="H531" s="36">
        <v>43892</v>
      </c>
      <c r="I531" s="36">
        <v>43895</v>
      </c>
      <c r="J531" s="37">
        <f t="shared" si="35"/>
        <v>43925</v>
      </c>
      <c r="K531" s="72">
        <v>653686</v>
      </c>
      <c r="L531" s="38">
        <v>124200</v>
      </c>
      <c r="M531" s="72">
        <f t="shared" si="36"/>
        <v>777886</v>
      </c>
      <c r="N531" s="35" t="s">
        <v>44</v>
      </c>
      <c r="O531" s="73">
        <f t="shared" si="37"/>
        <v>653686</v>
      </c>
      <c r="P531" s="35" t="s">
        <v>99</v>
      </c>
      <c r="Q531" s="35">
        <v>3325</v>
      </c>
      <c r="R531" s="35"/>
      <c r="S531" s="35"/>
      <c r="T531" s="35"/>
    </row>
    <row r="532" spans="1:20" x14ac:dyDescent="0.25">
      <c r="A532" s="32">
        <v>1919</v>
      </c>
      <c r="B532" s="33" t="s">
        <v>768</v>
      </c>
      <c r="C532" s="43" t="s">
        <v>18</v>
      </c>
      <c r="D532" s="35">
        <v>280480</v>
      </c>
      <c r="E532" s="35" t="s">
        <v>769</v>
      </c>
      <c r="F532" s="35" t="s">
        <v>455</v>
      </c>
      <c r="G532" s="43"/>
      <c r="H532" s="36">
        <v>43894</v>
      </c>
      <c r="I532" s="36">
        <v>43895</v>
      </c>
      <c r="J532" s="37">
        <f t="shared" si="35"/>
        <v>43925</v>
      </c>
      <c r="K532" s="72">
        <v>195584</v>
      </c>
      <c r="L532" s="38">
        <v>3716</v>
      </c>
      <c r="M532" s="72">
        <f t="shared" si="36"/>
        <v>199300</v>
      </c>
      <c r="N532" s="35" t="s">
        <v>21</v>
      </c>
      <c r="O532" s="73">
        <f t="shared" si="37"/>
        <v>195584</v>
      </c>
      <c r="P532" s="35" t="s">
        <v>22</v>
      </c>
      <c r="Q532" s="35">
        <v>3326</v>
      </c>
      <c r="R532" s="35"/>
      <c r="S532" s="35"/>
      <c r="T532" s="35"/>
    </row>
    <row r="533" spans="1:20" x14ac:dyDescent="0.25">
      <c r="A533" s="32">
        <v>1920</v>
      </c>
      <c r="B533" s="33" t="s">
        <v>770</v>
      </c>
      <c r="C533" s="43" t="s">
        <v>18</v>
      </c>
      <c r="D533" s="35">
        <v>9505</v>
      </c>
      <c r="E533" s="35" t="s">
        <v>700</v>
      </c>
      <c r="F533" s="35" t="s">
        <v>771</v>
      </c>
      <c r="G533" s="43"/>
      <c r="H533" s="36">
        <v>43894</v>
      </c>
      <c r="I533" s="36">
        <v>43895</v>
      </c>
      <c r="J533" s="37">
        <f t="shared" si="35"/>
        <v>43925</v>
      </c>
      <c r="K533" s="72">
        <v>348000</v>
      </c>
      <c r="L533" s="38">
        <v>66120</v>
      </c>
      <c r="M533" s="72">
        <f t="shared" si="36"/>
        <v>414120</v>
      </c>
      <c r="N533" s="35" t="s">
        <v>187</v>
      </c>
      <c r="O533" s="73">
        <f t="shared" si="37"/>
        <v>348000</v>
      </c>
      <c r="P533" s="35" t="s">
        <v>29</v>
      </c>
      <c r="Q533" s="35">
        <v>3327</v>
      </c>
      <c r="R533" s="35"/>
      <c r="S533" s="35"/>
    </row>
    <row r="534" spans="1:20" x14ac:dyDescent="0.25">
      <c r="A534" s="119">
        <v>1921</v>
      </c>
      <c r="B534" s="120" t="s">
        <v>772</v>
      </c>
      <c r="C534" s="120" t="s">
        <v>1450</v>
      </c>
      <c r="D534" s="122">
        <v>19982</v>
      </c>
      <c r="E534" s="122" t="s">
        <v>142</v>
      </c>
      <c r="F534" s="122" t="s">
        <v>773</v>
      </c>
      <c r="G534" s="43"/>
      <c r="H534" s="116">
        <v>43892</v>
      </c>
      <c r="I534" s="116">
        <v>43895</v>
      </c>
      <c r="J534" s="117">
        <f t="shared" si="35"/>
        <v>43925</v>
      </c>
      <c r="K534" s="118">
        <v>14698341</v>
      </c>
      <c r="L534" s="118"/>
      <c r="M534" s="118">
        <f t="shared" si="36"/>
        <v>14698341</v>
      </c>
      <c r="N534" s="35" t="s">
        <v>28</v>
      </c>
      <c r="O534" s="73">
        <v>1162560</v>
      </c>
      <c r="P534" s="35" t="s">
        <v>29</v>
      </c>
      <c r="Q534" s="35">
        <v>3328</v>
      </c>
      <c r="R534" s="35"/>
      <c r="S534" s="35"/>
    </row>
    <row r="535" spans="1:20" x14ac:dyDescent="0.25">
      <c r="A535" s="119"/>
      <c r="B535" s="120"/>
      <c r="C535" s="124"/>
      <c r="D535" s="122"/>
      <c r="E535" s="122"/>
      <c r="F535" s="122"/>
      <c r="G535" s="43"/>
      <c r="H535" s="116"/>
      <c r="I535" s="116"/>
      <c r="J535" s="117"/>
      <c r="K535" s="118"/>
      <c r="L535" s="118"/>
      <c r="M535" s="118"/>
      <c r="N535" s="35" t="s">
        <v>117</v>
      </c>
      <c r="O535" s="73">
        <v>775040</v>
      </c>
      <c r="P535" s="35" t="s">
        <v>29</v>
      </c>
      <c r="Q535" s="35">
        <v>3328</v>
      </c>
      <c r="R535" s="35"/>
      <c r="S535" s="35"/>
    </row>
    <row r="536" spans="1:20" x14ac:dyDescent="0.25">
      <c r="A536" s="119"/>
      <c r="B536" s="120"/>
      <c r="C536" s="124"/>
      <c r="D536" s="122"/>
      <c r="E536" s="122"/>
      <c r="F536" s="122"/>
      <c r="G536" s="43"/>
      <c r="H536" s="116"/>
      <c r="I536" s="116"/>
      <c r="J536" s="117"/>
      <c r="K536" s="118"/>
      <c r="L536" s="118"/>
      <c r="M536" s="118"/>
      <c r="N536" s="35" t="s">
        <v>144</v>
      </c>
      <c r="O536" s="73">
        <v>387520</v>
      </c>
      <c r="P536" s="35" t="s">
        <v>29</v>
      </c>
      <c r="Q536" s="35">
        <v>3328</v>
      </c>
      <c r="R536" s="35"/>
      <c r="S536" s="35"/>
    </row>
    <row r="537" spans="1:20" x14ac:dyDescent="0.25">
      <c r="A537" s="119"/>
      <c r="B537" s="120"/>
      <c r="C537" s="124"/>
      <c r="D537" s="122"/>
      <c r="E537" s="122"/>
      <c r="F537" s="122"/>
      <c r="G537" s="43"/>
      <c r="H537" s="116"/>
      <c r="I537" s="116"/>
      <c r="J537" s="117"/>
      <c r="K537" s="118"/>
      <c r="L537" s="118"/>
      <c r="M537" s="118"/>
      <c r="N537" s="35" t="s">
        <v>35</v>
      </c>
      <c r="O537" s="73">
        <v>572320.3125</v>
      </c>
      <c r="P537" s="35" t="s">
        <v>36</v>
      </c>
      <c r="Q537" s="35">
        <v>3328</v>
      </c>
      <c r="R537" s="35"/>
      <c r="S537" s="35"/>
    </row>
    <row r="538" spans="1:20" x14ac:dyDescent="0.25">
      <c r="A538" s="119"/>
      <c r="B538" s="120"/>
      <c r="C538" s="124"/>
      <c r="D538" s="122"/>
      <c r="E538" s="122"/>
      <c r="F538" s="122"/>
      <c r="G538" s="43"/>
      <c r="H538" s="116"/>
      <c r="I538" s="116"/>
      <c r="J538" s="117"/>
      <c r="K538" s="118"/>
      <c r="L538" s="118"/>
      <c r="M538" s="118"/>
      <c r="N538" s="35" t="s">
        <v>145</v>
      </c>
      <c r="O538" s="73">
        <v>381546.875</v>
      </c>
      <c r="P538" s="35" t="s">
        <v>36</v>
      </c>
      <c r="Q538" s="35">
        <v>3328</v>
      </c>
      <c r="R538" s="35"/>
      <c r="S538" s="35"/>
    </row>
    <row r="539" spans="1:20" x14ac:dyDescent="0.25">
      <c r="A539" s="119"/>
      <c r="B539" s="120"/>
      <c r="C539" s="124"/>
      <c r="D539" s="122"/>
      <c r="E539" s="122"/>
      <c r="F539" s="122"/>
      <c r="G539" s="43"/>
      <c r="H539" s="116"/>
      <c r="I539" s="116"/>
      <c r="J539" s="117"/>
      <c r="K539" s="118"/>
      <c r="L539" s="118"/>
      <c r="M539" s="118"/>
      <c r="N539" s="35" t="s">
        <v>146</v>
      </c>
      <c r="O539" s="73">
        <v>763093.75</v>
      </c>
      <c r="P539" s="35" t="s">
        <v>36</v>
      </c>
      <c r="Q539" s="35">
        <v>3328</v>
      </c>
      <c r="R539" s="35"/>
      <c r="S539" s="35"/>
    </row>
    <row r="540" spans="1:20" x14ac:dyDescent="0.25">
      <c r="A540" s="119"/>
      <c r="B540" s="120"/>
      <c r="C540" s="124"/>
      <c r="D540" s="122"/>
      <c r="E540" s="122"/>
      <c r="F540" s="122"/>
      <c r="G540" s="43"/>
      <c r="H540" s="116"/>
      <c r="I540" s="116"/>
      <c r="J540" s="117"/>
      <c r="K540" s="118"/>
      <c r="L540" s="118"/>
      <c r="M540" s="118"/>
      <c r="N540" s="35" t="s">
        <v>121</v>
      </c>
      <c r="O540" s="73">
        <v>190773.4375</v>
      </c>
      <c r="P540" s="35" t="s">
        <v>36</v>
      </c>
      <c r="Q540" s="35">
        <v>3328</v>
      </c>
      <c r="R540" s="35"/>
      <c r="S540" s="35"/>
    </row>
    <row r="541" spans="1:20" x14ac:dyDescent="0.25">
      <c r="A541" s="119"/>
      <c r="B541" s="120"/>
      <c r="C541" s="124"/>
      <c r="D541" s="122"/>
      <c r="E541" s="122"/>
      <c r="F541" s="122"/>
      <c r="G541" s="43"/>
      <c r="H541" s="116"/>
      <c r="I541" s="116"/>
      <c r="J541" s="117"/>
      <c r="K541" s="118"/>
      <c r="L541" s="118"/>
      <c r="M541" s="118"/>
      <c r="N541" s="35" t="s">
        <v>147</v>
      </c>
      <c r="O541" s="73">
        <v>190773.4375</v>
      </c>
      <c r="P541" s="35" t="s">
        <v>36</v>
      </c>
      <c r="Q541" s="35">
        <v>3328</v>
      </c>
      <c r="R541" s="35"/>
      <c r="S541" s="35"/>
    </row>
    <row r="542" spans="1:20" x14ac:dyDescent="0.25">
      <c r="A542" s="119"/>
      <c r="B542" s="120"/>
      <c r="C542" s="124"/>
      <c r="D542" s="122"/>
      <c r="E542" s="122"/>
      <c r="F542" s="122"/>
      <c r="G542" s="43"/>
      <c r="H542" s="116"/>
      <c r="I542" s="116"/>
      <c r="J542" s="117"/>
      <c r="K542" s="118"/>
      <c r="L542" s="118"/>
      <c r="M542" s="118"/>
      <c r="N542" s="35" t="s">
        <v>148</v>
      </c>
      <c r="O542" s="73">
        <v>381546.875</v>
      </c>
      <c r="P542" s="35" t="s">
        <v>36</v>
      </c>
      <c r="Q542" s="35">
        <v>3328</v>
      </c>
      <c r="R542" s="35"/>
      <c r="S542" s="35"/>
    </row>
    <row r="543" spans="1:20" x14ac:dyDescent="0.25">
      <c r="A543" s="119"/>
      <c r="B543" s="120"/>
      <c r="C543" s="124"/>
      <c r="D543" s="122"/>
      <c r="E543" s="122"/>
      <c r="F543" s="122"/>
      <c r="G543" s="43"/>
      <c r="H543" s="116"/>
      <c r="I543" s="116"/>
      <c r="J543" s="117"/>
      <c r="K543" s="118"/>
      <c r="L543" s="118"/>
      <c r="M543" s="118"/>
      <c r="N543" s="35" t="s">
        <v>44</v>
      </c>
      <c r="O543" s="73">
        <v>387520</v>
      </c>
      <c r="P543" s="35" t="s">
        <v>36</v>
      </c>
      <c r="Q543" s="35">
        <v>3328</v>
      </c>
      <c r="R543" s="35"/>
      <c r="S543" s="35"/>
    </row>
    <row r="544" spans="1:20" x14ac:dyDescent="0.25">
      <c r="A544" s="119"/>
      <c r="B544" s="120"/>
      <c r="C544" s="124"/>
      <c r="D544" s="122"/>
      <c r="E544" s="122"/>
      <c r="F544" s="122"/>
      <c r="G544" s="43"/>
      <c r="H544" s="116"/>
      <c r="I544" s="116"/>
      <c r="J544" s="117"/>
      <c r="K544" s="118"/>
      <c r="L544" s="118"/>
      <c r="M544" s="118"/>
      <c r="N544" s="35" t="s">
        <v>49</v>
      </c>
      <c r="O544" s="73">
        <v>362590.48888888891</v>
      </c>
      <c r="P544" s="35" t="s">
        <v>50</v>
      </c>
      <c r="Q544" s="35">
        <v>3328</v>
      </c>
      <c r="R544" s="35"/>
      <c r="S544" s="35"/>
    </row>
    <row r="545" spans="1:20" x14ac:dyDescent="0.25">
      <c r="A545" s="119"/>
      <c r="B545" s="120"/>
      <c r="C545" s="124"/>
      <c r="D545" s="122"/>
      <c r="E545" s="122"/>
      <c r="F545" s="122"/>
      <c r="G545" s="43"/>
      <c r="H545" s="116"/>
      <c r="I545" s="116"/>
      <c r="J545" s="117"/>
      <c r="K545" s="118"/>
      <c r="L545" s="118"/>
      <c r="M545" s="118"/>
      <c r="N545" s="35" t="s">
        <v>149</v>
      </c>
      <c r="O545" s="73">
        <v>2719428.6666666665</v>
      </c>
      <c r="P545" s="35" t="s">
        <v>50</v>
      </c>
      <c r="Q545" s="35">
        <v>3328</v>
      </c>
      <c r="R545" s="35"/>
      <c r="S545" s="35"/>
    </row>
    <row r="546" spans="1:20" x14ac:dyDescent="0.25">
      <c r="A546" s="119"/>
      <c r="B546" s="120"/>
      <c r="C546" s="124"/>
      <c r="D546" s="122"/>
      <c r="E546" s="122"/>
      <c r="F546" s="122"/>
      <c r="G546" s="43"/>
      <c r="H546" s="116"/>
      <c r="I546" s="116"/>
      <c r="J546" s="117"/>
      <c r="K546" s="118"/>
      <c r="L546" s="118"/>
      <c r="M546" s="118"/>
      <c r="N546" s="35" t="s">
        <v>150</v>
      </c>
      <c r="O546" s="73">
        <v>562842.11944444443</v>
      </c>
      <c r="P546" s="35" t="s">
        <v>50</v>
      </c>
      <c r="Q546" s="35">
        <v>3328</v>
      </c>
      <c r="R546" s="35"/>
      <c r="S546" s="35"/>
    </row>
    <row r="547" spans="1:20" x14ac:dyDescent="0.25">
      <c r="A547" s="119"/>
      <c r="B547" s="120"/>
      <c r="C547" s="124"/>
      <c r="D547" s="122"/>
      <c r="E547" s="122"/>
      <c r="F547" s="122"/>
      <c r="G547" s="43"/>
      <c r="H547" s="116"/>
      <c r="I547" s="116"/>
      <c r="J547" s="117"/>
      <c r="K547" s="118"/>
      <c r="L547" s="118"/>
      <c r="M547" s="118"/>
      <c r="N547" s="35" t="s">
        <v>125</v>
      </c>
      <c r="O547" s="73">
        <v>5085745.0374999996</v>
      </c>
      <c r="P547" s="35" t="s">
        <v>50</v>
      </c>
      <c r="Q547" s="35">
        <v>3328</v>
      </c>
      <c r="R547" s="35"/>
      <c r="S547" s="35"/>
    </row>
    <row r="548" spans="1:20" x14ac:dyDescent="0.25">
      <c r="A548" s="119"/>
      <c r="B548" s="120"/>
      <c r="C548" s="124"/>
      <c r="D548" s="122"/>
      <c r="E548" s="122"/>
      <c r="F548" s="122"/>
      <c r="G548" s="43"/>
      <c r="H548" s="116"/>
      <c r="I548" s="116"/>
      <c r="J548" s="117"/>
      <c r="K548" s="118"/>
      <c r="L548" s="118"/>
      <c r="M548" s="118"/>
      <c r="N548" s="35" t="s">
        <v>21</v>
      </c>
      <c r="O548" s="73">
        <v>775040</v>
      </c>
      <c r="P548" s="35" t="s">
        <v>99</v>
      </c>
      <c r="Q548" s="35">
        <v>3328</v>
      </c>
      <c r="R548" s="35"/>
      <c r="S548" s="35"/>
    </row>
    <row r="549" spans="1:20" x14ac:dyDescent="0.25">
      <c r="A549" s="32">
        <v>1922</v>
      </c>
      <c r="B549" s="33" t="s">
        <v>774</v>
      </c>
      <c r="C549" s="43" t="s">
        <v>18</v>
      </c>
      <c r="D549" s="35">
        <v>496</v>
      </c>
      <c r="E549" s="35" t="s">
        <v>775</v>
      </c>
      <c r="F549" s="35" t="s">
        <v>776</v>
      </c>
      <c r="G549" s="43"/>
      <c r="H549" s="36">
        <v>43894</v>
      </c>
      <c r="I549" s="36">
        <v>43894</v>
      </c>
      <c r="J549" s="37">
        <f>I549+30</f>
        <v>43924</v>
      </c>
      <c r="K549" s="72">
        <v>1349075.63</v>
      </c>
      <c r="L549" s="38">
        <v>256324.37</v>
      </c>
      <c r="M549" s="72">
        <f>K549+L549</f>
        <v>1605400</v>
      </c>
      <c r="N549" s="35" t="s">
        <v>49</v>
      </c>
      <c r="O549" s="73">
        <f>K549</f>
        <v>1349075.63</v>
      </c>
      <c r="P549" s="35" t="s">
        <v>50</v>
      </c>
      <c r="Q549" s="35">
        <v>3329</v>
      </c>
      <c r="R549" s="35"/>
      <c r="S549" s="35"/>
    </row>
    <row r="550" spans="1:20" x14ac:dyDescent="0.25">
      <c r="A550" s="32">
        <v>1923</v>
      </c>
      <c r="B550" s="33" t="s">
        <v>777</v>
      </c>
      <c r="C550" s="43" t="s">
        <v>18</v>
      </c>
      <c r="D550" s="58" t="s">
        <v>778</v>
      </c>
      <c r="E550" s="35" t="s">
        <v>779</v>
      </c>
      <c r="F550" s="35" t="s">
        <v>391</v>
      </c>
      <c r="G550" s="43"/>
      <c r="H550" s="36">
        <v>43896</v>
      </c>
      <c r="I550" s="36">
        <v>43896</v>
      </c>
      <c r="J550" s="37">
        <f>I550+30</f>
        <v>43926</v>
      </c>
      <c r="K550" s="72">
        <v>3633000</v>
      </c>
      <c r="L550" s="38"/>
      <c r="M550" s="72">
        <f>K550+L550</f>
        <v>3633000</v>
      </c>
      <c r="N550" s="35" t="s">
        <v>21</v>
      </c>
      <c r="O550" s="73">
        <f>K550</f>
        <v>3633000</v>
      </c>
      <c r="P550" s="35" t="s">
        <v>22</v>
      </c>
      <c r="Q550" s="35">
        <v>3330</v>
      </c>
      <c r="R550" s="35"/>
      <c r="S550" s="35"/>
      <c r="T550" s="35"/>
    </row>
    <row r="551" spans="1:20" x14ac:dyDescent="0.25">
      <c r="A551" s="119">
        <v>1924</v>
      </c>
      <c r="B551" s="120" t="s">
        <v>780</v>
      </c>
      <c r="C551" s="124" t="s">
        <v>18</v>
      </c>
      <c r="D551" s="122" t="s">
        <v>781</v>
      </c>
      <c r="E551" s="122" t="s">
        <v>515</v>
      </c>
      <c r="F551" s="122" t="s">
        <v>782</v>
      </c>
      <c r="G551" s="43"/>
      <c r="H551" s="116">
        <v>43893</v>
      </c>
      <c r="I551" s="116">
        <v>43896</v>
      </c>
      <c r="J551" s="117">
        <f>I551+30</f>
        <v>43926</v>
      </c>
      <c r="K551" s="118">
        <v>1568000</v>
      </c>
      <c r="L551" s="118"/>
      <c r="M551" s="118">
        <f>K551+L551</f>
        <v>1568000</v>
      </c>
      <c r="N551" s="35" t="s">
        <v>60</v>
      </c>
      <c r="O551" s="38">
        <v>784000</v>
      </c>
      <c r="P551" s="35" t="s">
        <v>55</v>
      </c>
      <c r="Q551" s="35">
        <v>3331</v>
      </c>
      <c r="R551" s="35"/>
      <c r="S551" s="35"/>
      <c r="T551" s="35"/>
    </row>
    <row r="552" spans="1:20" x14ac:dyDescent="0.25">
      <c r="A552" s="119"/>
      <c r="B552" s="120"/>
      <c r="C552" s="124"/>
      <c r="D552" s="122"/>
      <c r="E552" s="122"/>
      <c r="F552" s="122"/>
      <c r="G552" s="43"/>
      <c r="H552" s="116"/>
      <c r="I552" s="116"/>
      <c r="J552" s="117"/>
      <c r="K552" s="118"/>
      <c r="L552" s="118"/>
      <c r="M552" s="118"/>
      <c r="N552" s="35" t="s">
        <v>171</v>
      </c>
      <c r="O552" s="38">
        <v>784000</v>
      </c>
      <c r="P552" s="35" t="s">
        <v>55</v>
      </c>
      <c r="Q552" s="35">
        <v>3331</v>
      </c>
      <c r="R552" s="35"/>
      <c r="S552" s="35"/>
    </row>
    <row r="553" spans="1:20" x14ac:dyDescent="0.25">
      <c r="A553" s="32">
        <v>1925</v>
      </c>
      <c r="B553" s="33" t="s">
        <v>783</v>
      </c>
      <c r="C553" s="43" t="s">
        <v>18</v>
      </c>
      <c r="D553" s="58" t="s">
        <v>784</v>
      </c>
      <c r="E553" s="35" t="s">
        <v>706</v>
      </c>
      <c r="F553" s="35" t="s">
        <v>785</v>
      </c>
      <c r="G553" s="43"/>
      <c r="H553" s="36">
        <v>43896</v>
      </c>
      <c r="I553" s="36">
        <v>43896</v>
      </c>
      <c r="J553" s="37">
        <f t="shared" ref="J553:J560" si="38">I553+30</f>
        <v>43926</v>
      </c>
      <c r="K553" s="72">
        <v>219000</v>
      </c>
      <c r="L553" s="38">
        <v>41610</v>
      </c>
      <c r="M553" s="72">
        <f t="shared" ref="M553:M560" si="39">K553+L553</f>
        <v>260610</v>
      </c>
      <c r="N553" s="35" t="s">
        <v>219</v>
      </c>
      <c r="O553" s="73">
        <f t="shared" ref="O553:O559" si="40">K553</f>
        <v>219000</v>
      </c>
      <c r="P553" s="35" t="s">
        <v>29</v>
      </c>
      <c r="Q553" s="35">
        <v>3332</v>
      </c>
      <c r="R553" s="35"/>
      <c r="S553" s="35"/>
    </row>
    <row r="554" spans="1:20" x14ac:dyDescent="0.25">
      <c r="A554" s="32">
        <v>1926</v>
      </c>
      <c r="B554" s="33" t="s">
        <v>786</v>
      </c>
      <c r="C554" s="43" t="s">
        <v>18</v>
      </c>
      <c r="D554" s="58">
        <v>216</v>
      </c>
      <c r="E554" s="35" t="s">
        <v>787</v>
      </c>
      <c r="F554" s="35" t="s">
        <v>177</v>
      </c>
      <c r="G554" s="43"/>
      <c r="H554" s="36">
        <v>43833</v>
      </c>
      <c r="I554" s="36">
        <v>43899</v>
      </c>
      <c r="J554" s="37">
        <f t="shared" si="38"/>
        <v>43929</v>
      </c>
      <c r="K554" s="72">
        <v>1529900</v>
      </c>
      <c r="L554" s="38"/>
      <c r="M554" s="72">
        <f t="shared" si="39"/>
        <v>1529900</v>
      </c>
      <c r="N554" s="35" t="s">
        <v>28</v>
      </c>
      <c r="O554" s="73">
        <f t="shared" si="40"/>
        <v>1529900</v>
      </c>
      <c r="P554" s="35" t="s">
        <v>29</v>
      </c>
      <c r="Q554" s="35">
        <v>3333</v>
      </c>
      <c r="R554" s="35"/>
      <c r="S554" s="35"/>
    </row>
    <row r="555" spans="1:20" x14ac:dyDescent="0.25">
      <c r="A555" s="32">
        <v>1927</v>
      </c>
      <c r="B555" s="33" t="s">
        <v>788</v>
      </c>
      <c r="C555" s="43" t="s">
        <v>18</v>
      </c>
      <c r="D555" s="58">
        <v>161</v>
      </c>
      <c r="E555" s="35" t="s">
        <v>47</v>
      </c>
      <c r="F555" s="35" t="s">
        <v>789</v>
      </c>
      <c r="G555" s="43"/>
      <c r="H555" s="36">
        <v>43897</v>
      </c>
      <c r="I555" s="36">
        <v>43899</v>
      </c>
      <c r="J555" s="37">
        <f t="shared" si="38"/>
        <v>43929</v>
      </c>
      <c r="K555" s="72">
        <v>34350</v>
      </c>
      <c r="L555" s="38">
        <v>5183</v>
      </c>
      <c r="M555" s="72">
        <f t="shared" si="39"/>
        <v>39533</v>
      </c>
      <c r="N555" s="35" t="s">
        <v>21</v>
      </c>
      <c r="O555" s="73">
        <f t="shared" si="40"/>
        <v>34350</v>
      </c>
      <c r="P555" s="35" t="s">
        <v>22</v>
      </c>
      <c r="Q555" s="35">
        <v>3334</v>
      </c>
      <c r="R555" s="35"/>
      <c r="S555" s="35"/>
      <c r="T555" s="35"/>
    </row>
    <row r="556" spans="1:20" x14ac:dyDescent="0.25">
      <c r="A556" s="32">
        <v>1928</v>
      </c>
      <c r="B556" s="33" t="s">
        <v>790</v>
      </c>
      <c r="C556" s="43" t="s">
        <v>18</v>
      </c>
      <c r="D556" s="58">
        <v>162</v>
      </c>
      <c r="E556" s="35" t="s">
        <v>47</v>
      </c>
      <c r="F556" s="35" t="s">
        <v>791</v>
      </c>
      <c r="G556" s="43"/>
      <c r="H556" s="36">
        <v>43897</v>
      </c>
      <c r="I556" s="36">
        <v>43899</v>
      </c>
      <c r="J556" s="37">
        <f t="shared" si="38"/>
        <v>43929</v>
      </c>
      <c r="K556" s="72">
        <v>222291</v>
      </c>
      <c r="L556" s="38">
        <v>42235</v>
      </c>
      <c r="M556" s="72">
        <f t="shared" si="39"/>
        <v>264526</v>
      </c>
      <c r="N556" s="35" t="s">
        <v>21</v>
      </c>
      <c r="O556" s="73">
        <f t="shared" si="40"/>
        <v>222291</v>
      </c>
      <c r="P556" s="35" t="s">
        <v>22</v>
      </c>
      <c r="Q556" s="35">
        <v>3335</v>
      </c>
      <c r="R556" s="35"/>
      <c r="S556" s="35"/>
      <c r="T556" s="35"/>
    </row>
    <row r="557" spans="1:20" x14ac:dyDescent="0.25">
      <c r="A557" s="32">
        <v>1929</v>
      </c>
      <c r="B557" s="33" t="s">
        <v>792</v>
      </c>
      <c r="C557" s="43" t="s">
        <v>18</v>
      </c>
      <c r="D557" s="58">
        <v>163</v>
      </c>
      <c r="E557" s="35" t="s">
        <v>47</v>
      </c>
      <c r="F557" s="35" t="s">
        <v>793</v>
      </c>
      <c r="G557" s="43"/>
      <c r="H557" s="36">
        <v>43897</v>
      </c>
      <c r="I557" s="36">
        <v>43899</v>
      </c>
      <c r="J557" s="37">
        <f t="shared" si="38"/>
        <v>43929</v>
      </c>
      <c r="K557" s="72">
        <v>313649</v>
      </c>
      <c r="L557" s="38">
        <v>55679</v>
      </c>
      <c r="M557" s="72">
        <f t="shared" si="39"/>
        <v>369328</v>
      </c>
      <c r="N557" s="35" t="s">
        <v>21</v>
      </c>
      <c r="O557" s="73">
        <f t="shared" si="40"/>
        <v>313649</v>
      </c>
      <c r="P557" s="35" t="s">
        <v>22</v>
      </c>
      <c r="Q557" s="35">
        <v>3336</v>
      </c>
      <c r="R557" s="35"/>
      <c r="S557" s="35"/>
      <c r="T557" s="35"/>
    </row>
    <row r="558" spans="1:20" x14ac:dyDescent="0.25">
      <c r="A558" s="32">
        <v>1930</v>
      </c>
      <c r="B558" s="33" t="s">
        <v>794</v>
      </c>
      <c r="C558" s="43" t="s">
        <v>18</v>
      </c>
      <c r="D558" s="58" t="s">
        <v>795</v>
      </c>
      <c r="E558" s="35" t="s">
        <v>341</v>
      </c>
      <c r="F558" s="35" t="s">
        <v>796</v>
      </c>
      <c r="G558" s="43"/>
      <c r="H558" s="36">
        <v>43896</v>
      </c>
      <c r="I558" s="36">
        <v>43899</v>
      </c>
      <c r="J558" s="37">
        <f t="shared" si="38"/>
        <v>43929</v>
      </c>
      <c r="K558" s="72">
        <v>700000</v>
      </c>
      <c r="L558" s="38"/>
      <c r="M558" s="72">
        <f t="shared" si="39"/>
        <v>700000</v>
      </c>
      <c r="N558" s="35" t="s">
        <v>79</v>
      </c>
      <c r="O558" s="73">
        <f t="shared" si="40"/>
        <v>700000</v>
      </c>
      <c r="P558" s="35" t="s">
        <v>55</v>
      </c>
      <c r="Q558" s="35">
        <v>3337</v>
      </c>
      <c r="R558" s="35"/>
      <c r="S558" s="35"/>
      <c r="T558" s="35"/>
    </row>
    <row r="559" spans="1:20" x14ac:dyDescent="0.25">
      <c r="A559" s="32">
        <v>1931</v>
      </c>
      <c r="B559" s="33" t="s">
        <v>797</v>
      </c>
      <c r="C559" s="43" t="s">
        <v>18</v>
      </c>
      <c r="D559" s="58" t="s">
        <v>798</v>
      </c>
      <c r="E559" s="35" t="s">
        <v>799</v>
      </c>
      <c r="F559" s="35" t="s">
        <v>800</v>
      </c>
      <c r="G559" s="43"/>
      <c r="H559" s="36">
        <v>43897</v>
      </c>
      <c r="I559" s="36">
        <v>43899</v>
      </c>
      <c r="J559" s="37">
        <f t="shared" si="38"/>
        <v>43929</v>
      </c>
      <c r="K559" s="72">
        <v>90000</v>
      </c>
      <c r="L559" s="38">
        <v>17100</v>
      </c>
      <c r="M559" s="72">
        <f t="shared" si="39"/>
        <v>107100</v>
      </c>
      <c r="N559" s="35" t="s">
        <v>60</v>
      </c>
      <c r="O559" s="73">
        <f t="shared" si="40"/>
        <v>90000</v>
      </c>
      <c r="P559" s="35" t="s">
        <v>55</v>
      </c>
      <c r="Q559" s="35">
        <v>3338</v>
      </c>
      <c r="R559" s="35"/>
      <c r="S559" s="35"/>
      <c r="T559" s="35"/>
    </row>
    <row r="560" spans="1:20" x14ac:dyDescent="0.25">
      <c r="A560" s="119">
        <v>1932</v>
      </c>
      <c r="B560" s="120" t="s">
        <v>801</v>
      </c>
      <c r="C560" s="124" t="s">
        <v>18</v>
      </c>
      <c r="D560" s="128" t="s">
        <v>802</v>
      </c>
      <c r="E560" s="122" t="s">
        <v>803</v>
      </c>
      <c r="F560" s="122" t="s">
        <v>804</v>
      </c>
      <c r="G560" s="43"/>
      <c r="H560" s="116">
        <v>43899</v>
      </c>
      <c r="I560" s="116">
        <v>43899</v>
      </c>
      <c r="J560" s="117">
        <f t="shared" si="38"/>
        <v>43929</v>
      </c>
      <c r="K560" s="118">
        <v>3510000</v>
      </c>
      <c r="L560" s="118">
        <v>666900</v>
      </c>
      <c r="M560" s="118">
        <f t="shared" si="39"/>
        <v>4176900</v>
      </c>
      <c r="N560" s="35" t="s">
        <v>73</v>
      </c>
      <c r="O560" s="73">
        <v>130000</v>
      </c>
      <c r="P560" s="35" t="s">
        <v>36</v>
      </c>
      <c r="Q560" s="35">
        <v>3339</v>
      </c>
      <c r="R560" s="35"/>
      <c r="S560" s="35"/>
      <c r="T560" s="35"/>
    </row>
    <row r="561" spans="1:20" x14ac:dyDescent="0.25">
      <c r="A561" s="119"/>
      <c r="B561" s="120"/>
      <c r="C561" s="124"/>
      <c r="D561" s="128"/>
      <c r="E561" s="122"/>
      <c r="F561" s="122"/>
      <c r="G561" s="43"/>
      <c r="H561" s="116"/>
      <c r="I561" s="116"/>
      <c r="J561" s="117"/>
      <c r="K561" s="118"/>
      <c r="L561" s="118"/>
      <c r="M561" s="118"/>
      <c r="N561" s="35" t="s">
        <v>35</v>
      </c>
      <c r="O561" s="73">
        <v>780000</v>
      </c>
      <c r="P561" s="35" t="s">
        <v>36</v>
      </c>
      <c r="Q561" s="35">
        <v>3339</v>
      </c>
      <c r="R561" s="35"/>
      <c r="S561" s="35"/>
    </row>
    <row r="562" spans="1:20" x14ac:dyDescent="0.25">
      <c r="A562" s="119"/>
      <c r="B562" s="120"/>
      <c r="C562" s="124"/>
      <c r="D562" s="128"/>
      <c r="E562" s="122"/>
      <c r="F562" s="122"/>
      <c r="G562" s="43"/>
      <c r="H562" s="116"/>
      <c r="I562" s="116"/>
      <c r="J562" s="117"/>
      <c r="K562" s="118"/>
      <c r="L562" s="118"/>
      <c r="M562" s="118"/>
      <c r="N562" s="35" t="s">
        <v>145</v>
      </c>
      <c r="O562" s="73">
        <v>910000</v>
      </c>
      <c r="P562" s="35" t="s">
        <v>36</v>
      </c>
      <c r="Q562" s="35">
        <v>3339</v>
      </c>
      <c r="R562" s="35"/>
      <c r="S562" s="35"/>
    </row>
    <row r="563" spans="1:20" x14ac:dyDescent="0.25">
      <c r="A563" s="119"/>
      <c r="B563" s="120"/>
      <c r="C563" s="124"/>
      <c r="D563" s="128"/>
      <c r="E563" s="122"/>
      <c r="F563" s="122"/>
      <c r="G563" s="43"/>
      <c r="H563" s="116"/>
      <c r="I563" s="116"/>
      <c r="J563" s="117"/>
      <c r="K563" s="118"/>
      <c r="L563" s="118"/>
      <c r="M563" s="118"/>
      <c r="N563" s="35" t="s">
        <v>146</v>
      </c>
      <c r="O563" s="73">
        <v>260000</v>
      </c>
      <c r="P563" s="35" t="s">
        <v>36</v>
      </c>
      <c r="Q563" s="35">
        <v>3339</v>
      </c>
      <c r="R563" s="35"/>
      <c r="S563" s="35"/>
    </row>
    <row r="564" spans="1:20" x14ac:dyDescent="0.25">
      <c r="A564" s="119"/>
      <c r="B564" s="120"/>
      <c r="C564" s="124"/>
      <c r="D564" s="128"/>
      <c r="E564" s="122"/>
      <c r="F564" s="122"/>
      <c r="G564" s="43"/>
      <c r="H564" s="116"/>
      <c r="I564" s="116"/>
      <c r="J564" s="117"/>
      <c r="K564" s="118"/>
      <c r="L564" s="118"/>
      <c r="M564" s="118"/>
      <c r="N564" s="35" t="s">
        <v>121</v>
      </c>
      <c r="O564" s="73">
        <v>390000</v>
      </c>
      <c r="P564" s="35" t="s">
        <v>36</v>
      </c>
      <c r="Q564" s="35">
        <v>3339</v>
      </c>
      <c r="R564" s="35"/>
      <c r="S564" s="35"/>
    </row>
    <row r="565" spans="1:20" x14ac:dyDescent="0.25">
      <c r="A565" s="119"/>
      <c r="B565" s="120"/>
      <c r="C565" s="124"/>
      <c r="D565" s="128"/>
      <c r="E565" s="122"/>
      <c r="F565" s="122"/>
      <c r="G565" s="43"/>
      <c r="H565" s="116"/>
      <c r="I565" s="116"/>
      <c r="J565" s="117"/>
      <c r="K565" s="118"/>
      <c r="L565" s="118"/>
      <c r="M565" s="118"/>
      <c r="N565" s="35" t="s">
        <v>148</v>
      </c>
      <c r="O565" s="73">
        <v>260000</v>
      </c>
      <c r="P565" s="35" t="s">
        <v>36</v>
      </c>
      <c r="Q565" s="35">
        <v>3339</v>
      </c>
      <c r="R565" s="35"/>
      <c r="S565" s="35"/>
    </row>
    <row r="566" spans="1:20" x14ac:dyDescent="0.25">
      <c r="A566" s="119"/>
      <c r="B566" s="120"/>
      <c r="C566" s="124"/>
      <c r="D566" s="128"/>
      <c r="E566" s="122"/>
      <c r="F566" s="122"/>
      <c r="G566" s="43"/>
      <c r="H566" s="116"/>
      <c r="I566" s="116"/>
      <c r="J566" s="117"/>
      <c r="K566" s="118"/>
      <c r="L566" s="118"/>
      <c r="M566" s="118"/>
      <c r="N566" s="35" t="s">
        <v>150</v>
      </c>
      <c r="O566" s="73">
        <v>130000</v>
      </c>
      <c r="P566" s="35" t="s">
        <v>50</v>
      </c>
      <c r="Q566" s="35">
        <v>3339</v>
      </c>
      <c r="R566" s="35"/>
      <c r="S566" s="35"/>
    </row>
    <row r="567" spans="1:20" x14ac:dyDescent="0.25">
      <c r="A567" s="32">
        <v>1933</v>
      </c>
      <c r="B567" s="33" t="s">
        <v>805</v>
      </c>
      <c r="C567" s="59" t="s">
        <v>57</v>
      </c>
      <c r="D567" s="60" t="s">
        <v>806</v>
      </c>
      <c r="E567" s="61" t="s">
        <v>33</v>
      </c>
      <c r="F567" s="35" t="s">
        <v>807</v>
      </c>
      <c r="G567" s="43"/>
      <c r="H567" s="36">
        <v>43895</v>
      </c>
      <c r="I567" s="36">
        <v>43899</v>
      </c>
      <c r="J567" s="37">
        <f t="shared" ref="J567:J575" si="41">I567+30</f>
        <v>43929</v>
      </c>
      <c r="K567" s="72">
        <v>1498090</v>
      </c>
      <c r="L567" s="38">
        <v>284637</v>
      </c>
      <c r="M567" s="72">
        <f t="shared" ref="M567:M575" si="42">K567+L567</f>
        <v>1782727</v>
      </c>
      <c r="N567" s="61" t="s">
        <v>180</v>
      </c>
      <c r="O567" s="62">
        <f t="shared" ref="O567:O574" si="43">K567</f>
        <v>1498090</v>
      </c>
      <c r="P567" s="61" t="s">
        <v>55</v>
      </c>
      <c r="Q567" s="61">
        <v>3340</v>
      </c>
      <c r="R567" s="35"/>
      <c r="S567" s="35"/>
      <c r="T567" s="35"/>
    </row>
    <row r="568" spans="1:20" x14ac:dyDescent="0.25">
      <c r="A568" s="32">
        <v>1934</v>
      </c>
      <c r="B568" s="33" t="s">
        <v>808</v>
      </c>
      <c r="C568" s="59" t="s">
        <v>57</v>
      </c>
      <c r="D568" s="60" t="s">
        <v>809</v>
      </c>
      <c r="E568" s="61" t="s">
        <v>33</v>
      </c>
      <c r="F568" s="35" t="s">
        <v>810</v>
      </c>
      <c r="G568" s="43"/>
      <c r="H568" s="36">
        <v>43895</v>
      </c>
      <c r="I568" s="36">
        <v>43899</v>
      </c>
      <c r="J568" s="37">
        <f t="shared" si="41"/>
        <v>43929</v>
      </c>
      <c r="K568" s="72">
        <v>2193875</v>
      </c>
      <c r="L568" s="38">
        <v>416836</v>
      </c>
      <c r="M568" s="72">
        <f t="shared" si="42"/>
        <v>2610711</v>
      </c>
      <c r="N568" s="61" t="s">
        <v>180</v>
      </c>
      <c r="O568" s="62">
        <f t="shared" si="43"/>
        <v>2193875</v>
      </c>
      <c r="P568" s="61" t="s">
        <v>55</v>
      </c>
      <c r="Q568" s="61">
        <v>3341</v>
      </c>
      <c r="R568" s="35"/>
      <c r="S568" s="35"/>
      <c r="T568" s="35"/>
    </row>
    <row r="569" spans="1:20" x14ac:dyDescent="0.25">
      <c r="A569" s="32">
        <v>1935</v>
      </c>
      <c r="B569" s="33" t="s">
        <v>811</v>
      </c>
      <c r="C569" s="63" t="s">
        <v>18</v>
      </c>
      <c r="D569" s="60" t="s">
        <v>812</v>
      </c>
      <c r="E569" s="61" t="s">
        <v>33</v>
      </c>
      <c r="F569" s="35" t="s">
        <v>813</v>
      </c>
      <c r="G569" s="43"/>
      <c r="H569" s="36">
        <v>43895</v>
      </c>
      <c r="I569" s="36">
        <v>43899</v>
      </c>
      <c r="J569" s="37">
        <f t="shared" si="41"/>
        <v>43929</v>
      </c>
      <c r="K569" s="72">
        <v>758463</v>
      </c>
      <c r="L569" s="38">
        <v>144108</v>
      </c>
      <c r="M569" s="72">
        <f t="shared" si="42"/>
        <v>902571</v>
      </c>
      <c r="N569" s="61" t="s">
        <v>44</v>
      </c>
      <c r="O569" s="62">
        <f t="shared" si="43"/>
        <v>758463</v>
      </c>
      <c r="P569" s="61" t="s">
        <v>99</v>
      </c>
      <c r="Q569" s="61">
        <v>3342</v>
      </c>
      <c r="R569" s="35"/>
      <c r="S569" s="35"/>
      <c r="T569" s="35"/>
    </row>
    <row r="570" spans="1:20" x14ac:dyDescent="0.25">
      <c r="A570" s="32">
        <v>1936</v>
      </c>
      <c r="B570" s="33" t="s">
        <v>814</v>
      </c>
      <c r="C570" s="63" t="s">
        <v>18</v>
      </c>
      <c r="D570" s="60" t="s">
        <v>815</v>
      </c>
      <c r="E570" s="61" t="s">
        <v>33</v>
      </c>
      <c r="F570" s="35" t="s">
        <v>816</v>
      </c>
      <c r="G570" s="43"/>
      <c r="H570" s="36">
        <v>43895</v>
      </c>
      <c r="I570" s="36">
        <v>43899</v>
      </c>
      <c r="J570" s="37">
        <f t="shared" si="41"/>
        <v>43929</v>
      </c>
      <c r="K570" s="72">
        <v>2594949</v>
      </c>
      <c r="L570" s="38">
        <v>493040</v>
      </c>
      <c r="M570" s="72">
        <f t="shared" si="42"/>
        <v>3087989</v>
      </c>
      <c r="N570" s="61" t="s">
        <v>125</v>
      </c>
      <c r="O570" s="62">
        <f t="shared" si="43"/>
        <v>2594949</v>
      </c>
      <c r="P570" s="61" t="s">
        <v>50</v>
      </c>
      <c r="Q570" s="61">
        <v>3343</v>
      </c>
      <c r="R570" s="35"/>
      <c r="S570" s="35"/>
    </row>
    <row r="571" spans="1:20" x14ac:dyDescent="0.25">
      <c r="A571" s="32">
        <v>1937</v>
      </c>
      <c r="B571" s="33" t="s">
        <v>817</v>
      </c>
      <c r="C571" s="63" t="s">
        <v>18</v>
      </c>
      <c r="D571" s="60" t="s">
        <v>818</v>
      </c>
      <c r="E571" s="61" t="s">
        <v>33</v>
      </c>
      <c r="F571" s="35" t="s">
        <v>819</v>
      </c>
      <c r="G571" s="43"/>
      <c r="H571" s="36">
        <v>43895</v>
      </c>
      <c r="I571" s="36">
        <v>43899</v>
      </c>
      <c r="J571" s="37">
        <f t="shared" si="41"/>
        <v>43929</v>
      </c>
      <c r="K571" s="72">
        <v>50361916</v>
      </c>
      <c r="L571" s="38">
        <v>9568764</v>
      </c>
      <c r="M571" s="72">
        <f t="shared" si="42"/>
        <v>59930680</v>
      </c>
      <c r="N571" s="61" t="s">
        <v>35</v>
      </c>
      <c r="O571" s="62">
        <f t="shared" si="43"/>
        <v>50361916</v>
      </c>
      <c r="P571" s="61" t="s">
        <v>36</v>
      </c>
      <c r="Q571" s="61">
        <v>3344</v>
      </c>
      <c r="R571" s="35"/>
      <c r="S571" s="35"/>
      <c r="T571" s="35"/>
    </row>
    <row r="572" spans="1:20" x14ac:dyDescent="0.25">
      <c r="A572" s="32">
        <v>1938</v>
      </c>
      <c r="B572" s="33" t="s">
        <v>820</v>
      </c>
      <c r="C572" s="43" t="s">
        <v>18</v>
      </c>
      <c r="D572" s="58" t="s">
        <v>821</v>
      </c>
      <c r="E572" s="35" t="s">
        <v>822</v>
      </c>
      <c r="F572" s="35" t="s">
        <v>823</v>
      </c>
      <c r="G572" s="43"/>
      <c r="H572" s="36">
        <v>43899</v>
      </c>
      <c r="I572" s="36">
        <v>43900</v>
      </c>
      <c r="J572" s="37">
        <f t="shared" si="41"/>
        <v>43930</v>
      </c>
      <c r="K572" s="72">
        <v>1000000</v>
      </c>
      <c r="L572" s="38"/>
      <c r="M572" s="72">
        <f t="shared" si="42"/>
        <v>1000000</v>
      </c>
      <c r="N572" s="35" t="s">
        <v>290</v>
      </c>
      <c r="O572" s="73">
        <f t="shared" si="43"/>
        <v>1000000</v>
      </c>
      <c r="P572" s="35" t="s">
        <v>291</v>
      </c>
      <c r="Q572" s="35">
        <v>3345</v>
      </c>
      <c r="R572" s="35"/>
      <c r="S572" s="35"/>
    </row>
    <row r="573" spans="1:20" x14ac:dyDescent="0.25">
      <c r="A573" s="32">
        <v>1939</v>
      </c>
      <c r="B573" s="33" t="s">
        <v>824</v>
      </c>
      <c r="C573" s="43" t="s">
        <v>18</v>
      </c>
      <c r="D573" s="58" t="s">
        <v>825</v>
      </c>
      <c r="E573" s="35" t="s">
        <v>162</v>
      </c>
      <c r="F573" s="35" t="s">
        <v>826</v>
      </c>
      <c r="G573" s="43"/>
      <c r="H573" s="36">
        <v>43900</v>
      </c>
      <c r="I573" s="36">
        <v>43900</v>
      </c>
      <c r="J573" s="37">
        <f t="shared" si="41"/>
        <v>43930</v>
      </c>
      <c r="K573" s="72">
        <v>116952050</v>
      </c>
      <c r="L573" s="38"/>
      <c r="M573" s="72">
        <f t="shared" si="42"/>
        <v>116952050</v>
      </c>
      <c r="N573" s="35" t="s">
        <v>194</v>
      </c>
      <c r="O573" s="73">
        <f t="shared" si="43"/>
        <v>116952050</v>
      </c>
      <c r="P573" s="35" t="s">
        <v>195</v>
      </c>
      <c r="Q573" s="35">
        <v>3346</v>
      </c>
      <c r="R573" s="35"/>
      <c r="S573" s="35"/>
    </row>
    <row r="574" spans="1:20" x14ac:dyDescent="0.25">
      <c r="A574" s="32">
        <v>1940</v>
      </c>
      <c r="B574" s="33" t="s">
        <v>827</v>
      </c>
      <c r="C574" s="43" t="s">
        <v>18</v>
      </c>
      <c r="D574" s="58" t="s">
        <v>828</v>
      </c>
      <c r="E574" s="35" t="s">
        <v>162</v>
      </c>
      <c r="F574" s="35" t="s">
        <v>829</v>
      </c>
      <c r="G574" s="43"/>
      <c r="H574" s="36">
        <v>43900</v>
      </c>
      <c r="I574" s="36">
        <v>43900</v>
      </c>
      <c r="J574" s="37">
        <f t="shared" si="41"/>
        <v>43930</v>
      </c>
      <c r="K574" s="72">
        <v>101935613</v>
      </c>
      <c r="L574" s="38"/>
      <c r="M574" s="72">
        <f t="shared" si="42"/>
        <v>101935613</v>
      </c>
      <c r="N574" s="35" t="s">
        <v>129</v>
      </c>
      <c r="O574" s="73">
        <f t="shared" si="43"/>
        <v>101935613</v>
      </c>
      <c r="P574" s="35" t="s">
        <v>130</v>
      </c>
      <c r="Q574" s="35">
        <v>3347</v>
      </c>
      <c r="R574" s="35"/>
      <c r="S574" s="35"/>
      <c r="T574" s="35"/>
    </row>
    <row r="575" spans="1:20" x14ac:dyDescent="0.25">
      <c r="A575" s="119">
        <v>1941</v>
      </c>
      <c r="B575" s="120" t="s">
        <v>830</v>
      </c>
      <c r="C575" s="124" t="s">
        <v>18</v>
      </c>
      <c r="D575" s="128" t="s">
        <v>831</v>
      </c>
      <c r="E575" s="122" t="s">
        <v>706</v>
      </c>
      <c r="F575" s="122" t="s">
        <v>346</v>
      </c>
      <c r="G575" s="43"/>
      <c r="H575" s="116">
        <v>43900</v>
      </c>
      <c r="I575" s="116">
        <v>43900</v>
      </c>
      <c r="J575" s="117">
        <f t="shared" si="41"/>
        <v>43930</v>
      </c>
      <c r="K575" s="118">
        <v>5496610</v>
      </c>
      <c r="L575" s="118"/>
      <c r="M575" s="118">
        <f t="shared" si="42"/>
        <v>5496610</v>
      </c>
      <c r="N575" s="35" t="s">
        <v>186</v>
      </c>
      <c r="O575" s="73">
        <f>149000+298000+298000</f>
        <v>745000</v>
      </c>
      <c r="P575" s="35" t="s">
        <v>29</v>
      </c>
      <c r="Q575" s="35">
        <v>3348</v>
      </c>
      <c r="R575" s="35"/>
      <c r="S575" s="35"/>
    </row>
    <row r="576" spans="1:20" x14ac:dyDescent="0.25">
      <c r="A576" s="119"/>
      <c r="B576" s="120"/>
      <c r="C576" s="124"/>
      <c r="D576" s="128"/>
      <c r="E576" s="122"/>
      <c r="F576" s="122"/>
      <c r="G576" s="43"/>
      <c r="H576" s="116"/>
      <c r="I576" s="116"/>
      <c r="J576" s="117"/>
      <c r="K576" s="118"/>
      <c r="L576" s="118"/>
      <c r="M576" s="118"/>
      <c r="N576" s="35" t="s">
        <v>219</v>
      </c>
      <c r="O576" s="73">
        <f>298000+3278000</f>
        <v>3576000</v>
      </c>
      <c r="P576" s="35" t="s">
        <v>29</v>
      </c>
      <c r="Q576" s="35">
        <v>3348</v>
      </c>
      <c r="R576" s="35"/>
      <c r="S576" s="35"/>
    </row>
    <row r="577" spans="1:20" x14ac:dyDescent="0.25">
      <c r="A577" s="119"/>
      <c r="B577" s="120"/>
      <c r="C577" s="124"/>
      <c r="D577" s="128"/>
      <c r="E577" s="122"/>
      <c r="F577" s="122"/>
      <c r="G577" s="43"/>
      <c r="H577" s="116"/>
      <c r="I577" s="116"/>
      <c r="J577" s="117"/>
      <c r="K577" s="118"/>
      <c r="L577" s="118"/>
      <c r="M577" s="118"/>
      <c r="N577" s="35" t="s">
        <v>117</v>
      </c>
      <c r="O577" s="73">
        <f>298000</f>
        <v>298000</v>
      </c>
      <c r="P577" s="35" t="s">
        <v>29</v>
      </c>
      <c r="Q577" s="35">
        <v>3348</v>
      </c>
      <c r="R577" s="35"/>
      <c r="S577" s="35"/>
    </row>
    <row r="578" spans="1:20" x14ac:dyDescent="0.25">
      <c r="A578" s="32">
        <v>1942</v>
      </c>
      <c r="B578" s="33" t="s">
        <v>832</v>
      </c>
      <c r="C578" s="43" t="s">
        <v>18</v>
      </c>
      <c r="D578" s="58">
        <v>304125</v>
      </c>
      <c r="E578" s="35" t="s">
        <v>833</v>
      </c>
      <c r="F578" s="35" t="s">
        <v>834</v>
      </c>
      <c r="G578" s="43"/>
      <c r="H578" s="36">
        <v>43899</v>
      </c>
      <c r="I578" s="36">
        <v>43900</v>
      </c>
      <c r="J578" s="37">
        <f t="shared" ref="J578:J586" si="44">I578+30</f>
        <v>43930</v>
      </c>
      <c r="K578" s="72">
        <v>182700</v>
      </c>
      <c r="L578" s="38">
        <v>34713</v>
      </c>
      <c r="M578" s="72">
        <f t="shared" ref="M578:M586" si="45">K578+L578</f>
        <v>217413</v>
      </c>
      <c r="N578" s="35" t="s">
        <v>187</v>
      </c>
      <c r="O578" s="73">
        <f t="shared" ref="O578:O585" si="46">K578</f>
        <v>182700</v>
      </c>
      <c r="P578" s="35" t="s">
        <v>29</v>
      </c>
      <c r="Q578" s="35">
        <v>3349</v>
      </c>
      <c r="R578" s="35"/>
      <c r="S578" s="35"/>
    </row>
    <row r="579" spans="1:20" x14ac:dyDescent="0.25">
      <c r="A579" s="32">
        <v>1943</v>
      </c>
      <c r="B579" s="33" t="s">
        <v>835</v>
      </c>
      <c r="C579" s="43" t="s">
        <v>18</v>
      </c>
      <c r="D579" s="58">
        <v>7946</v>
      </c>
      <c r="E579" s="35" t="s">
        <v>836</v>
      </c>
      <c r="F579" s="35" t="s">
        <v>837</v>
      </c>
      <c r="G579" s="43"/>
      <c r="H579" s="36">
        <v>43900</v>
      </c>
      <c r="I579" s="36">
        <v>43900</v>
      </c>
      <c r="J579" s="37">
        <f t="shared" si="44"/>
        <v>43930</v>
      </c>
      <c r="K579" s="72">
        <v>552766</v>
      </c>
      <c r="L579" s="38">
        <v>18234</v>
      </c>
      <c r="M579" s="72">
        <f t="shared" si="45"/>
        <v>571000</v>
      </c>
      <c r="N579" s="35" t="s">
        <v>21</v>
      </c>
      <c r="O579" s="73">
        <f t="shared" si="46"/>
        <v>552766</v>
      </c>
      <c r="P579" s="35" t="s">
        <v>22</v>
      </c>
      <c r="Q579" s="35">
        <v>3350</v>
      </c>
      <c r="R579" s="35"/>
      <c r="S579" s="35"/>
      <c r="T579" s="35"/>
    </row>
    <row r="580" spans="1:20" x14ac:dyDescent="0.25">
      <c r="A580" s="32">
        <v>1944</v>
      </c>
      <c r="B580" s="33" t="s">
        <v>838</v>
      </c>
      <c r="C580" s="43" t="s">
        <v>18</v>
      </c>
      <c r="D580" s="58">
        <v>15036</v>
      </c>
      <c r="E580" s="35" t="s">
        <v>476</v>
      </c>
      <c r="F580" s="35" t="s">
        <v>477</v>
      </c>
      <c r="G580" s="43"/>
      <c r="H580" s="36">
        <v>43899</v>
      </c>
      <c r="I580" s="36">
        <v>43900</v>
      </c>
      <c r="J580" s="37">
        <f t="shared" si="44"/>
        <v>43930</v>
      </c>
      <c r="K580" s="72">
        <v>40000</v>
      </c>
      <c r="L580" s="38"/>
      <c r="M580" s="72">
        <f t="shared" si="45"/>
        <v>40000</v>
      </c>
      <c r="N580" s="35" t="s">
        <v>145</v>
      </c>
      <c r="O580" s="73">
        <f t="shared" si="46"/>
        <v>40000</v>
      </c>
      <c r="P580" s="35" t="s">
        <v>36</v>
      </c>
      <c r="Q580" s="35">
        <v>3351</v>
      </c>
      <c r="R580" s="35"/>
      <c r="S580" s="35"/>
      <c r="T580" s="35"/>
    </row>
    <row r="581" spans="1:20" x14ac:dyDescent="0.25">
      <c r="A581" s="32">
        <v>1945</v>
      </c>
      <c r="B581" s="33" t="s">
        <v>839</v>
      </c>
      <c r="C581" s="43" t="s">
        <v>18</v>
      </c>
      <c r="D581" s="58">
        <v>15048</v>
      </c>
      <c r="E581" s="35" t="s">
        <v>476</v>
      </c>
      <c r="F581" s="35" t="s">
        <v>477</v>
      </c>
      <c r="G581" s="43"/>
      <c r="H581" s="36">
        <v>43899</v>
      </c>
      <c r="I581" s="36">
        <v>43900</v>
      </c>
      <c r="J581" s="37">
        <f t="shared" si="44"/>
        <v>43930</v>
      </c>
      <c r="K581" s="72">
        <v>40000</v>
      </c>
      <c r="L581" s="38"/>
      <c r="M581" s="72">
        <f t="shared" si="45"/>
        <v>40000</v>
      </c>
      <c r="N581" s="35" t="s">
        <v>145</v>
      </c>
      <c r="O581" s="73">
        <f t="shared" si="46"/>
        <v>40000</v>
      </c>
      <c r="P581" s="35" t="s">
        <v>36</v>
      </c>
      <c r="Q581" s="35">
        <v>3352</v>
      </c>
      <c r="R581" s="35"/>
      <c r="S581" s="35"/>
      <c r="T581" s="35"/>
    </row>
    <row r="582" spans="1:20" x14ac:dyDescent="0.25">
      <c r="A582" s="32">
        <v>1946</v>
      </c>
      <c r="B582" s="33" t="s">
        <v>840</v>
      </c>
      <c r="C582" s="43" t="s">
        <v>18</v>
      </c>
      <c r="D582" s="58">
        <v>15049</v>
      </c>
      <c r="E582" s="35" t="s">
        <v>476</v>
      </c>
      <c r="F582" s="35" t="s">
        <v>477</v>
      </c>
      <c r="G582" s="43"/>
      <c r="H582" s="36">
        <v>43899</v>
      </c>
      <c r="I582" s="36">
        <v>43900</v>
      </c>
      <c r="J582" s="37">
        <f t="shared" si="44"/>
        <v>43930</v>
      </c>
      <c r="K582" s="72">
        <v>40000</v>
      </c>
      <c r="L582" s="38"/>
      <c r="M582" s="72">
        <f t="shared" si="45"/>
        <v>40000</v>
      </c>
      <c r="N582" s="35" t="s">
        <v>145</v>
      </c>
      <c r="O582" s="73">
        <f t="shared" si="46"/>
        <v>40000</v>
      </c>
      <c r="P582" s="35" t="s">
        <v>36</v>
      </c>
      <c r="Q582" s="35">
        <v>3353</v>
      </c>
      <c r="R582" s="35"/>
      <c r="S582" s="35"/>
      <c r="T582" s="35"/>
    </row>
    <row r="583" spans="1:20" x14ac:dyDescent="0.25">
      <c r="A583" s="32">
        <v>1947</v>
      </c>
      <c r="B583" s="33" t="s">
        <v>841</v>
      </c>
      <c r="C583" s="43" t="s">
        <v>18</v>
      </c>
      <c r="D583" s="58">
        <v>15056</v>
      </c>
      <c r="E583" s="35" t="s">
        <v>473</v>
      </c>
      <c r="F583" s="35" t="s">
        <v>477</v>
      </c>
      <c r="G583" s="43"/>
      <c r="H583" s="36">
        <v>43900</v>
      </c>
      <c r="I583" s="36">
        <v>43900</v>
      </c>
      <c r="J583" s="37">
        <f t="shared" si="44"/>
        <v>43930</v>
      </c>
      <c r="K583" s="72">
        <v>40000</v>
      </c>
      <c r="L583" s="38"/>
      <c r="M583" s="72">
        <f t="shared" si="45"/>
        <v>40000</v>
      </c>
      <c r="N583" s="35" t="s">
        <v>145</v>
      </c>
      <c r="O583" s="73">
        <f t="shared" si="46"/>
        <v>40000</v>
      </c>
      <c r="P583" s="35" t="s">
        <v>36</v>
      </c>
      <c r="Q583" s="35">
        <v>3354</v>
      </c>
      <c r="R583" s="35"/>
      <c r="S583" s="35"/>
      <c r="T583" s="35"/>
    </row>
    <row r="584" spans="1:20" x14ac:dyDescent="0.25">
      <c r="A584" s="32">
        <v>1948</v>
      </c>
      <c r="B584" s="33" t="s">
        <v>842</v>
      </c>
      <c r="C584" s="43" t="s">
        <v>18</v>
      </c>
      <c r="D584" s="58">
        <v>15057</v>
      </c>
      <c r="E584" s="35" t="s">
        <v>476</v>
      </c>
      <c r="F584" s="35" t="s">
        <v>477</v>
      </c>
      <c r="G584" s="43"/>
      <c r="H584" s="36">
        <v>43900</v>
      </c>
      <c r="I584" s="36">
        <v>43900</v>
      </c>
      <c r="J584" s="37">
        <f t="shared" si="44"/>
        <v>43930</v>
      </c>
      <c r="K584" s="72">
        <v>40000</v>
      </c>
      <c r="L584" s="38"/>
      <c r="M584" s="72">
        <f t="shared" si="45"/>
        <v>40000</v>
      </c>
      <c r="N584" s="35" t="s">
        <v>145</v>
      </c>
      <c r="O584" s="73">
        <f t="shared" si="46"/>
        <v>40000</v>
      </c>
      <c r="P584" s="35" t="s">
        <v>36</v>
      </c>
      <c r="Q584" s="35">
        <v>3355</v>
      </c>
      <c r="R584" s="35"/>
      <c r="S584" s="35"/>
      <c r="T584" s="35"/>
    </row>
    <row r="585" spans="1:20" x14ac:dyDescent="0.25">
      <c r="A585" s="32">
        <v>1949</v>
      </c>
      <c r="B585" s="33" t="s">
        <v>843</v>
      </c>
      <c r="C585" s="43" t="s">
        <v>18</v>
      </c>
      <c r="D585" s="58">
        <v>15062</v>
      </c>
      <c r="E585" s="35" t="s">
        <v>476</v>
      </c>
      <c r="F585" s="35" t="s">
        <v>477</v>
      </c>
      <c r="G585" s="43"/>
      <c r="H585" s="36">
        <v>43900</v>
      </c>
      <c r="I585" s="36">
        <v>43900</v>
      </c>
      <c r="J585" s="37">
        <f t="shared" si="44"/>
        <v>43930</v>
      </c>
      <c r="K585" s="72">
        <v>40000</v>
      </c>
      <c r="L585" s="38"/>
      <c r="M585" s="72">
        <f t="shared" si="45"/>
        <v>40000</v>
      </c>
      <c r="N585" s="35" t="s">
        <v>145</v>
      </c>
      <c r="O585" s="73">
        <f t="shared" si="46"/>
        <v>40000</v>
      </c>
      <c r="P585" s="35" t="s">
        <v>36</v>
      </c>
      <c r="Q585" s="35">
        <v>3356</v>
      </c>
      <c r="R585" s="35"/>
      <c r="S585" s="35"/>
      <c r="T585" s="35"/>
    </row>
    <row r="586" spans="1:20" x14ac:dyDescent="0.25">
      <c r="A586" s="119">
        <v>1950</v>
      </c>
      <c r="B586" s="120" t="s">
        <v>844</v>
      </c>
      <c r="C586" s="124" t="s">
        <v>18</v>
      </c>
      <c r="D586" s="128" t="s">
        <v>845</v>
      </c>
      <c r="E586" s="122" t="s">
        <v>846</v>
      </c>
      <c r="F586" s="122" t="s">
        <v>847</v>
      </c>
      <c r="G586" s="43"/>
      <c r="H586" s="116">
        <v>43894</v>
      </c>
      <c r="I586" s="116">
        <v>43900</v>
      </c>
      <c r="J586" s="117">
        <f t="shared" si="44"/>
        <v>43930</v>
      </c>
      <c r="K586" s="118">
        <v>740000</v>
      </c>
      <c r="L586" s="118">
        <v>140600</v>
      </c>
      <c r="M586" s="118">
        <f t="shared" si="45"/>
        <v>880600</v>
      </c>
      <c r="N586" s="35" t="s">
        <v>149</v>
      </c>
      <c r="O586" s="73">
        <f>116000*2</f>
        <v>232000</v>
      </c>
      <c r="P586" s="35" t="s">
        <v>50</v>
      </c>
      <c r="Q586" s="35">
        <v>3357</v>
      </c>
      <c r="R586" s="35"/>
      <c r="S586" s="35"/>
    </row>
    <row r="587" spans="1:20" x14ac:dyDescent="0.25">
      <c r="A587" s="119"/>
      <c r="B587" s="120"/>
      <c r="C587" s="124"/>
      <c r="D587" s="128"/>
      <c r="E587" s="122"/>
      <c r="F587" s="122"/>
      <c r="G587" s="43"/>
      <c r="H587" s="116"/>
      <c r="I587" s="116"/>
      <c r="J587" s="117"/>
      <c r="K587" s="118"/>
      <c r="L587" s="118"/>
      <c r="M587" s="118"/>
      <c r="N587" s="35" t="s">
        <v>125</v>
      </c>
      <c r="O587" s="73">
        <f>116000*3</f>
        <v>348000</v>
      </c>
      <c r="P587" s="35" t="s">
        <v>50</v>
      </c>
      <c r="Q587" s="35">
        <v>3357</v>
      </c>
      <c r="R587" s="35"/>
      <c r="S587" s="35"/>
    </row>
    <row r="588" spans="1:20" x14ac:dyDescent="0.25">
      <c r="A588" s="119"/>
      <c r="B588" s="120"/>
      <c r="C588" s="124"/>
      <c r="D588" s="128"/>
      <c r="E588" s="122"/>
      <c r="F588" s="122"/>
      <c r="G588" s="43"/>
      <c r="H588" s="116"/>
      <c r="I588" s="116"/>
      <c r="J588" s="117"/>
      <c r="K588" s="118"/>
      <c r="L588" s="118"/>
      <c r="M588" s="118"/>
      <c r="N588" s="35" t="s">
        <v>28</v>
      </c>
      <c r="O588" s="73">
        <v>160000</v>
      </c>
      <c r="P588" s="35" t="s">
        <v>29</v>
      </c>
      <c r="Q588" s="35">
        <v>3357</v>
      </c>
      <c r="R588" s="35"/>
      <c r="S588" s="35"/>
    </row>
    <row r="589" spans="1:20" x14ac:dyDescent="0.25">
      <c r="A589" s="32">
        <v>1951</v>
      </c>
      <c r="B589" s="33" t="s">
        <v>848</v>
      </c>
      <c r="C589" s="43" t="s">
        <v>18</v>
      </c>
      <c r="D589" s="58" t="s">
        <v>849</v>
      </c>
      <c r="E589" s="35" t="s">
        <v>632</v>
      </c>
      <c r="F589" s="35" t="s">
        <v>850</v>
      </c>
      <c r="G589" s="43"/>
      <c r="H589" s="36">
        <v>43901</v>
      </c>
      <c r="I589" s="36">
        <v>43901</v>
      </c>
      <c r="J589" s="37">
        <f t="shared" ref="J589:J596" si="47">I589+30</f>
        <v>43931</v>
      </c>
      <c r="K589" s="72">
        <v>6002186</v>
      </c>
      <c r="L589" s="38">
        <v>1140415</v>
      </c>
      <c r="M589" s="72">
        <f t="shared" ref="M589:M596" si="48">K589+L589</f>
        <v>7142601</v>
      </c>
      <c r="N589" s="35" t="s">
        <v>73</v>
      </c>
      <c r="O589" s="73">
        <f t="shared" ref="O589:O595" si="49">K589</f>
        <v>6002186</v>
      </c>
      <c r="P589" s="35" t="s">
        <v>36</v>
      </c>
      <c r="Q589" s="35">
        <v>3358</v>
      </c>
      <c r="R589" s="35"/>
      <c r="S589" s="35"/>
      <c r="T589" s="35"/>
    </row>
    <row r="590" spans="1:20" x14ac:dyDescent="0.25">
      <c r="A590" s="32">
        <v>1952</v>
      </c>
      <c r="B590" s="33" t="s">
        <v>851</v>
      </c>
      <c r="C590" s="43" t="s">
        <v>18</v>
      </c>
      <c r="D590" s="58" t="s">
        <v>852</v>
      </c>
      <c r="E590" s="35" t="s">
        <v>853</v>
      </c>
      <c r="F590" s="35" t="s">
        <v>854</v>
      </c>
      <c r="G590" s="43"/>
      <c r="H590" s="36">
        <v>43901</v>
      </c>
      <c r="I590" s="36">
        <v>43901</v>
      </c>
      <c r="J590" s="37">
        <f t="shared" si="47"/>
        <v>43931</v>
      </c>
      <c r="K590" s="72">
        <v>1077250</v>
      </c>
      <c r="L590" s="38">
        <v>204677</v>
      </c>
      <c r="M590" s="72">
        <f t="shared" si="48"/>
        <v>1281927</v>
      </c>
      <c r="N590" s="35" t="s">
        <v>73</v>
      </c>
      <c r="O590" s="73">
        <f t="shared" si="49"/>
        <v>1077250</v>
      </c>
      <c r="P590" s="35" t="s">
        <v>36</v>
      </c>
      <c r="Q590" s="35">
        <v>3359</v>
      </c>
      <c r="R590" s="35"/>
      <c r="S590" s="35"/>
      <c r="T590" s="35"/>
    </row>
    <row r="591" spans="1:20" x14ac:dyDescent="0.25">
      <c r="A591" s="32">
        <v>1953</v>
      </c>
      <c r="B591" s="33" t="s">
        <v>855</v>
      </c>
      <c r="C591" s="43" t="s">
        <v>18</v>
      </c>
      <c r="D591" s="58" t="s">
        <v>856</v>
      </c>
      <c r="E591" s="35" t="s">
        <v>853</v>
      </c>
      <c r="F591" s="35" t="s">
        <v>857</v>
      </c>
      <c r="G591" s="43"/>
      <c r="H591" s="36">
        <v>43901</v>
      </c>
      <c r="I591" s="36">
        <v>43901</v>
      </c>
      <c r="J591" s="37">
        <f t="shared" si="47"/>
        <v>43931</v>
      </c>
      <c r="K591" s="72">
        <v>934128</v>
      </c>
      <c r="L591" s="38">
        <v>177484</v>
      </c>
      <c r="M591" s="72">
        <f t="shared" si="48"/>
        <v>1111612</v>
      </c>
      <c r="N591" s="35" t="s">
        <v>73</v>
      </c>
      <c r="O591" s="73">
        <f t="shared" si="49"/>
        <v>934128</v>
      </c>
      <c r="P591" s="35" t="s">
        <v>36</v>
      </c>
      <c r="Q591" s="35">
        <v>3360</v>
      </c>
      <c r="R591" s="35"/>
      <c r="S591" s="35"/>
      <c r="T591" s="35"/>
    </row>
    <row r="592" spans="1:20" x14ac:dyDescent="0.25">
      <c r="A592" s="32">
        <v>1954</v>
      </c>
      <c r="B592" s="33" t="s">
        <v>858</v>
      </c>
      <c r="C592" s="43" t="s">
        <v>18</v>
      </c>
      <c r="D592" s="35">
        <v>41099</v>
      </c>
      <c r="E592" s="35" t="s">
        <v>859</v>
      </c>
      <c r="F592" s="35" t="s">
        <v>860</v>
      </c>
      <c r="G592" s="43"/>
      <c r="H592" s="36">
        <v>43901</v>
      </c>
      <c r="I592" s="36">
        <v>43901</v>
      </c>
      <c r="J592" s="37">
        <f t="shared" si="47"/>
        <v>43931</v>
      </c>
      <c r="K592" s="72">
        <v>499999</v>
      </c>
      <c r="L592" s="38">
        <v>95000</v>
      </c>
      <c r="M592" s="72">
        <f t="shared" si="48"/>
        <v>594999</v>
      </c>
      <c r="N592" s="35" t="s">
        <v>278</v>
      </c>
      <c r="O592" s="73">
        <f t="shared" si="49"/>
        <v>499999</v>
      </c>
      <c r="P592" s="35" t="s">
        <v>36</v>
      </c>
      <c r="Q592" s="35">
        <v>3361</v>
      </c>
      <c r="R592" s="35"/>
      <c r="S592" s="35"/>
      <c r="T592" s="35"/>
    </row>
    <row r="593" spans="1:20" x14ac:dyDescent="0.25">
      <c r="A593" s="32">
        <v>1955</v>
      </c>
      <c r="B593" s="33" t="s">
        <v>861</v>
      </c>
      <c r="C593" s="43" t="s">
        <v>18</v>
      </c>
      <c r="D593" s="35">
        <v>304226</v>
      </c>
      <c r="E593" s="35" t="s">
        <v>862</v>
      </c>
      <c r="F593" s="35" t="s">
        <v>834</v>
      </c>
      <c r="G593" s="43"/>
      <c r="H593" s="36">
        <v>43900</v>
      </c>
      <c r="I593" s="36">
        <v>43901</v>
      </c>
      <c r="J593" s="37">
        <f t="shared" si="47"/>
        <v>43931</v>
      </c>
      <c r="K593" s="72">
        <v>121800</v>
      </c>
      <c r="L593" s="38">
        <v>23142</v>
      </c>
      <c r="M593" s="72">
        <f t="shared" si="48"/>
        <v>144942</v>
      </c>
      <c r="N593" s="35" t="s">
        <v>187</v>
      </c>
      <c r="O593" s="73">
        <f t="shared" si="49"/>
        <v>121800</v>
      </c>
      <c r="P593" s="35" t="s">
        <v>29</v>
      </c>
      <c r="Q593" s="35">
        <v>3362</v>
      </c>
      <c r="R593" s="35"/>
      <c r="S593" s="35"/>
    </row>
    <row r="594" spans="1:20" x14ac:dyDescent="0.25">
      <c r="A594" s="32">
        <v>1956</v>
      </c>
      <c r="B594" s="33" t="s">
        <v>863</v>
      </c>
      <c r="C594" s="43" t="s">
        <v>18</v>
      </c>
      <c r="D594" s="58" t="s">
        <v>864</v>
      </c>
      <c r="E594" s="35" t="s">
        <v>865</v>
      </c>
      <c r="F594" s="35" t="s">
        <v>866</v>
      </c>
      <c r="G594" s="43"/>
      <c r="H594" s="36">
        <v>43901</v>
      </c>
      <c r="I594" s="36">
        <v>43901</v>
      </c>
      <c r="J594" s="37">
        <f t="shared" si="47"/>
        <v>43931</v>
      </c>
      <c r="K594" s="72">
        <v>1000000</v>
      </c>
      <c r="L594" s="38"/>
      <c r="M594" s="72">
        <f t="shared" si="48"/>
        <v>1000000</v>
      </c>
      <c r="N594" s="35" t="s">
        <v>79</v>
      </c>
      <c r="O594" s="73">
        <f t="shared" si="49"/>
        <v>1000000</v>
      </c>
      <c r="P594" s="35" t="s">
        <v>55</v>
      </c>
      <c r="Q594" s="35">
        <v>3363</v>
      </c>
      <c r="R594" s="35"/>
      <c r="S594" s="35"/>
      <c r="T594" s="35"/>
    </row>
    <row r="595" spans="1:20" x14ac:dyDescent="0.25">
      <c r="A595" s="32">
        <v>1957</v>
      </c>
      <c r="B595" s="33" t="s">
        <v>867</v>
      </c>
      <c r="C595" s="43" t="s">
        <v>18</v>
      </c>
      <c r="D595" s="35">
        <v>9517</v>
      </c>
      <c r="E595" s="35" t="s">
        <v>700</v>
      </c>
      <c r="F595" s="35" t="s">
        <v>868</v>
      </c>
      <c r="G595" s="43"/>
      <c r="H595" s="36">
        <v>43900</v>
      </c>
      <c r="I595" s="36">
        <v>43901</v>
      </c>
      <c r="J595" s="37">
        <f t="shared" si="47"/>
        <v>43931</v>
      </c>
      <c r="K595" s="72">
        <v>446000</v>
      </c>
      <c r="L595" s="38">
        <v>84740</v>
      </c>
      <c r="M595" s="72">
        <f t="shared" si="48"/>
        <v>530740</v>
      </c>
      <c r="N595" s="35" t="s">
        <v>125</v>
      </c>
      <c r="O595" s="73">
        <f t="shared" si="49"/>
        <v>446000</v>
      </c>
      <c r="P595" s="35" t="s">
        <v>50</v>
      </c>
      <c r="Q595" s="35">
        <v>3364</v>
      </c>
      <c r="R595" s="35"/>
      <c r="S595" s="35"/>
    </row>
    <row r="596" spans="1:20" x14ac:dyDescent="0.25">
      <c r="A596" s="119">
        <v>1958</v>
      </c>
      <c r="B596" s="120" t="s">
        <v>869</v>
      </c>
      <c r="C596" s="124" t="s">
        <v>18</v>
      </c>
      <c r="D596" s="122" t="s">
        <v>781</v>
      </c>
      <c r="E596" s="122" t="s">
        <v>870</v>
      </c>
      <c r="F596" s="122" t="s">
        <v>871</v>
      </c>
      <c r="G596" s="43"/>
      <c r="H596" s="116">
        <v>43900</v>
      </c>
      <c r="I596" s="116">
        <v>43901</v>
      </c>
      <c r="J596" s="117">
        <f t="shared" si="47"/>
        <v>43931</v>
      </c>
      <c r="K596" s="118">
        <v>1500000</v>
      </c>
      <c r="L596" s="118"/>
      <c r="M596" s="118">
        <f t="shared" si="48"/>
        <v>1500000</v>
      </c>
      <c r="N596" s="35" t="s">
        <v>289</v>
      </c>
      <c r="O596" s="73">
        <v>1000000</v>
      </c>
      <c r="P596" s="35" t="s">
        <v>29</v>
      </c>
      <c r="Q596" s="64">
        <v>3366</v>
      </c>
      <c r="R596" s="35"/>
      <c r="S596" s="35"/>
    </row>
    <row r="597" spans="1:20" x14ac:dyDescent="0.25">
      <c r="A597" s="119"/>
      <c r="B597" s="120"/>
      <c r="C597" s="124"/>
      <c r="D597" s="122"/>
      <c r="E597" s="122"/>
      <c r="F597" s="122"/>
      <c r="G597" s="43"/>
      <c r="H597" s="116"/>
      <c r="I597" s="116"/>
      <c r="J597" s="117"/>
      <c r="K597" s="118"/>
      <c r="L597" s="118"/>
      <c r="M597" s="118"/>
      <c r="N597" s="35" t="s">
        <v>278</v>
      </c>
      <c r="O597" s="73"/>
      <c r="P597" s="35" t="s">
        <v>36</v>
      </c>
      <c r="Q597" s="64">
        <v>3366</v>
      </c>
      <c r="R597" s="35"/>
      <c r="S597" s="35"/>
    </row>
    <row r="598" spans="1:20" x14ac:dyDescent="0.25">
      <c r="A598" s="32">
        <v>1959</v>
      </c>
      <c r="B598" s="33" t="s">
        <v>872</v>
      </c>
      <c r="C598" s="43" t="s">
        <v>721</v>
      </c>
      <c r="D598" s="35">
        <v>94696</v>
      </c>
      <c r="E598" s="35" t="s">
        <v>215</v>
      </c>
      <c r="F598" s="35" t="s">
        <v>216</v>
      </c>
      <c r="G598" s="43"/>
      <c r="H598" s="36">
        <v>43901</v>
      </c>
      <c r="I598" s="36">
        <v>43901</v>
      </c>
      <c r="J598" s="37">
        <f t="shared" ref="J598:J608" si="50">I598+30</f>
        <v>43931</v>
      </c>
      <c r="K598" s="72">
        <v>1947700</v>
      </c>
      <c r="L598" s="38"/>
      <c r="M598" s="72">
        <f t="shared" ref="M598:M608" si="51">K598+L598</f>
        <v>1947700</v>
      </c>
      <c r="N598" s="35" t="s">
        <v>65</v>
      </c>
      <c r="O598" s="73">
        <f t="shared" ref="O598:O607" si="52">K598</f>
        <v>1947700</v>
      </c>
      <c r="P598" s="35" t="s">
        <v>65</v>
      </c>
      <c r="Q598" s="52" t="s">
        <v>873</v>
      </c>
      <c r="R598" s="35"/>
      <c r="S598" s="35"/>
    </row>
    <row r="599" spans="1:20" x14ac:dyDescent="0.25">
      <c r="A599" s="32">
        <v>1960</v>
      </c>
      <c r="B599" s="33" t="s">
        <v>874</v>
      </c>
      <c r="C599" s="43" t="s">
        <v>18</v>
      </c>
      <c r="D599" s="35">
        <v>15047</v>
      </c>
      <c r="E599" s="35" t="s">
        <v>476</v>
      </c>
      <c r="F599" s="35" t="s">
        <v>598</v>
      </c>
      <c r="G599" s="43"/>
      <c r="H599" s="36">
        <v>43899</v>
      </c>
      <c r="I599" s="36">
        <v>43902</v>
      </c>
      <c r="J599" s="37">
        <f t="shared" si="50"/>
        <v>43932</v>
      </c>
      <c r="K599" s="72">
        <v>40000</v>
      </c>
      <c r="L599" s="38"/>
      <c r="M599" s="72">
        <f t="shared" si="51"/>
        <v>40000</v>
      </c>
      <c r="N599" s="35" t="s">
        <v>35</v>
      </c>
      <c r="O599" s="73">
        <f t="shared" si="52"/>
        <v>40000</v>
      </c>
      <c r="P599" s="35" t="s">
        <v>36</v>
      </c>
      <c r="Q599" s="35">
        <v>3365</v>
      </c>
      <c r="R599" s="35"/>
      <c r="S599" s="35"/>
      <c r="T599" s="35"/>
    </row>
    <row r="600" spans="1:20" x14ac:dyDescent="0.25">
      <c r="A600" s="32">
        <v>1961</v>
      </c>
      <c r="B600" s="33" t="s">
        <v>875</v>
      </c>
      <c r="C600" s="43" t="s">
        <v>18</v>
      </c>
      <c r="D600" s="58" t="s">
        <v>876</v>
      </c>
      <c r="E600" s="35" t="s">
        <v>233</v>
      </c>
      <c r="F600" s="35" t="s">
        <v>877</v>
      </c>
      <c r="G600" s="43"/>
      <c r="H600" s="36">
        <v>43902</v>
      </c>
      <c r="I600" s="36">
        <v>43902</v>
      </c>
      <c r="J600" s="37">
        <f t="shared" si="50"/>
        <v>43932</v>
      </c>
      <c r="K600" s="72">
        <v>6611600</v>
      </c>
      <c r="L600" s="38">
        <v>1256204</v>
      </c>
      <c r="M600" s="72">
        <f t="shared" si="51"/>
        <v>7867804</v>
      </c>
      <c r="N600" s="35" t="s">
        <v>89</v>
      </c>
      <c r="O600" s="73">
        <f t="shared" si="52"/>
        <v>6611600</v>
      </c>
      <c r="P600" s="35" t="s">
        <v>90</v>
      </c>
      <c r="Q600" s="35">
        <v>3367</v>
      </c>
      <c r="R600" s="35"/>
      <c r="S600" s="35"/>
      <c r="T600" s="35"/>
    </row>
    <row r="601" spans="1:20" x14ac:dyDescent="0.25">
      <c r="A601" s="32">
        <v>1962</v>
      </c>
      <c r="B601" s="33" t="s">
        <v>878</v>
      </c>
      <c r="C601" s="43" t="s">
        <v>18</v>
      </c>
      <c r="D601" s="58" t="s">
        <v>879</v>
      </c>
      <c r="E601" s="35" t="s">
        <v>521</v>
      </c>
      <c r="F601" s="35" t="s">
        <v>880</v>
      </c>
      <c r="G601" s="43"/>
      <c r="H601" s="36">
        <v>43902</v>
      </c>
      <c r="I601" s="36">
        <v>43902</v>
      </c>
      <c r="J601" s="37">
        <f t="shared" si="50"/>
        <v>43932</v>
      </c>
      <c r="K601" s="72">
        <v>42067500</v>
      </c>
      <c r="L601" s="38">
        <v>7992825</v>
      </c>
      <c r="M601" s="72">
        <f t="shared" si="51"/>
        <v>50060325</v>
      </c>
      <c r="N601" s="35" t="s">
        <v>65</v>
      </c>
      <c r="O601" s="73">
        <f t="shared" si="52"/>
        <v>42067500</v>
      </c>
      <c r="P601" s="35" t="s">
        <v>65</v>
      </c>
      <c r="Q601" s="35" t="s">
        <v>881</v>
      </c>
      <c r="R601" s="35"/>
      <c r="S601" s="35"/>
    </row>
    <row r="602" spans="1:20" x14ac:dyDescent="0.25">
      <c r="A602" s="32">
        <v>1963</v>
      </c>
      <c r="B602" s="33" t="s">
        <v>882</v>
      </c>
      <c r="C602" s="33" t="s">
        <v>57</v>
      </c>
      <c r="D602" s="35">
        <v>81225</v>
      </c>
      <c r="E602" s="35" t="s">
        <v>529</v>
      </c>
      <c r="F602" s="35" t="s">
        <v>883</v>
      </c>
      <c r="G602" s="43"/>
      <c r="H602" s="36">
        <v>43899</v>
      </c>
      <c r="I602" s="36">
        <v>43902</v>
      </c>
      <c r="J602" s="37">
        <f t="shared" si="50"/>
        <v>43932</v>
      </c>
      <c r="K602" s="72">
        <v>103180</v>
      </c>
      <c r="L602" s="38">
        <v>1960</v>
      </c>
      <c r="M602" s="72">
        <f t="shared" si="51"/>
        <v>105140</v>
      </c>
      <c r="N602" s="35" t="s">
        <v>60</v>
      </c>
      <c r="O602" s="73">
        <f t="shared" si="52"/>
        <v>103180</v>
      </c>
      <c r="P602" s="35" t="s">
        <v>55</v>
      </c>
      <c r="Q602" s="35">
        <v>3368</v>
      </c>
      <c r="R602" s="35"/>
      <c r="S602" s="35"/>
      <c r="T602" s="35"/>
    </row>
    <row r="603" spans="1:20" ht="31.5" x14ac:dyDescent="0.25">
      <c r="A603" s="32">
        <v>1964</v>
      </c>
      <c r="B603" s="33" t="s">
        <v>884</v>
      </c>
      <c r="C603" s="33" t="s">
        <v>57</v>
      </c>
      <c r="D603" s="35">
        <v>82323</v>
      </c>
      <c r="E603" s="35" t="s">
        <v>529</v>
      </c>
      <c r="F603" s="65" t="s">
        <v>885</v>
      </c>
      <c r="G603" s="66"/>
      <c r="H603" s="36">
        <v>43902</v>
      </c>
      <c r="I603" s="36">
        <v>43902</v>
      </c>
      <c r="J603" s="37">
        <f t="shared" si="50"/>
        <v>43932</v>
      </c>
      <c r="K603" s="72">
        <v>8497134</v>
      </c>
      <c r="L603" s="38">
        <v>161446</v>
      </c>
      <c r="M603" s="72">
        <f t="shared" si="51"/>
        <v>8658580</v>
      </c>
      <c r="N603" s="35" t="s">
        <v>60</v>
      </c>
      <c r="O603" s="73">
        <f t="shared" si="52"/>
        <v>8497134</v>
      </c>
      <c r="P603" s="35" t="s">
        <v>55</v>
      </c>
      <c r="Q603" s="35">
        <v>3369</v>
      </c>
      <c r="R603" s="35"/>
      <c r="S603" s="35"/>
      <c r="T603" s="35"/>
    </row>
    <row r="604" spans="1:20" x14ac:dyDescent="0.25">
      <c r="A604" s="32">
        <v>1965</v>
      </c>
      <c r="B604" s="33" t="s">
        <v>886</v>
      </c>
      <c r="C604" s="43" t="s">
        <v>18</v>
      </c>
      <c r="D604" s="35">
        <v>810013</v>
      </c>
      <c r="E604" s="35" t="s">
        <v>887</v>
      </c>
      <c r="F604" s="35" t="s">
        <v>888</v>
      </c>
      <c r="G604" s="43"/>
      <c r="H604" s="36">
        <v>43896</v>
      </c>
      <c r="I604" s="36">
        <v>43902</v>
      </c>
      <c r="J604" s="37">
        <f t="shared" si="50"/>
        <v>43932</v>
      </c>
      <c r="K604" s="72">
        <v>615437</v>
      </c>
      <c r="L604" s="38"/>
      <c r="M604" s="72">
        <f t="shared" si="51"/>
        <v>615437</v>
      </c>
      <c r="N604" s="35" t="s">
        <v>148</v>
      </c>
      <c r="O604" s="73">
        <f t="shared" si="52"/>
        <v>615437</v>
      </c>
      <c r="P604" s="35" t="s">
        <v>36</v>
      </c>
      <c r="Q604" s="35">
        <v>3370</v>
      </c>
      <c r="R604" s="35"/>
      <c r="S604" s="35"/>
      <c r="T604" s="35"/>
    </row>
    <row r="605" spans="1:20" x14ac:dyDescent="0.25">
      <c r="A605" s="32">
        <v>1966</v>
      </c>
      <c r="B605" s="33" t="s">
        <v>889</v>
      </c>
      <c r="C605" s="33" t="s">
        <v>890</v>
      </c>
      <c r="D605" s="35">
        <v>434</v>
      </c>
      <c r="E605" s="35" t="s">
        <v>313</v>
      </c>
      <c r="F605" s="35" t="s">
        <v>348</v>
      </c>
      <c r="G605" s="43"/>
      <c r="H605" s="36">
        <v>43902</v>
      </c>
      <c r="I605" s="36">
        <v>43903</v>
      </c>
      <c r="J605" s="37">
        <f t="shared" si="50"/>
        <v>43933</v>
      </c>
      <c r="K605" s="72">
        <v>746000</v>
      </c>
      <c r="L605" s="38">
        <f>K605*0.19</f>
        <v>141740</v>
      </c>
      <c r="M605" s="72">
        <f t="shared" si="51"/>
        <v>887740</v>
      </c>
      <c r="N605" s="35" t="s">
        <v>21</v>
      </c>
      <c r="O605" s="73">
        <f t="shared" si="52"/>
        <v>746000</v>
      </c>
      <c r="P605" s="35" t="s">
        <v>22</v>
      </c>
      <c r="Q605" s="67">
        <v>3371</v>
      </c>
      <c r="R605" s="35"/>
      <c r="S605" s="35"/>
      <c r="T605" s="35"/>
    </row>
    <row r="606" spans="1:20" x14ac:dyDescent="0.25">
      <c r="A606" s="32">
        <v>1967</v>
      </c>
      <c r="B606" s="33" t="s">
        <v>891</v>
      </c>
      <c r="C606" s="43" t="s">
        <v>18</v>
      </c>
      <c r="D606" s="35" t="s">
        <v>892</v>
      </c>
      <c r="E606" s="35" t="s">
        <v>442</v>
      </c>
      <c r="F606" s="35" t="s">
        <v>893</v>
      </c>
      <c r="G606" s="43"/>
      <c r="H606" s="36">
        <v>43900</v>
      </c>
      <c r="I606" s="36">
        <v>43903</v>
      </c>
      <c r="J606" s="37">
        <f t="shared" si="50"/>
        <v>43933</v>
      </c>
      <c r="K606" s="72">
        <v>821260</v>
      </c>
      <c r="L606" s="38">
        <v>156039</v>
      </c>
      <c r="M606" s="72">
        <f t="shared" si="51"/>
        <v>977299</v>
      </c>
      <c r="N606" s="35" t="s">
        <v>35</v>
      </c>
      <c r="O606" s="73">
        <f t="shared" si="52"/>
        <v>821260</v>
      </c>
      <c r="P606" s="35" t="s">
        <v>36</v>
      </c>
      <c r="Q606" s="35">
        <v>3372</v>
      </c>
      <c r="R606" s="35"/>
      <c r="S606" s="35"/>
      <c r="T606" s="35"/>
    </row>
    <row r="607" spans="1:20" x14ac:dyDescent="0.25">
      <c r="A607" s="32">
        <v>1968</v>
      </c>
      <c r="B607" s="33" t="s">
        <v>894</v>
      </c>
      <c r="C607" s="43" t="s">
        <v>18</v>
      </c>
      <c r="D607" s="35">
        <v>5868</v>
      </c>
      <c r="E607" s="35" t="s">
        <v>189</v>
      </c>
      <c r="F607" s="35" t="s">
        <v>190</v>
      </c>
      <c r="G607" s="43"/>
      <c r="H607" s="36">
        <v>43899</v>
      </c>
      <c r="I607" s="36">
        <v>43903</v>
      </c>
      <c r="J607" s="37">
        <f t="shared" si="50"/>
        <v>43933</v>
      </c>
      <c r="K607" s="72">
        <v>109500</v>
      </c>
      <c r="L607" s="38"/>
      <c r="M607" s="72">
        <f t="shared" si="51"/>
        <v>109500</v>
      </c>
      <c r="N607" s="35" t="s">
        <v>28</v>
      </c>
      <c r="O607" s="73">
        <f t="shared" si="52"/>
        <v>109500</v>
      </c>
      <c r="P607" s="35" t="s">
        <v>29</v>
      </c>
      <c r="Q607" s="35">
        <v>3373</v>
      </c>
      <c r="R607" s="35"/>
      <c r="S607" s="35"/>
    </row>
    <row r="608" spans="1:20" x14ac:dyDescent="0.25">
      <c r="A608" s="119">
        <v>1969</v>
      </c>
      <c r="B608" s="120" t="s">
        <v>895</v>
      </c>
      <c r="C608" s="124" t="s">
        <v>18</v>
      </c>
      <c r="D608" s="122">
        <v>5867</v>
      </c>
      <c r="E608" s="122" t="s">
        <v>189</v>
      </c>
      <c r="F608" s="122" t="s">
        <v>190</v>
      </c>
      <c r="G608" s="43"/>
      <c r="H608" s="116">
        <v>43899</v>
      </c>
      <c r="I608" s="116">
        <v>43903</v>
      </c>
      <c r="J608" s="117">
        <f t="shared" si="50"/>
        <v>43933</v>
      </c>
      <c r="K608" s="118">
        <v>670000</v>
      </c>
      <c r="L608" s="118"/>
      <c r="M608" s="118">
        <f t="shared" si="51"/>
        <v>670000</v>
      </c>
      <c r="N608" s="35" t="s">
        <v>125</v>
      </c>
      <c r="O608" s="73">
        <f>30000+60000</f>
        <v>90000</v>
      </c>
      <c r="P608" s="35" t="s">
        <v>50</v>
      </c>
      <c r="Q608" s="35">
        <v>3374</v>
      </c>
      <c r="R608" s="35"/>
      <c r="S608" s="35"/>
    </row>
    <row r="609" spans="1:20" x14ac:dyDescent="0.25">
      <c r="A609" s="119"/>
      <c r="B609" s="120"/>
      <c r="C609" s="124"/>
      <c r="D609" s="122"/>
      <c r="E609" s="122"/>
      <c r="F609" s="122"/>
      <c r="G609" s="43"/>
      <c r="H609" s="116"/>
      <c r="I609" s="116"/>
      <c r="J609" s="117"/>
      <c r="K609" s="118"/>
      <c r="L609" s="118"/>
      <c r="M609" s="118"/>
      <c r="N609" s="35" t="s">
        <v>149</v>
      </c>
      <c r="O609" s="73">
        <f>260000+260000</f>
        <v>520000</v>
      </c>
      <c r="P609" s="35" t="s">
        <v>50</v>
      </c>
      <c r="Q609" s="35">
        <v>3374</v>
      </c>
      <c r="R609" s="35"/>
      <c r="S609" s="35"/>
    </row>
    <row r="610" spans="1:20" x14ac:dyDescent="0.25">
      <c r="A610" s="119"/>
      <c r="B610" s="120"/>
      <c r="C610" s="124"/>
      <c r="D610" s="122"/>
      <c r="E610" s="122"/>
      <c r="F610" s="122"/>
      <c r="G610" s="43"/>
      <c r="H610" s="116"/>
      <c r="I610" s="116"/>
      <c r="J610" s="117"/>
      <c r="K610" s="118"/>
      <c r="L610" s="118"/>
      <c r="M610" s="118"/>
      <c r="N610" s="35" t="s">
        <v>49</v>
      </c>
      <c r="O610" s="73">
        <f>60000</f>
        <v>60000</v>
      </c>
      <c r="P610" s="35" t="s">
        <v>50</v>
      </c>
      <c r="Q610" s="35">
        <v>3374</v>
      </c>
      <c r="R610" s="35"/>
      <c r="S610" s="35"/>
    </row>
    <row r="611" spans="1:20" x14ac:dyDescent="0.25">
      <c r="A611" s="32">
        <v>1970</v>
      </c>
      <c r="B611" s="33" t="s">
        <v>896</v>
      </c>
      <c r="C611" s="43" t="s">
        <v>721</v>
      </c>
      <c r="D611" s="35">
        <v>94697</v>
      </c>
      <c r="E611" s="35" t="s">
        <v>897</v>
      </c>
      <c r="F611" s="35" t="s">
        <v>216</v>
      </c>
      <c r="G611" s="43"/>
      <c r="H611" s="36">
        <v>43901</v>
      </c>
      <c r="I611" s="36">
        <v>43903</v>
      </c>
      <c r="J611" s="37">
        <f>I611+30</f>
        <v>43933</v>
      </c>
      <c r="K611" s="72">
        <v>930600</v>
      </c>
      <c r="L611" s="38"/>
      <c r="M611" s="72">
        <f>K611+L611</f>
        <v>930600</v>
      </c>
      <c r="N611" s="35" t="s">
        <v>65</v>
      </c>
      <c r="O611" s="73">
        <f>K611</f>
        <v>930600</v>
      </c>
      <c r="P611" s="35" t="s">
        <v>65</v>
      </c>
      <c r="Q611" s="52" t="s">
        <v>873</v>
      </c>
      <c r="R611" s="35"/>
      <c r="S611" s="35"/>
    </row>
    <row r="612" spans="1:20" x14ac:dyDescent="0.25">
      <c r="A612" s="32">
        <v>1971</v>
      </c>
      <c r="B612" s="33" t="s">
        <v>898</v>
      </c>
      <c r="C612" s="43" t="s">
        <v>62</v>
      </c>
      <c r="D612" s="35" t="s">
        <v>899</v>
      </c>
      <c r="E612" s="35" t="s">
        <v>58</v>
      </c>
      <c r="F612" s="35" t="s">
        <v>900</v>
      </c>
      <c r="G612" s="43"/>
      <c r="H612" s="36">
        <v>43892</v>
      </c>
      <c r="I612" s="36">
        <v>43903</v>
      </c>
      <c r="J612" s="37">
        <f>I612+30</f>
        <v>43933</v>
      </c>
      <c r="K612" s="72">
        <v>4173798</v>
      </c>
      <c r="L612" s="38"/>
      <c r="M612" s="72">
        <f>K612+L612</f>
        <v>4173798</v>
      </c>
      <c r="N612" s="35" t="s">
        <v>65</v>
      </c>
      <c r="O612" s="73">
        <f>K612</f>
        <v>4173798</v>
      </c>
      <c r="P612" s="35" t="s">
        <v>65</v>
      </c>
      <c r="Q612" s="35" t="s">
        <v>901</v>
      </c>
      <c r="R612" s="35"/>
      <c r="S612" s="35"/>
    </row>
    <row r="613" spans="1:20" x14ac:dyDescent="0.25">
      <c r="A613" s="32">
        <v>1972</v>
      </c>
      <c r="B613" s="33" t="s">
        <v>902</v>
      </c>
      <c r="C613" s="43" t="s">
        <v>62</v>
      </c>
      <c r="D613" s="35" t="s">
        <v>903</v>
      </c>
      <c r="E613" s="35" t="s">
        <v>753</v>
      </c>
      <c r="F613" s="35" t="s">
        <v>904</v>
      </c>
      <c r="G613" s="43"/>
      <c r="H613" s="36">
        <v>43901</v>
      </c>
      <c r="I613" s="36">
        <v>43903</v>
      </c>
      <c r="J613" s="37">
        <f>I613+30</f>
        <v>43933</v>
      </c>
      <c r="K613" s="72">
        <v>32839</v>
      </c>
      <c r="L613" s="38"/>
      <c r="M613" s="72">
        <f>K613+L613</f>
        <v>32839</v>
      </c>
      <c r="N613" s="35" t="s">
        <v>65</v>
      </c>
      <c r="O613" s="73">
        <f>K613</f>
        <v>32839</v>
      </c>
      <c r="P613" s="35" t="s">
        <v>65</v>
      </c>
      <c r="Q613" s="35" t="s">
        <v>905</v>
      </c>
      <c r="R613" s="35"/>
      <c r="S613" s="35"/>
    </row>
    <row r="614" spans="1:20" x14ac:dyDescent="0.25">
      <c r="A614" s="119">
        <v>1973</v>
      </c>
      <c r="B614" s="120" t="s">
        <v>906</v>
      </c>
      <c r="C614" s="124" t="s">
        <v>18</v>
      </c>
      <c r="D614" s="122">
        <v>4351</v>
      </c>
      <c r="E614" s="122" t="s">
        <v>259</v>
      </c>
      <c r="F614" s="122" t="s">
        <v>907</v>
      </c>
      <c r="G614" s="43"/>
      <c r="H614" s="116">
        <v>43906</v>
      </c>
      <c r="I614" s="116">
        <v>43906</v>
      </c>
      <c r="J614" s="117">
        <v>43936</v>
      </c>
      <c r="K614" s="118">
        <v>920260</v>
      </c>
      <c r="L614" s="118">
        <v>73621</v>
      </c>
      <c r="M614" s="118">
        <v>993881</v>
      </c>
      <c r="N614" s="35" t="s">
        <v>35</v>
      </c>
      <c r="O614" s="73">
        <v>225170</v>
      </c>
      <c r="P614" s="35" t="s">
        <v>36</v>
      </c>
      <c r="Q614" s="35">
        <v>3380</v>
      </c>
      <c r="R614" s="35"/>
      <c r="S614" s="35"/>
      <c r="T614" s="35"/>
    </row>
    <row r="615" spans="1:20" x14ac:dyDescent="0.25">
      <c r="A615" s="119"/>
      <c r="B615" s="120"/>
      <c r="C615" s="124"/>
      <c r="D615" s="122"/>
      <c r="E615" s="122"/>
      <c r="F615" s="122"/>
      <c r="G615" s="43"/>
      <c r="H615" s="116"/>
      <c r="I615" s="116"/>
      <c r="J615" s="117"/>
      <c r="K615" s="118"/>
      <c r="L615" s="118"/>
      <c r="M615" s="118"/>
      <c r="N615" s="35" t="s">
        <v>145</v>
      </c>
      <c r="O615" s="73">
        <v>88110</v>
      </c>
      <c r="P615" s="35" t="s">
        <v>36</v>
      </c>
      <c r="Q615" s="35">
        <v>3380</v>
      </c>
      <c r="R615" s="35"/>
      <c r="S615" s="35"/>
    </row>
    <row r="616" spans="1:20" x14ac:dyDescent="0.25">
      <c r="A616" s="119"/>
      <c r="B616" s="120"/>
      <c r="C616" s="124"/>
      <c r="D616" s="122"/>
      <c r="E616" s="122"/>
      <c r="F616" s="122"/>
      <c r="G616" s="43"/>
      <c r="H616" s="116"/>
      <c r="I616" s="116"/>
      <c r="J616" s="117"/>
      <c r="K616" s="118"/>
      <c r="L616" s="118"/>
      <c r="M616" s="118"/>
      <c r="N616" s="35" t="s">
        <v>121</v>
      </c>
      <c r="O616" s="73">
        <v>567820</v>
      </c>
      <c r="P616" s="35" t="s">
        <v>36</v>
      </c>
      <c r="Q616" s="35">
        <v>3380</v>
      </c>
      <c r="R616" s="35"/>
      <c r="S616" s="35"/>
    </row>
    <row r="617" spans="1:20" x14ac:dyDescent="0.25">
      <c r="A617" s="119"/>
      <c r="B617" s="120"/>
      <c r="C617" s="124"/>
      <c r="D617" s="122"/>
      <c r="E617" s="122"/>
      <c r="F617" s="122"/>
      <c r="G617" s="43"/>
      <c r="H617" s="116"/>
      <c r="I617" s="116"/>
      <c r="J617" s="117"/>
      <c r="K617" s="118"/>
      <c r="L617" s="118"/>
      <c r="M617" s="118"/>
      <c r="N617" s="35" t="s">
        <v>44</v>
      </c>
      <c r="O617" s="73">
        <v>39160</v>
      </c>
      <c r="P617" s="35" t="s">
        <v>99</v>
      </c>
      <c r="Q617" s="35">
        <v>3380</v>
      </c>
      <c r="R617" s="35"/>
      <c r="S617" s="35"/>
    </row>
    <row r="618" spans="1:20" x14ac:dyDescent="0.25">
      <c r="A618" s="32">
        <v>1974</v>
      </c>
      <c r="B618" s="33" t="s">
        <v>908</v>
      </c>
      <c r="C618" s="43" t="s">
        <v>721</v>
      </c>
      <c r="D618" s="35">
        <v>4352</v>
      </c>
      <c r="E618" s="35" t="s">
        <v>259</v>
      </c>
      <c r="F618" s="35" t="s">
        <v>909</v>
      </c>
      <c r="G618" s="43"/>
      <c r="H618" s="36">
        <v>43906</v>
      </c>
      <c r="I618" s="36">
        <v>43906</v>
      </c>
      <c r="J618" s="37">
        <v>43936</v>
      </c>
      <c r="K618" s="72">
        <v>1016750</v>
      </c>
      <c r="L618" s="38">
        <v>81340</v>
      </c>
      <c r="M618" s="72">
        <v>1098090</v>
      </c>
      <c r="N618" s="35" t="s">
        <v>65</v>
      </c>
      <c r="O618" s="73">
        <f t="shared" ref="O618:O632" si="53">K618</f>
        <v>1016750</v>
      </c>
      <c r="P618" s="35" t="s">
        <v>65</v>
      </c>
      <c r="Q618" s="52" t="s">
        <v>873</v>
      </c>
      <c r="R618" s="35"/>
      <c r="S618" s="35"/>
    </row>
    <row r="619" spans="1:20" x14ac:dyDescent="0.25">
      <c r="A619" s="32">
        <v>1975</v>
      </c>
      <c r="B619" s="33" t="s">
        <v>910</v>
      </c>
      <c r="C619" s="43" t="s">
        <v>18</v>
      </c>
      <c r="D619" s="35">
        <v>65</v>
      </c>
      <c r="E619" s="35" t="s">
        <v>760</v>
      </c>
      <c r="F619" s="35" t="s">
        <v>761</v>
      </c>
      <c r="G619" s="43"/>
      <c r="H619" s="36">
        <v>43900</v>
      </c>
      <c r="I619" s="36">
        <v>43906</v>
      </c>
      <c r="J619" s="37">
        <v>43936</v>
      </c>
      <c r="K619" s="72">
        <v>877803</v>
      </c>
      <c r="L619" s="38">
        <v>166783</v>
      </c>
      <c r="M619" s="72">
        <v>1044586</v>
      </c>
      <c r="N619" s="35" t="s">
        <v>117</v>
      </c>
      <c r="O619" s="73">
        <f t="shared" si="53"/>
        <v>877803</v>
      </c>
      <c r="P619" s="35" t="s">
        <v>29</v>
      </c>
      <c r="Q619" s="64">
        <v>3382</v>
      </c>
      <c r="R619" s="35"/>
      <c r="S619" s="35"/>
    </row>
    <row r="620" spans="1:20" x14ac:dyDescent="0.25">
      <c r="A620" s="32">
        <v>1976</v>
      </c>
      <c r="B620" s="33" t="s">
        <v>911</v>
      </c>
      <c r="C620" s="43" t="s">
        <v>18</v>
      </c>
      <c r="D620" s="35">
        <v>72</v>
      </c>
      <c r="E620" s="35" t="s">
        <v>912</v>
      </c>
      <c r="F620" s="35" t="s">
        <v>913</v>
      </c>
      <c r="G620" s="43"/>
      <c r="H620" s="36">
        <v>43902</v>
      </c>
      <c r="I620" s="36">
        <v>43902</v>
      </c>
      <c r="J620" s="37">
        <v>43932</v>
      </c>
      <c r="K620" s="72">
        <v>1695450</v>
      </c>
      <c r="L620" s="38"/>
      <c r="M620" s="72">
        <v>1695450</v>
      </c>
      <c r="N620" s="35" t="s">
        <v>28</v>
      </c>
      <c r="O620" s="73">
        <f t="shared" si="53"/>
        <v>1695450</v>
      </c>
      <c r="P620" s="35" t="s">
        <v>29</v>
      </c>
      <c r="Q620" s="64" t="s">
        <v>914</v>
      </c>
      <c r="R620" s="35"/>
      <c r="S620" s="35"/>
    </row>
    <row r="621" spans="1:20" x14ac:dyDescent="0.25">
      <c r="A621" s="32">
        <v>1977</v>
      </c>
      <c r="B621" s="33" t="s">
        <v>915</v>
      </c>
      <c r="C621" s="43" t="s">
        <v>18</v>
      </c>
      <c r="D621" s="35" t="s">
        <v>916</v>
      </c>
      <c r="E621" s="35" t="s">
        <v>917</v>
      </c>
      <c r="F621" s="35" t="s">
        <v>918</v>
      </c>
      <c r="G621" s="43"/>
      <c r="H621" s="36">
        <v>43906</v>
      </c>
      <c r="I621" s="36">
        <v>43906</v>
      </c>
      <c r="J621" s="37">
        <v>43936</v>
      </c>
      <c r="K621" s="72">
        <v>1655800</v>
      </c>
      <c r="L621" s="38"/>
      <c r="M621" s="72">
        <v>1655800</v>
      </c>
      <c r="N621" s="35" t="s">
        <v>28</v>
      </c>
      <c r="O621" s="73">
        <f t="shared" si="53"/>
        <v>1655800</v>
      </c>
      <c r="P621" s="35" t="s">
        <v>29</v>
      </c>
      <c r="Q621" s="64">
        <v>3383</v>
      </c>
      <c r="R621" s="35"/>
      <c r="S621" s="35"/>
    </row>
    <row r="622" spans="1:20" x14ac:dyDescent="0.25">
      <c r="A622" s="32">
        <v>1978</v>
      </c>
      <c r="B622" s="33" t="s">
        <v>919</v>
      </c>
      <c r="C622" s="43" t="s">
        <v>62</v>
      </c>
      <c r="D622" s="35">
        <v>58</v>
      </c>
      <c r="E622" s="35" t="s">
        <v>189</v>
      </c>
      <c r="F622" s="35" t="s">
        <v>920</v>
      </c>
      <c r="G622" s="43"/>
      <c r="H622" s="36">
        <v>43907</v>
      </c>
      <c r="I622" s="36">
        <v>43907</v>
      </c>
      <c r="J622" s="37">
        <f t="shared" ref="J622:J633" si="54">I622+30</f>
        <v>43937</v>
      </c>
      <c r="K622" s="72">
        <v>60000</v>
      </c>
      <c r="L622" s="38"/>
      <c r="M622" s="72">
        <f t="shared" ref="M622:M633" si="55">K622+L622</f>
        <v>60000</v>
      </c>
      <c r="N622" s="35" t="s">
        <v>65</v>
      </c>
      <c r="O622" s="73">
        <f t="shared" si="53"/>
        <v>60000</v>
      </c>
      <c r="P622" s="35" t="s">
        <v>65</v>
      </c>
      <c r="Q622" s="52" t="s">
        <v>921</v>
      </c>
      <c r="R622" s="35"/>
      <c r="S622" s="35"/>
    </row>
    <row r="623" spans="1:20" x14ac:dyDescent="0.25">
      <c r="A623" s="32">
        <v>1979</v>
      </c>
      <c r="B623" s="33" t="s">
        <v>922</v>
      </c>
      <c r="C623" s="40" t="s">
        <v>57</v>
      </c>
      <c r="D623" s="35" t="s">
        <v>923</v>
      </c>
      <c r="E623" s="35" t="s">
        <v>77</v>
      </c>
      <c r="F623" s="35" t="s">
        <v>924</v>
      </c>
      <c r="G623" s="43"/>
      <c r="H623" s="36">
        <v>43907</v>
      </c>
      <c r="I623" s="36">
        <v>43907</v>
      </c>
      <c r="J623" s="37">
        <f t="shared" si="54"/>
        <v>43937</v>
      </c>
      <c r="K623" s="72">
        <v>57098548</v>
      </c>
      <c r="L623" s="38"/>
      <c r="M623" s="72">
        <f t="shared" si="55"/>
        <v>57098548</v>
      </c>
      <c r="N623" s="35" t="s">
        <v>79</v>
      </c>
      <c r="O623" s="73">
        <f t="shared" si="53"/>
        <v>57098548</v>
      </c>
      <c r="P623" s="35" t="s">
        <v>55</v>
      </c>
      <c r="Q623" s="64">
        <v>3384</v>
      </c>
      <c r="R623" s="35"/>
      <c r="S623" s="35"/>
      <c r="T623" s="35"/>
    </row>
    <row r="624" spans="1:20" x14ac:dyDescent="0.25">
      <c r="A624" s="32">
        <v>1980</v>
      </c>
      <c r="B624" s="33" t="s">
        <v>925</v>
      </c>
      <c r="C624" s="43" t="s">
        <v>18</v>
      </c>
      <c r="D624" s="35" t="s">
        <v>926</v>
      </c>
      <c r="E624" s="35" t="s">
        <v>77</v>
      </c>
      <c r="F624" s="35" t="s">
        <v>927</v>
      </c>
      <c r="G624" s="43"/>
      <c r="H624" s="36">
        <v>43907</v>
      </c>
      <c r="I624" s="36">
        <v>43907</v>
      </c>
      <c r="J624" s="37">
        <f t="shared" si="54"/>
        <v>43937</v>
      </c>
      <c r="K624" s="72">
        <v>3225000</v>
      </c>
      <c r="L624" s="38"/>
      <c r="M624" s="72">
        <f t="shared" si="55"/>
        <v>3225000</v>
      </c>
      <c r="N624" s="35" t="s">
        <v>79</v>
      </c>
      <c r="O624" s="73">
        <f t="shared" si="53"/>
        <v>3225000</v>
      </c>
      <c r="P624" s="35" t="s">
        <v>55</v>
      </c>
      <c r="Q624" s="64">
        <v>3385</v>
      </c>
      <c r="R624" s="35"/>
      <c r="S624" s="35"/>
      <c r="T624" s="35"/>
    </row>
    <row r="625" spans="1:20" x14ac:dyDescent="0.25">
      <c r="A625" s="32">
        <v>1981</v>
      </c>
      <c r="B625" s="33" t="s">
        <v>928</v>
      </c>
      <c r="C625" s="43" t="s">
        <v>18</v>
      </c>
      <c r="D625" s="35">
        <v>12</v>
      </c>
      <c r="E625" s="35" t="s">
        <v>929</v>
      </c>
      <c r="F625" s="35" t="s">
        <v>930</v>
      </c>
      <c r="G625" s="43"/>
      <c r="H625" s="36">
        <v>43899</v>
      </c>
      <c r="I625" s="36">
        <v>43899</v>
      </c>
      <c r="J625" s="37">
        <f t="shared" si="54"/>
        <v>43929</v>
      </c>
      <c r="K625" s="72">
        <v>1510450</v>
      </c>
      <c r="L625" s="38"/>
      <c r="M625" s="72">
        <f t="shared" si="55"/>
        <v>1510450</v>
      </c>
      <c r="N625" s="35" t="s">
        <v>54</v>
      </c>
      <c r="O625" s="73">
        <f t="shared" si="53"/>
        <v>1510450</v>
      </c>
      <c r="P625" s="35" t="s">
        <v>55</v>
      </c>
      <c r="Q625" s="64" t="s">
        <v>931</v>
      </c>
      <c r="R625" s="35"/>
      <c r="S625" s="35"/>
      <c r="T625" s="35"/>
    </row>
    <row r="626" spans="1:20" x14ac:dyDescent="0.25">
      <c r="A626" s="32">
        <v>1982</v>
      </c>
      <c r="B626" s="33" t="s">
        <v>932</v>
      </c>
      <c r="C626" s="43" t="s">
        <v>18</v>
      </c>
      <c r="D626" s="35">
        <v>9604</v>
      </c>
      <c r="E626" s="35" t="s">
        <v>33</v>
      </c>
      <c r="F626" s="35" t="s">
        <v>933</v>
      </c>
      <c r="G626" s="43"/>
      <c r="H626" s="36">
        <v>43907</v>
      </c>
      <c r="I626" s="36">
        <v>43907</v>
      </c>
      <c r="J626" s="37">
        <f t="shared" si="54"/>
        <v>43937</v>
      </c>
      <c r="K626" s="72">
        <v>16045442</v>
      </c>
      <c r="L626" s="38">
        <v>3048634</v>
      </c>
      <c r="M626" s="72">
        <f t="shared" si="55"/>
        <v>19094076</v>
      </c>
      <c r="N626" s="35" t="s">
        <v>35</v>
      </c>
      <c r="O626" s="73">
        <f t="shared" si="53"/>
        <v>16045442</v>
      </c>
      <c r="P626" s="35" t="s">
        <v>36</v>
      </c>
      <c r="Q626" s="64">
        <v>3386</v>
      </c>
      <c r="R626" s="35"/>
      <c r="S626" s="35"/>
      <c r="T626" s="35"/>
    </row>
    <row r="627" spans="1:20" x14ac:dyDescent="0.25">
      <c r="A627" s="32">
        <v>1983</v>
      </c>
      <c r="B627" s="33" t="s">
        <v>934</v>
      </c>
      <c r="C627" s="43" t="s">
        <v>62</v>
      </c>
      <c r="D627" s="35">
        <v>2096</v>
      </c>
      <c r="E627" s="35" t="s">
        <v>935</v>
      </c>
      <c r="F627" s="35" t="s">
        <v>936</v>
      </c>
      <c r="G627" s="43"/>
      <c r="H627" s="36">
        <v>43907</v>
      </c>
      <c r="I627" s="36">
        <v>43907</v>
      </c>
      <c r="J627" s="37">
        <f t="shared" si="54"/>
        <v>43937</v>
      </c>
      <c r="K627" s="72">
        <v>586000</v>
      </c>
      <c r="L627" s="38">
        <v>111340</v>
      </c>
      <c r="M627" s="72">
        <f t="shared" si="55"/>
        <v>697340</v>
      </c>
      <c r="N627" s="35" t="s">
        <v>65</v>
      </c>
      <c r="O627" s="73">
        <f t="shared" si="53"/>
        <v>586000</v>
      </c>
      <c r="P627" s="35" t="s">
        <v>65</v>
      </c>
      <c r="Q627" s="35" t="s">
        <v>937</v>
      </c>
      <c r="R627" s="35"/>
      <c r="S627" s="35"/>
    </row>
    <row r="628" spans="1:20" x14ac:dyDescent="0.25">
      <c r="A628" s="32">
        <v>1984</v>
      </c>
      <c r="B628" s="33" t="s">
        <v>938</v>
      </c>
      <c r="C628" s="43" t="s">
        <v>62</v>
      </c>
      <c r="D628" s="35">
        <v>2097</v>
      </c>
      <c r="E628" s="35" t="s">
        <v>935</v>
      </c>
      <c r="F628" s="35" t="s">
        <v>939</v>
      </c>
      <c r="G628" s="43"/>
      <c r="H628" s="36">
        <v>43907</v>
      </c>
      <c r="I628" s="36">
        <v>43907</v>
      </c>
      <c r="J628" s="37">
        <f t="shared" si="54"/>
        <v>43937</v>
      </c>
      <c r="K628" s="72">
        <v>9000000</v>
      </c>
      <c r="L628" s="38">
        <v>1710000</v>
      </c>
      <c r="M628" s="72">
        <f t="shared" si="55"/>
        <v>10710000</v>
      </c>
      <c r="N628" s="35" t="s">
        <v>65</v>
      </c>
      <c r="O628" s="73">
        <f t="shared" si="53"/>
        <v>9000000</v>
      </c>
      <c r="P628" s="35" t="s">
        <v>65</v>
      </c>
      <c r="Q628" s="35" t="s">
        <v>940</v>
      </c>
      <c r="R628" s="35"/>
      <c r="S628" s="35"/>
    </row>
    <row r="629" spans="1:20" x14ac:dyDescent="0.25">
      <c r="A629" s="32">
        <v>1985</v>
      </c>
      <c r="B629" s="33" t="s">
        <v>941</v>
      </c>
      <c r="C629" s="43" t="s">
        <v>18</v>
      </c>
      <c r="D629" s="35" t="s">
        <v>942</v>
      </c>
      <c r="E629" s="35" t="s">
        <v>799</v>
      </c>
      <c r="F629" s="35" t="s">
        <v>943</v>
      </c>
      <c r="G629" s="43"/>
      <c r="H629" s="36">
        <v>43908</v>
      </c>
      <c r="I629" s="36">
        <v>43908</v>
      </c>
      <c r="J629" s="37">
        <f t="shared" si="54"/>
        <v>43938</v>
      </c>
      <c r="K629" s="72">
        <v>660000</v>
      </c>
      <c r="L629" s="38">
        <v>125400</v>
      </c>
      <c r="M629" s="72">
        <f t="shared" si="55"/>
        <v>785400</v>
      </c>
      <c r="N629" s="35" t="s">
        <v>60</v>
      </c>
      <c r="O629" s="73">
        <f t="shared" si="53"/>
        <v>660000</v>
      </c>
      <c r="P629" s="35" t="s">
        <v>55</v>
      </c>
      <c r="Q629" s="64">
        <v>3390</v>
      </c>
      <c r="R629" s="35"/>
      <c r="S629" s="35"/>
      <c r="T629" s="35"/>
    </row>
    <row r="630" spans="1:20" x14ac:dyDescent="0.25">
      <c r="A630" s="32">
        <v>1985</v>
      </c>
      <c r="B630" s="33" t="s">
        <v>944</v>
      </c>
      <c r="C630" s="43" t="s">
        <v>18</v>
      </c>
      <c r="D630" s="35" t="s">
        <v>945</v>
      </c>
      <c r="E630" s="35" t="s">
        <v>229</v>
      </c>
      <c r="F630" s="35" t="s">
        <v>230</v>
      </c>
      <c r="G630" s="43"/>
      <c r="H630" s="36">
        <v>43908</v>
      </c>
      <c r="I630" s="36">
        <v>43908</v>
      </c>
      <c r="J630" s="37">
        <f t="shared" si="54"/>
        <v>43938</v>
      </c>
      <c r="K630" s="72">
        <v>3800000</v>
      </c>
      <c r="L630" s="38">
        <v>152000</v>
      </c>
      <c r="M630" s="72">
        <f t="shared" si="55"/>
        <v>3952000</v>
      </c>
      <c r="N630" s="35" t="s">
        <v>73</v>
      </c>
      <c r="O630" s="73">
        <f t="shared" si="53"/>
        <v>3800000</v>
      </c>
      <c r="P630" s="35" t="s">
        <v>36</v>
      </c>
      <c r="Q630" s="64">
        <v>3391</v>
      </c>
      <c r="R630" s="35"/>
      <c r="S630" s="35"/>
      <c r="T630" s="35"/>
    </row>
    <row r="631" spans="1:20" x14ac:dyDescent="0.25">
      <c r="A631" s="32">
        <v>1986</v>
      </c>
      <c r="B631" s="33" t="s">
        <v>946</v>
      </c>
      <c r="C631" s="43" t="s">
        <v>18</v>
      </c>
      <c r="D631" s="35" t="s">
        <v>947</v>
      </c>
      <c r="E631" s="35" t="s">
        <v>948</v>
      </c>
      <c r="F631" s="35" t="s">
        <v>949</v>
      </c>
      <c r="G631" s="43"/>
      <c r="H631" s="36">
        <v>43907</v>
      </c>
      <c r="I631" s="36">
        <v>43908</v>
      </c>
      <c r="J631" s="37">
        <f t="shared" si="54"/>
        <v>43938</v>
      </c>
      <c r="K631" s="72">
        <f>1326763+7000</f>
        <v>1333763</v>
      </c>
      <c r="L631" s="38">
        <v>253415</v>
      </c>
      <c r="M631" s="72">
        <f t="shared" si="55"/>
        <v>1587178</v>
      </c>
      <c r="N631" s="35" t="s">
        <v>289</v>
      </c>
      <c r="O631" s="73">
        <f t="shared" si="53"/>
        <v>1333763</v>
      </c>
      <c r="P631" s="35" t="s">
        <v>29</v>
      </c>
      <c r="Q631" s="68"/>
      <c r="R631" s="35"/>
      <c r="S631" s="35"/>
    </row>
    <row r="632" spans="1:20" x14ac:dyDescent="0.25">
      <c r="A632" s="32">
        <v>1987</v>
      </c>
      <c r="B632" s="33" t="s">
        <v>950</v>
      </c>
      <c r="C632" s="43" t="s">
        <v>18</v>
      </c>
      <c r="D632" s="35" t="s">
        <v>951</v>
      </c>
      <c r="E632" s="35" t="s">
        <v>952</v>
      </c>
      <c r="F632" s="35" t="s">
        <v>949</v>
      </c>
      <c r="G632" s="43"/>
      <c r="H632" s="36">
        <v>43908</v>
      </c>
      <c r="I632" s="36">
        <v>43908</v>
      </c>
      <c r="J632" s="37">
        <f t="shared" si="54"/>
        <v>43938</v>
      </c>
      <c r="K632" s="72">
        <f>1446846+7000</f>
        <v>1453846</v>
      </c>
      <c r="L632" s="38">
        <v>276230</v>
      </c>
      <c r="M632" s="72">
        <f t="shared" si="55"/>
        <v>1730076</v>
      </c>
      <c r="N632" s="35" t="s">
        <v>289</v>
      </c>
      <c r="O632" s="73">
        <f t="shared" si="53"/>
        <v>1453846</v>
      </c>
      <c r="P632" s="35" t="s">
        <v>29</v>
      </c>
      <c r="Q632" s="68"/>
      <c r="R632" s="35"/>
      <c r="S632" s="35"/>
    </row>
    <row r="633" spans="1:20" x14ac:dyDescent="0.25">
      <c r="A633" s="119">
        <v>1988</v>
      </c>
      <c r="B633" s="120" t="s">
        <v>953</v>
      </c>
      <c r="C633" s="124" t="s">
        <v>18</v>
      </c>
      <c r="D633" s="122">
        <v>4354</v>
      </c>
      <c r="E633" s="122" t="s">
        <v>259</v>
      </c>
      <c r="F633" s="122" t="s">
        <v>954</v>
      </c>
      <c r="G633" s="43"/>
      <c r="H633" s="116">
        <v>43907</v>
      </c>
      <c r="I633" s="116">
        <v>43909</v>
      </c>
      <c r="J633" s="117">
        <f t="shared" si="54"/>
        <v>43939</v>
      </c>
      <c r="K633" s="118">
        <v>352440</v>
      </c>
      <c r="L633" s="118">
        <v>28192</v>
      </c>
      <c r="M633" s="118">
        <f t="shared" si="55"/>
        <v>380632</v>
      </c>
      <c r="N633" s="35" t="s">
        <v>145</v>
      </c>
      <c r="O633" s="73">
        <v>176220</v>
      </c>
      <c r="P633" s="35" t="s">
        <v>36</v>
      </c>
      <c r="Q633" s="35">
        <v>3392</v>
      </c>
      <c r="R633" s="35"/>
      <c r="S633" s="35"/>
      <c r="T633" s="35"/>
    </row>
    <row r="634" spans="1:20" x14ac:dyDescent="0.25">
      <c r="A634" s="119"/>
      <c r="B634" s="120"/>
      <c r="C634" s="124"/>
      <c r="D634" s="122"/>
      <c r="E634" s="122"/>
      <c r="F634" s="122"/>
      <c r="G634" s="43"/>
      <c r="H634" s="116"/>
      <c r="I634" s="116"/>
      <c r="J634" s="117"/>
      <c r="K634" s="118"/>
      <c r="L634" s="118"/>
      <c r="M634" s="118"/>
      <c r="N634" s="35" t="s">
        <v>121</v>
      </c>
      <c r="O634" s="73">
        <v>146850</v>
      </c>
      <c r="P634" s="35" t="s">
        <v>36</v>
      </c>
      <c r="Q634" s="35">
        <v>3392</v>
      </c>
      <c r="R634" s="35"/>
      <c r="S634" s="35"/>
    </row>
    <row r="635" spans="1:20" x14ac:dyDescent="0.25">
      <c r="A635" s="119"/>
      <c r="B635" s="120"/>
      <c r="C635" s="124"/>
      <c r="D635" s="122"/>
      <c r="E635" s="122"/>
      <c r="F635" s="122"/>
      <c r="G635" s="43"/>
      <c r="H635" s="116"/>
      <c r="I635" s="116"/>
      <c r="J635" s="117"/>
      <c r="K635" s="118"/>
      <c r="L635" s="118"/>
      <c r="M635" s="118"/>
      <c r="N635" s="35" t="s">
        <v>44</v>
      </c>
      <c r="O635" s="73">
        <v>29370</v>
      </c>
      <c r="P635" s="35" t="s">
        <v>99</v>
      </c>
      <c r="Q635" s="35">
        <v>3392</v>
      </c>
      <c r="R635" s="35"/>
      <c r="S635" s="35"/>
    </row>
    <row r="636" spans="1:20" x14ac:dyDescent="0.25">
      <c r="A636" s="32">
        <v>1989</v>
      </c>
      <c r="B636" s="33" t="s">
        <v>955</v>
      </c>
      <c r="C636" s="43" t="s">
        <v>18</v>
      </c>
      <c r="D636" s="35">
        <v>4353</v>
      </c>
      <c r="E636" s="35" t="s">
        <v>259</v>
      </c>
      <c r="F636" s="35" t="s">
        <v>907</v>
      </c>
      <c r="G636" s="43"/>
      <c r="H636" s="36">
        <v>43907</v>
      </c>
      <c r="I636" s="36">
        <v>43907</v>
      </c>
      <c r="J636" s="37">
        <f>I636+30</f>
        <v>43937</v>
      </c>
      <c r="K636" s="72">
        <v>643250</v>
      </c>
      <c r="L636" s="38">
        <v>51460</v>
      </c>
      <c r="M636" s="72">
        <f>K636+L636</f>
        <v>694710</v>
      </c>
      <c r="N636" s="35" t="s">
        <v>125</v>
      </c>
      <c r="O636" s="73">
        <f>K636</f>
        <v>643250</v>
      </c>
      <c r="P636" s="35" t="s">
        <v>50</v>
      </c>
      <c r="Q636" s="35">
        <v>3393</v>
      </c>
      <c r="R636" s="35"/>
      <c r="S636" s="35"/>
    </row>
    <row r="637" spans="1:20" x14ac:dyDescent="0.25">
      <c r="A637" s="32">
        <v>1990</v>
      </c>
      <c r="B637" s="33" t="s">
        <v>956</v>
      </c>
      <c r="C637" s="33" t="s">
        <v>57</v>
      </c>
      <c r="D637" s="35">
        <v>3749985919</v>
      </c>
      <c r="E637" s="35" t="s">
        <v>521</v>
      </c>
      <c r="F637" s="35" t="s">
        <v>957</v>
      </c>
      <c r="G637" s="43"/>
      <c r="H637" s="36">
        <v>43907</v>
      </c>
      <c r="I637" s="36">
        <v>43909</v>
      </c>
      <c r="J637" s="37">
        <f>I637+30</f>
        <v>43939</v>
      </c>
      <c r="K637" s="72">
        <v>45294000</v>
      </c>
      <c r="L637" s="38">
        <v>8605860</v>
      </c>
      <c r="M637" s="72">
        <f>K637+L637</f>
        <v>53899860</v>
      </c>
      <c r="N637" s="35" t="s">
        <v>60</v>
      </c>
      <c r="O637" s="73">
        <f>K637</f>
        <v>45294000</v>
      </c>
      <c r="P637" s="35" t="s">
        <v>55</v>
      </c>
      <c r="Q637" s="35">
        <v>3394</v>
      </c>
      <c r="R637" s="35"/>
      <c r="S637" s="35"/>
      <c r="T637" s="35"/>
    </row>
    <row r="638" spans="1:20" x14ac:dyDescent="0.25">
      <c r="A638" s="32">
        <v>1991</v>
      </c>
      <c r="B638" s="33" t="s">
        <v>958</v>
      </c>
      <c r="C638" s="33" t="s">
        <v>487</v>
      </c>
      <c r="D638" s="35">
        <v>109</v>
      </c>
      <c r="E638" s="35" t="s">
        <v>959</v>
      </c>
      <c r="F638" s="35" t="s">
        <v>960</v>
      </c>
      <c r="G638" s="43"/>
      <c r="H638" s="36">
        <v>43877</v>
      </c>
      <c r="I638" s="36">
        <v>43909</v>
      </c>
      <c r="J638" s="37">
        <f>I638+30</f>
        <v>43939</v>
      </c>
      <c r="K638" s="72">
        <v>5000000</v>
      </c>
      <c r="L638" s="38">
        <v>950000</v>
      </c>
      <c r="M638" s="72">
        <f>K638+L638</f>
        <v>5950000</v>
      </c>
      <c r="N638" s="35" t="s">
        <v>186</v>
      </c>
      <c r="O638" s="73">
        <f>K638</f>
        <v>5000000</v>
      </c>
      <c r="P638" s="35" t="s">
        <v>29</v>
      </c>
      <c r="Q638" s="35">
        <v>3395</v>
      </c>
      <c r="R638" s="35"/>
      <c r="S638" s="35"/>
    </row>
    <row r="639" spans="1:20" x14ac:dyDescent="0.25">
      <c r="A639" s="32">
        <v>1992</v>
      </c>
      <c r="B639" s="33" t="s">
        <v>961</v>
      </c>
      <c r="C639" s="43" t="s">
        <v>18</v>
      </c>
      <c r="D639" s="35">
        <v>304595</v>
      </c>
      <c r="E639" s="35" t="s">
        <v>862</v>
      </c>
      <c r="F639" s="35" t="s">
        <v>962</v>
      </c>
      <c r="G639" s="43"/>
      <c r="H639" s="36">
        <v>43907</v>
      </c>
      <c r="I639" s="36">
        <v>43909</v>
      </c>
      <c r="J639" s="37">
        <f>I639+30</f>
        <v>43939</v>
      </c>
      <c r="K639" s="72">
        <v>450000</v>
      </c>
      <c r="L639" s="38">
        <v>85500</v>
      </c>
      <c r="M639" s="72">
        <f>K639+L639</f>
        <v>535500</v>
      </c>
      <c r="N639" s="35" t="s">
        <v>146</v>
      </c>
      <c r="O639" s="73">
        <f>K639</f>
        <v>450000</v>
      </c>
      <c r="P639" s="35" t="s">
        <v>36</v>
      </c>
      <c r="Q639" s="35">
        <v>3396</v>
      </c>
      <c r="R639" s="35"/>
      <c r="S639" s="35"/>
      <c r="T639" s="35"/>
    </row>
    <row r="640" spans="1:20" x14ac:dyDescent="0.25">
      <c r="A640" s="119">
        <v>1993</v>
      </c>
      <c r="B640" s="120" t="s">
        <v>963</v>
      </c>
      <c r="C640" s="124" t="s">
        <v>18</v>
      </c>
      <c r="D640" s="122">
        <v>304596</v>
      </c>
      <c r="E640" s="122" t="s">
        <v>964</v>
      </c>
      <c r="F640" s="122" t="s">
        <v>965</v>
      </c>
      <c r="G640" s="43"/>
      <c r="H640" s="116">
        <v>43907</v>
      </c>
      <c r="I640" s="116">
        <v>43909</v>
      </c>
      <c r="J640" s="117">
        <f>I640+30</f>
        <v>43939</v>
      </c>
      <c r="K640" s="118">
        <v>336000</v>
      </c>
      <c r="L640" s="118">
        <v>63840</v>
      </c>
      <c r="M640" s="118">
        <f>K640+L640</f>
        <v>399840</v>
      </c>
      <c r="N640" s="35" t="s">
        <v>125</v>
      </c>
      <c r="O640" s="73">
        <v>168000</v>
      </c>
      <c r="P640" s="35" t="s">
        <v>50</v>
      </c>
      <c r="Q640" s="35">
        <v>3397</v>
      </c>
      <c r="R640" s="35"/>
      <c r="S640" s="35"/>
    </row>
    <row r="641" spans="1:20" x14ac:dyDescent="0.25">
      <c r="A641" s="119"/>
      <c r="B641" s="120"/>
      <c r="C641" s="124"/>
      <c r="D641" s="122"/>
      <c r="E641" s="122"/>
      <c r="F641" s="122"/>
      <c r="G641" s="43"/>
      <c r="H641" s="116"/>
      <c r="I641" s="116"/>
      <c r="J641" s="117"/>
      <c r="K641" s="118"/>
      <c r="L641" s="118"/>
      <c r="M641" s="118"/>
      <c r="N641" s="35" t="s">
        <v>44</v>
      </c>
      <c r="O641" s="73">
        <v>168000</v>
      </c>
      <c r="P641" s="35" t="s">
        <v>99</v>
      </c>
      <c r="Q641" s="35">
        <v>3397</v>
      </c>
      <c r="R641" s="35"/>
      <c r="S641" s="35"/>
    </row>
    <row r="642" spans="1:20" x14ac:dyDescent="0.25">
      <c r="A642" s="32">
        <v>1994</v>
      </c>
      <c r="B642" s="33" t="s">
        <v>966</v>
      </c>
      <c r="C642" s="33" t="s">
        <v>57</v>
      </c>
      <c r="D642" s="35">
        <v>5285683</v>
      </c>
      <c r="E642" s="35" t="s">
        <v>967</v>
      </c>
      <c r="F642" s="35" t="s">
        <v>968</v>
      </c>
      <c r="G642" s="43"/>
      <c r="H642" s="36">
        <v>43910</v>
      </c>
      <c r="I642" s="36">
        <v>43910</v>
      </c>
      <c r="J642" s="37">
        <f t="shared" ref="J642:J647" si="56">I642+30</f>
        <v>43940</v>
      </c>
      <c r="K642" s="72">
        <v>206417400</v>
      </c>
      <c r="L642" s="38"/>
      <c r="M642" s="72">
        <f t="shared" ref="M642:M647" si="57">K642+L642</f>
        <v>206417400</v>
      </c>
      <c r="N642" s="35" t="s">
        <v>79</v>
      </c>
      <c r="O642" s="73">
        <f>K642</f>
        <v>206417400</v>
      </c>
      <c r="P642" s="35" t="s">
        <v>55</v>
      </c>
      <c r="Q642" s="35">
        <v>3398</v>
      </c>
      <c r="R642" s="35"/>
      <c r="S642" s="35"/>
      <c r="T642" s="35"/>
    </row>
    <row r="643" spans="1:20" x14ac:dyDescent="0.25">
      <c r="A643" s="32">
        <v>1995</v>
      </c>
      <c r="B643" s="33" t="s">
        <v>969</v>
      </c>
      <c r="C643" s="33" t="s">
        <v>57</v>
      </c>
      <c r="D643" s="58" t="s">
        <v>970</v>
      </c>
      <c r="E643" s="35" t="s">
        <v>162</v>
      </c>
      <c r="F643" s="35" t="s">
        <v>971</v>
      </c>
      <c r="G643" s="43"/>
      <c r="H643" s="36">
        <v>43910</v>
      </c>
      <c r="I643" s="36">
        <v>43910</v>
      </c>
      <c r="J643" s="37">
        <f t="shared" si="56"/>
        <v>43940</v>
      </c>
      <c r="K643" s="72">
        <v>27791175</v>
      </c>
      <c r="L643" s="38"/>
      <c r="M643" s="72">
        <f t="shared" si="57"/>
        <v>27791175</v>
      </c>
      <c r="N643" s="35" t="s">
        <v>154</v>
      </c>
      <c r="O643" s="73">
        <f>K643</f>
        <v>27791175</v>
      </c>
      <c r="P643" s="35" t="s">
        <v>55</v>
      </c>
      <c r="Q643" s="35">
        <v>3399</v>
      </c>
      <c r="R643" s="35"/>
      <c r="S643" s="35"/>
      <c r="T643" s="35"/>
    </row>
    <row r="644" spans="1:20" x14ac:dyDescent="0.25">
      <c r="A644" s="32">
        <v>1996</v>
      </c>
      <c r="B644" s="33" t="s">
        <v>972</v>
      </c>
      <c r="C644" s="43" t="s">
        <v>18</v>
      </c>
      <c r="D644" s="58" t="s">
        <v>973</v>
      </c>
      <c r="E644" s="35" t="s">
        <v>162</v>
      </c>
      <c r="F644" s="35" t="s">
        <v>974</v>
      </c>
      <c r="G644" s="43"/>
      <c r="H644" s="36">
        <v>43910</v>
      </c>
      <c r="I644" s="36">
        <v>43910</v>
      </c>
      <c r="J644" s="37">
        <f t="shared" si="56"/>
        <v>43940</v>
      </c>
      <c r="K644" s="72">
        <v>148007361</v>
      </c>
      <c r="L644" s="38"/>
      <c r="M644" s="72">
        <f t="shared" si="57"/>
        <v>148007361</v>
      </c>
      <c r="N644" s="35" t="s">
        <v>194</v>
      </c>
      <c r="O644" s="73">
        <f>K644</f>
        <v>148007361</v>
      </c>
      <c r="P644" s="35" t="s">
        <v>195</v>
      </c>
      <c r="Q644" s="35">
        <v>3400</v>
      </c>
      <c r="R644" s="35"/>
      <c r="S644" s="35"/>
      <c r="T644" s="35"/>
    </row>
    <row r="645" spans="1:20" x14ac:dyDescent="0.25">
      <c r="A645" s="32">
        <v>1997</v>
      </c>
      <c r="B645" s="33" t="s">
        <v>975</v>
      </c>
      <c r="C645" s="43" t="s">
        <v>18</v>
      </c>
      <c r="D645" s="58" t="s">
        <v>976</v>
      </c>
      <c r="E645" s="35" t="s">
        <v>173</v>
      </c>
      <c r="F645" s="35" t="s">
        <v>977</v>
      </c>
      <c r="G645" s="43"/>
      <c r="H645" s="36">
        <v>43910</v>
      </c>
      <c r="I645" s="36">
        <v>43914</v>
      </c>
      <c r="J645" s="37">
        <f t="shared" si="56"/>
        <v>43944</v>
      </c>
      <c r="K645" s="72">
        <v>2920886</v>
      </c>
      <c r="L645" s="38"/>
      <c r="M645" s="72">
        <f t="shared" si="57"/>
        <v>2920886</v>
      </c>
      <c r="N645" s="35" t="s">
        <v>144</v>
      </c>
      <c r="O645" s="73">
        <f>K645</f>
        <v>2920886</v>
      </c>
      <c r="P645" s="35" t="s">
        <v>29</v>
      </c>
      <c r="Q645" s="35">
        <v>3401</v>
      </c>
      <c r="R645" s="35"/>
      <c r="S645" s="35"/>
      <c r="T645" s="35"/>
    </row>
    <row r="646" spans="1:20" x14ac:dyDescent="0.25">
      <c r="A646" s="32">
        <v>1998</v>
      </c>
      <c r="B646" s="33" t="s">
        <v>978</v>
      </c>
      <c r="C646" s="43" t="s">
        <v>18</v>
      </c>
      <c r="D646" s="58">
        <v>5184990</v>
      </c>
      <c r="E646" s="35" t="s">
        <v>979</v>
      </c>
      <c r="F646" s="35" t="s">
        <v>980</v>
      </c>
      <c r="G646" s="43"/>
      <c r="H646" s="36">
        <v>43913</v>
      </c>
      <c r="I646" s="36">
        <v>43914</v>
      </c>
      <c r="J646" s="37">
        <f t="shared" si="56"/>
        <v>43944</v>
      </c>
      <c r="K646" s="39">
        <f>59.91+54.7</f>
        <v>114.61</v>
      </c>
      <c r="L646" s="69"/>
      <c r="M646" s="39">
        <f t="shared" si="57"/>
        <v>114.61</v>
      </c>
      <c r="N646" s="35" t="s">
        <v>154</v>
      </c>
      <c r="O646" s="45">
        <f>K646</f>
        <v>114.61</v>
      </c>
      <c r="P646" s="35" t="s">
        <v>55</v>
      </c>
      <c r="Q646" s="52" t="s">
        <v>981</v>
      </c>
      <c r="R646" s="35"/>
      <c r="S646" s="35"/>
      <c r="T646" s="35"/>
    </row>
    <row r="647" spans="1:20" x14ac:dyDescent="0.25">
      <c r="A647" s="119">
        <v>1999</v>
      </c>
      <c r="B647" s="120" t="s">
        <v>982</v>
      </c>
      <c r="C647" s="124" t="s">
        <v>18</v>
      </c>
      <c r="D647" s="128" t="s">
        <v>983</v>
      </c>
      <c r="E647" s="122" t="s">
        <v>984</v>
      </c>
      <c r="F647" s="122" t="s">
        <v>985</v>
      </c>
      <c r="G647" s="43"/>
      <c r="H647" s="116">
        <v>43907</v>
      </c>
      <c r="I647" s="116">
        <v>43914</v>
      </c>
      <c r="J647" s="117">
        <f t="shared" si="56"/>
        <v>43944</v>
      </c>
      <c r="K647" s="129">
        <f>1991702+1526</f>
        <v>1993228</v>
      </c>
      <c r="L647" s="129">
        <f>378428+12372+290</f>
        <v>391090</v>
      </c>
      <c r="M647" s="129">
        <f t="shared" si="57"/>
        <v>2384318</v>
      </c>
      <c r="N647" s="35" t="s">
        <v>194</v>
      </c>
      <c r="O647" s="73">
        <v>49383</v>
      </c>
      <c r="P647" s="35" t="s">
        <v>195</v>
      </c>
      <c r="Q647" s="35"/>
      <c r="R647" s="35"/>
      <c r="S647" s="35"/>
    </row>
    <row r="648" spans="1:20" x14ac:dyDescent="0.25">
      <c r="A648" s="119"/>
      <c r="B648" s="120"/>
      <c r="C648" s="124"/>
      <c r="D648" s="128"/>
      <c r="E648" s="122"/>
      <c r="F648" s="122"/>
      <c r="G648" s="43"/>
      <c r="H648" s="116"/>
      <c r="I648" s="116"/>
      <c r="J648" s="117"/>
      <c r="K648" s="129"/>
      <c r="L648" s="129"/>
      <c r="M648" s="129"/>
      <c r="N648" s="35" t="s">
        <v>129</v>
      </c>
      <c r="O648" s="73">
        <v>49383</v>
      </c>
      <c r="P648" s="35" t="s">
        <v>130</v>
      </c>
      <c r="Q648" s="35"/>
      <c r="R648" s="35"/>
      <c r="S648" s="35"/>
    </row>
    <row r="649" spans="1:20" x14ac:dyDescent="0.25">
      <c r="A649" s="119"/>
      <c r="B649" s="120"/>
      <c r="C649" s="124"/>
      <c r="D649" s="128"/>
      <c r="E649" s="122"/>
      <c r="F649" s="122"/>
      <c r="G649" s="43"/>
      <c r="H649" s="116"/>
      <c r="I649" s="116"/>
      <c r="J649" s="117"/>
      <c r="K649" s="129"/>
      <c r="L649" s="129"/>
      <c r="M649" s="129"/>
      <c r="N649" s="35" t="s">
        <v>28</v>
      </c>
      <c r="O649" s="73">
        <v>177355</v>
      </c>
      <c r="P649" s="35" t="s">
        <v>29</v>
      </c>
      <c r="Q649" s="35"/>
      <c r="R649" s="35"/>
      <c r="S649" s="35"/>
    </row>
    <row r="650" spans="1:20" x14ac:dyDescent="0.25">
      <c r="A650" s="119"/>
      <c r="B650" s="120"/>
      <c r="C650" s="124"/>
      <c r="D650" s="128"/>
      <c r="E650" s="122"/>
      <c r="F650" s="122"/>
      <c r="G650" s="43"/>
      <c r="H650" s="116"/>
      <c r="I650" s="116"/>
      <c r="J650" s="117"/>
      <c r="K650" s="129"/>
      <c r="L650" s="129"/>
      <c r="M650" s="129"/>
      <c r="N650" s="35" t="s">
        <v>218</v>
      </c>
      <c r="O650" s="73">
        <v>63929</v>
      </c>
      <c r="P650" s="35" t="s">
        <v>29</v>
      </c>
      <c r="Q650" s="35"/>
      <c r="R650" s="35"/>
      <c r="S650" s="35"/>
    </row>
    <row r="651" spans="1:20" x14ac:dyDescent="0.25">
      <c r="A651" s="119"/>
      <c r="B651" s="120"/>
      <c r="C651" s="124"/>
      <c r="D651" s="128"/>
      <c r="E651" s="122"/>
      <c r="F651" s="122"/>
      <c r="G651" s="43"/>
      <c r="H651" s="116"/>
      <c r="I651" s="116"/>
      <c r="J651" s="117"/>
      <c r="K651" s="129"/>
      <c r="L651" s="129"/>
      <c r="M651" s="129"/>
      <c r="N651" s="35" t="s">
        <v>186</v>
      </c>
      <c r="O651" s="73">
        <v>87197</v>
      </c>
      <c r="P651" s="35" t="s">
        <v>29</v>
      </c>
      <c r="Q651" s="35"/>
      <c r="R651" s="35"/>
      <c r="S651" s="35"/>
    </row>
    <row r="652" spans="1:20" x14ac:dyDescent="0.25">
      <c r="A652" s="119"/>
      <c r="B652" s="120"/>
      <c r="C652" s="124"/>
      <c r="D652" s="128"/>
      <c r="E652" s="122"/>
      <c r="F652" s="122"/>
      <c r="G652" s="43"/>
      <c r="H652" s="116"/>
      <c r="I652" s="116"/>
      <c r="J652" s="117"/>
      <c r="K652" s="129"/>
      <c r="L652" s="129"/>
      <c r="M652" s="129"/>
      <c r="N652" s="35" t="s">
        <v>117</v>
      </c>
      <c r="O652" s="73">
        <v>100464</v>
      </c>
      <c r="P652" s="35" t="s">
        <v>29</v>
      </c>
      <c r="Q652" s="35"/>
      <c r="R652" s="35"/>
      <c r="S652" s="35"/>
    </row>
    <row r="653" spans="1:20" x14ac:dyDescent="0.25">
      <c r="A653" s="119"/>
      <c r="B653" s="120"/>
      <c r="C653" s="124"/>
      <c r="D653" s="128"/>
      <c r="E653" s="122"/>
      <c r="F653" s="122"/>
      <c r="G653" s="43"/>
      <c r="H653" s="116"/>
      <c r="I653" s="116"/>
      <c r="J653" s="117"/>
      <c r="K653" s="129"/>
      <c r="L653" s="129"/>
      <c r="M653" s="129"/>
      <c r="N653" s="35" t="s">
        <v>187</v>
      </c>
      <c r="O653" s="73">
        <v>63929</v>
      </c>
      <c r="P653" s="35" t="s">
        <v>29</v>
      </c>
      <c r="Q653" s="35"/>
      <c r="R653" s="35"/>
      <c r="S653" s="35"/>
    </row>
    <row r="654" spans="1:20" x14ac:dyDescent="0.25">
      <c r="A654" s="119"/>
      <c r="B654" s="120"/>
      <c r="C654" s="124"/>
      <c r="D654" s="128"/>
      <c r="E654" s="122"/>
      <c r="F654" s="122"/>
      <c r="G654" s="43"/>
      <c r="H654" s="116"/>
      <c r="I654" s="116"/>
      <c r="J654" s="117"/>
      <c r="K654" s="129"/>
      <c r="L654" s="129"/>
      <c r="M654" s="129"/>
      <c r="N654" s="35" t="s">
        <v>289</v>
      </c>
      <c r="O654" s="73">
        <v>227250</v>
      </c>
      <c r="P654" s="35" t="s">
        <v>29</v>
      </c>
      <c r="Q654" s="35"/>
      <c r="R654" s="35"/>
      <c r="S654" s="35"/>
    </row>
    <row r="655" spans="1:20" x14ac:dyDescent="0.25">
      <c r="A655" s="119"/>
      <c r="B655" s="120"/>
      <c r="C655" s="124"/>
      <c r="D655" s="128"/>
      <c r="E655" s="122"/>
      <c r="F655" s="122"/>
      <c r="G655" s="43"/>
      <c r="H655" s="116"/>
      <c r="I655" s="116"/>
      <c r="J655" s="117"/>
      <c r="K655" s="129"/>
      <c r="L655" s="129"/>
      <c r="M655" s="129"/>
      <c r="N655" s="35" t="s">
        <v>219</v>
      </c>
      <c r="O655" s="73">
        <v>60639</v>
      </c>
      <c r="P655" s="35" t="s">
        <v>29</v>
      </c>
      <c r="Q655" s="35"/>
      <c r="R655" s="35"/>
      <c r="S655" s="35"/>
    </row>
    <row r="656" spans="1:20" x14ac:dyDescent="0.25">
      <c r="A656" s="119"/>
      <c r="B656" s="120"/>
      <c r="C656" s="124"/>
      <c r="D656" s="128"/>
      <c r="E656" s="122"/>
      <c r="F656" s="122"/>
      <c r="G656" s="43"/>
      <c r="H656" s="116"/>
      <c r="I656" s="116"/>
      <c r="J656" s="117"/>
      <c r="K656" s="129"/>
      <c r="L656" s="129"/>
      <c r="M656" s="129"/>
      <c r="N656" s="35" t="s">
        <v>144</v>
      </c>
      <c r="O656" s="73">
        <v>127858</v>
      </c>
      <c r="P656" s="35" t="s">
        <v>29</v>
      </c>
      <c r="Q656" s="35"/>
      <c r="R656" s="35"/>
      <c r="S656" s="35"/>
    </row>
    <row r="657" spans="1:20" x14ac:dyDescent="0.25">
      <c r="A657" s="119"/>
      <c r="B657" s="120"/>
      <c r="C657" s="124"/>
      <c r="D657" s="128"/>
      <c r="E657" s="122"/>
      <c r="F657" s="122"/>
      <c r="G657" s="43"/>
      <c r="H657" s="116"/>
      <c r="I657" s="116"/>
      <c r="J657" s="117"/>
      <c r="K657" s="129"/>
      <c r="L657" s="129"/>
      <c r="M657" s="129"/>
      <c r="N657" s="35" t="s">
        <v>54</v>
      </c>
      <c r="O657" s="73">
        <v>127858</v>
      </c>
      <c r="P657" s="35" t="s">
        <v>55</v>
      </c>
      <c r="Q657" s="35"/>
      <c r="R657" s="35"/>
      <c r="S657" s="35"/>
    </row>
    <row r="658" spans="1:20" x14ac:dyDescent="0.25">
      <c r="A658" s="119"/>
      <c r="B658" s="120"/>
      <c r="C658" s="124"/>
      <c r="D658" s="128"/>
      <c r="E658" s="122"/>
      <c r="F658" s="122"/>
      <c r="G658" s="43"/>
      <c r="H658" s="116"/>
      <c r="I658" s="116"/>
      <c r="J658" s="117"/>
      <c r="K658" s="129"/>
      <c r="L658" s="129"/>
      <c r="M658" s="129"/>
      <c r="N658" s="35" t="s">
        <v>35</v>
      </c>
      <c r="O658" s="73">
        <v>103348</v>
      </c>
      <c r="P658" s="35" t="s">
        <v>36</v>
      </c>
      <c r="Q658" s="35"/>
      <c r="R658" s="35"/>
      <c r="S658" s="35"/>
    </row>
    <row r="659" spans="1:20" x14ac:dyDescent="0.25">
      <c r="A659" s="119"/>
      <c r="B659" s="120"/>
      <c r="C659" s="124"/>
      <c r="D659" s="128"/>
      <c r="E659" s="122"/>
      <c r="F659" s="122"/>
      <c r="G659" s="43"/>
      <c r="H659" s="116"/>
      <c r="I659" s="116"/>
      <c r="J659" s="117"/>
      <c r="K659" s="129"/>
      <c r="L659" s="129"/>
      <c r="M659" s="129"/>
      <c r="N659" s="35" t="s">
        <v>145</v>
      </c>
      <c r="O659" s="73">
        <v>206696</v>
      </c>
      <c r="P659" s="35" t="s">
        <v>36</v>
      </c>
      <c r="Q659" s="35"/>
      <c r="R659" s="35"/>
      <c r="S659" s="35"/>
    </row>
    <row r="660" spans="1:20" x14ac:dyDescent="0.25">
      <c r="A660" s="119"/>
      <c r="B660" s="120"/>
      <c r="C660" s="124"/>
      <c r="D660" s="128"/>
      <c r="E660" s="122"/>
      <c r="F660" s="122"/>
      <c r="G660" s="43"/>
      <c r="H660" s="116"/>
      <c r="I660" s="116"/>
      <c r="J660" s="117"/>
      <c r="K660" s="129"/>
      <c r="L660" s="129"/>
      <c r="M660" s="129"/>
      <c r="N660" s="35" t="s">
        <v>146</v>
      </c>
      <c r="O660" s="73">
        <v>48790</v>
      </c>
      <c r="P660" s="35" t="s">
        <v>36</v>
      </c>
      <c r="Q660" s="35"/>
      <c r="R660" s="35"/>
      <c r="S660" s="35"/>
    </row>
    <row r="661" spans="1:20" x14ac:dyDescent="0.25">
      <c r="A661" s="119"/>
      <c r="B661" s="120"/>
      <c r="C661" s="124"/>
      <c r="D661" s="128"/>
      <c r="E661" s="122"/>
      <c r="F661" s="122"/>
      <c r="G661" s="43"/>
      <c r="H661" s="116"/>
      <c r="I661" s="116"/>
      <c r="J661" s="117"/>
      <c r="K661" s="129"/>
      <c r="L661" s="129"/>
      <c r="M661" s="129"/>
      <c r="N661" s="35" t="s">
        <v>147</v>
      </c>
      <c r="O661" s="73">
        <v>115603</v>
      </c>
      <c r="P661" s="35" t="s">
        <v>36</v>
      </c>
      <c r="Q661" s="35"/>
      <c r="R661" s="35"/>
      <c r="S661" s="35"/>
    </row>
    <row r="662" spans="1:20" x14ac:dyDescent="0.25">
      <c r="A662" s="119"/>
      <c r="B662" s="120"/>
      <c r="C662" s="124"/>
      <c r="D662" s="128"/>
      <c r="E662" s="122"/>
      <c r="F662" s="122"/>
      <c r="G662" s="43"/>
      <c r="H662" s="116"/>
      <c r="I662" s="116"/>
      <c r="J662" s="117"/>
      <c r="K662" s="129"/>
      <c r="L662" s="129"/>
      <c r="M662" s="129"/>
      <c r="N662" s="35" t="s">
        <v>148</v>
      </c>
      <c r="O662" s="73">
        <v>103348</v>
      </c>
      <c r="P662" s="35" t="s">
        <v>36</v>
      </c>
      <c r="Q662" s="35"/>
      <c r="R662" s="35"/>
      <c r="S662" s="35"/>
    </row>
    <row r="663" spans="1:20" x14ac:dyDescent="0.25">
      <c r="A663" s="119"/>
      <c r="B663" s="120"/>
      <c r="C663" s="124"/>
      <c r="D663" s="128"/>
      <c r="E663" s="122"/>
      <c r="F663" s="122"/>
      <c r="G663" s="43"/>
      <c r="H663" s="116"/>
      <c r="I663" s="116"/>
      <c r="J663" s="117"/>
      <c r="K663" s="129"/>
      <c r="L663" s="129"/>
      <c r="M663" s="129"/>
      <c r="N663" s="35" t="s">
        <v>150</v>
      </c>
      <c r="O663" s="73">
        <v>51674</v>
      </c>
      <c r="P663" s="35" t="s">
        <v>50</v>
      </c>
      <c r="Q663" s="35"/>
      <c r="R663" s="35"/>
      <c r="S663" s="35"/>
    </row>
    <row r="664" spans="1:20" x14ac:dyDescent="0.25">
      <c r="A664" s="119"/>
      <c r="B664" s="120"/>
      <c r="C664" s="124"/>
      <c r="D664" s="128"/>
      <c r="E664" s="122"/>
      <c r="F664" s="122"/>
      <c r="G664" s="43"/>
      <c r="H664" s="116"/>
      <c r="I664" s="116"/>
      <c r="J664" s="117"/>
      <c r="K664" s="129"/>
      <c r="L664" s="129"/>
      <c r="M664" s="129"/>
      <c r="N664" s="35" t="s">
        <v>125</v>
      </c>
      <c r="O664" s="73">
        <v>103348</v>
      </c>
      <c r="P664" s="35" t="s">
        <v>50</v>
      </c>
      <c r="Q664" s="35"/>
      <c r="R664" s="35"/>
      <c r="S664" s="35"/>
    </row>
    <row r="665" spans="1:20" x14ac:dyDescent="0.25">
      <c r="A665" s="119"/>
      <c r="B665" s="120"/>
      <c r="C665" s="124"/>
      <c r="D665" s="128"/>
      <c r="E665" s="122"/>
      <c r="F665" s="122"/>
      <c r="G665" s="43"/>
      <c r="H665" s="116"/>
      <c r="I665" s="116"/>
      <c r="J665" s="117"/>
      <c r="K665" s="129"/>
      <c r="L665" s="129"/>
      <c r="M665" s="129"/>
      <c r="N665" s="35" t="s">
        <v>290</v>
      </c>
      <c r="O665" s="73">
        <v>71976</v>
      </c>
      <c r="P665" s="35" t="s">
        <v>291</v>
      </c>
      <c r="Q665" s="35"/>
      <c r="R665" s="35"/>
      <c r="S665" s="35"/>
    </row>
    <row r="666" spans="1:20" x14ac:dyDescent="0.25">
      <c r="A666" s="119"/>
      <c r="B666" s="120"/>
      <c r="C666" s="124"/>
      <c r="D666" s="128"/>
      <c r="E666" s="122"/>
      <c r="F666" s="122"/>
      <c r="G666" s="43"/>
      <c r="H666" s="116"/>
      <c r="I666" s="116"/>
      <c r="J666" s="117"/>
      <c r="K666" s="129"/>
      <c r="L666" s="129"/>
      <c r="M666" s="129"/>
      <c r="N666" s="35" t="s">
        <v>21</v>
      </c>
      <c r="O666" s="73">
        <v>51674</v>
      </c>
      <c r="P666" s="35" t="s">
        <v>22</v>
      </c>
      <c r="Q666" s="35"/>
      <c r="R666" s="35"/>
      <c r="S666" s="35"/>
    </row>
    <row r="667" spans="1:20" x14ac:dyDescent="0.25">
      <c r="A667" s="32">
        <v>2000</v>
      </c>
      <c r="B667" s="33" t="s">
        <v>986</v>
      </c>
      <c r="C667" s="33" t="s">
        <v>57</v>
      </c>
      <c r="D667" s="58">
        <v>10</v>
      </c>
      <c r="E667" s="35" t="s">
        <v>368</v>
      </c>
      <c r="F667" s="35" t="s">
        <v>655</v>
      </c>
      <c r="G667" s="43"/>
      <c r="H667" s="36">
        <v>43914</v>
      </c>
      <c r="I667" s="36">
        <v>43914</v>
      </c>
      <c r="J667" s="37">
        <f>I667+30</f>
        <v>43944</v>
      </c>
      <c r="K667" s="72">
        <v>1152800</v>
      </c>
      <c r="L667" s="38"/>
      <c r="M667" s="72">
        <f t="shared" ref="M667:M673" si="58">K667+L667</f>
        <v>1152800</v>
      </c>
      <c r="N667" s="35" t="s">
        <v>54</v>
      </c>
      <c r="O667" s="73">
        <f>K667</f>
        <v>1152800</v>
      </c>
      <c r="P667" s="35" t="s">
        <v>55</v>
      </c>
      <c r="Q667" s="35"/>
      <c r="R667" s="35"/>
      <c r="S667" s="35"/>
      <c r="T667" s="35"/>
    </row>
    <row r="668" spans="1:20" x14ac:dyDescent="0.25">
      <c r="A668" s="48"/>
      <c r="B668" s="40" t="s">
        <v>1495</v>
      </c>
      <c r="C668" s="33" t="s">
        <v>1105</v>
      </c>
      <c r="D668" s="35">
        <v>2866</v>
      </c>
      <c r="E668" s="35" t="s">
        <v>1106</v>
      </c>
      <c r="F668" s="35" t="s">
        <v>1373</v>
      </c>
      <c r="G668" s="43"/>
      <c r="H668" s="36">
        <v>43916</v>
      </c>
      <c r="I668" s="35"/>
      <c r="J668" s="36">
        <v>43916</v>
      </c>
      <c r="K668" s="72">
        <v>280000</v>
      </c>
      <c r="L668" s="73">
        <v>53200</v>
      </c>
      <c r="M668" s="73">
        <f t="shared" si="58"/>
        <v>333200</v>
      </c>
      <c r="N668" s="35" t="s">
        <v>21</v>
      </c>
      <c r="O668" s="73">
        <f>+K668</f>
        <v>280000</v>
      </c>
      <c r="P668" s="35" t="s">
        <v>22</v>
      </c>
      <c r="Q668" s="22"/>
      <c r="R668" s="35"/>
      <c r="S668" s="35"/>
      <c r="T668" s="35"/>
    </row>
    <row r="669" spans="1:20" x14ac:dyDescent="0.25">
      <c r="A669" s="32">
        <v>2001</v>
      </c>
      <c r="B669" s="33" t="s">
        <v>987</v>
      </c>
      <c r="C669" s="43" t="s">
        <v>18</v>
      </c>
      <c r="D669" s="58">
        <v>8397212909</v>
      </c>
      <c r="E669" s="35" t="s">
        <v>359</v>
      </c>
      <c r="F669" s="35" t="s">
        <v>988</v>
      </c>
      <c r="G669" s="43"/>
      <c r="H669" s="36">
        <v>43867</v>
      </c>
      <c r="I669" s="36">
        <v>43914</v>
      </c>
      <c r="J669" s="37">
        <f>I669+30</f>
        <v>43944</v>
      </c>
      <c r="K669" s="72">
        <v>369553</v>
      </c>
      <c r="L669" s="38"/>
      <c r="M669" s="72">
        <f t="shared" si="58"/>
        <v>369553</v>
      </c>
      <c r="N669" s="35" t="s">
        <v>65</v>
      </c>
      <c r="O669" s="73">
        <f>K669</f>
        <v>369553</v>
      </c>
      <c r="P669" s="35" t="s">
        <v>65</v>
      </c>
      <c r="Q669" s="35"/>
      <c r="R669" s="35"/>
      <c r="S669" s="35"/>
    </row>
    <row r="670" spans="1:20" x14ac:dyDescent="0.25">
      <c r="A670" s="32">
        <v>2002</v>
      </c>
      <c r="B670" s="33" t="s">
        <v>989</v>
      </c>
      <c r="C670" s="43" t="s">
        <v>18</v>
      </c>
      <c r="D670" s="58" t="s">
        <v>990</v>
      </c>
      <c r="E670" s="35" t="s">
        <v>667</v>
      </c>
      <c r="F670" s="35" t="s">
        <v>991</v>
      </c>
      <c r="G670" s="43"/>
      <c r="H670" s="36">
        <v>43914</v>
      </c>
      <c r="I670" s="36">
        <v>43914</v>
      </c>
      <c r="J670" s="37">
        <f>I670+30</f>
        <v>43944</v>
      </c>
      <c r="K670" s="72">
        <v>25294122</v>
      </c>
      <c r="L670" s="38">
        <v>4805883</v>
      </c>
      <c r="M670" s="72">
        <f t="shared" si="58"/>
        <v>30100005</v>
      </c>
      <c r="N670" s="35" t="s">
        <v>204</v>
      </c>
      <c r="O670" s="73">
        <f>K670</f>
        <v>25294122</v>
      </c>
      <c r="P670" s="35" t="s">
        <v>195</v>
      </c>
      <c r="Q670" s="35"/>
      <c r="R670" s="35"/>
      <c r="S670" s="35"/>
    </row>
    <row r="671" spans="1:20" x14ac:dyDescent="0.25">
      <c r="A671" s="32">
        <v>2003</v>
      </c>
      <c r="B671" s="33" t="s">
        <v>992</v>
      </c>
      <c r="C671" s="43" t="s">
        <v>62</v>
      </c>
      <c r="D671" s="58">
        <v>435</v>
      </c>
      <c r="E671" s="35" t="s">
        <v>993</v>
      </c>
      <c r="F671" s="35" t="s">
        <v>994</v>
      </c>
      <c r="G671" s="43"/>
      <c r="H671" s="36">
        <v>43914</v>
      </c>
      <c r="I671" s="36">
        <v>43914</v>
      </c>
      <c r="J671" s="37">
        <f>I671+30</f>
        <v>43944</v>
      </c>
      <c r="K671" s="72">
        <v>1947700</v>
      </c>
      <c r="L671" s="38"/>
      <c r="M671" s="72">
        <f t="shared" si="58"/>
        <v>1947700</v>
      </c>
      <c r="N671" s="35" t="s">
        <v>65</v>
      </c>
      <c r="O671" s="73">
        <f>K671</f>
        <v>1947700</v>
      </c>
      <c r="P671" s="35" t="s">
        <v>65</v>
      </c>
      <c r="Q671" s="35"/>
      <c r="R671" s="35"/>
      <c r="S671" s="35"/>
    </row>
    <row r="672" spans="1:20" x14ac:dyDescent="0.25">
      <c r="A672" s="32">
        <v>2004</v>
      </c>
      <c r="B672" s="33" t="s">
        <v>995</v>
      </c>
      <c r="C672" s="43" t="s">
        <v>62</v>
      </c>
      <c r="D672" s="58">
        <v>436</v>
      </c>
      <c r="E672" s="35" t="s">
        <v>897</v>
      </c>
      <c r="F672" s="35" t="s">
        <v>996</v>
      </c>
      <c r="G672" s="43"/>
      <c r="H672" s="36">
        <v>43914</v>
      </c>
      <c r="I672" s="36">
        <v>43914</v>
      </c>
      <c r="J672" s="37">
        <f>I672+30</f>
        <v>43944</v>
      </c>
      <c r="K672" s="72">
        <v>930600</v>
      </c>
      <c r="L672" s="38"/>
      <c r="M672" s="72">
        <f t="shared" si="58"/>
        <v>930600</v>
      </c>
      <c r="N672" s="35" t="s">
        <v>65</v>
      </c>
      <c r="O672" s="73">
        <f>K672</f>
        <v>930600</v>
      </c>
      <c r="P672" s="35" t="s">
        <v>65</v>
      </c>
      <c r="Q672" s="35"/>
      <c r="R672" s="35"/>
      <c r="S672" s="35"/>
    </row>
    <row r="673" spans="1:19" x14ac:dyDescent="0.25">
      <c r="A673" s="119">
        <v>2005</v>
      </c>
      <c r="B673" s="120" t="s">
        <v>997</v>
      </c>
      <c r="C673" s="124" t="s">
        <v>18</v>
      </c>
      <c r="D673" s="128">
        <v>95054</v>
      </c>
      <c r="E673" s="122" t="s">
        <v>897</v>
      </c>
      <c r="F673" s="122" t="s">
        <v>216</v>
      </c>
      <c r="G673" s="43"/>
      <c r="H673" s="116">
        <v>43914</v>
      </c>
      <c r="I673" s="116">
        <v>43914</v>
      </c>
      <c r="J673" s="117">
        <f>I673+30</f>
        <v>43944</v>
      </c>
      <c r="K673" s="118">
        <v>392500</v>
      </c>
      <c r="L673" s="118"/>
      <c r="M673" s="118">
        <f t="shared" si="58"/>
        <v>392500</v>
      </c>
      <c r="N673" s="35" t="s">
        <v>28</v>
      </c>
      <c r="O673" s="73">
        <v>94200</v>
      </c>
      <c r="P673" s="35" t="s">
        <v>29</v>
      </c>
      <c r="Q673" s="35"/>
      <c r="R673" s="35"/>
      <c r="S673" s="35"/>
    </row>
    <row r="674" spans="1:19" x14ac:dyDescent="0.25">
      <c r="A674" s="119"/>
      <c r="B674" s="120"/>
      <c r="C674" s="124"/>
      <c r="D674" s="128"/>
      <c r="E674" s="122"/>
      <c r="F674" s="122"/>
      <c r="G674" s="43"/>
      <c r="H674" s="116"/>
      <c r="I674" s="116"/>
      <c r="J674" s="117"/>
      <c r="K674" s="118"/>
      <c r="L674" s="118"/>
      <c r="M674" s="118"/>
      <c r="N674" s="35" t="s">
        <v>117</v>
      </c>
      <c r="O674" s="73">
        <v>15700</v>
      </c>
      <c r="P674" s="35" t="s">
        <v>29</v>
      </c>
      <c r="Q674" s="35"/>
      <c r="R674" s="35"/>
      <c r="S674" s="35"/>
    </row>
    <row r="675" spans="1:19" x14ac:dyDescent="0.25">
      <c r="A675" s="119"/>
      <c r="B675" s="120"/>
      <c r="C675" s="124"/>
      <c r="D675" s="128"/>
      <c r="E675" s="122"/>
      <c r="F675" s="122"/>
      <c r="G675" s="43"/>
      <c r="H675" s="116"/>
      <c r="I675" s="116"/>
      <c r="J675" s="117"/>
      <c r="K675" s="118"/>
      <c r="L675" s="118"/>
      <c r="M675" s="118"/>
      <c r="N675" s="35" t="s">
        <v>187</v>
      </c>
      <c r="O675" s="73">
        <v>15700</v>
      </c>
      <c r="P675" s="35" t="s">
        <v>29</v>
      </c>
      <c r="Q675" s="35"/>
      <c r="R675" s="35"/>
      <c r="S675" s="35"/>
    </row>
    <row r="676" spans="1:19" x14ac:dyDescent="0.25">
      <c r="A676" s="119"/>
      <c r="B676" s="120"/>
      <c r="C676" s="124"/>
      <c r="D676" s="128"/>
      <c r="E676" s="122"/>
      <c r="F676" s="122"/>
      <c r="G676" s="43"/>
      <c r="H676" s="116"/>
      <c r="I676" s="116"/>
      <c r="J676" s="117"/>
      <c r="K676" s="118"/>
      <c r="L676" s="118"/>
      <c r="M676" s="118"/>
      <c r="N676" s="35" t="s">
        <v>289</v>
      </c>
      <c r="O676" s="73">
        <v>15700</v>
      </c>
      <c r="P676" s="35" t="s">
        <v>29</v>
      </c>
      <c r="Q676" s="35"/>
      <c r="R676" s="35"/>
      <c r="S676" s="35"/>
    </row>
    <row r="677" spans="1:19" x14ac:dyDescent="0.25">
      <c r="A677" s="119"/>
      <c r="B677" s="120"/>
      <c r="C677" s="124"/>
      <c r="D677" s="128"/>
      <c r="E677" s="122"/>
      <c r="F677" s="122"/>
      <c r="G677" s="43"/>
      <c r="H677" s="116"/>
      <c r="I677" s="116"/>
      <c r="J677" s="117"/>
      <c r="K677" s="118"/>
      <c r="L677" s="118"/>
      <c r="M677" s="118"/>
      <c r="N677" s="35" t="s">
        <v>60</v>
      </c>
      <c r="O677" s="73">
        <v>31400</v>
      </c>
      <c r="P677" s="35" t="s">
        <v>55</v>
      </c>
      <c r="Q677" s="35"/>
      <c r="R677" s="35"/>
      <c r="S677" s="35"/>
    </row>
    <row r="678" spans="1:19" x14ac:dyDescent="0.25">
      <c r="A678" s="119"/>
      <c r="B678" s="120"/>
      <c r="C678" s="124"/>
      <c r="D678" s="128"/>
      <c r="E678" s="122"/>
      <c r="F678" s="122"/>
      <c r="G678" s="43"/>
      <c r="H678" s="116"/>
      <c r="I678" s="116"/>
      <c r="J678" s="117"/>
      <c r="K678" s="118"/>
      <c r="L678" s="118"/>
      <c r="M678" s="118"/>
      <c r="N678" s="35" t="s">
        <v>171</v>
      </c>
      <c r="O678" s="73">
        <v>15700</v>
      </c>
      <c r="P678" s="35" t="s">
        <v>55</v>
      </c>
      <c r="Q678" s="35"/>
      <c r="R678" s="35"/>
      <c r="S678" s="35"/>
    </row>
    <row r="679" spans="1:19" x14ac:dyDescent="0.25">
      <c r="A679" s="119"/>
      <c r="B679" s="120"/>
      <c r="C679" s="124"/>
      <c r="D679" s="128"/>
      <c r="E679" s="122"/>
      <c r="F679" s="122"/>
      <c r="G679" s="43"/>
      <c r="H679" s="116"/>
      <c r="I679" s="116"/>
      <c r="J679" s="117"/>
      <c r="K679" s="118"/>
      <c r="L679" s="118"/>
      <c r="M679" s="118"/>
      <c r="N679" s="35" t="s">
        <v>35</v>
      </c>
      <c r="O679" s="73">
        <v>31400</v>
      </c>
      <c r="P679" s="35" t="s">
        <v>36</v>
      </c>
      <c r="Q679" s="35"/>
      <c r="R679" s="35"/>
      <c r="S679" s="35"/>
    </row>
    <row r="680" spans="1:19" x14ac:dyDescent="0.25">
      <c r="A680" s="119"/>
      <c r="B680" s="120"/>
      <c r="C680" s="124"/>
      <c r="D680" s="128"/>
      <c r="E680" s="122"/>
      <c r="F680" s="122"/>
      <c r="G680" s="43"/>
      <c r="H680" s="116"/>
      <c r="I680" s="116"/>
      <c r="J680" s="117"/>
      <c r="K680" s="118"/>
      <c r="L680" s="118"/>
      <c r="M680" s="118"/>
      <c r="N680" s="35" t="s">
        <v>145</v>
      </c>
      <c r="O680" s="73">
        <v>15700</v>
      </c>
      <c r="P680" s="35" t="s">
        <v>36</v>
      </c>
      <c r="Q680" s="35"/>
      <c r="R680" s="35"/>
      <c r="S680" s="35"/>
    </row>
    <row r="681" spans="1:19" x14ac:dyDescent="0.25">
      <c r="A681" s="119"/>
      <c r="B681" s="120"/>
      <c r="C681" s="124"/>
      <c r="D681" s="128"/>
      <c r="E681" s="122"/>
      <c r="F681" s="122"/>
      <c r="G681" s="43"/>
      <c r="H681" s="116"/>
      <c r="I681" s="116"/>
      <c r="J681" s="117"/>
      <c r="K681" s="118"/>
      <c r="L681" s="118"/>
      <c r="M681" s="118"/>
      <c r="N681" s="35" t="s">
        <v>121</v>
      </c>
      <c r="O681" s="73">
        <v>31400</v>
      </c>
      <c r="P681" s="35" t="s">
        <v>36</v>
      </c>
      <c r="Q681" s="35"/>
      <c r="R681" s="35"/>
      <c r="S681" s="35"/>
    </row>
    <row r="682" spans="1:19" x14ac:dyDescent="0.25">
      <c r="A682" s="119"/>
      <c r="B682" s="120"/>
      <c r="C682" s="124"/>
      <c r="D682" s="128"/>
      <c r="E682" s="122"/>
      <c r="F682" s="122"/>
      <c r="G682" s="43"/>
      <c r="H682" s="116"/>
      <c r="I682" s="116"/>
      <c r="J682" s="117"/>
      <c r="K682" s="118"/>
      <c r="L682" s="118"/>
      <c r="M682" s="118"/>
      <c r="N682" s="35" t="s">
        <v>147</v>
      </c>
      <c r="O682" s="73">
        <v>15700</v>
      </c>
      <c r="P682" s="35" t="s">
        <v>36</v>
      </c>
      <c r="Q682" s="35"/>
      <c r="R682" s="35"/>
      <c r="S682" s="35"/>
    </row>
    <row r="683" spans="1:19" x14ac:dyDescent="0.25">
      <c r="A683" s="119"/>
      <c r="B683" s="120"/>
      <c r="C683" s="124"/>
      <c r="D683" s="128"/>
      <c r="E683" s="122"/>
      <c r="F683" s="122"/>
      <c r="G683" s="43"/>
      <c r="H683" s="116"/>
      <c r="I683" s="116"/>
      <c r="J683" s="117"/>
      <c r="K683" s="118"/>
      <c r="L683" s="118"/>
      <c r="M683" s="118"/>
      <c r="N683" s="35" t="s">
        <v>49</v>
      </c>
      <c r="O683" s="73">
        <v>62800</v>
      </c>
      <c r="P683" s="35" t="s">
        <v>50</v>
      </c>
      <c r="Q683" s="35"/>
      <c r="R683" s="35"/>
      <c r="S683" s="35"/>
    </row>
    <row r="684" spans="1:19" x14ac:dyDescent="0.25">
      <c r="A684" s="119"/>
      <c r="B684" s="120"/>
      <c r="C684" s="124"/>
      <c r="D684" s="128"/>
      <c r="E684" s="122"/>
      <c r="F684" s="122"/>
      <c r="G684" s="43"/>
      <c r="H684" s="116"/>
      <c r="I684" s="116"/>
      <c r="J684" s="117"/>
      <c r="K684" s="118"/>
      <c r="L684" s="118"/>
      <c r="M684" s="118"/>
      <c r="N684" s="35" t="s">
        <v>149</v>
      </c>
      <c r="O684" s="73">
        <v>47100</v>
      </c>
      <c r="P684" s="35" t="s">
        <v>50</v>
      </c>
      <c r="Q684" s="35"/>
      <c r="R684" s="35"/>
      <c r="S684" s="35"/>
    </row>
    <row r="685" spans="1:19" x14ac:dyDescent="0.25">
      <c r="A685" s="119">
        <v>2006</v>
      </c>
      <c r="B685" s="120" t="s">
        <v>998</v>
      </c>
      <c r="C685" s="124" t="s">
        <v>18</v>
      </c>
      <c r="D685" s="128">
        <v>95055</v>
      </c>
      <c r="E685" s="122" t="s">
        <v>897</v>
      </c>
      <c r="F685" s="122" t="s">
        <v>216</v>
      </c>
      <c r="G685" s="43"/>
      <c r="H685" s="116">
        <v>43914</v>
      </c>
      <c r="I685" s="116">
        <v>43914</v>
      </c>
      <c r="J685" s="117">
        <f>I685+30</f>
        <v>43944</v>
      </c>
      <c r="K685" s="118">
        <v>739500</v>
      </c>
      <c r="L685" s="118"/>
      <c r="M685" s="118">
        <f>K685+L685</f>
        <v>739500</v>
      </c>
      <c r="N685" s="35" t="s">
        <v>204</v>
      </c>
      <c r="O685" s="73">
        <v>14700</v>
      </c>
      <c r="P685" s="35" t="s">
        <v>195</v>
      </c>
      <c r="Q685" s="35"/>
      <c r="R685" s="35"/>
      <c r="S685" s="35"/>
    </row>
    <row r="686" spans="1:19" x14ac:dyDescent="0.25">
      <c r="A686" s="119"/>
      <c r="B686" s="120"/>
      <c r="C686" s="124"/>
      <c r="D686" s="128"/>
      <c r="E686" s="122"/>
      <c r="F686" s="122"/>
      <c r="G686" s="43"/>
      <c r="H686" s="116"/>
      <c r="I686" s="116"/>
      <c r="J686" s="117"/>
      <c r="K686" s="118"/>
      <c r="L686" s="118"/>
      <c r="M686" s="118"/>
      <c r="N686" s="35" t="s">
        <v>217</v>
      </c>
      <c r="O686" s="73">
        <v>14700</v>
      </c>
      <c r="P686" s="35" t="s">
        <v>130</v>
      </c>
      <c r="Q686" s="35"/>
      <c r="R686" s="35"/>
      <c r="S686" s="35"/>
    </row>
    <row r="687" spans="1:19" x14ac:dyDescent="0.25">
      <c r="A687" s="119"/>
      <c r="B687" s="120"/>
      <c r="C687" s="124"/>
      <c r="D687" s="128"/>
      <c r="E687" s="122"/>
      <c r="F687" s="122"/>
      <c r="G687" s="43"/>
      <c r="H687" s="116"/>
      <c r="I687" s="116"/>
      <c r="J687" s="117"/>
      <c r="K687" s="118"/>
      <c r="L687" s="118"/>
      <c r="M687" s="118"/>
      <c r="N687" s="35" t="s">
        <v>28</v>
      </c>
      <c r="O687" s="38">
        <v>14700</v>
      </c>
      <c r="P687" s="35" t="s">
        <v>29</v>
      </c>
      <c r="Q687" s="35"/>
      <c r="R687" s="35"/>
      <c r="S687" s="35"/>
    </row>
    <row r="688" spans="1:19" x14ac:dyDescent="0.25">
      <c r="A688" s="119"/>
      <c r="B688" s="120"/>
      <c r="C688" s="124"/>
      <c r="D688" s="128"/>
      <c r="E688" s="122"/>
      <c r="F688" s="122"/>
      <c r="G688" s="43"/>
      <c r="H688" s="116"/>
      <c r="I688" s="116"/>
      <c r="J688" s="117"/>
      <c r="K688" s="118"/>
      <c r="L688" s="118"/>
      <c r="M688" s="118"/>
      <c r="N688" s="35" t="s">
        <v>218</v>
      </c>
      <c r="O688" s="38">
        <v>14700</v>
      </c>
      <c r="P688" s="35" t="s">
        <v>29</v>
      </c>
      <c r="Q688" s="35"/>
      <c r="R688" s="35"/>
      <c r="S688" s="35"/>
    </row>
    <row r="689" spans="1:19" x14ac:dyDescent="0.25">
      <c r="A689" s="119"/>
      <c r="B689" s="120"/>
      <c r="C689" s="124"/>
      <c r="D689" s="128"/>
      <c r="E689" s="122"/>
      <c r="F689" s="122"/>
      <c r="G689" s="43"/>
      <c r="H689" s="116"/>
      <c r="I689" s="116"/>
      <c r="J689" s="117"/>
      <c r="K689" s="118"/>
      <c r="L689" s="118"/>
      <c r="M689" s="118"/>
      <c r="N689" s="35" t="s">
        <v>117</v>
      </c>
      <c r="O689" s="38">
        <v>14700</v>
      </c>
      <c r="P689" s="35" t="s">
        <v>29</v>
      </c>
      <c r="Q689" s="35"/>
      <c r="R689" s="35"/>
      <c r="S689" s="35"/>
    </row>
    <row r="690" spans="1:19" x14ac:dyDescent="0.25">
      <c r="A690" s="119"/>
      <c r="B690" s="120"/>
      <c r="C690" s="124"/>
      <c r="D690" s="128"/>
      <c r="E690" s="122"/>
      <c r="F690" s="122"/>
      <c r="G690" s="43"/>
      <c r="H690" s="116"/>
      <c r="I690" s="116"/>
      <c r="J690" s="117"/>
      <c r="K690" s="118"/>
      <c r="L690" s="118"/>
      <c r="M690" s="118"/>
      <c r="N690" s="35" t="s">
        <v>187</v>
      </c>
      <c r="O690" s="38">
        <v>14700</v>
      </c>
      <c r="P690" s="35" t="s">
        <v>29</v>
      </c>
      <c r="Q690" s="35"/>
      <c r="R690" s="35"/>
      <c r="S690" s="35"/>
    </row>
    <row r="691" spans="1:19" x14ac:dyDescent="0.25">
      <c r="A691" s="119"/>
      <c r="B691" s="120"/>
      <c r="C691" s="124"/>
      <c r="D691" s="128"/>
      <c r="E691" s="122"/>
      <c r="F691" s="122"/>
      <c r="G691" s="43"/>
      <c r="H691" s="116"/>
      <c r="I691" s="116"/>
      <c r="J691" s="117"/>
      <c r="K691" s="118"/>
      <c r="L691" s="118"/>
      <c r="M691" s="118"/>
      <c r="N691" s="35" t="s">
        <v>219</v>
      </c>
      <c r="O691" s="38">
        <v>14700</v>
      </c>
      <c r="P691" s="35" t="s">
        <v>29</v>
      </c>
      <c r="Q691" s="35"/>
      <c r="R691" s="35"/>
      <c r="S691" s="35"/>
    </row>
    <row r="692" spans="1:19" x14ac:dyDescent="0.25">
      <c r="A692" s="119"/>
      <c r="B692" s="120"/>
      <c r="C692" s="124"/>
      <c r="D692" s="128"/>
      <c r="E692" s="122"/>
      <c r="F692" s="122"/>
      <c r="G692" s="43"/>
      <c r="H692" s="116"/>
      <c r="I692" s="116"/>
      <c r="J692" s="117"/>
      <c r="K692" s="118"/>
      <c r="L692" s="118"/>
      <c r="M692" s="118"/>
      <c r="N692" s="35" t="s">
        <v>144</v>
      </c>
      <c r="O692" s="38">
        <v>44100</v>
      </c>
      <c r="P692" s="35" t="s">
        <v>29</v>
      </c>
      <c r="Q692" s="35"/>
      <c r="R692" s="35"/>
      <c r="S692" s="35"/>
    </row>
    <row r="693" spans="1:19" x14ac:dyDescent="0.25">
      <c r="A693" s="119"/>
      <c r="B693" s="120"/>
      <c r="C693" s="124"/>
      <c r="D693" s="128"/>
      <c r="E693" s="122"/>
      <c r="F693" s="122"/>
      <c r="G693" s="43"/>
      <c r="H693" s="116"/>
      <c r="I693" s="116"/>
      <c r="J693" s="117"/>
      <c r="K693" s="118"/>
      <c r="L693" s="118"/>
      <c r="M693" s="118"/>
      <c r="N693" s="35" t="s">
        <v>54</v>
      </c>
      <c r="O693" s="38">
        <v>14700</v>
      </c>
      <c r="P693" s="35" t="s">
        <v>55</v>
      </c>
      <c r="Q693" s="35"/>
      <c r="R693" s="35"/>
      <c r="S693" s="35"/>
    </row>
    <row r="694" spans="1:19" x14ac:dyDescent="0.25">
      <c r="A694" s="119"/>
      <c r="B694" s="120"/>
      <c r="C694" s="124"/>
      <c r="D694" s="128"/>
      <c r="E694" s="122"/>
      <c r="F694" s="122"/>
      <c r="G694" s="43"/>
      <c r="H694" s="116"/>
      <c r="I694" s="116"/>
      <c r="J694" s="117"/>
      <c r="K694" s="118"/>
      <c r="L694" s="118"/>
      <c r="M694" s="118"/>
      <c r="N694" s="35" t="s">
        <v>171</v>
      </c>
      <c r="O694" s="38">
        <v>44100</v>
      </c>
      <c r="P694" s="35" t="s">
        <v>55</v>
      </c>
      <c r="Q694" s="35"/>
      <c r="R694" s="35"/>
      <c r="S694" s="35"/>
    </row>
    <row r="695" spans="1:19" x14ac:dyDescent="0.25">
      <c r="A695" s="119"/>
      <c r="B695" s="120"/>
      <c r="C695" s="124"/>
      <c r="D695" s="128"/>
      <c r="E695" s="122"/>
      <c r="F695" s="122"/>
      <c r="G695" s="43"/>
      <c r="H695" s="116"/>
      <c r="I695" s="116"/>
      <c r="J695" s="117"/>
      <c r="K695" s="118"/>
      <c r="L695" s="118"/>
      <c r="M695" s="118"/>
      <c r="N695" s="35" t="s">
        <v>49</v>
      </c>
      <c r="O695" s="38">
        <v>29400</v>
      </c>
      <c r="P695" s="35" t="s">
        <v>50</v>
      </c>
      <c r="Q695" s="35"/>
      <c r="R695" s="35"/>
      <c r="S695" s="35"/>
    </row>
    <row r="696" spans="1:19" x14ac:dyDescent="0.25">
      <c r="A696" s="119"/>
      <c r="B696" s="120"/>
      <c r="C696" s="124"/>
      <c r="D696" s="128"/>
      <c r="E696" s="122"/>
      <c r="F696" s="122"/>
      <c r="G696" s="43"/>
      <c r="H696" s="116"/>
      <c r="I696" s="116"/>
      <c r="J696" s="117"/>
      <c r="K696" s="118"/>
      <c r="L696" s="118"/>
      <c r="M696" s="118"/>
      <c r="N696" s="35" t="s">
        <v>149</v>
      </c>
      <c r="O696" s="38">
        <v>176400</v>
      </c>
      <c r="P696" s="35" t="s">
        <v>50</v>
      </c>
      <c r="Q696" s="35"/>
      <c r="R696" s="35"/>
      <c r="S696" s="35"/>
    </row>
    <row r="697" spans="1:19" x14ac:dyDescent="0.25">
      <c r="A697" s="119"/>
      <c r="B697" s="120"/>
      <c r="C697" s="124"/>
      <c r="D697" s="128"/>
      <c r="E697" s="122"/>
      <c r="F697" s="122"/>
      <c r="G697" s="43"/>
      <c r="H697" s="116"/>
      <c r="I697" s="116"/>
      <c r="J697" s="117"/>
      <c r="K697" s="118"/>
      <c r="L697" s="118"/>
      <c r="M697" s="118"/>
      <c r="N697" s="35" t="s">
        <v>150</v>
      </c>
      <c r="O697" s="38">
        <v>14700</v>
      </c>
      <c r="P697" s="35" t="s">
        <v>50</v>
      </c>
      <c r="Q697" s="35"/>
      <c r="R697" s="35"/>
      <c r="S697" s="35"/>
    </row>
    <row r="698" spans="1:19" x14ac:dyDescent="0.25">
      <c r="A698" s="119"/>
      <c r="B698" s="120"/>
      <c r="C698" s="124"/>
      <c r="D698" s="128"/>
      <c r="E698" s="122"/>
      <c r="F698" s="122"/>
      <c r="G698" s="43"/>
      <c r="H698" s="116"/>
      <c r="I698" s="116"/>
      <c r="J698" s="117"/>
      <c r="K698" s="118"/>
      <c r="L698" s="118"/>
      <c r="M698" s="118"/>
      <c r="N698" s="35" t="s">
        <v>125</v>
      </c>
      <c r="O698" s="38">
        <f>357300-44100</f>
        <v>313200</v>
      </c>
      <c r="P698" s="35" t="s">
        <v>50</v>
      </c>
      <c r="Q698" s="35"/>
      <c r="R698" s="35"/>
      <c r="S698" s="35"/>
    </row>
    <row r="699" spans="1:19" x14ac:dyDescent="0.25">
      <c r="A699" s="119">
        <v>2007</v>
      </c>
      <c r="B699" s="120" t="s">
        <v>999</v>
      </c>
      <c r="C699" s="124" t="s">
        <v>18</v>
      </c>
      <c r="D699" s="128">
        <v>851</v>
      </c>
      <c r="E699" s="122" t="s">
        <v>184</v>
      </c>
      <c r="F699" s="122" t="s">
        <v>185</v>
      </c>
      <c r="G699" s="43"/>
      <c r="H699" s="116">
        <v>43903</v>
      </c>
      <c r="I699" s="116">
        <v>43903</v>
      </c>
      <c r="J699" s="117">
        <f>I699+30</f>
        <v>43933</v>
      </c>
      <c r="K699" s="118">
        <v>12944000</v>
      </c>
      <c r="L699" s="118"/>
      <c r="M699" s="118">
        <f>K699+L699</f>
        <v>12944000</v>
      </c>
      <c r="N699" s="35" t="s">
        <v>186</v>
      </c>
      <c r="O699" s="73">
        <v>78000</v>
      </c>
      <c r="P699" s="35" t="s">
        <v>29</v>
      </c>
      <c r="Q699" s="35"/>
      <c r="R699" s="35"/>
      <c r="S699" s="35"/>
    </row>
    <row r="700" spans="1:19" x14ac:dyDescent="0.25">
      <c r="A700" s="119"/>
      <c r="B700" s="120"/>
      <c r="C700" s="124"/>
      <c r="D700" s="128"/>
      <c r="E700" s="122"/>
      <c r="F700" s="122"/>
      <c r="G700" s="43"/>
      <c r="H700" s="116"/>
      <c r="I700" s="116"/>
      <c r="J700" s="117"/>
      <c r="K700" s="118"/>
      <c r="L700" s="118"/>
      <c r="M700" s="118"/>
      <c r="N700" s="35" t="s">
        <v>117</v>
      </c>
      <c r="O700" s="73">
        <v>245000</v>
      </c>
      <c r="P700" s="35" t="s">
        <v>29</v>
      </c>
      <c r="Q700" s="35"/>
      <c r="R700" s="35"/>
      <c r="S700" s="35"/>
    </row>
    <row r="701" spans="1:19" x14ac:dyDescent="0.25">
      <c r="A701" s="119"/>
      <c r="B701" s="120"/>
      <c r="C701" s="124"/>
      <c r="D701" s="128"/>
      <c r="E701" s="122"/>
      <c r="F701" s="122"/>
      <c r="G701" s="43"/>
      <c r="H701" s="116"/>
      <c r="I701" s="116"/>
      <c r="J701" s="117"/>
      <c r="K701" s="118"/>
      <c r="L701" s="118"/>
      <c r="M701" s="118"/>
      <c r="N701" s="35" t="s">
        <v>219</v>
      </c>
      <c r="O701" s="73">
        <v>306000</v>
      </c>
      <c r="P701" s="35" t="s">
        <v>29</v>
      </c>
      <c r="Q701" s="35"/>
      <c r="R701" s="35"/>
      <c r="S701" s="35"/>
    </row>
    <row r="702" spans="1:19" x14ac:dyDescent="0.25">
      <c r="A702" s="119"/>
      <c r="B702" s="120"/>
      <c r="C702" s="124"/>
      <c r="D702" s="128"/>
      <c r="E702" s="122"/>
      <c r="F702" s="122"/>
      <c r="G702" s="43"/>
      <c r="H702" s="116"/>
      <c r="I702" s="116"/>
      <c r="J702" s="117"/>
      <c r="K702" s="118"/>
      <c r="L702" s="118"/>
      <c r="M702" s="118"/>
      <c r="N702" s="35" t="s">
        <v>28</v>
      </c>
      <c r="O702" s="73">
        <v>115000</v>
      </c>
      <c r="P702" s="35" t="s">
        <v>29</v>
      </c>
      <c r="Q702" s="35"/>
      <c r="R702" s="35"/>
      <c r="S702" s="35"/>
    </row>
    <row r="703" spans="1:19" x14ac:dyDescent="0.25">
      <c r="A703" s="119"/>
      <c r="B703" s="120"/>
      <c r="C703" s="124"/>
      <c r="D703" s="128"/>
      <c r="E703" s="122"/>
      <c r="F703" s="122"/>
      <c r="G703" s="43"/>
      <c r="H703" s="116"/>
      <c r="I703" s="116"/>
      <c r="J703" s="117"/>
      <c r="K703" s="118"/>
      <c r="L703" s="118"/>
      <c r="M703" s="118"/>
      <c r="N703" s="35" t="s">
        <v>187</v>
      </c>
      <c r="O703" s="73">
        <v>277000</v>
      </c>
      <c r="P703" s="35" t="s">
        <v>29</v>
      </c>
      <c r="Q703" s="35"/>
      <c r="R703" s="35"/>
      <c r="S703" s="35"/>
    </row>
    <row r="704" spans="1:19" x14ac:dyDescent="0.25">
      <c r="A704" s="119"/>
      <c r="B704" s="120"/>
      <c r="C704" s="124"/>
      <c r="D704" s="128"/>
      <c r="E704" s="122"/>
      <c r="F704" s="122"/>
      <c r="G704" s="43"/>
      <c r="H704" s="116"/>
      <c r="I704" s="116"/>
      <c r="J704" s="117"/>
      <c r="K704" s="118"/>
      <c r="L704" s="118"/>
      <c r="M704" s="118"/>
      <c r="N704" s="35" t="s">
        <v>144</v>
      </c>
      <c r="O704" s="73">
        <v>30000</v>
      </c>
      <c r="P704" s="35" t="s">
        <v>29</v>
      </c>
      <c r="Q704" s="35"/>
      <c r="R704" s="35"/>
      <c r="S704" s="35"/>
    </row>
    <row r="705" spans="1:20" x14ac:dyDescent="0.25">
      <c r="A705" s="119"/>
      <c r="B705" s="120"/>
      <c r="C705" s="124"/>
      <c r="D705" s="128"/>
      <c r="E705" s="122"/>
      <c r="F705" s="122"/>
      <c r="G705" s="43"/>
      <c r="H705" s="116"/>
      <c r="I705" s="116"/>
      <c r="J705" s="117"/>
      <c r="K705" s="118"/>
      <c r="L705" s="118"/>
      <c r="M705" s="118"/>
      <c r="N705" s="35" t="s">
        <v>21</v>
      </c>
      <c r="O705" s="73">
        <v>539000</v>
      </c>
      <c r="P705" s="35" t="s">
        <v>22</v>
      </c>
      <c r="Q705" s="35"/>
      <c r="R705" s="35"/>
      <c r="S705" s="35"/>
    </row>
    <row r="706" spans="1:20" x14ac:dyDescent="0.25">
      <c r="A706" s="119"/>
      <c r="B706" s="120"/>
      <c r="C706" s="124"/>
      <c r="D706" s="128"/>
      <c r="E706" s="122"/>
      <c r="F706" s="122"/>
      <c r="G706" s="43"/>
      <c r="H706" s="116"/>
      <c r="I706" s="116"/>
      <c r="J706" s="117"/>
      <c r="K706" s="118"/>
      <c r="L706" s="118"/>
      <c r="M706" s="118"/>
      <c r="N706" s="35" t="s">
        <v>73</v>
      </c>
      <c r="O706" s="73">
        <v>186000</v>
      </c>
      <c r="P706" s="35" t="s">
        <v>36</v>
      </c>
      <c r="Q706" s="35"/>
      <c r="R706" s="35"/>
      <c r="S706" s="35"/>
    </row>
    <row r="707" spans="1:20" x14ac:dyDescent="0.25">
      <c r="A707" s="119"/>
      <c r="B707" s="120"/>
      <c r="C707" s="124"/>
      <c r="D707" s="128"/>
      <c r="E707" s="122"/>
      <c r="F707" s="122"/>
      <c r="G707" s="43"/>
      <c r="H707" s="116"/>
      <c r="I707" s="116"/>
      <c r="J707" s="117"/>
      <c r="K707" s="118"/>
      <c r="L707" s="118"/>
      <c r="M707" s="118"/>
      <c r="N707" s="35" t="s">
        <v>145</v>
      </c>
      <c r="O707" s="73">
        <v>164000</v>
      </c>
      <c r="P707" s="35" t="s">
        <v>36</v>
      </c>
      <c r="Q707" s="35"/>
      <c r="R707" s="35"/>
      <c r="S707" s="35"/>
    </row>
    <row r="708" spans="1:20" x14ac:dyDescent="0.25">
      <c r="A708" s="119"/>
      <c r="B708" s="120"/>
      <c r="C708" s="124"/>
      <c r="D708" s="128"/>
      <c r="E708" s="122"/>
      <c r="F708" s="122"/>
      <c r="G708" s="43"/>
      <c r="H708" s="116"/>
      <c r="I708" s="116"/>
      <c r="J708" s="117"/>
      <c r="K708" s="118"/>
      <c r="L708" s="118"/>
      <c r="M708" s="118"/>
      <c r="N708" s="35" t="s">
        <v>35</v>
      </c>
      <c r="O708" s="73">
        <v>6403000</v>
      </c>
      <c r="P708" s="35" t="s">
        <v>36</v>
      </c>
      <c r="Q708" s="35"/>
      <c r="R708" s="35"/>
      <c r="S708" s="35"/>
    </row>
    <row r="709" spans="1:20" x14ac:dyDescent="0.25">
      <c r="A709" s="119"/>
      <c r="B709" s="120"/>
      <c r="C709" s="124"/>
      <c r="D709" s="128"/>
      <c r="E709" s="122"/>
      <c r="F709" s="122"/>
      <c r="G709" s="43"/>
      <c r="H709" s="116"/>
      <c r="I709" s="116"/>
      <c r="J709" s="117"/>
      <c r="K709" s="118"/>
      <c r="L709" s="118"/>
      <c r="M709" s="118"/>
      <c r="N709" s="35" t="s">
        <v>121</v>
      </c>
      <c r="O709" s="73">
        <v>395000</v>
      </c>
      <c r="P709" s="35" t="s">
        <v>36</v>
      </c>
      <c r="Q709" s="35"/>
      <c r="R709" s="35"/>
      <c r="S709" s="35"/>
    </row>
    <row r="710" spans="1:20" x14ac:dyDescent="0.25">
      <c r="A710" s="119"/>
      <c r="B710" s="120"/>
      <c r="C710" s="124"/>
      <c r="D710" s="128"/>
      <c r="E710" s="122"/>
      <c r="F710" s="122"/>
      <c r="G710" s="43"/>
      <c r="H710" s="116"/>
      <c r="I710" s="116"/>
      <c r="J710" s="117"/>
      <c r="K710" s="118"/>
      <c r="L710" s="118"/>
      <c r="M710" s="118"/>
      <c r="N710" s="35" t="s">
        <v>148</v>
      </c>
      <c r="O710" s="73">
        <v>1089000</v>
      </c>
      <c r="P710" s="35" t="s">
        <v>36</v>
      </c>
      <c r="Q710" s="35"/>
      <c r="R710" s="35"/>
      <c r="S710" s="35"/>
    </row>
    <row r="711" spans="1:20" x14ac:dyDescent="0.25">
      <c r="A711" s="119"/>
      <c r="B711" s="120"/>
      <c r="C711" s="124"/>
      <c r="D711" s="128"/>
      <c r="E711" s="122"/>
      <c r="F711" s="122"/>
      <c r="G711" s="43"/>
      <c r="H711" s="116"/>
      <c r="I711" s="116"/>
      <c r="J711" s="117"/>
      <c r="K711" s="118"/>
      <c r="L711" s="118"/>
      <c r="M711" s="118"/>
      <c r="N711" s="35" t="s">
        <v>147</v>
      </c>
      <c r="O711" s="73">
        <v>349000</v>
      </c>
      <c r="P711" s="35" t="s">
        <v>36</v>
      </c>
      <c r="Q711" s="35"/>
      <c r="R711" s="35"/>
      <c r="S711" s="35"/>
    </row>
    <row r="712" spans="1:20" x14ac:dyDescent="0.25">
      <c r="A712" s="119"/>
      <c r="B712" s="120"/>
      <c r="C712" s="124"/>
      <c r="D712" s="128"/>
      <c r="E712" s="122"/>
      <c r="F712" s="122"/>
      <c r="G712" s="43"/>
      <c r="H712" s="116"/>
      <c r="I712" s="116"/>
      <c r="J712" s="117"/>
      <c r="K712" s="118"/>
      <c r="L712" s="118"/>
      <c r="M712" s="118"/>
      <c r="N712" s="35" t="s">
        <v>149</v>
      </c>
      <c r="O712" s="73">
        <v>457000</v>
      </c>
      <c r="P712" s="35" t="s">
        <v>50</v>
      </c>
      <c r="Q712" s="35"/>
      <c r="R712" s="35"/>
      <c r="S712" s="35"/>
    </row>
    <row r="713" spans="1:20" x14ac:dyDescent="0.25">
      <c r="A713" s="119"/>
      <c r="B713" s="120"/>
      <c r="C713" s="124"/>
      <c r="D713" s="128"/>
      <c r="E713" s="122"/>
      <c r="F713" s="122"/>
      <c r="G713" s="43"/>
      <c r="H713" s="116"/>
      <c r="I713" s="116"/>
      <c r="J713" s="117"/>
      <c r="K713" s="118"/>
      <c r="L713" s="118"/>
      <c r="M713" s="118"/>
      <c r="N713" s="35" t="s">
        <v>125</v>
      </c>
      <c r="O713" s="73">
        <v>1576000</v>
      </c>
      <c r="P713" s="35" t="s">
        <v>50</v>
      </c>
      <c r="Q713" s="35"/>
      <c r="R713" s="35"/>
      <c r="S713" s="35"/>
    </row>
    <row r="714" spans="1:20" x14ac:dyDescent="0.25">
      <c r="A714" s="119"/>
      <c r="B714" s="120"/>
      <c r="C714" s="124"/>
      <c r="D714" s="128"/>
      <c r="E714" s="122"/>
      <c r="F714" s="122"/>
      <c r="G714" s="43"/>
      <c r="H714" s="116"/>
      <c r="I714" s="116"/>
      <c r="J714" s="117"/>
      <c r="K714" s="118"/>
      <c r="L714" s="118"/>
      <c r="M714" s="118"/>
      <c r="N714" s="35" t="s">
        <v>150</v>
      </c>
      <c r="O714" s="73">
        <v>15000</v>
      </c>
      <c r="P714" s="35" t="s">
        <v>50</v>
      </c>
      <c r="Q714" s="35"/>
      <c r="R714" s="35"/>
      <c r="S714" s="35"/>
    </row>
    <row r="715" spans="1:20" x14ac:dyDescent="0.25">
      <c r="A715" s="119"/>
      <c r="B715" s="120"/>
      <c r="C715" s="124"/>
      <c r="D715" s="128"/>
      <c r="E715" s="122"/>
      <c r="F715" s="122"/>
      <c r="G715" s="43"/>
      <c r="H715" s="116"/>
      <c r="I715" s="116"/>
      <c r="J715" s="117"/>
      <c r="K715" s="118"/>
      <c r="L715" s="118"/>
      <c r="M715" s="118"/>
      <c r="N715" s="35" t="s">
        <v>44</v>
      </c>
      <c r="O715" s="73">
        <v>720000</v>
      </c>
      <c r="P715" s="35" t="s">
        <v>99</v>
      </c>
      <c r="Q715" s="35"/>
      <c r="R715" s="35"/>
      <c r="S715" s="35"/>
    </row>
    <row r="716" spans="1:20" x14ac:dyDescent="0.25">
      <c r="A716" s="32">
        <v>2008</v>
      </c>
      <c r="B716" s="33" t="s">
        <v>1000</v>
      </c>
      <c r="C716" s="43" t="s">
        <v>18</v>
      </c>
      <c r="D716" s="58">
        <v>17001698766949</v>
      </c>
      <c r="E716" s="35" t="s">
        <v>192</v>
      </c>
      <c r="F716" s="35" t="s">
        <v>1001</v>
      </c>
      <c r="G716" s="43"/>
      <c r="H716" s="36">
        <v>43849</v>
      </c>
      <c r="I716" s="36">
        <v>43915</v>
      </c>
      <c r="J716" s="37">
        <f>I716+30</f>
        <v>43945</v>
      </c>
      <c r="K716" s="72">
        <v>2700000</v>
      </c>
      <c r="L716" s="38">
        <v>513000</v>
      </c>
      <c r="M716" s="72">
        <f>K716+L716</f>
        <v>3213000</v>
      </c>
      <c r="N716" s="35" t="s">
        <v>289</v>
      </c>
      <c r="O716" s="73">
        <f t="shared" ref="O716:O753" si="59">K716</f>
        <v>2700000</v>
      </c>
      <c r="P716" s="35" t="s">
        <v>29</v>
      </c>
      <c r="Q716" s="35"/>
      <c r="R716" s="35"/>
      <c r="S716" s="35"/>
    </row>
    <row r="717" spans="1:20" x14ac:dyDescent="0.25">
      <c r="A717" s="32">
        <v>2009</v>
      </c>
      <c r="B717" s="40" t="s">
        <v>1002</v>
      </c>
      <c r="C717" s="43" t="s">
        <v>18</v>
      </c>
      <c r="D717" s="58">
        <v>4700301</v>
      </c>
      <c r="E717" s="35" t="s">
        <v>1003</v>
      </c>
      <c r="F717" s="35" t="s">
        <v>1004</v>
      </c>
      <c r="G717" s="43"/>
      <c r="H717" s="36">
        <v>43864</v>
      </c>
      <c r="I717" s="36">
        <v>43915</v>
      </c>
      <c r="J717" s="37">
        <f>I717+30</f>
        <v>43945</v>
      </c>
      <c r="K717" s="39">
        <v>2272.36</v>
      </c>
      <c r="L717" s="69"/>
      <c r="M717" s="39">
        <f>K717+L717</f>
        <v>2272.36</v>
      </c>
      <c r="N717" s="35" t="s">
        <v>60</v>
      </c>
      <c r="O717" s="73">
        <f t="shared" si="59"/>
        <v>2272.36</v>
      </c>
      <c r="P717" s="35" t="s">
        <v>55</v>
      </c>
      <c r="Q717" s="35"/>
      <c r="R717" s="35"/>
      <c r="S717" s="35"/>
      <c r="T717" s="35"/>
    </row>
    <row r="718" spans="1:20" x14ac:dyDescent="0.25">
      <c r="A718" s="32">
        <v>2010</v>
      </c>
      <c r="B718" s="33" t="s">
        <v>1005</v>
      </c>
      <c r="C718" s="43" t="s">
        <v>18</v>
      </c>
      <c r="D718" s="58">
        <v>135046</v>
      </c>
      <c r="E718" s="35" t="s">
        <v>1006</v>
      </c>
      <c r="F718" s="35" t="s">
        <v>1007</v>
      </c>
      <c r="G718" s="43"/>
      <c r="H718" s="36">
        <v>43915</v>
      </c>
      <c r="I718" s="36">
        <v>43915</v>
      </c>
      <c r="J718" s="37">
        <f>I718+30</f>
        <v>43945</v>
      </c>
      <c r="K718" s="72">
        <v>467640</v>
      </c>
      <c r="L718" s="38"/>
      <c r="M718" s="72">
        <f>K718+L718</f>
        <v>467640</v>
      </c>
      <c r="N718" s="35" t="s">
        <v>154</v>
      </c>
      <c r="O718" s="73">
        <f t="shared" si="59"/>
        <v>467640</v>
      </c>
      <c r="P718" s="35" t="s">
        <v>55</v>
      </c>
      <c r="Q718" s="35"/>
      <c r="R718" s="35"/>
      <c r="S718" s="35"/>
      <c r="T718" s="35"/>
    </row>
    <row r="719" spans="1:20" x14ac:dyDescent="0.25">
      <c r="A719" s="32">
        <v>2011</v>
      </c>
      <c r="B719" s="33" t="s">
        <v>1008</v>
      </c>
      <c r="C719" s="43" t="s">
        <v>18</v>
      </c>
      <c r="D719" s="58">
        <v>135047</v>
      </c>
      <c r="E719" s="35" t="s">
        <v>1006</v>
      </c>
      <c r="F719" s="35" t="s">
        <v>1007</v>
      </c>
      <c r="G719" s="43"/>
      <c r="H719" s="36">
        <v>43915</v>
      </c>
      <c r="I719" s="36">
        <v>43915</v>
      </c>
      <c r="J719" s="37">
        <f>I719+30</f>
        <v>43945</v>
      </c>
      <c r="K719" s="72">
        <v>467460</v>
      </c>
      <c r="L719" s="38"/>
      <c r="M719" s="72">
        <f>K719+L719</f>
        <v>467460</v>
      </c>
      <c r="N719" s="35" t="s">
        <v>94</v>
      </c>
      <c r="O719" s="73">
        <f t="shared" si="59"/>
        <v>467460</v>
      </c>
      <c r="P719" s="35" t="s">
        <v>95</v>
      </c>
      <c r="Q719" s="35"/>
      <c r="R719" s="35"/>
      <c r="S719" s="35"/>
    </row>
    <row r="720" spans="1:20" x14ac:dyDescent="0.25">
      <c r="A720" s="32">
        <v>2012</v>
      </c>
      <c r="B720" s="33" t="s">
        <v>1009</v>
      </c>
      <c r="C720" s="43" t="s">
        <v>18</v>
      </c>
      <c r="D720" s="35">
        <v>5283593</v>
      </c>
      <c r="E720" s="35" t="s">
        <v>967</v>
      </c>
      <c r="F720" s="35" t="s">
        <v>1010</v>
      </c>
      <c r="G720" s="43"/>
      <c r="H720" s="36">
        <v>43908</v>
      </c>
      <c r="I720" s="36">
        <v>43916</v>
      </c>
      <c r="J720" s="37">
        <v>43946</v>
      </c>
      <c r="K720" s="72">
        <v>86778200</v>
      </c>
      <c r="L720" s="38"/>
      <c r="M720" s="72">
        <v>86778200</v>
      </c>
      <c r="N720" s="35" t="s">
        <v>79</v>
      </c>
      <c r="O720" s="73">
        <f t="shared" si="59"/>
        <v>86778200</v>
      </c>
      <c r="P720" s="35" t="s">
        <v>55</v>
      </c>
      <c r="Q720" s="35"/>
      <c r="R720" s="35"/>
      <c r="S720" s="35"/>
      <c r="T720" s="35"/>
    </row>
    <row r="721" spans="1:19" x14ac:dyDescent="0.25">
      <c r="A721" s="32">
        <v>2013</v>
      </c>
      <c r="B721" s="33" t="s">
        <v>1011</v>
      </c>
      <c r="C721" s="43" t="s">
        <v>18</v>
      </c>
      <c r="D721" s="58" t="s">
        <v>1012</v>
      </c>
      <c r="E721" s="35" t="s">
        <v>647</v>
      </c>
      <c r="F721" s="35" t="s">
        <v>1013</v>
      </c>
      <c r="G721" s="43"/>
      <c r="H721" s="36">
        <v>43916</v>
      </c>
      <c r="I721" s="36">
        <v>43916</v>
      </c>
      <c r="J721" s="37">
        <v>43946</v>
      </c>
      <c r="K721" s="72">
        <v>24833870</v>
      </c>
      <c r="L721" s="38"/>
      <c r="M721" s="72">
        <v>24833870</v>
      </c>
      <c r="N721" s="35" t="s">
        <v>94</v>
      </c>
      <c r="O721" s="73">
        <f t="shared" si="59"/>
        <v>24833870</v>
      </c>
      <c r="P721" s="35" t="s">
        <v>95</v>
      </c>
      <c r="Q721" s="35"/>
      <c r="R721" s="35"/>
      <c r="S721" s="35"/>
    </row>
    <row r="722" spans="1:19" x14ac:dyDescent="0.25">
      <c r="A722" s="32">
        <v>2014</v>
      </c>
      <c r="B722" s="33" t="s">
        <v>1014</v>
      </c>
      <c r="C722" s="43" t="s">
        <v>18</v>
      </c>
      <c r="D722" s="43" t="s">
        <v>1015</v>
      </c>
      <c r="E722" s="35" t="s">
        <v>601</v>
      </c>
      <c r="F722" s="35" t="s">
        <v>1016</v>
      </c>
      <c r="G722" s="43"/>
      <c r="H722" s="36">
        <v>43916</v>
      </c>
      <c r="I722" s="36">
        <v>43917</v>
      </c>
      <c r="J722" s="37">
        <f>I722+30</f>
        <v>43947</v>
      </c>
      <c r="K722" s="72">
        <v>14950000</v>
      </c>
      <c r="L722" s="38"/>
      <c r="M722" s="72">
        <f>K722+L722</f>
        <v>14950000</v>
      </c>
      <c r="N722" s="35" t="s">
        <v>289</v>
      </c>
      <c r="O722" s="73">
        <f t="shared" si="59"/>
        <v>14950000</v>
      </c>
      <c r="P722" s="35" t="s">
        <v>1017</v>
      </c>
      <c r="Q722" s="35"/>
      <c r="R722" s="35"/>
      <c r="S722" s="35"/>
    </row>
    <row r="723" spans="1:19" x14ac:dyDescent="0.25">
      <c r="A723" s="119">
        <v>2015</v>
      </c>
      <c r="B723" s="120" t="s">
        <v>1018</v>
      </c>
      <c r="C723" s="124" t="s">
        <v>18</v>
      </c>
      <c r="D723" s="43" t="s">
        <v>1019</v>
      </c>
      <c r="E723" s="35" t="s">
        <v>1020</v>
      </c>
      <c r="F723" s="122" t="s">
        <v>1021</v>
      </c>
      <c r="G723" s="43"/>
      <c r="H723" s="36">
        <v>43895</v>
      </c>
      <c r="I723" s="36">
        <v>43895</v>
      </c>
      <c r="J723" s="37">
        <v>43895</v>
      </c>
      <c r="K723" s="72">
        <v>25000</v>
      </c>
      <c r="L723" s="38"/>
      <c r="M723" s="72"/>
      <c r="N723" s="35" t="s">
        <v>219</v>
      </c>
      <c r="O723" s="73">
        <f t="shared" si="59"/>
        <v>25000</v>
      </c>
      <c r="P723" s="35"/>
      <c r="Q723" s="35"/>
      <c r="R723" s="35"/>
      <c r="S723" s="35"/>
    </row>
    <row r="724" spans="1:19" x14ac:dyDescent="0.25">
      <c r="A724" s="119"/>
      <c r="B724" s="120"/>
      <c r="C724" s="124"/>
      <c r="D724" s="43">
        <v>203773</v>
      </c>
      <c r="E724" s="35" t="s">
        <v>1022</v>
      </c>
      <c r="F724" s="122"/>
      <c r="G724" s="43"/>
      <c r="H724" s="36">
        <v>43895</v>
      </c>
      <c r="I724" s="36">
        <v>43895</v>
      </c>
      <c r="J724" s="37">
        <v>43895</v>
      </c>
      <c r="K724" s="72">
        <v>6100</v>
      </c>
      <c r="L724" s="38"/>
      <c r="M724" s="72"/>
      <c r="N724" s="35" t="s">
        <v>219</v>
      </c>
      <c r="O724" s="73">
        <f t="shared" si="59"/>
        <v>6100</v>
      </c>
      <c r="P724" s="35"/>
      <c r="Q724" s="35"/>
      <c r="R724" s="35"/>
      <c r="S724" s="35"/>
    </row>
    <row r="725" spans="1:19" x14ac:dyDescent="0.25">
      <c r="A725" s="119"/>
      <c r="B725" s="120"/>
      <c r="C725" s="124"/>
      <c r="D725" s="43" t="s">
        <v>1019</v>
      </c>
      <c r="E725" s="35" t="s">
        <v>1023</v>
      </c>
      <c r="F725" s="122"/>
      <c r="G725" s="43"/>
      <c r="H725" s="36">
        <v>43895</v>
      </c>
      <c r="I725" s="36">
        <v>43895</v>
      </c>
      <c r="J725" s="37">
        <v>43895</v>
      </c>
      <c r="K725" s="72">
        <v>61000</v>
      </c>
      <c r="L725" s="38"/>
      <c r="M725" s="72"/>
      <c r="N725" s="35" t="s">
        <v>219</v>
      </c>
      <c r="O725" s="73">
        <f t="shared" si="59"/>
        <v>61000</v>
      </c>
      <c r="P725" s="35"/>
      <c r="Q725" s="35"/>
      <c r="R725" s="35"/>
      <c r="S725" s="35"/>
    </row>
    <row r="726" spans="1:19" x14ac:dyDescent="0.25">
      <c r="A726" s="119"/>
      <c r="B726" s="120"/>
      <c r="C726" s="124"/>
      <c r="D726" s="43" t="s">
        <v>1019</v>
      </c>
      <c r="E726" s="35" t="s">
        <v>1024</v>
      </c>
      <c r="F726" s="122"/>
      <c r="G726" s="43"/>
      <c r="H726" s="36">
        <v>43895</v>
      </c>
      <c r="I726" s="36">
        <v>43895</v>
      </c>
      <c r="J726" s="37">
        <v>43895</v>
      </c>
      <c r="K726" s="72">
        <v>8000</v>
      </c>
      <c r="L726" s="38"/>
      <c r="M726" s="72"/>
      <c r="N726" s="35" t="s">
        <v>219</v>
      </c>
      <c r="O726" s="73">
        <f t="shared" si="59"/>
        <v>8000</v>
      </c>
      <c r="P726" s="35"/>
      <c r="Q726" s="35"/>
      <c r="R726" s="35"/>
      <c r="S726" s="35"/>
    </row>
    <row r="727" spans="1:19" x14ac:dyDescent="0.25">
      <c r="A727" s="119"/>
      <c r="B727" s="120"/>
      <c r="C727" s="124"/>
      <c r="D727" s="43">
        <v>20052</v>
      </c>
      <c r="E727" s="35" t="s">
        <v>1025</v>
      </c>
      <c r="F727" s="122"/>
      <c r="G727" s="43"/>
      <c r="H727" s="36">
        <v>43895</v>
      </c>
      <c r="I727" s="36">
        <v>43895</v>
      </c>
      <c r="J727" s="37">
        <v>43895</v>
      </c>
      <c r="K727" s="72">
        <v>28300</v>
      </c>
      <c r="L727" s="38"/>
      <c r="M727" s="72"/>
      <c r="N727" s="35" t="s">
        <v>219</v>
      </c>
      <c r="O727" s="73">
        <f t="shared" si="59"/>
        <v>28300</v>
      </c>
      <c r="P727" s="35"/>
      <c r="Q727" s="35"/>
      <c r="R727" s="35"/>
      <c r="S727" s="35"/>
    </row>
    <row r="728" spans="1:19" x14ac:dyDescent="0.25">
      <c r="A728" s="119"/>
      <c r="B728" s="120"/>
      <c r="C728" s="124"/>
      <c r="D728" s="43" t="s">
        <v>1019</v>
      </c>
      <c r="E728" s="35" t="s">
        <v>1026</v>
      </c>
      <c r="F728" s="122"/>
      <c r="G728" s="43"/>
      <c r="H728" s="36">
        <v>43895</v>
      </c>
      <c r="I728" s="36">
        <v>43895</v>
      </c>
      <c r="J728" s="37">
        <v>43895</v>
      </c>
      <c r="K728" s="72">
        <v>95000</v>
      </c>
      <c r="L728" s="38"/>
      <c r="M728" s="72"/>
      <c r="N728" s="35" t="s">
        <v>219</v>
      </c>
      <c r="O728" s="73">
        <f t="shared" si="59"/>
        <v>95000</v>
      </c>
      <c r="P728" s="35"/>
      <c r="Q728" s="35"/>
      <c r="R728" s="35"/>
      <c r="S728" s="35"/>
    </row>
    <row r="729" spans="1:19" x14ac:dyDescent="0.25">
      <c r="A729" s="119"/>
      <c r="B729" s="120"/>
      <c r="C729" s="124"/>
      <c r="D729" s="43" t="s">
        <v>1019</v>
      </c>
      <c r="E729" s="35" t="s">
        <v>1027</v>
      </c>
      <c r="F729" s="122"/>
      <c r="G729" s="43"/>
      <c r="H729" s="36">
        <v>43895</v>
      </c>
      <c r="I729" s="36">
        <v>43895</v>
      </c>
      <c r="J729" s="37">
        <v>43895</v>
      </c>
      <c r="K729" s="72">
        <v>25000</v>
      </c>
      <c r="L729" s="38"/>
      <c r="M729" s="72"/>
      <c r="N729" s="35" t="s">
        <v>219</v>
      </c>
      <c r="O729" s="73">
        <f t="shared" si="59"/>
        <v>25000</v>
      </c>
      <c r="P729" s="35"/>
      <c r="Q729" s="35"/>
      <c r="R729" s="35"/>
      <c r="S729" s="35"/>
    </row>
    <row r="730" spans="1:19" x14ac:dyDescent="0.25">
      <c r="A730" s="119"/>
      <c r="B730" s="120"/>
      <c r="C730" s="124"/>
      <c r="D730" s="43" t="s">
        <v>1019</v>
      </c>
      <c r="E730" s="35" t="s">
        <v>1028</v>
      </c>
      <c r="F730" s="122"/>
      <c r="G730" s="43"/>
      <c r="H730" s="36">
        <v>43896</v>
      </c>
      <c r="I730" s="36">
        <v>43896</v>
      </c>
      <c r="J730" s="37">
        <v>43896</v>
      </c>
      <c r="K730" s="72">
        <v>20000</v>
      </c>
      <c r="L730" s="38"/>
      <c r="M730" s="72"/>
      <c r="N730" s="35" t="s">
        <v>219</v>
      </c>
      <c r="O730" s="73">
        <f t="shared" si="59"/>
        <v>20000</v>
      </c>
      <c r="P730" s="35"/>
      <c r="Q730" s="35"/>
      <c r="R730" s="35"/>
      <c r="S730" s="35"/>
    </row>
    <row r="731" spans="1:19" x14ac:dyDescent="0.25">
      <c r="A731" s="119"/>
      <c r="B731" s="120"/>
      <c r="C731" s="124"/>
      <c r="D731" s="43" t="s">
        <v>1029</v>
      </c>
      <c r="E731" s="35" t="s">
        <v>1030</v>
      </c>
      <c r="F731" s="122"/>
      <c r="G731" s="43"/>
      <c r="H731" s="36">
        <v>43896</v>
      </c>
      <c r="I731" s="36">
        <v>43896</v>
      </c>
      <c r="J731" s="37">
        <v>43896</v>
      </c>
      <c r="K731" s="72">
        <v>30000</v>
      </c>
      <c r="L731" s="38"/>
      <c r="M731" s="72"/>
      <c r="N731" s="35" t="s">
        <v>219</v>
      </c>
      <c r="O731" s="73">
        <f t="shared" si="59"/>
        <v>30000</v>
      </c>
      <c r="P731" s="35"/>
      <c r="Q731" s="35"/>
      <c r="R731" s="35"/>
      <c r="S731" s="35"/>
    </row>
    <row r="732" spans="1:19" x14ac:dyDescent="0.25">
      <c r="A732" s="119"/>
      <c r="B732" s="120"/>
      <c r="C732" s="124"/>
      <c r="D732" s="43">
        <v>35347</v>
      </c>
      <c r="E732" s="35" t="s">
        <v>1031</v>
      </c>
      <c r="F732" s="122"/>
      <c r="G732" s="43"/>
      <c r="H732" s="36">
        <v>43896</v>
      </c>
      <c r="I732" s="36">
        <v>43896</v>
      </c>
      <c r="J732" s="37">
        <v>43896</v>
      </c>
      <c r="K732" s="72">
        <v>22000</v>
      </c>
      <c r="L732" s="38"/>
      <c r="M732" s="72"/>
      <c r="N732" s="35" t="s">
        <v>219</v>
      </c>
      <c r="O732" s="73">
        <f t="shared" si="59"/>
        <v>22000</v>
      </c>
      <c r="P732" s="35"/>
      <c r="Q732" s="35"/>
      <c r="R732" s="35"/>
      <c r="S732" s="35"/>
    </row>
    <row r="733" spans="1:19" x14ac:dyDescent="0.25">
      <c r="A733" s="119"/>
      <c r="B733" s="120"/>
      <c r="C733" s="124"/>
      <c r="D733" s="43" t="s">
        <v>1019</v>
      </c>
      <c r="E733" s="35" t="s">
        <v>1032</v>
      </c>
      <c r="F733" s="122"/>
      <c r="G733" s="43"/>
      <c r="H733" s="36">
        <v>43896</v>
      </c>
      <c r="I733" s="36">
        <v>43896</v>
      </c>
      <c r="J733" s="37">
        <v>43896</v>
      </c>
      <c r="K733" s="72">
        <v>7800</v>
      </c>
      <c r="L733" s="38"/>
      <c r="M733" s="72"/>
      <c r="N733" s="35" t="s">
        <v>219</v>
      </c>
      <c r="O733" s="73">
        <f t="shared" si="59"/>
        <v>7800</v>
      </c>
      <c r="P733" s="35"/>
      <c r="Q733" s="35"/>
      <c r="R733" s="35"/>
      <c r="S733" s="35"/>
    </row>
    <row r="734" spans="1:19" x14ac:dyDescent="0.25">
      <c r="A734" s="119"/>
      <c r="B734" s="120"/>
      <c r="C734" s="124"/>
      <c r="D734" s="43" t="s">
        <v>1019</v>
      </c>
      <c r="E734" s="35" t="s">
        <v>1033</v>
      </c>
      <c r="F734" s="122"/>
      <c r="G734" s="43"/>
      <c r="H734" s="36">
        <v>43896</v>
      </c>
      <c r="I734" s="36">
        <v>43896</v>
      </c>
      <c r="J734" s="37">
        <v>43896</v>
      </c>
      <c r="K734" s="72">
        <v>7000</v>
      </c>
      <c r="L734" s="38"/>
      <c r="M734" s="72"/>
      <c r="N734" s="35" t="s">
        <v>219</v>
      </c>
      <c r="O734" s="73">
        <f t="shared" si="59"/>
        <v>7000</v>
      </c>
      <c r="P734" s="35"/>
      <c r="Q734" s="35"/>
      <c r="R734" s="35"/>
      <c r="S734" s="35"/>
    </row>
    <row r="735" spans="1:19" x14ac:dyDescent="0.25">
      <c r="A735" s="119"/>
      <c r="B735" s="120"/>
      <c r="C735" s="124"/>
      <c r="D735" s="43">
        <v>3699</v>
      </c>
      <c r="E735" s="35" t="s">
        <v>1034</v>
      </c>
      <c r="F735" s="122"/>
      <c r="G735" s="43"/>
      <c r="H735" s="36">
        <v>43896</v>
      </c>
      <c r="I735" s="36">
        <v>43896</v>
      </c>
      <c r="J735" s="37">
        <v>43896</v>
      </c>
      <c r="K735" s="72">
        <v>35000</v>
      </c>
      <c r="L735" s="38"/>
      <c r="M735" s="72"/>
      <c r="N735" s="35" t="s">
        <v>219</v>
      </c>
      <c r="O735" s="73">
        <f t="shared" si="59"/>
        <v>35000</v>
      </c>
      <c r="P735" s="35"/>
      <c r="Q735" s="35"/>
      <c r="R735" s="35"/>
      <c r="S735" s="35"/>
    </row>
    <row r="736" spans="1:19" x14ac:dyDescent="0.25">
      <c r="A736" s="119"/>
      <c r="B736" s="120"/>
      <c r="C736" s="124"/>
      <c r="D736" s="43" t="s">
        <v>1019</v>
      </c>
      <c r="E736" s="35" t="s">
        <v>1035</v>
      </c>
      <c r="F736" s="122"/>
      <c r="G736" s="43"/>
      <c r="H736" s="36">
        <v>43896</v>
      </c>
      <c r="I736" s="36">
        <v>43896</v>
      </c>
      <c r="J736" s="37">
        <v>43896</v>
      </c>
      <c r="K736" s="72">
        <v>5000</v>
      </c>
      <c r="L736" s="38"/>
      <c r="M736" s="72"/>
      <c r="N736" s="35" t="s">
        <v>219</v>
      </c>
      <c r="O736" s="73">
        <f t="shared" si="59"/>
        <v>5000</v>
      </c>
      <c r="P736" s="35"/>
      <c r="Q736" s="35"/>
      <c r="R736" s="35"/>
      <c r="S736" s="35"/>
    </row>
    <row r="737" spans="1:19" x14ac:dyDescent="0.25">
      <c r="A737" s="119"/>
      <c r="B737" s="120"/>
      <c r="C737" s="124"/>
      <c r="D737" s="43" t="s">
        <v>1019</v>
      </c>
      <c r="E737" s="35" t="s">
        <v>1036</v>
      </c>
      <c r="F737" s="122"/>
      <c r="G737" s="43"/>
      <c r="H737" s="36">
        <v>43896</v>
      </c>
      <c r="I737" s="36">
        <v>43896</v>
      </c>
      <c r="J737" s="37">
        <v>43896</v>
      </c>
      <c r="K737" s="72">
        <v>7000</v>
      </c>
      <c r="L737" s="38"/>
      <c r="M737" s="72"/>
      <c r="N737" s="35" t="s">
        <v>219</v>
      </c>
      <c r="O737" s="73">
        <f t="shared" si="59"/>
        <v>7000</v>
      </c>
      <c r="P737" s="35"/>
      <c r="Q737" s="35"/>
      <c r="R737" s="35"/>
      <c r="S737" s="35"/>
    </row>
    <row r="738" spans="1:19" x14ac:dyDescent="0.25">
      <c r="A738" s="119"/>
      <c r="B738" s="120"/>
      <c r="C738" s="124"/>
      <c r="D738" s="43" t="s">
        <v>1019</v>
      </c>
      <c r="E738" s="35" t="s">
        <v>1037</v>
      </c>
      <c r="F738" s="122"/>
      <c r="G738" s="43"/>
      <c r="H738" s="36">
        <v>43896</v>
      </c>
      <c r="I738" s="36">
        <v>43896</v>
      </c>
      <c r="J738" s="37">
        <v>43896</v>
      </c>
      <c r="K738" s="72">
        <v>3000</v>
      </c>
      <c r="L738" s="38"/>
      <c r="M738" s="72"/>
      <c r="N738" s="35" t="s">
        <v>219</v>
      </c>
      <c r="O738" s="73">
        <f t="shared" si="59"/>
        <v>3000</v>
      </c>
      <c r="P738" s="35"/>
      <c r="Q738" s="35"/>
      <c r="R738" s="35"/>
      <c r="S738" s="35"/>
    </row>
    <row r="739" spans="1:19" x14ac:dyDescent="0.25">
      <c r="A739" s="119"/>
      <c r="B739" s="120"/>
      <c r="C739" s="124"/>
      <c r="D739" s="43">
        <v>651</v>
      </c>
      <c r="E739" s="35" t="s">
        <v>1038</v>
      </c>
      <c r="F739" s="122"/>
      <c r="G739" s="43"/>
      <c r="H739" s="36">
        <v>43896</v>
      </c>
      <c r="I739" s="36">
        <v>43896</v>
      </c>
      <c r="J739" s="37">
        <v>43896</v>
      </c>
      <c r="K739" s="72">
        <v>51000</v>
      </c>
      <c r="L739" s="38"/>
      <c r="M739" s="72"/>
      <c r="N739" s="35" t="s">
        <v>219</v>
      </c>
      <c r="O739" s="73">
        <f t="shared" si="59"/>
        <v>51000</v>
      </c>
      <c r="P739" s="35"/>
      <c r="Q739" s="35"/>
      <c r="R739" s="35"/>
      <c r="S739" s="35"/>
    </row>
    <row r="740" spans="1:19" x14ac:dyDescent="0.25">
      <c r="A740" s="119"/>
      <c r="B740" s="120"/>
      <c r="C740" s="124"/>
      <c r="D740" s="43" t="s">
        <v>1019</v>
      </c>
      <c r="E740" s="35" t="s">
        <v>1032</v>
      </c>
      <c r="F740" s="122"/>
      <c r="G740" s="43"/>
      <c r="H740" s="36">
        <v>43896</v>
      </c>
      <c r="I740" s="36">
        <v>43896</v>
      </c>
      <c r="J740" s="37">
        <v>43896</v>
      </c>
      <c r="K740" s="72">
        <v>6000</v>
      </c>
      <c r="L740" s="38"/>
      <c r="M740" s="72"/>
      <c r="N740" s="35" t="s">
        <v>219</v>
      </c>
      <c r="O740" s="73">
        <f t="shared" si="59"/>
        <v>6000</v>
      </c>
      <c r="P740" s="35"/>
      <c r="Q740" s="35"/>
      <c r="R740" s="35"/>
      <c r="S740" s="35"/>
    </row>
    <row r="741" spans="1:19" x14ac:dyDescent="0.25">
      <c r="A741" s="119"/>
      <c r="B741" s="120"/>
      <c r="C741" s="124"/>
      <c r="D741" s="71">
        <v>18763002489891</v>
      </c>
      <c r="E741" s="35" t="s">
        <v>1039</v>
      </c>
      <c r="F741" s="122"/>
      <c r="G741" s="43"/>
      <c r="H741" s="36">
        <v>43897</v>
      </c>
      <c r="I741" s="36">
        <v>43897</v>
      </c>
      <c r="J741" s="37">
        <v>43897</v>
      </c>
      <c r="K741" s="72">
        <v>43700</v>
      </c>
      <c r="L741" s="38"/>
      <c r="M741" s="72"/>
      <c r="N741" s="35" t="s">
        <v>219</v>
      </c>
      <c r="O741" s="73">
        <f t="shared" si="59"/>
        <v>43700</v>
      </c>
      <c r="P741" s="35"/>
      <c r="Q741" s="35"/>
      <c r="R741" s="35"/>
      <c r="S741" s="35"/>
    </row>
    <row r="742" spans="1:19" x14ac:dyDescent="0.25">
      <c r="A742" s="119"/>
      <c r="B742" s="120"/>
      <c r="C742" s="124"/>
      <c r="D742" s="43" t="s">
        <v>1019</v>
      </c>
      <c r="E742" s="35" t="s">
        <v>1040</v>
      </c>
      <c r="F742" s="122"/>
      <c r="G742" s="43"/>
      <c r="H742" s="36">
        <v>43897</v>
      </c>
      <c r="I742" s="36">
        <v>43897</v>
      </c>
      <c r="J742" s="37">
        <v>43897</v>
      </c>
      <c r="K742" s="72">
        <v>23000</v>
      </c>
      <c r="L742" s="38"/>
      <c r="M742" s="72"/>
      <c r="N742" s="35" t="s">
        <v>219</v>
      </c>
      <c r="O742" s="73">
        <f t="shared" si="59"/>
        <v>23000</v>
      </c>
      <c r="P742" s="35"/>
      <c r="Q742" s="35"/>
      <c r="R742" s="35"/>
      <c r="S742" s="35"/>
    </row>
    <row r="743" spans="1:19" x14ac:dyDescent="0.25">
      <c r="A743" s="119"/>
      <c r="B743" s="120"/>
      <c r="C743" s="124"/>
      <c r="D743" s="43" t="s">
        <v>1019</v>
      </c>
      <c r="E743" s="35" t="s">
        <v>1041</v>
      </c>
      <c r="F743" s="122"/>
      <c r="G743" s="43"/>
      <c r="H743" s="36">
        <v>43902</v>
      </c>
      <c r="I743" s="36">
        <v>43902</v>
      </c>
      <c r="J743" s="37">
        <v>43902</v>
      </c>
      <c r="K743" s="72">
        <v>28000</v>
      </c>
      <c r="L743" s="38"/>
      <c r="M743" s="72"/>
      <c r="N743" s="35" t="s">
        <v>219</v>
      </c>
      <c r="O743" s="73">
        <f t="shared" si="59"/>
        <v>28000</v>
      </c>
      <c r="P743" s="35"/>
      <c r="Q743" s="35"/>
      <c r="R743" s="35"/>
      <c r="S743" s="35"/>
    </row>
    <row r="744" spans="1:19" x14ac:dyDescent="0.25">
      <c r="A744" s="119"/>
      <c r="B744" s="120"/>
      <c r="C744" s="124"/>
      <c r="D744" s="43" t="s">
        <v>1019</v>
      </c>
      <c r="E744" s="35" t="s">
        <v>1042</v>
      </c>
      <c r="F744" s="122"/>
      <c r="G744" s="43"/>
      <c r="H744" s="36">
        <v>43902</v>
      </c>
      <c r="I744" s="36">
        <v>43902</v>
      </c>
      <c r="J744" s="37">
        <v>43902</v>
      </c>
      <c r="K744" s="72">
        <v>22000</v>
      </c>
      <c r="L744" s="38"/>
      <c r="M744" s="72"/>
      <c r="N744" s="35" t="s">
        <v>219</v>
      </c>
      <c r="O744" s="73">
        <f t="shared" si="59"/>
        <v>22000</v>
      </c>
      <c r="P744" s="35"/>
      <c r="Q744" s="35"/>
      <c r="R744" s="35"/>
      <c r="S744" s="35"/>
    </row>
    <row r="745" spans="1:19" x14ac:dyDescent="0.25">
      <c r="A745" s="119"/>
      <c r="B745" s="120"/>
      <c r="C745" s="124"/>
      <c r="D745" s="43">
        <v>13823</v>
      </c>
      <c r="E745" s="35" t="s">
        <v>1043</v>
      </c>
      <c r="F745" s="122"/>
      <c r="G745" s="43"/>
      <c r="H745" s="36">
        <v>43902</v>
      </c>
      <c r="I745" s="36">
        <v>43902</v>
      </c>
      <c r="J745" s="37">
        <v>43902</v>
      </c>
      <c r="K745" s="72">
        <v>23400</v>
      </c>
      <c r="L745" s="38"/>
      <c r="M745" s="72"/>
      <c r="N745" s="35" t="s">
        <v>219</v>
      </c>
      <c r="O745" s="73">
        <f t="shared" si="59"/>
        <v>23400</v>
      </c>
      <c r="P745" s="35"/>
      <c r="Q745" s="35"/>
      <c r="R745" s="35"/>
      <c r="S745" s="35"/>
    </row>
    <row r="746" spans="1:19" x14ac:dyDescent="0.25">
      <c r="A746" s="119"/>
      <c r="B746" s="120"/>
      <c r="C746" s="124"/>
      <c r="D746" s="43" t="s">
        <v>1019</v>
      </c>
      <c r="E746" s="35" t="s">
        <v>1044</v>
      </c>
      <c r="F746" s="122"/>
      <c r="G746" s="43"/>
      <c r="H746" s="36">
        <v>43902</v>
      </c>
      <c r="I746" s="36">
        <v>43902</v>
      </c>
      <c r="J746" s="37">
        <v>43902</v>
      </c>
      <c r="K746" s="72">
        <v>21000</v>
      </c>
      <c r="L746" s="38"/>
      <c r="M746" s="72"/>
      <c r="N746" s="35" t="s">
        <v>219</v>
      </c>
      <c r="O746" s="73">
        <f t="shared" si="59"/>
        <v>21000</v>
      </c>
      <c r="P746" s="35"/>
      <c r="Q746" s="35"/>
      <c r="R746" s="35"/>
      <c r="S746" s="35"/>
    </row>
    <row r="747" spans="1:19" x14ac:dyDescent="0.25">
      <c r="A747" s="119"/>
      <c r="B747" s="120"/>
      <c r="C747" s="124"/>
      <c r="D747" s="43">
        <v>13110</v>
      </c>
      <c r="E747" s="35" t="s">
        <v>1045</v>
      </c>
      <c r="F747" s="122"/>
      <c r="G747" s="43"/>
      <c r="H747" s="36">
        <v>43902</v>
      </c>
      <c r="I747" s="36">
        <v>43902</v>
      </c>
      <c r="J747" s="37">
        <v>43902</v>
      </c>
      <c r="K747" s="72">
        <v>19900</v>
      </c>
      <c r="L747" s="38"/>
      <c r="M747" s="72"/>
      <c r="N747" s="35" t="s">
        <v>219</v>
      </c>
      <c r="O747" s="73">
        <f t="shared" si="59"/>
        <v>19900</v>
      </c>
      <c r="P747" s="35"/>
      <c r="Q747" s="35"/>
      <c r="R747" s="35"/>
      <c r="S747" s="35"/>
    </row>
    <row r="748" spans="1:19" x14ac:dyDescent="0.25">
      <c r="A748" s="119"/>
      <c r="B748" s="120"/>
      <c r="C748" s="124"/>
      <c r="D748" s="43" t="s">
        <v>1019</v>
      </c>
      <c r="E748" s="35" t="s">
        <v>1046</v>
      </c>
      <c r="F748" s="122"/>
      <c r="G748" s="43"/>
      <c r="H748" s="36">
        <v>43902</v>
      </c>
      <c r="I748" s="36">
        <v>43902</v>
      </c>
      <c r="J748" s="37">
        <v>43902</v>
      </c>
      <c r="K748" s="72">
        <v>29000</v>
      </c>
      <c r="L748" s="38"/>
      <c r="M748" s="72"/>
      <c r="N748" s="35"/>
      <c r="O748" s="73">
        <f t="shared" si="59"/>
        <v>29000</v>
      </c>
      <c r="P748" s="35"/>
      <c r="Q748" s="35"/>
      <c r="R748" s="35"/>
      <c r="S748" s="35"/>
    </row>
    <row r="749" spans="1:19" x14ac:dyDescent="0.25">
      <c r="A749" s="119"/>
      <c r="B749" s="120"/>
      <c r="C749" s="124"/>
      <c r="D749" s="43" t="s">
        <v>1047</v>
      </c>
      <c r="E749" s="35" t="s">
        <v>1048</v>
      </c>
      <c r="F749" s="122"/>
      <c r="G749" s="43"/>
      <c r="H749" s="36">
        <v>43916</v>
      </c>
      <c r="I749" s="36">
        <v>43917</v>
      </c>
      <c r="J749" s="37">
        <f t="shared" ref="J749:J754" si="60">I749+30</f>
        <v>43947</v>
      </c>
      <c r="K749" s="72">
        <v>652200</v>
      </c>
      <c r="L749" s="38"/>
      <c r="M749" s="72">
        <f t="shared" ref="M749:M754" si="61">K749+L749</f>
        <v>652200</v>
      </c>
      <c r="N749" s="35" t="s">
        <v>219</v>
      </c>
      <c r="O749" s="73">
        <f t="shared" si="59"/>
        <v>652200</v>
      </c>
      <c r="P749" s="35" t="s">
        <v>29</v>
      </c>
      <c r="Q749" s="35"/>
      <c r="R749" s="35"/>
      <c r="S749" s="35"/>
    </row>
    <row r="750" spans="1:19" x14ac:dyDescent="0.25">
      <c r="A750" s="32">
        <v>2016</v>
      </c>
      <c r="B750" s="33" t="s">
        <v>1049</v>
      </c>
      <c r="C750" s="43" t="s">
        <v>18</v>
      </c>
      <c r="D750" s="58" t="s">
        <v>1050</v>
      </c>
      <c r="E750" s="35" t="s">
        <v>647</v>
      </c>
      <c r="F750" s="35" t="s">
        <v>1051</v>
      </c>
      <c r="G750" s="43"/>
      <c r="H750" s="36">
        <v>43917</v>
      </c>
      <c r="I750" s="36">
        <v>43917</v>
      </c>
      <c r="J750" s="37">
        <f t="shared" si="60"/>
        <v>43947</v>
      </c>
      <c r="K750" s="72">
        <v>26217166</v>
      </c>
      <c r="L750" s="38"/>
      <c r="M750" s="72">
        <f t="shared" si="61"/>
        <v>26217166</v>
      </c>
      <c r="N750" s="35"/>
      <c r="O750" s="73">
        <f t="shared" si="59"/>
        <v>26217166</v>
      </c>
      <c r="P750" s="35"/>
      <c r="Q750" s="35"/>
      <c r="R750" s="35"/>
      <c r="S750" s="35"/>
    </row>
    <row r="751" spans="1:19" x14ac:dyDescent="0.25">
      <c r="A751" s="32">
        <v>2017</v>
      </c>
      <c r="B751" s="33" t="s">
        <v>1052</v>
      </c>
      <c r="C751" s="43" t="s">
        <v>18</v>
      </c>
      <c r="D751" s="35">
        <v>36</v>
      </c>
      <c r="E751" s="35" t="s">
        <v>1053</v>
      </c>
      <c r="F751" s="35" t="s">
        <v>1054</v>
      </c>
      <c r="G751" s="43"/>
      <c r="H751" s="36">
        <v>43907</v>
      </c>
      <c r="I751" s="36">
        <v>43917</v>
      </c>
      <c r="J751" s="37">
        <f t="shared" si="60"/>
        <v>43947</v>
      </c>
      <c r="K751" s="72">
        <v>41000000</v>
      </c>
      <c r="L751" s="38">
        <v>7790000</v>
      </c>
      <c r="M751" s="72">
        <f t="shared" si="61"/>
        <v>48790000</v>
      </c>
      <c r="N751" s="35" t="s">
        <v>94</v>
      </c>
      <c r="O751" s="73">
        <f t="shared" si="59"/>
        <v>41000000</v>
      </c>
      <c r="P751" s="35" t="s">
        <v>95</v>
      </c>
      <c r="Q751" s="35"/>
      <c r="R751" s="35"/>
      <c r="S751" s="35"/>
    </row>
    <row r="752" spans="1:19" x14ac:dyDescent="0.25">
      <c r="A752" s="32">
        <v>2018</v>
      </c>
      <c r="B752" s="33" t="s">
        <v>1055</v>
      </c>
      <c r="C752" s="43" t="s">
        <v>18</v>
      </c>
      <c r="D752" s="35">
        <v>35</v>
      </c>
      <c r="E752" s="35" t="s">
        <v>1053</v>
      </c>
      <c r="F752" s="35" t="s">
        <v>1054</v>
      </c>
      <c r="G752" s="43"/>
      <c r="H752" s="36">
        <v>43907</v>
      </c>
      <c r="I752" s="36">
        <v>43917</v>
      </c>
      <c r="J752" s="37">
        <f t="shared" si="60"/>
        <v>43947</v>
      </c>
      <c r="K752" s="72">
        <v>39600000</v>
      </c>
      <c r="L752" s="38">
        <v>7524000</v>
      </c>
      <c r="M752" s="72">
        <f t="shared" si="61"/>
        <v>47124000</v>
      </c>
      <c r="N752" s="35" t="s">
        <v>204</v>
      </c>
      <c r="O752" s="73">
        <f t="shared" si="59"/>
        <v>39600000</v>
      </c>
      <c r="P752" s="35" t="s">
        <v>195</v>
      </c>
      <c r="Q752" s="35"/>
      <c r="R752" s="35"/>
      <c r="S752" s="35"/>
    </row>
    <row r="753" spans="1:20" x14ac:dyDescent="0.25">
      <c r="A753" s="32">
        <v>2019</v>
      </c>
      <c r="B753" s="33" t="s">
        <v>1056</v>
      </c>
      <c r="C753" s="43" t="s">
        <v>18</v>
      </c>
      <c r="D753" s="58" t="s">
        <v>1057</v>
      </c>
      <c r="E753" s="35" t="s">
        <v>647</v>
      </c>
      <c r="F753" s="35" t="s">
        <v>1058</v>
      </c>
      <c r="G753" s="43"/>
      <c r="H753" s="36">
        <v>43917</v>
      </c>
      <c r="I753" s="36">
        <v>43917</v>
      </c>
      <c r="J753" s="37">
        <f t="shared" si="60"/>
        <v>43947</v>
      </c>
      <c r="K753" s="72">
        <v>64983225</v>
      </c>
      <c r="L753" s="38"/>
      <c r="M753" s="72">
        <f t="shared" si="61"/>
        <v>64983225</v>
      </c>
      <c r="N753" s="35" t="s">
        <v>79</v>
      </c>
      <c r="O753" s="73">
        <f t="shared" si="59"/>
        <v>64983225</v>
      </c>
      <c r="P753" s="35" t="s">
        <v>55</v>
      </c>
      <c r="Q753" s="35"/>
      <c r="R753" s="35"/>
      <c r="S753" s="35"/>
      <c r="T753" s="35"/>
    </row>
    <row r="754" spans="1:20" x14ac:dyDescent="0.25">
      <c r="A754" s="119">
        <v>2020</v>
      </c>
      <c r="B754" s="120" t="s">
        <v>1059</v>
      </c>
      <c r="C754" s="124" t="s">
        <v>18</v>
      </c>
      <c r="D754" s="128">
        <v>4357</v>
      </c>
      <c r="E754" s="122" t="s">
        <v>259</v>
      </c>
      <c r="F754" s="122" t="s">
        <v>1060</v>
      </c>
      <c r="G754" s="43"/>
      <c r="H754" s="116">
        <v>43920</v>
      </c>
      <c r="I754" s="116">
        <v>43920</v>
      </c>
      <c r="J754" s="117">
        <f t="shared" si="60"/>
        <v>43950</v>
      </c>
      <c r="K754" s="118">
        <v>311250</v>
      </c>
      <c r="L754" s="118">
        <v>24900</v>
      </c>
      <c r="M754" s="118">
        <f t="shared" si="61"/>
        <v>336150</v>
      </c>
      <c r="N754" s="35" t="s">
        <v>44</v>
      </c>
      <c r="O754" s="73">
        <v>72625</v>
      </c>
      <c r="P754" s="35" t="s">
        <v>99</v>
      </c>
      <c r="Q754" s="35"/>
      <c r="R754" s="35"/>
      <c r="S754" s="35"/>
      <c r="T754" s="35"/>
    </row>
    <row r="755" spans="1:20" x14ac:dyDescent="0.25">
      <c r="A755" s="119"/>
      <c r="B755" s="120"/>
      <c r="C755" s="124"/>
      <c r="D755" s="128"/>
      <c r="E755" s="122"/>
      <c r="F755" s="122"/>
      <c r="G755" s="43"/>
      <c r="H755" s="116"/>
      <c r="I755" s="116"/>
      <c r="J755" s="117"/>
      <c r="K755" s="118"/>
      <c r="L755" s="118"/>
      <c r="M755" s="118"/>
      <c r="N755" s="35" t="s">
        <v>149</v>
      </c>
      <c r="O755" s="73">
        <v>166000</v>
      </c>
      <c r="P755" s="35" t="s">
        <v>50</v>
      </c>
      <c r="Q755" s="35"/>
      <c r="R755" s="35"/>
      <c r="S755" s="35"/>
    </row>
    <row r="756" spans="1:20" x14ac:dyDescent="0.25">
      <c r="A756" s="119"/>
      <c r="B756" s="120"/>
      <c r="C756" s="124"/>
      <c r="D756" s="128"/>
      <c r="E756" s="122"/>
      <c r="F756" s="122"/>
      <c r="G756" s="43"/>
      <c r="H756" s="116"/>
      <c r="I756" s="116"/>
      <c r="J756" s="117"/>
      <c r="K756" s="118"/>
      <c r="L756" s="118"/>
      <c r="M756" s="118"/>
      <c r="N756" s="35" t="s">
        <v>125</v>
      </c>
      <c r="O756" s="73">
        <v>72625</v>
      </c>
      <c r="P756" s="35" t="s">
        <v>50</v>
      </c>
      <c r="Q756" s="35"/>
      <c r="R756" s="35"/>
      <c r="S756" s="35"/>
    </row>
    <row r="757" spans="1:20" x14ac:dyDescent="0.25">
      <c r="A757" s="119">
        <v>2021</v>
      </c>
      <c r="B757" s="120" t="s">
        <v>1061</v>
      </c>
      <c r="C757" s="124" t="s">
        <v>18</v>
      </c>
      <c r="D757" s="128">
        <v>4356</v>
      </c>
      <c r="E757" s="122" t="s">
        <v>259</v>
      </c>
      <c r="F757" s="122" t="s">
        <v>907</v>
      </c>
      <c r="G757" s="43"/>
      <c r="H757" s="116">
        <v>43920</v>
      </c>
      <c r="I757" s="116">
        <v>43920</v>
      </c>
      <c r="J757" s="117">
        <f>I757+30</f>
        <v>43950</v>
      </c>
      <c r="K757" s="118">
        <v>205590</v>
      </c>
      <c r="L757" s="118">
        <v>16447</v>
      </c>
      <c r="M757" s="118">
        <f>K757+L757</f>
        <v>222037</v>
      </c>
      <c r="N757" s="35" t="s">
        <v>121</v>
      </c>
      <c r="O757" s="73">
        <v>107690</v>
      </c>
      <c r="P757" s="35" t="s">
        <v>36</v>
      </c>
      <c r="Q757" s="35"/>
      <c r="R757" s="35"/>
      <c r="S757" s="35"/>
      <c r="T757" s="35"/>
    </row>
    <row r="758" spans="1:20" x14ac:dyDescent="0.25">
      <c r="A758" s="119"/>
      <c r="B758" s="120"/>
      <c r="C758" s="124"/>
      <c r="D758" s="128"/>
      <c r="E758" s="122"/>
      <c r="F758" s="122"/>
      <c r="G758" s="43"/>
      <c r="H758" s="116"/>
      <c r="I758" s="116"/>
      <c r="J758" s="117"/>
      <c r="K758" s="118"/>
      <c r="L758" s="118"/>
      <c r="M758" s="118"/>
      <c r="N758" s="35" t="s">
        <v>148</v>
      </c>
      <c r="O758" s="73">
        <v>48950</v>
      </c>
      <c r="P758" s="35" t="s">
        <v>36</v>
      </c>
      <c r="Q758" s="35"/>
      <c r="R758" s="35"/>
      <c r="S758" s="35"/>
    </row>
    <row r="759" spans="1:20" x14ac:dyDescent="0.25">
      <c r="A759" s="119"/>
      <c r="B759" s="120"/>
      <c r="C759" s="124"/>
      <c r="D759" s="128"/>
      <c r="E759" s="122"/>
      <c r="F759" s="122"/>
      <c r="G759" s="43"/>
      <c r="H759" s="116"/>
      <c r="I759" s="116"/>
      <c r="J759" s="117"/>
      <c r="K759" s="118"/>
      <c r="L759" s="118"/>
      <c r="M759" s="118"/>
      <c r="N759" s="35" t="s">
        <v>278</v>
      </c>
      <c r="O759" s="73">
        <v>48950</v>
      </c>
      <c r="P759" s="35" t="s">
        <v>36</v>
      </c>
      <c r="Q759" s="35"/>
      <c r="R759" s="35"/>
      <c r="S759" s="35"/>
    </row>
    <row r="760" spans="1:20" x14ac:dyDescent="0.25">
      <c r="A760" s="32">
        <v>2022</v>
      </c>
      <c r="B760" s="33" t="s">
        <v>1062</v>
      </c>
      <c r="C760" s="43" t="s">
        <v>18</v>
      </c>
      <c r="D760" s="35" t="s">
        <v>1015</v>
      </c>
      <c r="E760" s="35" t="s">
        <v>1063</v>
      </c>
      <c r="F760" s="35" t="s">
        <v>1064</v>
      </c>
      <c r="G760" s="43"/>
      <c r="H760" s="36">
        <v>43916</v>
      </c>
      <c r="I760" s="36">
        <v>43920</v>
      </c>
      <c r="J760" s="37">
        <f>I760+30</f>
        <v>43950</v>
      </c>
      <c r="K760" s="72">
        <v>480000</v>
      </c>
      <c r="L760" s="38"/>
      <c r="M760" s="72">
        <f>K760+L760</f>
        <v>480000</v>
      </c>
      <c r="N760" s="35" t="s">
        <v>289</v>
      </c>
      <c r="O760" s="73">
        <f>K760</f>
        <v>480000</v>
      </c>
      <c r="P760" s="35" t="s">
        <v>29</v>
      </c>
      <c r="Q760" s="35"/>
      <c r="R760" s="35"/>
      <c r="S760" s="35"/>
    </row>
    <row r="761" spans="1:20" x14ac:dyDescent="0.25">
      <c r="A761" s="32">
        <v>2023</v>
      </c>
      <c r="B761" s="33" t="s">
        <v>1065</v>
      </c>
      <c r="C761" s="43" t="s">
        <v>18</v>
      </c>
      <c r="D761" s="58" t="s">
        <v>1066</v>
      </c>
      <c r="E761" s="35" t="s">
        <v>647</v>
      </c>
      <c r="F761" s="35" t="s">
        <v>1067</v>
      </c>
      <c r="G761" s="43"/>
      <c r="H761" s="36">
        <v>43920</v>
      </c>
      <c r="I761" s="36">
        <v>43920</v>
      </c>
      <c r="J761" s="37">
        <f>I761+30</f>
        <v>43950</v>
      </c>
      <c r="K761" s="72">
        <v>2300000</v>
      </c>
      <c r="L761" s="38"/>
      <c r="M761" s="72">
        <f>K761+L761</f>
        <v>2300000</v>
      </c>
      <c r="N761" s="35" t="s">
        <v>54</v>
      </c>
      <c r="O761" s="73">
        <f>K761</f>
        <v>2300000</v>
      </c>
      <c r="P761" s="35" t="s">
        <v>55</v>
      </c>
      <c r="Q761" s="35"/>
      <c r="R761" s="35"/>
      <c r="S761" s="35"/>
      <c r="T761" s="35"/>
    </row>
    <row r="762" spans="1:20" x14ac:dyDescent="0.25">
      <c r="A762" s="32">
        <v>2024</v>
      </c>
      <c r="B762" s="33" t="s">
        <v>1068</v>
      </c>
      <c r="C762" s="43" t="s">
        <v>18</v>
      </c>
      <c r="D762" s="58" t="s">
        <v>1069</v>
      </c>
      <c r="E762" s="35" t="s">
        <v>647</v>
      </c>
      <c r="F762" s="35" t="s">
        <v>1070</v>
      </c>
      <c r="G762" s="43"/>
      <c r="H762" s="36">
        <v>43920</v>
      </c>
      <c r="I762" s="36">
        <v>43920</v>
      </c>
      <c r="J762" s="37">
        <f>I762+30</f>
        <v>43950</v>
      </c>
      <c r="K762" s="72">
        <v>34059300</v>
      </c>
      <c r="L762" s="38"/>
      <c r="M762" s="72">
        <f>K762+L762</f>
        <v>34059300</v>
      </c>
      <c r="N762" s="35" t="s">
        <v>79</v>
      </c>
      <c r="O762" s="73">
        <f>K762</f>
        <v>34059300</v>
      </c>
      <c r="P762" s="35" t="s">
        <v>55</v>
      </c>
      <c r="Q762" s="35"/>
      <c r="R762" s="35"/>
      <c r="S762" s="35"/>
      <c r="T762" s="35"/>
    </row>
    <row r="763" spans="1:20" x14ac:dyDescent="0.25">
      <c r="A763" s="119">
        <v>2025</v>
      </c>
      <c r="B763" s="120" t="s">
        <v>1071</v>
      </c>
      <c r="C763" s="124" t="s">
        <v>18</v>
      </c>
      <c r="D763" s="128">
        <v>861</v>
      </c>
      <c r="E763" s="122" t="s">
        <v>184</v>
      </c>
      <c r="F763" s="122" t="s">
        <v>185</v>
      </c>
      <c r="G763" s="43"/>
      <c r="H763" s="116">
        <v>43917</v>
      </c>
      <c r="I763" s="116">
        <v>43920</v>
      </c>
      <c r="J763" s="117">
        <f>I763+30</f>
        <v>43950</v>
      </c>
      <c r="K763" s="118">
        <v>9346000</v>
      </c>
      <c r="L763" s="118"/>
      <c r="M763" s="118">
        <f>K763+L763</f>
        <v>9346000</v>
      </c>
      <c r="N763" s="35" t="s">
        <v>186</v>
      </c>
      <c r="O763" s="73">
        <v>185000</v>
      </c>
      <c r="P763" s="35" t="s">
        <v>29</v>
      </c>
      <c r="Q763" s="35"/>
      <c r="R763" s="35"/>
      <c r="S763" s="35"/>
    </row>
    <row r="764" spans="1:20" x14ac:dyDescent="0.25">
      <c r="A764" s="119"/>
      <c r="B764" s="120"/>
      <c r="C764" s="124"/>
      <c r="D764" s="128"/>
      <c r="E764" s="122"/>
      <c r="F764" s="122"/>
      <c r="G764" s="43"/>
      <c r="H764" s="116"/>
      <c r="I764" s="116"/>
      <c r="J764" s="117"/>
      <c r="K764" s="118"/>
      <c r="L764" s="118"/>
      <c r="M764" s="118"/>
      <c r="N764" s="35" t="s">
        <v>117</v>
      </c>
      <c r="O764" s="73">
        <v>190000</v>
      </c>
      <c r="P764" s="35" t="s">
        <v>29</v>
      </c>
      <c r="Q764" s="35"/>
      <c r="R764" s="35"/>
      <c r="S764" s="35"/>
    </row>
    <row r="765" spans="1:20" x14ac:dyDescent="0.25">
      <c r="A765" s="119"/>
      <c r="B765" s="120"/>
      <c r="C765" s="124"/>
      <c r="D765" s="128"/>
      <c r="E765" s="122"/>
      <c r="F765" s="122"/>
      <c r="G765" s="43"/>
      <c r="H765" s="116"/>
      <c r="I765" s="116"/>
      <c r="J765" s="117"/>
      <c r="K765" s="118"/>
      <c r="L765" s="118"/>
      <c r="M765" s="118"/>
      <c r="N765" s="35" t="s">
        <v>289</v>
      </c>
      <c r="O765" s="73">
        <v>75000</v>
      </c>
      <c r="P765" s="35" t="s">
        <v>29</v>
      </c>
      <c r="Q765" s="35"/>
      <c r="R765" s="35"/>
      <c r="S765" s="35"/>
    </row>
    <row r="766" spans="1:20" x14ac:dyDescent="0.25">
      <c r="A766" s="119"/>
      <c r="B766" s="120"/>
      <c r="C766" s="124"/>
      <c r="D766" s="128"/>
      <c r="E766" s="122"/>
      <c r="F766" s="122"/>
      <c r="G766" s="43"/>
      <c r="H766" s="116"/>
      <c r="I766" s="116"/>
      <c r="J766" s="117"/>
      <c r="K766" s="118"/>
      <c r="L766" s="118"/>
      <c r="M766" s="118"/>
      <c r="N766" s="35" t="s">
        <v>219</v>
      </c>
      <c r="O766" s="73">
        <v>181000</v>
      </c>
      <c r="P766" s="35" t="s">
        <v>29</v>
      </c>
      <c r="Q766" s="35"/>
      <c r="R766" s="35"/>
      <c r="S766" s="35"/>
    </row>
    <row r="767" spans="1:20" x14ac:dyDescent="0.25">
      <c r="A767" s="119"/>
      <c r="B767" s="120"/>
      <c r="C767" s="124"/>
      <c r="D767" s="128"/>
      <c r="E767" s="122"/>
      <c r="F767" s="122"/>
      <c r="G767" s="43"/>
      <c r="H767" s="116"/>
      <c r="I767" s="116"/>
      <c r="J767" s="117"/>
      <c r="K767" s="118"/>
      <c r="L767" s="118"/>
      <c r="M767" s="118"/>
      <c r="N767" s="35" t="s">
        <v>28</v>
      </c>
      <c r="O767" s="73">
        <v>208000</v>
      </c>
      <c r="P767" s="35" t="s">
        <v>29</v>
      </c>
      <c r="Q767" s="35"/>
      <c r="R767" s="35"/>
      <c r="S767" s="35"/>
    </row>
    <row r="768" spans="1:20" x14ac:dyDescent="0.25">
      <c r="A768" s="119"/>
      <c r="B768" s="120"/>
      <c r="C768" s="124"/>
      <c r="D768" s="128"/>
      <c r="E768" s="122"/>
      <c r="F768" s="122"/>
      <c r="G768" s="43"/>
      <c r="H768" s="116"/>
      <c r="I768" s="116"/>
      <c r="J768" s="117"/>
      <c r="K768" s="118"/>
      <c r="L768" s="118"/>
      <c r="M768" s="118"/>
      <c r="N768" s="35" t="s">
        <v>187</v>
      </c>
      <c r="O768" s="73">
        <v>452000</v>
      </c>
      <c r="P768" s="35" t="s">
        <v>29</v>
      </c>
      <c r="Q768" s="35"/>
      <c r="R768" s="35"/>
      <c r="S768" s="35"/>
    </row>
    <row r="769" spans="1:20" x14ac:dyDescent="0.25">
      <c r="A769" s="119"/>
      <c r="B769" s="120"/>
      <c r="C769" s="124"/>
      <c r="D769" s="128"/>
      <c r="E769" s="122"/>
      <c r="F769" s="122"/>
      <c r="G769" s="43"/>
      <c r="H769" s="116"/>
      <c r="I769" s="116"/>
      <c r="J769" s="117"/>
      <c r="K769" s="118"/>
      <c r="L769" s="118"/>
      <c r="M769" s="118"/>
      <c r="N769" s="35" t="s">
        <v>144</v>
      </c>
      <c r="O769" s="73">
        <v>45000</v>
      </c>
      <c r="P769" s="35" t="s">
        <v>29</v>
      </c>
      <c r="Q769" s="35"/>
      <c r="R769" s="35"/>
      <c r="S769" s="35"/>
    </row>
    <row r="770" spans="1:20" x14ac:dyDescent="0.25">
      <c r="A770" s="119"/>
      <c r="B770" s="120"/>
      <c r="C770" s="124"/>
      <c r="D770" s="128"/>
      <c r="E770" s="122"/>
      <c r="F770" s="122"/>
      <c r="G770" s="43"/>
      <c r="H770" s="116"/>
      <c r="I770" s="116"/>
      <c r="J770" s="117"/>
      <c r="K770" s="118"/>
      <c r="L770" s="118"/>
      <c r="M770" s="118"/>
      <c r="N770" s="35" t="s">
        <v>21</v>
      </c>
      <c r="O770" s="73">
        <v>340000</v>
      </c>
      <c r="P770" s="35" t="s">
        <v>22</v>
      </c>
      <c r="Q770" s="35"/>
      <c r="R770" s="35"/>
      <c r="S770" s="35"/>
    </row>
    <row r="771" spans="1:20" x14ac:dyDescent="0.25">
      <c r="A771" s="119"/>
      <c r="B771" s="120"/>
      <c r="C771" s="124"/>
      <c r="D771" s="128"/>
      <c r="E771" s="122"/>
      <c r="F771" s="122"/>
      <c r="G771" s="43"/>
      <c r="H771" s="116"/>
      <c r="I771" s="116"/>
      <c r="J771" s="117"/>
      <c r="K771" s="118"/>
      <c r="L771" s="118"/>
      <c r="M771" s="118"/>
      <c r="N771" s="35" t="s">
        <v>73</v>
      </c>
      <c r="O771" s="73">
        <v>50000</v>
      </c>
      <c r="P771" s="35" t="s">
        <v>36</v>
      </c>
      <c r="Q771" s="35"/>
      <c r="R771" s="35"/>
      <c r="S771" s="35"/>
    </row>
    <row r="772" spans="1:20" x14ac:dyDescent="0.25">
      <c r="A772" s="119"/>
      <c r="B772" s="120"/>
      <c r="C772" s="124"/>
      <c r="D772" s="128"/>
      <c r="E772" s="122"/>
      <c r="F772" s="122"/>
      <c r="G772" s="43"/>
      <c r="H772" s="116"/>
      <c r="I772" s="116"/>
      <c r="J772" s="117"/>
      <c r="K772" s="118"/>
      <c r="L772" s="118"/>
      <c r="M772" s="118"/>
      <c r="N772" s="35" t="s">
        <v>145</v>
      </c>
      <c r="O772" s="73">
        <v>280000</v>
      </c>
      <c r="P772" s="35" t="s">
        <v>36</v>
      </c>
      <c r="Q772" s="35"/>
      <c r="R772" s="35"/>
      <c r="S772" s="35"/>
    </row>
    <row r="773" spans="1:20" x14ac:dyDescent="0.25">
      <c r="A773" s="119"/>
      <c r="B773" s="120"/>
      <c r="C773" s="124"/>
      <c r="D773" s="128"/>
      <c r="E773" s="122"/>
      <c r="F773" s="122"/>
      <c r="G773" s="43"/>
      <c r="H773" s="116"/>
      <c r="I773" s="116"/>
      <c r="J773" s="117"/>
      <c r="K773" s="118"/>
      <c r="L773" s="118"/>
      <c r="M773" s="118"/>
      <c r="N773" s="35" t="s">
        <v>35</v>
      </c>
      <c r="O773" s="73">
        <v>1409000</v>
      </c>
      <c r="P773" s="35" t="s">
        <v>36</v>
      </c>
      <c r="Q773" s="35"/>
      <c r="R773" s="35"/>
      <c r="S773" s="35"/>
    </row>
    <row r="774" spans="1:20" x14ac:dyDescent="0.25">
      <c r="A774" s="119"/>
      <c r="B774" s="120"/>
      <c r="C774" s="124"/>
      <c r="D774" s="128"/>
      <c r="E774" s="122"/>
      <c r="F774" s="122"/>
      <c r="G774" s="43"/>
      <c r="H774" s="116"/>
      <c r="I774" s="116"/>
      <c r="J774" s="117"/>
      <c r="K774" s="118"/>
      <c r="L774" s="118"/>
      <c r="M774" s="118"/>
      <c r="N774" s="35" t="s">
        <v>121</v>
      </c>
      <c r="O774" s="73">
        <v>1173000</v>
      </c>
      <c r="P774" s="35" t="s">
        <v>36</v>
      </c>
      <c r="Q774" s="35"/>
      <c r="R774" s="35"/>
      <c r="S774" s="35"/>
    </row>
    <row r="775" spans="1:20" x14ac:dyDescent="0.25">
      <c r="A775" s="119"/>
      <c r="B775" s="120"/>
      <c r="C775" s="124"/>
      <c r="D775" s="128"/>
      <c r="E775" s="122"/>
      <c r="F775" s="122"/>
      <c r="G775" s="43"/>
      <c r="H775" s="116"/>
      <c r="I775" s="116"/>
      <c r="J775" s="117"/>
      <c r="K775" s="118"/>
      <c r="L775" s="118"/>
      <c r="M775" s="118"/>
      <c r="N775" s="35" t="s">
        <v>148</v>
      </c>
      <c r="O775" s="73">
        <v>802000</v>
      </c>
      <c r="P775" s="35" t="s">
        <v>36</v>
      </c>
      <c r="Q775" s="35"/>
      <c r="R775" s="35"/>
      <c r="S775" s="35"/>
    </row>
    <row r="776" spans="1:20" x14ac:dyDescent="0.25">
      <c r="A776" s="119"/>
      <c r="B776" s="120"/>
      <c r="C776" s="124"/>
      <c r="D776" s="128"/>
      <c r="E776" s="122"/>
      <c r="F776" s="122"/>
      <c r="G776" s="43"/>
      <c r="H776" s="116"/>
      <c r="I776" s="116"/>
      <c r="J776" s="117"/>
      <c r="K776" s="118"/>
      <c r="L776" s="118"/>
      <c r="M776" s="118"/>
      <c r="N776" s="35" t="s">
        <v>147</v>
      </c>
      <c r="O776" s="73">
        <v>264000</v>
      </c>
      <c r="P776" s="35" t="s">
        <v>36</v>
      </c>
      <c r="Q776" s="35"/>
      <c r="R776" s="35"/>
      <c r="S776" s="35"/>
    </row>
    <row r="777" spans="1:20" x14ac:dyDescent="0.25">
      <c r="A777" s="119"/>
      <c r="B777" s="120"/>
      <c r="C777" s="124"/>
      <c r="D777" s="128"/>
      <c r="E777" s="122"/>
      <c r="F777" s="122"/>
      <c r="G777" s="43"/>
      <c r="H777" s="116"/>
      <c r="I777" s="116"/>
      <c r="J777" s="117"/>
      <c r="K777" s="118"/>
      <c r="L777" s="118"/>
      <c r="M777" s="118"/>
      <c r="N777" s="35" t="s">
        <v>146</v>
      </c>
      <c r="O777" s="73">
        <v>50000</v>
      </c>
      <c r="P777" s="35" t="s">
        <v>36</v>
      </c>
      <c r="Q777" s="35"/>
      <c r="R777" s="35"/>
      <c r="S777" s="35"/>
    </row>
    <row r="778" spans="1:20" x14ac:dyDescent="0.25">
      <c r="A778" s="119"/>
      <c r="B778" s="120"/>
      <c r="C778" s="124"/>
      <c r="D778" s="128"/>
      <c r="E778" s="122"/>
      <c r="F778" s="122"/>
      <c r="G778" s="43"/>
      <c r="H778" s="116"/>
      <c r="I778" s="116"/>
      <c r="J778" s="117"/>
      <c r="K778" s="118"/>
      <c r="L778" s="118"/>
      <c r="M778" s="118"/>
      <c r="N778" s="35" t="s">
        <v>149</v>
      </c>
      <c r="O778" s="73">
        <v>150000</v>
      </c>
      <c r="P778" s="35" t="s">
        <v>50</v>
      </c>
      <c r="Q778" s="35"/>
      <c r="R778" s="35"/>
      <c r="S778" s="35"/>
    </row>
    <row r="779" spans="1:20" x14ac:dyDescent="0.25">
      <c r="A779" s="119"/>
      <c r="B779" s="120"/>
      <c r="C779" s="124"/>
      <c r="D779" s="128"/>
      <c r="E779" s="122"/>
      <c r="F779" s="122"/>
      <c r="G779" s="43"/>
      <c r="H779" s="116"/>
      <c r="I779" s="116"/>
      <c r="J779" s="117"/>
      <c r="K779" s="118"/>
      <c r="L779" s="118"/>
      <c r="M779" s="118"/>
      <c r="N779" s="35" t="s">
        <v>125</v>
      </c>
      <c r="O779" s="73">
        <v>1915000</v>
      </c>
      <c r="P779" s="35" t="s">
        <v>50</v>
      </c>
      <c r="Q779" s="35"/>
      <c r="R779" s="35"/>
      <c r="S779" s="35"/>
    </row>
    <row r="780" spans="1:20" x14ac:dyDescent="0.25">
      <c r="A780" s="119"/>
      <c r="B780" s="120"/>
      <c r="C780" s="124"/>
      <c r="D780" s="128"/>
      <c r="E780" s="122"/>
      <c r="F780" s="122"/>
      <c r="G780" s="43"/>
      <c r="H780" s="116"/>
      <c r="I780" s="116"/>
      <c r="J780" s="117"/>
      <c r="K780" s="118"/>
      <c r="L780" s="118"/>
      <c r="M780" s="118"/>
      <c r="N780" s="35" t="s">
        <v>150</v>
      </c>
      <c r="O780" s="73">
        <v>40000</v>
      </c>
      <c r="P780" s="35" t="s">
        <v>50</v>
      </c>
      <c r="Q780" s="35"/>
      <c r="R780" s="35"/>
      <c r="S780" s="35"/>
    </row>
    <row r="781" spans="1:20" x14ac:dyDescent="0.25">
      <c r="A781" s="119"/>
      <c r="B781" s="120"/>
      <c r="C781" s="124"/>
      <c r="D781" s="128"/>
      <c r="E781" s="122"/>
      <c r="F781" s="122"/>
      <c r="G781" s="43"/>
      <c r="H781" s="116"/>
      <c r="I781" s="116"/>
      <c r="J781" s="117"/>
      <c r="K781" s="118"/>
      <c r="L781" s="118"/>
      <c r="M781" s="118"/>
      <c r="N781" s="35" t="s">
        <v>44</v>
      </c>
      <c r="O781" s="73">
        <v>1537000</v>
      </c>
      <c r="P781" s="35" t="s">
        <v>99</v>
      </c>
      <c r="Q781" s="35"/>
      <c r="R781" s="35"/>
      <c r="S781" s="35"/>
    </row>
    <row r="782" spans="1:20" x14ac:dyDescent="0.25">
      <c r="A782" s="32">
        <v>2026</v>
      </c>
      <c r="B782" s="40" t="s">
        <v>1072</v>
      </c>
      <c r="C782" s="33" t="s">
        <v>1073</v>
      </c>
      <c r="D782" s="58">
        <v>17183</v>
      </c>
      <c r="E782" s="35" t="s">
        <v>1074</v>
      </c>
      <c r="F782" s="35" t="s">
        <v>1075</v>
      </c>
      <c r="G782" s="43"/>
      <c r="H782" s="36">
        <v>43894</v>
      </c>
      <c r="I782" s="36">
        <v>43920</v>
      </c>
      <c r="J782" s="37">
        <f t="shared" ref="J782:J800" si="62">I782+30</f>
        <v>43950</v>
      </c>
      <c r="K782" s="72">
        <v>2120000</v>
      </c>
      <c r="L782" s="38"/>
      <c r="M782" s="72">
        <f t="shared" ref="M782:M801" si="63">K782+L782</f>
        <v>2120000</v>
      </c>
      <c r="N782" s="23" t="s">
        <v>54</v>
      </c>
      <c r="O782" s="94">
        <f t="shared" ref="O782:O801" si="64">K782</f>
        <v>2120000</v>
      </c>
      <c r="P782" s="23" t="s">
        <v>29</v>
      </c>
      <c r="Q782" s="35"/>
      <c r="R782" s="35"/>
      <c r="S782" s="35"/>
    </row>
    <row r="783" spans="1:20" x14ac:dyDescent="0.25">
      <c r="A783" s="32">
        <v>2027</v>
      </c>
      <c r="B783" s="33" t="s">
        <v>1076</v>
      </c>
      <c r="C783" s="43" t="s">
        <v>18</v>
      </c>
      <c r="D783" s="58">
        <v>73</v>
      </c>
      <c r="E783" s="35" t="s">
        <v>912</v>
      </c>
      <c r="F783" s="35" t="s">
        <v>1077</v>
      </c>
      <c r="G783" s="43"/>
      <c r="H783" s="36">
        <v>43920</v>
      </c>
      <c r="I783" s="36">
        <v>43920</v>
      </c>
      <c r="J783" s="37">
        <f t="shared" si="62"/>
        <v>43950</v>
      </c>
      <c r="K783" s="72">
        <v>1288550</v>
      </c>
      <c r="L783" s="38"/>
      <c r="M783" s="72">
        <f t="shared" si="63"/>
        <v>1288550</v>
      </c>
      <c r="N783" s="35" t="s">
        <v>28</v>
      </c>
      <c r="O783" s="73">
        <f t="shared" si="64"/>
        <v>1288550</v>
      </c>
      <c r="P783" s="35" t="s">
        <v>29</v>
      </c>
      <c r="Q783" s="35"/>
      <c r="R783" s="35"/>
      <c r="S783" s="35"/>
    </row>
    <row r="784" spans="1:20" x14ac:dyDescent="0.25">
      <c r="A784" s="32">
        <v>2028</v>
      </c>
      <c r="B784" s="33" t="s">
        <v>1078</v>
      </c>
      <c r="C784" s="43" t="s">
        <v>18</v>
      </c>
      <c r="D784" s="58">
        <v>37324069</v>
      </c>
      <c r="E784" s="35" t="s">
        <v>573</v>
      </c>
      <c r="F784" s="35" t="s">
        <v>1079</v>
      </c>
      <c r="G784" s="43"/>
      <c r="H784" s="36">
        <v>43906</v>
      </c>
      <c r="I784" s="36">
        <v>43920</v>
      </c>
      <c r="J784" s="37">
        <f t="shared" si="62"/>
        <v>43950</v>
      </c>
      <c r="K784" s="72">
        <v>129743</v>
      </c>
      <c r="L784" s="38"/>
      <c r="M784" s="72">
        <f t="shared" si="63"/>
        <v>129743</v>
      </c>
      <c r="N784" s="35" t="s">
        <v>21</v>
      </c>
      <c r="O784" s="73">
        <f t="shared" si="64"/>
        <v>129743</v>
      </c>
      <c r="P784" s="35" t="s">
        <v>22</v>
      </c>
      <c r="Q784" s="35"/>
      <c r="R784" s="35"/>
      <c r="S784" s="35"/>
      <c r="T784" s="35"/>
    </row>
    <row r="785" spans="1:20" x14ac:dyDescent="0.25">
      <c r="A785" s="32">
        <v>2029</v>
      </c>
      <c r="B785" s="33" t="s">
        <v>1080</v>
      </c>
      <c r="C785" s="43" t="s">
        <v>18</v>
      </c>
      <c r="D785" s="58">
        <v>7557675111</v>
      </c>
      <c r="E785" s="35" t="s">
        <v>1081</v>
      </c>
      <c r="F785" s="35" t="s">
        <v>1082</v>
      </c>
      <c r="G785" s="43"/>
      <c r="H785" s="36">
        <v>43451</v>
      </c>
      <c r="I785" s="36">
        <v>43921</v>
      </c>
      <c r="J785" s="37">
        <f t="shared" si="62"/>
        <v>43951</v>
      </c>
      <c r="K785" s="72">
        <v>63460</v>
      </c>
      <c r="L785" s="38"/>
      <c r="M785" s="72">
        <f t="shared" si="63"/>
        <v>63460</v>
      </c>
      <c r="N785" s="35" t="s">
        <v>21</v>
      </c>
      <c r="O785" s="73">
        <f t="shared" si="64"/>
        <v>63460</v>
      </c>
      <c r="P785" s="35" t="s">
        <v>22</v>
      </c>
      <c r="Q785" s="35"/>
      <c r="R785" s="35"/>
      <c r="S785" s="35"/>
    </row>
    <row r="786" spans="1:20" x14ac:dyDescent="0.25">
      <c r="A786" s="32">
        <v>2030</v>
      </c>
      <c r="B786" s="33" t="s">
        <v>1083</v>
      </c>
      <c r="C786" s="43" t="s">
        <v>18</v>
      </c>
      <c r="D786" s="58">
        <v>7557675124</v>
      </c>
      <c r="E786" s="35" t="s">
        <v>1081</v>
      </c>
      <c r="F786" s="35" t="s">
        <v>1082</v>
      </c>
      <c r="G786" s="43"/>
      <c r="H786" s="36">
        <v>43845</v>
      </c>
      <c r="I786" s="36">
        <v>43921</v>
      </c>
      <c r="J786" s="37">
        <f t="shared" si="62"/>
        <v>43951</v>
      </c>
      <c r="K786" s="72">
        <v>754780</v>
      </c>
      <c r="L786" s="38"/>
      <c r="M786" s="72">
        <f t="shared" si="63"/>
        <v>754780</v>
      </c>
      <c r="N786" s="35" t="s">
        <v>21</v>
      </c>
      <c r="O786" s="73">
        <f t="shared" si="64"/>
        <v>754780</v>
      </c>
      <c r="P786" s="35" t="s">
        <v>22</v>
      </c>
      <c r="Q786" s="35"/>
      <c r="R786" s="35"/>
      <c r="S786" s="35"/>
      <c r="T786" s="35"/>
    </row>
    <row r="787" spans="1:20" x14ac:dyDescent="0.25">
      <c r="A787" s="32">
        <v>2031</v>
      </c>
      <c r="B787" s="33" t="s">
        <v>1084</v>
      </c>
      <c r="C787" s="43" t="s">
        <v>18</v>
      </c>
      <c r="D787" s="58">
        <v>7557675125</v>
      </c>
      <c r="E787" s="35" t="s">
        <v>1081</v>
      </c>
      <c r="F787" s="35" t="s">
        <v>1082</v>
      </c>
      <c r="G787" s="43"/>
      <c r="H787" s="36">
        <v>43875</v>
      </c>
      <c r="I787" s="36">
        <v>43921</v>
      </c>
      <c r="J787" s="37">
        <f t="shared" si="62"/>
        <v>43951</v>
      </c>
      <c r="K787" s="72">
        <v>972100</v>
      </c>
      <c r="L787" s="38"/>
      <c r="M787" s="72">
        <f t="shared" si="63"/>
        <v>972100</v>
      </c>
      <c r="N787" s="35" t="s">
        <v>21</v>
      </c>
      <c r="O787" s="73">
        <f t="shared" si="64"/>
        <v>972100</v>
      </c>
      <c r="P787" s="35" t="s">
        <v>22</v>
      </c>
      <c r="Q787" s="35"/>
      <c r="R787" s="35"/>
      <c r="S787" s="35"/>
      <c r="T787" s="35"/>
    </row>
    <row r="788" spans="1:20" x14ac:dyDescent="0.25">
      <c r="A788" s="32">
        <v>2032</v>
      </c>
      <c r="B788" s="33" t="s">
        <v>1085</v>
      </c>
      <c r="C788" s="43" t="s">
        <v>18</v>
      </c>
      <c r="D788" s="58">
        <v>7557675126</v>
      </c>
      <c r="E788" s="35" t="s">
        <v>1081</v>
      </c>
      <c r="F788" s="35" t="s">
        <v>1082</v>
      </c>
      <c r="G788" s="43"/>
      <c r="H788" s="36">
        <v>43903</v>
      </c>
      <c r="I788" s="36">
        <v>43921</v>
      </c>
      <c r="J788" s="37">
        <f t="shared" si="62"/>
        <v>43951</v>
      </c>
      <c r="K788" s="72">
        <v>1113190</v>
      </c>
      <c r="L788" s="38"/>
      <c r="M788" s="72">
        <f t="shared" si="63"/>
        <v>1113190</v>
      </c>
      <c r="N788" s="35" t="s">
        <v>21</v>
      </c>
      <c r="O788" s="73">
        <f t="shared" si="64"/>
        <v>1113190</v>
      </c>
      <c r="P788" s="35" t="s">
        <v>22</v>
      </c>
      <c r="Q788" s="35"/>
      <c r="R788" s="35"/>
      <c r="S788" s="35"/>
      <c r="T788" s="35"/>
    </row>
    <row r="789" spans="1:20" x14ac:dyDescent="0.25">
      <c r="A789" s="32">
        <v>2033</v>
      </c>
      <c r="B789" s="33" t="s">
        <v>1086</v>
      </c>
      <c r="C789" s="33" t="s">
        <v>57</v>
      </c>
      <c r="D789" s="58">
        <v>1052722</v>
      </c>
      <c r="E789" s="35" t="s">
        <v>493</v>
      </c>
      <c r="F789" s="35" t="s">
        <v>1087</v>
      </c>
      <c r="G789" s="43"/>
      <c r="H789" s="36">
        <v>43920</v>
      </c>
      <c r="I789" s="36">
        <v>43921</v>
      </c>
      <c r="J789" s="37">
        <f t="shared" si="62"/>
        <v>43951</v>
      </c>
      <c r="K789" s="72">
        <v>47710000</v>
      </c>
      <c r="L789" s="38"/>
      <c r="M789" s="72">
        <f t="shared" si="63"/>
        <v>47710000</v>
      </c>
      <c r="N789" s="35" t="s">
        <v>79</v>
      </c>
      <c r="O789" s="73">
        <f t="shared" si="64"/>
        <v>47710000</v>
      </c>
      <c r="P789" s="35" t="s">
        <v>55</v>
      </c>
      <c r="Q789" s="35"/>
      <c r="R789" s="35"/>
      <c r="S789" s="35"/>
      <c r="T789" s="35"/>
    </row>
    <row r="790" spans="1:20" x14ac:dyDescent="0.25">
      <c r="A790" s="32">
        <v>2034</v>
      </c>
      <c r="B790" s="33" t="s">
        <v>1088</v>
      </c>
      <c r="C790" s="33" t="s">
        <v>57</v>
      </c>
      <c r="D790" s="58">
        <v>44321</v>
      </c>
      <c r="E790" s="35" t="s">
        <v>1089</v>
      </c>
      <c r="F790" s="35" t="s">
        <v>1090</v>
      </c>
      <c r="G790" s="43"/>
      <c r="H790" s="36">
        <v>43920</v>
      </c>
      <c r="I790" s="36">
        <v>43921</v>
      </c>
      <c r="J790" s="37">
        <f t="shared" si="62"/>
        <v>43951</v>
      </c>
      <c r="K790" s="72">
        <v>74367921</v>
      </c>
      <c r="L790" s="38"/>
      <c r="M790" s="72">
        <f t="shared" si="63"/>
        <v>74367921</v>
      </c>
      <c r="N790" s="35" t="s">
        <v>79</v>
      </c>
      <c r="O790" s="73">
        <f t="shared" si="64"/>
        <v>74367921</v>
      </c>
      <c r="P790" s="35" t="s">
        <v>55</v>
      </c>
      <c r="Q790" s="35"/>
      <c r="R790" s="35"/>
      <c r="S790" s="35"/>
      <c r="T790" s="35"/>
    </row>
    <row r="791" spans="1:20" x14ac:dyDescent="0.25">
      <c r="A791" s="32">
        <v>2035</v>
      </c>
      <c r="B791" s="33" t="s">
        <v>1091</v>
      </c>
      <c r="C791" s="43" t="s">
        <v>18</v>
      </c>
      <c r="D791" s="58">
        <v>44322</v>
      </c>
      <c r="E791" s="35" t="s">
        <v>1089</v>
      </c>
      <c r="F791" s="35" t="s">
        <v>1090</v>
      </c>
      <c r="G791" s="43"/>
      <c r="H791" s="36">
        <v>43920</v>
      </c>
      <c r="I791" s="36">
        <v>43921</v>
      </c>
      <c r="J791" s="37">
        <f t="shared" si="62"/>
        <v>43951</v>
      </c>
      <c r="K791" s="72">
        <v>1210000</v>
      </c>
      <c r="L791" s="38"/>
      <c r="M791" s="72">
        <f t="shared" si="63"/>
        <v>1210000</v>
      </c>
      <c r="N791" s="35" t="s">
        <v>79</v>
      </c>
      <c r="O791" s="73">
        <f t="shared" si="64"/>
        <v>1210000</v>
      </c>
      <c r="P791" s="35" t="s">
        <v>55</v>
      </c>
      <c r="Q791" s="35"/>
      <c r="R791" s="35"/>
      <c r="S791" s="35"/>
      <c r="T791" s="35"/>
    </row>
    <row r="792" spans="1:20" x14ac:dyDescent="0.25">
      <c r="A792" s="32">
        <v>2036</v>
      </c>
      <c r="B792" s="33" t="s">
        <v>1092</v>
      </c>
      <c r="C792" s="43" t="s">
        <v>18</v>
      </c>
      <c r="D792" s="58" t="s">
        <v>1093</v>
      </c>
      <c r="E792" s="35" t="s">
        <v>1094</v>
      </c>
      <c r="F792" s="35" t="s">
        <v>1095</v>
      </c>
      <c r="G792" s="43"/>
      <c r="H792" s="36">
        <v>43917</v>
      </c>
      <c r="I792" s="36">
        <v>43921</v>
      </c>
      <c r="J792" s="37">
        <f t="shared" si="62"/>
        <v>43951</v>
      </c>
      <c r="K792" s="72">
        <v>2924000</v>
      </c>
      <c r="L792" s="38"/>
      <c r="M792" s="72">
        <f t="shared" si="63"/>
        <v>2924000</v>
      </c>
      <c r="N792" s="35" t="s">
        <v>60</v>
      </c>
      <c r="O792" s="73">
        <f t="shared" si="64"/>
        <v>2924000</v>
      </c>
      <c r="P792" s="35" t="s">
        <v>55</v>
      </c>
      <c r="Q792" s="35"/>
      <c r="R792" s="35"/>
      <c r="S792" s="35"/>
      <c r="T792" s="35"/>
    </row>
    <row r="793" spans="1:20" x14ac:dyDescent="0.25">
      <c r="A793" s="32">
        <v>2037</v>
      </c>
      <c r="B793" s="33" t="s">
        <v>1096</v>
      </c>
      <c r="C793" s="43" t="s">
        <v>18</v>
      </c>
      <c r="D793" s="58">
        <v>5286227</v>
      </c>
      <c r="E793" s="35" t="s">
        <v>967</v>
      </c>
      <c r="F793" s="35" t="s">
        <v>1097</v>
      </c>
      <c r="G793" s="43"/>
      <c r="H793" s="36">
        <v>43921</v>
      </c>
      <c r="I793" s="36">
        <v>43921</v>
      </c>
      <c r="J793" s="37">
        <f t="shared" si="62"/>
        <v>43951</v>
      </c>
      <c r="K793" s="72">
        <v>151642040</v>
      </c>
      <c r="L793" s="38"/>
      <c r="M793" s="72">
        <f t="shared" si="63"/>
        <v>151642040</v>
      </c>
      <c r="N793" s="35" t="s">
        <v>79</v>
      </c>
      <c r="O793" s="73">
        <f t="shared" si="64"/>
        <v>151642040</v>
      </c>
      <c r="P793" s="35" t="s">
        <v>55</v>
      </c>
      <c r="Q793" s="35"/>
      <c r="R793" s="35"/>
      <c r="S793" s="35"/>
      <c r="T793" s="35"/>
    </row>
    <row r="794" spans="1:20" x14ac:dyDescent="0.25">
      <c r="A794" s="32">
        <v>2038</v>
      </c>
      <c r="B794" s="33" t="s">
        <v>1098</v>
      </c>
      <c r="C794" s="43" t="s">
        <v>18</v>
      </c>
      <c r="D794" s="58">
        <v>9620</v>
      </c>
      <c r="E794" s="35" t="s">
        <v>33</v>
      </c>
      <c r="F794" s="35" t="s">
        <v>1099</v>
      </c>
      <c r="G794" s="43"/>
      <c r="H794" s="36">
        <v>43921</v>
      </c>
      <c r="I794" s="36">
        <v>43921</v>
      </c>
      <c r="J794" s="37">
        <f t="shared" si="62"/>
        <v>43951</v>
      </c>
      <c r="K794" s="72">
        <v>1553715</v>
      </c>
      <c r="L794" s="38">
        <v>295206</v>
      </c>
      <c r="M794" s="72">
        <f t="shared" si="63"/>
        <v>1848921</v>
      </c>
      <c r="N794" s="35" t="s">
        <v>44</v>
      </c>
      <c r="O794" s="73">
        <f t="shared" si="64"/>
        <v>1553715</v>
      </c>
      <c r="P794" s="35" t="s">
        <v>36</v>
      </c>
      <c r="Q794" s="35"/>
      <c r="R794" s="35"/>
      <c r="S794" s="35"/>
      <c r="T794" s="35"/>
    </row>
    <row r="795" spans="1:20" x14ac:dyDescent="0.25">
      <c r="A795" s="32">
        <v>2039</v>
      </c>
      <c r="B795" s="33" t="s">
        <v>1100</v>
      </c>
      <c r="C795" s="43" t="s">
        <v>18</v>
      </c>
      <c r="D795" s="58">
        <v>9618</v>
      </c>
      <c r="E795" s="35" t="s">
        <v>442</v>
      </c>
      <c r="F795" s="35" t="s">
        <v>1101</v>
      </c>
      <c r="G795" s="43"/>
      <c r="H795" s="36">
        <v>43921</v>
      </c>
      <c r="I795" s="36">
        <v>43921</v>
      </c>
      <c r="J795" s="37">
        <f t="shared" si="62"/>
        <v>43951</v>
      </c>
      <c r="K795" s="72">
        <v>12932024</v>
      </c>
      <c r="L795" s="38">
        <v>2457085</v>
      </c>
      <c r="M795" s="72">
        <f t="shared" si="63"/>
        <v>15389109</v>
      </c>
      <c r="N795" s="35" t="s">
        <v>35</v>
      </c>
      <c r="O795" s="73">
        <f t="shared" si="64"/>
        <v>12932024</v>
      </c>
      <c r="P795" s="35" t="s">
        <v>36</v>
      </c>
      <c r="Q795" s="35"/>
      <c r="R795" s="35"/>
      <c r="S795" s="35"/>
      <c r="T795" s="35"/>
    </row>
    <row r="796" spans="1:20" x14ac:dyDescent="0.25">
      <c r="A796" s="32">
        <v>2040</v>
      </c>
      <c r="B796" s="33" t="s">
        <v>1102</v>
      </c>
      <c r="C796" s="43" t="s">
        <v>18</v>
      </c>
      <c r="D796" s="58">
        <v>9619</v>
      </c>
      <c r="E796" s="35" t="s">
        <v>442</v>
      </c>
      <c r="F796" s="35" t="s">
        <v>1103</v>
      </c>
      <c r="G796" s="43"/>
      <c r="H796" s="36">
        <v>43921</v>
      </c>
      <c r="I796" s="36">
        <v>43921</v>
      </c>
      <c r="J796" s="37">
        <f t="shared" si="62"/>
        <v>43951</v>
      </c>
      <c r="K796" s="72">
        <v>6457737</v>
      </c>
      <c r="L796" s="38">
        <v>1226970</v>
      </c>
      <c r="M796" s="72">
        <f t="shared" si="63"/>
        <v>7684707</v>
      </c>
      <c r="N796" s="35" t="s">
        <v>125</v>
      </c>
      <c r="O796" s="73">
        <f t="shared" si="64"/>
        <v>6457737</v>
      </c>
      <c r="P796" s="35" t="s">
        <v>50</v>
      </c>
      <c r="Q796" s="35"/>
      <c r="R796" s="35"/>
      <c r="S796" s="35"/>
    </row>
    <row r="797" spans="1:20" x14ac:dyDescent="0.25">
      <c r="A797" s="32">
        <v>2042</v>
      </c>
      <c r="B797" s="33" t="s">
        <v>1104</v>
      </c>
      <c r="C797" s="33" t="s">
        <v>1105</v>
      </c>
      <c r="D797" s="58">
        <v>2869</v>
      </c>
      <c r="E797" s="35" t="s">
        <v>1106</v>
      </c>
      <c r="F797" s="35" t="s">
        <v>1107</v>
      </c>
      <c r="G797" s="43"/>
      <c r="H797" s="36">
        <v>43916</v>
      </c>
      <c r="I797" s="36">
        <v>43921</v>
      </c>
      <c r="J797" s="37">
        <f t="shared" si="62"/>
        <v>43951</v>
      </c>
      <c r="K797" s="72">
        <v>550000</v>
      </c>
      <c r="L797" s="38">
        <v>104500</v>
      </c>
      <c r="M797" s="72">
        <f t="shared" si="63"/>
        <v>654500</v>
      </c>
      <c r="N797" s="35" t="s">
        <v>44</v>
      </c>
      <c r="O797" s="73">
        <f t="shared" si="64"/>
        <v>550000</v>
      </c>
      <c r="P797" s="35" t="s">
        <v>99</v>
      </c>
      <c r="Q797" s="35"/>
      <c r="R797" s="35"/>
      <c r="S797" s="35"/>
      <c r="T797" s="35"/>
    </row>
    <row r="798" spans="1:20" x14ac:dyDescent="0.25">
      <c r="A798" s="32">
        <v>2043</v>
      </c>
      <c r="B798" s="33" t="s">
        <v>1108</v>
      </c>
      <c r="C798" s="43" t="s">
        <v>18</v>
      </c>
      <c r="D798" s="58" t="s">
        <v>1109</v>
      </c>
      <c r="E798" s="35" t="s">
        <v>1110</v>
      </c>
      <c r="F798" s="35" t="s">
        <v>677</v>
      </c>
      <c r="G798" s="43"/>
      <c r="H798" s="36">
        <v>43921</v>
      </c>
      <c r="I798" s="36">
        <v>43921</v>
      </c>
      <c r="J798" s="37">
        <f t="shared" si="62"/>
        <v>43951</v>
      </c>
      <c r="K798" s="72">
        <v>89022783</v>
      </c>
      <c r="L798" s="38"/>
      <c r="M798" s="72">
        <f t="shared" si="63"/>
        <v>89022783</v>
      </c>
      <c r="N798" s="35" t="s">
        <v>129</v>
      </c>
      <c r="O798" s="73">
        <f t="shared" si="64"/>
        <v>89022783</v>
      </c>
      <c r="P798" s="35" t="s">
        <v>130</v>
      </c>
      <c r="Q798" s="35"/>
      <c r="R798" s="35"/>
      <c r="S798" s="35"/>
      <c r="T798" s="35"/>
    </row>
    <row r="799" spans="1:20" x14ac:dyDescent="0.25">
      <c r="A799" s="32">
        <v>2044</v>
      </c>
      <c r="B799" s="33" t="s">
        <v>1111</v>
      </c>
      <c r="C799" s="33" t="s">
        <v>57</v>
      </c>
      <c r="D799" s="58" t="s">
        <v>1112</v>
      </c>
      <c r="E799" s="35" t="s">
        <v>1110</v>
      </c>
      <c r="F799" s="35" t="s">
        <v>677</v>
      </c>
      <c r="G799" s="43"/>
      <c r="H799" s="36">
        <v>43921</v>
      </c>
      <c r="I799" s="36">
        <v>43921</v>
      </c>
      <c r="J799" s="37">
        <f t="shared" si="62"/>
        <v>43951</v>
      </c>
      <c r="K799" s="72">
        <v>20342415</v>
      </c>
      <c r="L799" s="38"/>
      <c r="M799" s="72">
        <f t="shared" si="63"/>
        <v>20342415</v>
      </c>
      <c r="N799" s="35" t="s">
        <v>154</v>
      </c>
      <c r="O799" s="73">
        <f t="shared" si="64"/>
        <v>20342415</v>
      </c>
      <c r="P799" s="35" t="s">
        <v>55</v>
      </c>
      <c r="Q799" s="35"/>
      <c r="R799" s="35"/>
      <c r="S799" s="35"/>
      <c r="T799" s="35"/>
    </row>
    <row r="800" spans="1:20" x14ac:dyDescent="0.25">
      <c r="A800" s="32">
        <v>2045</v>
      </c>
      <c r="B800" s="33" t="s">
        <v>1113</v>
      </c>
      <c r="C800" s="43" t="s">
        <v>18</v>
      </c>
      <c r="D800" s="58">
        <v>809652</v>
      </c>
      <c r="E800" s="35" t="s">
        <v>887</v>
      </c>
      <c r="F800" s="35" t="s">
        <v>888</v>
      </c>
      <c r="G800" s="43"/>
      <c r="H800" s="36">
        <v>43892</v>
      </c>
      <c r="I800" s="36">
        <v>43921</v>
      </c>
      <c r="J800" s="37">
        <f t="shared" si="62"/>
        <v>43951</v>
      </c>
      <c r="K800" s="72">
        <v>6125744</v>
      </c>
      <c r="L800" s="38"/>
      <c r="M800" s="72">
        <f t="shared" si="63"/>
        <v>6125744</v>
      </c>
      <c r="N800" s="35" t="s">
        <v>35</v>
      </c>
      <c r="O800" s="73">
        <f t="shared" si="64"/>
        <v>6125744</v>
      </c>
      <c r="P800" s="35" t="s">
        <v>36</v>
      </c>
      <c r="Q800" s="35"/>
      <c r="R800" s="35"/>
      <c r="S800" s="35"/>
      <c r="T800" s="35"/>
    </row>
    <row r="801" spans="1:20" x14ac:dyDescent="0.25">
      <c r="A801" s="32">
        <v>2046</v>
      </c>
      <c r="B801" s="40" t="s">
        <v>1114</v>
      </c>
      <c r="C801" s="43" t="s">
        <v>1115</v>
      </c>
      <c r="D801" s="58" t="s">
        <v>1116</v>
      </c>
      <c r="E801" s="35" t="s">
        <v>1117</v>
      </c>
      <c r="F801" s="35" t="s">
        <v>1118</v>
      </c>
      <c r="G801" s="43" t="s">
        <v>1119</v>
      </c>
      <c r="H801" s="36">
        <v>43921</v>
      </c>
      <c r="I801" s="36">
        <v>43921</v>
      </c>
      <c r="J801" s="37">
        <v>43941</v>
      </c>
      <c r="K801" s="72">
        <v>157172</v>
      </c>
      <c r="L801" s="38"/>
      <c r="M801" s="72">
        <f t="shared" si="63"/>
        <v>157172</v>
      </c>
      <c r="N801" s="35" t="s">
        <v>21</v>
      </c>
      <c r="O801" s="73">
        <f t="shared" si="64"/>
        <v>157172</v>
      </c>
      <c r="P801" s="35" t="s">
        <v>22</v>
      </c>
      <c r="Q801" s="35"/>
      <c r="R801" s="35"/>
      <c r="S801" s="35"/>
      <c r="T801" s="35"/>
    </row>
    <row r="802" spans="1:20" x14ac:dyDescent="0.25">
      <c r="A802" s="119"/>
      <c r="B802" s="120"/>
      <c r="C802" s="124"/>
      <c r="D802" s="122"/>
      <c r="E802" s="122"/>
      <c r="F802" s="122"/>
      <c r="G802" s="43"/>
      <c r="H802" s="116"/>
      <c r="I802" s="116"/>
      <c r="J802" s="117"/>
      <c r="K802" s="130"/>
      <c r="L802" s="122"/>
      <c r="M802" s="131"/>
      <c r="N802" s="35" t="s">
        <v>28</v>
      </c>
      <c r="O802" s="74">
        <v>364750</v>
      </c>
      <c r="P802" s="23" t="s">
        <v>29</v>
      </c>
      <c r="Q802" s="35">
        <v>3455</v>
      </c>
      <c r="R802" s="35"/>
      <c r="S802" s="35"/>
    </row>
    <row r="803" spans="1:20" x14ac:dyDescent="0.25">
      <c r="A803" s="119"/>
      <c r="B803" s="120"/>
      <c r="C803" s="124"/>
      <c r="D803" s="122"/>
      <c r="E803" s="122"/>
      <c r="F803" s="122"/>
      <c r="G803" s="43"/>
      <c r="H803" s="116"/>
      <c r="I803" s="116"/>
      <c r="J803" s="117"/>
      <c r="K803" s="130"/>
      <c r="L803" s="122"/>
      <c r="M803" s="131"/>
      <c r="N803" s="35" t="s">
        <v>21</v>
      </c>
      <c r="O803" s="73">
        <v>364750</v>
      </c>
      <c r="P803" s="23" t="s">
        <v>22</v>
      </c>
      <c r="Q803" s="35">
        <v>3455</v>
      </c>
      <c r="R803" s="35"/>
      <c r="S803" s="35"/>
    </row>
    <row r="804" spans="1:20" x14ac:dyDescent="0.25">
      <c r="A804" s="119"/>
      <c r="B804" s="120"/>
      <c r="C804" s="124"/>
      <c r="D804" s="122"/>
      <c r="E804" s="122"/>
      <c r="F804" s="122"/>
      <c r="G804" s="43"/>
      <c r="H804" s="116"/>
      <c r="I804" s="116"/>
      <c r="J804" s="117"/>
      <c r="K804" s="130"/>
      <c r="L804" s="122"/>
      <c r="M804" s="131"/>
      <c r="N804" s="35" t="s">
        <v>44</v>
      </c>
      <c r="O804" s="73">
        <v>547125</v>
      </c>
      <c r="P804" s="23" t="s">
        <v>99</v>
      </c>
      <c r="Q804" s="35">
        <v>3455</v>
      </c>
      <c r="R804" s="35"/>
      <c r="S804" s="35"/>
    </row>
  </sheetData>
  <mergeCells count="603">
    <mergeCell ref="H802:H804"/>
    <mergeCell ref="I802:I804"/>
    <mergeCell ref="J802:J804"/>
    <mergeCell ref="K802:K804"/>
    <mergeCell ref="L802:L804"/>
    <mergeCell ref="M802:M804"/>
    <mergeCell ref="A802:A804"/>
    <mergeCell ref="B802:B804"/>
    <mergeCell ref="C802:C804"/>
    <mergeCell ref="D802:D804"/>
    <mergeCell ref="E802:E804"/>
    <mergeCell ref="F802:F804"/>
    <mergeCell ref="H763:H781"/>
    <mergeCell ref="I763:I781"/>
    <mergeCell ref="J763:J781"/>
    <mergeCell ref="K763:K781"/>
    <mergeCell ref="L763:L781"/>
    <mergeCell ref="M763:M781"/>
    <mergeCell ref="A763:A781"/>
    <mergeCell ref="B763:B781"/>
    <mergeCell ref="C763:C781"/>
    <mergeCell ref="D763:D781"/>
    <mergeCell ref="E763:E781"/>
    <mergeCell ref="F763:F781"/>
    <mergeCell ref="M754:M756"/>
    <mergeCell ref="A754:A756"/>
    <mergeCell ref="B754:B756"/>
    <mergeCell ref="C754:C756"/>
    <mergeCell ref="D754:D756"/>
    <mergeCell ref="E754:E756"/>
    <mergeCell ref="F754:F756"/>
    <mergeCell ref="H757:H759"/>
    <mergeCell ref="I757:I759"/>
    <mergeCell ref="J757:J759"/>
    <mergeCell ref="K757:K759"/>
    <mergeCell ref="L757:L759"/>
    <mergeCell ref="M757:M759"/>
    <mergeCell ref="A757:A759"/>
    <mergeCell ref="B757:B759"/>
    <mergeCell ref="C757:C759"/>
    <mergeCell ref="D757:D759"/>
    <mergeCell ref="E757:E759"/>
    <mergeCell ref="F757:F759"/>
    <mergeCell ref="I685:I698"/>
    <mergeCell ref="J685:J698"/>
    <mergeCell ref="K685:K698"/>
    <mergeCell ref="L685:L698"/>
    <mergeCell ref="H754:H756"/>
    <mergeCell ref="I754:I756"/>
    <mergeCell ref="J754:J756"/>
    <mergeCell ref="K754:K756"/>
    <mergeCell ref="L754:L756"/>
    <mergeCell ref="A685:A698"/>
    <mergeCell ref="B685:B698"/>
    <mergeCell ref="C685:C698"/>
    <mergeCell ref="D685:D698"/>
    <mergeCell ref="E685:E698"/>
    <mergeCell ref="K699:K715"/>
    <mergeCell ref="L699:L715"/>
    <mergeCell ref="M699:M715"/>
    <mergeCell ref="A723:A749"/>
    <mergeCell ref="B723:B749"/>
    <mergeCell ref="C723:C749"/>
    <mergeCell ref="F723:F749"/>
    <mergeCell ref="M685:M698"/>
    <mergeCell ref="A699:A715"/>
    <mergeCell ref="B699:B715"/>
    <mergeCell ref="C699:C715"/>
    <mergeCell ref="D699:D715"/>
    <mergeCell ref="E699:E715"/>
    <mergeCell ref="F699:F715"/>
    <mergeCell ref="H699:H715"/>
    <mergeCell ref="I699:I715"/>
    <mergeCell ref="J699:J715"/>
    <mergeCell ref="F685:F698"/>
    <mergeCell ref="H685:H698"/>
    <mergeCell ref="K647:K666"/>
    <mergeCell ref="L647:L666"/>
    <mergeCell ref="M647:M666"/>
    <mergeCell ref="A673:A684"/>
    <mergeCell ref="B673:B684"/>
    <mergeCell ref="C673:C684"/>
    <mergeCell ref="D673:D684"/>
    <mergeCell ref="E673:E684"/>
    <mergeCell ref="F673:F684"/>
    <mergeCell ref="H673:H684"/>
    <mergeCell ref="I673:I684"/>
    <mergeCell ref="J673:J684"/>
    <mergeCell ref="K673:K684"/>
    <mergeCell ref="L673:L684"/>
    <mergeCell ref="M673:M684"/>
    <mergeCell ref="A647:A666"/>
    <mergeCell ref="B647:B666"/>
    <mergeCell ref="C647:C666"/>
    <mergeCell ref="D647:D666"/>
    <mergeCell ref="E647:E666"/>
    <mergeCell ref="F647:F666"/>
    <mergeCell ref="H647:H666"/>
    <mergeCell ref="I647:I666"/>
    <mergeCell ref="J647:J666"/>
    <mergeCell ref="K633:K635"/>
    <mergeCell ref="L633:L635"/>
    <mergeCell ref="M633:M635"/>
    <mergeCell ref="A640:A641"/>
    <mergeCell ref="B640:B641"/>
    <mergeCell ref="C640:C641"/>
    <mergeCell ref="D640:D641"/>
    <mergeCell ref="E640:E641"/>
    <mergeCell ref="M640:M641"/>
    <mergeCell ref="F640:F641"/>
    <mergeCell ref="H640:H641"/>
    <mergeCell ref="I640:I641"/>
    <mergeCell ref="J640:J641"/>
    <mergeCell ref="K640:K641"/>
    <mergeCell ref="L640:L641"/>
    <mergeCell ref="A633:A635"/>
    <mergeCell ref="B633:B635"/>
    <mergeCell ref="C633:C635"/>
    <mergeCell ref="D633:D635"/>
    <mergeCell ref="E633:E635"/>
    <mergeCell ref="F633:F635"/>
    <mergeCell ref="H633:H635"/>
    <mergeCell ref="I633:I635"/>
    <mergeCell ref="J633:J635"/>
    <mergeCell ref="A608:A610"/>
    <mergeCell ref="B608:B610"/>
    <mergeCell ref="C608:C610"/>
    <mergeCell ref="D608:D610"/>
    <mergeCell ref="E608:E610"/>
    <mergeCell ref="M608:M610"/>
    <mergeCell ref="A614:A617"/>
    <mergeCell ref="B614:B617"/>
    <mergeCell ref="C614:C617"/>
    <mergeCell ref="D614:D617"/>
    <mergeCell ref="E614:E617"/>
    <mergeCell ref="F614:F617"/>
    <mergeCell ref="H614:H617"/>
    <mergeCell ref="I614:I617"/>
    <mergeCell ref="J614:J617"/>
    <mergeCell ref="F608:F610"/>
    <mergeCell ref="H608:H610"/>
    <mergeCell ref="I608:I610"/>
    <mergeCell ref="J608:J610"/>
    <mergeCell ref="K608:K610"/>
    <mergeCell ref="L608:L610"/>
    <mergeCell ref="K614:K617"/>
    <mergeCell ref="L614:L617"/>
    <mergeCell ref="M614:M617"/>
    <mergeCell ref="K586:K588"/>
    <mergeCell ref="L586:L588"/>
    <mergeCell ref="M586:M588"/>
    <mergeCell ref="A596:A597"/>
    <mergeCell ref="B596:B597"/>
    <mergeCell ref="C596:C597"/>
    <mergeCell ref="D596:D597"/>
    <mergeCell ref="E596:E597"/>
    <mergeCell ref="F596:F597"/>
    <mergeCell ref="H596:H597"/>
    <mergeCell ref="I596:I597"/>
    <mergeCell ref="J596:J597"/>
    <mergeCell ref="K596:K597"/>
    <mergeCell ref="L596:L597"/>
    <mergeCell ref="M596:M597"/>
    <mergeCell ref="A586:A588"/>
    <mergeCell ref="B586:B588"/>
    <mergeCell ref="C586:C588"/>
    <mergeCell ref="D586:D588"/>
    <mergeCell ref="E586:E588"/>
    <mergeCell ref="F586:F588"/>
    <mergeCell ref="H586:H588"/>
    <mergeCell ref="I586:I588"/>
    <mergeCell ref="J586:J588"/>
    <mergeCell ref="K560:K566"/>
    <mergeCell ref="L560:L566"/>
    <mergeCell ref="M560:M566"/>
    <mergeCell ref="A575:A577"/>
    <mergeCell ref="B575:B577"/>
    <mergeCell ref="C575:C577"/>
    <mergeCell ref="D575:D577"/>
    <mergeCell ref="E575:E577"/>
    <mergeCell ref="M575:M577"/>
    <mergeCell ref="F575:F577"/>
    <mergeCell ref="H575:H577"/>
    <mergeCell ref="I575:I577"/>
    <mergeCell ref="J575:J577"/>
    <mergeCell ref="K575:K577"/>
    <mergeCell ref="L575:L577"/>
    <mergeCell ref="A560:A566"/>
    <mergeCell ref="B560:B566"/>
    <mergeCell ref="C560:C566"/>
    <mergeCell ref="D560:D566"/>
    <mergeCell ref="E560:E566"/>
    <mergeCell ref="F560:F566"/>
    <mergeCell ref="H560:H566"/>
    <mergeCell ref="I560:I566"/>
    <mergeCell ref="J560:J566"/>
    <mergeCell ref="A534:A548"/>
    <mergeCell ref="B534:B548"/>
    <mergeCell ref="C534:C548"/>
    <mergeCell ref="D534:D548"/>
    <mergeCell ref="E534:E548"/>
    <mergeCell ref="M534:M548"/>
    <mergeCell ref="A551:A552"/>
    <mergeCell ref="B551:B552"/>
    <mergeCell ref="C551:C552"/>
    <mergeCell ref="D551:D552"/>
    <mergeCell ref="E551:E552"/>
    <mergeCell ref="F551:F552"/>
    <mergeCell ref="H551:H552"/>
    <mergeCell ref="I551:I552"/>
    <mergeCell ref="J551:J552"/>
    <mergeCell ref="F534:F548"/>
    <mergeCell ref="H534:H548"/>
    <mergeCell ref="I534:I548"/>
    <mergeCell ref="J534:J548"/>
    <mergeCell ref="K534:K548"/>
    <mergeCell ref="L534:L548"/>
    <mergeCell ref="K551:K552"/>
    <mergeCell ref="L551:L552"/>
    <mergeCell ref="M551:M552"/>
    <mergeCell ref="K481:K503"/>
    <mergeCell ref="L481:L503"/>
    <mergeCell ref="M481:M503"/>
    <mergeCell ref="A504:A506"/>
    <mergeCell ref="B504:B506"/>
    <mergeCell ref="C504:C506"/>
    <mergeCell ref="D504:D506"/>
    <mergeCell ref="E504:E506"/>
    <mergeCell ref="F504:F506"/>
    <mergeCell ref="H504:H506"/>
    <mergeCell ref="I504:I506"/>
    <mergeCell ref="J504:J506"/>
    <mergeCell ref="K504:K506"/>
    <mergeCell ref="L504:L506"/>
    <mergeCell ref="M504:M506"/>
    <mergeCell ref="A481:A503"/>
    <mergeCell ref="B481:B503"/>
    <mergeCell ref="C481:C503"/>
    <mergeCell ref="D481:D503"/>
    <mergeCell ref="E481:E503"/>
    <mergeCell ref="F481:F503"/>
    <mergeCell ref="H481:H503"/>
    <mergeCell ref="I481:I503"/>
    <mergeCell ref="J481:J503"/>
    <mergeCell ref="K435:K449"/>
    <mergeCell ref="L435:L449"/>
    <mergeCell ref="M435:M449"/>
    <mergeCell ref="A450:A456"/>
    <mergeCell ref="B450:B456"/>
    <mergeCell ref="C450:C456"/>
    <mergeCell ref="D450:D456"/>
    <mergeCell ref="E450:E456"/>
    <mergeCell ref="M450:M456"/>
    <mergeCell ref="F450:F456"/>
    <mergeCell ref="H450:H456"/>
    <mergeCell ref="I450:I456"/>
    <mergeCell ref="J450:J456"/>
    <mergeCell ref="K450:K456"/>
    <mergeCell ref="L450:L456"/>
    <mergeCell ref="A435:A449"/>
    <mergeCell ref="B435:B449"/>
    <mergeCell ref="C435:C449"/>
    <mergeCell ref="D435:D449"/>
    <mergeCell ref="E435:E449"/>
    <mergeCell ref="F435:F449"/>
    <mergeCell ref="H435:H449"/>
    <mergeCell ref="I435:I449"/>
    <mergeCell ref="J435:J449"/>
    <mergeCell ref="A410:A429"/>
    <mergeCell ref="B410:B429"/>
    <mergeCell ref="C410:C429"/>
    <mergeCell ref="D410:D429"/>
    <mergeCell ref="E410:E429"/>
    <mergeCell ref="M410:M429"/>
    <mergeCell ref="A433:A434"/>
    <mergeCell ref="B433:B434"/>
    <mergeCell ref="C433:C434"/>
    <mergeCell ref="D433:D434"/>
    <mergeCell ref="E433:E434"/>
    <mergeCell ref="F433:F434"/>
    <mergeCell ref="H433:H434"/>
    <mergeCell ref="I433:I434"/>
    <mergeCell ref="J433:J434"/>
    <mergeCell ref="F410:F429"/>
    <mergeCell ref="H410:H429"/>
    <mergeCell ref="I410:I429"/>
    <mergeCell ref="J410:J429"/>
    <mergeCell ref="K410:K429"/>
    <mergeCell ref="L410:L429"/>
    <mergeCell ref="K433:K434"/>
    <mergeCell ref="L433:L434"/>
    <mergeCell ref="M433:M434"/>
    <mergeCell ref="K386:K391"/>
    <mergeCell ref="L386:L391"/>
    <mergeCell ref="M386:M391"/>
    <mergeCell ref="A405:A408"/>
    <mergeCell ref="B405:B408"/>
    <mergeCell ref="C405:C408"/>
    <mergeCell ref="D405:D408"/>
    <mergeCell ref="E405:E408"/>
    <mergeCell ref="F405:F408"/>
    <mergeCell ref="H405:H408"/>
    <mergeCell ref="I405:I408"/>
    <mergeCell ref="J405:J408"/>
    <mergeCell ref="K405:K408"/>
    <mergeCell ref="L405:L408"/>
    <mergeCell ref="M405:M408"/>
    <mergeCell ref="A386:A391"/>
    <mergeCell ref="B386:B391"/>
    <mergeCell ref="C386:C391"/>
    <mergeCell ref="D386:D391"/>
    <mergeCell ref="E386:E391"/>
    <mergeCell ref="F386:F391"/>
    <mergeCell ref="H386:H391"/>
    <mergeCell ref="I386:I391"/>
    <mergeCell ref="J386:J391"/>
    <mergeCell ref="I351:I365"/>
    <mergeCell ref="J351:J365"/>
    <mergeCell ref="K351:K365"/>
    <mergeCell ref="L351:L365"/>
    <mergeCell ref="M351:M365"/>
    <mergeCell ref="A366:A384"/>
    <mergeCell ref="B366:B384"/>
    <mergeCell ref="C366:C384"/>
    <mergeCell ref="D366:D384"/>
    <mergeCell ref="E366:E384"/>
    <mergeCell ref="B351:B365"/>
    <mergeCell ref="C351:C365"/>
    <mergeCell ref="D351:D365"/>
    <mergeCell ref="E351:E365"/>
    <mergeCell ref="F351:F365"/>
    <mergeCell ref="H351:H365"/>
    <mergeCell ref="M366:M384"/>
    <mergeCell ref="F366:F384"/>
    <mergeCell ref="H366:H384"/>
    <mergeCell ref="I366:I384"/>
    <mergeCell ref="J366:J384"/>
    <mergeCell ref="K366:K384"/>
    <mergeCell ref="L366:L384"/>
    <mergeCell ref="H348:H350"/>
    <mergeCell ref="I348:I350"/>
    <mergeCell ref="J348:J350"/>
    <mergeCell ref="K348:K350"/>
    <mergeCell ref="L348:L350"/>
    <mergeCell ref="M348:M350"/>
    <mergeCell ref="A348:A350"/>
    <mergeCell ref="B348:B350"/>
    <mergeCell ref="C348:C350"/>
    <mergeCell ref="D348:D350"/>
    <mergeCell ref="E348:E350"/>
    <mergeCell ref="F348:F350"/>
    <mergeCell ref="H343:H344"/>
    <mergeCell ref="I343:I344"/>
    <mergeCell ref="J343:J344"/>
    <mergeCell ref="K343:K344"/>
    <mergeCell ref="L343:L344"/>
    <mergeCell ref="M343:M344"/>
    <mergeCell ref="A343:A344"/>
    <mergeCell ref="B343:B344"/>
    <mergeCell ref="C343:C344"/>
    <mergeCell ref="D343:D344"/>
    <mergeCell ref="E343:E344"/>
    <mergeCell ref="F343:F344"/>
    <mergeCell ref="H336:H342"/>
    <mergeCell ref="I336:I342"/>
    <mergeCell ref="J336:J342"/>
    <mergeCell ref="K336:K342"/>
    <mergeCell ref="L336:L342"/>
    <mergeCell ref="M336:M342"/>
    <mergeCell ref="A336:A342"/>
    <mergeCell ref="B336:B342"/>
    <mergeCell ref="C336:C342"/>
    <mergeCell ref="D336:D342"/>
    <mergeCell ref="E336:E342"/>
    <mergeCell ref="F336:F342"/>
    <mergeCell ref="H330:H333"/>
    <mergeCell ref="I330:I333"/>
    <mergeCell ref="J330:J333"/>
    <mergeCell ref="K330:K333"/>
    <mergeCell ref="L330:L333"/>
    <mergeCell ref="M330:M333"/>
    <mergeCell ref="A330:A333"/>
    <mergeCell ref="B330:B333"/>
    <mergeCell ref="C330:C333"/>
    <mergeCell ref="D330:D333"/>
    <mergeCell ref="E330:E333"/>
    <mergeCell ref="F330:F333"/>
    <mergeCell ref="H303:H321"/>
    <mergeCell ref="I303:I321"/>
    <mergeCell ref="J303:J321"/>
    <mergeCell ref="K303:K321"/>
    <mergeCell ref="L303:L321"/>
    <mergeCell ref="M303:M321"/>
    <mergeCell ref="A303:A321"/>
    <mergeCell ref="B303:B321"/>
    <mergeCell ref="C303:C321"/>
    <mergeCell ref="D303:D321"/>
    <mergeCell ref="E303:E321"/>
    <mergeCell ref="F303:F321"/>
    <mergeCell ref="H298:H299"/>
    <mergeCell ref="I298:I299"/>
    <mergeCell ref="J298:J299"/>
    <mergeCell ref="K298:K299"/>
    <mergeCell ref="L298:L299"/>
    <mergeCell ref="M298:M299"/>
    <mergeCell ref="A298:A299"/>
    <mergeCell ref="B298:B299"/>
    <mergeCell ref="C298:C299"/>
    <mergeCell ref="D298:D299"/>
    <mergeCell ref="E298:E299"/>
    <mergeCell ref="F298:F299"/>
    <mergeCell ref="H259:H266"/>
    <mergeCell ref="I259:I266"/>
    <mergeCell ref="J259:J266"/>
    <mergeCell ref="K259:K266"/>
    <mergeCell ref="L259:L266"/>
    <mergeCell ref="M259:M266"/>
    <mergeCell ref="A259:A266"/>
    <mergeCell ref="B259:B266"/>
    <mergeCell ref="C259:C266"/>
    <mergeCell ref="D259:D266"/>
    <mergeCell ref="E259:E266"/>
    <mergeCell ref="F259:F266"/>
    <mergeCell ref="H235:H238"/>
    <mergeCell ref="I235:I238"/>
    <mergeCell ref="J235:J238"/>
    <mergeCell ref="K235:K238"/>
    <mergeCell ref="L235:L238"/>
    <mergeCell ref="M235:M238"/>
    <mergeCell ref="A235:A238"/>
    <mergeCell ref="B235:B238"/>
    <mergeCell ref="C235:C238"/>
    <mergeCell ref="D235:D238"/>
    <mergeCell ref="E235:E238"/>
    <mergeCell ref="F235:F238"/>
    <mergeCell ref="H212:H215"/>
    <mergeCell ref="I212:I215"/>
    <mergeCell ref="J212:J215"/>
    <mergeCell ref="K212:K215"/>
    <mergeCell ref="L212:L215"/>
    <mergeCell ref="M212:M215"/>
    <mergeCell ref="A212:A215"/>
    <mergeCell ref="B212:B215"/>
    <mergeCell ref="C212:C215"/>
    <mergeCell ref="D212:D215"/>
    <mergeCell ref="E212:E215"/>
    <mergeCell ref="F212:F215"/>
    <mergeCell ref="H200:H206"/>
    <mergeCell ref="I200:I206"/>
    <mergeCell ref="J200:J206"/>
    <mergeCell ref="K200:K206"/>
    <mergeCell ref="L200:L206"/>
    <mergeCell ref="M200:M206"/>
    <mergeCell ref="A200:A206"/>
    <mergeCell ref="B200:B206"/>
    <mergeCell ref="C200:C206"/>
    <mergeCell ref="D200:D206"/>
    <mergeCell ref="E200:E206"/>
    <mergeCell ref="F200:F206"/>
    <mergeCell ref="H193:H199"/>
    <mergeCell ref="I193:I199"/>
    <mergeCell ref="J193:J199"/>
    <mergeCell ref="K193:K199"/>
    <mergeCell ref="L193:L199"/>
    <mergeCell ref="M193:M199"/>
    <mergeCell ref="A193:A199"/>
    <mergeCell ref="B193:B199"/>
    <mergeCell ref="C193:C199"/>
    <mergeCell ref="D193:D199"/>
    <mergeCell ref="E193:E199"/>
    <mergeCell ref="F193:F199"/>
    <mergeCell ref="H188:H190"/>
    <mergeCell ref="I188:I190"/>
    <mergeCell ref="J188:J190"/>
    <mergeCell ref="K188:K190"/>
    <mergeCell ref="L188:L190"/>
    <mergeCell ref="M188:M190"/>
    <mergeCell ref="A188:A190"/>
    <mergeCell ref="B188:B190"/>
    <mergeCell ref="C188:C190"/>
    <mergeCell ref="D188:D190"/>
    <mergeCell ref="E188:E190"/>
    <mergeCell ref="F188:F190"/>
    <mergeCell ref="H152:H171"/>
    <mergeCell ref="I152:I171"/>
    <mergeCell ref="J152:J171"/>
    <mergeCell ref="K152:K171"/>
    <mergeCell ref="L152:L171"/>
    <mergeCell ref="M152:M171"/>
    <mergeCell ref="A152:A171"/>
    <mergeCell ref="B152:B171"/>
    <mergeCell ref="C152:C171"/>
    <mergeCell ref="D152:D171"/>
    <mergeCell ref="E152:E171"/>
    <mergeCell ref="F152:F171"/>
    <mergeCell ref="H148:H149"/>
    <mergeCell ref="I148:I149"/>
    <mergeCell ref="J148:J149"/>
    <mergeCell ref="K148:K149"/>
    <mergeCell ref="L148:L149"/>
    <mergeCell ref="M148:M149"/>
    <mergeCell ref="A148:A149"/>
    <mergeCell ref="B148:B149"/>
    <mergeCell ref="C148:C149"/>
    <mergeCell ref="D148:D149"/>
    <mergeCell ref="E148:E149"/>
    <mergeCell ref="F148:F149"/>
    <mergeCell ref="H133:H136"/>
    <mergeCell ref="I133:I136"/>
    <mergeCell ref="J133:J136"/>
    <mergeCell ref="K133:K136"/>
    <mergeCell ref="L133:L136"/>
    <mergeCell ref="M133:M136"/>
    <mergeCell ref="A133:A136"/>
    <mergeCell ref="B133:B136"/>
    <mergeCell ref="C133:C136"/>
    <mergeCell ref="D133:D136"/>
    <mergeCell ref="E133:E136"/>
    <mergeCell ref="F133:F136"/>
    <mergeCell ref="H112:H126"/>
    <mergeCell ref="I112:I126"/>
    <mergeCell ref="J112:J126"/>
    <mergeCell ref="K112:K126"/>
    <mergeCell ref="L112:L126"/>
    <mergeCell ref="M112:M126"/>
    <mergeCell ref="A112:A126"/>
    <mergeCell ref="B112:B126"/>
    <mergeCell ref="C112:C126"/>
    <mergeCell ref="D112:D126"/>
    <mergeCell ref="E112:E126"/>
    <mergeCell ref="F112:F126"/>
    <mergeCell ref="H93:H111"/>
    <mergeCell ref="I93:I111"/>
    <mergeCell ref="J93:J111"/>
    <mergeCell ref="K93:K111"/>
    <mergeCell ref="L93:L111"/>
    <mergeCell ref="M93:M111"/>
    <mergeCell ref="A93:A111"/>
    <mergeCell ref="B93:B111"/>
    <mergeCell ref="C93:C111"/>
    <mergeCell ref="D93:D111"/>
    <mergeCell ref="E93:E111"/>
    <mergeCell ref="F93:F111"/>
    <mergeCell ref="H83:H90"/>
    <mergeCell ref="I83:I90"/>
    <mergeCell ref="J83:J90"/>
    <mergeCell ref="K83:K90"/>
    <mergeCell ref="L83:L90"/>
    <mergeCell ref="M83:M90"/>
    <mergeCell ref="A83:A90"/>
    <mergeCell ref="B83:B90"/>
    <mergeCell ref="C83:C90"/>
    <mergeCell ref="D83:D90"/>
    <mergeCell ref="E83:E90"/>
    <mergeCell ref="F83:F90"/>
    <mergeCell ref="H77:H78"/>
    <mergeCell ref="I77:I78"/>
    <mergeCell ref="J77:J78"/>
    <mergeCell ref="K77:K78"/>
    <mergeCell ref="L77:L78"/>
    <mergeCell ref="M77:M78"/>
    <mergeCell ref="A77:A78"/>
    <mergeCell ref="B77:B78"/>
    <mergeCell ref="C77:C78"/>
    <mergeCell ref="D77:D78"/>
    <mergeCell ref="E77:E78"/>
    <mergeCell ref="F77:F78"/>
    <mergeCell ref="H62:H76"/>
    <mergeCell ref="I62:I76"/>
    <mergeCell ref="J62:J76"/>
    <mergeCell ref="K62:K76"/>
    <mergeCell ref="L62:L76"/>
    <mergeCell ref="M62:M76"/>
    <mergeCell ref="A62:A76"/>
    <mergeCell ref="B62:B76"/>
    <mergeCell ref="C62:C76"/>
    <mergeCell ref="D62:D76"/>
    <mergeCell ref="E62:E76"/>
    <mergeCell ref="F62:F76"/>
    <mergeCell ref="H56:H57"/>
    <mergeCell ref="I56:I57"/>
    <mergeCell ref="J56:J57"/>
    <mergeCell ref="K56:K57"/>
    <mergeCell ref="L56:L57"/>
    <mergeCell ref="M56:M57"/>
    <mergeCell ref="A56:A57"/>
    <mergeCell ref="B56:B57"/>
    <mergeCell ref="C56:C57"/>
    <mergeCell ref="D56:D57"/>
    <mergeCell ref="E56:E57"/>
    <mergeCell ref="F56:F57"/>
    <mergeCell ref="H35:H50"/>
    <mergeCell ref="I35:I50"/>
    <mergeCell ref="J35:J50"/>
    <mergeCell ref="K35:K50"/>
    <mergeCell ref="L35:L50"/>
    <mergeCell ref="M35:M50"/>
    <mergeCell ref="A35:A50"/>
    <mergeCell ref="B35:B50"/>
    <mergeCell ref="C35:C50"/>
    <mergeCell ref="D35:D50"/>
    <mergeCell ref="E35:E50"/>
    <mergeCell ref="F35:F50"/>
  </mergeCells>
  <hyperlinks>
    <hyperlink ref="C605" r:id="rId1" display="Pendiente Aprobacion" xr:uid="{6835B6CF-24FE-45E9-829B-5E391F119B67}"/>
    <hyperlink ref="C797" r:id="rId2" xr:uid="{D4F751A4-E795-4B1C-B55D-F5903300A25D}"/>
    <hyperlink ref="C782" r:id="rId3" xr:uid="{DC93A40D-7837-42A2-8480-6C73115F81B6}"/>
    <hyperlink ref="B782" r:id="rId4" xr:uid="{72F6746A-C694-48C0-9314-357797AE47A1}"/>
    <hyperlink ref="C526" r:id="rId5" xr:uid="{65ABD636-C462-4FFF-804D-4DE86231852D}"/>
    <hyperlink ref="C9" r:id="rId6" xr:uid="{5F02E78A-C101-419E-9A13-6D207831BC45}"/>
    <hyperlink ref="C802:C804" r:id="rId7" display="OK" xr:uid="{D60B6CCE-75C5-4511-B775-14463CC9B9AA}"/>
    <hyperlink ref="B717" r:id="rId8" xr:uid="{DFE4ACA7-6C3A-4002-8B97-ED96F655E490}"/>
    <hyperlink ref="C534:C548" r:id="rId9" display="OK" xr:uid="{D9EB8C3B-D5D2-481A-ADCD-F3B1A9B1B981}"/>
    <hyperlink ref="B290" r:id="rId10" xr:uid="{E4C050ED-F57F-4D5C-9B93-7A79C1ADB5B5}"/>
    <hyperlink ref="C296" r:id="rId11" xr:uid="{48A916CC-B01A-4D43-BB2B-56846B629337}"/>
    <hyperlink ref="C290" r:id="rId12" xr:uid="{CEA251E2-2655-4666-8BEB-7EA925581E87}"/>
    <hyperlink ref="C278" r:id="rId13" xr:uid="{B3B911CA-8D8F-4649-B4E7-CB828A1E8A96}"/>
    <hyperlink ref="C276" r:id="rId14" xr:uid="{6EAD0EF0-26AA-4EFC-B8DD-7499A7BB9D8D}"/>
    <hyperlink ref="C274" r:id="rId15" xr:uid="{6C4BA57D-88EA-4765-A34F-1F2267B65D8F}"/>
    <hyperlink ref="C471" r:id="rId16" display="OK" xr:uid="{0A91F89E-5C85-4ED1-AA95-4AF70279E26C}"/>
    <hyperlink ref="C335" r:id="rId17" display="OK" xr:uid="{77C44D26-49D5-4E4B-8566-40B440FCF7C9}"/>
    <hyperlink ref="C327" r:id="rId18" display="OK" xr:uid="{0679AC9C-277F-4FE6-AFBC-A0EC0830200B}"/>
    <hyperlink ref="C401" r:id="rId19" display="OK" xr:uid="{12D83D22-80D2-4C7A-B27E-B6D946D7A5AD}"/>
    <hyperlink ref="C295" r:id="rId20" display="OK" xr:uid="{AF2C553A-CA29-4D5C-8103-604E3727D82C}"/>
    <hyperlink ref="C294" r:id="rId21" display="OK" xr:uid="{ED03B7D0-D700-41A8-BA3B-6B6AA01C59B7}"/>
    <hyperlink ref="C293" r:id="rId22" display="OK" xr:uid="{8C8C1760-DDF0-4F0C-81D0-0DBBE099A1CD}"/>
    <hyperlink ref="C292" r:id="rId23" display="OK" xr:uid="{614B8E90-17DA-4A7E-8ADE-915537B00A48}"/>
    <hyperlink ref="C291" r:id="rId24" display="OK" xr:uid="{9B99FB9B-0705-4F14-9692-FACD1F3C3D23}"/>
    <hyperlink ref="C279" r:id="rId25" display="OK" xr:uid="{90C8ABB6-8DB1-4021-9020-A69E04DD9560}"/>
    <hyperlink ref="C277" r:id="rId26" display="OK" xr:uid="{3FF73B0E-39D3-4C41-A1E6-D865E1A16B29}"/>
    <hyperlink ref="C275" r:id="rId27" display="OK" xr:uid="{03AEA7D7-24CE-4DC3-A0B1-0FD5B12183BD}"/>
    <hyperlink ref="C272" r:id="rId28" display="OK" xr:uid="{3D5B6939-3591-4F16-A40A-0194114B747B}"/>
    <hyperlink ref="C271" r:id="rId29" display="OK" xr:uid="{F274DC3F-0D59-43FC-8E2B-30D54CBB0645}"/>
    <hyperlink ref="C254" r:id="rId30" display="OK" xr:uid="{72935D67-76F3-447C-82B7-27AC0717E421}"/>
    <hyperlink ref="C252" r:id="rId31" display="OK" xr:uid="{28F30ABC-16CE-44ED-BA0D-79ACB56A5DAE}"/>
    <hyperlink ref="C251" r:id="rId32" display="OK" xr:uid="{83D81B94-6EB2-44B9-A928-69F201928D7B}"/>
    <hyperlink ref="C249" r:id="rId33" display="OK" xr:uid="{79A1A527-ABAC-44F2-BDE2-960F483A29A1}"/>
    <hyperlink ref="C233" r:id="rId34" display="OK" xr:uid="{BEEC893E-B9DB-4E37-A8E9-3B10694121A8}"/>
    <hyperlink ref="C231" r:id="rId35" display="OK" xr:uid="{EB5DB9A6-AEFD-4B99-AE05-55CFE12F88C8}"/>
    <hyperlink ref="C473" r:id="rId36" display="OK" xr:uid="{F1C074CB-04AC-4A7B-9EFD-A8F648C99164}"/>
    <hyperlink ref="C466" r:id="rId37" display="OK" xr:uid="{FBBFF9DD-C437-4890-A87C-C84A5A843120}"/>
    <hyperlink ref="C464" r:id="rId38" display="OK" xr:uid="{C35369AD-6F1C-4BA6-9305-3B26ADC3300F}"/>
    <hyperlink ref="C326" r:id="rId39" display="OK" xr:uid="{4BB072C6-94B1-4D29-B901-05BD0E1B27D6}"/>
    <hyperlink ref="C325" r:id="rId40" display="OK" xr:uid="{A3FB52F6-DA32-497F-9B42-5BF1233C3D94}"/>
    <hyperlink ref="C322" r:id="rId41" display="OK" xr:uid="{6DF7675D-9673-4BF0-89EE-99E7E764C26D}"/>
    <hyperlink ref="C298:C299" r:id="rId42" display="OK" xr:uid="{2C0F2F51-E513-4605-901D-FC0613508592}"/>
    <hyperlink ref="C286" r:id="rId43" display="OK" xr:uid="{EE2A695B-4CA5-4801-BD64-688157B8D2B5}"/>
    <hyperlink ref="C285" r:id="rId44" display="OK" xr:uid="{E4D5EDC2-ADAB-48CE-ABD6-4CDA116546CD}"/>
    <hyperlink ref="C268" r:id="rId45" display="OK" xr:uid="{AA1E37F3-B529-4467-8C28-ED927E1998BC}"/>
    <hyperlink ref="C242" r:id="rId46" display="OK" xr:uid="{50DF801F-73E0-4C44-BF9A-9CE34010126A}"/>
    <hyperlink ref="C232" r:id="rId47" display="OK" xr:uid="{870750E8-8CE0-44E8-A46D-60C2BB6E7AFE}"/>
    <hyperlink ref="C227" r:id="rId48" display="OK" xr:uid="{02AF5CB6-4E26-44C0-8F02-F927D612BC7C}"/>
    <hyperlink ref="C799" r:id="rId49" display="OK" xr:uid="{A0FF71AE-676D-48B4-ABD8-25B233F82576}"/>
    <hyperlink ref="C790" r:id="rId50" display="OK" xr:uid="{B7D4586F-F05B-442F-97AF-8757F0BCB074}"/>
    <hyperlink ref="C623" r:id="rId51" display="OK" xr:uid="{BB62A9AD-AA01-4BCF-848D-1E3EA10EF53C}"/>
    <hyperlink ref="C789" r:id="rId52" display="OK" xr:uid="{D46975B6-6446-4185-885F-FB75420BF677}"/>
    <hyperlink ref="C667" r:id="rId53" display="OK" xr:uid="{3B4D41DB-E0E2-49B1-89A2-DD27989FAAE5}"/>
    <hyperlink ref="C643" r:id="rId54" display="OK" xr:uid="{A8E252AC-1A68-4B9C-93B2-5373762CDF98}"/>
    <hyperlink ref="C642" r:id="rId55" display="OK" xr:uid="{FB4EDC89-E019-42A8-9060-E543A2D7CF7E}"/>
    <hyperlink ref="C637" r:id="rId56" display="OK" xr:uid="{7CCAABD4-4A7C-42B5-B6B8-6F300BE9DC84}"/>
    <hyperlink ref="C603" r:id="rId57" display="OK" xr:uid="{BD26A39C-34F4-48BA-9B1C-53A9B74A5FF3}"/>
    <hyperlink ref="C602" r:id="rId58" display="OK" xr:uid="{AA939811-08F4-4E12-8740-1843ABB21C15}"/>
    <hyperlink ref="C568" r:id="rId59" display="OK" xr:uid="{8D5B84FB-0A36-4C28-856A-14A1FD665041}"/>
    <hyperlink ref="C567" r:id="rId60" display="OK" xr:uid="{C9003E13-EF9B-49C3-B4B4-D2D7F0265EF1}"/>
    <hyperlink ref="C530" r:id="rId61" display="OK" xr:uid="{2FCF0607-7E17-4801-A83B-731DBF8EFD53}"/>
    <hyperlink ref="C525" r:id="rId62" display="OK" xr:uid="{6DD666AF-BB72-40FD-AF24-07B5E41612C2}"/>
    <hyperlink ref="C513" r:id="rId63" display="OK" xr:uid="{96C6462D-875E-4D94-8A06-16614A108855}"/>
    <hyperlink ref="B801" r:id="rId64" xr:uid="{7F28F603-D7F4-4033-A510-7A457C713079}"/>
    <hyperlink ref="B800" r:id="rId65" xr:uid="{0FE2141C-3A83-4DE5-BDE3-51A8CED83C47}"/>
    <hyperlink ref="B799" r:id="rId66" xr:uid="{881A8AEE-0518-4BA0-B8C3-6E83448CABF5}"/>
    <hyperlink ref="B798" r:id="rId67" xr:uid="{605C4100-615F-43AD-9284-199E50EEDE2B}"/>
    <hyperlink ref="B797" r:id="rId68" xr:uid="{6B5CFB68-ABFC-4743-B8D8-BAFAF89AE185}"/>
    <hyperlink ref="B796" r:id="rId69" xr:uid="{A787FB06-C100-44D4-AFFF-BF783F08F9DE}"/>
    <hyperlink ref="B795" r:id="rId70" xr:uid="{0A2284C3-4E7A-4D61-88A2-E6A987983AA8}"/>
    <hyperlink ref="B794" r:id="rId71" xr:uid="{E67A17CA-7FD8-442D-B451-C1FCD9E520F4}"/>
    <hyperlink ref="B793" r:id="rId72" xr:uid="{E26E77B0-91CC-4D83-AABF-F226044E40AB}"/>
    <hyperlink ref="B792" r:id="rId73" xr:uid="{747E413C-564F-4AC6-BC86-250E05A5B50D}"/>
    <hyperlink ref="B791" r:id="rId74" xr:uid="{0B0EE76A-EFB6-42FC-8687-1085F3EAF77B}"/>
    <hyperlink ref="B790" r:id="rId75" xr:uid="{182807CE-1005-4220-9020-2329157398D0}"/>
    <hyperlink ref="B789" r:id="rId76" xr:uid="{BF847886-A15E-4DD8-8508-A2E022A789DE}"/>
    <hyperlink ref="B788" r:id="rId77" xr:uid="{23C95FE4-8ACD-40FB-B533-16F07B612F4A}"/>
    <hyperlink ref="B787" r:id="rId78" xr:uid="{0C02EE89-B4BA-459A-A495-DC41981293A2}"/>
    <hyperlink ref="B786" r:id="rId79" xr:uid="{636CA88C-F59C-4A54-84AE-E942E36D99DE}"/>
    <hyperlink ref="B785" r:id="rId80" xr:uid="{DE766BE7-BF64-4807-8521-868F4BC9B446}"/>
    <hyperlink ref="B784" r:id="rId81" xr:uid="{562424CE-CD39-4C43-94C1-0E14EBB4769A}"/>
    <hyperlink ref="B783" r:id="rId82" xr:uid="{496D2E7E-03E3-4DCC-A4B6-DA1279D48278}"/>
    <hyperlink ref="B763" r:id="rId83" xr:uid="{84519130-BE0C-4D76-A8E2-01D2337246A5}"/>
    <hyperlink ref="B762" r:id="rId84" xr:uid="{E2C8FC2A-1C37-4461-94F6-3F6485CD883F}"/>
    <hyperlink ref="B761" r:id="rId85" xr:uid="{C985293C-9D68-40E3-82CD-B1DF39DB1652}"/>
    <hyperlink ref="B760" r:id="rId86" xr:uid="{E6B26247-AE5D-4DAC-8DDE-C5A27A06EADD}"/>
    <hyperlink ref="B757:B759" r:id="rId87" display="FPB-03492" xr:uid="{2A5A9FD3-D6B3-4426-A88F-7E3E7E65A6FE}"/>
    <hyperlink ref="B754" r:id="rId88" xr:uid="{9E5DFD88-A506-4204-A4BF-7CD33DA40519}"/>
    <hyperlink ref="C638" r:id="rId89" display="OK" xr:uid="{F0688500-A49F-4432-9276-B35B8A9EE421}"/>
    <hyperlink ref="B513" r:id="rId90" xr:uid="{4FD12187-35ED-4CC9-B021-04BD9424BD11}"/>
    <hyperlink ref="B512" r:id="rId91" xr:uid="{96DC1F12-AC15-4A9A-B796-098EC9EF1A47}"/>
    <hyperlink ref="B753" r:id="rId92" xr:uid="{6567F913-BAE9-4A9B-8CB9-803D55F9F122}"/>
    <hyperlink ref="B752" r:id="rId93" xr:uid="{B2EAD7DA-EC06-452D-8779-54E8F4E5FC75}"/>
    <hyperlink ref="B751" r:id="rId94" xr:uid="{41B61B92-C2ED-4D3B-A88B-A2C59B96F008}"/>
    <hyperlink ref="B750" r:id="rId95" xr:uid="{CBE7A18C-FD7A-427A-85FE-DC6190887D8B}"/>
    <hyperlink ref="B723" r:id="rId96" xr:uid="{A46321E1-A50E-4A28-841B-9EBA97995915}"/>
    <hyperlink ref="B722" r:id="rId97" xr:uid="{028E794F-C090-41D7-AC7C-C5B695174F05}"/>
    <hyperlink ref="B721" r:id="rId98" xr:uid="{33E07BE7-14D2-4FDF-B7AE-2E8AE1EF9512}"/>
    <hyperlink ref="B720" r:id="rId99" xr:uid="{85E8C892-8569-4C30-AAAC-60E5B01FFF69}"/>
    <hyperlink ref="B719" r:id="rId100" display="FPB-03483" xr:uid="{50A48563-FB89-45BA-A5D4-05AD5DEB0183}"/>
    <hyperlink ref="B718" r:id="rId101" display="FPB-03482" xr:uid="{0FCC8FD2-04C0-469D-B734-1139582B3E8A}"/>
    <hyperlink ref="B716" r:id="rId102" display="FPB-03480" xr:uid="{32F7689C-B7D8-4A25-BD33-23954525952E}"/>
    <hyperlink ref="B699" r:id="rId103" xr:uid="{0491DF35-8366-4848-B504-BDBE065CA061}"/>
    <hyperlink ref="B685" r:id="rId104" xr:uid="{3DB913DB-4484-486F-8A8F-4DF6F574D944}"/>
    <hyperlink ref="B673" r:id="rId105" xr:uid="{CC5457A7-B6BF-4935-8E3C-560E746984C1}"/>
    <hyperlink ref="B672" r:id="rId106" xr:uid="{F4D1716A-E5FE-49D7-8650-DB04CD702D7E}"/>
    <hyperlink ref="B671" r:id="rId107" xr:uid="{F09DBC7D-C7AC-45D7-8C82-4BD8B42A4FC3}"/>
    <hyperlink ref="B670" r:id="rId108" xr:uid="{5B84CA0C-A4CB-4B0A-A375-9DA182DC9B36}"/>
    <hyperlink ref="B669" r:id="rId109" xr:uid="{AC9442D5-CA24-4E17-815A-E67178BC1BBD}"/>
    <hyperlink ref="B667" r:id="rId110" xr:uid="{496B98AC-F312-489B-AC06-65224746F614}"/>
    <hyperlink ref="B647" r:id="rId111" xr:uid="{A5CC5EDF-BDBC-4097-BF87-FACDF57F8041}"/>
    <hyperlink ref="B646" r:id="rId112" xr:uid="{E4B1C821-2A72-4095-9444-42476BDA58B5}"/>
    <hyperlink ref="B645" r:id="rId113" xr:uid="{EB622E99-C330-4691-9B05-3AD48E3D89B7}"/>
    <hyperlink ref="B644" r:id="rId114" xr:uid="{BC381704-ACE6-4488-A739-B25EC7450C38}"/>
    <hyperlink ref="B643" r:id="rId115" xr:uid="{8F96D0B3-333E-49E6-9EE9-B0AAC28C5FB0}"/>
    <hyperlink ref="B642" r:id="rId116" xr:uid="{6B691386-938E-452B-B8CE-2D166D4DEF67}"/>
    <hyperlink ref="B640" r:id="rId117" xr:uid="{10F0E464-5433-4E4E-969F-32FF0BEBC340}"/>
    <hyperlink ref="B639" r:id="rId118" xr:uid="{E6277D90-3C95-4D76-8AC3-D2AFDAE0340F}"/>
    <hyperlink ref="B638" r:id="rId119" xr:uid="{6081AEF3-3EC9-4C41-85C0-609A4CDE0227}"/>
    <hyperlink ref="B637" r:id="rId120" xr:uid="{449F6D7B-5C31-4024-9DF2-36D5AC1CDD9D}"/>
    <hyperlink ref="B636" r:id="rId121" xr:uid="{CE96B6DC-A186-41E2-85E4-9E4C14A94B9B}"/>
    <hyperlink ref="B633" r:id="rId122" xr:uid="{7B7F3187-12C7-4BCD-80F9-999DD7E8A455}"/>
    <hyperlink ref="B632" r:id="rId123" xr:uid="{20029660-22D1-4FC5-940C-FFC2CDFE6136}"/>
    <hyperlink ref="B631" r:id="rId124" xr:uid="{29D35AFC-C451-4BCB-A79A-AD57D9E1BD9C}"/>
    <hyperlink ref="B630" r:id="rId125" xr:uid="{EC117E3B-934F-4BAD-A100-63797DC7D8F8}"/>
    <hyperlink ref="B629" r:id="rId126" xr:uid="{1A90EBBD-ECB1-4AB7-83C7-81C0DD1DAFF6}"/>
    <hyperlink ref="B628" r:id="rId127" xr:uid="{C3612E15-4A46-488E-88D8-F91E337167B9}"/>
    <hyperlink ref="B627" r:id="rId128" xr:uid="{32736BE6-9D76-4710-B482-97002BF0B054}"/>
    <hyperlink ref="B626" r:id="rId129" xr:uid="{A1FFC971-BAB5-41E3-A594-64F7E2C19BE7}"/>
    <hyperlink ref="B625" r:id="rId130" xr:uid="{66D0BB4D-B0FD-4FF7-A6D9-CCFC972EF7D6}"/>
    <hyperlink ref="B624" r:id="rId131" xr:uid="{A557B54A-8C5F-4AE4-96CB-978C21D2DC0B}"/>
    <hyperlink ref="B623" r:id="rId132" xr:uid="{01C97822-37DA-44CE-A8AA-76DE965FBAD5}"/>
    <hyperlink ref="B622" r:id="rId133" xr:uid="{3376FC6F-5122-4DA5-A584-44484C065CFD}"/>
    <hyperlink ref="B621" r:id="rId134" xr:uid="{B110B3C2-4559-4B96-8DA8-8130BE8365BB}"/>
    <hyperlink ref="B620" r:id="rId135" xr:uid="{1A8266EC-ED0F-43CF-89AC-9F58E9B58DE6}"/>
    <hyperlink ref="B619" r:id="rId136" xr:uid="{6977C87E-2F2D-42BC-BF9F-DF620C321712}"/>
    <hyperlink ref="B618" r:id="rId137" xr:uid="{9FDC5989-52A5-49F5-8504-1236F232B145}"/>
    <hyperlink ref="B614" r:id="rId138" xr:uid="{FD0B4A1F-5D53-45A2-9C48-24B267957A1E}"/>
    <hyperlink ref="B613" r:id="rId139" xr:uid="{28107D13-9AF8-46E5-822E-B30A2A3BA7AE}"/>
    <hyperlink ref="B612" r:id="rId140" xr:uid="{507E40D7-464D-468D-BB60-4B3595AD6AE5}"/>
    <hyperlink ref="B611" r:id="rId141" xr:uid="{0C7EAA0C-C1F1-4DFC-BAAD-3AC6475AA68D}"/>
    <hyperlink ref="B608" r:id="rId142" xr:uid="{63F49F4E-2A83-4861-86BE-E6F0422675E6}"/>
    <hyperlink ref="B607" r:id="rId143" xr:uid="{C7EFFBA8-811A-45BD-AA77-266B6DE02BD7}"/>
    <hyperlink ref="B606" r:id="rId144" xr:uid="{090FCFBB-B5E9-4AFD-87C4-829D673B5CDD}"/>
    <hyperlink ref="B605" r:id="rId145" xr:uid="{A2B4BD47-3837-4C8C-A9A2-D66121FCF863}"/>
    <hyperlink ref="B604" r:id="rId146" xr:uid="{16FF4915-DC28-4460-8DDA-A99313B17E3C}"/>
    <hyperlink ref="B603" r:id="rId147" xr:uid="{3064FFDF-CE75-41DD-99CB-91831633EDA6}"/>
    <hyperlink ref="B602" r:id="rId148" xr:uid="{C869E618-694C-44BC-AD62-9CB9DE78E0DE}"/>
    <hyperlink ref="B601" r:id="rId149" xr:uid="{E3A734BB-602C-467F-8019-49F656BDD6C4}"/>
    <hyperlink ref="B600" r:id="rId150" xr:uid="{009721F9-F67D-44AC-97ED-BA8BF745B72C}"/>
    <hyperlink ref="B599" r:id="rId151" xr:uid="{5A61930A-2B03-4157-B740-676A7CCEEC41}"/>
    <hyperlink ref="B598" r:id="rId152" xr:uid="{30231DB7-258D-421C-A99B-5AFE4B4B2C07}"/>
    <hyperlink ref="B596" r:id="rId153" xr:uid="{B66ADB26-8446-41A7-B443-AAB5499BE435}"/>
    <hyperlink ref="B595" r:id="rId154" xr:uid="{9733F183-8646-443A-A188-11E9818999CA}"/>
    <hyperlink ref="B594" r:id="rId155" xr:uid="{F2986A9C-AADE-49F1-B424-57AE1657FFDC}"/>
    <hyperlink ref="B593" r:id="rId156" xr:uid="{D7218C83-B3D5-4464-870A-47607A08C04E}"/>
    <hyperlink ref="B592" r:id="rId157" xr:uid="{BB81EEC8-A30B-4C68-957F-05997612D3AC}"/>
    <hyperlink ref="B591" r:id="rId158" xr:uid="{A046A76A-3C6D-45CC-AD1D-B1FC042693EA}"/>
    <hyperlink ref="B590" r:id="rId159" xr:uid="{5C6B9CDD-20DF-4720-A9F4-7538CA30A4DE}"/>
    <hyperlink ref="B589" r:id="rId160" xr:uid="{41893BD7-E63E-4EB6-862C-90B49283F99B}"/>
    <hyperlink ref="B586" r:id="rId161" xr:uid="{C42B14E2-946E-48D3-991A-6250005A3634}"/>
    <hyperlink ref="B585" r:id="rId162" xr:uid="{660A1AC2-00D6-4E6B-92CA-47A4D7A7C5AB}"/>
    <hyperlink ref="B584" r:id="rId163" xr:uid="{D4B960DB-F86F-4DB7-AE1E-EB0ED49B909B}"/>
    <hyperlink ref="B583" r:id="rId164" xr:uid="{3AC38BB4-C85B-4742-A6D2-A14E4EA6272C}"/>
    <hyperlink ref="B582" r:id="rId165" xr:uid="{6F4D1F01-1C34-44A3-8C9C-A236EE53F74F}"/>
    <hyperlink ref="B581" r:id="rId166" xr:uid="{006F9BC1-2ADE-4823-9725-99DE62432FE8}"/>
    <hyperlink ref="B580" r:id="rId167" xr:uid="{01513421-FC34-495E-8485-B41ACE23E8C3}"/>
    <hyperlink ref="B579" r:id="rId168" xr:uid="{8307F6A0-6AE3-4C3C-9FCA-FC8C23F972CE}"/>
    <hyperlink ref="B578" r:id="rId169" xr:uid="{5D2BFA70-99FB-4FBF-9B99-4B080F45E033}"/>
    <hyperlink ref="B575" r:id="rId170" xr:uid="{873040E0-591C-4A6D-AF2E-9B97ADB96315}"/>
    <hyperlink ref="B574" r:id="rId171" xr:uid="{1F262FE7-639F-47B9-AE5E-C6E7AAF0C82F}"/>
    <hyperlink ref="B573" r:id="rId172" xr:uid="{B34B883C-8EA0-4237-9C31-DFFA44212A1B}"/>
    <hyperlink ref="B572" r:id="rId173" xr:uid="{E933F8B7-41D3-4A48-B3CB-20312A56201C}"/>
    <hyperlink ref="B571" r:id="rId174" xr:uid="{F5EB7941-A5A9-4612-A720-9C5AC7EA6DE4}"/>
    <hyperlink ref="B570" r:id="rId175" xr:uid="{CF23209B-7CD6-483E-8916-BF678DF5AF88}"/>
    <hyperlink ref="B569" r:id="rId176" xr:uid="{B1EBA8F5-C99D-4376-80F8-06437763B229}"/>
    <hyperlink ref="B568" r:id="rId177" xr:uid="{4DA34E65-D4D5-4265-A7F0-861F6F657B1B}"/>
    <hyperlink ref="B567" r:id="rId178" xr:uid="{045061F5-8F22-453B-92D9-898275DD39C4}"/>
    <hyperlink ref="B560" r:id="rId179" xr:uid="{06730B76-A9B9-490D-A549-F96DB3C4BEE0}"/>
    <hyperlink ref="B559" r:id="rId180" xr:uid="{0ABF686D-9FCD-46D5-9C65-A073B9042517}"/>
    <hyperlink ref="B558" r:id="rId181" xr:uid="{5FD17EA3-0697-42F9-A877-C94989C0408C}"/>
    <hyperlink ref="B557" r:id="rId182" xr:uid="{DDE9223C-9C6D-44F8-AB25-C3172240AC32}"/>
    <hyperlink ref="B556" r:id="rId183" xr:uid="{BDE1A4F9-A8BB-4E23-8032-8D5FE29B5926}"/>
    <hyperlink ref="B555" r:id="rId184" xr:uid="{77398870-5AC9-4774-A99E-A12EAF97FFCF}"/>
    <hyperlink ref="B554" r:id="rId185" xr:uid="{A4008E0A-9AF4-481A-BF7A-07AE4A2A1740}"/>
    <hyperlink ref="B553" r:id="rId186" xr:uid="{C9F065CA-C4D1-452E-8788-B2946A8390EA}"/>
    <hyperlink ref="B551" r:id="rId187" xr:uid="{6D511D9A-D020-43D6-9D73-633908B6FA6C}"/>
    <hyperlink ref="B550" r:id="rId188" xr:uid="{C1EA4DB3-9550-43F3-880E-2B730EF0027A}"/>
    <hyperlink ref="B549" r:id="rId189" xr:uid="{57F0C4D9-C562-48FE-B4C8-BA7F1C498448}"/>
    <hyperlink ref="B534" r:id="rId190" xr:uid="{635BEC4F-4E7F-4D7D-B654-62C30F2B2F84}"/>
    <hyperlink ref="B533" r:id="rId191" xr:uid="{8C10734D-E009-405B-BD58-5A07CE283F09}"/>
    <hyperlink ref="B532" r:id="rId192" xr:uid="{B10B4290-C41E-4376-95BE-0AFC97998A77}"/>
    <hyperlink ref="B531" r:id="rId193" xr:uid="{265003DC-2382-4277-A61D-DA1BDCC34216}"/>
    <hyperlink ref="B530" r:id="rId194" xr:uid="{725B4821-121A-4CBF-91F7-CB0BB662D6EC}"/>
    <hyperlink ref="B529" r:id="rId195" xr:uid="{3DD2674F-265D-4FC5-8DBF-1396C56712CA}"/>
    <hyperlink ref="B528" r:id="rId196" xr:uid="{495FE559-5244-4009-8A62-DC3EBF09BC5E}"/>
    <hyperlink ref="B527" r:id="rId197" xr:uid="{93C9033D-3D71-4CB3-BC4A-D13F9CC65838}"/>
    <hyperlink ref="B526" r:id="rId198" xr:uid="{953293DF-B596-4DFD-B5C0-860D2FE7D34A}"/>
    <hyperlink ref="B525" r:id="rId199" xr:uid="{84B9CA1C-0701-4729-9E2E-21D40FEB005A}"/>
    <hyperlink ref="B524" r:id="rId200" xr:uid="{0A969107-06B9-435D-920B-9C5BE51F4ACF}"/>
    <hyperlink ref="C523" r:id="rId201" xr:uid="{F7ADF2A2-CC8A-4878-B18A-C5B9AA72C3CE}"/>
    <hyperlink ref="B523" r:id="rId202" xr:uid="{CE7E0BA3-6C66-4371-B036-285D8877DFBA}"/>
    <hyperlink ref="B522" r:id="rId203" xr:uid="{AAADA010-350F-46D0-8F59-12D4C8F84245}"/>
    <hyperlink ref="C521" r:id="rId204" display="OK" xr:uid="{030CF17A-0A2C-4899-A735-8DFB60E09459}"/>
    <hyperlink ref="B521" r:id="rId205" xr:uid="{34E9FF08-282D-4C2B-A3FB-A024B05AA984}"/>
    <hyperlink ref="C520" r:id="rId206" display="OK" xr:uid="{86B82E27-C638-41FB-AEDD-947495BF802A}"/>
    <hyperlink ref="B520" r:id="rId207" xr:uid="{D63C554F-7278-49D6-BB1D-E6ACFEBC5D91}"/>
    <hyperlink ref="C519" r:id="rId208" display="OK" xr:uid="{57539ED8-246C-4476-92EF-FF5081C09642}"/>
    <hyperlink ref="B519" r:id="rId209" xr:uid="{04730F71-2E83-4368-92C7-2F00F4E1353E}"/>
    <hyperlink ref="B518" r:id="rId210" xr:uid="{CEC09FB1-34F9-4FBA-8AA4-8F401A3CB593}"/>
    <hyperlink ref="B517" r:id="rId211" xr:uid="{FD179F47-9E1B-47F9-A962-FB0C9046B09F}"/>
    <hyperlink ref="B516" r:id="rId212" xr:uid="{13DBB8B1-2FE5-4322-AB60-04F2A72DD0C6}"/>
    <hyperlink ref="B515" r:id="rId213" xr:uid="{A7AAA65F-118B-49CE-9B9C-0AAABF1334DC}"/>
    <hyperlink ref="B514" r:id="rId214" xr:uid="{2D441CE8-E3E5-4E98-B789-5AFDC064CD67}"/>
    <hyperlink ref="B479" r:id="rId215" xr:uid="{45BB30F5-4022-4074-BE70-37AAA46D0978}"/>
    <hyperlink ref="B478" r:id="rId216" xr:uid="{FA129212-3556-4531-895E-7E8838543449}"/>
    <hyperlink ref="B477" r:id="rId217" xr:uid="{B52B2FFF-AF58-43E2-A537-B77711B02311}"/>
    <hyperlink ref="B476" r:id="rId218" xr:uid="{1330D766-DEF2-463E-AEBF-E7040D7415A6}"/>
    <hyperlink ref="B475" r:id="rId219" xr:uid="{4F3D07D7-605C-4415-AC03-B8AD82C632D5}"/>
    <hyperlink ref="B511" r:id="rId220" xr:uid="{E8C8CF04-3C43-4015-924C-07935E242D88}"/>
    <hyperlink ref="B510" r:id="rId221" xr:uid="{DC29D471-63FF-44C5-8F81-163F8226FB29}"/>
    <hyperlink ref="B509" r:id="rId222" xr:uid="{AF2A6A7F-B957-4641-A6E4-BA74E0C002F3}"/>
    <hyperlink ref="B508" r:id="rId223" xr:uid="{F1499E30-8FC0-4CF7-8893-46450DDF4878}"/>
    <hyperlink ref="B507" r:id="rId224" xr:uid="{0B600C27-5F4B-452B-82F7-3738FCC9E15D}"/>
    <hyperlink ref="B504" r:id="rId225" xr:uid="{CE47B065-6818-470C-BFC5-DBF63C0633DB}"/>
    <hyperlink ref="B481" r:id="rId226" xr:uid="{88C49BA5-E67F-49C8-9446-3DD4050D4F2E}"/>
    <hyperlink ref="B480" r:id="rId227" xr:uid="{73237CE1-28B2-4177-B4F4-CBF1129D294E}"/>
    <hyperlink ref="B474" r:id="rId228" xr:uid="{6824CFA3-1E41-4790-A37E-BB4CEA8F770F}"/>
    <hyperlink ref="C463" r:id="rId229" display="OK" xr:uid="{5763E606-A8C1-46C0-B496-D350C76BB7BA}"/>
    <hyperlink ref="C462" r:id="rId230" display="OK" xr:uid="{65D3AAF4-B2A0-4D95-A2F4-9359FA8B326A}"/>
    <hyperlink ref="C461" r:id="rId231" display="OK" xr:uid="{8ECEA460-75A8-4DC9-9EE5-AAB4C38FABD3}"/>
    <hyperlink ref="C283" r:id="rId232" display="OK" xr:uid="{2DE01387-1B4F-43CF-AB07-9E17690E7F97}"/>
    <hyperlink ref="C219" r:id="rId233" display="OK" xr:uid="{517CE996-D095-4A4C-B178-6A01F9942655}"/>
    <hyperlink ref="B473" r:id="rId234" xr:uid="{76EA2E7C-4D2F-4FBE-8CB5-4B6089A44A44}"/>
    <hyperlink ref="B472" r:id="rId235" xr:uid="{72DE94C1-7021-4AD0-B263-F5E0F666A33F}"/>
    <hyperlink ref="B471" r:id="rId236" xr:uid="{800ECFB4-2FDA-44B1-A7A1-49BC3B3F25E0}"/>
    <hyperlink ref="B303" r:id="rId237" xr:uid="{AF9A5DFC-44FF-4894-8118-08A2D03A2EAE}"/>
    <hyperlink ref="B322" r:id="rId238" xr:uid="{528FC474-98E8-41DD-8597-BAF80FFF143D}"/>
    <hyperlink ref="B323" r:id="rId239" xr:uid="{C2C5C4BC-A984-4673-87AE-4E9FB9D7675C}"/>
    <hyperlink ref="B470" r:id="rId240" xr:uid="{666B0A76-D76D-4891-886D-4DD72379E84A}"/>
    <hyperlink ref="B469" r:id="rId241" xr:uid="{497B0E10-9041-452C-81BE-E7ADA60F868C}"/>
    <hyperlink ref="B468" r:id="rId242" xr:uid="{0351422F-0C86-479D-AD5C-7ECDBEB1BD49}"/>
    <hyperlink ref="B467" r:id="rId243" xr:uid="{8E640FAB-C8A1-4896-AF66-50DF24EF1266}"/>
    <hyperlink ref="B466" r:id="rId244" xr:uid="{1DDB32F8-F111-4CA0-9121-1B083275BAD2}"/>
    <hyperlink ref="B465" r:id="rId245" xr:uid="{B1E2842B-72FB-438F-880B-626FD26E16BD}"/>
    <hyperlink ref="B464" r:id="rId246" xr:uid="{636B038D-662A-4262-8497-1E0EC132CC8E}"/>
    <hyperlink ref="B463" r:id="rId247" xr:uid="{E6C0DAD2-ED1D-4B9A-B351-687D30379273}"/>
    <hyperlink ref="B462" r:id="rId248" xr:uid="{CA48BCEB-4888-45F5-9D3B-1FA8B95028A2}"/>
    <hyperlink ref="B461" r:id="rId249" xr:uid="{3025919D-C55C-4FF6-A416-B9561912B323}"/>
    <hyperlink ref="B460" r:id="rId250" xr:uid="{255D7044-87B8-48E9-9905-5579CFA03A79}"/>
    <hyperlink ref="C458" r:id="rId251" display="OK" xr:uid="{A372E16C-3E35-4460-9A01-4613FEAF6D0F}"/>
    <hyperlink ref="B459" r:id="rId252" xr:uid="{BDF74C54-19E0-4EC1-9C2D-EB07B78A57E5}"/>
    <hyperlink ref="B458" r:id="rId253" xr:uid="{9B4DFCCE-D4F7-4E4B-B5F1-4170C4E560D9}"/>
    <hyperlink ref="B457" r:id="rId254" xr:uid="{BB44412A-802B-439E-A98A-B59C0BD36427}"/>
    <hyperlink ref="B450:B456" r:id="rId255" display="FPB-03337" xr:uid="{F3EB838B-7ED8-47A1-8023-A277E56D89B4}"/>
    <hyperlink ref="B435" r:id="rId256" xr:uid="{4C058497-AF5C-433E-868F-9FF166495774}"/>
    <hyperlink ref="B433" r:id="rId257" xr:uid="{B89A9AFB-5153-4BA0-9E3F-4B2FEB17F70D}"/>
    <hyperlink ref="B432" r:id="rId258" xr:uid="{06B6B0F9-D270-49F6-AB77-24A0BE18DD66}"/>
    <hyperlink ref="B431" r:id="rId259" xr:uid="{D8025F26-E3CB-43EA-A09E-4BCA98C0F5C5}"/>
    <hyperlink ref="B430" r:id="rId260" xr:uid="{22ADB219-9AB7-4D58-B372-9BEE2D2151EE}"/>
    <hyperlink ref="C212:C215" r:id="rId261" display="OK" xr:uid="{58DFFD5D-08C1-4D08-810B-43F626676359}"/>
    <hyperlink ref="B409" r:id="rId262" xr:uid="{76594B0A-A792-4A67-B5FD-D51462F6920B}"/>
    <hyperlink ref="C346" r:id="rId263" display="OK" xr:uid="{8C4960A5-A940-48E9-BA99-3F22E221E854}"/>
    <hyperlink ref="B410" r:id="rId264" xr:uid="{DC8A986C-2A38-4809-AAEF-697A274E9262}"/>
    <hyperlink ref="C146" r:id="rId265" display="OK" xr:uid="{D88FA471-C741-40AA-85A0-7B5727F38831}"/>
    <hyperlink ref="C92" r:id="rId266" display="OK" xr:uid="{AD59D8E7-EE2C-4D10-86FD-724E9DA11683}"/>
    <hyperlink ref="C54" r:id="rId267" display="OK" xr:uid="{CAA5B83E-AF6E-46BE-BDE9-845F98686217}"/>
    <hyperlink ref="B405" r:id="rId268" xr:uid="{EFF05249-65E5-4B1E-8EB7-4A5032224270}"/>
    <hyperlink ref="B404" r:id="rId269" xr:uid="{457CC06F-A910-4831-8A0C-730759F9F27F}"/>
    <hyperlink ref="B403" r:id="rId270" xr:uid="{5DCC7091-3BF5-4293-A0B0-CD3A88147AC2}"/>
    <hyperlink ref="B401" r:id="rId271" display="FPB-03326" xr:uid="{1A8C3535-127B-4CC3-8479-B446EBC1543B}"/>
    <hyperlink ref="B402" r:id="rId272" display="FPB-03325" xr:uid="{F55A3038-C8F8-4737-9FDC-7CA639BB2D77}"/>
    <hyperlink ref="B399" r:id="rId273" xr:uid="{2337C5E0-3101-457F-A83B-6B364D3BF9CC}"/>
    <hyperlink ref="B400" r:id="rId274" display="FPB-03323" xr:uid="{218B6881-A266-4CB0-8A8C-9135AB71B164}"/>
    <hyperlink ref="B398" r:id="rId275" xr:uid="{CFAC4BFB-57C4-4C35-822D-E6A5CA01E28C}"/>
    <hyperlink ref="B397" r:id="rId276" xr:uid="{27DD1F5E-8405-4CB4-BEA9-FCDCCCAF1AE7}"/>
    <hyperlink ref="B396" r:id="rId277" xr:uid="{C3285311-4943-4611-B37E-D142C6CE3458}"/>
    <hyperlink ref="B395" r:id="rId278" xr:uid="{EAD1AEE0-C0D1-4782-8991-5D4E0D316D0F}"/>
    <hyperlink ref="B394" r:id="rId279" xr:uid="{604621DC-7BD5-4847-BD5E-CD9F9859B551}"/>
    <hyperlink ref="B386" r:id="rId280" xr:uid="{A58C948B-EE40-4765-BF9A-7BD99A25854E}"/>
    <hyperlink ref="B385" r:id="rId281" xr:uid="{5E74A8E8-ABA7-48A8-9DBF-F094E62A5092}"/>
    <hyperlink ref="B366:B384" r:id="rId282" display="FPB-03314" xr:uid="{7B3477CB-B139-40B9-BA3F-0B010083EB27}"/>
    <hyperlink ref="B351:B365" r:id="rId283" display="FPB-03313" xr:uid="{50E1FA02-DB9E-4917-BF60-53361CBE5BD8}"/>
    <hyperlink ref="B348" r:id="rId284" xr:uid="{C2A0F3A7-0564-40D5-AD5A-A08D37C75EE6}"/>
    <hyperlink ref="B347" r:id="rId285" xr:uid="{C345B316-2713-4F2E-8FFD-5AF5724F13F8}"/>
    <hyperlink ref="B346" r:id="rId286" xr:uid="{32BADB4E-384D-4546-8957-3ACABC68080D}"/>
    <hyperlink ref="B345" r:id="rId287" xr:uid="{EF075786-70B8-47C3-AC04-77CBEF92557D}"/>
    <hyperlink ref="B343:B344" r:id="rId288" display="FPB-03308" xr:uid="{C48B5DE2-C432-499E-974A-84E8170233BB}"/>
    <hyperlink ref="B336" r:id="rId289" xr:uid="{18CE3DF6-00DE-4755-BE20-149AF4FF6B32}"/>
    <hyperlink ref="B335" r:id="rId290" xr:uid="{185214E5-D7C7-4747-9B0D-CC02E29A2459}"/>
    <hyperlink ref="B334" r:id="rId291" xr:uid="{5C679EFF-1E70-45FA-858E-647B4797206B}"/>
    <hyperlink ref="B330" r:id="rId292" xr:uid="{AAC34103-1873-4439-9CCC-757FD5958E05}"/>
    <hyperlink ref="C329" r:id="rId293" display="OK" xr:uid="{5FEC999F-3DE5-4981-9E98-6312FD992D17}"/>
    <hyperlink ref="B329" r:id="rId294" xr:uid="{9BEA44FD-30F0-400E-B480-57E214EA0445}"/>
    <hyperlink ref="C328" r:id="rId295" display="OK" xr:uid="{74CA9BBF-2139-4A1A-9EEA-561C1BC1A5E3}"/>
    <hyperlink ref="B328" r:id="rId296" xr:uid="{E4554EC7-856B-4762-8E35-343ABA2B6056}"/>
    <hyperlink ref="B327" r:id="rId297" xr:uid="{84F71F08-9A3D-4896-AE9C-811B495CC2AE}"/>
    <hyperlink ref="B326" r:id="rId298" xr:uid="{CD7FF8B5-A2CE-4CA7-867A-E64A8079C686}"/>
    <hyperlink ref="B325" r:id="rId299" xr:uid="{32B4DFA2-7792-4B62-8F99-BB69BF0884E6}"/>
    <hyperlink ref="C209" r:id="rId300" display="OK" xr:uid="{5E216156-B476-4DB0-936D-A83A21A9625A}"/>
    <hyperlink ref="C172" r:id="rId301" display="OK" xr:uid="{484A101C-BD1E-459A-9FA8-B10B777AABFA}"/>
    <hyperlink ref="C200:C206" r:id="rId302" display="OK" xr:uid="{5EB59750-01C5-49C3-99FA-ED47FA85BDC0}"/>
    <hyperlink ref="C30" r:id="rId303" display="OK" xr:uid="{1936CCF4-C72E-46CB-87CC-8052465ED243}"/>
    <hyperlink ref="C223" r:id="rId304" display="OK" xr:uid="{2E4E45C8-5085-4B80-A027-02142581775B}"/>
    <hyperlink ref="C32" r:id="rId305" display="OK" xr:uid="{C036BD18-9160-48FB-8A38-7721ADE9A42D}"/>
    <hyperlink ref="C21" r:id="rId306" display="OK" xr:uid="{C390D229-FDF4-4D9C-BE30-E13F321921C2}"/>
    <hyperlink ref="C148:C149" r:id="rId307" display="OK" xr:uid="{C5921659-D476-420F-B4D7-7BFC8E9768F7}"/>
    <hyperlink ref="C143" r:id="rId308" display="OK" xr:uid="{57F66653-2C16-47B1-963F-7EA0048A44A3}"/>
    <hyperlink ref="C142" r:id="rId309" display="OK" xr:uid="{94825927-C882-40C8-85C7-BC31181F3CC3}"/>
    <hyperlink ref="C55" r:id="rId310" display="OK" xr:uid="{A35FC442-9916-42E5-BE96-9B09129C5677}"/>
    <hyperlink ref="C52" r:id="rId311" display="OK" xr:uid="{DBDB28B3-ECFD-497D-9884-0A0272426448}"/>
    <hyperlink ref="C29" r:id="rId312" display="OK" xr:uid="{3CD6DB06-0EEA-4314-8A34-E7ED8E248D3E}"/>
    <hyperlink ref="C151" r:id="rId313" display="OK" xr:uid="{4FECF216-017F-49A9-BE75-C0D295165180}"/>
    <hyperlink ref="C7" r:id="rId314" display="OK" xr:uid="{A6599A90-E931-4BBF-9C10-B59C607EBDC2}"/>
    <hyperlink ref="C23" r:id="rId315" display="OK" xr:uid="{26AC6AE9-3131-4554-942F-BB15A1D56C42}"/>
    <hyperlink ref="C22" r:id="rId316" display="OK" xr:uid="{F54BC2DA-430C-41AA-8F34-EDB6BD502BBF}"/>
    <hyperlink ref="C20" r:id="rId317" display="OK" xr:uid="{ABF77BC1-77DE-4CC8-AB09-D2CAF0D7EEC7}"/>
    <hyperlink ref="C6" r:id="rId318" display="OK" xr:uid="{57C8A7BF-2684-4F8F-AF8D-EF6FE68727A6}"/>
    <hyperlink ref="C5" r:id="rId319" display="OK" xr:uid="{C40DA908-410D-4B30-8361-7C5667B05257}"/>
    <hyperlink ref="C4" r:id="rId320" display="OK" xr:uid="{485AE7C9-6EC1-4CAA-9E7C-C27FF5D05FC1}"/>
    <hyperlink ref="C211" r:id="rId321" display="OK" xr:uid="{60F13613-B3A8-4B9E-93B2-3DFB2519B0B9}"/>
    <hyperlink ref="C210" r:id="rId322" display="OK" xr:uid="{2D102556-29D7-49CA-9719-6383F0AC3757}"/>
    <hyperlink ref="C187" r:id="rId323" display="OK" xr:uid="{9AF2CAE0-33E7-4061-BB40-C1F897C67606}"/>
    <hyperlink ref="C177" r:id="rId324" display="OK" xr:uid="{7D6CD5DA-0C3C-490A-B09B-9387225860CE}"/>
    <hyperlink ref="C147" r:id="rId325" display="OK" xr:uid="{C20D9BC7-0E8E-4886-888A-419DB0A26A5C}"/>
    <hyperlink ref="C173" r:id="rId326" display="OK" xr:uid="{34490AF9-AB82-4B84-A90F-A013CC855926}"/>
    <hyperlink ref="C81" r:id="rId327" display="OK" xr:uid="{30ABF1EC-61ED-4F45-AA6E-8BEFC7D19299}"/>
    <hyperlink ref="C61" r:id="rId328" display="OK" xr:uid="{BFBAAE2A-81A8-46AD-8D45-CC64324C80CA}"/>
    <hyperlink ref="C60" r:id="rId329" display="OK" xr:uid="{E0FDC0DE-C014-45A8-A354-ED57A2353DF7}"/>
    <hyperlink ref="C56:C57" r:id="rId330" display="OK" xr:uid="{17AD5A0E-2EF0-438C-9482-BFA55DC59EA4}"/>
    <hyperlink ref="C15" r:id="rId331" display="OK" xr:uid="{A8B9071A-5004-4385-BF26-893794C4DA4B}"/>
    <hyperlink ref="C11" r:id="rId332" display="OK" xr:uid="{B13E45BB-274C-4D0D-A578-8A58976CC958}"/>
    <hyperlink ref="B324" r:id="rId333" xr:uid="{5BBBA06F-B0B0-416F-A758-D2DDD4A3DEB8}"/>
    <hyperlink ref="C302" r:id="rId334" display="OK" xr:uid="{B539ABA8-B139-4340-B0E4-D5A4BC693BC0}"/>
    <hyperlink ref="B302" r:id="rId335" xr:uid="{FFF052D3-EEBF-485C-99E6-342F6C074545}"/>
    <hyperlink ref="B301" r:id="rId336" xr:uid="{2EC5BAA0-A46C-4627-8D72-A234CB75BF37}"/>
    <hyperlink ref="B300" r:id="rId337" xr:uid="{BEBE4322-DB48-4B75-839A-D0749C4A88E8}"/>
    <hyperlink ref="C300" r:id="rId338" display="OK" xr:uid="{B0F91FE4-6861-40C4-8826-308FC7A241B0}"/>
    <hyperlink ref="B298" r:id="rId339" xr:uid="{063E0D23-A08A-4582-91E9-54932B8194E1}"/>
    <hyperlink ref="B297" r:id="rId340" xr:uid="{0D966529-7830-4049-8653-12C8E81E9D22}"/>
    <hyperlink ref="B296" r:id="rId341" xr:uid="{D98B0B96-430F-4DB3-9D12-A15DDB0D33FF}"/>
    <hyperlink ref="B295" r:id="rId342" xr:uid="{13652E95-709F-4E9D-83CF-361FE2924FA1}"/>
    <hyperlink ref="B294" r:id="rId343" xr:uid="{21833233-C064-4F8D-B9B9-91F6A22E59B0}"/>
    <hyperlink ref="B293" r:id="rId344" xr:uid="{E183E058-E553-485C-96AB-BFA23BE53641}"/>
    <hyperlink ref="B292" r:id="rId345" xr:uid="{E4E38B20-FF1C-4EC3-995C-EDDD156493B5}"/>
    <hyperlink ref="B291" r:id="rId346" xr:uid="{0D50AAA4-6DED-4484-AAAB-64726F4CD5C8}"/>
    <hyperlink ref="C288" r:id="rId347" display="OK" xr:uid="{BC242A2B-88B3-4E4E-9E6D-FD73C7211511}"/>
    <hyperlink ref="B289" r:id="rId348" xr:uid="{EE088EDE-2ED6-4FBC-B92D-9E00668C7BC1}"/>
    <hyperlink ref="B288" r:id="rId349" xr:uid="{6D85DE67-6C09-4E58-BE78-541B89DF24E1}"/>
    <hyperlink ref="C287" r:id="rId350" display="OK" xr:uid="{E3681A54-C29F-4B8E-9717-D72022685E62}"/>
    <hyperlink ref="B287" r:id="rId351" xr:uid="{9EAF0C86-3F54-4232-A8E8-40188FAA07EE}"/>
    <hyperlink ref="C284" r:id="rId352" display="OK" xr:uid="{6A3CC7BF-CA70-463C-8C89-E4F4FEFB68C1}"/>
    <hyperlink ref="B286" r:id="rId353" xr:uid="{09DECDD9-83CF-40F3-AF5B-A8D0361FA8AB}"/>
    <hyperlink ref="B285" r:id="rId354" xr:uid="{BAEF831D-4CC3-4F6C-9D59-0F85DD9C5C23}"/>
    <hyperlink ref="B284" r:id="rId355" xr:uid="{D5998024-7D77-45EF-A4DB-EBC2E367EAA8}"/>
    <hyperlink ref="B283" r:id="rId356" xr:uid="{7CDE29FA-0B65-48A7-9075-EF45997E21DD}"/>
    <hyperlink ref="B282" r:id="rId357" xr:uid="{FBFA3F99-1948-4366-B537-13656C933681}"/>
    <hyperlink ref="B281" r:id="rId358" xr:uid="{A387A361-1E35-46D7-84F1-03BE034E4E4B}"/>
    <hyperlink ref="B280" r:id="rId359" xr:uid="{2DFE143A-FE68-41A0-8BEE-50BD0D95F1CB}"/>
    <hyperlink ref="B279" r:id="rId360" xr:uid="{DAF8B83A-56A6-49F0-8A01-88FCF6961140}"/>
    <hyperlink ref="B278" r:id="rId361" xr:uid="{B6197AF3-64DE-4CC5-BFF7-ABA60EE0CAEE}"/>
    <hyperlink ref="B277" r:id="rId362" xr:uid="{99D49B6E-F5B0-41E7-B58C-76367E96CBE1}"/>
    <hyperlink ref="B276" r:id="rId363" xr:uid="{BEF01CE9-8617-41FC-8B7D-F66C3FCCEED9}"/>
    <hyperlink ref="B275" r:id="rId364" xr:uid="{83159416-460D-4118-B04F-13220C46A524}"/>
    <hyperlink ref="B274" r:id="rId365" xr:uid="{9A9F0A7A-1C71-440C-A44E-7D75B8E92CCD}"/>
    <hyperlink ref="B273" r:id="rId366" xr:uid="{C71AB166-65F4-45A0-8FA3-505A2FFBD46A}"/>
    <hyperlink ref="B272" r:id="rId367" xr:uid="{D0280B94-F32B-4893-8D43-98EA3F2795E9}"/>
    <hyperlink ref="B271" r:id="rId368" xr:uid="{9EA79B66-B719-422F-BFB3-47F27E98D3B2}"/>
    <hyperlink ref="B270" r:id="rId369" xr:uid="{201D8B9C-5B04-4AE0-A82B-063A30884219}"/>
    <hyperlink ref="B268" r:id="rId370" xr:uid="{CC18DBBD-4141-49AC-89BA-047305F85EEA}"/>
    <hyperlink ref="B267" r:id="rId371" xr:uid="{9C6FC748-70DD-4A83-A8BB-14746950E6EF}"/>
    <hyperlink ref="B259" r:id="rId372" xr:uid="{1AA0A737-3004-455A-8A32-4890E1309A35}"/>
    <hyperlink ref="B258" r:id="rId373" xr:uid="{D12B7EA1-C9F4-4121-9F09-684BA5C2BA48}"/>
    <hyperlink ref="B257" r:id="rId374" xr:uid="{E8986024-8FCA-4FBC-8747-C167F76F7EB3}"/>
    <hyperlink ref="B256" r:id="rId375" xr:uid="{C5D4612A-9D5A-4595-A45F-E4BE08BC691F}"/>
    <hyperlink ref="B255" r:id="rId376" xr:uid="{55DBEA51-C4D9-4B07-912C-8BE264252983}"/>
    <hyperlink ref="B254" r:id="rId377" xr:uid="{57932197-FB0D-4419-A1E0-94DFA606C113}"/>
    <hyperlink ref="B253" r:id="rId378" xr:uid="{501D1E42-CD05-4779-8CF2-CC9F4A692011}"/>
    <hyperlink ref="B252" r:id="rId379" xr:uid="{124CE498-00A2-4196-A3E4-435508A71298}"/>
    <hyperlink ref="B251" r:id="rId380" xr:uid="{D2E5F589-261C-4406-AB7A-17A0DF61500E}"/>
    <hyperlink ref="B250" r:id="rId381" xr:uid="{EB337425-ECD3-4E8C-A38F-C101570562FF}"/>
    <hyperlink ref="B249" r:id="rId382" xr:uid="{D792D0EA-B68E-482D-A8A6-FE1B30424338}"/>
    <hyperlink ref="B248" r:id="rId383" xr:uid="{9E2DAE1E-3D2F-4024-A64D-D6827122BA9A}"/>
    <hyperlink ref="B247" r:id="rId384" xr:uid="{9FF3E1EC-A862-428A-927C-4B05B2F66C3D}"/>
    <hyperlink ref="B246" r:id="rId385" xr:uid="{8796B379-7383-4678-B8CB-883487E736E4}"/>
    <hyperlink ref="B245" r:id="rId386" xr:uid="{41DF04C5-CE8E-416E-BCCC-B858530D2E8C}"/>
    <hyperlink ref="B244" r:id="rId387" xr:uid="{238F4B2D-A59C-4396-9132-3745DE966C39}"/>
    <hyperlink ref="B243" r:id="rId388" xr:uid="{0C9B8C2A-584E-475B-B6FC-D5F5F6092D28}"/>
    <hyperlink ref="B242" r:id="rId389" xr:uid="{8FBB48C5-4793-4C4B-AFCC-A35F44B93C65}"/>
    <hyperlink ref="B241" r:id="rId390" xr:uid="{35D138B9-D5BC-44E3-AE16-D28EB6A344FE}"/>
    <hyperlink ref="B240" r:id="rId391" xr:uid="{F4DA14E4-6607-44A1-B85F-BB711DB8BE1E}"/>
    <hyperlink ref="B239" r:id="rId392" xr:uid="{0FD7C841-1D2E-4B85-8594-479A91CD9CB0}"/>
    <hyperlink ref="B235" r:id="rId393" xr:uid="{5E388EE9-0DBF-45E3-A349-4698D95D2777}"/>
    <hyperlink ref="C234" r:id="rId394" display="OK" xr:uid="{F429979F-AA32-4569-A5B0-66FA54098BDD}"/>
    <hyperlink ref="B234" r:id="rId395" xr:uid="{E2B17794-7859-4A8B-AF75-31986E827476}"/>
    <hyperlink ref="B233" r:id="rId396" xr:uid="{9B13940D-A412-460E-AAB8-684B0D988700}"/>
    <hyperlink ref="B232" r:id="rId397" xr:uid="{BECC7AF8-4731-43EF-AC7D-1E77ADF993FD}"/>
    <hyperlink ref="B231" r:id="rId398" xr:uid="{4E5AC82B-BD5D-4D36-BE1E-EF02700E9EDF}"/>
    <hyperlink ref="B230" r:id="rId399" xr:uid="{BC68CD4D-9780-490F-BAC3-52F1549AE328}"/>
    <hyperlink ref="B229" r:id="rId400" xr:uid="{4DD46C3D-E70D-456F-9E7D-D99E4D52B6F1}"/>
    <hyperlink ref="B228" r:id="rId401" xr:uid="{ACDE2F4D-A30C-40EF-B319-0202AAA5DA14}"/>
    <hyperlink ref="B227" r:id="rId402" xr:uid="{E3574C90-526F-4351-8220-815CEF28265B}"/>
    <hyperlink ref="B226" r:id="rId403" xr:uid="{4D21295F-B38D-426C-91A5-A30A65158C4A}"/>
    <hyperlink ref="B225" r:id="rId404" xr:uid="{A145F426-6936-4C9B-8A06-9E9B4A45F79D}"/>
    <hyperlink ref="C224" r:id="rId405" display="OK" xr:uid="{D2016EBA-8725-480A-B1FB-51BBBBDEDA64}"/>
    <hyperlink ref="B224" r:id="rId406" xr:uid="{87DA360F-8407-4523-A5FA-B0B39FFBDDC6}"/>
    <hyperlink ref="B223" r:id="rId407" xr:uid="{F7BBCAD2-2737-4442-892F-F410E4AEF99A}"/>
    <hyperlink ref="B222" r:id="rId408" xr:uid="{9EA76F2A-8C2C-483F-80E9-5FF09DF2DA40}"/>
    <hyperlink ref="B221" r:id="rId409" xr:uid="{41A47588-AA86-4123-8537-180BB28B387B}"/>
    <hyperlink ref="B220" r:id="rId410" xr:uid="{20DCE654-2960-4E78-90B7-2C6066CDB475}"/>
    <hyperlink ref="B219" r:id="rId411" xr:uid="{C2428C06-E52C-4AA6-9E83-F4CCA2F7CB4C}"/>
    <hyperlink ref="B218" r:id="rId412" display="https://bulkmaticlzf-my.sharepoint.com/personal/contabilidad_bulkmatic_com_co/Documents/BULKMATIC DE COLOMBIA S.A.S/CONTABILIDAD/PROVEEDORES/FACTURAS PROVEEDORES/05_Facturas_Proveedores_2020/01_ENERO_FP_2020/TIGO FCT 980434587-52.pdf" xr:uid="{F6D2D4E2-DC6D-4F4D-9DDE-057FA13826CE}"/>
    <hyperlink ref="C191" r:id="rId413" display="OK" xr:uid="{6ACAA649-2E9D-4E89-AA03-DDC24C9E3F7C}"/>
    <hyperlink ref="C178" r:id="rId414" display="OK" xr:uid="{673F5C6E-B031-4D27-9283-BB633648548E}"/>
    <hyperlink ref="C137" r:id="rId415" display="OK" xr:uid="{39622710-CF89-48F9-B825-957B1DD47406}"/>
    <hyperlink ref="C128" r:id="rId416" display="OK" xr:uid="{288B14CF-BD1E-4FD3-9A95-0BC60743C47A}"/>
    <hyperlink ref="C127" r:id="rId417" display="OK" xr:uid="{00C7DF57-032B-4F89-8984-89B1018D0996}"/>
    <hyperlink ref="C82" r:id="rId418" display="OK" xr:uid="{6C433A36-37D0-4A0D-AC44-9814124131D8}"/>
    <hyperlink ref="C53" r:id="rId419" display="OK" xr:uid="{7D635976-092A-45B8-9908-B59069EFB7D0}"/>
    <hyperlink ref="B217" r:id="rId420" xr:uid="{6BA2CAC2-6CDB-41A6-B2F0-6416E3F03BA3}"/>
    <hyperlink ref="B216" r:id="rId421" xr:uid="{C4A72F8C-F743-4664-9CB2-1FA2B4F332F5}"/>
    <hyperlink ref="B212" r:id="rId422" xr:uid="{D78DB730-3C5C-4547-8E0B-3FF3EC8BEA32}"/>
    <hyperlink ref="B211" r:id="rId423" xr:uid="{1828B156-682B-4396-B668-423A5551BAC1}"/>
    <hyperlink ref="B210" r:id="rId424" xr:uid="{2AFB1DB1-55FB-4AD6-847F-D283CE19D5FA}"/>
    <hyperlink ref="B209" r:id="rId425" xr:uid="{CEC7B78A-FA91-4D48-85D7-974976992944}"/>
    <hyperlink ref="B208" r:id="rId426" xr:uid="{8D3FCBD0-C714-4D7C-A7BA-D7BF10FFD1FD}"/>
    <hyperlink ref="B207" r:id="rId427" xr:uid="{967B4FAF-02EA-4EFF-ABC1-31C71D009258}"/>
    <hyperlink ref="B200" r:id="rId428" xr:uid="{49EE8485-278E-4B05-BDE1-9DC2EF42CB3E}"/>
    <hyperlink ref="B193" r:id="rId429" xr:uid="{D159DB3B-39BA-41FA-ADF4-E4A877ABA078}"/>
    <hyperlink ref="B192" r:id="rId430" xr:uid="{5CB9899C-0C2E-4EFA-860B-91F69B81ECB9}"/>
    <hyperlink ref="B191" r:id="rId431" xr:uid="{8C4B75A1-00A6-4AA7-A101-843563B88173}"/>
    <hyperlink ref="B188" r:id="rId432" xr:uid="{727543B6-B3E8-44F4-9D76-7DAB7B51B13B}"/>
    <hyperlink ref="B187" r:id="rId433" xr:uid="{A970BAB1-2007-4381-A8B8-F81C29D023C6}"/>
    <hyperlink ref="B186" r:id="rId434" xr:uid="{442F0DCE-D2FB-4C0C-8754-F11B05F990E8}"/>
    <hyperlink ref="B185" r:id="rId435" xr:uid="{35591E66-41FA-4188-A9B9-668A6EBF16D0}"/>
    <hyperlink ref="B184" r:id="rId436" xr:uid="{4055D41D-B059-44C5-B046-5EDB539F07A2}"/>
    <hyperlink ref="B183" r:id="rId437" xr:uid="{AEEA30F1-718E-4485-B622-DC1B25631204}"/>
    <hyperlink ref="B182" r:id="rId438" xr:uid="{0A3941A7-C7E7-4C84-A047-D71F7EF7E2AD}"/>
    <hyperlink ref="C181" r:id="rId439" display="OK" xr:uid="{016D2408-7D50-48C2-B607-A9E2A4A383F0}"/>
    <hyperlink ref="B181" r:id="rId440" xr:uid="{3D0ED6C9-583E-45B4-B34A-0736AE19BDA4}"/>
    <hyperlink ref="C180" r:id="rId441" display="OK" xr:uid="{DD3E2012-297B-41CF-BB1E-76C532346187}"/>
    <hyperlink ref="B180" r:id="rId442" xr:uid="{D261B228-0C26-446B-9A8D-010496635E2A}"/>
    <hyperlink ref="C179" r:id="rId443" display="OK" xr:uid="{B749495D-BC30-4F3E-8525-2F0A3F2BC47C}"/>
    <hyperlink ref="B179" r:id="rId444" xr:uid="{B8BFC9FC-A5B2-4E4B-9A06-2D5F6BD0BE24}"/>
    <hyperlink ref="B178" r:id="rId445" xr:uid="{C027025A-3187-48EC-B7D3-012D351559C4}"/>
    <hyperlink ref="B177" r:id="rId446" xr:uid="{6934C48E-C1D3-4D71-A3FC-6D7135CB0D03}"/>
    <hyperlink ref="B176" r:id="rId447" xr:uid="{533D4E07-7529-41FA-B808-B2974D689DFE}"/>
    <hyperlink ref="B175" r:id="rId448" xr:uid="{10A8CE4F-4141-499D-A48E-3889E3B37864}"/>
    <hyperlink ref="B174" r:id="rId449" xr:uid="{65B28316-2B74-4A5C-9A2E-C561096E4F8F}"/>
    <hyperlink ref="B173" r:id="rId450" xr:uid="{E630AD8C-2EDB-4FD3-BFE6-9714D6337D68}"/>
    <hyperlink ref="B172" r:id="rId451" xr:uid="{BFE2A5B6-96AE-4BEC-82DF-F67E751186D2}"/>
    <hyperlink ref="B152" r:id="rId452" xr:uid="{26400FA5-2D5C-4EE5-9454-6D5CD7A6E763}"/>
    <hyperlink ref="B151" r:id="rId453" xr:uid="{BDED6D46-50AF-4190-B0FE-FDDB4CF67D8E}"/>
    <hyperlink ref="B150" r:id="rId454" xr:uid="{5BCE4E3E-7385-4165-9FDC-A5CEA9E70DDA}"/>
    <hyperlink ref="B148" r:id="rId455" xr:uid="{31B5C353-BEC2-458D-B91B-15C92E8D849B}"/>
    <hyperlink ref="B147" r:id="rId456" xr:uid="{E26E1A16-C281-4ABF-B042-155D97B58C65}"/>
    <hyperlink ref="B146" r:id="rId457" xr:uid="{A67EE86B-076B-495B-BABF-CAA77DCBD1C1}"/>
    <hyperlink ref="B145" r:id="rId458" xr:uid="{FA4F933B-DB86-43F8-A35F-6D6665E3C0F2}"/>
    <hyperlink ref="B144" r:id="rId459" xr:uid="{7D4A4B31-9F58-47FF-A03C-56A514027FEA}"/>
    <hyperlink ref="B143" r:id="rId460" xr:uid="{2E678AFD-4E0E-4C1E-B643-911E77DEB043}"/>
    <hyperlink ref="B142" r:id="rId461" xr:uid="{87FA6EDC-66FE-4B3D-AC46-88A269EEC28E}"/>
    <hyperlink ref="B141" r:id="rId462" xr:uid="{8CC6C353-4721-452B-AD2A-1958EEF19867}"/>
    <hyperlink ref="B140" r:id="rId463" xr:uid="{F8C8AAA0-B236-467C-BF81-CD9F6DCBE8CD}"/>
    <hyperlink ref="B139" r:id="rId464" xr:uid="{28DE61DF-BECB-4730-B85B-946E220CC2E0}"/>
    <hyperlink ref="B138" r:id="rId465" xr:uid="{D6C532FB-429C-4BC5-AE47-5FCC59EC417F}"/>
    <hyperlink ref="B137" r:id="rId466" xr:uid="{A9E7A755-9609-49B6-9D38-9A99E2EA6D41}"/>
    <hyperlink ref="B133" r:id="rId467" xr:uid="{B40F86A1-8297-40C7-BC3C-1776C9502BC2}"/>
    <hyperlink ref="B132" r:id="rId468" xr:uid="{AC94C967-B51D-438B-AD8E-FF06C3A2E893}"/>
    <hyperlink ref="B131" r:id="rId469" xr:uid="{98C1DFA9-92BC-4461-8CED-E564A72D5674}"/>
    <hyperlink ref="B130" r:id="rId470" xr:uid="{40662C6A-F53A-4EA8-9FE8-521535A50D35}"/>
    <hyperlink ref="B129" r:id="rId471" xr:uid="{7E7ED608-CF74-43E1-A6CF-42FE60393128}"/>
    <hyperlink ref="B128" r:id="rId472" xr:uid="{6BC271D5-79F5-479F-A3CD-BD1BC333EDC2}"/>
    <hyperlink ref="B127" r:id="rId473" xr:uid="{A66B1A00-1EC6-4E16-B02D-179DEFA111AC}"/>
    <hyperlink ref="B112" r:id="rId474" xr:uid="{EDA6C872-5940-485A-AE4F-DEFA20499193}"/>
    <hyperlink ref="B93" r:id="rId475" xr:uid="{70E24DC4-E7FC-45BC-9E2F-31A0E24B8F8F}"/>
    <hyperlink ref="B92" r:id="rId476" xr:uid="{BFD50794-8BA8-493A-92AF-7E3BDD2F1586}"/>
    <hyperlink ref="B91" r:id="rId477" xr:uid="{E78431FD-82FF-4081-9FDD-63536D3924D6}"/>
    <hyperlink ref="B83:B90" r:id="rId478" display="FPB-03166" xr:uid="{6B7CFA58-2185-4B78-B9D2-EADD63AFE5AE}"/>
    <hyperlink ref="B82" r:id="rId479" xr:uid="{090F0DB2-7C0B-44F8-835F-1C2F873650E8}"/>
    <hyperlink ref="B81" r:id="rId480" xr:uid="{4E143A39-D364-4E69-8145-05202F2D714E}"/>
    <hyperlink ref="B80" r:id="rId481" xr:uid="{1A5F3D11-F82E-4D03-859A-28871BCEABD5}"/>
    <hyperlink ref="B79" r:id="rId482" xr:uid="{536DD2F7-67F6-4F12-AC56-3D0311C29B30}"/>
    <hyperlink ref="B77" r:id="rId483" xr:uid="{B19CBD50-F465-4640-87F9-7C3B04F57B7F}"/>
    <hyperlink ref="B62" r:id="rId484" xr:uid="{38E18035-B720-402C-851D-1DE788593BBB}"/>
    <hyperlink ref="B61" r:id="rId485" xr:uid="{D7252F9D-BBBC-4F4F-AE3E-9D18DAA095AD}"/>
    <hyperlink ref="B60" r:id="rId486" xr:uid="{1F3FEC1F-A9C0-471E-B2E6-D16A496205FE}"/>
    <hyperlink ref="B59" r:id="rId487" xr:uid="{9232D657-498E-4975-BF87-278FCA5AED69}"/>
    <hyperlink ref="B58" r:id="rId488" xr:uid="{A0FFB74A-89DE-4989-B264-90E1591777AB}"/>
    <hyperlink ref="B56" r:id="rId489" xr:uid="{9D2CCD2B-308F-4107-BFA5-C4B4990133E3}"/>
    <hyperlink ref="B55" r:id="rId490" xr:uid="{22DB3E39-138F-4625-B8D4-1C9266CFBEAE}"/>
    <hyperlink ref="B54" r:id="rId491" xr:uid="{EEBBB17F-8B32-4C50-94F2-498D47916C8A}"/>
    <hyperlink ref="B53" r:id="rId492" xr:uid="{266885E4-F777-481A-83A6-7DE67BBEDAA0}"/>
    <hyperlink ref="B52" r:id="rId493" xr:uid="{9E5A6231-13DE-4442-B816-AB66043DE999}"/>
    <hyperlink ref="B51" r:id="rId494" xr:uid="{8746AAAF-EB5A-4BB5-A79C-C1E307A23637}"/>
    <hyperlink ref="C31" r:id="rId495" display="OK" xr:uid="{48DA2175-4211-434A-BBE7-644F8E6A8131}"/>
    <hyperlink ref="B35:B50" r:id="rId496" display="FPB-03149" xr:uid="{F9AF2BE1-F159-4536-AF54-9C8FBC087AD5}"/>
    <hyperlink ref="B34" r:id="rId497" xr:uid="{2008ADD9-615B-4700-918E-3E033BD26A4B}"/>
    <hyperlink ref="B33" r:id="rId498" xr:uid="{BCB77B79-D38C-4C80-9AB9-08B89FBA0E8D}"/>
    <hyperlink ref="B32" r:id="rId499" xr:uid="{ECD91CC2-38D3-4400-A54B-C1C9A77BA35C}"/>
    <hyperlink ref="B31" r:id="rId500" xr:uid="{ECC0160C-6890-4D35-88BF-4C8EF14D65B1}"/>
    <hyperlink ref="B30" r:id="rId501" xr:uid="{563F2E89-F2C9-4146-A437-C76C84B7B9FB}"/>
    <hyperlink ref="B29" r:id="rId502" xr:uid="{26E68B92-F944-4E51-9D90-4948597F3635}"/>
    <hyperlink ref="B28" r:id="rId503" xr:uid="{8E123CD6-85FB-49E8-BB41-7CAE15BEE8AA}"/>
    <hyperlink ref="B27" r:id="rId504" xr:uid="{ECDA9EF1-418B-4399-850F-9537C3B95911}"/>
    <hyperlink ref="B26" r:id="rId505" xr:uid="{980AB378-0DE6-4420-B683-7C4450DF3300}"/>
    <hyperlink ref="B25" r:id="rId506" xr:uid="{D3C88073-3CBA-4DE9-B2A0-3142B3389CB1}"/>
    <hyperlink ref="C24" r:id="rId507" display="OK" xr:uid="{90145F2C-E3DB-4CCC-91C9-909155BCFD13}"/>
    <hyperlink ref="B24" r:id="rId508" xr:uid="{7B113459-9541-4A3E-B48A-E352F48C8F01}"/>
    <hyperlink ref="B23" r:id="rId509" xr:uid="{E7795E4B-5B08-44D1-84EF-F7AA08E9E3DA}"/>
    <hyperlink ref="B22" r:id="rId510" xr:uid="{476680D5-D649-4C8E-A833-191EE272373B}"/>
    <hyperlink ref="C19" r:id="rId511" display="OK" xr:uid="{9C7C9D28-2279-40B4-B705-DAAD1D6C978F}"/>
    <hyperlink ref="B21" r:id="rId512" xr:uid="{67B46FE3-C4AE-41D1-9262-E3C49EB98CE8}"/>
    <hyperlink ref="B20" r:id="rId513" xr:uid="{A7115E9A-5E35-4014-B3CD-025BBDEEC426}"/>
    <hyperlink ref="B19" r:id="rId514" xr:uid="{9ED77493-A874-4619-8345-F8CB98050CA2}"/>
    <hyperlink ref="B18" r:id="rId515" xr:uid="{D7FD8A73-9E51-453A-AAB0-52CFA08E2943}"/>
    <hyperlink ref="B17" r:id="rId516" xr:uid="{71BF2FF7-A5B3-46A4-B6BF-3B9BF253ED79}"/>
    <hyperlink ref="B16" r:id="rId517" xr:uid="{40D1E8D9-9B22-488C-8EB2-04936A2C780C}"/>
    <hyperlink ref="B15" r:id="rId518" xr:uid="{61B073FD-1FD8-4A4D-9557-A3B433E65753}"/>
    <hyperlink ref="C14" r:id="rId519" display="OK" xr:uid="{4490FEAB-0086-442C-9142-556B760CFBDA}"/>
    <hyperlink ref="C13" r:id="rId520" display="OK" xr:uid="{0450FEB3-A3C0-470F-89E7-124623576056}"/>
    <hyperlink ref="B14" r:id="rId521" xr:uid="{216C6F1A-9F34-4DF8-AF92-9C9CAE1BEA69}"/>
    <hyperlink ref="B13" r:id="rId522" xr:uid="{4F40EB15-97ED-4592-94DF-805BA9F3197B}"/>
    <hyperlink ref="B12" r:id="rId523" xr:uid="{A47FF5A6-5798-4977-8480-6352472099E4}"/>
    <hyperlink ref="B11" r:id="rId524" xr:uid="{1BA57F45-9B26-4627-A2F7-B486ED1978D3}"/>
    <hyperlink ref="B10" r:id="rId525" xr:uid="{BAB95AC6-52E8-4605-B6B6-A9EB020B2376}"/>
    <hyperlink ref="B9" r:id="rId526" xr:uid="{F48AC543-67C3-4426-8CFD-C68C2BD0E4E3}"/>
    <hyperlink ref="B8" r:id="rId527" xr:uid="{4AE421BE-3656-4C98-B7C7-2F17C6CA0B63}"/>
    <hyperlink ref="B7" r:id="rId528" xr:uid="{4891FBA7-A5BF-43A2-B132-966D280999AE}"/>
    <hyperlink ref="B6" r:id="rId529" xr:uid="{4216C869-1BB6-43E8-ADD4-F7CCC83AA545}"/>
    <hyperlink ref="B5" r:id="rId530" xr:uid="{3DFF228C-823A-4AA3-8333-B847DB293866}"/>
    <hyperlink ref="B4" r:id="rId531" xr:uid="{63F6CE5D-8B5C-4913-B241-5DD3C9E348B9}"/>
    <hyperlink ref="B3" r:id="rId532" xr:uid="{30DEACA3-4DBD-4D0D-ADC6-4649F502BA55}"/>
    <hyperlink ref="B2" r:id="rId533" xr:uid="{1C9B14BD-D7F6-4FA2-943B-363CEB51BA9A}"/>
    <hyperlink ref="C269" r:id="rId534" display="OK" xr:uid="{AF304381-0AF2-489F-A2A2-BEF72301D012}"/>
    <hyperlink ref="B269" r:id="rId535" xr:uid="{00DFD0DE-D14B-47C7-B43E-70F39D3C9DC8}"/>
    <hyperlink ref="C668" r:id="rId536" display="Pendiente Aprobacion" xr:uid="{53A961DF-EB33-46C2-8699-E43EF542D8CE}"/>
    <hyperlink ref="B668" r:id="rId537" xr:uid="{61AAE35E-82F3-431D-B81D-6AF6460B9443}"/>
    <hyperlink ref="B393" r:id="rId538" xr:uid="{802F1F98-DC9D-4961-9C07-1BC8ECA4719F}"/>
    <hyperlink ref="B392" r:id="rId539" xr:uid="{5B33BE11-F3A5-412F-8E01-A7584F7F16E9}"/>
    <hyperlink ref="C392" r:id="rId540" display="Pendiente Aprobacion" xr:uid="{22188A06-37D7-4491-BE4A-B71D793543FF}"/>
    <hyperlink ref="C25" r:id="rId541" xr:uid="{18BA70EB-6EA9-4BDD-A5B9-48FA795ABEC9}"/>
    <hyperlink ref="C26" r:id="rId542" xr:uid="{D87873E3-9CCC-45EE-9CE0-BD483B6C2FBE}"/>
    <hyperlink ref="C27" r:id="rId543" xr:uid="{813B0FCB-8DA4-4076-8A31-D3CE50A91CF9}"/>
  </hyperlinks>
  <pageMargins left="0.7" right="0.7" top="0.75" bottom="0.75" header="0.3" footer="0.3"/>
  <pageSetup orientation="portrait" horizontalDpi="4294967293" r:id="rId544"/>
  <legacyDrawing r:id="rId5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1A54-84F3-4E65-ACFE-B243A18D557E}">
  <sheetPr codeName="Hoja1">
    <tabColor rgb="FFFF0000"/>
  </sheetPr>
  <dimension ref="A1:T886"/>
  <sheetViews>
    <sheetView zoomScaleNormal="100" zoomScalePageLayoutView="85" workbookViewId="0">
      <pane xSplit="4" topLeftCell="E1" activePane="topRight" state="frozen"/>
      <selection pane="topRight" activeCell="E4" sqref="E4"/>
    </sheetView>
  </sheetViews>
  <sheetFormatPr baseColWidth="10" defaultColWidth="11.28515625" defaultRowHeight="15.75" x14ac:dyDescent="0.25"/>
  <cols>
    <col min="1" max="1" width="12.85546875" style="9" bestFit="1" customWidth="1"/>
    <col min="2" max="2" width="10.85546875" style="9" bestFit="1" customWidth="1"/>
    <col min="3" max="3" width="24.7109375" style="9" bestFit="1" customWidth="1"/>
    <col min="4" max="4" width="25.7109375" style="12" bestFit="1" customWidth="1"/>
    <col min="5" max="5" width="67.5703125" style="13" bestFit="1" customWidth="1"/>
    <col min="6" max="6" width="97.7109375" style="13" bestFit="1" customWidth="1"/>
    <col min="7" max="7" width="59.7109375" style="14" bestFit="1" customWidth="1"/>
    <col min="8" max="8" width="9.5703125" style="9" bestFit="1" customWidth="1"/>
    <col min="9" max="9" width="11" style="9" bestFit="1" customWidth="1"/>
    <col min="10" max="10" width="13.28515625" style="79" bestFit="1" customWidth="1"/>
    <col min="11" max="11" width="15.85546875" style="12" bestFit="1" customWidth="1"/>
    <col min="12" max="12" width="14.42578125" style="9" bestFit="1" customWidth="1"/>
    <col min="13" max="13" width="15.85546875" style="9" bestFit="1" customWidth="1"/>
    <col min="14" max="14" width="10" style="9" bestFit="1" customWidth="1"/>
    <col min="15" max="15" width="15.85546875" style="12" bestFit="1" customWidth="1"/>
    <col min="16" max="16" width="18.7109375" style="12" bestFit="1" customWidth="1"/>
    <col min="17" max="17" width="49.85546875" style="15" bestFit="1" customWidth="1"/>
    <col min="18" max="18" width="43.28515625" style="9" bestFit="1" customWidth="1"/>
    <col min="19" max="19" width="12.28515625" style="9" bestFit="1" customWidth="1"/>
    <col min="20" max="16384" width="11.28515625" style="9"/>
  </cols>
  <sheetData>
    <row r="1" spans="1:20" s="19" customFormat="1" ht="31.5" x14ac:dyDescent="0.25">
      <c r="A1" s="16" t="s">
        <v>1865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1864</v>
      </c>
      <c r="Q1" s="16" t="s">
        <v>16</v>
      </c>
    </row>
    <row r="2" spans="1:20" s="19" customFormat="1" x14ac:dyDescent="0.25">
      <c r="A2" s="32">
        <v>2047</v>
      </c>
      <c r="B2" s="33" t="s">
        <v>1120</v>
      </c>
      <c r="C2" s="33" t="s">
        <v>1668</v>
      </c>
      <c r="D2" s="35">
        <v>55</v>
      </c>
      <c r="E2" s="35" t="s">
        <v>1053</v>
      </c>
      <c r="F2" s="35" t="s">
        <v>1121</v>
      </c>
      <c r="G2" s="43"/>
      <c r="H2" s="36">
        <v>43922</v>
      </c>
      <c r="I2" s="36">
        <v>43922</v>
      </c>
      <c r="J2" s="84">
        <f t="shared" ref="J2:J12" si="0">I2+30</f>
        <v>43952</v>
      </c>
      <c r="K2" s="72">
        <v>750000</v>
      </c>
      <c r="L2" s="72">
        <v>142500</v>
      </c>
      <c r="M2" s="73">
        <f t="shared" ref="M2:M12" si="1">K2+L2</f>
        <v>892500</v>
      </c>
      <c r="N2" s="82" t="s">
        <v>204</v>
      </c>
      <c r="O2" s="73">
        <f t="shared" ref="O2:O11" si="2">K2</f>
        <v>750000</v>
      </c>
      <c r="P2" s="35" t="s">
        <v>195</v>
      </c>
      <c r="Q2" s="35">
        <v>3441</v>
      </c>
      <c r="R2" s="35"/>
      <c r="S2" s="35"/>
    </row>
    <row r="3" spans="1:20" s="19" customFormat="1" x14ac:dyDescent="0.25">
      <c r="A3" s="32">
        <v>2048</v>
      </c>
      <c r="B3" s="33" t="s">
        <v>1122</v>
      </c>
      <c r="C3" s="33" t="s">
        <v>31</v>
      </c>
      <c r="D3" s="35">
        <v>218</v>
      </c>
      <c r="E3" s="35" t="s">
        <v>724</v>
      </c>
      <c r="F3" s="35" t="s">
        <v>420</v>
      </c>
      <c r="G3" s="43"/>
      <c r="H3" s="36">
        <v>43922</v>
      </c>
      <c r="I3" s="36">
        <v>43922</v>
      </c>
      <c r="J3" s="84">
        <f t="shared" si="0"/>
        <v>43952</v>
      </c>
      <c r="K3" s="72">
        <v>14300000</v>
      </c>
      <c r="L3" s="72">
        <v>2717000</v>
      </c>
      <c r="M3" s="73">
        <f t="shared" si="1"/>
        <v>17017000</v>
      </c>
      <c r="N3" s="35" t="s">
        <v>21</v>
      </c>
      <c r="O3" s="73">
        <f t="shared" si="2"/>
        <v>14300000</v>
      </c>
      <c r="P3" s="35" t="s">
        <v>22</v>
      </c>
      <c r="Q3" s="35">
        <v>3442</v>
      </c>
      <c r="R3" s="35"/>
      <c r="S3" s="35"/>
      <c r="T3" s="35"/>
    </row>
    <row r="4" spans="1:20" s="19" customFormat="1" x14ac:dyDescent="0.25">
      <c r="A4" s="32">
        <v>2049</v>
      </c>
      <c r="B4" s="33" t="s">
        <v>1123</v>
      </c>
      <c r="C4" s="33" t="s">
        <v>31</v>
      </c>
      <c r="D4" s="35">
        <v>9621</v>
      </c>
      <c r="E4" s="35" t="s">
        <v>442</v>
      </c>
      <c r="F4" s="35" t="s">
        <v>1124</v>
      </c>
      <c r="G4" s="43"/>
      <c r="H4" s="36">
        <v>43922</v>
      </c>
      <c r="I4" s="36">
        <v>43922</v>
      </c>
      <c r="J4" s="84">
        <f t="shared" si="0"/>
        <v>43952</v>
      </c>
      <c r="K4" s="72">
        <v>3858400</v>
      </c>
      <c r="L4" s="72">
        <v>733096</v>
      </c>
      <c r="M4" s="73">
        <f t="shared" si="1"/>
        <v>4591496</v>
      </c>
      <c r="N4" s="35" t="s">
        <v>21</v>
      </c>
      <c r="O4" s="73">
        <f t="shared" si="2"/>
        <v>3858400</v>
      </c>
      <c r="P4" s="35" t="s">
        <v>22</v>
      </c>
      <c r="Q4" s="35">
        <v>3443</v>
      </c>
      <c r="R4" s="35"/>
      <c r="S4" s="35"/>
      <c r="T4" s="35"/>
    </row>
    <row r="5" spans="1:20" s="19" customFormat="1" x14ac:dyDescent="0.25">
      <c r="A5" s="32">
        <v>2050</v>
      </c>
      <c r="B5" s="33" t="s">
        <v>1125</v>
      </c>
      <c r="C5" s="33" t="s">
        <v>31</v>
      </c>
      <c r="D5" s="35">
        <v>9622</v>
      </c>
      <c r="E5" s="35" t="s">
        <v>442</v>
      </c>
      <c r="F5" s="35" t="s">
        <v>409</v>
      </c>
      <c r="G5" s="43"/>
      <c r="H5" s="36">
        <v>43922</v>
      </c>
      <c r="I5" s="36">
        <v>43922</v>
      </c>
      <c r="J5" s="84">
        <f t="shared" si="0"/>
        <v>43952</v>
      </c>
      <c r="K5" s="72">
        <v>5787600</v>
      </c>
      <c r="L5" s="72">
        <v>1099644</v>
      </c>
      <c r="M5" s="73">
        <f t="shared" si="1"/>
        <v>6887244</v>
      </c>
      <c r="N5" s="82" t="s">
        <v>44</v>
      </c>
      <c r="O5" s="73">
        <f t="shared" si="2"/>
        <v>5787600</v>
      </c>
      <c r="P5" s="35" t="s">
        <v>99</v>
      </c>
      <c r="Q5" s="35">
        <v>3444</v>
      </c>
      <c r="R5" s="35"/>
      <c r="S5" s="35"/>
      <c r="T5" s="35"/>
    </row>
    <row r="6" spans="1:20" s="19" customFormat="1" x14ac:dyDescent="0.25">
      <c r="A6" s="32">
        <v>2051</v>
      </c>
      <c r="B6" s="33" t="s">
        <v>1126</v>
      </c>
      <c r="C6" s="43" t="s">
        <v>1127</v>
      </c>
      <c r="D6" s="35" t="s">
        <v>1128</v>
      </c>
      <c r="E6" s="35" t="s">
        <v>26</v>
      </c>
      <c r="F6" s="35" t="s">
        <v>27</v>
      </c>
      <c r="G6" s="43" t="s">
        <v>1127</v>
      </c>
      <c r="H6" s="36">
        <v>43922</v>
      </c>
      <c r="I6" s="36">
        <v>43922</v>
      </c>
      <c r="J6" s="84">
        <f t="shared" si="0"/>
        <v>43952</v>
      </c>
      <c r="K6" s="72">
        <v>3800000</v>
      </c>
      <c r="L6" s="72">
        <v>722000</v>
      </c>
      <c r="M6" s="73">
        <f t="shared" si="1"/>
        <v>4522000</v>
      </c>
      <c r="N6" s="83" t="s">
        <v>28</v>
      </c>
      <c r="O6" s="73">
        <f t="shared" si="2"/>
        <v>3800000</v>
      </c>
      <c r="P6" s="35" t="s">
        <v>29</v>
      </c>
      <c r="Q6" s="35">
        <v>3445</v>
      </c>
      <c r="R6" s="35"/>
      <c r="S6" s="35"/>
    </row>
    <row r="7" spans="1:20" s="19" customFormat="1" x14ac:dyDescent="0.25">
      <c r="A7" s="32">
        <v>2052</v>
      </c>
      <c r="B7" s="33" t="s">
        <v>1133</v>
      </c>
      <c r="C7" s="33" t="s">
        <v>1073</v>
      </c>
      <c r="D7" s="85" t="s">
        <v>1134</v>
      </c>
      <c r="E7" s="35" t="s">
        <v>647</v>
      </c>
      <c r="F7" s="35" t="s">
        <v>1135</v>
      </c>
      <c r="G7" s="43"/>
      <c r="H7" s="36">
        <v>43923</v>
      </c>
      <c r="I7" s="36">
        <v>43923</v>
      </c>
      <c r="J7" s="84">
        <f t="shared" si="0"/>
        <v>43953</v>
      </c>
      <c r="K7" s="72">
        <v>27925867</v>
      </c>
      <c r="L7" s="35"/>
      <c r="M7" s="73">
        <f t="shared" si="1"/>
        <v>27925867</v>
      </c>
      <c r="N7" s="83" t="s">
        <v>1136</v>
      </c>
      <c r="O7" s="73">
        <f t="shared" si="2"/>
        <v>27925867</v>
      </c>
      <c r="P7" s="35" t="s">
        <v>1137</v>
      </c>
      <c r="Q7" s="35">
        <v>3452</v>
      </c>
      <c r="R7" s="35"/>
      <c r="S7" s="35"/>
    </row>
    <row r="8" spans="1:20" s="19" customFormat="1" x14ac:dyDescent="0.25">
      <c r="A8" s="32">
        <v>2053</v>
      </c>
      <c r="B8" s="33" t="s">
        <v>1138</v>
      </c>
      <c r="C8" s="33" t="s">
        <v>1073</v>
      </c>
      <c r="D8" s="85" t="s">
        <v>1139</v>
      </c>
      <c r="E8" s="35" t="s">
        <v>647</v>
      </c>
      <c r="F8" s="35" t="s">
        <v>677</v>
      </c>
      <c r="G8" s="43"/>
      <c r="H8" s="36">
        <v>43923</v>
      </c>
      <c r="I8" s="36">
        <v>43923</v>
      </c>
      <c r="J8" s="84">
        <f t="shared" si="0"/>
        <v>43953</v>
      </c>
      <c r="K8" s="72">
        <v>24090870</v>
      </c>
      <c r="L8" s="35"/>
      <c r="M8" s="73">
        <f t="shared" si="1"/>
        <v>24090870</v>
      </c>
      <c r="N8" s="83" t="s">
        <v>94</v>
      </c>
      <c r="O8" s="73">
        <f t="shared" si="2"/>
        <v>24090870</v>
      </c>
      <c r="P8" s="35" t="s">
        <v>95</v>
      </c>
      <c r="Q8" s="35">
        <v>3453</v>
      </c>
      <c r="R8" s="35"/>
      <c r="S8" s="35"/>
    </row>
    <row r="9" spans="1:20" s="19" customFormat="1" x14ac:dyDescent="0.25">
      <c r="A9" s="32">
        <v>2054</v>
      </c>
      <c r="B9" s="33" t="s">
        <v>1140</v>
      </c>
      <c r="C9" s="33" t="s">
        <v>57</v>
      </c>
      <c r="D9" s="35">
        <v>2994</v>
      </c>
      <c r="E9" s="35" t="s">
        <v>58</v>
      </c>
      <c r="F9" s="35" t="s">
        <v>1141</v>
      </c>
      <c r="G9" s="43"/>
      <c r="H9" s="36">
        <v>43922</v>
      </c>
      <c r="I9" s="36">
        <v>43923</v>
      </c>
      <c r="J9" s="84">
        <f t="shared" si="0"/>
        <v>43953</v>
      </c>
      <c r="K9" s="72">
        <v>26200000</v>
      </c>
      <c r="L9" s="72">
        <v>4978000</v>
      </c>
      <c r="M9" s="73">
        <f t="shared" si="1"/>
        <v>31178000</v>
      </c>
      <c r="N9" s="83" t="s">
        <v>60</v>
      </c>
      <c r="O9" s="73">
        <f t="shared" si="2"/>
        <v>26200000</v>
      </c>
      <c r="P9" s="35" t="s">
        <v>55</v>
      </c>
      <c r="Q9" s="35">
        <v>3448</v>
      </c>
      <c r="R9" s="35"/>
      <c r="S9" s="35"/>
      <c r="T9" s="35"/>
    </row>
    <row r="10" spans="1:20" s="19" customFormat="1" x14ac:dyDescent="0.25">
      <c r="A10" s="32">
        <v>2055</v>
      </c>
      <c r="B10" s="33" t="s">
        <v>1142</v>
      </c>
      <c r="C10" s="34" t="s">
        <v>1143</v>
      </c>
      <c r="D10" s="35" t="s">
        <v>63</v>
      </c>
      <c r="E10" s="35" t="s">
        <v>58</v>
      </c>
      <c r="F10" s="35" t="s">
        <v>1144</v>
      </c>
      <c r="G10" s="43" t="s">
        <v>1143</v>
      </c>
      <c r="H10" s="36">
        <v>43922</v>
      </c>
      <c r="I10" s="36">
        <v>43923</v>
      </c>
      <c r="J10" s="84">
        <f t="shared" si="0"/>
        <v>43953</v>
      </c>
      <c r="K10" s="72">
        <v>4173798</v>
      </c>
      <c r="L10" s="35"/>
      <c r="M10" s="73">
        <f t="shared" si="1"/>
        <v>4173798</v>
      </c>
      <c r="N10" s="82" t="s">
        <v>1145</v>
      </c>
      <c r="O10" s="73">
        <f t="shared" si="2"/>
        <v>4173798</v>
      </c>
      <c r="P10" s="35" t="s">
        <v>1145</v>
      </c>
      <c r="Q10" s="35" t="s">
        <v>1146</v>
      </c>
      <c r="R10" s="35"/>
      <c r="S10" s="35"/>
    </row>
    <row r="11" spans="1:20" s="19" customFormat="1" x14ac:dyDescent="0.25">
      <c r="A11" s="32">
        <v>2056</v>
      </c>
      <c r="B11" s="33" t="s">
        <v>1147</v>
      </c>
      <c r="C11" s="33" t="s">
        <v>1148</v>
      </c>
      <c r="D11" s="35">
        <v>12102</v>
      </c>
      <c r="E11" s="35" t="s">
        <v>757</v>
      </c>
      <c r="F11" s="35" t="s">
        <v>758</v>
      </c>
      <c r="G11" s="43"/>
      <c r="H11" s="36">
        <v>43922</v>
      </c>
      <c r="I11" s="36">
        <v>43924</v>
      </c>
      <c r="J11" s="84">
        <f t="shared" si="0"/>
        <v>43954</v>
      </c>
      <c r="K11" s="72">
        <v>300000</v>
      </c>
      <c r="L11" s="35">
        <v>57000</v>
      </c>
      <c r="M11" s="73">
        <f t="shared" si="1"/>
        <v>357000</v>
      </c>
      <c r="N11" s="83" t="s">
        <v>54</v>
      </c>
      <c r="O11" s="73">
        <f t="shared" si="2"/>
        <v>300000</v>
      </c>
      <c r="P11" s="35" t="s">
        <v>55</v>
      </c>
      <c r="Q11" s="35">
        <v>3454</v>
      </c>
      <c r="R11" s="35"/>
      <c r="S11" s="35"/>
      <c r="T11" s="35"/>
    </row>
    <row r="12" spans="1:20" s="19" customFormat="1" x14ac:dyDescent="0.25">
      <c r="A12" s="119">
        <v>2057</v>
      </c>
      <c r="B12" s="120" t="s">
        <v>1149</v>
      </c>
      <c r="C12" s="120" t="s">
        <v>31</v>
      </c>
      <c r="D12" s="122">
        <v>868</v>
      </c>
      <c r="E12" s="122" t="s">
        <v>1150</v>
      </c>
      <c r="F12" s="122" t="s">
        <v>185</v>
      </c>
      <c r="G12" s="43"/>
      <c r="H12" s="116">
        <v>43923</v>
      </c>
      <c r="I12" s="116">
        <v>43924</v>
      </c>
      <c r="J12" s="134">
        <f t="shared" si="0"/>
        <v>43954</v>
      </c>
      <c r="K12" s="130">
        <v>1459000</v>
      </c>
      <c r="L12" s="122"/>
      <c r="M12" s="131">
        <f t="shared" si="1"/>
        <v>1459000</v>
      </c>
      <c r="N12" s="35" t="s">
        <v>117</v>
      </c>
      <c r="O12" s="74">
        <v>182375</v>
      </c>
      <c r="P12" s="35" t="s">
        <v>29</v>
      </c>
      <c r="Q12" s="35">
        <v>3455</v>
      </c>
      <c r="R12" s="35"/>
      <c r="S12" s="35"/>
    </row>
    <row r="13" spans="1:20" s="19" customFormat="1" x14ac:dyDescent="0.25">
      <c r="A13" s="119"/>
      <c r="B13" s="120"/>
      <c r="C13" s="124"/>
      <c r="D13" s="122"/>
      <c r="E13" s="122"/>
      <c r="F13" s="122"/>
      <c r="G13" s="43"/>
      <c r="H13" s="116"/>
      <c r="I13" s="116"/>
      <c r="J13" s="134"/>
      <c r="K13" s="130"/>
      <c r="L13" s="122"/>
      <c r="M13" s="131"/>
      <c r="N13" s="35" t="s">
        <v>28</v>
      </c>
      <c r="O13" s="74">
        <v>364750</v>
      </c>
      <c r="P13" s="23" t="s">
        <v>29</v>
      </c>
      <c r="Q13" s="35">
        <v>3455</v>
      </c>
      <c r="R13" s="35"/>
      <c r="S13" s="35"/>
    </row>
    <row r="14" spans="1:20" s="19" customFormat="1" x14ac:dyDescent="0.25">
      <c r="A14" s="119"/>
      <c r="B14" s="120"/>
      <c r="C14" s="124"/>
      <c r="D14" s="122"/>
      <c r="E14" s="122"/>
      <c r="F14" s="122"/>
      <c r="G14" s="43"/>
      <c r="H14" s="116"/>
      <c r="I14" s="116"/>
      <c r="J14" s="134"/>
      <c r="K14" s="130"/>
      <c r="L14" s="122"/>
      <c r="M14" s="131"/>
      <c r="N14" s="35" t="s">
        <v>21</v>
      </c>
      <c r="O14" s="73">
        <v>364750</v>
      </c>
      <c r="P14" s="23" t="s">
        <v>22</v>
      </c>
      <c r="Q14" s="35">
        <v>3455</v>
      </c>
      <c r="R14" s="35"/>
      <c r="S14" s="35"/>
    </row>
    <row r="15" spans="1:20" s="19" customFormat="1" x14ac:dyDescent="0.25">
      <c r="A15" s="119"/>
      <c r="B15" s="120"/>
      <c r="C15" s="124"/>
      <c r="D15" s="122"/>
      <c r="E15" s="122"/>
      <c r="F15" s="122"/>
      <c r="G15" s="43"/>
      <c r="H15" s="116"/>
      <c r="I15" s="116"/>
      <c r="J15" s="134"/>
      <c r="K15" s="130"/>
      <c r="L15" s="122"/>
      <c r="M15" s="131"/>
      <c r="N15" s="35" t="s">
        <v>44</v>
      </c>
      <c r="O15" s="73">
        <v>547125</v>
      </c>
      <c r="P15" s="23" t="s">
        <v>99</v>
      </c>
      <c r="Q15" s="35">
        <v>3455</v>
      </c>
      <c r="R15" s="35"/>
      <c r="S15" s="35"/>
    </row>
    <row r="16" spans="1:20" s="19" customFormat="1" x14ac:dyDescent="0.25">
      <c r="A16" s="32">
        <v>2058</v>
      </c>
      <c r="B16" s="33" t="s">
        <v>1151</v>
      </c>
      <c r="C16" s="33" t="s">
        <v>57</v>
      </c>
      <c r="D16" s="85" t="s">
        <v>1152</v>
      </c>
      <c r="E16" s="35" t="s">
        <v>647</v>
      </c>
      <c r="F16" s="35" t="s">
        <v>1153</v>
      </c>
      <c r="G16" s="43"/>
      <c r="H16" s="36">
        <v>43924</v>
      </c>
      <c r="I16" s="36">
        <v>43924</v>
      </c>
      <c r="J16" s="84">
        <f>I16+30</f>
        <v>43954</v>
      </c>
      <c r="K16" s="72">
        <v>46563328</v>
      </c>
      <c r="L16" s="35"/>
      <c r="M16" s="73">
        <f>K16+L16</f>
        <v>46563328</v>
      </c>
      <c r="N16" s="83" t="s">
        <v>129</v>
      </c>
      <c r="O16" s="73">
        <f>K16</f>
        <v>46563328</v>
      </c>
      <c r="P16" s="35" t="s">
        <v>130</v>
      </c>
      <c r="Q16" s="35">
        <v>3456</v>
      </c>
      <c r="R16" s="35"/>
      <c r="S16" s="35"/>
      <c r="T16" s="35"/>
    </row>
    <row r="17" spans="1:20" s="19" customFormat="1" x14ac:dyDescent="0.25">
      <c r="A17" s="32">
        <v>2059</v>
      </c>
      <c r="B17" s="33" t="s">
        <v>1154</v>
      </c>
      <c r="C17" s="33" t="s">
        <v>57</v>
      </c>
      <c r="D17" s="85" t="s">
        <v>1155</v>
      </c>
      <c r="E17" s="35" t="s">
        <v>647</v>
      </c>
      <c r="F17" s="35" t="s">
        <v>1135</v>
      </c>
      <c r="G17" s="43"/>
      <c r="H17" s="36">
        <v>43924</v>
      </c>
      <c r="I17" s="36">
        <v>43924</v>
      </c>
      <c r="J17" s="84">
        <f>I17+30</f>
        <v>43954</v>
      </c>
      <c r="K17" s="72">
        <v>22191900</v>
      </c>
      <c r="L17" s="35"/>
      <c r="M17" s="73">
        <f>K17+L17</f>
        <v>22191900</v>
      </c>
      <c r="N17" s="83" t="s">
        <v>129</v>
      </c>
      <c r="O17" s="73">
        <f>K17</f>
        <v>22191900</v>
      </c>
      <c r="P17" s="35" t="s">
        <v>130</v>
      </c>
      <c r="Q17" s="35">
        <v>3457</v>
      </c>
      <c r="R17" s="35"/>
      <c r="S17" s="35"/>
      <c r="T17" s="35"/>
    </row>
    <row r="18" spans="1:20" s="19" customFormat="1" x14ac:dyDescent="0.25">
      <c r="A18" s="32">
        <v>2060</v>
      </c>
      <c r="B18" s="33" t="s">
        <v>1156</v>
      </c>
      <c r="C18" s="33" t="s">
        <v>57</v>
      </c>
      <c r="D18" s="35">
        <v>12</v>
      </c>
      <c r="E18" s="35" t="s">
        <v>1157</v>
      </c>
      <c r="F18" s="35" t="s">
        <v>1158</v>
      </c>
      <c r="G18" s="43"/>
      <c r="H18" s="36">
        <v>43924</v>
      </c>
      <c r="I18" s="36">
        <v>43924</v>
      </c>
      <c r="J18" s="84">
        <f>I18+30</f>
        <v>43954</v>
      </c>
      <c r="K18" s="72">
        <v>1898400</v>
      </c>
      <c r="L18" s="35"/>
      <c r="M18" s="73">
        <f>K18+L18</f>
        <v>1898400</v>
      </c>
      <c r="N18" s="83" t="s">
        <v>54</v>
      </c>
      <c r="O18" s="73">
        <f>K18</f>
        <v>1898400</v>
      </c>
      <c r="P18" s="35" t="s">
        <v>55</v>
      </c>
      <c r="Q18" s="35" t="s">
        <v>1159</v>
      </c>
      <c r="R18" s="35"/>
      <c r="S18" s="35"/>
      <c r="T18" s="35"/>
    </row>
    <row r="19" spans="1:20" s="19" customFormat="1" x14ac:dyDescent="0.25">
      <c r="A19" s="32">
        <v>2061</v>
      </c>
      <c r="B19" s="33" t="s">
        <v>1160</v>
      </c>
      <c r="C19" s="33" t="s">
        <v>1525</v>
      </c>
      <c r="D19" s="35" t="s">
        <v>1161</v>
      </c>
      <c r="E19" s="35" t="s">
        <v>233</v>
      </c>
      <c r="F19" s="35" t="s">
        <v>1162</v>
      </c>
      <c r="G19" s="43"/>
      <c r="H19" s="36">
        <v>43924</v>
      </c>
      <c r="I19" s="36">
        <v>43924</v>
      </c>
      <c r="J19" s="84">
        <f>I19+30</f>
        <v>43954</v>
      </c>
      <c r="K19" s="72">
        <v>6986200</v>
      </c>
      <c r="L19" s="72">
        <v>1327378</v>
      </c>
      <c r="M19" s="73">
        <f>K19+L19</f>
        <v>8313578</v>
      </c>
      <c r="N19" s="83" t="s">
        <v>89</v>
      </c>
      <c r="O19" s="73">
        <f>K19</f>
        <v>6986200</v>
      </c>
      <c r="P19" s="35" t="s">
        <v>90</v>
      </c>
      <c r="Q19" s="35">
        <v>3458</v>
      </c>
      <c r="R19" s="35"/>
      <c r="S19" s="35"/>
      <c r="T19" s="35"/>
    </row>
    <row r="20" spans="1:20" s="19" customFormat="1" x14ac:dyDescent="0.25">
      <c r="A20" s="119">
        <v>2062</v>
      </c>
      <c r="B20" s="120" t="s">
        <v>1163</v>
      </c>
      <c r="C20" s="120" t="s">
        <v>31</v>
      </c>
      <c r="D20" s="122">
        <v>20261</v>
      </c>
      <c r="E20" s="122" t="s">
        <v>142</v>
      </c>
      <c r="F20" s="122" t="s">
        <v>1164</v>
      </c>
      <c r="G20" s="43"/>
      <c r="H20" s="116">
        <v>43922</v>
      </c>
      <c r="I20" s="116">
        <v>43922</v>
      </c>
      <c r="J20" s="134">
        <f>I20+30</f>
        <v>43952</v>
      </c>
      <c r="K20" s="118">
        <v>15637184</v>
      </c>
      <c r="L20" s="118"/>
      <c r="M20" s="118">
        <f>K20+L20</f>
        <v>15637184</v>
      </c>
      <c r="N20" s="35" t="s">
        <v>117</v>
      </c>
      <c r="O20" s="73">
        <v>682659</v>
      </c>
      <c r="P20" s="35" t="s">
        <v>29</v>
      </c>
      <c r="Q20" s="35">
        <v>3459</v>
      </c>
      <c r="R20" s="35"/>
      <c r="S20" s="35"/>
    </row>
    <row r="21" spans="1:20" s="19" customFormat="1" x14ac:dyDescent="0.25">
      <c r="A21" s="119"/>
      <c r="B21" s="120"/>
      <c r="C21" s="124"/>
      <c r="D21" s="122"/>
      <c r="E21" s="122"/>
      <c r="F21" s="122"/>
      <c r="G21" s="43"/>
      <c r="H21" s="116"/>
      <c r="I21" s="116"/>
      <c r="J21" s="134"/>
      <c r="K21" s="118"/>
      <c r="L21" s="118"/>
      <c r="M21" s="118"/>
      <c r="N21" s="35" t="s">
        <v>28</v>
      </c>
      <c r="O21" s="73">
        <v>1023989</v>
      </c>
      <c r="P21" s="35" t="s">
        <v>29</v>
      </c>
      <c r="Q21" s="35">
        <v>3459</v>
      </c>
      <c r="R21" s="35"/>
      <c r="S21" s="35"/>
    </row>
    <row r="22" spans="1:20" s="19" customFormat="1" x14ac:dyDescent="0.25">
      <c r="A22" s="119"/>
      <c r="B22" s="120"/>
      <c r="C22" s="124"/>
      <c r="D22" s="122"/>
      <c r="E22" s="122"/>
      <c r="F22" s="122"/>
      <c r="G22" s="43"/>
      <c r="H22" s="116"/>
      <c r="I22" s="116"/>
      <c r="J22" s="134"/>
      <c r="K22" s="118"/>
      <c r="L22" s="118"/>
      <c r="M22" s="118"/>
      <c r="N22" s="35" t="s">
        <v>144</v>
      </c>
      <c r="O22" s="73">
        <v>682659</v>
      </c>
      <c r="P22" s="35" t="s">
        <v>29</v>
      </c>
      <c r="Q22" s="35">
        <v>3459</v>
      </c>
      <c r="R22" s="35"/>
      <c r="S22" s="35"/>
    </row>
    <row r="23" spans="1:20" s="19" customFormat="1" x14ac:dyDescent="0.25">
      <c r="A23" s="119"/>
      <c r="B23" s="120"/>
      <c r="C23" s="124"/>
      <c r="D23" s="122"/>
      <c r="E23" s="122"/>
      <c r="F23" s="122"/>
      <c r="G23" s="43"/>
      <c r="H23" s="116"/>
      <c r="I23" s="116"/>
      <c r="J23" s="134"/>
      <c r="K23" s="118"/>
      <c r="L23" s="118"/>
      <c r="M23" s="118"/>
      <c r="N23" s="35" t="s">
        <v>21</v>
      </c>
      <c r="O23" s="73">
        <v>682659</v>
      </c>
      <c r="P23" s="35" t="s">
        <v>22</v>
      </c>
      <c r="Q23" s="35">
        <v>3459</v>
      </c>
      <c r="R23" s="35"/>
      <c r="S23" s="35"/>
    </row>
    <row r="24" spans="1:20" s="19" customFormat="1" x14ac:dyDescent="0.25">
      <c r="A24" s="119"/>
      <c r="B24" s="120"/>
      <c r="C24" s="124"/>
      <c r="D24" s="122"/>
      <c r="E24" s="122"/>
      <c r="F24" s="122"/>
      <c r="G24" s="43"/>
      <c r="H24" s="116"/>
      <c r="I24" s="116"/>
      <c r="J24" s="134"/>
      <c r="K24" s="118"/>
      <c r="L24" s="118"/>
      <c r="M24" s="118"/>
      <c r="N24" s="35" t="s">
        <v>44</v>
      </c>
      <c r="O24" s="73">
        <v>341330</v>
      </c>
      <c r="P24" s="35" t="s">
        <v>99</v>
      </c>
      <c r="Q24" s="35">
        <v>3459</v>
      </c>
      <c r="R24" s="35"/>
      <c r="S24" s="35"/>
    </row>
    <row r="25" spans="1:20" s="19" customFormat="1" x14ac:dyDescent="0.25">
      <c r="A25" s="119"/>
      <c r="B25" s="120"/>
      <c r="C25" s="124"/>
      <c r="D25" s="122"/>
      <c r="E25" s="122"/>
      <c r="F25" s="122"/>
      <c r="G25" s="43"/>
      <c r="H25" s="116"/>
      <c r="I25" s="116"/>
      <c r="J25" s="134"/>
      <c r="K25" s="118"/>
      <c r="L25" s="118"/>
      <c r="M25" s="118"/>
      <c r="N25" s="35" t="s">
        <v>149</v>
      </c>
      <c r="O25" s="73">
        <v>4074629</v>
      </c>
      <c r="P25" s="35" t="s">
        <v>50</v>
      </c>
      <c r="Q25" s="35">
        <v>3459</v>
      </c>
      <c r="R25" s="35"/>
      <c r="S25" s="35"/>
    </row>
    <row r="26" spans="1:20" s="19" customFormat="1" x14ac:dyDescent="0.25">
      <c r="A26" s="119"/>
      <c r="B26" s="120"/>
      <c r="C26" s="124"/>
      <c r="D26" s="122"/>
      <c r="E26" s="122"/>
      <c r="F26" s="122"/>
      <c r="G26" s="43"/>
      <c r="H26" s="116"/>
      <c r="I26" s="116"/>
      <c r="J26" s="134"/>
      <c r="K26" s="118"/>
      <c r="L26" s="118"/>
      <c r="M26" s="118"/>
      <c r="N26" s="35" t="s">
        <v>125</v>
      </c>
      <c r="O26" s="73">
        <v>7334333</v>
      </c>
      <c r="P26" s="35" t="s">
        <v>50</v>
      </c>
      <c r="Q26" s="35">
        <v>3459</v>
      </c>
      <c r="R26" s="35"/>
      <c r="S26" s="35"/>
    </row>
    <row r="27" spans="1:20" s="19" customFormat="1" x14ac:dyDescent="0.25">
      <c r="A27" s="119"/>
      <c r="B27" s="120"/>
      <c r="C27" s="124"/>
      <c r="D27" s="122"/>
      <c r="E27" s="122"/>
      <c r="F27" s="122"/>
      <c r="G27" s="43"/>
      <c r="H27" s="116"/>
      <c r="I27" s="116"/>
      <c r="J27" s="134"/>
      <c r="K27" s="118"/>
      <c r="L27" s="118"/>
      <c r="M27" s="118"/>
      <c r="N27" s="35" t="s">
        <v>150</v>
      </c>
      <c r="O27" s="73">
        <v>271642</v>
      </c>
      <c r="P27" s="35" t="s">
        <v>50</v>
      </c>
      <c r="Q27" s="35">
        <v>3459</v>
      </c>
      <c r="R27" s="35"/>
      <c r="S27" s="35"/>
    </row>
    <row r="28" spans="1:20" s="19" customFormat="1" x14ac:dyDescent="0.25">
      <c r="A28" s="119"/>
      <c r="B28" s="120"/>
      <c r="C28" s="124"/>
      <c r="D28" s="122"/>
      <c r="E28" s="122"/>
      <c r="F28" s="122"/>
      <c r="G28" s="43"/>
      <c r="H28" s="116"/>
      <c r="I28" s="116"/>
      <c r="J28" s="134"/>
      <c r="K28" s="118"/>
      <c r="L28" s="118"/>
      <c r="M28" s="118"/>
      <c r="N28" s="35" t="s">
        <v>49</v>
      </c>
      <c r="O28" s="73">
        <v>543284</v>
      </c>
      <c r="P28" s="35" t="s">
        <v>50</v>
      </c>
      <c r="Q28" s="35">
        <v>3459</v>
      </c>
      <c r="R28" s="35"/>
      <c r="S28" s="35"/>
    </row>
    <row r="29" spans="1:20" s="19" customFormat="1" x14ac:dyDescent="0.25">
      <c r="A29" s="142">
        <v>2063</v>
      </c>
      <c r="B29" s="141" t="s">
        <v>1165</v>
      </c>
      <c r="C29" s="120" t="s">
        <v>57</v>
      </c>
      <c r="D29" s="124" t="s">
        <v>1015</v>
      </c>
      <c r="E29" s="126" t="s">
        <v>515</v>
      </c>
      <c r="F29" s="126" t="s">
        <v>1166</v>
      </c>
      <c r="G29" s="66"/>
      <c r="H29" s="140">
        <v>43924</v>
      </c>
      <c r="I29" s="140">
        <v>43924</v>
      </c>
      <c r="J29" s="139">
        <f>I29+30</f>
        <v>43954</v>
      </c>
      <c r="K29" s="137">
        <v>1120000</v>
      </c>
      <c r="L29" s="137"/>
      <c r="M29" s="137">
        <f>K29+L29</f>
        <v>1120000</v>
      </c>
      <c r="N29" s="83" t="s">
        <v>60</v>
      </c>
      <c r="O29" s="73">
        <v>560000</v>
      </c>
      <c r="P29" s="35" t="s">
        <v>55</v>
      </c>
      <c r="Q29" s="35">
        <v>3460</v>
      </c>
      <c r="R29" s="35"/>
      <c r="S29" s="35"/>
      <c r="T29" s="35"/>
    </row>
    <row r="30" spans="1:20" s="19" customFormat="1" x14ac:dyDescent="0.25">
      <c r="A30" s="142"/>
      <c r="B30" s="141"/>
      <c r="C30" s="124"/>
      <c r="D30" s="124"/>
      <c r="E30" s="126"/>
      <c r="F30" s="126"/>
      <c r="G30" s="66"/>
      <c r="H30" s="140"/>
      <c r="I30" s="140"/>
      <c r="J30" s="139"/>
      <c r="K30" s="137"/>
      <c r="L30" s="137"/>
      <c r="M30" s="137"/>
      <c r="N30" s="83" t="s">
        <v>171</v>
      </c>
      <c r="O30" s="73">
        <v>560000</v>
      </c>
      <c r="P30" s="35" t="s">
        <v>55</v>
      </c>
      <c r="Q30" s="35">
        <v>3460</v>
      </c>
      <c r="R30" s="35"/>
      <c r="S30" s="35"/>
    </row>
    <row r="31" spans="1:20" s="19" customFormat="1" x14ac:dyDescent="0.25">
      <c r="A31" s="119">
        <v>2064</v>
      </c>
      <c r="B31" s="120" t="s">
        <v>1167</v>
      </c>
      <c r="C31" s="120" t="s">
        <v>31</v>
      </c>
      <c r="D31" s="138" t="s">
        <v>1168</v>
      </c>
      <c r="E31" s="122" t="s">
        <v>1110</v>
      </c>
      <c r="F31" s="122" t="s">
        <v>671</v>
      </c>
      <c r="G31" s="43"/>
      <c r="H31" s="116">
        <v>43925</v>
      </c>
      <c r="I31" s="116">
        <v>43927</v>
      </c>
      <c r="J31" s="134">
        <f>I31+30</f>
        <v>43957</v>
      </c>
      <c r="K31" s="118">
        <v>64918205</v>
      </c>
      <c r="L31" s="118"/>
      <c r="M31" s="118">
        <f>K31+L31</f>
        <v>64918205</v>
      </c>
      <c r="N31" s="35" t="s">
        <v>278</v>
      </c>
      <c r="O31" s="73">
        <f>10393800+5112938</f>
        <v>15506738</v>
      </c>
      <c r="P31" s="35" t="s">
        <v>36</v>
      </c>
      <c r="Q31" s="35">
        <v>3461</v>
      </c>
      <c r="R31" s="35"/>
      <c r="S31" s="35"/>
      <c r="T31" s="35"/>
    </row>
    <row r="32" spans="1:20" s="19" customFormat="1" x14ac:dyDescent="0.25">
      <c r="A32" s="119"/>
      <c r="B32" s="120"/>
      <c r="C32" s="124"/>
      <c r="D32" s="138"/>
      <c r="E32" s="122"/>
      <c r="F32" s="122"/>
      <c r="G32" s="43"/>
      <c r="H32" s="116"/>
      <c r="I32" s="116"/>
      <c r="J32" s="134"/>
      <c r="K32" s="118"/>
      <c r="L32" s="118"/>
      <c r="M32" s="118"/>
      <c r="N32" s="35" t="s">
        <v>279</v>
      </c>
      <c r="O32" s="73">
        <v>49411467</v>
      </c>
      <c r="P32" s="35" t="s">
        <v>36</v>
      </c>
      <c r="Q32" s="35">
        <v>3461</v>
      </c>
      <c r="R32" s="35"/>
      <c r="S32" s="35"/>
    </row>
    <row r="33" spans="1:20" s="19" customFormat="1" x14ac:dyDescent="0.25">
      <c r="A33" s="119">
        <v>2065</v>
      </c>
      <c r="B33" s="120" t="s">
        <v>1169</v>
      </c>
      <c r="C33" s="120" t="s">
        <v>1073</v>
      </c>
      <c r="D33" s="138" t="s">
        <v>1170</v>
      </c>
      <c r="E33" s="122" t="s">
        <v>647</v>
      </c>
      <c r="F33" s="122" t="s">
        <v>1070</v>
      </c>
      <c r="G33" s="43"/>
      <c r="H33" s="116">
        <v>43927</v>
      </c>
      <c r="I33" s="116">
        <v>43927</v>
      </c>
      <c r="J33" s="134">
        <f>I33+30</f>
        <v>43957</v>
      </c>
      <c r="K33" s="118">
        <v>145835434</v>
      </c>
      <c r="L33" s="118"/>
      <c r="M33" s="118">
        <f>K33+L33</f>
        <v>145835434</v>
      </c>
      <c r="N33" s="35" t="s">
        <v>204</v>
      </c>
      <c r="O33" s="73">
        <f>27112261+22808144+7888979</f>
        <v>57809384</v>
      </c>
      <c r="P33" s="35" t="s">
        <v>195</v>
      </c>
      <c r="Q33" s="35">
        <v>3462</v>
      </c>
      <c r="R33" s="35"/>
      <c r="S33" s="35"/>
    </row>
    <row r="34" spans="1:20" s="19" customFormat="1" x14ac:dyDescent="0.25">
      <c r="A34" s="119"/>
      <c r="B34" s="120"/>
      <c r="C34" s="120"/>
      <c r="D34" s="138"/>
      <c r="E34" s="122"/>
      <c r="F34" s="122"/>
      <c r="G34" s="43"/>
      <c r="H34" s="116"/>
      <c r="I34" s="116"/>
      <c r="J34" s="134"/>
      <c r="K34" s="118"/>
      <c r="L34" s="118"/>
      <c r="M34" s="118"/>
      <c r="N34" s="35" t="s">
        <v>194</v>
      </c>
      <c r="O34" s="73">
        <f>145835435-O33</f>
        <v>88026051</v>
      </c>
      <c r="P34" s="35" t="s">
        <v>195</v>
      </c>
      <c r="Q34" s="35">
        <v>3462</v>
      </c>
      <c r="R34" s="35"/>
      <c r="S34" s="35"/>
    </row>
    <row r="35" spans="1:20" s="19" customFormat="1" x14ac:dyDescent="0.25">
      <c r="A35" s="32">
        <v>2066</v>
      </c>
      <c r="B35" s="33" t="s">
        <v>1171</v>
      </c>
      <c r="C35" s="33" t="s">
        <v>1148</v>
      </c>
      <c r="D35" s="35">
        <v>17287044</v>
      </c>
      <c r="E35" s="35" t="s">
        <v>763</v>
      </c>
      <c r="F35" s="35" t="s">
        <v>69</v>
      </c>
      <c r="G35" s="43"/>
      <c r="H35" s="36">
        <v>43924</v>
      </c>
      <c r="I35" s="36">
        <v>43927</v>
      </c>
      <c r="J35" s="84">
        <f>I35+30</f>
        <v>43957</v>
      </c>
      <c r="K35" s="72">
        <v>56329</v>
      </c>
      <c r="L35" s="35"/>
      <c r="M35" s="73">
        <f>K35+L35</f>
        <v>56329</v>
      </c>
      <c r="N35" s="83" t="s">
        <v>54</v>
      </c>
      <c r="O35" s="73">
        <f>K35</f>
        <v>56329</v>
      </c>
      <c r="P35" s="35" t="s">
        <v>55</v>
      </c>
      <c r="Q35" s="35">
        <v>3463</v>
      </c>
      <c r="R35" s="35"/>
      <c r="S35" s="35"/>
      <c r="T35" s="35"/>
    </row>
    <row r="36" spans="1:20" s="19" customFormat="1" x14ac:dyDescent="0.25">
      <c r="A36" s="32">
        <v>2067</v>
      </c>
      <c r="B36" s="33" t="s">
        <v>1172</v>
      </c>
      <c r="C36" s="40" t="s">
        <v>31</v>
      </c>
      <c r="D36" s="35" t="s">
        <v>1173</v>
      </c>
      <c r="E36" s="35" t="s">
        <v>769</v>
      </c>
      <c r="F36" s="35" t="s">
        <v>455</v>
      </c>
      <c r="G36" s="43"/>
      <c r="H36" s="36">
        <v>43925</v>
      </c>
      <c r="I36" s="36">
        <v>43927</v>
      </c>
      <c r="J36" s="84">
        <f>I36+30</f>
        <v>43957</v>
      </c>
      <c r="K36" s="72">
        <v>195584</v>
      </c>
      <c r="L36" s="72">
        <v>3716</v>
      </c>
      <c r="M36" s="73">
        <f>K36+L36</f>
        <v>199300</v>
      </c>
      <c r="N36" s="83" t="s">
        <v>21</v>
      </c>
      <c r="O36" s="73">
        <f>K36</f>
        <v>195584</v>
      </c>
      <c r="P36" s="35" t="s">
        <v>22</v>
      </c>
      <c r="Q36" s="35">
        <v>3464</v>
      </c>
      <c r="R36" s="35"/>
      <c r="S36" s="35"/>
      <c r="T36" s="35"/>
    </row>
    <row r="37" spans="1:20" s="19" customFormat="1" x14ac:dyDescent="0.25">
      <c r="A37" s="32">
        <v>2068</v>
      </c>
      <c r="B37" s="33" t="s">
        <v>1174</v>
      </c>
      <c r="C37" s="33" t="s">
        <v>31</v>
      </c>
      <c r="D37" s="35">
        <v>15404</v>
      </c>
      <c r="E37" s="35" t="s">
        <v>473</v>
      </c>
      <c r="F37" s="35" t="s">
        <v>1175</v>
      </c>
      <c r="G37" s="43"/>
      <c r="H37" s="36">
        <v>43922</v>
      </c>
      <c r="I37" s="36">
        <v>43924</v>
      </c>
      <c r="J37" s="84">
        <v>43952</v>
      </c>
      <c r="K37" s="38">
        <v>40000</v>
      </c>
      <c r="L37" s="35"/>
      <c r="M37" s="73">
        <f>K37+L37</f>
        <v>40000</v>
      </c>
      <c r="N37" s="35" t="s">
        <v>35</v>
      </c>
      <c r="O37" s="73">
        <f>K37</f>
        <v>40000</v>
      </c>
      <c r="P37" s="35" t="s">
        <v>36</v>
      </c>
      <c r="Q37" s="35">
        <v>3465</v>
      </c>
      <c r="R37" s="35"/>
      <c r="S37" s="35"/>
      <c r="T37" s="35"/>
    </row>
    <row r="38" spans="1:20" s="19" customFormat="1" x14ac:dyDescent="0.25">
      <c r="A38" s="32">
        <v>2069</v>
      </c>
      <c r="B38" s="33" t="s">
        <v>1176</v>
      </c>
      <c r="C38" s="33" t="s">
        <v>31</v>
      </c>
      <c r="D38" s="35">
        <v>15405</v>
      </c>
      <c r="E38" s="35" t="s">
        <v>473</v>
      </c>
      <c r="F38" s="35" t="s">
        <v>1177</v>
      </c>
      <c r="G38" s="43"/>
      <c r="H38" s="36">
        <v>43922</v>
      </c>
      <c r="I38" s="36">
        <v>43924</v>
      </c>
      <c r="J38" s="84">
        <v>43952</v>
      </c>
      <c r="K38" s="38">
        <v>1019934</v>
      </c>
      <c r="L38" s="35"/>
      <c r="M38" s="73">
        <f>K38+L38</f>
        <v>1019934</v>
      </c>
      <c r="N38" s="35" t="s">
        <v>35</v>
      </c>
      <c r="O38" s="73">
        <f>K38</f>
        <v>1019934</v>
      </c>
      <c r="P38" s="35" t="s">
        <v>36</v>
      </c>
      <c r="Q38" s="35">
        <v>3466</v>
      </c>
      <c r="R38" s="35"/>
      <c r="S38" s="35"/>
      <c r="T38" s="35"/>
    </row>
    <row r="39" spans="1:20" s="19" customFormat="1" x14ac:dyDescent="0.25">
      <c r="A39" s="32">
        <v>2070</v>
      </c>
      <c r="B39" s="120" t="s">
        <v>1178</v>
      </c>
      <c r="C39" s="120" t="s">
        <v>1450</v>
      </c>
      <c r="D39" s="122">
        <v>20263</v>
      </c>
      <c r="E39" s="122" t="s">
        <v>142</v>
      </c>
      <c r="F39" s="122" t="s">
        <v>1179</v>
      </c>
      <c r="G39" s="43"/>
      <c r="H39" s="116">
        <v>43927</v>
      </c>
      <c r="I39" s="116">
        <v>43927</v>
      </c>
      <c r="J39" s="134">
        <f>I39+30</f>
        <v>43957</v>
      </c>
      <c r="K39" s="130">
        <v>9450000</v>
      </c>
      <c r="L39" s="122"/>
      <c r="M39" s="131">
        <f>K39+L39</f>
        <v>9450000</v>
      </c>
      <c r="N39" s="35" t="s">
        <v>145</v>
      </c>
      <c r="O39" s="73">
        <v>3750000</v>
      </c>
      <c r="P39" s="35" t="s">
        <v>36</v>
      </c>
      <c r="Q39" s="35">
        <v>3467</v>
      </c>
      <c r="R39" s="35"/>
      <c r="S39" s="35"/>
      <c r="T39" s="35"/>
    </row>
    <row r="40" spans="1:20" s="19" customFormat="1" x14ac:dyDescent="0.25">
      <c r="A40" s="32"/>
      <c r="B40" s="120"/>
      <c r="C40" s="120"/>
      <c r="D40" s="122"/>
      <c r="E40" s="122"/>
      <c r="F40" s="122"/>
      <c r="G40" s="43"/>
      <c r="H40" s="116"/>
      <c r="I40" s="116"/>
      <c r="J40" s="134"/>
      <c r="K40" s="130"/>
      <c r="L40" s="122"/>
      <c r="M40" s="131"/>
      <c r="N40" s="35" t="s">
        <v>35</v>
      </c>
      <c r="O40" s="73">
        <v>1650000</v>
      </c>
      <c r="P40" s="35" t="s">
        <v>36</v>
      </c>
      <c r="Q40" s="35">
        <v>3467</v>
      </c>
      <c r="R40" s="35"/>
      <c r="S40" s="35"/>
    </row>
    <row r="41" spans="1:20" s="19" customFormat="1" x14ac:dyDescent="0.25">
      <c r="A41" s="32"/>
      <c r="B41" s="120"/>
      <c r="C41" s="120"/>
      <c r="D41" s="122"/>
      <c r="E41" s="122"/>
      <c r="F41" s="122"/>
      <c r="G41" s="43"/>
      <c r="H41" s="116"/>
      <c r="I41" s="116"/>
      <c r="J41" s="134"/>
      <c r="K41" s="130"/>
      <c r="L41" s="122"/>
      <c r="M41" s="131"/>
      <c r="N41" s="35" t="s">
        <v>121</v>
      </c>
      <c r="O41" s="73">
        <v>2175000</v>
      </c>
      <c r="P41" s="35" t="s">
        <v>36</v>
      </c>
      <c r="Q41" s="35">
        <v>3467</v>
      </c>
      <c r="R41" s="35"/>
      <c r="S41" s="35"/>
    </row>
    <row r="42" spans="1:20" s="19" customFormat="1" x14ac:dyDescent="0.25">
      <c r="A42" s="32"/>
      <c r="B42" s="120"/>
      <c r="C42" s="120"/>
      <c r="D42" s="122"/>
      <c r="E42" s="122"/>
      <c r="F42" s="122"/>
      <c r="G42" s="43"/>
      <c r="H42" s="116"/>
      <c r="I42" s="116"/>
      <c r="J42" s="134"/>
      <c r="K42" s="130"/>
      <c r="L42" s="122"/>
      <c r="M42" s="131"/>
      <c r="N42" s="35" t="s">
        <v>73</v>
      </c>
      <c r="O42" s="73">
        <v>825000</v>
      </c>
      <c r="P42" s="35" t="s">
        <v>36</v>
      </c>
      <c r="Q42" s="35">
        <v>3467</v>
      </c>
      <c r="R42" s="35"/>
      <c r="S42" s="35"/>
    </row>
    <row r="43" spans="1:20" s="19" customFormat="1" x14ac:dyDescent="0.25">
      <c r="A43" s="32"/>
      <c r="B43" s="120"/>
      <c r="C43" s="120"/>
      <c r="D43" s="122"/>
      <c r="E43" s="122"/>
      <c r="F43" s="122"/>
      <c r="G43" s="43"/>
      <c r="H43" s="116"/>
      <c r="I43" s="116"/>
      <c r="J43" s="134"/>
      <c r="K43" s="130"/>
      <c r="L43" s="122"/>
      <c r="M43" s="131"/>
      <c r="N43" s="35" t="s">
        <v>148</v>
      </c>
      <c r="O43" s="73">
        <v>375000</v>
      </c>
      <c r="P43" s="35" t="s">
        <v>36</v>
      </c>
      <c r="Q43" s="35">
        <v>3467</v>
      </c>
      <c r="R43" s="35"/>
      <c r="S43" s="35"/>
    </row>
    <row r="44" spans="1:20" s="19" customFormat="1" x14ac:dyDescent="0.25">
      <c r="A44" s="32"/>
      <c r="B44" s="120"/>
      <c r="C44" s="120"/>
      <c r="D44" s="122"/>
      <c r="E44" s="122"/>
      <c r="F44" s="122"/>
      <c r="G44" s="43"/>
      <c r="H44" s="116"/>
      <c r="I44" s="116"/>
      <c r="J44" s="134"/>
      <c r="K44" s="130"/>
      <c r="L44" s="122"/>
      <c r="M44" s="131"/>
      <c r="N44" s="35" t="s">
        <v>147</v>
      </c>
      <c r="O44" s="73">
        <v>450000</v>
      </c>
      <c r="P44" s="35" t="s">
        <v>36</v>
      </c>
      <c r="Q44" s="35">
        <v>3467</v>
      </c>
      <c r="R44" s="35"/>
      <c r="S44" s="35"/>
    </row>
    <row r="45" spans="1:20" s="19" customFormat="1" x14ac:dyDescent="0.25">
      <c r="A45" s="32"/>
      <c r="B45" s="120"/>
      <c r="C45" s="120"/>
      <c r="D45" s="122"/>
      <c r="E45" s="122"/>
      <c r="F45" s="122"/>
      <c r="G45" s="43"/>
      <c r="H45" s="116"/>
      <c r="I45" s="116"/>
      <c r="J45" s="134"/>
      <c r="K45" s="130"/>
      <c r="L45" s="122"/>
      <c r="M45" s="131"/>
      <c r="N45" s="35" t="s">
        <v>146</v>
      </c>
      <c r="O45" s="73">
        <v>225000</v>
      </c>
      <c r="P45" s="35" t="s">
        <v>36</v>
      </c>
      <c r="Q45" s="35">
        <v>3467</v>
      </c>
      <c r="R45" s="35"/>
      <c r="S45" s="35"/>
    </row>
    <row r="46" spans="1:20" s="19" customFormat="1" x14ac:dyDescent="0.25">
      <c r="A46" s="32">
        <v>2071</v>
      </c>
      <c r="B46" s="33" t="s">
        <v>1180</v>
      </c>
      <c r="C46" s="43" t="s">
        <v>1127</v>
      </c>
      <c r="D46" s="35">
        <v>503</v>
      </c>
      <c r="E46" s="35" t="s">
        <v>176</v>
      </c>
      <c r="F46" s="35" t="s">
        <v>177</v>
      </c>
      <c r="G46" s="43" t="s">
        <v>1127</v>
      </c>
      <c r="H46" s="36">
        <v>43922</v>
      </c>
      <c r="I46" s="36">
        <v>43928</v>
      </c>
      <c r="J46" s="84">
        <f>I46+30</f>
        <v>43958</v>
      </c>
      <c r="K46" s="72">
        <v>1472200</v>
      </c>
      <c r="L46" s="35"/>
      <c r="M46" s="73">
        <f t="shared" ref="M46:M51" si="3">K46+L46</f>
        <v>1472200</v>
      </c>
      <c r="N46" s="35" t="s">
        <v>28</v>
      </c>
      <c r="O46" s="73">
        <f>K46</f>
        <v>1472200</v>
      </c>
      <c r="P46" s="35" t="s">
        <v>29</v>
      </c>
      <c r="Q46" s="35">
        <v>3468</v>
      </c>
      <c r="R46" s="35"/>
      <c r="S46" s="35"/>
    </row>
    <row r="47" spans="1:20" s="19" customFormat="1" x14ac:dyDescent="0.25">
      <c r="A47" s="32">
        <v>2072</v>
      </c>
      <c r="B47" s="33" t="s">
        <v>1181</v>
      </c>
      <c r="C47" s="33" t="s">
        <v>57</v>
      </c>
      <c r="D47" s="35">
        <v>81448</v>
      </c>
      <c r="E47" s="35" t="s">
        <v>529</v>
      </c>
      <c r="F47" s="35" t="s">
        <v>248</v>
      </c>
      <c r="G47" s="43"/>
      <c r="H47" s="36">
        <v>43928</v>
      </c>
      <c r="I47" s="36">
        <v>43928</v>
      </c>
      <c r="J47" s="84">
        <f>I47+30</f>
        <v>43958</v>
      </c>
      <c r="K47" s="72">
        <v>103180</v>
      </c>
      <c r="L47" s="72">
        <v>1960</v>
      </c>
      <c r="M47" s="73">
        <f t="shared" si="3"/>
        <v>105140</v>
      </c>
      <c r="N47" s="35" t="s">
        <v>60</v>
      </c>
      <c r="O47" s="73">
        <f>K47</f>
        <v>103180</v>
      </c>
      <c r="P47" s="35" t="s">
        <v>55</v>
      </c>
      <c r="Q47" s="35">
        <v>3469</v>
      </c>
      <c r="R47" s="35"/>
      <c r="S47" s="35"/>
      <c r="T47" s="35"/>
    </row>
    <row r="48" spans="1:20" s="19" customFormat="1" x14ac:dyDescent="0.25">
      <c r="A48" s="32">
        <v>2073</v>
      </c>
      <c r="B48" s="33" t="s">
        <v>1182</v>
      </c>
      <c r="C48" s="33" t="s">
        <v>57</v>
      </c>
      <c r="D48" s="35">
        <v>5237559</v>
      </c>
      <c r="E48" s="35" t="s">
        <v>967</v>
      </c>
      <c r="F48" s="35" t="s">
        <v>1097</v>
      </c>
      <c r="G48" s="43"/>
      <c r="H48" s="36">
        <v>43922</v>
      </c>
      <c r="I48" s="36">
        <v>43922</v>
      </c>
      <c r="J48" s="84">
        <v>43951</v>
      </c>
      <c r="K48" s="72">
        <v>66531200</v>
      </c>
      <c r="L48" s="35"/>
      <c r="M48" s="73">
        <f t="shared" si="3"/>
        <v>66531200</v>
      </c>
      <c r="N48" s="35" t="s">
        <v>79</v>
      </c>
      <c r="O48" s="73">
        <f>K48</f>
        <v>66531200</v>
      </c>
      <c r="P48" s="35" t="s">
        <v>55</v>
      </c>
      <c r="Q48" s="35">
        <v>3450</v>
      </c>
      <c r="R48" s="35"/>
      <c r="S48" s="35"/>
      <c r="T48" s="35"/>
    </row>
    <row r="49" spans="1:20" s="19" customFormat="1" x14ac:dyDescent="0.25">
      <c r="A49" s="32">
        <v>2074</v>
      </c>
      <c r="B49" s="33" t="s">
        <v>1183</v>
      </c>
      <c r="C49" s="33" t="s">
        <v>57</v>
      </c>
      <c r="D49" s="35">
        <v>5237572</v>
      </c>
      <c r="E49" s="35" t="s">
        <v>967</v>
      </c>
      <c r="F49" s="35" t="s">
        <v>1097</v>
      </c>
      <c r="G49" s="43"/>
      <c r="H49" s="36">
        <v>43922</v>
      </c>
      <c r="I49" s="36">
        <v>43922</v>
      </c>
      <c r="J49" s="84">
        <v>43951</v>
      </c>
      <c r="K49" s="72">
        <v>85901000</v>
      </c>
      <c r="L49" s="35"/>
      <c r="M49" s="73">
        <f t="shared" si="3"/>
        <v>85901000</v>
      </c>
      <c r="N49" s="35" t="s">
        <v>79</v>
      </c>
      <c r="O49" s="73">
        <f>K49</f>
        <v>85901000</v>
      </c>
      <c r="P49" s="35" t="s">
        <v>55</v>
      </c>
      <c r="Q49" s="35">
        <v>3449</v>
      </c>
      <c r="R49" s="35"/>
      <c r="S49" s="35"/>
      <c r="T49" s="35"/>
    </row>
    <row r="50" spans="1:20" s="19" customFormat="1" x14ac:dyDescent="0.25">
      <c r="A50" s="32">
        <v>2075</v>
      </c>
      <c r="B50" s="33" t="s">
        <v>1184</v>
      </c>
      <c r="C50" s="43" t="s">
        <v>18</v>
      </c>
      <c r="D50" s="35">
        <v>28</v>
      </c>
      <c r="E50" s="35" t="s">
        <v>250</v>
      </c>
      <c r="F50" s="35" t="s">
        <v>1185</v>
      </c>
      <c r="G50" s="43"/>
      <c r="H50" s="36">
        <v>43929</v>
      </c>
      <c r="I50" s="36">
        <v>43929</v>
      </c>
      <c r="J50" s="84">
        <f>I50+30</f>
        <v>43959</v>
      </c>
      <c r="K50" s="72">
        <v>4300000</v>
      </c>
      <c r="L50" s="72">
        <v>817000</v>
      </c>
      <c r="M50" s="73">
        <f t="shared" si="3"/>
        <v>5117000</v>
      </c>
      <c r="N50" s="35" t="s">
        <v>28</v>
      </c>
      <c r="O50" s="73">
        <f>K50</f>
        <v>4300000</v>
      </c>
      <c r="P50" s="35" t="s">
        <v>29</v>
      </c>
      <c r="Q50" s="35">
        <v>3470</v>
      </c>
      <c r="R50" s="35"/>
      <c r="S50" s="35"/>
    </row>
    <row r="51" spans="1:20" s="19" customFormat="1" x14ac:dyDescent="0.25">
      <c r="A51" s="119">
        <v>2076</v>
      </c>
      <c r="B51" s="120" t="s">
        <v>1186</v>
      </c>
      <c r="C51" s="124" t="s">
        <v>1187</v>
      </c>
      <c r="D51" s="122">
        <v>96043</v>
      </c>
      <c r="E51" s="122" t="s">
        <v>897</v>
      </c>
      <c r="F51" s="122" t="s">
        <v>216</v>
      </c>
      <c r="G51" s="124" t="s">
        <v>1187</v>
      </c>
      <c r="H51" s="116">
        <v>43929</v>
      </c>
      <c r="I51" s="116">
        <v>43930</v>
      </c>
      <c r="J51" s="134">
        <f>I51+30</f>
        <v>43960</v>
      </c>
      <c r="K51" s="130">
        <v>282600</v>
      </c>
      <c r="L51" s="122"/>
      <c r="M51" s="131">
        <f t="shared" si="3"/>
        <v>282600</v>
      </c>
      <c r="N51" s="35" t="s">
        <v>204</v>
      </c>
      <c r="O51" s="73">
        <v>10092.857142857143</v>
      </c>
      <c r="P51" s="35" t="s">
        <v>195</v>
      </c>
      <c r="Q51" s="35">
        <v>3474</v>
      </c>
      <c r="R51" s="35"/>
      <c r="S51" s="35"/>
    </row>
    <row r="52" spans="1:20" s="19" customFormat="1" x14ac:dyDescent="0.25">
      <c r="A52" s="119"/>
      <c r="B52" s="120"/>
      <c r="C52" s="124"/>
      <c r="D52" s="122"/>
      <c r="E52" s="122"/>
      <c r="F52" s="122"/>
      <c r="G52" s="124"/>
      <c r="H52" s="116"/>
      <c r="I52" s="116"/>
      <c r="J52" s="134"/>
      <c r="K52" s="130"/>
      <c r="L52" s="122"/>
      <c r="M52" s="131"/>
      <c r="N52" s="35" t="s">
        <v>186</v>
      </c>
      <c r="O52" s="73">
        <v>10092.857142857143</v>
      </c>
      <c r="P52" s="35" t="s">
        <v>29</v>
      </c>
      <c r="Q52" s="35">
        <v>3474</v>
      </c>
      <c r="R52" s="35"/>
      <c r="S52" s="35"/>
    </row>
    <row r="53" spans="1:20" s="19" customFormat="1" x14ac:dyDescent="0.25">
      <c r="A53" s="119"/>
      <c r="B53" s="120"/>
      <c r="C53" s="124"/>
      <c r="D53" s="122"/>
      <c r="E53" s="122"/>
      <c r="F53" s="122"/>
      <c r="G53" s="124"/>
      <c r="H53" s="116"/>
      <c r="I53" s="116"/>
      <c r="J53" s="134"/>
      <c r="K53" s="130"/>
      <c r="L53" s="122"/>
      <c r="M53" s="131"/>
      <c r="N53" s="35" t="s">
        <v>218</v>
      </c>
      <c r="O53" s="73">
        <v>10092.857142857143</v>
      </c>
      <c r="P53" s="35" t="s">
        <v>29</v>
      </c>
      <c r="Q53" s="35">
        <v>3474</v>
      </c>
      <c r="R53" s="35"/>
      <c r="S53" s="35"/>
    </row>
    <row r="54" spans="1:20" s="19" customFormat="1" x14ac:dyDescent="0.25">
      <c r="A54" s="119"/>
      <c r="B54" s="120"/>
      <c r="C54" s="124"/>
      <c r="D54" s="122"/>
      <c r="E54" s="122"/>
      <c r="F54" s="122"/>
      <c r="G54" s="124"/>
      <c r="H54" s="116"/>
      <c r="I54" s="116"/>
      <c r="J54" s="134"/>
      <c r="K54" s="130"/>
      <c r="L54" s="122"/>
      <c r="M54" s="131"/>
      <c r="N54" s="35" t="s">
        <v>117</v>
      </c>
      <c r="O54" s="73">
        <v>20185.714285714286</v>
      </c>
      <c r="P54" s="35" t="s">
        <v>29</v>
      </c>
      <c r="Q54" s="35">
        <v>3474</v>
      </c>
      <c r="R54" s="35"/>
      <c r="S54" s="35"/>
    </row>
    <row r="55" spans="1:20" s="19" customFormat="1" x14ac:dyDescent="0.25">
      <c r="A55" s="119"/>
      <c r="B55" s="120"/>
      <c r="C55" s="124"/>
      <c r="D55" s="122"/>
      <c r="E55" s="122"/>
      <c r="F55" s="122"/>
      <c r="G55" s="124"/>
      <c r="H55" s="116"/>
      <c r="I55" s="116"/>
      <c r="J55" s="134"/>
      <c r="K55" s="130"/>
      <c r="L55" s="122"/>
      <c r="M55" s="131"/>
      <c r="N55" s="35" t="s">
        <v>289</v>
      </c>
      <c r="O55" s="73">
        <v>20185.714285714286</v>
      </c>
      <c r="P55" s="35" t="s">
        <v>29</v>
      </c>
      <c r="Q55" s="35">
        <v>3474</v>
      </c>
      <c r="R55" s="35"/>
      <c r="S55" s="35"/>
    </row>
    <row r="56" spans="1:20" s="19" customFormat="1" x14ac:dyDescent="0.25">
      <c r="A56" s="119"/>
      <c r="B56" s="120"/>
      <c r="C56" s="124"/>
      <c r="D56" s="122"/>
      <c r="E56" s="122"/>
      <c r="F56" s="122"/>
      <c r="G56" s="124"/>
      <c r="H56" s="116"/>
      <c r="I56" s="116"/>
      <c r="J56" s="134"/>
      <c r="K56" s="130"/>
      <c r="L56" s="122"/>
      <c r="M56" s="131"/>
      <c r="N56" s="35" t="s">
        <v>28</v>
      </c>
      <c r="O56" s="73">
        <v>90835.71428571429</v>
      </c>
      <c r="P56" s="35" t="s">
        <v>29</v>
      </c>
      <c r="Q56" s="35">
        <v>3474</v>
      </c>
      <c r="R56" s="35"/>
      <c r="S56" s="35"/>
    </row>
    <row r="57" spans="1:20" s="19" customFormat="1" x14ac:dyDescent="0.25">
      <c r="A57" s="119"/>
      <c r="B57" s="120"/>
      <c r="C57" s="124"/>
      <c r="D57" s="122"/>
      <c r="E57" s="122"/>
      <c r="F57" s="122"/>
      <c r="G57" s="124"/>
      <c r="H57" s="116"/>
      <c r="I57" s="116"/>
      <c r="J57" s="134"/>
      <c r="K57" s="130"/>
      <c r="L57" s="122"/>
      <c r="M57" s="131"/>
      <c r="N57" s="35" t="s">
        <v>187</v>
      </c>
      <c r="O57" s="73">
        <v>20185.714285714286</v>
      </c>
      <c r="P57" s="35" t="s">
        <v>29</v>
      </c>
      <c r="Q57" s="35">
        <v>3474</v>
      </c>
      <c r="R57" s="35"/>
      <c r="S57" s="35"/>
    </row>
    <row r="58" spans="1:20" s="19" customFormat="1" x14ac:dyDescent="0.25">
      <c r="A58" s="119"/>
      <c r="B58" s="120"/>
      <c r="C58" s="124"/>
      <c r="D58" s="122"/>
      <c r="E58" s="122"/>
      <c r="F58" s="122"/>
      <c r="G58" s="124"/>
      <c r="H58" s="116"/>
      <c r="I58" s="116"/>
      <c r="J58" s="134"/>
      <c r="K58" s="130"/>
      <c r="L58" s="122"/>
      <c r="M58" s="131"/>
      <c r="N58" s="35" t="s">
        <v>144</v>
      </c>
      <c r="O58" s="73">
        <v>30278.571428571428</v>
      </c>
      <c r="P58" s="35" t="s">
        <v>29</v>
      </c>
      <c r="Q58" s="35">
        <v>3474</v>
      </c>
      <c r="R58" s="35"/>
      <c r="S58" s="35"/>
    </row>
    <row r="59" spans="1:20" s="19" customFormat="1" x14ac:dyDescent="0.25">
      <c r="A59" s="119"/>
      <c r="B59" s="120"/>
      <c r="C59" s="124"/>
      <c r="D59" s="122"/>
      <c r="E59" s="122"/>
      <c r="F59" s="122"/>
      <c r="G59" s="124"/>
      <c r="H59" s="116"/>
      <c r="I59" s="116"/>
      <c r="J59" s="134"/>
      <c r="K59" s="130"/>
      <c r="L59" s="122"/>
      <c r="M59" s="131"/>
      <c r="N59" s="35" t="s">
        <v>60</v>
      </c>
      <c r="O59" s="73">
        <v>20185.714285714286</v>
      </c>
      <c r="P59" s="35" t="s">
        <v>55</v>
      </c>
      <c r="Q59" s="35">
        <v>3474</v>
      </c>
      <c r="R59" s="35"/>
      <c r="S59" s="35"/>
    </row>
    <row r="60" spans="1:20" s="19" customFormat="1" x14ac:dyDescent="0.25">
      <c r="A60" s="119"/>
      <c r="B60" s="120"/>
      <c r="C60" s="124"/>
      <c r="D60" s="122"/>
      <c r="E60" s="122"/>
      <c r="F60" s="122"/>
      <c r="G60" s="124"/>
      <c r="H60" s="116"/>
      <c r="I60" s="116"/>
      <c r="J60" s="134"/>
      <c r="K60" s="130"/>
      <c r="L60" s="122"/>
      <c r="M60" s="131"/>
      <c r="N60" s="35" t="s">
        <v>171</v>
      </c>
      <c r="O60" s="73">
        <v>40371.428571428572</v>
      </c>
      <c r="P60" s="35" t="s">
        <v>55</v>
      </c>
      <c r="Q60" s="35">
        <v>3474</v>
      </c>
      <c r="R60" s="35"/>
      <c r="S60" s="35"/>
    </row>
    <row r="61" spans="1:20" s="19" customFormat="1" x14ac:dyDescent="0.25">
      <c r="A61" s="119"/>
      <c r="B61" s="120"/>
      <c r="C61" s="124"/>
      <c r="D61" s="122"/>
      <c r="E61" s="122"/>
      <c r="F61" s="122"/>
      <c r="G61" s="124"/>
      <c r="H61" s="116"/>
      <c r="I61" s="116"/>
      <c r="J61" s="134"/>
      <c r="K61" s="130"/>
      <c r="L61" s="122"/>
      <c r="M61" s="131"/>
      <c r="N61" s="35" t="s">
        <v>54</v>
      </c>
      <c r="O61" s="73">
        <v>10092.857142857143</v>
      </c>
      <c r="P61" s="35" t="s">
        <v>55</v>
      </c>
      <c r="Q61" s="35">
        <v>3474</v>
      </c>
      <c r="R61" s="35"/>
      <c r="S61" s="35"/>
    </row>
    <row r="62" spans="1:20" s="19" customFormat="1" x14ac:dyDescent="0.25">
      <c r="A62" s="119">
        <v>2077</v>
      </c>
      <c r="B62" s="120" t="s">
        <v>1188</v>
      </c>
      <c r="C62" s="124" t="s">
        <v>1187</v>
      </c>
      <c r="D62" s="122">
        <v>96044</v>
      </c>
      <c r="E62" s="122" t="s">
        <v>897</v>
      </c>
      <c r="F62" s="122" t="s">
        <v>216</v>
      </c>
      <c r="G62" s="124" t="s">
        <v>1187</v>
      </c>
      <c r="H62" s="116">
        <v>43929</v>
      </c>
      <c r="I62" s="116">
        <v>43930</v>
      </c>
      <c r="J62" s="134">
        <f>I62+30</f>
        <v>43960</v>
      </c>
      <c r="K62" s="130">
        <v>374400</v>
      </c>
      <c r="L62" s="122"/>
      <c r="M62" s="131">
        <f>K62+L62</f>
        <v>374400</v>
      </c>
      <c r="N62" s="35" t="s">
        <v>204</v>
      </c>
      <c r="O62" s="73">
        <v>13371.428571428571</v>
      </c>
      <c r="P62" s="35" t="s">
        <v>195</v>
      </c>
      <c r="Q62" s="35">
        <v>3475</v>
      </c>
      <c r="R62" s="35"/>
      <c r="S62" s="35"/>
    </row>
    <row r="63" spans="1:20" s="19" customFormat="1" x14ac:dyDescent="0.25">
      <c r="A63" s="119"/>
      <c r="B63" s="120"/>
      <c r="C63" s="124"/>
      <c r="D63" s="122"/>
      <c r="E63" s="122"/>
      <c r="F63" s="122"/>
      <c r="G63" s="124"/>
      <c r="H63" s="116"/>
      <c r="I63" s="116"/>
      <c r="J63" s="134"/>
      <c r="K63" s="130"/>
      <c r="L63" s="122"/>
      <c r="M63" s="131"/>
      <c r="N63" s="35" t="s">
        <v>186</v>
      </c>
      <c r="O63" s="73">
        <v>13371.428571428571</v>
      </c>
      <c r="P63" s="35" t="s">
        <v>29</v>
      </c>
      <c r="Q63" s="35">
        <v>3475</v>
      </c>
      <c r="R63" s="35"/>
      <c r="S63" s="35"/>
    </row>
    <row r="64" spans="1:20" s="19" customFormat="1" x14ac:dyDescent="0.25">
      <c r="A64" s="119"/>
      <c r="B64" s="120"/>
      <c r="C64" s="124"/>
      <c r="D64" s="122"/>
      <c r="E64" s="122"/>
      <c r="F64" s="122"/>
      <c r="G64" s="124"/>
      <c r="H64" s="116"/>
      <c r="I64" s="116"/>
      <c r="J64" s="134"/>
      <c r="K64" s="130"/>
      <c r="L64" s="122"/>
      <c r="M64" s="131"/>
      <c r="N64" s="35" t="s">
        <v>218</v>
      </c>
      <c r="O64" s="73">
        <v>13371.428571428571</v>
      </c>
      <c r="P64" s="35" t="s">
        <v>29</v>
      </c>
      <c r="Q64" s="35">
        <v>3475</v>
      </c>
      <c r="R64" s="35"/>
      <c r="S64" s="35"/>
    </row>
    <row r="65" spans="1:20" s="19" customFormat="1" x14ac:dyDescent="0.25">
      <c r="A65" s="119"/>
      <c r="B65" s="120"/>
      <c r="C65" s="124"/>
      <c r="D65" s="122"/>
      <c r="E65" s="122"/>
      <c r="F65" s="122"/>
      <c r="G65" s="124"/>
      <c r="H65" s="116"/>
      <c r="I65" s="116"/>
      <c r="J65" s="134"/>
      <c r="K65" s="130"/>
      <c r="L65" s="122"/>
      <c r="M65" s="131"/>
      <c r="N65" s="35" t="s">
        <v>117</v>
      </c>
      <c r="O65" s="73">
        <v>26742.857142857141</v>
      </c>
      <c r="P65" s="35" t="s">
        <v>29</v>
      </c>
      <c r="Q65" s="35">
        <v>3475</v>
      </c>
      <c r="R65" s="35"/>
      <c r="S65" s="35"/>
    </row>
    <row r="66" spans="1:20" s="19" customFormat="1" x14ac:dyDescent="0.25">
      <c r="A66" s="119"/>
      <c r="B66" s="120"/>
      <c r="C66" s="124"/>
      <c r="D66" s="122"/>
      <c r="E66" s="122"/>
      <c r="F66" s="122"/>
      <c r="G66" s="124"/>
      <c r="H66" s="116"/>
      <c r="I66" s="116"/>
      <c r="J66" s="134"/>
      <c r="K66" s="130"/>
      <c r="L66" s="122"/>
      <c r="M66" s="131"/>
      <c r="N66" s="35" t="s">
        <v>289</v>
      </c>
      <c r="O66" s="73">
        <v>26742.857142857141</v>
      </c>
      <c r="P66" s="35" t="s">
        <v>29</v>
      </c>
      <c r="Q66" s="35">
        <v>3475</v>
      </c>
      <c r="R66" s="35"/>
      <c r="S66" s="35"/>
    </row>
    <row r="67" spans="1:20" s="19" customFormat="1" x14ac:dyDescent="0.25">
      <c r="A67" s="119"/>
      <c r="B67" s="120"/>
      <c r="C67" s="124"/>
      <c r="D67" s="122"/>
      <c r="E67" s="122"/>
      <c r="F67" s="122"/>
      <c r="G67" s="124"/>
      <c r="H67" s="116"/>
      <c r="I67" s="116"/>
      <c r="J67" s="134"/>
      <c r="K67" s="130"/>
      <c r="L67" s="122"/>
      <c r="M67" s="131"/>
      <c r="N67" s="35" t="s">
        <v>28</v>
      </c>
      <c r="O67" s="73">
        <v>120342.85714285714</v>
      </c>
      <c r="P67" s="35" t="s">
        <v>29</v>
      </c>
      <c r="Q67" s="35">
        <v>3475</v>
      </c>
      <c r="R67" s="35"/>
      <c r="S67" s="35"/>
    </row>
    <row r="68" spans="1:20" s="19" customFormat="1" x14ac:dyDescent="0.25">
      <c r="A68" s="119"/>
      <c r="B68" s="120"/>
      <c r="C68" s="124"/>
      <c r="D68" s="122"/>
      <c r="E68" s="122"/>
      <c r="F68" s="122"/>
      <c r="G68" s="124"/>
      <c r="H68" s="116"/>
      <c r="I68" s="116"/>
      <c r="J68" s="134"/>
      <c r="K68" s="130"/>
      <c r="L68" s="122"/>
      <c r="M68" s="131"/>
      <c r="N68" s="35" t="s">
        <v>187</v>
      </c>
      <c r="O68" s="73">
        <v>26742.857142857141</v>
      </c>
      <c r="P68" s="35" t="s">
        <v>29</v>
      </c>
      <c r="Q68" s="35">
        <v>3475</v>
      </c>
      <c r="R68" s="35"/>
      <c r="S68" s="35"/>
    </row>
    <row r="69" spans="1:20" s="19" customFormat="1" x14ac:dyDescent="0.25">
      <c r="A69" s="119"/>
      <c r="B69" s="120"/>
      <c r="C69" s="124"/>
      <c r="D69" s="122"/>
      <c r="E69" s="122"/>
      <c r="F69" s="122"/>
      <c r="G69" s="124"/>
      <c r="H69" s="116"/>
      <c r="I69" s="116"/>
      <c r="J69" s="134"/>
      <c r="K69" s="130"/>
      <c r="L69" s="122"/>
      <c r="M69" s="131"/>
      <c r="N69" s="35" t="s">
        <v>144</v>
      </c>
      <c r="O69" s="73">
        <v>40114.285714285717</v>
      </c>
      <c r="P69" s="35" t="s">
        <v>29</v>
      </c>
      <c r="Q69" s="35">
        <v>3475</v>
      </c>
      <c r="R69" s="35"/>
      <c r="S69" s="35"/>
    </row>
    <row r="70" spans="1:20" s="19" customFormat="1" x14ac:dyDescent="0.25">
      <c r="A70" s="119"/>
      <c r="B70" s="120"/>
      <c r="C70" s="124"/>
      <c r="D70" s="122"/>
      <c r="E70" s="122"/>
      <c r="F70" s="122"/>
      <c r="G70" s="124"/>
      <c r="H70" s="116"/>
      <c r="I70" s="116"/>
      <c r="J70" s="134"/>
      <c r="K70" s="130"/>
      <c r="L70" s="122"/>
      <c r="M70" s="131"/>
      <c r="N70" s="35" t="s">
        <v>60</v>
      </c>
      <c r="O70" s="73">
        <v>26742.857142857141</v>
      </c>
      <c r="P70" s="35" t="s">
        <v>55</v>
      </c>
      <c r="Q70" s="35">
        <v>3475</v>
      </c>
      <c r="R70" s="35"/>
      <c r="S70" s="35"/>
    </row>
    <row r="71" spans="1:20" s="19" customFormat="1" x14ac:dyDescent="0.25">
      <c r="A71" s="119"/>
      <c r="B71" s="120"/>
      <c r="C71" s="124"/>
      <c r="D71" s="122"/>
      <c r="E71" s="122"/>
      <c r="F71" s="122"/>
      <c r="G71" s="124"/>
      <c r="H71" s="116"/>
      <c r="I71" s="116"/>
      <c r="J71" s="134"/>
      <c r="K71" s="130"/>
      <c r="L71" s="122"/>
      <c r="M71" s="131"/>
      <c r="N71" s="35" t="s">
        <v>171</v>
      </c>
      <c r="O71" s="73">
        <v>53485.714285714283</v>
      </c>
      <c r="P71" s="35" t="s">
        <v>55</v>
      </c>
      <c r="Q71" s="35">
        <v>3475</v>
      </c>
      <c r="R71" s="35"/>
      <c r="S71" s="35"/>
    </row>
    <row r="72" spans="1:20" s="19" customFormat="1" x14ac:dyDescent="0.25">
      <c r="A72" s="119"/>
      <c r="B72" s="120"/>
      <c r="C72" s="124"/>
      <c r="D72" s="122"/>
      <c r="E72" s="122"/>
      <c r="F72" s="122"/>
      <c r="G72" s="124"/>
      <c r="H72" s="116"/>
      <c r="I72" s="116"/>
      <c r="J72" s="134"/>
      <c r="K72" s="130"/>
      <c r="L72" s="122"/>
      <c r="M72" s="131"/>
      <c r="N72" s="35" t="s">
        <v>54</v>
      </c>
      <c r="O72" s="73">
        <v>13371.428571428571</v>
      </c>
      <c r="P72" s="35" t="s">
        <v>55</v>
      </c>
      <c r="Q72" s="35">
        <v>3475</v>
      </c>
      <c r="R72" s="35"/>
      <c r="S72" s="35"/>
    </row>
    <row r="73" spans="1:20" s="19" customFormat="1" x14ac:dyDescent="0.25">
      <c r="A73" s="32">
        <v>2078</v>
      </c>
      <c r="B73" s="33" t="s">
        <v>1189</v>
      </c>
      <c r="C73" s="33" t="s">
        <v>1148</v>
      </c>
      <c r="D73" s="35">
        <v>1</v>
      </c>
      <c r="E73" s="35" t="s">
        <v>709</v>
      </c>
      <c r="F73" s="35" t="s">
        <v>1190</v>
      </c>
      <c r="G73" s="43"/>
      <c r="H73" s="36">
        <v>43930</v>
      </c>
      <c r="I73" s="36">
        <v>43930</v>
      </c>
      <c r="J73" s="84">
        <f t="shared" ref="J73:J84" si="4">I73+30</f>
        <v>43960</v>
      </c>
      <c r="K73" s="72">
        <v>1800000</v>
      </c>
      <c r="L73" s="72">
        <v>342000</v>
      </c>
      <c r="M73" s="73">
        <f t="shared" ref="M73:M84" si="5">K73+L73</f>
        <v>2142000</v>
      </c>
      <c r="N73" s="35" t="s">
        <v>28</v>
      </c>
      <c r="O73" s="73">
        <f t="shared" ref="O73:O83" si="6">K73</f>
        <v>1800000</v>
      </c>
      <c r="P73" s="35" t="s">
        <v>29</v>
      </c>
      <c r="Q73" s="35">
        <v>3471</v>
      </c>
      <c r="R73" s="35"/>
      <c r="S73" s="35"/>
    </row>
    <row r="74" spans="1:20" s="19" customFormat="1" x14ac:dyDescent="0.25">
      <c r="A74" s="32">
        <v>2079</v>
      </c>
      <c r="B74" s="33" t="s">
        <v>1191</v>
      </c>
      <c r="C74" s="43" t="s">
        <v>1127</v>
      </c>
      <c r="D74" s="35">
        <v>9041</v>
      </c>
      <c r="E74" s="35" t="s">
        <v>115</v>
      </c>
      <c r="F74" s="35" t="s">
        <v>731</v>
      </c>
      <c r="G74" s="43" t="s">
        <v>1127</v>
      </c>
      <c r="H74" s="36">
        <v>43933</v>
      </c>
      <c r="I74" s="36">
        <v>43933</v>
      </c>
      <c r="J74" s="84">
        <f t="shared" si="4"/>
        <v>43963</v>
      </c>
      <c r="K74" s="72">
        <v>824900</v>
      </c>
      <c r="L74" s="35"/>
      <c r="M74" s="73">
        <f t="shared" si="5"/>
        <v>824900</v>
      </c>
      <c r="N74" s="35" t="s">
        <v>117</v>
      </c>
      <c r="O74" s="73">
        <f t="shared" si="6"/>
        <v>824900</v>
      </c>
      <c r="P74" s="35" t="s">
        <v>29</v>
      </c>
      <c r="Q74" s="35">
        <v>3446</v>
      </c>
      <c r="R74" s="35"/>
      <c r="S74" s="35"/>
    </row>
    <row r="75" spans="1:20" s="19" customFormat="1" x14ac:dyDescent="0.25">
      <c r="A75" s="32">
        <v>2080</v>
      </c>
      <c r="B75" s="33" t="s">
        <v>1192</v>
      </c>
      <c r="C75" s="33" t="s">
        <v>1868</v>
      </c>
      <c r="D75" s="35" t="s">
        <v>1193</v>
      </c>
      <c r="E75" s="35" t="s">
        <v>233</v>
      </c>
      <c r="F75" s="35" t="s">
        <v>1194</v>
      </c>
      <c r="G75" s="43"/>
      <c r="H75" s="36">
        <v>43934</v>
      </c>
      <c r="I75" s="36">
        <v>43934</v>
      </c>
      <c r="J75" s="84">
        <f t="shared" si="4"/>
        <v>43964</v>
      </c>
      <c r="K75" s="72">
        <v>24717504</v>
      </c>
      <c r="L75" s="38">
        <v>4696325</v>
      </c>
      <c r="M75" s="73">
        <f t="shared" si="5"/>
        <v>29413829</v>
      </c>
      <c r="N75" s="35" t="s">
        <v>290</v>
      </c>
      <c r="O75" s="73">
        <f t="shared" si="6"/>
        <v>24717504</v>
      </c>
      <c r="P75" s="35" t="s">
        <v>291</v>
      </c>
      <c r="Q75" s="35">
        <v>3472</v>
      </c>
      <c r="R75" s="35"/>
      <c r="S75" s="35"/>
    </row>
    <row r="76" spans="1:20" s="19" customFormat="1" x14ac:dyDescent="0.25">
      <c r="A76" s="32">
        <v>2081</v>
      </c>
      <c r="B76" s="40" t="s">
        <v>1195</v>
      </c>
      <c r="C76" s="33" t="s">
        <v>57</v>
      </c>
      <c r="D76" s="35">
        <v>6201623</v>
      </c>
      <c r="E76" s="35" t="s">
        <v>753</v>
      </c>
      <c r="F76" s="35" t="s">
        <v>1196</v>
      </c>
      <c r="G76" s="43"/>
      <c r="H76" s="36">
        <v>43924</v>
      </c>
      <c r="I76" s="36">
        <v>43927</v>
      </c>
      <c r="J76" s="84">
        <f t="shared" si="4"/>
        <v>43957</v>
      </c>
      <c r="K76" s="72">
        <v>70783176</v>
      </c>
      <c r="L76" s="38">
        <v>13448803</v>
      </c>
      <c r="M76" s="73">
        <f t="shared" si="5"/>
        <v>84231979</v>
      </c>
      <c r="N76" s="35" t="s">
        <v>60</v>
      </c>
      <c r="O76" s="73">
        <f t="shared" si="6"/>
        <v>70783176</v>
      </c>
      <c r="P76" s="35" t="s">
        <v>55</v>
      </c>
      <c r="Q76" s="35">
        <v>3473</v>
      </c>
      <c r="R76" s="35"/>
      <c r="S76" s="35"/>
      <c r="T76" s="35"/>
    </row>
    <row r="77" spans="1:20" s="19" customFormat="1" x14ac:dyDescent="0.25">
      <c r="A77" s="32">
        <v>2082</v>
      </c>
      <c r="B77" s="33" t="s">
        <v>1197</v>
      </c>
      <c r="C77" s="40" t="s">
        <v>1198</v>
      </c>
      <c r="D77" s="35">
        <v>80</v>
      </c>
      <c r="E77" s="35" t="s">
        <v>1199</v>
      </c>
      <c r="F77" s="35" t="s">
        <v>1200</v>
      </c>
      <c r="G77" s="43"/>
      <c r="H77" s="36">
        <v>43932</v>
      </c>
      <c r="I77" s="36">
        <v>43932</v>
      </c>
      <c r="J77" s="84">
        <f t="shared" si="4"/>
        <v>43962</v>
      </c>
      <c r="K77" s="72">
        <v>877803</v>
      </c>
      <c r="L77" s="72">
        <v>166783</v>
      </c>
      <c r="M77" s="73">
        <f t="shared" si="5"/>
        <v>1044586</v>
      </c>
      <c r="N77" s="35" t="s">
        <v>117</v>
      </c>
      <c r="O77" s="73">
        <f t="shared" si="6"/>
        <v>877803</v>
      </c>
      <c r="P77" s="35" t="s">
        <v>29</v>
      </c>
      <c r="Q77" s="35">
        <v>3476</v>
      </c>
      <c r="R77" s="35"/>
      <c r="S77" s="35"/>
    </row>
    <row r="78" spans="1:20" s="19" customFormat="1" x14ac:dyDescent="0.25">
      <c r="A78" s="32">
        <v>2083</v>
      </c>
      <c r="B78" s="33" t="s">
        <v>1201</v>
      </c>
      <c r="C78" s="33" t="s">
        <v>57</v>
      </c>
      <c r="D78" s="35" t="s">
        <v>1202</v>
      </c>
      <c r="E78" s="35" t="s">
        <v>152</v>
      </c>
      <c r="F78" s="35" t="s">
        <v>1203</v>
      </c>
      <c r="G78" s="43"/>
      <c r="H78" s="36">
        <v>43937</v>
      </c>
      <c r="I78" s="36">
        <v>43937</v>
      </c>
      <c r="J78" s="84">
        <f t="shared" si="4"/>
        <v>43967</v>
      </c>
      <c r="K78" s="72">
        <v>4270</v>
      </c>
      <c r="L78" s="72"/>
      <c r="M78" s="73">
        <f t="shared" si="5"/>
        <v>4270</v>
      </c>
      <c r="N78" s="35" t="s">
        <v>154</v>
      </c>
      <c r="O78" s="73">
        <f t="shared" si="6"/>
        <v>4270</v>
      </c>
      <c r="P78" s="35" t="s">
        <v>55</v>
      </c>
      <c r="Q78" s="35">
        <v>3477</v>
      </c>
      <c r="R78" s="35"/>
      <c r="S78" s="35"/>
      <c r="T78" s="35"/>
    </row>
    <row r="79" spans="1:20" s="19" customFormat="1" x14ac:dyDescent="0.25">
      <c r="A79" s="32">
        <v>2084</v>
      </c>
      <c r="B79" s="33" t="s">
        <v>1204</v>
      </c>
      <c r="C79" s="33" t="s">
        <v>31</v>
      </c>
      <c r="D79" s="35" t="s">
        <v>1205</v>
      </c>
      <c r="E79" s="35" t="s">
        <v>152</v>
      </c>
      <c r="F79" s="35" t="s">
        <v>1203</v>
      </c>
      <c r="G79" s="43"/>
      <c r="H79" s="36">
        <v>43937</v>
      </c>
      <c r="I79" s="36">
        <v>43937</v>
      </c>
      <c r="J79" s="84">
        <f t="shared" si="4"/>
        <v>43967</v>
      </c>
      <c r="K79" s="72">
        <v>4270</v>
      </c>
      <c r="L79" s="72"/>
      <c r="M79" s="73">
        <f t="shared" si="5"/>
        <v>4270</v>
      </c>
      <c r="N79" s="35" t="s">
        <v>278</v>
      </c>
      <c r="O79" s="73">
        <f t="shared" si="6"/>
        <v>4270</v>
      </c>
      <c r="P79" s="35" t="s">
        <v>36</v>
      </c>
      <c r="Q79" s="35">
        <v>3478</v>
      </c>
      <c r="R79" s="35"/>
      <c r="S79" s="35"/>
      <c r="T79" s="35"/>
    </row>
    <row r="80" spans="1:20" s="19" customFormat="1" x14ac:dyDescent="0.25">
      <c r="A80" s="32">
        <v>2085</v>
      </c>
      <c r="B80" s="33" t="s">
        <v>1206</v>
      </c>
      <c r="C80" s="33" t="s">
        <v>57</v>
      </c>
      <c r="D80" s="35" t="s">
        <v>1207</v>
      </c>
      <c r="E80" s="35" t="s">
        <v>152</v>
      </c>
      <c r="F80" s="35" t="s">
        <v>1203</v>
      </c>
      <c r="G80" s="43"/>
      <c r="H80" s="36">
        <v>43937</v>
      </c>
      <c r="I80" s="36">
        <v>43937</v>
      </c>
      <c r="J80" s="84">
        <f t="shared" si="4"/>
        <v>43967</v>
      </c>
      <c r="K80" s="72">
        <v>4270</v>
      </c>
      <c r="L80" s="72"/>
      <c r="M80" s="73">
        <f t="shared" si="5"/>
        <v>4270</v>
      </c>
      <c r="N80" s="35" t="s">
        <v>154</v>
      </c>
      <c r="O80" s="73">
        <f t="shared" si="6"/>
        <v>4270</v>
      </c>
      <c r="P80" s="35" t="s">
        <v>55</v>
      </c>
      <c r="Q80" s="35">
        <v>3479</v>
      </c>
      <c r="R80" s="35"/>
      <c r="S80" s="35"/>
      <c r="T80" s="35"/>
    </row>
    <row r="81" spans="1:20" s="19" customFormat="1" x14ac:dyDescent="0.25">
      <c r="A81" s="32">
        <v>2086</v>
      </c>
      <c r="B81" s="33" t="s">
        <v>1208</v>
      </c>
      <c r="C81" s="33" t="s">
        <v>31</v>
      </c>
      <c r="D81" s="35" t="s">
        <v>1209</v>
      </c>
      <c r="E81" s="35" t="s">
        <v>152</v>
      </c>
      <c r="F81" s="35" t="s">
        <v>1210</v>
      </c>
      <c r="G81" s="43"/>
      <c r="H81" s="36">
        <v>43937</v>
      </c>
      <c r="I81" s="36">
        <v>43937</v>
      </c>
      <c r="J81" s="84">
        <f t="shared" si="4"/>
        <v>43967</v>
      </c>
      <c r="K81" s="72">
        <v>4270</v>
      </c>
      <c r="L81" s="72"/>
      <c r="M81" s="73">
        <f t="shared" si="5"/>
        <v>4270</v>
      </c>
      <c r="N81" s="35" t="s">
        <v>278</v>
      </c>
      <c r="O81" s="73">
        <f t="shared" si="6"/>
        <v>4270</v>
      </c>
      <c r="P81" s="35" t="s">
        <v>36</v>
      </c>
      <c r="Q81" s="35">
        <v>3480</v>
      </c>
      <c r="R81" s="35"/>
      <c r="S81" s="35"/>
      <c r="T81" s="35"/>
    </row>
    <row r="82" spans="1:20" s="19" customFormat="1" x14ac:dyDescent="0.25">
      <c r="A82" s="32">
        <v>2087</v>
      </c>
      <c r="B82" s="33" t="s">
        <v>1211</v>
      </c>
      <c r="C82" s="33" t="s">
        <v>31</v>
      </c>
      <c r="D82" s="35" t="s">
        <v>1212</v>
      </c>
      <c r="E82" s="35" t="s">
        <v>1213</v>
      </c>
      <c r="F82" s="35" t="s">
        <v>1214</v>
      </c>
      <c r="G82" s="43"/>
      <c r="H82" s="36">
        <v>43934</v>
      </c>
      <c r="I82" s="36">
        <v>43934</v>
      </c>
      <c r="J82" s="84">
        <f t="shared" si="4"/>
        <v>43964</v>
      </c>
      <c r="K82" s="72">
        <v>1077250</v>
      </c>
      <c r="L82" s="72">
        <v>204677.5</v>
      </c>
      <c r="M82" s="73">
        <f t="shared" si="5"/>
        <v>1281927.5</v>
      </c>
      <c r="N82" s="35" t="s">
        <v>73</v>
      </c>
      <c r="O82" s="73">
        <f t="shared" si="6"/>
        <v>1077250</v>
      </c>
      <c r="P82" s="35" t="s">
        <v>36</v>
      </c>
      <c r="Q82" s="52" t="s">
        <v>1215</v>
      </c>
      <c r="R82" s="35"/>
      <c r="S82" s="35"/>
      <c r="T82" s="35"/>
    </row>
    <row r="83" spans="1:20" s="19" customFormat="1" x14ac:dyDescent="0.25">
      <c r="A83" s="32">
        <v>2088</v>
      </c>
      <c r="B83" s="33" t="s">
        <v>1216</v>
      </c>
      <c r="C83" s="33" t="s">
        <v>31</v>
      </c>
      <c r="D83" s="35" t="s">
        <v>1217</v>
      </c>
      <c r="E83" s="35" t="s">
        <v>1213</v>
      </c>
      <c r="F83" s="35" t="s">
        <v>1218</v>
      </c>
      <c r="G83" s="43"/>
      <c r="H83" s="36">
        <v>43934</v>
      </c>
      <c r="I83" s="36">
        <v>43934</v>
      </c>
      <c r="J83" s="84">
        <f t="shared" si="4"/>
        <v>43964</v>
      </c>
      <c r="K83" s="72">
        <v>873302</v>
      </c>
      <c r="L83" s="72">
        <v>165927.38</v>
      </c>
      <c r="M83" s="73">
        <f t="shared" si="5"/>
        <v>1039229.38</v>
      </c>
      <c r="N83" s="35" t="s">
        <v>73</v>
      </c>
      <c r="O83" s="73">
        <f t="shared" si="6"/>
        <v>873302</v>
      </c>
      <c r="P83" s="35" t="s">
        <v>36</v>
      </c>
      <c r="Q83" s="35">
        <v>3481</v>
      </c>
      <c r="R83" s="35"/>
      <c r="S83" s="35"/>
      <c r="T83" s="35"/>
    </row>
    <row r="84" spans="1:20" s="19" customFormat="1" x14ac:dyDescent="0.25">
      <c r="A84" s="119">
        <v>2089</v>
      </c>
      <c r="B84" s="120" t="s">
        <v>1219</v>
      </c>
      <c r="C84" s="120" t="s">
        <v>1450</v>
      </c>
      <c r="D84" s="122" t="s">
        <v>1220</v>
      </c>
      <c r="E84" s="122" t="s">
        <v>1221</v>
      </c>
      <c r="F84" s="122" t="s">
        <v>1222</v>
      </c>
      <c r="G84" s="43"/>
      <c r="H84" s="116">
        <v>43934</v>
      </c>
      <c r="I84" s="116">
        <v>43934</v>
      </c>
      <c r="J84" s="134">
        <f t="shared" si="4"/>
        <v>43964</v>
      </c>
      <c r="K84" s="130">
        <v>447000</v>
      </c>
      <c r="L84" s="130">
        <v>84930</v>
      </c>
      <c r="M84" s="131">
        <f t="shared" si="5"/>
        <v>531930</v>
      </c>
      <c r="N84" s="35" t="s">
        <v>186</v>
      </c>
      <c r="O84" s="73">
        <v>149000</v>
      </c>
      <c r="P84" s="35" t="s">
        <v>29</v>
      </c>
      <c r="Q84" s="35">
        <v>3482</v>
      </c>
      <c r="R84" s="35"/>
      <c r="S84" s="35"/>
    </row>
    <row r="85" spans="1:20" s="19" customFormat="1" x14ac:dyDescent="0.25">
      <c r="A85" s="119"/>
      <c r="B85" s="120"/>
      <c r="C85" s="120"/>
      <c r="D85" s="122"/>
      <c r="E85" s="122"/>
      <c r="F85" s="122"/>
      <c r="G85" s="43"/>
      <c r="H85" s="116"/>
      <c r="I85" s="116"/>
      <c r="J85" s="134"/>
      <c r="K85" s="130"/>
      <c r="L85" s="130"/>
      <c r="M85" s="131"/>
      <c r="N85" s="35" t="s">
        <v>117</v>
      </c>
      <c r="O85" s="73">
        <v>149000</v>
      </c>
      <c r="P85" s="35" t="s">
        <v>29</v>
      </c>
      <c r="Q85" s="35">
        <v>3482</v>
      </c>
      <c r="R85" s="35"/>
      <c r="S85" s="35"/>
    </row>
    <row r="86" spans="1:20" s="19" customFormat="1" x14ac:dyDescent="0.25">
      <c r="A86" s="119"/>
      <c r="B86" s="120"/>
      <c r="C86" s="120"/>
      <c r="D86" s="122"/>
      <c r="E86" s="122"/>
      <c r="F86" s="122"/>
      <c r="G86" s="43"/>
      <c r="H86" s="116"/>
      <c r="I86" s="116"/>
      <c r="J86" s="134"/>
      <c r="K86" s="130"/>
      <c r="L86" s="130"/>
      <c r="M86" s="131"/>
      <c r="N86" s="35" t="s">
        <v>28</v>
      </c>
      <c r="O86" s="73">
        <v>149000</v>
      </c>
      <c r="P86" s="35" t="s">
        <v>29</v>
      </c>
      <c r="Q86" s="35">
        <v>3482</v>
      </c>
      <c r="R86" s="35"/>
      <c r="S86" s="35"/>
    </row>
    <row r="87" spans="1:20" s="19" customFormat="1" x14ac:dyDescent="0.25">
      <c r="A87" s="32">
        <v>2090</v>
      </c>
      <c r="B87" s="33" t="s">
        <v>1223</v>
      </c>
      <c r="C87" s="33" t="s">
        <v>57</v>
      </c>
      <c r="D87" s="35" t="s">
        <v>1224</v>
      </c>
      <c r="E87" s="35" t="s">
        <v>1225</v>
      </c>
      <c r="F87" s="35" t="s">
        <v>1226</v>
      </c>
      <c r="G87" s="43"/>
      <c r="H87" s="36">
        <v>43934</v>
      </c>
      <c r="I87" s="36">
        <v>43934</v>
      </c>
      <c r="J87" s="84">
        <f t="shared" ref="J87:J95" si="7">I87+30</f>
        <v>43964</v>
      </c>
      <c r="K87" s="72">
        <v>2096017</v>
      </c>
      <c r="L87" s="72">
        <v>398243</v>
      </c>
      <c r="M87" s="73">
        <f t="shared" ref="M87:M124" si="8">K87+L87</f>
        <v>2494260</v>
      </c>
      <c r="N87" s="35" t="s">
        <v>180</v>
      </c>
      <c r="O87" s="73">
        <f t="shared" ref="O87:O123" si="9">K87</f>
        <v>2096017</v>
      </c>
      <c r="P87" s="35" t="s">
        <v>55</v>
      </c>
      <c r="Q87" s="35">
        <v>3483</v>
      </c>
      <c r="R87" s="35"/>
      <c r="S87" s="35"/>
      <c r="T87" s="35"/>
    </row>
    <row r="88" spans="1:20" s="19" customFormat="1" x14ac:dyDescent="0.25">
      <c r="A88" s="32">
        <v>2091</v>
      </c>
      <c r="B88" s="33" t="s">
        <v>1227</v>
      </c>
      <c r="C88" s="33" t="s">
        <v>1668</v>
      </c>
      <c r="D88" s="35" t="s">
        <v>1228</v>
      </c>
      <c r="E88" s="35" t="s">
        <v>1229</v>
      </c>
      <c r="F88" s="35" t="s">
        <v>1230</v>
      </c>
      <c r="G88" s="43"/>
      <c r="H88" s="36">
        <v>43936</v>
      </c>
      <c r="I88" s="36">
        <v>43936</v>
      </c>
      <c r="J88" s="84">
        <f t="shared" si="7"/>
        <v>43966</v>
      </c>
      <c r="K88" s="72">
        <v>94329</v>
      </c>
      <c r="L88" s="72">
        <v>17922.509999999998</v>
      </c>
      <c r="M88" s="73">
        <f t="shared" si="8"/>
        <v>112251.51</v>
      </c>
      <c r="N88" s="23" t="s">
        <v>94</v>
      </c>
      <c r="O88" s="73">
        <f t="shared" si="9"/>
        <v>94329</v>
      </c>
      <c r="P88" s="35" t="s">
        <v>95</v>
      </c>
      <c r="Q88" s="35">
        <v>3484</v>
      </c>
      <c r="R88" s="35"/>
      <c r="S88" s="35"/>
    </row>
    <row r="89" spans="1:20" s="19" customFormat="1" x14ac:dyDescent="0.25">
      <c r="A89" s="32">
        <v>2092</v>
      </c>
      <c r="B89" s="33" t="s">
        <v>1231</v>
      </c>
      <c r="C89" s="33" t="s">
        <v>1668</v>
      </c>
      <c r="D89" s="35" t="s">
        <v>1232</v>
      </c>
      <c r="E89" s="35" t="s">
        <v>1229</v>
      </c>
      <c r="F89" s="35" t="s">
        <v>1233</v>
      </c>
      <c r="G89" s="43"/>
      <c r="H89" s="36">
        <v>43936</v>
      </c>
      <c r="I89" s="36">
        <v>43936</v>
      </c>
      <c r="J89" s="84">
        <f t="shared" si="7"/>
        <v>43966</v>
      </c>
      <c r="K89" s="72">
        <v>189810</v>
      </c>
      <c r="L89" s="72">
        <v>36063.9</v>
      </c>
      <c r="M89" s="73">
        <f t="shared" si="8"/>
        <v>225873.9</v>
      </c>
      <c r="N89" s="23" t="s">
        <v>129</v>
      </c>
      <c r="O89" s="73">
        <f t="shared" si="9"/>
        <v>189810</v>
      </c>
      <c r="P89" s="35" t="s">
        <v>130</v>
      </c>
      <c r="Q89" s="35">
        <v>3485</v>
      </c>
      <c r="R89" s="35"/>
      <c r="S89" s="35"/>
      <c r="T89" s="35"/>
    </row>
    <row r="90" spans="1:20" s="19" customFormat="1" x14ac:dyDescent="0.25">
      <c r="A90" s="32">
        <v>2093</v>
      </c>
      <c r="B90" s="33" t="s">
        <v>1234</v>
      </c>
      <c r="C90" s="33" t="s">
        <v>1668</v>
      </c>
      <c r="D90" s="35" t="s">
        <v>1235</v>
      </c>
      <c r="E90" s="35" t="s">
        <v>1229</v>
      </c>
      <c r="F90" s="35" t="s">
        <v>1236</v>
      </c>
      <c r="G90" s="43"/>
      <c r="H90" s="36">
        <v>43936</v>
      </c>
      <c r="I90" s="36">
        <v>43936</v>
      </c>
      <c r="J90" s="84">
        <f t="shared" si="7"/>
        <v>43966</v>
      </c>
      <c r="K90" s="72">
        <v>3860659</v>
      </c>
      <c r="L90" s="72">
        <v>733525.21</v>
      </c>
      <c r="M90" s="73">
        <f t="shared" si="8"/>
        <v>4594184.21</v>
      </c>
      <c r="N90" s="23" t="s">
        <v>204</v>
      </c>
      <c r="O90" s="73">
        <f t="shared" si="9"/>
        <v>3860659</v>
      </c>
      <c r="P90" s="35" t="s">
        <v>195</v>
      </c>
      <c r="Q90" s="35">
        <v>3486</v>
      </c>
      <c r="R90" s="35"/>
      <c r="S90" s="35"/>
    </row>
    <row r="91" spans="1:20" s="19" customFormat="1" x14ac:dyDescent="0.25">
      <c r="A91" s="32">
        <v>2094</v>
      </c>
      <c r="B91" s="33" t="s">
        <v>1237</v>
      </c>
      <c r="C91" s="33" t="s">
        <v>1668</v>
      </c>
      <c r="D91" s="35" t="s">
        <v>1238</v>
      </c>
      <c r="E91" s="35" t="s">
        <v>1229</v>
      </c>
      <c r="F91" s="35" t="s">
        <v>1239</v>
      </c>
      <c r="G91" s="43"/>
      <c r="H91" s="36">
        <v>43936</v>
      </c>
      <c r="I91" s="36">
        <v>43936</v>
      </c>
      <c r="J91" s="84">
        <f t="shared" si="7"/>
        <v>43966</v>
      </c>
      <c r="K91" s="72">
        <v>1759677</v>
      </c>
      <c r="L91" s="72">
        <v>334338.63</v>
      </c>
      <c r="M91" s="73">
        <f t="shared" si="8"/>
        <v>2094015.63</v>
      </c>
      <c r="N91" s="23" t="s">
        <v>204</v>
      </c>
      <c r="O91" s="73">
        <f t="shared" si="9"/>
        <v>1759677</v>
      </c>
      <c r="P91" s="35" t="s">
        <v>195</v>
      </c>
      <c r="Q91" s="35">
        <v>3487</v>
      </c>
      <c r="R91" s="35"/>
      <c r="S91" s="35"/>
    </row>
    <row r="92" spans="1:20" s="19" customFormat="1" x14ac:dyDescent="0.25">
      <c r="A92" s="32">
        <v>2095</v>
      </c>
      <c r="B92" s="33" t="s">
        <v>1240</v>
      </c>
      <c r="C92" s="40" t="s">
        <v>31</v>
      </c>
      <c r="D92" s="35">
        <v>418</v>
      </c>
      <c r="E92" s="35" t="s">
        <v>47</v>
      </c>
      <c r="F92" s="35" t="s">
        <v>1241</v>
      </c>
      <c r="G92" s="43"/>
      <c r="H92" s="36">
        <v>43935</v>
      </c>
      <c r="I92" s="36">
        <v>43935</v>
      </c>
      <c r="J92" s="84">
        <f t="shared" si="7"/>
        <v>43965</v>
      </c>
      <c r="K92" s="72">
        <v>129624</v>
      </c>
      <c r="L92" s="72">
        <v>18203</v>
      </c>
      <c r="M92" s="73">
        <f t="shared" si="8"/>
        <v>147827</v>
      </c>
      <c r="N92" s="35" t="s">
        <v>21</v>
      </c>
      <c r="O92" s="73">
        <f t="shared" si="9"/>
        <v>129624</v>
      </c>
      <c r="P92" s="35" t="s">
        <v>22</v>
      </c>
      <c r="Q92" s="35">
        <v>3488</v>
      </c>
      <c r="R92" s="35"/>
      <c r="S92" s="35"/>
      <c r="T92" s="35"/>
    </row>
    <row r="93" spans="1:20" s="19" customFormat="1" x14ac:dyDescent="0.25">
      <c r="A93" s="32">
        <v>2096</v>
      </c>
      <c r="B93" s="40" t="s">
        <v>1242</v>
      </c>
      <c r="C93" s="43" t="s">
        <v>62</v>
      </c>
      <c r="D93" s="35" t="s">
        <v>1243</v>
      </c>
      <c r="E93" s="35" t="s">
        <v>250</v>
      </c>
      <c r="F93" s="35" t="s">
        <v>1244</v>
      </c>
      <c r="G93" s="43"/>
      <c r="H93" s="36">
        <v>43938</v>
      </c>
      <c r="I93" s="36">
        <v>43938</v>
      </c>
      <c r="J93" s="84">
        <f t="shared" si="7"/>
        <v>43968</v>
      </c>
      <c r="K93" s="72">
        <v>114292</v>
      </c>
      <c r="L93" s="72">
        <v>21715</v>
      </c>
      <c r="M93" s="73">
        <f t="shared" si="8"/>
        <v>136007</v>
      </c>
      <c r="N93" s="35" t="s">
        <v>1145</v>
      </c>
      <c r="O93" s="73">
        <f t="shared" si="9"/>
        <v>114292</v>
      </c>
      <c r="P93" s="35" t="s">
        <v>1145</v>
      </c>
      <c r="Q93" s="22" t="s">
        <v>1245</v>
      </c>
      <c r="R93" s="35"/>
      <c r="S93" s="35"/>
    </row>
    <row r="94" spans="1:20" s="19" customFormat="1" x14ac:dyDescent="0.25">
      <c r="A94" s="32">
        <v>2097</v>
      </c>
      <c r="B94" s="40" t="s">
        <v>1246</v>
      </c>
      <c r="C94" s="43" t="s">
        <v>62</v>
      </c>
      <c r="D94" s="35" t="s">
        <v>1247</v>
      </c>
      <c r="E94" s="35" t="s">
        <v>1213</v>
      </c>
      <c r="F94" s="35" t="s">
        <v>1248</v>
      </c>
      <c r="G94" s="43"/>
      <c r="H94" s="36">
        <v>43938</v>
      </c>
      <c r="I94" s="36">
        <v>43938</v>
      </c>
      <c r="J94" s="84">
        <f t="shared" si="7"/>
        <v>43968</v>
      </c>
      <c r="K94" s="72">
        <v>1077250</v>
      </c>
      <c r="L94" s="72">
        <v>204678</v>
      </c>
      <c r="M94" s="73">
        <f t="shared" si="8"/>
        <v>1281928</v>
      </c>
      <c r="N94" s="35" t="s">
        <v>1145</v>
      </c>
      <c r="O94" s="73">
        <f t="shared" si="9"/>
        <v>1077250</v>
      </c>
      <c r="P94" s="35" t="s">
        <v>1145</v>
      </c>
      <c r="Q94" s="52" t="s">
        <v>1249</v>
      </c>
      <c r="R94" s="35"/>
      <c r="S94" s="35"/>
    </row>
    <row r="95" spans="1:20" s="19" customFormat="1" x14ac:dyDescent="0.25">
      <c r="A95" s="32">
        <v>2098</v>
      </c>
      <c r="B95" s="40" t="s">
        <v>1250</v>
      </c>
      <c r="C95" s="33" t="s">
        <v>1148</v>
      </c>
      <c r="D95" s="35" t="s">
        <v>1251</v>
      </c>
      <c r="E95" s="35" t="s">
        <v>173</v>
      </c>
      <c r="F95" s="35" t="s">
        <v>1252</v>
      </c>
      <c r="G95" s="43"/>
      <c r="H95" s="36">
        <v>43938</v>
      </c>
      <c r="I95" s="36">
        <v>43938</v>
      </c>
      <c r="J95" s="84">
        <f t="shared" si="7"/>
        <v>43968</v>
      </c>
      <c r="K95" s="72">
        <v>3564478</v>
      </c>
      <c r="L95" s="72">
        <v>0</v>
      </c>
      <c r="M95" s="73">
        <f t="shared" si="8"/>
        <v>3564478</v>
      </c>
      <c r="N95" s="35" t="s">
        <v>144</v>
      </c>
      <c r="O95" s="73">
        <f t="shared" si="9"/>
        <v>3564478</v>
      </c>
      <c r="P95" s="35" t="s">
        <v>29</v>
      </c>
      <c r="Q95" s="22">
        <v>3489</v>
      </c>
      <c r="R95" s="35"/>
      <c r="S95" s="35"/>
    </row>
    <row r="96" spans="1:20" s="19" customFormat="1" x14ac:dyDescent="0.25">
      <c r="A96" s="32">
        <v>2099</v>
      </c>
      <c r="B96" s="40" t="s">
        <v>1253</v>
      </c>
      <c r="C96" s="43" t="s">
        <v>1254</v>
      </c>
      <c r="D96" s="35" t="s">
        <v>1255</v>
      </c>
      <c r="E96" s="35" t="s">
        <v>1256</v>
      </c>
      <c r="F96" s="35" t="s">
        <v>1257</v>
      </c>
      <c r="G96" s="43" t="s">
        <v>1254</v>
      </c>
      <c r="H96" s="36">
        <v>43935</v>
      </c>
      <c r="I96" s="36">
        <v>43936</v>
      </c>
      <c r="J96" s="84">
        <v>43943</v>
      </c>
      <c r="K96" s="72">
        <v>575090</v>
      </c>
      <c r="L96" s="72">
        <v>0</v>
      </c>
      <c r="M96" s="73">
        <f t="shared" si="8"/>
        <v>575090</v>
      </c>
      <c r="N96" s="35" t="s">
        <v>21</v>
      </c>
      <c r="O96" s="73">
        <f t="shared" si="9"/>
        <v>575090</v>
      </c>
      <c r="P96" s="35" t="s">
        <v>22</v>
      </c>
      <c r="Q96" s="52" t="s">
        <v>1258</v>
      </c>
      <c r="R96" s="35"/>
      <c r="S96" s="35"/>
      <c r="T96" s="35"/>
    </row>
    <row r="97" spans="1:20" s="19" customFormat="1" x14ac:dyDescent="0.25">
      <c r="A97" s="32">
        <v>2100</v>
      </c>
      <c r="B97" s="40" t="s">
        <v>1259</v>
      </c>
      <c r="C97" s="40" t="s">
        <v>31</v>
      </c>
      <c r="D97" s="35">
        <v>422</v>
      </c>
      <c r="E97" s="35" t="s">
        <v>47</v>
      </c>
      <c r="F97" s="35" t="s">
        <v>791</v>
      </c>
      <c r="G97" s="43"/>
      <c r="H97" s="36">
        <v>43936</v>
      </c>
      <c r="I97" s="36">
        <v>43936</v>
      </c>
      <c r="J97" s="84">
        <f t="shared" ref="J97:J124" si="10">+I97+30</f>
        <v>43966</v>
      </c>
      <c r="K97" s="72">
        <v>60650</v>
      </c>
      <c r="L97" s="72">
        <v>11514</v>
      </c>
      <c r="M97" s="73">
        <f t="shared" si="8"/>
        <v>72164</v>
      </c>
      <c r="N97" s="35" t="s">
        <v>21</v>
      </c>
      <c r="O97" s="73">
        <f t="shared" si="9"/>
        <v>60650</v>
      </c>
      <c r="P97" s="35" t="s">
        <v>22</v>
      </c>
      <c r="Q97" s="22">
        <v>3490</v>
      </c>
      <c r="R97" s="35"/>
      <c r="S97" s="35"/>
      <c r="T97" s="35"/>
    </row>
    <row r="98" spans="1:20" s="19" customFormat="1" x14ac:dyDescent="0.25">
      <c r="A98" s="32">
        <v>2101</v>
      </c>
      <c r="B98" s="40" t="s">
        <v>1260</v>
      </c>
      <c r="C98" s="33" t="s">
        <v>31</v>
      </c>
      <c r="D98" s="22" t="s">
        <v>1261</v>
      </c>
      <c r="E98" s="35" t="s">
        <v>779</v>
      </c>
      <c r="F98" s="35" t="s">
        <v>391</v>
      </c>
      <c r="G98" s="43"/>
      <c r="H98" s="36">
        <v>43936</v>
      </c>
      <c r="I98" s="36">
        <v>43936</v>
      </c>
      <c r="J98" s="84">
        <f t="shared" si="10"/>
        <v>43966</v>
      </c>
      <c r="K98" s="72">
        <v>3633000</v>
      </c>
      <c r="L98" s="72">
        <v>0</v>
      </c>
      <c r="M98" s="73">
        <f t="shared" si="8"/>
        <v>3633000</v>
      </c>
      <c r="N98" s="35" t="s">
        <v>21</v>
      </c>
      <c r="O98" s="73">
        <f t="shared" si="9"/>
        <v>3633000</v>
      </c>
      <c r="P98" s="35" t="s">
        <v>22</v>
      </c>
      <c r="Q98" s="22">
        <v>3491</v>
      </c>
      <c r="R98" s="35"/>
      <c r="S98" s="35"/>
      <c r="T98" s="35"/>
    </row>
    <row r="99" spans="1:20" s="19" customFormat="1" x14ac:dyDescent="0.25">
      <c r="A99" s="32">
        <v>2102</v>
      </c>
      <c r="B99" s="40" t="s">
        <v>1262</v>
      </c>
      <c r="C99" s="33" t="s">
        <v>1105</v>
      </c>
      <c r="D99" s="35">
        <v>6052</v>
      </c>
      <c r="E99" s="35" t="s">
        <v>189</v>
      </c>
      <c r="F99" s="35" t="s">
        <v>1263</v>
      </c>
      <c r="G99" s="43"/>
      <c r="H99" s="36">
        <v>43927</v>
      </c>
      <c r="I99" s="36">
        <v>43941</v>
      </c>
      <c r="J99" s="84">
        <f t="shared" si="10"/>
        <v>43971</v>
      </c>
      <c r="K99" s="72">
        <v>117500</v>
      </c>
      <c r="L99" s="72">
        <v>0</v>
      </c>
      <c r="M99" s="73">
        <f t="shared" si="8"/>
        <v>117500</v>
      </c>
      <c r="N99" s="35" t="s">
        <v>145</v>
      </c>
      <c r="O99" s="73">
        <f t="shared" si="9"/>
        <v>117500</v>
      </c>
      <c r="P99" s="35" t="s">
        <v>36</v>
      </c>
      <c r="Q99" s="35">
        <v>3492</v>
      </c>
      <c r="R99" s="35"/>
      <c r="S99" s="35"/>
      <c r="T99" s="35"/>
    </row>
    <row r="100" spans="1:20" s="19" customFormat="1" x14ac:dyDescent="0.25">
      <c r="A100" s="32">
        <v>2103</v>
      </c>
      <c r="B100" s="40" t="s">
        <v>1264</v>
      </c>
      <c r="C100" s="33" t="s">
        <v>1105</v>
      </c>
      <c r="D100" s="35">
        <v>6053</v>
      </c>
      <c r="E100" s="35" t="s">
        <v>189</v>
      </c>
      <c r="F100" s="35" t="s">
        <v>1265</v>
      </c>
      <c r="G100" s="43"/>
      <c r="H100" s="36">
        <v>43927</v>
      </c>
      <c r="I100" s="36">
        <v>43941</v>
      </c>
      <c r="J100" s="84">
        <f t="shared" si="10"/>
        <v>43971</v>
      </c>
      <c r="K100" s="72">
        <v>109500</v>
      </c>
      <c r="L100" s="72">
        <v>0</v>
      </c>
      <c r="M100" s="73">
        <f t="shared" si="8"/>
        <v>109500</v>
      </c>
      <c r="N100" s="35" t="s">
        <v>144</v>
      </c>
      <c r="O100" s="73">
        <f t="shared" si="9"/>
        <v>109500</v>
      </c>
      <c r="P100" s="35" t="s">
        <v>29</v>
      </c>
      <c r="Q100" s="35">
        <v>3493</v>
      </c>
      <c r="R100" s="35"/>
      <c r="S100" s="35"/>
    </row>
    <row r="101" spans="1:20" s="19" customFormat="1" x14ac:dyDescent="0.25">
      <c r="A101" s="32">
        <v>2104</v>
      </c>
      <c r="B101" s="33" t="s">
        <v>1266</v>
      </c>
      <c r="C101" s="33" t="s">
        <v>31</v>
      </c>
      <c r="D101" s="35" t="s">
        <v>1267</v>
      </c>
      <c r="E101" s="35" t="s">
        <v>1268</v>
      </c>
      <c r="F101" s="35" t="s">
        <v>1269</v>
      </c>
      <c r="G101" s="43"/>
      <c r="H101" s="36">
        <v>43941</v>
      </c>
      <c r="I101" s="36">
        <v>43941</v>
      </c>
      <c r="J101" s="84">
        <f t="shared" si="10"/>
        <v>43971</v>
      </c>
      <c r="K101" s="72">
        <v>280000</v>
      </c>
      <c r="L101" s="72">
        <v>53200</v>
      </c>
      <c r="M101" s="73">
        <f t="shared" si="8"/>
        <v>333200</v>
      </c>
      <c r="N101" s="35" t="s">
        <v>28</v>
      </c>
      <c r="O101" s="73">
        <f t="shared" si="9"/>
        <v>280000</v>
      </c>
      <c r="P101" s="35" t="s">
        <v>29</v>
      </c>
      <c r="Q101" s="35">
        <v>3494</v>
      </c>
      <c r="R101" s="35"/>
      <c r="S101" s="35"/>
    </row>
    <row r="102" spans="1:20" s="19" customFormat="1" x14ac:dyDescent="0.25">
      <c r="A102" s="32">
        <v>2105</v>
      </c>
      <c r="B102" s="40" t="s">
        <v>1270</v>
      </c>
      <c r="C102" s="43" t="s">
        <v>1271</v>
      </c>
      <c r="D102" s="35">
        <v>37572000</v>
      </c>
      <c r="E102" s="35" t="s">
        <v>1272</v>
      </c>
      <c r="F102" s="35" t="s">
        <v>1273</v>
      </c>
      <c r="G102" s="43" t="s">
        <v>1271</v>
      </c>
      <c r="H102" s="36">
        <v>43935</v>
      </c>
      <c r="I102" s="36">
        <v>43935</v>
      </c>
      <c r="J102" s="84">
        <f t="shared" si="10"/>
        <v>43965</v>
      </c>
      <c r="K102" s="72">
        <v>37343</v>
      </c>
      <c r="L102" s="72">
        <v>0</v>
      </c>
      <c r="M102" s="73">
        <f t="shared" si="8"/>
        <v>37343</v>
      </c>
      <c r="N102" s="35" t="s">
        <v>21</v>
      </c>
      <c r="O102" s="73">
        <f t="shared" si="9"/>
        <v>37343</v>
      </c>
      <c r="P102" s="35" t="s">
        <v>22</v>
      </c>
      <c r="Q102" s="52" t="s">
        <v>1274</v>
      </c>
      <c r="R102" s="35"/>
      <c r="S102" s="35"/>
      <c r="T102" s="35"/>
    </row>
    <row r="103" spans="1:20" s="19" customFormat="1" x14ac:dyDescent="0.25">
      <c r="A103" s="32">
        <v>2106</v>
      </c>
      <c r="B103" s="40" t="s">
        <v>1275</v>
      </c>
      <c r="C103" s="43" t="s">
        <v>1271</v>
      </c>
      <c r="D103" s="35">
        <v>35572268</v>
      </c>
      <c r="E103" s="35" t="s">
        <v>1272</v>
      </c>
      <c r="F103" s="35" t="s">
        <v>1276</v>
      </c>
      <c r="G103" s="43" t="s">
        <v>1271</v>
      </c>
      <c r="H103" s="36">
        <v>43943</v>
      </c>
      <c r="I103" s="36">
        <v>43943</v>
      </c>
      <c r="J103" s="84">
        <f t="shared" si="10"/>
        <v>43973</v>
      </c>
      <c r="K103" s="72">
        <v>77600</v>
      </c>
      <c r="L103" s="72">
        <v>0</v>
      </c>
      <c r="M103" s="73">
        <f t="shared" si="8"/>
        <v>77600</v>
      </c>
      <c r="N103" s="35" t="s">
        <v>21</v>
      </c>
      <c r="O103" s="73">
        <f t="shared" si="9"/>
        <v>77600</v>
      </c>
      <c r="P103" s="35" t="s">
        <v>22</v>
      </c>
      <c r="Q103" s="52" t="s">
        <v>1274</v>
      </c>
      <c r="R103" s="35"/>
      <c r="S103" s="35"/>
      <c r="T103" s="35"/>
    </row>
    <row r="104" spans="1:20" s="19" customFormat="1" x14ac:dyDescent="0.25">
      <c r="A104" s="32">
        <v>2107</v>
      </c>
      <c r="B104" s="40" t="s">
        <v>1277</v>
      </c>
      <c r="C104" s="43" t="s">
        <v>1271</v>
      </c>
      <c r="D104" s="35" t="s">
        <v>1278</v>
      </c>
      <c r="E104" s="35" t="s">
        <v>380</v>
      </c>
      <c r="F104" s="35" t="s">
        <v>1279</v>
      </c>
      <c r="G104" s="43" t="s">
        <v>1271</v>
      </c>
      <c r="H104" s="36">
        <v>43941</v>
      </c>
      <c r="I104" s="36">
        <v>43941</v>
      </c>
      <c r="J104" s="84">
        <f t="shared" si="10"/>
        <v>43971</v>
      </c>
      <c r="K104" s="72">
        <v>157172</v>
      </c>
      <c r="L104" s="72">
        <v>0</v>
      </c>
      <c r="M104" s="73">
        <f t="shared" si="8"/>
        <v>157172</v>
      </c>
      <c r="N104" s="35" t="s">
        <v>21</v>
      </c>
      <c r="O104" s="73">
        <f t="shared" si="9"/>
        <v>157172</v>
      </c>
      <c r="P104" s="35" t="s">
        <v>22</v>
      </c>
      <c r="Q104" s="52" t="s">
        <v>1274</v>
      </c>
      <c r="R104" s="35"/>
      <c r="S104" s="35"/>
      <c r="T104" s="35"/>
    </row>
    <row r="105" spans="1:20" s="19" customFormat="1" x14ac:dyDescent="0.25">
      <c r="A105" s="32">
        <v>2108</v>
      </c>
      <c r="B105" s="40" t="s">
        <v>1280</v>
      </c>
      <c r="C105" s="40" t="s">
        <v>31</v>
      </c>
      <c r="D105" s="35">
        <v>11881</v>
      </c>
      <c r="E105" s="35" t="s">
        <v>1281</v>
      </c>
      <c r="F105" s="35" t="s">
        <v>85</v>
      </c>
      <c r="G105" s="43"/>
      <c r="H105" s="36">
        <v>43923</v>
      </c>
      <c r="I105" s="36">
        <v>43923</v>
      </c>
      <c r="J105" s="84">
        <f t="shared" si="10"/>
        <v>43953</v>
      </c>
      <c r="K105" s="72">
        <v>361576</v>
      </c>
      <c r="L105" s="72">
        <v>0</v>
      </c>
      <c r="M105" s="73">
        <f t="shared" si="8"/>
        <v>361576</v>
      </c>
      <c r="N105" s="35" t="s">
        <v>21</v>
      </c>
      <c r="O105" s="73">
        <f t="shared" si="9"/>
        <v>361576</v>
      </c>
      <c r="P105" s="35" t="s">
        <v>22</v>
      </c>
      <c r="Q105" s="35">
        <v>3495</v>
      </c>
      <c r="R105" s="35"/>
      <c r="S105" s="35"/>
      <c r="T105" s="35"/>
    </row>
    <row r="106" spans="1:20" s="19" customFormat="1" x14ac:dyDescent="0.25">
      <c r="A106" s="32">
        <v>2109</v>
      </c>
      <c r="B106" s="40" t="s">
        <v>1282</v>
      </c>
      <c r="C106" s="43" t="s">
        <v>18</v>
      </c>
      <c r="D106" s="35" t="s">
        <v>1283</v>
      </c>
      <c r="E106" s="35" t="s">
        <v>912</v>
      </c>
      <c r="F106" s="35" t="s">
        <v>1284</v>
      </c>
      <c r="G106" s="43"/>
      <c r="H106" s="36">
        <v>43945</v>
      </c>
      <c r="I106" s="36">
        <v>43945</v>
      </c>
      <c r="J106" s="84">
        <f t="shared" si="10"/>
        <v>43975</v>
      </c>
      <c r="K106" s="72">
        <v>1219217</v>
      </c>
      <c r="L106" s="72">
        <v>0</v>
      </c>
      <c r="M106" s="73">
        <f t="shared" si="8"/>
        <v>1219217</v>
      </c>
      <c r="N106" s="35" t="s">
        <v>28</v>
      </c>
      <c r="O106" s="73">
        <f t="shared" si="9"/>
        <v>1219217</v>
      </c>
      <c r="P106" s="35" t="s">
        <v>29</v>
      </c>
      <c r="Q106" s="35" t="s">
        <v>1285</v>
      </c>
      <c r="R106" s="35"/>
      <c r="S106" s="35"/>
    </row>
    <row r="107" spans="1:20" s="19" customFormat="1" x14ac:dyDescent="0.25">
      <c r="A107" s="32">
        <v>2110</v>
      </c>
      <c r="B107" s="40" t="s">
        <v>1286</v>
      </c>
      <c r="C107" s="33" t="s">
        <v>57</v>
      </c>
      <c r="D107" s="35" t="s">
        <v>781</v>
      </c>
      <c r="E107" s="35" t="s">
        <v>515</v>
      </c>
      <c r="F107" s="35" t="s">
        <v>1287</v>
      </c>
      <c r="G107" s="43"/>
      <c r="H107" s="36">
        <v>43944</v>
      </c>
      <c r="I107" s="36">
        <v>43944</v>
      </c>
      <c r="J107" s="84">
        <f t="shared" si="10"/>
        <v>43974</v>
      </c>
      <c r="K107" s="72">
        <v>440000</v>
      </c>
      <c r="L107" s="72">
        <v>0</v>
      </c>
      <c r="M107" s="73">
        <f t="shared" si="8"/>
        <v>440000</v>
      </c>
      <c r="N107" s="83" t="s">
        <v>60</v>
      </c>
      <c r="O107" s="73">
        <f t="shared" si="9"/>
        <v>440000</v>
      </c>
      <c r="P107" s="35" t="s">
        <v>55</v>
      </c>
      <c r="Q107" s="35">
        <v>3496</v>
      </c>
      <c r="R107" s="35"/>
      <c r="S107" s="35"/>
      <c r="T107" s="35"/>
    </row>
    <row r="108" spans="1:20" s="19" customFormat="1" x14ac:dyDescent="0.25">
      <c r="A108" s="32">
        <v>2111</v>
      </c>
      <c r="B108" s="40" t="s">
        <v>1288</v>
      </c>
      <c r="C108" s="43" t="s">
        <v>62</v>
      </c>
      <c r="D108" s="35" t="s">
        <v>1289</v>
      </c>
      <c r="E108" s="35" t="s">
        <v>753</v>
      </c>
      <c r="F108" s="35" t="s">
        <v>1290</v>
      </c>
      <c r="G108" s="43"/>
      <c r="H108" s="36">
        <v>43942</v>
      </c>
      <c r="I108" s="36">
        <v>43942</v>
      </c>
      <c r="J108" s="84">
        <f t="shared" si="10"/>
        <v>43972</v>
      </c>
      <c r="K108" s="72">
        <v>160002</v>
      </c>
      <c r="L108" s="72">
        <v>30400</v>
      </c>
      <c r="M108" s="73">
        <f t="shared" si="8"/>
        <v>190402</v>
      </c>
      <c r="N108" s="35" t="s">
        <v>1145</v>
      </c>
      <c r="O108" s="73">
        <f t="shared" si="9"/>
        <v>160002</v>
      </c>
      <c r="P108" s="35" t="s">
        <v>1145</v>
      </c>
      <c r="Q108" s="35" t="s">
        <v>1291</v>
      </c>
      <c r="R108" s="35"/>
      <c r="S108" s="35"/>
    </row>
    <row r="109" spans="1:20" s="19" customFormat="1" x14ac:dyDescent="0.25">
      <c r="A109" s="32">
        <v>2112</v>
      </c>
      <c r="B109" s="40" t="s">
        <v>1292</v>
      </c>
      <c r="C109" s="43" t="s">
        <v>62</v>
      </c>
      <c r="D109" s="35" t="s">
        <v>1293</v>
      </c>
      <c r="E109" s="35" t="s">
        <v>753</v>
      </c>
      <c r="F109" s="35" t="s">
        <v>1294</v>
      </c>
      <c r="G109" s="43"/>
      <c r="H109" s="36">
        <v>43942</v>
      </c>
      <c r="I109" s="36">
        <v>43942</v>
      </c>
      <c r="J109" s="84">
        <f t="shared" si="10"/>
        <v>43972</v>
      </c>
      <c r="K109" s="72">
        <v>213945</v>
      </c>
      <c r="L109" s="72">
        <v>40650</v>
      </c>
      <c r="M109" s="73">
        <f t="shared" si="8"/>
        <v>254595</v>
      </c>
      <c r="N109" s="35" t="s">
        <v>1145</v>
      </c>
      <c r="O109" s="73">
        <f t="shared" si="9"/>
        <v>213945</v>
      </c>
      <c r="P109" s="35" t="s">
        <v>1145</v>
      </c>
      <c r="Q109" s="35" t="s">
        <v>1295</v>
      </c>
      <c r="R109" s="35"/>
      <c r="S109" s="35"/>
    </row>
    <row r="110" spans="1:20" s="19" customFormat="1" x14ac:dyDescent="0.25">
      <c r="A110" s="32">
        <v>2113</v>
      </c>
      <c r="B110" s="40" t="s">
        <v>1296</v>
      </c>
      <c r="C110" s="33" t="s">
        <v>1073</v>
      </c>
      <c r="D110" s="35" t="s">
        <v>1297</v>
      </c>
      <c r="E110" s="35" t="s">
        <v>870</v>
      </c>
      <c r="F110" s="35" t="s">
        <v>1298</v>
      </c>
      <c r="G110" s="43"/>
      <c r="H110" s="36">
        <v>43944</v>
      </c>
      <c r="I110" s="36">
        <v>43944</v>
      </c>
      <c r="J110" s="84">
        <f t="shared" si="10"/>
        <v>43974</v>
      </c>
      <c r="K110" s="72">
        <v>450000</v>
      </c>
      <c r="L110" s="72">
        <v>0</v>
      </c>
      <c r="M110" s="73">
        <f t="shared" si="8"/>
        <v>450000</v>
      </c>
      <c r="N110" s="35" t="s">
        <v>1299</v>
      </c>
      <c r="O110" s="73">
        <f t="shared" si="9"/>
        <v>450000</v>
      </c>
      <c r="P110" s="35" t="s">
        <v>494</v>
      </c>
      <c r="Q110" s="35">
        <v>3497</v>
      </c>
      <c r="R110" s="35"/>
      <c r="S110" s="35"/>
    </row>
    <row r="111" spans="1:20" s="19" customFormat="1" x14ac:dyDescent="0.25">
      <c r="A111" s="32">
        <v>2114</v>
      </c>
      <c r="B111" s="40" t="s">
        <v>1300</v>
      </c>
      <c r="C111" s="40" t="s">
        <v>1450</v>
      </c>
      <c r="D111" s="35">
        <v>87720</v>
      </c>
      <c r="E111" s="35" t="s">
        <v>192</v>
      </c>
      <c r="F111" s="35" t="s">
        <v>1301</v>
      </c>
      <c r="G111" s="43"/>
      <c r="H111" s="36">
        <v>43944</v>
      </c>
      <c r="I111" s="36">
        <v>43944</v>
      </c>
      <c r="J111" s="84">
        <f t="shared" si="10"/>
        <v>43974</v>
      </c>
      <c r="K111" s="72">
        <v>2700000</v>
      </c>
      <c r="L111" s="72">
        <v>513000</v>
      </c>
      <c r="M111" s="73">
        <f t="shared" si="8"/>
        <v>3213000</v>
      </c>
      <c r="N111" s="35" t="s">
        <v>289</v>
      </c>
      <c r="O111" s="73">
        <f t="shared" si="9"/>
        <v>2700000</v>
      </c>
      <c r="P111" s="35" t="s">
        <v>29</v>
      </c>
      <c r="Q111" s="35" t="s">
        <v>1302</v>
      </c>
      <c r="R111" s="35"/>
      <c r="S111" s="35"/>
    </row>
    <row r="112" spans="1:20" s="19" customFormat="1" x14ac:dyDescent="0.25">
      <c r="A112" s="32">
        <v>2115</v>
      </c>
      <c r="B112" s="40" t="s">
        <v>1303</v>
      </c>
      <c r="C112" s="40" t="s">
        <v>31</v>
      </c>
      <c r="D112" s="35" t="s">
        <v>1304</v>
      </c>
      <c r="E112" s="35" t="s">
        <v>1305</v>
      </c>
      <c r="F112" s="35" t="s">
        <v>1306</v>
      </c>
      <c r="G112" s="43"/>
      <c r="H112" s="36">
        <v>43945</v>
      </c>
      <c r="I112" s="36">
        <v>43945</v>
      </c>
      <c r="J112" s="84">
        <f t="shared" si="10"/>
        <v>43975</v>
      </c>
      <c r="K112" s="72">
        <v>976500</v>
      </c>
      <c r="L112" s="72">
        <v>0</v>
      </c>
      <c r="M112" s="73">
        <f t="shared" si="8"/>
        <v>976500</v>
      </c>
      <c r="N112" s="86" t="s">
        <v>147</v>
      </c>
      <c r="O112" s="73">
        <f t="shared" si="9"/>
        <v>976500</v>
      </c>
      <c r="P112" s="35" t="s">
        <v>36</v>
      </c>
      <c r="Q112" s="35">
        <v>3498</v>
      </c>
      <c r="R112" s="35"/>
      <c r="S112" s="35"/>
      <c r="T112" s="35"/>
    </row>
    <row r="113" spans="1:20" s="19" customFormat="1" x14ac:dyDescent="0.25">
      <c r="A113" s="32">
        <v>2116</v>
      </c>
      <c r="B113" s="40" t="s">
        <v>1307</v>
      </c>
      <c r="C113" s="33" t="s">
        <v>1198</v>
      </c>
      <c r="D113" s="35" t="s">
        <v>1308</v>
      </c>
      <c r="E113" s="35" t="s">
        <v>300</v>
      </c>
      <c r="F113" s="35" t="s">
        <v>1309</v>
      </c>
      <c r="G113" s="43"/>
      <c r="H113" s="36">
        <v>43929</v>
      </c>
      <c r="I113" s="36">
        <v>43929</v>
      </c>
      <c r="J113" s="84">
        <f t="shared" si="10"/>
        <v>43959</v>
      </c>
      <c r="K113" s="72">
        <v>160000</v>
      </c>
      <c r="L113" s="72">
        <v>30400</v>
      </c>
      <c r="M113" s="73">
        <f t="shared" si="8"/>
        <v>190400</v>
      </c>
      <c r="N113" s="35" t="s">
        <v>144</v>
      </c>
      <c r="O113" s="73">
        <f t="shared" si="9"/>
        <v>160000</v>
      </c>
      <c r="P113" s="35" t="s">
        <v>29</v>
      </c>
      <c r="Q113" s="35">
        <v>3499</v>
      </c>
      <c r="R113" s="35"/>
      <c r="S113" s="35"/>
    </row>
    <row r="114" spans="1:20" s="19" customFormat="1" x14ac:dyDescent="0.25">
      <c r="A114" s="32">
        <v>2117</v>
      </c>
      <c r="B114" s="40" t="s">
        <v>1310</v>
      </c>
      <c r="C114" s="33" t="s">
        <v>1668</v>
      </c>
      <c r="D114" s="35">
        <v>41392</v>
      </c>
      <c r="E114" s="35" t="s">
        <v>859</v>
      </c>
      <c r="F114" s="35" t="s">
        <v>1311</v>
      </c>
      <c r="G114" s="43"/>
      <c r="H114" s="36">
        <v>43942</v>
      </c>
      <c r="I114" s="36">
        <v>43942</v>
      </c>
      <c r="J114" s="84">
        <f t="shared" si="10"/>
        <v>43972</v>
      </c>
      <c r="K114" s="72">
        <v>553276</v>
      </c>
      <c r="L114" s="72">
        <v>105122</v>
      </c>
      <c r="M114" s="73">
        <f t="shared" si="8"/>
        <v>658398</v>
      </c>
      <c r="N114" s="35" t="s">
        <v>1312</v>
      </c>
      <c r="O114" s="73">
        <f t="shared" si="9"/>
        <v>553276</v>
      </c>
      <c r="P114" s="35" t="s">
        <v>1017</v>
      </c>
      <c r="Q114" s="35">
        <v>3500</v>
      </c>
      <c r="R114" s="35"/>
      <c r="S114" s="35"/>
    </row>
    <row r="115" spans="1:20" s="19" customFormat="1" x14ac:dyDescent="0.25">
      <c r="A115" s="32">
        <v>2118</v>
      </c>
      <c r="B115" s="40" t="s">
        <v>1313</v>
      </c>
      <c r="C115" s="33" t="s">
        <v>1668</v>
      </c>
      <c r="D115" s="35">
        <v>41393</v>
      </c>
      <c r="E115" s="35" t="s">
        <v>859</v>
      </c>
      <c r="F115" s="35" t="s">
        <v>1314</v>
      </c>
      <c r="G115" s="43"/>
      <c r="H115" s="36">
        <v>43942</v>
      </c>
      <c r="I115" s="36">
        <v>43942</v>
      </c>
      <c r="J115" s="84">
        <f t="shared" si="10"/>
        <v>43972</v>
      </c>
      <c r="K115" s="72">
        <v>401710</v>
      </c>
      <c r="L115" s="72">
        <v>76325</v>
      </c>
      <c r="M115" s="73">
        <f t="shared" si="8"/>
        <v>478035</v>
      </c>
      <c r="N115" s="35" t="s">
        <v>278</v>
      </c>
      <c r="O115" s="73">
        <f t="shared" si="9"/>
        <v>401710</v>
      </c>
      <c r="P115" s="35" t="s">
        <v>36</v>
      </c>
      <c r="Q115" s="35">
        <v>3501</v>
      </c>
      <c r="R115" s="35"/>
      <c r="S115" s="35"/>
      <c r="T115" s="35"/>
    </row>
    <row r="116" spans="1:20" s="19" customFormat="1" x14ac:dyDescent="0.25">
      <c r="A116" s="32">
        <v>2119</v>
      </c>
      <c r="B116" s="40" t="s">
        <v>1315</v>
      </c>
      <c r="C116" s="33" t="s">
        <v>1668</v>
      </c>
      <c r="D116" s="35">
        <v>41394</v>
      </c>
      <c r="E116" s="35" t="s">
        <v>859</v>
      </c>
      <c r="F116" s="35" t="s">
        <v>1316</v>
      </c>
      <c r="G116" s="43"/>
      <c r="H116" s="36">
        <v>43942</v>
      </c>
      <c r="I116" s="36">
        <v>43942</v>
      </c>
      <c r="J116" s="84">
        <f t="shared" si="10"/>
        <v>43972</v>
      </c>
      <c r="K116" s="72">
        <v>95366</v>
      </c>
      <c r="L116" s="72">
        <v>18120</v>
      </c>
      <c r="M116" s="73">
        <f t="shared" si="8"/>
        <v>113486</v>
      </c>
      <c r="N116" s="35" t="s">
        <v>278</v>
      </c>
      <c r="O116" s="73">
        <f t="shared" si="9"/>
        <v>95366</v>
      </c>
      <c r="P116" s="35" t="s">
        <v>36</v>
      </c>
      <c r="Q116" s="35">
        <v>3502</v>
      </c>
      <c r="R116" s="35"/>
      <c r="S116" s="35"/>
      <c r="T116" s="35"/>
    </row>
    <row r="117" spans="1:20" s="19" customFormat="1" x14ac:dyDescent="0.25">
      <c r="A117" s="32">
        <v>2120</v>
      </c>
      <c r="B117" s="40" t="s">
        <v>1317</v>
      </c>
      <c r="C117" s="40" t="s">
        <v>31</v>
      </c>
      <c r="D117" s="35" t="s">
        <v>1318</v>
      </c>
      <c r="E117" s="35" t="s">
        <v>71</v>
      </c>
      <c r="F117" s="35" t="s">
        <v>1214</v>
      </c>
      <c r="G117" s="43"/>
      <c r="H117" s="36">
        <v>43972</v>
      </c>
      <c r="I117" s="36">
        <v>43972</v>
      </c>
      <c r="J117" s="84">
        <f t="shared" si="10"/>
        <v>44002</v>
      </c>
      <c r="K117" s="72">
        <v>934128</v>
      </c>
      <c r="L117" s="72">
        <v>177484.32</v>
      </c>
      <c r="M117" s="73">
        <f t="shared" si="8"/>
        <v>1111612.32</v>
      </c>
      <c r="N117" s="35" t="s">
        <v>73</v>
      </c>
      <c r="O117" s="73">
        <f t="shared" si="9"/>
        <v>934128</v>
      </c>
      <c r="P117" s="35" t="s">
        <v>36</v>
      </c>
      <c r="Q117" s="35">
        <v>3504</v>
      </c>
      <c r="R117" s="35"/>
      <c r="S117" s="35"/>
      <c r="T117" s="35"/>
    </row>
    <row r="118" spans="1:20" s="19" customFormat="1" x14ac:dyDescent="0.25">
      <c r="A118" s="32">
        <v>2121</v>
      </c>
      <c r="B118" s="40" t="s">
        <v>1319</v>
      </c>
      <c r="C118" s="33" t="s">
        <v>1073</v>
      </c>
      <c r="D118" s="35" t="s">
        <v>1320</v>
      </c>
      <c r="E118" s="35" t="s">
        <v>1321</v>
      </c>
      <c r="F118" s="35" t="s">
        <v>1322</v>
      </c>
      <c r="G118" s="43"/>
      <c r="H118" s="36">
        <v>43943</v>
      </c>
      <c r="I118" s="36">
        <v>43943</v>
      </c>
      <c r="J118" s="84">
        <f t="shared" si="10"/>
        <v>43973</v>
      </c>
      <c r="K118" s="72">
        <v>1288687</v>
      </c>
      <c r="L118" s="72"/>
      <c r="M118" s="73">
        <f t="shared" si="8"/>
        <v>1288687</v>
      </c>
      <c r="N118" s="35" t="s">
        <v>1323</v>
      </c>
      <c r="O118" s="73">
        <f t="shared" si="9"/>
        <v>1288687</v>
      </c>
      <c r="P118" s="35" t="s">
        <v>1324</v>
      </c>
      <c r="Q118" s="35">
        <v>3503</v>
      </c>
      <c r="R118" s="35"/>
      <c r="S118" s="35"/>
    </row>
    <row r="119" spans="1:20" s="19" customFormat="1" x14ac:dyDescent="0.25">
      <c r="A119" s="32">
        <v>2122</v>
      </c>
      <c r="B119" s="40" t="s">
        <v>1325</v>
      </c>
      <c r="C119" s="33" t="s">
        <v>1073</v>
      </c>
      <c r="D119" s="35" t="s">
        <v>1326</v>
      </c>
      <c r="E119" s="35" t="s">
        <v>1327</v>
      </c>
      <c r="F119" s="35" t="s">
        <v>1328</v>
      </c>
      <c r="G119" s="43"/>
      <c r="H119" s="36">
        <v>43942</v>
      </c>
      <c r="I119" s="36">
        <v>43942</v>
      </c>
      <c r="J119" s="84">
        <f t="shared" si="10"/>
        <v>43972</v>
      </c>
      <c r="K119" s="72">
        <v>5202000</v>
      </c>
      <c r="L119" s="72"/>
      <c r="M119" s="73">
        <f t="shared" si="8"/>
        <v>5202000</v>
      </c>
      <c r="N119" s="35" t="s">
        <v>1323</v>
      </c>
      <c r="O119" s="73">
        <f t="shared" si="9"/>
        <v>5202000</v>
      </c>
      <c r="P119" s="35" t="s">
        <v>36</v>
      </c>
      <c r="Q119" s="35">
        <v>3505</v>
      </c>
      <c r="R119" s="35"/>
      <c r="S119" s="35"/>
      <c r="T119" s="35"/>
    </row>
    <row r="120" spans="1:20" s="19" customFormat="1" x14ac:dyDescent="0.25">
      <c r="A120" s="32">
        <v>2123</v>
      </c>
      <c r="B120" s="40" t="s">
        <v>1329</v>
      </c>
      <c r="C120" s="33" t="s">
        <v>57</v>
      </c>
      <c r="D120" s="35">
        <v>3001</v>
      </c>
      <c r="E120" s="35" t="s">
        <v>1330</v>
      </c>
      <c r="F120" s="35" t="s">
        <v>1331</v>
      </c>
      <c r="G120" s="43"/>
      <c r="H120" s="36">
        <v>43943</v>
      </c>
      <c r="I120" s="36">
        <v>43943</v>
      </c>
      <c r="J120" s="84">
        <f t="shared" si="10"/>
        <v>43973</v>
      </c>
      <c r="K120" s="72">
        <v>8721689</v>
      </c>
      <c r="L120" s="72"/>
      <c r="M120" s="73">
        <f t="shared" si="8"/>
        <v>8721689</v>
      </c>
      <c r="N120" s="35" t="s">
        <v>60</v>
      </c>
      <c r="O120" s="73">
        <f t="shared" si="9"/>
        <v>8721689</v>
      </c>
      <c r="P120" s="35" t="s">
        <v>55</v>
      </c>
      <c r="Q120" s="35">
        <v>3506</v>
      </c>
      <c r="R120" s="35"/>
      <c r="S120" s="35"/>
      <c r="T120" s="35"/>
    </row>
    <row r="121" spans="1:20" s="19" customFormat="1" x14ac:dyDescent="0.25">
      <c r="A121" s="32">
        <v>2124</v>
      </c>
      <c r="B121" s="40" t="s">
        <v>1332</v>
      </c>
      <c r="C121" s="33" t="s">
        <v>1668</v>
      </c>
      <c r="D121" s="35" t="s">
        <v>1333</v>
      </c>
      <c r="E121" s="35" t="s">
        <v>1334</v>
      </c>
      <c r="F121" s="35" t="s">
        <v>1335</v>
      </c>
      <c r="G121" s="43"/>
      <c r="H121" s="36">
        <v>43941</v>
      </c>
      <c r="I121" s="36">
        <v>43941</v>
      </c>
      <c r="J121" s="84">
        <f t="shared" si="10"/>
        <v>43971</v>
      </c>
      <c r="K121" s="72">
        <v>960000</v>
      </c>
      <c r="L121" s="72">
        <v>182400</v>
      </c>
      <c r="M121" s="73">
        <f t="shared" si="8"/>
        <v>1142400</v>
      </c>
      <c r="N121" s="35" t="s">
        <v>204</v>
      </c>
      <c r="O121" s="73">
        <f t="shared" si="9"/>
        <v>960000</v>
      </c>
      <c r="P121" s="35" t="s">
        <v>195</v>
      </c>
      <c r="Q121" s="35" t="s">
        <v>1336</v>
      </c>
      <c r="R121" s="35"/>
      <c r="S121" s="35"/>
    </row>
    <row r="122" spans="1:20" s="19" customFormat="1" x14ac:dyDescent="0.25">
      <c r="A122" s="32">
        <v>2125</v>
      </c>
      <c r="B122" s="40" t="s">
        <v>1337</v>
      </c>
      <c r="C122" s="33" t="s">
        <v>1868</v>
      </c>
      <c r="D122" s="35" t="s">
        <v>1338</v>
      </c>
      <c r="E122" s="35" t="s">
        <v>233</v>
      </c>
      <c r="F122" s="35" t="s">
        <v>1339</v>
      </c>
      <c r="G122" s="43"/>
      <c r="H122" s="36">
        <v>43945</v>
      </c>
      <c r="I122" s="36">
        <v>43945</v>
      </c>
      <c r="J122" s="84">
        <f t="shared" si="10"/>
        <v>43975</v>
      </c>
      <c r="K122" s="72">
        <v>13499819</v>
      </c>
      <c r="L122" s="72">
        <v>2564965</v>
      </c>
      <c r="M122" s="73">
        <f t="shared" si="8"/>
        <v>16064784</v>
      </c>
      <c r="N122" s="35" t="s">
        <v>290</v>
      </c>
      <c r="O122" s="73">
        <f t="shared" si="9"/>
        <v>13499819</v>
      </c>
      <c r="P122" s="35" t="s">
        <v>291</v>
      </c>
      <c r="Q122" s="35">
        <v>3507</v>
      </c>
      <c r="R122" s="35"/>
      <c r="S122" s="35"/>
    </row>
    <row r="123" spans="1:20" s="19" customFormat="1" x14ac:dyDescent="0.25">
      <c r="A123" s="32">
        <v>2126</v>
      </c>
      <c r="B123" s="40" t="s">
        <v>1340</v>
      </c>
      <c r="C123" s="33" t="s">
        <v>1073</v>
      </c>
      <c r="D123" s="35" t="s">
        <v>1341</v>
      </c>
      <c r="E123" s="35" t="s">
        <v>967</v>
      </c>
      <c r="F123" s="35" t="s">
        <v>1342</v>
      </c>
      <c r="G123" s="43"/>
      <c r="H123" s="36">
        <v>43945</v>
      </c>
      <c r="I123" s="36">
        <v>43945</v>
      </c>
      <c r="J123" s="84">
        <f t="shared" si="10"/>
        <v>43975</v>
      </c>
      <c r="K123" s="72">
        <v>27356400</v>
      </c>
      <c r="L123" s="72"/>
      <c r="M123" s="73">
        <f t="shared" si="8"/>
        <v>27356400</v>
      </c>
      <c r="N123" s="35" t="s">
        <v>154</v>
      </c>
      <c r="O123" s="73">
        <f t="shared" si="9"/>
        <v>27356400</v>
      </c>
      <c r="P123" s="35" t="s">
        <v>55</v>
      </c>
      <c r="Q123" s="35">
        <v>3508</v>
      </c>
      <c r="R123" s="35"/>
      <c r="S123" s="35"/>
      <c r="T123" s="35"/>
    </row>
    <row r="124" spans="1:20" s="19" customFormat="1" x14ac:dyDescent="0.25">
      <c r="A124" s="119">
        <v>2127</v>
      </c>
      <c r="B124" s="120" t="s">
        <v>1343</v>
      </c>
      <c r="C124" s="120" t="s">
        <v>57</v>
      </c>
      <c r="D124" s="122">
        <v>1053226</v>
      </c>
      <c r="E124" s="122" t="s">
        <v>493</v>
      </c>
      <c r="F124" s="122" t="s">
        <v>1344</v>
      </c>
      <c r="G124" s="43"/>
      <c r="H124" s="116">
        <v>43946</v>
      </c>
      <c r="I124" s="116">
        <v>43946</v>
      </c>
      <c r="J124" s="134">
        <f t="shared" si="10"/>
        <v>43976</v>
      </c>
      <c r="K124" s="130">
        <v>9200000</v>
      </c>
      <c r="L124" s="130"/>
      <c r="M124" s="131">
        <f t="shared" si="8"/>
        <v>9200000</v>
      </c>
      <c r="N124" s="35" t="s">
        <v>1323</v>
      </c>
      <c r="O124" s="73">
        <v>5800000</v>
      </c>
      <c r="P124" s="35" t="s">
        <v>55</v>
      </c>
      <c r="Q124" s="35">
        <v>3509</v>
      </c>
      <c r="R124" s="35"/>
      <c r="S124" s="35"/>
      <c r="T124" s="35"/>
    </row>
    <row r="125" spans="1:20" s="19" customFormat="1" x14ac:dyDescent="0.25">
      <c r="A125" s="119"/>
      <c r="B125" s="120"/>
      <c r="C125" s="120"/>
      <c r="D125" s="122"/>
      <c r="E125" s="122"/>
      <c r="F125" s="122"/>
      <c r="G125" s="43"/>
      <c r="H125" s="116"/>
      <c r="I125" s="116"/>
      <c r="J125" s="134"/>
      <c r="K125" s="130"/>
      <c r="L125" s="130"/>
      <c r="M125" s="131"/>
      <c r="N125" s="35" t="s">
        <v>79</v>
      </c>
      <c r="O125" s="73">
        <v>3400000</v>
      </c>
      <c r="P125" s="35" t="s">
        <v>55</v>
      </c>
      <c r="Q125" s="35">
        <v>3509</v>
      </c>
      <c r="R125" s="35"/>
      <c r="S125" s="35"/>
    </row>
    <row r="126" spans="1:20" s="19" customFormat="1" x14ac:dyDescent="0.25">
      <c r="A126" s="32">
        <v>2128</v>
      </c>
      <c r="B126" s="40" t="s">
        <v>1345</v>
      </c>
      <c r="C126" s="40" t="s">
        <v>31</v>
      </c>
      <c r="D126" s="35" t="s">
        <v>1346</v>
      </c>
      <c r="E126" s="35" t="s">
        <v>71</v>
      </c>
      <c r="F126" s="35" t="s">
        <v>1347</v>
      </c>
      <c r="G126" s="43"/>
      <c r="H126" s="36">
        <v>43944</v>
      </c>
      <c r="I126" s="36">
        <v>43944</v>
      </c>
      <c r="J126" s="84">
        <f>+I126+30</f>
        <v>43974</v>
      </c>
      <c r="K126" s="72">
        <v>224976</v>
      </c>
      <c r="L126" s="72">
        <v>42745.440000000002</v>
      </c>
      <c r="M126" s="73">
        <f>K126+L126</f>
        <v>267721.44</v>
      </c>
      <c r="N126" s="35" t="s">
        <v>73</v>
      </c>
      <c r="O126" s="73">
        <f>K126</f>
        <v>224976</v>
      </c>
      <c r="P126" s="35" t="s">
        <v>36</v>
      </c>
      <c r="Q126" s="35">
        <v>3510</v>
      </c>
      <c r="R126" s="35"/>
      <c r="S126" s="35"/>
      <c r="T126" s="35"/>
    </row>
    <row r="127" spans="1:20" s="19" customFormat="1" x14ac:dyDescent="0.25">
      <c r="A127" s="32">
        <v>2129</v>
      </c>
      <c r="B127" s="40" t="s">
        <v>1348</v>
      </c>
      <c r="C127" s="33" t="s">
        <v>1653</v>
      </c>
      <c r="D127" s="35" t="s">
        <v>1349</v>
      </c>
      <c r="E127" s="35" t="s">
        <v>529</v>
      </c>
      <c r="F127" s="35" t="s">
        <v>1350</v>
      </c>
      <c r="G127" s="43"/>
      <c r="H127" s="36">
        <v>43945</v>
      </c>
      <c r="I127" s="36">
        <v>43945</v>
      </c>
      <c r="J127" s="84">
        <f>+I127+30</f>
        <v>43975</v>
      </c>
      <c r="K127" s="72">
        <v>8497134</v>
      </c>
      <c r="L127" s="72">
        <v>161446</v>
      </c>
      <c r="M127" s="73">
        <f>K127+L127</f>
        <v>8658580</v>
      </c>
      <c r="N127" s="35" t="s">
        <v>60</v>
      </c>
      <c r="O127" s="73">
        <f>K127</f>
        <v>8497134</v>
      </c>
      <c r="P127" s="35" t="s">
        <v>55</v>
      </c>
      <c r="Q127" s="35">
        <v>3511</v>
      </c>
      <c r="R127" s="35"/>
      <c r="S127" s="35"/>
      <c r="T127" s="35"/>
    </row>
    <row r="128" spans="1:20" s="19" customFormat="1" x14ac:dyDescent="0.25">
      <c r="A128" s="119">
        <v>2130</v>
      </c>
      <c r="B128" s="123" t="s">
        <v>1351</v>
      </c>
      <c r="C128" s="124" t="s">
        <v>721</v>
      </c>
      <c r="D128" s="122" t="s">
        <v>1352</v>
      </c>
      <c r="E128" s="122" t="s">
        <v>1353</v>
      </c>
      <c r="F128" s="122" t="s">
        <v>1354</v>
      </c>
      <c r="G128" s="124" t="s">
        <v>721</v>
      </c>
      <c r="H128" s="116">
        <v>43944</v>
      </c>
      <c r="I128" s="116">
        <v>43944</v>
      </c>
      <c r="J128" s="134">
        <f>+I128+30</f>
        <v>43974</v>
      </c>
      <c r="K128" s="130">
        <v>219800</v>
      </c>
      <c r="L128" s="130"/>
      <c r="M128" s="131">
        <f>K128+L128</f>
        <v>219800</v>
      </c>
      <c r="N128" s="35" t="s">
        <v>204</v>
      </c>
      <c r="O128" s="74">
        <v>7850</v>
      </c>
      <c r="P128" s="35" t="s">
        <v>195</v>
      </c>
      <c r="Q128" s="35" t="s">
        <v>1355</v>
      </c>
      <c r="R128" s="35"/>
      <c r="S128" s="35"/>
    </row>
    <row r="129" spans="1:19" s="19" customFormat="1" x14ac:dyDescent="0.25">
      <c r="A129" s="119"/>
      <c r="B129" s="123"/>
      <c r="C129" s="124"/>
      <c r="D129" s="122"/>
      <c r="E129" s="122"/>
      <c r="F129" s="122"/>
      <c r="G129" s="124"/>
      <c r="H129" s="116"/>
      <c r="I129" s="116"/>
      <c r="J129" s="134"/>
      <c r="K129" s="130"/>
      <c r="L129" s="130"/>
      <c r="M129" s="131"/>
      <c r="N129" s="35" t="s">
        <v>186</v>
      </c>
      <c r="O129" s="74">
        <v>7850</v>
      </c>
      <c r="P129" s="35" t="s">
        <v>29</v>
      </c>
      <c r="Q129" s="35" t="s">
        <v>1355</v>
      </c>
      <c r="R129" s="35"/>
      <c r="S129" s="35"/>
    </row>
    <row r="130" spans="1:19" s="19" customFormat="1" x14ac:dyDescent="0.25">
      <c r="A130" s="119"/>
      <c r="B130" s="123"/>
      <c r="C130" s="124"/>
      <c r="D130" s="122"/>
      <c r="E130" s="122"/>
      <c r="F130" s="122"/>
      <c r="G130" s="124"/>
      <c r="H130" s="116"/>
      <c r="I130" s="116"/>
      <c r="J130" s="134"/>
      <c r="K130" s="130"/>
      <c r="L130" s="130"/>
      <c r="M130" s="131"/>
      <c r="N130" s="35" t="s">
        <v>218</v>
      </c>
      <c r="O130" s="74">
        <v>7850</v>
      </c>
      <c r="P130" s="35" t="s">
        <v>29</v>
      </c>
      <c r="Q130" s="35" t="s">
        <v>1355</v>
      </c>
      <c r="R130" s="35"/>
      <c r="S130" s="35"/>
    </row>
    <row r="131" spans="1:19" s="19" customFormat="1" x14ac:dyDescent="0.25">
      <c r="A131" s="119"/>
      <c r="B131" s="123"/>
      <c r="C131" s="124"/>
      <c r="D131" s="122"/>
      <c r="E131" s="122"/>
      <c r="F131" s="122"/>
      <c r="G131" s="124"/>
      <c r="H131" s="116"/>
      <c r="I131" s="116"/>
      <c r="J131" s="134"/>
      <c r="K131" s="130"/>
      <c r="L131" s="130"/>
      <c r="M131" s="131"/>
      <c r="N131" s="35" t="s">
        <v>117</v>
      </c>
      <c r="O131" s="74">
        <v>15700</v>
      </c>
      <c r="P131" s="35" t="s">
        <v>29</v>
      </c>
      <c r="Q131" s="35" t="s">
        <v>1355</v>
      </c>
      <c r="R131" s="35"/>
      <c r="S131" s="35"/>
    </row>
    <row r="132" spans="1:19" s="19" customFormat="1" x14ac:dyDescent="0.25">
      <c r="A132" s="119"/>
      <c r="B132" s="123"/>
      <c r="C132" s="124"/>
      <c r="D132" s="122"/>
      <c r="E132" s="122"/>
      <c r="F132" s="122"/>
      <c r="G132" s="124"/>
      <c r="H132" s="116"/>
      <c r="I132" s="116"/>
      <c r="J132" s="134"/>
      <c r="K132" s="130"/>
      <c r="L132" s="130"/>
      <c r="M132" s="131"/>
      <c r="N132" s="35" t="s">
        <v>289</v>
      </c>
      <c r="O132" s="74">
        <v>15700</v>
      </c>
      <c r="P132" s="35" t="s">
        <v>29</v>
      </c>
      <c r="Q132" s="35" t="s">
        <v>1355</v>
      </c>
      <c r="R132" s="35"/>
      <c r="S132" s="35"/>
    </row>
    <row r="133" spans="1:19" s="19" customFormat="1" x14ac:dyDescent="0.25">
      <c r="A133" s="119"/>
      <c r="B133" s="123"/>
      <c r="C133" s="124"/>
      <c r="D133" s="122"/>
      <c r="E133" s="122"/>
      <c r="F133" s="122"/>
      <c r="G133" s="124"/>
      <c r="H133" s="116"/>
      <c r="I133" s="116"/>
      <c r="J133" s="134"/>
      <c r="K133" s="130"/>
      <c r="L133" s="130"/>
      <c r="M133" s="131"/>
      <c r="N133" s="35" t="s">
        <v>28</v>
      </c>
      <c r="O133" s="74">
        <v>70650</v>
      </c>
      <c r="P133" s="35" t="s">
        <v>29</v>
      </c>
      <c r="Q133" s="35" t="s">
        <v>1355</v>
      </c>
      <c r="R133" s="35"/>
      <c r="S133" s="35"/>
    </row>
    <row r="134" spans="1:19" s="19" customFormat="1" x14ac:dyDescent="0.25">
      <c r="A134" s="119"/>
      <c r="B134" s="123"/>
      <c r="C134" s="124"/>
      <c r="D134" s="122"/>
      <c r="E134" s="122"/>
      <c r="F134" s="122"/>
      <c r="G134" s="124"/>
      <c r="H134" s="116"/>
      <c r="I134" s="116"/>
      <c r="J134" s="134"/>
      <c r="K134" s="130"/>
      <c r="L134" s="130"/>
      <c r="M134" s="131"/>
      <c r="N134" s="35" t="s">
        <v>187</v>
      </c>
      <c r="O134" s="74">
        <v>15700</v>
      </c>
      <c r="P134" s="35" t="s">
        <v>29</v>
      </c>
      <c r="Q134" s="35" t="s">
        <v>1355</v>
      </c>
      <c r="R134" s="35"/>
      <c r="S134" s="35"/>
    </row>
    <row r="135" spans="1:19" s="19" customFormat="1" x14ac:dyDescent="0.25">
      <c r="A135" s="119"/>
      <c r="B135" s="123"/>
      <c r="C135" s="124"/>
      <c r="D135" s="122"/>
      <c r="E135" s="122"/>
      <c r="F135" s="122"/>
      <c r="G135" s="124"/>
      <c r="H135" s="116"/>
      <c r="I135" s="116"/>
      <c r="J135" s="134"/>
      <c r="K135" s="130"/>
      <c r="L135" s="130"/>
      <c r="M135" s="131"/>
      <c r="N135" s="35" t="s">
        <v>144</v>
      </c>
      <c r="O135" s="74">
        <v>23550</v>
      </c>
      <c r="P135" s="35" t="s">
        <v>29</v>
      </c>
      <c r="Q135" s="35" t="s">
        <v>1355</v>
      </c>
      <c r="R135" s="35"/>
      <c r="S135" s="35"/>
    </row>
    <row r="136" spans="1:19" s="19" customFormat="1" x14ac:dyDescent="0.25">
      <c r="A136" s="119"/>
      <c r="B136" s="123"/>
      <c r="C136" s="124"/>
      <c r="D136" s="122"/>
      <c r="E136" s="122"/>
      <c r="F136" s="122"/>
      <c r="G136" s="124"/>
      <c r="H136" s="116"/>
      <c r="I136" s="116"/>
      <c r="J136" s="134"/>
      <c r="K136" s="130"/>
      <c r="L136" s="130"/>
      <c r="M136" s="131"/>
      <c r="N136" s="35" t="s">
        <v>60</v>
      </c>
      <c r="O136" s="74">
        <v>15700</v>
      </c>
      <c r="P136" s="35" t="s">
        <v>55</v>
      </c>
      <c r="Q136" s="35" t="s">
        <v>1355</v>
      </c>
      <c r="R136" s="35"/>
      <c r="S136" s="35"/>
    </row>
    <row r="137" spans="1:19" s="19" customFormat="1" x14ac:dyDescent="0.25">
      <c r="A137" s="119"/>
      <c r="B137" s="123"/>
      <c r="C137" s="124"/>
      <c r="D137" s="122"/>
      <c r="E137" s="122"/>
      <c r="F137" s="122"/>
      <c r="G137" s="124"/>
      <c r="H137" s="116"/>
      <c r="I137" s="116"/>
      <c r="J137" s="134"/>
      <c r="K137" s="130"/>
      <c r="L137" s="130"/>
      <c r="M137" s="131"/>
      <c r="N137" s="35" t="s">
        <v>171</v>
      </c>
      <c r="O137" s="74">
        <v>31400</v>
      </c>
      <c r="P137" s="35" t="s">
        <v>55</v>
      </c>
      <c r="Q137" s="35" t="s">
        <v>1355</v>
      </c>
      <c r="R137" s="35"/>
      <c r="S137" s="35"/>
    </row>
    <row r="138" spans="1:19" s="19" customFormat="1" x14ac:dyDescent="0.25">
      <c r="A138" s="119"/>
      <c r="B138" s="123"/>
      <c r="C138" s="124"/>
      <c r="D138" s="122"/>
      <c r="E138" s="122"/>
      <c r="F138" s="122"/>
      <c r="G138" s="124"/>
      <c r="H138" s="116"/>
      <c r="I138" s="116"/>
      <c r="J138" s="134"/>
      <c r="K138" s="130"/>
      <c r="L138" s="130"/>
      <c r="M138" s="131"/>
      <c r="N138" s="35" t="s">
        <v>54</v>
      </c>
      <c r="O138" s="74">
        <v>7850</v>
      </c>
      <c r="P138" s="35" t="s">
        <v>55</v>
      </c>
      <c r="Q138" s="35" t="s">
        <v>1355</v>
      </c>
      <c r="R138" s="35"/>
      <c r="S138" s="35"/>
    </row>
    <row r="139" spans="1:19" s="19" customFormat="1" x14ac:dyDescent="0.25">
      <c r="A139" s="119">
        <v>2131</v>
      </c>
      <c r="B139" s="123" t="s">
        <v>1356</v>
      </c>
      <c r="C139" s="124" t="s">
        <v>721</v>
      </c>
      <c r="D139" s="122" t="s">
        <v>1357</v>
      </c>
      <c r="E139" s="122" t="s">
        <v>1353</v>
      </c>
      <c r="F139" s="122" t="s">
        <v>1358</v>
      </c>
      <c r="G139" s="124" t="s">
        <v>721</v>
      </c>
      <c r="H139" s="116">
        <v>43944</v>
      </c>
      <c r="I139" s="116">
        <v>43944</v>
      </c>
      <c r="J139" s="134">
        <f>+I139+30</f>
        <v>43974</v>
      </c>
      <c r="K139" s="130">
        <v>234000</v>
      </c>
      <c r="L139" s="130"/>
      <c r="M139" s="131">
        <f>K139+L139</f>
        <v>234000</v>
      </c>
      <c r="N139" s="35" t="s">
        <v>204</v>
      </c>
      <c r="O139" s="73">
        <v>8357.1428571428569</v>
      </c>
      <c r="P139" s="35" t="s">
        <v>195</v>
      </c>
      <c r="Q139" s="35" t="s">
        <v>1355</v>
      </c>
      <c r="R139" s="35"/>
      <c r="S139" s="35"/>
    </row>
    <row r="140" spans="1:19" s="19" customFormat="1" x14ac:dyDescent="0.25">
      <c r="A140" s="119"/>
      <c r="B140" s="123"/>
      <c r="C140" s="124"/>
      <c r="D140" s="122"/>
      <c r="E140" s="122"/>
      <c r="F140" s="122"/>
      <c r="G140" s="124"/>
      <c r="H140" s="116"/>
      <c r="I140" s="116"/>
      <c r="J140" s="134"/>
      <c r="K140" s="130"/>
      <c r="L140" s="130"/>
      <c r="M140" s="131"/>
      <c r="N140" s="35" t="s">
        <v>186</v>
      </c>
      <c r="O140" s="73">
        <v>8357.1428571428569</v>
      </c>
      <c r="P140" s="35" t="s">
        <v>29</v>
      </c>
      <c r="Q140" s="35" t="s">
        <v>1355</v>
      </c>
      <c r="R140" s="35"/>
      <c r="S140" s="35"/>
    </row>
    <row r="141" spans="1:19" s="19" customFormat="1" x14ac:dyDescent="0.25">
      <c r="A141" s="119"/>
      <c r="B141" s="123"/>
      <c r="C141" s="124"/>
      <c r="D141" s="122"/>
      <c r="E141" s="122"/>
      <c r="F141" s="122"/>
      <c r="G141" s="124"/>
      <c r="H141" s="116"/>
      <c r="I141" s="116"/>
      <c r="J141" s="134"/>
      <c r="K141" s="130"/>
      <c r="L141" s="130"/>
      <c r="M141" s="131"/>
      <c r="N141" s="35" t="s">
        <v>218</v>
      </c>
      <c r="O141" s="73">
        <v>8357.1428571428569</v>
      </c>
      <c r="P141" s="35" t="s">
        <v>29</v>
      </c>
      <c r="Q141" s="35" t="s">
        <v>1355</v>
      </c>
      <c r="R141" s="35"/>
      <c r="S141" s="35"/>
    </row>
    <row r="142" spans="1:19" s="19" customFormat="1" x14ac:dyDescent="0.25">
      <c r="A142" s="119"/>
      <c r="B142" s="123"/>
      <c r="C142" s="124"/>
      <c r="D142" s="122"/>
      <c r="E142" s="122"/>
      <c r="F142" s="122"/>
      <c r="G142" s="124"/>
      <c r="H142" s="116"/>
      <c r="I142" s="116"/>
      <c r="J142" s="134"/>
      <c r="K142" s="130"/>
      <c r="L142" s="130"/>
      <c r="M142" s="131"/>
      <c r="N142" s="35" t="s">
        <v>117</v>
      </c>
      <c r="O142" s="73">
        <v>16714.285714285714</v>
      </c>
      <c r="P142" s="35" t="s">
        <v>29</v>
      </c>
      <c r="Q142" s="35" t="s">
        <v>1355</v>
      </c>
      <c r="R142" s="35"/>
      <c r="S142" s="35"/>
    </row>
    <row r="143" spans="1:19" s="19" customFormat="1" x14ac:dyDescent="0.25">
      <c r="A143" s="119"/>
      <c r="B143" s="123"/>
      <c r="C143" s="124"/>
      <c r="D143" s="122"/>
      <c r="E143" s="122"/>
      <c r="F143" s="122"/>
      <c r="G143" s="124"/>
      <c r="H143" s="116"/>
      <c r="I143" s="116"/>
      <c r="J143" s="134"/>
      <c r="K143" s="130"/>
      <c r="L143" s="130"/>
      <c r="M143" s="131"/>
      <c r="N143" s="35" t="s">
        <v>289</v>
      </c>
      <c r="O143" s="73">
        <v>16714.285714285714</v>
      </c>
      <c r="P143" s="35" t="s">
        <v>29</v>
      </c>
      <c r="Q143" s="35" t="s">
        <v>1355</v>
      </c>
      <c r="R143" s="35"/>
      <c r="S143" s="35"/>
    </row>
    <row r="144" spans="1:19" s="19" customFormat="1" x14ac:dyDescent="0.25">
      <c r="A144" s="119"/>
      <c r="B144" s="123"/>
      <c r="C144" s="124"/>
      <c r="D144" s="122"/>
      <c r="E144" s="122"/>
      <c r="F144" s="122"/>
      <c r="G144" s="124"/>
      <c r="H144" s="116"/>
      <c r="I144" s="116"/>
      <c r="J144" s="134"/>
      <c r="K144" s="130"/>
      <c r="L144" s="130"/>
      <c r="M144" s="131"/>
      <c r="N144" s="35" t="s">
        <v>28</v>
      </c>
      <c r="O144" s="73">
        <v>75214.28571428571</v>
      </c>
      <c r="P144" s="35" t="s">
        <v>29</v>
      </c>
      <c r="Q144" s="35" t="s">
        <v>1355</v>
      </c>
      <c r="R144" s="35"/>
      <c r="S144" s="35"/>
    </row>
    <row r="145" spans="1:20" s="19" customFormat="1" x14ac:dyDescent="0.25">
      <c r="A145" s="119"/>
      <c r="B145" s="123"/>
      <c r="C145" s="124"/>
      <c r="D145" s="122"/>
      <c r="E145" s="122"/>
      <c r="F145" s="122"/>
      <c r="G145" s="124"/>
      <c r="H145" s="116"/>
      <c r="I145" s="116"/>
      <c r="J145" s="134"/>
      <c r="K145" s="130"/>
      <c r="L145" s="130"/>
      <c r="M145" s="131"/>
      <c r="N145" s="35" t="s">
        <v>187</v>
      </c>
      <c r="O145" s="73">
        <v>16714.285714285714</v>
      </c>
      <c r="P145" s="35" t="s">
        <v>29</v>
      </c>
      <c r="Q145" s="35" t="s">
        <v>1355</v>
      </c>
      <c r="R145" s="35"/>
      <c r="S145" s="35"/>
    </row>
    <row r="146" spans="1:20" s="19" customFormat="1" x14ac:dyDescent="0.25">
      <c r="A146" s="119"/>
      <c r="B146" s="123"/>
      <c r="C146" s="124"/>
      <c r="D146" s="122"/>
      <c r="E146" s="122"/>
      <c r="F146" s="122"/>
      <c r="G146" s="124"/>
      <c r="H146" s="116"/>
      <c r="I146" s="116"/>
      <c r="J146" s="134"/>
      <c r="K146" s="130"/>
      <c r="L146" s="130"/>
      <c r="M146" s="131"/>
      <c r="N146" s="35" t="s">
        <v>144</v>
      </c>
      <c r="O146" s="73">
        <v>25071.428571428572</v>
      </c>
      <c r="P146" s="35" t="s">
        <v>29</v>
      </c>
      <c r="Q146" s="35" t="s">
        <v>1355</v>
      </c>
      <c r="R146" s="35"/>
      <c r="S146" s="35"/>
    </row>
    <row r="147" spans="1:20" s="19" customFormat="1" x14ac:dyDescent="0.25">
      <c r="A147" s="119"/>
      <c r="B147" s="123"/>
      <c r="C147" s="124"/>
      <c r="D147" s="122"/>
      <c r="E147" s="122"/>
      <c r="F147" s="122"/>
      <c r="G147" s="124"/>
      <c r="H147" s="116"/>
      <c r="I147" s="116"/>
      <c r="J147" s="134"/>
      <c r="K147" s="130"/>
      <c r="L147" s="130"/>
      <c r="M147" s="131"/>
      <c r="N147" s="35" t="s">
        <v>60</v>
      </c>
      <c r="O147" s="73">
        <v>16714.285714285714</v>
      </c>
      <c r="P147" s="35" t="s">
        <v>55</v>
      </c>
      <c r="Q147" s="35" t="s">
        <v>1355</v>
      </c>
      <c r="R147" s="35"/>
      <c r="S147" s="35"/>
    </row>
    <row r="148" spans="1:20" s="19" customFormat="1" x14ac:dyDescent="0.25">
      <c r="A148" s="119"/>
      <c r="B148" s="123"/>
      <c r="C148" s="124"/>
      <c r="D148" s="122"/>
      <c r="E148" s="122"/>
      <c r="F148" s="122"/>
      <c r="G148" s="124"/>
      <c r="H148" s="116"/>
      <c r="I148" s="116"/>
      <c r="J148" s="134"/>
      <c r="K148" s="130"/>
      <c r="L148" s="130"/>
      <c r="M148" s="131"/>
      <c r="N148" s="35" t="s">
        <v>171</v>
      </c>
      <c r="O148" s="73">
        <v>33428.571428571428</v>
      </c>
      <c r="P148" s="35" t="s">
        <v>55</v>
      </c>
      <c r="Q148" s="35" t="s">
        <v>1355</v>
      </c>
      <c r="R148" s="35"/>
      <c r="S148" s="35"/>
    </row>
    <row r="149" spans="1:20" s="19" customFormat="1" x14ac:dyDescent="0.25">
      <c r="A149" s="119"/>
      <c r="B149" s="123"/>
      <c r="C149" s="124"/>
      <c r="D149" s="122"/>
      <c r="E149" s="122"/>
      <c r="F149" s="122"/>
      <c r="G149" s="124"/>
      <c r="H149" s="116"/>
      <c r="I149" s="116"/>
      <c r="J149" s="134"/>
      <c r="K149" s="130"/>
      <c r="L149" s="130"/>
      <c r="M149" s="131"/>
      <c r="N149" s="35" t="s">
        <v>54</v>
      </c>
      <c r="O149" s="73">
        <v>8357.1428571428569</v>
      </c>
      <c r="P149" s="35" t="s">
        <v>55</v>
      </c>
      <c r="Q149" s="35" t="s">
        <v>1355</v>
      </c>
      <c r="R149" s="35"/>
      <c r="S149" s="35"/>
    </row>
    <row r="150" spans="1:20" s="19" customFormat="1" x14ac:dyDescent="0.25">
      <c r="A150" s="32">
        <v>2132</v>
      </c>
      <c r="B150" s="40" t="s">
        <v>1359</v>
      </c>
      <c r="C150" s="33" t="s">
        <v>1073</v>
      </c>
      <c r="D150" s="35" t="s">
        <v>1360</v>
      </c>
      <c r="E150" s="35" t="s">
        <v>1327</v>
      </c>
      <c r="F150" s="35" t="s">
        <v>1361</v>
      </c>
      <c r="G150" s="43"/>
      <c r="H150" s="36">
        <v>43946</v>
      </c>
      <c r="I150" s="36">
        <v>43946</v>
      </c>
      <c r="J150" s="84">
        <f t="shared" ref="J150:J167" si="11">+I150+30</f>
        <v>43976</v>
      </c>
      <c r="K150" s="72">
        <v>5372000</v>
      </c>
      <c r="L150" s="72">
        <v>0</v>
      </c>
      <c r="M150" s="73">
        <f t="shared" ref="M150:M167" si="12">K150+L150</f>
        <v>5372000</v>
      </c>
      <c r="N150" s="35" t="s">
        <v>278</v>
      </c>
      <c r="O150" s="73">
        <f t="shared" ref="O150:O166" si="13">K150</f>
        <v>5372000</v>
      </c>
      <c r="P150" s="35" t="s">
        <v>36</v>
      </c>
      <c r="Q150" s="35">
        <v>3512</v>
      </c>
      <c r="R150" s="35"/>
      <c r="S150" s="35"/>
      <c r="T150" s="35"/>
    </row>
    <row r="151" spans="1:20" s="19" customFormat="1" x14ac:dyDescent="0.25">
      <c r="A151" s="32">
        <v>2133</v>
      </c>
      <c r="B151" s="40" t="s">
        <v>1362</v>
      </c>
      <c r="C151" s="33" t="s">
        <v>1073</v>
      </c>
      <c r="D151" s="35" t="s">
        <v>1363</v>
      </c>
      <c r="E151" s="35" t="s">
        <v>1327</v>
      </c>
      <c r="F151" s="35" t="s">
        <v>1364</v>
      </c>
      <c r="G151" s="43"/>
      <c r="H151" s="36">
        <v>43946</v>
      </c>
      <c r="I151" s="36">
        <v>43946</v>
      </c>
      <c r="J151" s="84">
        <f t="shared" si="11"/>
        <v>43976</v>
      </c>
      <c r="K151" s="72">
        <v>5202000</v>
      </c>
      <c r="L151" s="72">
        <v>0</v>
      </c>
      <c r="M151" s="73">
        <f t="shared" si="12"/>
        <v>5202000</v>
      </c>
      <c r="N151" s="35" t="s">
        <v>278</v>
      </c>
      <c r="O151" s="73">
        <f t="shared" si="13"/>
        <v>5202000</v>
      </c>
      <c r="P151" s="35" t="s">
        <v>36</v>
      </c>
      <c r="Q151" s="35">
        <v>3513</v>
      </c>
      <c r="R151" s="35"/>
      <c r="S151" s="35"/>
      <c r="T151" s="35"/>
    </row>
    <row r="152" spans="1:20" s="19" customFormat="1" x14ac:dyDescent="0.25">
      <c r="A152" s="32">
        <v>2134</v>
      </c>
      <c r="B152" s="40" t="s">
        <v>1365</v>
      </c>
      <c r="C152" s="33" t="s">
        <v>1073</v>
      </c>
      <c r="D152" s="35" t="s">
        <v>1366</v>
      </c>
      <c r="E152" s="35" t="s">
        <v>1367</v>
      </c>
      <c r="F152" s="35" t="s">
        <v>1368</v>
      </c>
      <c r="G152" s="43"/>
      <c r="H152" s="36">
        <v>43945</v>
      </c>
      <c r="I152" s="36">
        <v>43945</v>
      </c>
      <c r="J152" s="84">
        <f t="shared" si="11"/>
        <v>43975</v>
      </c>
      <c r="K152" s="72">
        <v>5440000</v>
      </c>
      <c r="L152" s="72">
        <v>0</v>
      </c>
      <c r="M152" s="73">
        <f t="shared" si="12"/>
        <v>5440000</v>
      </c>
      <c r="N152" s="35" t="s">
        <v>1323</v>
      </c>
      <c r="O152" s="73">
        <f t="shared" si="13"/>
        <v>5440000</v>
      </c>
      <c r="P152" s="35" t="s">
        <v>36</v>
      </c>
      <c r="Q152" s="35">
        <v>3514</v>
      </c>
      <c r="R152" s="35"/>
      <c r="S152" s="35"/>
      <c r="T152" s="35"/>
    </row>
    <row r="153" spans="1:20" s="19" customFormat="1" x14ac:dyDescent="0.25">
      <c r="A153" s="32">
        <v>2135</v>
      </c>
      <c r="B153" s="40" t="s">
        <v>1369</v>
      </c>
      <c r="C153" s="33" t="s">
        <v>1653</v>
      </c>
      <c r="D153" s="87" t="s">
        <v>1370</v>
      </c>
      <c r="E153" s="35" t="s">
        <v>162</v>
      </c>
      <c r="F153" s="35" t="s">
        <v>1371</v>
      </c>
      <c r="G153" s="43"/>
      <c r="H153" s="36">
        <v>43948</v>
      </c>
      <c r="I153" s="36">
        <v>43948</v>
      </c>
      <c r="J153" s="84">
        <f t="shared" si="11"/>
        <v>43978</v>
      </c>
      <c r="K153" s="72">
        <v>6584135</v>
      </c>
      <c r="L153" s="72">
        <v>0</v>
      </c>
      <c r="M153" s="73">
        <f t="shared" si="12"/>
        <v>6584135</v>
      </c>
      <c r="N153" s="35" t="s">
        <v>154</v>
      </c>
      <c r="O153" s="73">
        <f t="shared" si="13"/>
        <v>6584135</v>
      </c>
      <c r="P153" s="35" t="s">
        <v>55</v>
      </c>
      <c r="Q153" s="22">
        <v>3515</v>
      </c>
      <c r="R153" s="35"/>
      <c r="S153" s="35"/>
      <c r="T153" s="35"/>
    </row>
    <row r="154" spans="1:20" s="19" customFormat="1" x14ac:dyDescent="0.25">
      <c r="A154" s="32">
        <v>2136</v>
      </c>
      <c r="B154" s="40" t="s">
        <v>1372</v>
      </c>
      <c r="C154" s="33" t="s">
        <v>1105</v>
      </c>
      <c r="D154" s="35">
        <v>305710</v>
      </c>
      <c r="E154" s="35" t="s">
        <v>123</v>
      </c>
      <c r="F154" s="35" t="s">
        <v>1373</v>
      </c>
      <c r="G154" s="43"/>
      <c r="H154" s="36">
        <v>43945</v>
      </c>
      <c r="I154" s="36">
        <v>43945</v>
      </c>
      <c r="J154" s="84">
        <f t="shared" si="11"/>
        <v>43975</v>
      </c>
      <c r="K154" s="72">
        <v>990120</v>
      </c>
      <c r="L154" s="72">
        <v>122006</v>
      </c>
      <c r="M154" s="73">
        <f t="shared" si="12"/>
        <v>1112126</v>
      </c>
      <c r="N154" s="35" t="s">
        <v>187</v>
      </c>
      <c r="O154" s="73">
        <f t="shared" si="13"/>
        <v>990120</v>
      </c>
      <c r="P154" s="35" t="s">
        <v>29</v>
      </c>
      <c r="Q154" s="22">
        <v>3516</v>
      </c>
      <c r="R154" s="35"/>
      <c r="S154" s="35"/>
    </row>
    <row r="155" spans="1:20" s="19" customFormat="1" x14ac:dyDescent="0.25">
      <c r="A155" s="32">
        <v>2137</v>
      </c>
      <c r="B155" s="40" t="s">
        <v>1374</v>
      </c>
      <c r="C155" s="33" t="s">
        <v>1073</v>
      </c>
      <c r="D155" s="87" t="s">
        <v>1375</v>
      </c>
      <c r="E155" s="35" t="s">
        <v>162</v>
      </c>
      <c r="F155" s="35" t="s">
        <v>1376</v>
      </c>
      <c r="G155" s="43"/>
      <c r="H155" s="36">
        <v>43948</v>
      </c>
      <c r="I155" s="36">
        <v>43948</v>
      </c>
      <c r="J155" s="84">
        <f t="shared" si="11"/>
        <v>43978</v>
      </c>
      <c r="K155" s="72">
        <v>9200000</v>
      </c>
      <c r="L155" s="72">
        <v>0</v>
      </c>
      <c r="M155" s="73">
        <f t="shared" si="12"/>
        <v>9200000</v>
      </c>
      <c r="N155" s="35" t="s">
        <v>1323</v>
      </c>
      <c r="O155" s="73">
        <f t="shared" si="13"/>
        <v>9200000</v>
      </c>
      <c r="P155" s="35" t="s">
        <v>494</v>
      </c>
      <c r="Q155" s="22">
        <v>3517</v>
      </c>
      <c r="R155" s="35"/>
      <c r="S155" s="35"/>
    </row>
    <row r="156" spans="1:20" s="19" customFormat="1" x14ac:dyDescent="0.25">
      <c r="A156" s="32">
        <v>2138</v>
      </c>
      <c r="B156" s="40" t="s">
        <v>1377</v>
      </c>
      <c r="C156" s="33" t="s">
        <v>1668</v>
      </c>
      <c r="D156" s="35">
        <v>229</v>
      </c>
      <c r="E156" s="35" t="s">
        <v>640</v>
      </c>
      <c r="F156" s="35" t="s">
        <v>641</v>
      </c>
      <c r="G156" s="43"/>
      <c r="H156" s="36">
        <v>43941</v>
      </c>
      <c r="I156" s="36">
        <v>43941</v>
      </c>
      <c r="J156" s="84">
        <f t="shared" si="11"/>
        <v>43971</v>
      </c>
      <c r="K156" s="72">
        <v>545000</v>
      </c>
      <c r="L156" s="72">
        <v>103550</v>
      </c>
      <c r="M156" s="73">
        <f t="shared" si="12"/>
        <v>648550</v>
      </c>
      <c r="N156" s="35" t="s">
        <v>204</v>
      </c>
      <c r="O156" s="73">
        <f t="shared" si="13"/>
        <v>545000</v>
      </c>
      <c r="P156" s="35" t="s">
        <v>195</v>
      </c>
      <c r="Q156" s="22" t="s">
        <v>1378</v>
      </c>
      <c r="R156" s="35"/>
      <c r="S156" s="35"/>
    </row>
    <row r="157" spans="1:20" s="19" customFormat="1" x14ac:dyDescent="0.25">
      <c r="A157" s="32">
        <v>2139</v>
      </c>
      <c r="B157" s="40" t="s">
        <v>1379</v>
      </c>
      <c r="C157" s="33" t="s">
        <v>1668</v>
      </c>
      <c r="D157" s="35">
        <v>230</v>
      </c>
      <c r="E157" s="35" t="s">
        <v>640</v>
      </c>
      <c r="F157" s="35" t="s">
        <v>641</v>
      </c>
      <c r="G157" s="43"/>
      <c r="H157" s="36">
        <v>43941</v>
      </c>
      <c r="I157" s="36">
        <v>43941</v>
      </c>
      <c r="J157" s="84">
        <f t="shared" si="11"/>
        <v>43971</v>
      </c>
      <c r="K157" s="72">
        <v>420000</v>
      </c>
      <c r="L157" s="72">
        <v>79800</v>
      </c>
      <c r="M157" s="73">
        <f t="shared" si="12"/>
        <v>499800</v>
      </c>
      <c r="N157" s="35" t="s">
        <v>204</v>
      </c>
      <c r="O157" s="73">
        <f t="shared" si="13"/>
        <v>420000</v>
      </c>
      <c r="P157" s="35" t="s">
        <v>195</v>
      </c>
      <c r="Q157" s="22" t="s">
        <v>1380</v>
      </c>
      <c r="R157" s="35"/>
      <c r="S157" s="35"/>
    </row>
    <row r="158" spans="1:20" s="19" customFormat="1" x14ac:dyDescent="0.25">
      <c r="A158" s="32">
        <v>2140</v>
      </c>
      <c r="B158" s="40" t="s">
        <v>1381</v>
      </c>
      <c r="C158" s="33" t="s">
        <v>1668</v>
      </c>
      <c r="D158" s="35">
        <v>231</v>
      </c>
      <c r="E158" s="35" t="s">
        <v>640</v>
      </c>
      <c r="F158" s="35" t="s">
        <v>641</v>
      </c>
      <c r="G158" s="43"/>
      <c r="H158" s="36">
        <v>43941</v>
      </c>
      <c r="I158" s="36">
        <v>43941</v>
      </c>
      <c r="J158" s="84">
        <f t="shared" si="11"/>
        <v>43971</v>
      </c>
      <c r="K158" s="72">
        <v>275000</v>
      </c>
      <c r="L158" s="72">
        <v>52250</v>
      </c>
      <c r="M158" s="73">
        <f t="shared" si="12"/>
        <v>327250</v>
      </c>
      <c r="N158" s="35" t="s">
        <v>204</v>
      </c>
      <c r="O158" s="73">
        <f t="shared" si="13"/>
        <v>275000</v>
      </c>
      <c r="P158" s="35" t="s">
        <v>195</v>
      </c>
      <c r="Q158" s="22" t="s">
        <v>1382</v>
      </c>
      <c r="R158" s="35"/>
      <c r="S158" s="35"/>
    </row>
    <row r="159" spans="1:20" s="19" customFormat="1" x14ac:dyDescent="0.25">
      <c r="A159" s="32">
        <v>2141</v>
      </c>
      <c r="B159" s="40" t="s">
        <v>1383</v>
      </c>
      <c r="C159" s="33" t="s">
        <v>31</v>
      </c>
      <c r="D159" s="35" t="s">
        <v>1384</v>
      </c>
      <c r="E159" s="35" t="s">
        <v>554</v>
      </c>
      <c r="F159" s="35" t="s">
        <v>1385</v>
      </c>
      <c r="G159" s="43"/>
      <c r="H159" s="36">
        <v>43946</v>
      </c>
      <c r="I159" s="36">
        <v>43946</v>
      </c>
      <c r="J159" s="84">
        <f t="shared" si="11"/>
        <v>43976</v>
      </c>
      <c r="K159" s="72">
        <v>324000</v>
      </c>
      <c r="L159" s="72">
        <v>0</v>
      </c>
      <c r="M159" s="73">
        <f t="shared" si="12"/>
        <v>324000</v>
      </c>
      <c r="N159" s="35" t="s">
        <v>73</v>
      </c>
      <c r="O159" s="73">
        <f t="shared" si="13"/>
        <v>324000</v>
      </c>
      <c r="P159" s="35" t="s">
        <v>36</v>
      </c>
      <c r="Q159" s="22" t="s">
        <v>1386</v>
      </c>
      <c r="R159" s="35"/>
      <c r="S159" s="35"/>
      <c r="T159" s="35"/>
    </row>
    <row r="160" spans="1:20" s="19" customFormat="1" x14ac:dyDescent="0.25">
      <c r="A160" s="32">
        <v>2142</v>
      </c>
      <c r="B160" s="40" t="s">
        <v>1387</v>
      </c>
      <c r="C160" s="33" t="s">
        <v>1685</v>
      </c>
      <c r="D160" s="87" t="s">
        <v>1388</v>
      </c>
      <c r="E160" s="35" t="s">
        <v>162</v>
      </c>
      <c r="F160" s="35" t="s">
        <v>1371</v>
      </c>
      <c r="G160" s="43"/>
      <c r="H160" s="36">
        <v>43948</v>
      </c>
      <c r="I160" s="36">
        <v>43948</v>
      </c>
      <c r="J160" s="84">
        <f t="shared" si="11"/>
        <v>43978</v>
      </c>
      <c r="K160" s="72">
        <v>13559210</v>
      </c>
      <c r="L160" s="72">
        <v>0</v>
      </c>
      <c r="M160" s="73">
        <f t="shared" si="12"/>
        <v>13559210</v>
      </c>
      <c r="N160" s="83" t="s">
        <v>94</v>
      </c>
      <c r="O160" s="73">
        <f t="shared" si="13"/>
        <v>13559210</v>
      </c>
      <c r="P160" s="35" t="s">
        <v>95</v>
      </c>
      <c r="Q160" s="22" t="s">
        <v>1389</v>
      </c>
      <c r="R160" s="35"/>
      <c r="S160" s="35"/>
    </row>
    <row r="161" spans="1:20" s="19" customFormat="1" x14ac:dyDescent="0.25">
      <c r="A161" s="32">
        <v>2143</v>
      </c>
      <c r="B161" s="40" t="s">
        <v>1390</v>
      </c>
      <c r="C161" s="33" t="s">
        <v>31</v>
      </c>
      <c r="D161" s="87" t="s">
        <v>1391</v>
      </c>
      <c r="E161" s="35" t="s">
        <v>162</v>
      </c>
      <c r="F161" s="35" t="s">
        <v>1392</v>
      </c>
      <c r="G161" s="43"/>
      <c r="H161" s="36">
        <v>43948</v>
      </c>
      <c r="I161" s="36">
        <v>43948</v>
      </c>
      <c r="J161" s="84">
        <f t="shared" si="11"/>
        <v>43978</v>
      </c>
      <c r="K161" s="72">
        <v>61174518</v>
      </c>
      <c r="L161" s="72">
        <v>0</v>
      </c>
      <c r="M161" s="73">
        <f t="shared" si="12"/>
        <v>61174518</v>
      </c>
      <c r="N161" s="82" t="s">
        <v>279</v>
      </c>
      <c r="O161" s="73">
        <f t="shared" si="13"/>
        <v>61174518</v>
      </c>
      <c r="P161" s="35" t="s">
        <v>36</v>
      </c>
      <c r="Q161" s="22" t="s">
        <v>1393</v>
      </c>
      <c r="R161" s="35"/>
      <c r="S161" s="35"/>
      <c r="T161" s="35"/>
    </row>
    <row r="162" spans="1:20" s="19" customFormat="1" x14ac:dyDescent="0.25">
      <c r="A162" s="32">
        <v>2144</v>
      </c>
      <c r="B162" s="40" t="s">
        <v>1394</v>
      </c>
      <c r="C162" s="33" t="s">
        <v>1525</v>
      </c>
      <c r="D162" s="87" t="s">
        <v>1395</v>
      </c>
      <c r="E162" s="35" t="s">
        <v>162</v>
      </c>
      <c r="F162" s="35" t="s">
        <v>1396</v>
      </c>
      <c r="G162" s="43"/>
      <c r="H162" s="36">
        <v>43948</v>
      </c>
      <c r="I162" s="36">
        <v>43948</v>
      </c>
      <c r="J162" s="84">
        <f t="shared" si="11"/>
        <v>43978</v>
      </c>
      <c r="K162" s="72">
        <v>41137197</v>
      </c>
      <c r="L162" s="72">
        <v>0</v>
      </c>
      <c r="M162" s="73">
        <f t="shared" si="12"/>
        <v>41137197</v>
      </c>
      <c r="N162" s="35" t="s">
        <v>204</v>
      </c>
      <c r="O162" s="73">
        <f t="shared" si="13"/>
        <v>41137197</v>
      </c>
      <c r="P162" s="35" t="s">
        <v>195</v>
      </c>
      <c r="Q162" s="22" t="s">
        <v>1397</v>
      </c>
      <c r="R162" s="35"/>
      <c r="S162" s="35"/>
    </row>
    <row r="163" spans="1:20" s="19" customFormat="1" x14ac:dyDescent="0.25">
      <c r="A163" s="32">
        <v>2145</v>
      </c>
      <c r="B163" s="40" t="s">
        <v>1398</v>
      </c>
      <c r="C163" s="33" t="s">
        <v>1073</v>
      </c>
      <c r="D163" s="87" t="s">
        <v>1399</v>
      </c>
      <c r="E163" s="35" t="s">
        <v>162</v>
      </c>
      <c r="F163" s="35" t="s">
        <v>1400</v>
      </c>
      <c r="G163" s="43"/>
      <c r="H163" s="36">
        <v>43948</v>
      </c>
      <c r="I163" s="36">
        <v>43948</v>
      </c>
      <c r="J163" s="84">
        <f t="shared" si="11"/>
        <v>43978</v>
      </c>
      <c r="K163" s="72">
        <v>40633117</v>
      </c>
      <c r="L163" s="72">
        <v>0</v>
      </c>
      <c r="M163" s="73">
        <f t="shared" si="12"/>
        <v>40633117</v>
      </c>
      <c r="N163" s="35" t="s">
        <v>1136</v>
      </c>
      <c r="O163" s="73">
        <f t="shared" si="13"/>
        <v>40633117</v>
      </c>
      <c r="P163" s="35" t="s">
        <v>1137</v>
      </c>
      <c r="Q163" s="22" t="s">
        <v>1401</v>
      </c>
      <c r="R163" s="35"/>
      <c r="S163" s="35"/>
    </row>
    <row r="164" spans="1:20" s="19" customFormat="1" x14ac:dyDescent="0.25">
      <c r="A164" s="32">
        <v>2146</v>
      </c>
      <c r="B164" s="40" t="s">
        <v>1402</v>
      </c>
      <c r="C164" s="33" t="s">
        <v>1073</v>
      </c>
      <c r="D164" s="35">
        <v>14027</v>
      </c>
      <c r="E164" s="35" t="s">
        <v>1327</v>
      </c>
      <c r="F164" s="35" t="s">
        <v>1403</v>
      </c>
      <c r="G164" s="43"/>
      <c r="H164" s="36">
        <v>43948</v>
      </c>
      <c r="I164" s="36">
        <v>43948</v>
      </c>
      <c r="J164" s="84">
        <f t="shared" si="11"/>
        <v>43978</v>
      </c>
      <c r="K164" s="72">
        <v>5372000</v>
      </c>
      <c r="L164" s="72">
        <v>0</v>
      </c>
      <c r="M164" s="73">
        <f t="shared" si="12"/>
        <v>5372000</v>
      </c>
      <c r="N164" s="35" t="s">
        <v>278</v>
      </c>
      <c r="O164" s="73">
        <f t="shared" si="13"/>
        <v>5372000</v>
      </c>
      <c r="P164" s="35" t="s">
        <v>36</v>
      </c>
      <c r="Q164" s="22" t="s">
        <v>1404</v>
      </c>
      <c r="R164" s="35"/>
      <c r="S164" s="35"/>
      <c r="T164" s="35"/>
    </row>
    <row r="165" spans="1:20" s="19" customFormat="1" x14ac:dyDescent="0.25">
      <c r="A165" s="32">
        <v>2147</v>
      </c>
      <c r="B165" s="40" t="s">
        <v>1405</v>
      </c>
      <c r="C165" s="33" t="s">
        <v>1198</v>
      </c>
      <c r="D165" s="35">
        <v>4741913</v>
      </c>
      <c r="E165" s="35" t="s">
        <v>139</v>
      </c>
      <c r="F165" s="35" t="s">
        <v>1406</v>
      </c>
      <c r="G165" s="43"/>
      <c r="H165" s="36">
        <v>43938</v>
      </c>
      <c r="I165" s="36">
        <v>43938</v>
      </c>
      <c r="J165" s="84">
        <f t="shared" si="11"/>
        <v>43968</v>
      </c>
      <c r="K165" s="72">
        <v>321160</v>
      </c>
      <c r="L165" s="72">
        <v>0</v>
      </c>
      <c r="M165" s="73">
        <f t="shared" si="12"/>
        <v>321160</v>
      </c>
      <c r="N165" s="35" t="s">
        <v>28</v>
      </c>
      <c r="O165" s="73">
        <f t="shared" si="13"/>
        <v>321160</v>
      </c>
      <c r="P165" s="35" t="s">
        <v>29</v>
      </c>
      <c r="Q165" s="22" t="s">
        <v>1407</v>
      </c>
      <c r="R165" s="35"/>
      <c r="S165" s="35"/>
    </row>
    <row r="166" spans="1:20" s="19" customFormat="1" x14ac:dyDescent="0.25">
      <c r="A166" s="32">
        <v>2148</v>
      </c>
      <c r="B166" s="40" t="s">
        <v>1408</v>
      </c>
      <c r="C166" s="35"/>
      <c r="D166" s="35">
        <v>5215</v>
      </c>
      <c r="E166" s="35" t="s">
        <v>359</v>
      </c>
      <c r="F166" s="35" t="s">
        <v>1409</v>
      </c>
      <c r="G166" s="43"/>
      <c r="H166" s="36">
        <v>43926</v>
      </c>
      <c r="I166" s="36">
        <v>43926</v>
      </c>
      <c r="J166" s="84">
        <f t="shared" si="11"/>
        <v>43956</v>
      </c>
      <c r="K166" s="72">
        <v>35650</v>
      </c>
      <c r="L166" s="72">
        <v>0</v>
      </c>
      <c r="M166" s="73">
        <f t="shared" si="12"/>
        <v>35650</v>
      </c>
      <c r="N166" s="35" t="s">
        <v>28</v>
      </c>
      <c r="O166" s="73">
        <f t="shared" si="13"/>
        <v>35650</v>
      </c>
      <c r="P166" s="35" t="s">
        <v>29</v>
      </c>
      <c r="Q166" s="22" t="s">
        <v>1410</v>
      </c>
      <c r="R166" s="35"/>
      <c r="S166" s="35"/>
    </row>
    <row r="167" spans="1:20" s="19" customFormat="1" x14ac:dyDescent="0.25">
      <c r="A167" s="119">
        <v>2149</v>
      </c>
      <c r="B167" s="120" t="s">
        <v>1411</v>
      </c>
      <c r="C167" s="120" t="s">
        <v>31</v>
      </c>
      <c r="D167" s="122">
        <v>881</v>
      </c>
      <c r="E167" s="122" t="s">
        <v>1412</v>
      </c>
      <c r="F167" s="122" t="s">
        <v>1413</v>
      </c>
      <c r="G167" s="43"/>
      <c r="H167" s="116">
        <v>43948</v>
      </c>
      <c r="I167" s="116">
        <v>43948</v>
      </c>
      <c r="J167" s="134">
        <f t="shared" si="11"/>
        <v>43978</v>
      </c>
      <c r="K167" s="130">
        <v>3407000</v>
      </c>
      <c r="L167" s="130">
        <v>0</v>
      </c>
      <c r="M167" s="131">
        <f t="shared" si="12"/>
        <v>3407000</v>
      </c>
      <c r="N167" s="35" t="s">
        <v>117</v>
      </c>
      <c r="O167" s="38">
        <v>378556</v>
      </c>
      <c r="P167" s="35" t="s">
        <v>29</v>
      </c>
      <c r="Q167" s="22" t="s">
        <v>1414</v>
      </c>
      <c r="R167" s="35"/>
      <c r="S167" s="35"/>
    </row>
    <row r="168" spans="1:20" s="19" customFormat="1" x14ac:dyDescent="0.25">
      <c r="A168" s="119"/>
      <c r="B168" s="120"/>
      <c r="C168" s="120"/>
      <c r="D168" s="122"/>
      <c r="E168" s="122"/>
      <c r="F168" s="122"/>
      <c r="G168" s="43"/>
      <c r="H168" s="116"/>
      <c r="I168" s="116"/>
      <c r="J168" s="134"/>
      <c r="K168" s="130"/>
      <c r="L168" s="130"/>
      <c r="M168" s="131"/>
      <c r="N168" s="35" t="s">
        <v>28</v>
      </c>
      <c r="O168" s="38">
        <v>757111</v>
      </c>
      <c r="P168" s="35" t="s">
        <v>29</v>
      </c>
      <c r="Q168" s="22" t="s">
        <v>1414</v>
      </c>
      <c r="R168" s="35"/>
      <c r="S168" s="35"/>
    </row>
    <row r="169" spans="1:20" s="19" customFormat="1" x14ac:dyDescent="0.25">
      <c r="A169" s="119"/>
      <c r="B169" s="120"/>
      <c r="C169" s="120"/>
      <c r="D169" s="122"/>
      <c r="E169" s="122"/>
      <c r="F169" s="122"/>
      <c r="G169" s="43"/>
      <c r="H169" s="116"/>
      <c r="I169" s="116"/>
      <c r="J169" s="134"/>
      <c r="K169" s="130"/>
      <c r="L169" s="130"/>
      <c r="M169" s="131"/>
      <c r="N169" s="35" t="s">
        <v>21</v>
      </c>
      <c r="O169" s="38">
        <v>757111</v>
      </c>
      <c r="P169" s="35" t="s">
        <v>22</v>
      </c>
      <c r="Q169" s="22" t="s">
        <v>1414</v>
      </c>
      <c r="R169" s="35"/>
      <c r="S169" s="35"/>
    </row>
    <row r="170" spans="1:20" s="19" customFormat="1" x14ac:dyDescent="0.25">
      <c r="A170" s="119"/>
      <c r="B170" s="120"/>
      <c r="C170" s="120"/>
      <c r="D170" s="122"/>
      <c r="E170" s="122"/>
      <c r="F170" s="122"/>
      <c r="G170" s="43"/>
      <c r="H170" s="116"/>
      <c r="I170" s="116"/>
      <c r="J170" s="134"/>
      <c r="K170" s="130"/>
      <c r="L170" s="130"/>
      <c r="M170" s="131"/>
      <c r="N170" s="35" t="s">
        <v>44</v>
      </c>
      <c r="O170" s="38">
        <v>1514222</v>
      </c>
      <c r="P170" s="35" t="s">
        <v>99</v>
      </c>
      <c r="Q170" s="22" t="s">
        <v>1414</v>
      </c>
      <c r="R170" s="35"/>
      <c r="S170" s="35"/>
    </row>
    <row r="171" spans="1:20" s="19" customFormat="1" x14ac:dyDescent="0.25">
      <c r="A171" s="32">
        <v>2150</v>
      </c>
      <c r="B171" s="33" t="s">
        <v>1415</v>
      </c>
      <c r="C171" s="43" t="s">
        <v>721</v>
      </c>
      <c r="D171" s="35">
        <v>452</v>
      </c>
      <c r="E171" s="35" t="s">
        <v>1416</v>
      </c>
      <c r="F171" s="35" t="s">
        <v>1417</v>
      </c>
      <c r="G171" s="43" t="s">
        <v>721</v>
      </c>
      <c r="H171" s="36">
        <v>43944</v>
      </c>
      <c r="I171" s="36">
        <v>43944</v>
      </c>
      <c r="J171" s="84">
        <f t="shared" ref="J171:J188" si="14">+I171+30</f>
        <v>43974</v>
      </c>
      <c r="K171" s="72">
        <v>282600</v>
      </c>
      <c r="L171" s="72">
        <v>0</v>
      </c>
      <c r="M171" s="73">
        <f t="shared" ref="M171:M211" si="15">K171+L171</f>
        <v>282600</v>
      </c>
      <c r="N171" s="35" t="s">
        <v>1145</v>
      </c>
      <c r="O171" s="72">
        <v>282600</v>
      </c>
      <c r="P171" s="35" t="s">
        <v>1145</v>
      </c>
      <c r="Q171" s="52" t="s">
        <v>1418</v>
      </c>
      <c r="R171" s="35"/>
      <c r="S171" s="35"/>
    </row>
    <row r="172" spans="1:20" s="19" customFormat="1" x14ac:dyDescent="0.25">
      <c r="A172" s="32">
        <v>2151</v>
      </c>
      <c r="B172" s="33" t="s">
        <v>1419</v>
      </c>
      <c r="C172" s="43" t="s">
        <v>721</v>
      </c>
      <c r="D172" s="35">
        <v>453</v>
      </c>
      <c r="E172" s="35" t="s">
        <v>1416</v>
      </c>
      <c r="F172" s="35" t="s">
        <v>1420</v>
      </c>
      <c r="G172" s="43" t="s">
        <v>721</v>
      </c>
      <c r="H172" s="36">
        <v>43944</v>
      </c>
      <c r="I172" s="36">
        <v>43944</v>
      </c>
      <c r="J172" s="84">
        <f t="shared" si="14"/>
        <v>43974</v>
      </c>
      <c r="K172" s="72">
        <v>374400</v>
      </c>
      <c r="L172" s="72">
        <v>0</v>
      </c>
      <c r="M172" s="73">
        <f t="shared" si="15"/>
        <v>374400</v>
      </c>
      <c r="N172" s="35" t="s">
        <v>1145</v>
      </c>
      <c r="O172" s="72">
        <v>374400</v>
      </c>
      <c r="P172" s="35" t="s">
        <v>1145</v>
      </c>
      <c r="Q172" s="52" t="s">
        <v>1418</v>
      </c>
      <c r="R172" s="35"/>
      <c r="S172" s="35"/>
    </row>
    <row r="173" spans="1:20" s="19" customFormat="1" x14ac:dyDescent="0.25">
      <c r="A173" s="32">
        <v>2152</v>
      </c>
      <c r="B173" s="33" t="s">
        <v>1421</v>
      </c>
      <c r="C173" s="33" t="s">
        <v>1148</v>
      </c>
      <c r="D173" s="35" t="s">
        <v>1422</v>
      </c>
      <c r="E173" s="35" t="s">
        <v>984</v>
      </c>
      <c r="F173" s="35" t="s">
        <v>1423</v>
      </c>
      <c r="G173" s="43"/>
      <c r="H173" s="36">
        <v>43938</v>
      </c>
      <c r="I173" s="36">
        <v>43938</v>
      </c>
      <c r="J173" s="84">
        <f t="shared" si="14"/>
        <v>43968</v>
      </c>
      <c r="K173" s="72">
        <v>2065970</v>
      </c>
      <c r="L173" s="72">
        <v>0</v>
      </c>
      <c r="M173" s="73">
        <f t="shared" si="15"/>
        <v>2065970</v>
      </c>
      <c r="N173" s="35" t="s">
        <v>28</v>
      </c>
      <c r="O173" s="73">
        <f t="shared" ref="O173:O216" si="16">+K173</f>
        <v>2065970</v>
      </c>
      <c r="P173" s="35" t="s">
        <v>29</v>
      </c>
      <c r="Q173" s="22">
        <v>3526</v>
      </c>
      <c r="R173" s="35"/>
      <c r="S173" s="35"/>
    </row>
    <row r="174" spans="1:20" s="19" customFormat="1" x14ac:dyDescent="0.25">
      <c r="A174" s="32">
        <v>2153</v>
      </c>
      <c r="B174" s="33" t="s">
        <v>1424</v>
      </c>
      <c r="C174" s="33" t="s">
        <v>1450</v>
      </c>
      <c r="D174" s="35">
        <v>27080</v>
      </c>
      <c r="E174" s="35" t="s">
        <v>1425</v>
      </c>
      <c r="F174" s="35" t="s">
        <v>1426</v>
      </c>
      <c r="G174" s="43"/>
      <c r="H174" s="36">
        <v>43922</v>
      </c>
      <c r="I174" s="36">
        <v>43922</v>
      </c>
      <c r="J174" s="84">
        <f t="shared" si="14"/>
        <v>43952</v>
      </c>
      <c r="K174" s="72">
        <v>4880475</v>
      </c>
      <c r="L174" s="72">
        <v>927290</v>
      </c>
      <c r="M174" s="73">
        <f t="shared" si="15"/>
        <v>5807765</v>
      </c>
      <c r="N174" s="35" t="s">
        <v>28</v>
      </c>
      <c r="O174" s="73">
        <f t="shared" si="16"/>
        <v>4880475</v>
      </c>
      <c r="P174" s="35" t="s">
        <v>29</v>
      </c>
      <c r="Q174" s="22">
        <v>3527</v>
      </c>
      <c r="R174" s="35"/>
      <c r="S174" s="35"/>
    </row>
    <row r="175" spans="1:20" s="19" customFormat="1" x14ac:dyDescent="0.25">
      <c r="A175" s="32">
        <v>2154</v>
      </c>
      <c r="B175" s="33" t="s">
        <v>1427</v>
      </c>
      <c r="C175" s="33" t="s">
        <v>1866</v>
      </c>
      <c r="D175" s="22" t="s">
        <v>1428</v>
      </c>
      <c r="E175" s="35" t="s">
        <v>1429</v>
      </c>
      <c r="F175" s="35" t="s">
        <v>1430</v>
      </c>
      <c r="G175" s="43"/>
      <c r="H175" s="36">
        <v>43950</v>
      </c>
      <c r="I175" s="36">
        <v>43950</v>
      </c>
      <c r="J175" s="84">
        <f t="shared" si="14"/>
        <v>43980</v>
      </c>
      <c r="K175" s="72">
        <v>590700</v>
      </c>
      <c r="L175" s="72">
        <v>0</v>
      </c>
      <c r="M175" s="73">
        <f t="shared" si="15"/>
        <v>590700</v>
      </c>
      <c r="N175" s="35" t="s">
        <v>54</v>
      </c>
      <c r="O175" s="73">
        <f t="shared" si="16"/>
        <v>590700</v>
      </c>
      <c r="P175" s="35" t="s">
        <v>55</v>
      </c>
      <c r="Q175" s="35" t="s">
        <v>1431</v>
      </c>
      <c r="R175" s="35"/>
      <c r="S175" s="35"/>
      <c r="T175" s="35"/>
    </row>
    <row r="176" spans="1:20" s="19" customFormat="1" x14ac:dyDescent="0.25">
      <c r="A176" s="32">
        <v>2155</v>
      </c>
      <c r="B176" s="33" t="s">
        <v>1432</v>
      </c>
      <c r="C176" s="43" t="s">
        <v>1433</v>
      </c>
      <c r="D176" s="35" t="s">
        <v>1434</v>
      </c>
      <c r="E176" s="35" t="s">
        <v>462</v>
      </c>
      <c r="F176" s="35" t="s">
        <v>1435</v>
      </c>
      <c r="G176" s="43" t="s">
        <v>1433</v>
      </c>
      <c r="H176" s="36">
        <v>43950</v>
      </c>
      <c r="I176" s="36">
        <v>43950</v>
      </c>
      <c r="J176" s="84">
        <f t="shared" si="14"/>
        <v>43980</v>
      </c>
      <c r="K176" s="72">
        <v>1820900</v>
      </c>
      <c r="L176" s="72">
        <v>345971</v>
      </c>
      <c r="M176" s="73">
        <f t="shared" si="15"/>
        <v>2166871</v>
      </c>
      <c r="N176" s="35" t="s">
        <v>180</v>
      </c>
      <c r="O176" s="73">
        <f t="shared" si="16"/>
        <v>1820900</v>
      </c>
      <c r="P176" s="35" t="s">
        <v>55</v>
      </c>
      <c r="Q176" s="88" t="s">
        <v>1418</v>
      </c>
      <c r="R176" s="35"/>
      <c r="S176" s="35"/>
      <c r="T176" s="35"/>
    </row>
    <row r="177" spans="1:20" s="19" customFormat="1" x14ac:dyDescent="0.25">
      <c r="A177" s="32">
        <v>2156</v>
      </c>
      <c r="B177" s="33" t="s">
        <v>1436</v>
      </c>
      <c r="C177" s="33" t="s">
        <v>31</v>
      </c>
      <c r="D177" s="35">
        <v>673</v>
      </c>
      <c r="E177" s="35" t="s">
        <v>1437</v>
      </c>
      <c r="F177" s="35" t="s">
        <v>1438</v>
      </c>
      <c r="G177" s="43"/>
      <c r="H177" s="36">
        <v>43952</v>
      </c>
      <c r="I177" s="36">
        <v>43952</v>
      </c>
      <c r="J177" s="84">
        <f t="shared" si="14"/>
        <v>43982</v>
      </c>
      <c r="K177" s="72">
        <v>381176.47</v>
      </c>
      <c r="L177" s="73">
        <v>48960</v>
      </c>
      <c r="M177" s="73">
        <f t="shared" si="15"/>
        <v>430136.47</v>
      </c>
      <c r="N177" s="35" t="s">
        <v>21</v>
      </c>
      <c r="O177" s="73">
        <f t="shared" si="16"/>
        <v>381176.47</v>
      </c>
      <c r="P177" s="35" t="s">
        <v>22</v>
      </c>
      <c r="Q177" s="35">
        <v>3528</v>
      </c>
      <c r="R177" s="35"/>
      <c r="S177" s="35"/>
      <c r="T177" s="35"/>
    </row>
    <row r="178" spans="1:20" s="19" customFormat="1" x14ac:dyDescent="0.25">
      <c r="A178" s="32">
        <v>2157</v>
      </c>
      <c r="B178" s="33" t="s">
        <v>1439</v>
      </c>
      <c r="C178" s="33" t="s">
        <v>31</v>
      </c>
      <c r="D178" s="35">
        <v>832</v>
      </c>
      <c r="E178" s="35" t="s">
        <v>1437</v>
      </c>
      <c r="F178" s="35" t="s">
        <v>1440</v>
      </c>
      <c r="G178" s="43"/>
      <c r="H178" s="36">
        <v>43952</v>
      </c>
      <c r="I178" s="36">
        <v>43952</v>
      </c>
      <c r="J178" s="84">
        <f t="shared" si="14"/>
        <v>43982</v>
      </c>
      <c r="K178" s="72">
        <v>235798</v>
      </c>
      <c r="L178" s="73">
        <v>44802</v>
      </c>
      <c r="M178" s="73">
        <f t="shared" si="15"/>
        <v>280600</v>
      </c>
      <c r="N178" s="35" t="s">
        <v>21</v>
      </c>
      <c r="O178" s="73">
        <f t="shared" si="16"/>
        <v>235798</v>
      </c>
      <c r="P178" s="35" t="s">
        <v>22</v>
      </c>
      <c r="Q178" s="35">
        <v>3529</v>
      </c>
      <c r="R178" s="35"/>
      <c r="S178" s="35"/>
      <c r="T178" s="35"/>
    </row>
    <row r="179" spans="1:20" s="19" customFormat="1" x14ac:dyDescent="0.25">
      <c r="A179" s="32">
        <v>2158</v>
      </c>
      <c r="B179" s="33" t="s">
        <v>1441</v>
      </c>
      <c r="C179" s="40" t="s">
        <v>1148</v>
      </c>
      <c r="D179" s="35" t="s">
        <v>1442</v>
      </c>
      <c r="E179" s="35" t="s">
        <v>763</v>
      </c>
      <c r="F179" s="35" t="s">
        <v>1443</v>
      </c>
      <c r="G179" s="43"/>
      <c r="H179" s="36">
        <v>43955</v>
      </c>
      <c r="I179" s="36">
        <v>43955</v>
      </c>
      <c r="J179" s="84">
        <f t="shared" si="14"/>
        <v>43985</v>
      </c>
      <c r="K179" s="72">
        <v>47628</v>
      </c>
      <c r="L179" s="73">
        <v>0</v>
      </c>
      <c r="M179" s="73">
        <f t="shared" si="15"/>
        <v>47628</v>
      </c>
      <c r="N179" s="83" t="s">
        <v>54</v>
      </c>
      <c r="O179" s="73">
        <f t="shared" si="16"/>
        <v>47628</v>
      </c>
      <c r="P179" s="35" t="s">
        <v>55</v>
      </c>
      <c r="Q179" s="52" t="s">
        <v>1444</v>
      </c>
      <c r="R179" s="35"/>
      <c r="S179" s="35"/>
      <c r="T179" s="35"/>
    </row>
    <row r="180" spans="1:20" s="19" customFormat="1" x14ac:dyDescent="0.25">
      <c r="A180" s="32">
        <v>2159</v>
      </c>
      <c r="B180" s="33" t="s">
        <v>1445</v>
      </c>
      <c r="C180" s="40" t="s">
        <v>57</v>
      </c>
      <c r="D180" s="35" t="s">
        <v>1446</v>
      </c>
      <c r="E180" s="35" t="s">
        <v>1447</v>
      </c>
      <c r="F180" s="35" t="s">
        <v>1448</v>
      </c>
      <c r="G180" s="43"/>
      <c r="H180" s="36">
        <v>43957</v>
      </c>
      <c r="I180" s="36">
        <v>43957</v>
      </c>
      <c r="J180" s="84">
        <f t="shared" si="14"/>
        <v>43987</v>
      </c>
      <c r="K180" s="72">
        <v>635350</v>
      </c>
      <c r="L180" s="73">
        <v>120718</v>
      </c>
      <c r="M180" s="73">
        <f t="shared" si="15"/>
        <v>756068</v>
      </c>
      <c r="N180" s="35" t="s">
        <v>60</v>
      </c>
      <c r="O180" s="73">
        <f t="shared" si="16"/>
        <v>635350</v>
      </c>
      <c r="P180" s="35" t="s">
        <v>55</v>
      </c>
      <c r="Q180" s="35">
        <v>3530</v>
      </c>
      <c r="R180" s="35"/>
      <c r="S180" s="35"/>
      <c r="T180" s="35"/>
    </row>
    <row r="181" spans="1:20" s="19" customFormat="1" x14ac:dyDescent="0.25">
      <c r="A181" s="32">
        <v>2160</v>
      </c>
      <c r="B181" s="33" t="s">
        <v>1449</v>
      </c>
      <c r="C181" s="33" t="s">
        <v>1450</v>
      </c>
      <c r="D181" s="35" t="s">
        <v>1451</v>
      </c>
      <c r="E181" s="35" t="s">
        <v>1452</v>
      </c>
      <c r="F181" s="35" t="s">
        <v>1453</v>
      </c>
      <c r="G181" s="43" t="s">
        <v>1454</v>
      </c>
      <c r="H181" s="36">
        <v>43955</v>
      </c>
      <c r="I181" s="36">
        <v>43955</v>
      </c>
      <c r="J181" s="84">
        <f t="shared" si="14"/>
        <v>43985</v>
      </c>
      <c r="K181" s="72">
        <v>3800000</v>
      </c>
      <c r="L181" s="72">
        <v>722000</v>
      </c>
      <c r="M181" s="73">
        <f t="shared" si="15"/>
        <v>4522000</v>
      </c>
      <c r="N181" s="83" t="s">
        <v>28</v>
      </c>
      <c r="O181" s="73">
        <f t="shared" si="16"/>
        <v>3800000</v>
      </c>
      <c r="P181" s="35" t="s">
        <v>29</v>
      </c>
      <c r="Q181" s="35">
        <v>3531</v>
      </c>
      <c r="R181" s="35"/>
      <c r="S181" s="35"/>
    </row>
    <row r="182" spans="1:20" s="19" customFormat="1" x14ac:dyDescent="0.25">
      <c r="A182" s="32">
        <v>2161</v>
      </c>
      <c r="B182" s="33" t="s">
        <v>1455</v>
      </c>
      <c r="C182" s="40" t="s">
        <v>1148</v>
      </c>
      <c r="D182" s="35" t="s">
        <v>1456</v>
      </c>
      <c r="E182" s="35" t="s">
        <v>1457</v>
      </c>
      <c r="F182" s="35" t="s">
        <v>1458</v>
      </c>
      <c r="G182" s="43"/>
      <c r="H182" s="36">
        <v>43952</v>
      </c>
      <c r="I182" s="36">
        <v>43952</v>
      </c>
      <c r="J182" s="84">
        <f t="shared" si="14"/>
        <v>43982</v>
      </c>
      <c r="K182" s="72">
        <v>300000</v>
      </c>
      <c r="L182" s="72">
        <v>57000</v>
      </c>
      <c r="M182" s="73">
        <f t="shared" si="15"/>
        <v>357000</v>
      </c>
      <c r="N182" s="83" t="s">
        <v>54</v>
      </c>
      <c r="O182" s="73">
        <f t="shared" si="16"/>
        <v>300000</v>
      </c>
      <c r="P182" s="35" t="s">
        <v>55</v>
      </c>
      <c r="Q182" s="52" t="s">
        <v>1444</v>
      </c>
      <c r="R182" s="35"/>
      <c r="S182" s="35"/>
      <c r="T182" s="35"/>
    </row>
    <row r="183" spans="1:20" s="19" customFormat="1" ht="47.25" x14ac:dyDescent="0.25">
      <c r="A183" s="32">
        <v>2162</v>
      </c>
      <c r="B183" s="33" t="s">
        <v>1459</v>
      </c>
      <c r="C183" s="40" t="s">
        <v>57</v>
      </c>
      <c r="D183" s="35" t="s">
        <v>1460</v>
      </c>
      <c r="E183" s="35" t="s">
        <v>1461</v>
      </c>
      <c r="F183" s="65" t="s">
        <v>1462</v>
      </c>
      <c r="G183" s="66" t="s">
        <v>1975</v>
      </c>
      <c r="H183" s="36">
        <v>43955</v>
      </c>
      <c r="I183" s="36">
        <v>43955</v>
      </c>
      <c r="J183" s="84">
        <f t="shared" si="14"/>
        <v>43985</v>
      </c>
      <c r="K183" s="72">
        <v>7850000</v>
      </c>
      <c r="L183" s="72">
        <v>1491500</v>
      </c>
      <c r="M183" s="73">
        <f t="shared" si="15"/>
        <v>9341500</v>
      </c>
      <c r="N183" s="35" t="s">
        <v>60</v>
      </c>
      <c r="O183" s="73">
        <f t="shared" si="16"/>
        <v>7850000</v>
      </c>
      <c r="P183" s="35" t="s">
        <v>55</v>
      </c>
      <c r="Q183" s="35">
        <v>3532</v>
      </c>
      <c r="R183" s="35"/>
      <c r="S183" s="35"/>
      <c r="T183" s="35"/>
    </row>
    <row r="184" spans="1:20" s="19" customFormat="1" x14ac:dyDescent="0.25">
      <c r="A184" s="32">
        <v>2163</v>
      </c>
      <c r="B184" s="33" t="s">
        <v>1463</v>
      </c>
      <c r="C184" s="40" t="s">
        <v>31</v>
      </c>
      <c r="D184" s="35" t="s">
        <v>1464</v>
      </c>
      <c r="E184" s="35" t="s">
        <v>1465</v>
      </c>
      <c r="F184" s="35" t="s">
        <v>1466</v>
      </c>
      <c r="G184" s="43"/>
      <c r="H184" s="36">
        <v>43955</v>
      </c>
      <c r="I184" s="36">
        <v>43955</v>
      </c>
      <c r="J184" s="84">
        <f t="shared" si="14"/>
        <v>43985</v>
      </c>
      <c r="K184" s="72">
        <v>14300000</v>
      </c>
      <c r="L184" s="72">
        <v>2717000</v>
      </c>
      <c r="M184" s="73">
        <f t="shared" si="15"/>
        <v>17017000</v>
      </c>
      <c r="N184" s="35" t="s">
        <v>21</v>
      </c>
      <c r="O184" s="73">
        <f t="shared" si="16"/>
        <v>14300000</v>
      </c>
      <c r="P184" s="35" t="s">
        <v>22</v>
      </c>
      <c r="Q184" s="35">
        <v>3533</v>
      </c>
      <c r="R184" s="35"/>
      <c r="S184" s="35"/>
      <c r="T184" s="35"/>
    </row>
    <row r="185" spans="1:20" s="19" customFormat="1" x14ac:dyDescent="0.25">
      <c r="A185" s="32">
        <v>2164</v>
      </c>
      <c r="B185" s="33" t="s">
        <v>1467</v>
      </c>
      <c r="C185" s="33" t="s">
        <v>1450</v>
      </c>
      <c r="D185" s="35" t="s">
        <v>1468</v>
      </c>
      <c r="E185" s="35" t="s">
        <v>1469</v>
      </c>
      <c r="F185" s="35" t="s">
        <v>1470</v>
      </c>
      <c r="G185" s="43"/>
      <c r="H185" s="36">
        <v>43955</v>
      </c>
      <c r="I185" s="36">
        <v>43955</v>
      </c>
      <c r="J185" s="84">
        <f t="shared" si="14"/>
        <v>43985</v>
      </c>
      <c r="K185" s="72">
        <v>660000</v>
      </c>
      <c r="L185" s="73">
        <v>0</v>
      </c>
      <c r="M185" s="73">
        <f t="shared" si="15"/>
        <v>660000</v>
      </c>
      <c r="N185" s="83" t="s">
        <v>28</v>
      </c>
      <c r="O185" s="73">
        <f t="shared" si="16"/>
        <v>660000</v>
      </c>
      <c r="P185" s="35" t="s">
        <v>29</v>
      </c>
      <c r="Q185" s="35">
        <v>3534</v>
      </c>
      <c r="R185" s="35"/>
      <c r="S185" s="35"/>
    </row>
    <row r="186" spans="1:20" s="19" customFormat="1" x14ac:dyDescent="0.25">
      <c r="A186" s="32">
        <v>2166</v>
      </c>
      <c r="B186" s="33" t="s">
        <v>1471</v>
      </c>
      <c r="C186" s="40" t="s">
        <v>57</v>
      </c>
      <c r="D186" s="35" t="s">
        <v>1472</v>
      </c>
      <c r="E186" s="35" t="s">
        <v>1473</v>
      </c>
      <c r="F186" s="35" t="s">
        <v>1474</v>
      </c>
      <c r="G186" s="43"/>
      <c r="H186" s="36">
        <v>43955</v>
      </c>
      <c r="I186" s="36">
        <v>43955</v>
      </c>
      <c r="J186" s="84">
        <f t="shared" si="14"/>
        <v>43985</v>
      </c>
      <c r="K186" s="72">
        <v>1820900</v>
      </c>
      <c r="L186" s="72">
        <v>345971</v>
      </c>
      <c r="M186" s="73">
        <f t="shared" si="15"/>
        <v>2166871</v>
      </c>
      <c r="N186" s="35" t="s">
        <v>180</v>
      </c>
      <c r="O186" s="73">
        <f t="shared" si="16"/>
        <v>1820900</v>
      </c>
      <c r="P186" s="35" t="s">
        <v>55</v>
      </c>
      <c r="Q186" s="35">
        <v>3535</v>
      </c>
      <c r="R186" s="35"/>
      <c r="S186" s="35"/>
      <c r="T186" s="35"/>
    </row>
    <row r="187" spans="1:20" s="19" customFormat="1" x14ac:dyDescent="0.25">
      <c r="A187" s="32">
        <v>2167</v>
      </c>
      <c r="B187" s="33" t="s">
        <v>1475</v>
      </c>
      <c r="C187" s="40" t="s">
        <v>31</v>
      </c>
      <c r="D187" s="35" t="s">
        <v>1476</v>
      </c>
      <c r="E187" s="35" t="s">
        <v>1473</v>
      </c>
      <c r="F187" s="35" t="s">
        <v>1477</v>
      </c>
      <c r="G187" s="43"/>
      <c r="H187" s="36">
        <v>43955</v>
      </c>
      <c r="I187" s="36">
        <v>43955</v>
      </c>
      <c r="J187" s="84">
        <f t="shared" si="14"/>
        <v>43985</v>
      </c>
      <c r="K187" s="72">
        <v>3858400</v>
      </c>
      <c r="L187" s="72">
        <v>733096</v>
      </c>
      <c r="M187" s="73">
        <f t="shared" si="15"/>
        <v>4591496</v>
      </c>
      <c r="N187" s="35" t="s">
        <v>21</v>
      </c>
      <c r="O187" s="73">
        <f t="shared" si="16"/>
        <v>3858400</v>
      </c>
      <c r="P187" s="35" t="s">
        <v>22</v>
      </c>
      <c r="Q187" s="35">
        <v>3537</v>
      </c>
      <c r="R187" s="35"/>
      <c r="S187" s="35"/>
      <c r="T187" s="35"/>
    </row>
    <row r="188" spans="1:20" s="19" customFormat="1" x14ac:dyDescent="0.25">
      <c r="A188" s="32">
        <v>2168</v>
      </c>
      <c r="B188" s="33" t="s">
        <v>1478</v>
      </c>
      <c r="C188" s="33" t="s">
        <v>31</v>
      </c>
      <c r="D188" s="35" t="s">
        <v>1479</v>
      </c>
      <c r="E188" s="35" t="s">
        <v>1473</v>
      </c>
      <c r="F188" s="35" t="s">
        <v>1480</v>
      </c>
      <c r="G188" s="43"/>
      <c r="H188" s="36">
        <v>43956</v>
      </c>
      <c r="I188" s="36">
        <v>43956</v>
      </c>
      <c r="J188" s="84">
        <f t="shared" si="14"/>
        <v>43986</v>
      </c>
      <c r="K188" s="72">
        <v>3858400</v>
      </c>
      <c r="L188" s="72">
        <v>733096</v>
      </c>
      <c r="M188" s="73">
        <f t="shared" si="15"/>
        <v>4591496</v>
      </c>
      <c r="N188" s="82" t="s">
        <v>44</v>
      </c>
      <c r="O188" s="73">
        <f t="shared" si="16"/>
        <v>3858400</v>
      </c>
      <c r="P188" s="35" t="s">
        <v>99</v>
      </c>
      <c r="Q188" s="35">
        <v>3536</v>
      </c>
      <c r="R188" s="35"/>
      <c r="S188" s="35"/>
      <c r="T188" s="35"/>
    </row>
    <row r="189" spans="1:20" s="19" customFormat="1" x14ac:dyDescent="0.25">
      <c r="A189" s="32">
        <v>2169</v>
      </c>
      <c r="B189" s="40" t="s">
        <v>1481</v>
      </c>
      <c r="C189" s="33" t="s">
        <v>487</v>
      </c>
      <c r="D189" s="23" t="s">
        <v>781</v>
      </c>
      <c r="E189" s="35" t="s">
        <v>1482</v>
      </c>
      <c r="F189" s="35" t="s">
        <v>1483</v>
      </c>
      <c r="G189" s="43"/>
      <c r="H189" s="36">
        <v>43966</v>
      </c>
      <c r="I189" s="36">
        <v>43966</v>
      </c>
      <c r="J189" s="84">
        <v>43966</v>
      </c>
      <c r="K189" s="72">
        <v>1000000</v>
      </c>
      <c r="L189" s="73">
        <v>0</v>
      </c>
      <c r="M189" s="73">
        <f t="shared" si="15"/>
        <v>1000000</v>
      </c>
      <c r="N189" s="35" t="s">
        <v>117</v>
      </c>
      <c r="O189" s="73">
        <f t="shared" si="16"/>
        <v>1000000</v>
      </c>
      <c r="P189" s="35" t="s">
        <v>29</v>
      </c>
      <c r="Q189" s="35">
        <v>3538</v>
      </c>
      <c r="R189" s="35"/>
      <c r="S189" s="35"/>
    </row>
    <row r="190" spans="1:20" s="19" customFormat="1" x14ac:dyDescent="0.25">
      <c r="A190" s="32">
        <v>2170</v>
      </c>
      <c r="B190" s="33" t="s">
        <v>1484</v>
      </c>
      <c r="C190" s="40" t="s">
        <v>1148</v>
      </c>
      <c r="D190" s="35" t="s">
        <v>1485</v>
      </c>
      <c r="E190" s="35" t="s">
        <v>769</v>
      </c>
      <c r="F190" s="35" t="s">
        <v>1486</v>
      </c>
      <c r="G190" s="43"/>
      <c r="H190" s="36">
        <v>43954</v>
      </c>
      <c r="I190" s="36">
        <v>43954</v>
      </c>
      <c r="J190" s="84">
        <f>+I190+30</f>
        <v>43984</v>
      </c>
      <c r="K190" s="72">
        <v>195584</v>
      </c>
      <c r="L190" s="72">
        <v>3716</v>
      </c>
      <c r="M190" s="73">
        <f t="shared" si="15"/>
        <v>199300</v>
      </c>
      <c r="N190" s="35" t="s">
        <v>21</v>
      </c>
      <c r="O190" s="73">
        <f t="shared" si="16"/>
        <v>195584</v>
      </c>
      <c r="P190" s="35" t="s">
        <v>22</v>
      </c>
      <c r="Q190" s="35">
        <v>3539</v>
      </c>
      <c r="R190" s="35"/>
      <c r="S190" s="35"/>
      <c r="T190" s="35"/>
    </row>
    <row r="191" spans="1:20" s="19" customFormat="1" x14ac:dyDescent="0.25">
      <c r="A191" s="32">
        <v>2171</v>
      </c>
      <c r="B191" s="33" t="s">
        <v>1487</v>
      </c>
      <c r="C191" s="33" t="s">
        <v>57</v>
      </c>
      <c r="D191" s="35">
        <v>3002</v>
      </c>
      <c r="E191" s="35" t="s">
        <v>1488</v>
      </c>
      <c r="F191" s="35" t="s">
        <v>1489</v>
      </c>
      <c r="G191" s="43"/>
      <c r="H191" s="36">
        <v>43952</v>
      </c>
      <c r="I191" s="36">
        <v>43952</v>
      </c>
      <c r="J191" s="84">
        <f>+I191+30</f>
        <v>43982</v>
      </c>
      <c r="K191" s="72">
        <v>26200000</v>
      </c>
      <c r="L191" s="73">
        <v>4978000</v>
      </c>
      <c r="M191" s="73">
        <f t="shared" si="15"/>
        <v>31178000</v>
      </c>
      <c r="N191" s="83" t="s">
        <v>60</v>
      </c>
      <c r="O191" s="73">
        <f t="shared" si="16"/>
        <v>26200000</v>
      </c>
      <c r="P191" s="35" t="s">
        <v>55</v>
      </c>
      <c r="Q191" s="35">
        <v>3540</v>
      </c>
      <c r="R191" s="35"/>
      <c r="S191" s="35"/>
      <c r="T191" s="35"/>
    </row>
    <row r="192" spans="1:20" s="19" customFormat="1" x14ac:dyDescent="0.25">
      <c r="A192" s="32">
        <v>2172</v>
      </c>
      <c r="B192" s="33" t="s">
        <v>1490</v>
      </c>
      <c r="C192" s="43" t="s">
        <v>62</v>
      </c>
      <c r="D192" s="35">
        <v>3002</v>
      </c>
      <c r="E192" s="35" t="s">
        <v>1488</v>
      </c>
      <c r="F192" s="35" t="s">
        <v>1491</v>
      </c>
      <c r="G192" s="43" t="s">
        <v>62</v>
      </c>
      <c r="H192" s="36">
        <v>43952</v>
      </c>
      <c r="I192" s="36">
        <v>43952</v>
      </c>
      <c r="J192" s="84">
        <f>+I192+30</f>
        <v>43982</v>
      </c>
      <c r="K192" s="72">
        <v>4173798</v>
      </c>
      <c r="L192" s="73">
        <v>0</v>
      </c>
      <c r="M192" s="73">
        <f t="shared" si="15"/>
        <v>4173798</v>
      </c>
      <c r="N192" s="82" t="s">
        <v>1145</v>
      </c>
      <c r="O192" s="73">
        <f t="shared" si="16"/>
        <v>4173798</v>
      </c>
      <c r="P192" s="35" t="s">
        <v>1145</v>
      </c>
      <c r="Q192" s="35" t="s">
        <v>1492</v>
      </c>
      <c r="R192" s="35"/>
      <c r="S192" s="35"/>
    </row>
    <row r="193" spans="1:20" s="19" customFormat="1" x14ac:dyDescent="0.25">
      <c r="A193" s="32">
        <v>2173</v>
      </c>
      <c r="B193" s="33" t="s">
        <v>1493</v>
      </c>
      <c r="C193" s="33" t="s">
        <v>1105</v>
      </c>
      <c r="D193" s="35">
        <v>6231</v>
      </c>
      <c r="E193" s="35" t="s">
        <v>189</v>
      </c>
      <c r="F193" s="35" t="s">
        <v>1494</v>
      </c>
      <c r="G193" s="43"/>
      <c r="H193" s="36">
        <v>43955</v>
      </c>
      <c r="I193" s="36">
        <v>43955</v>
      </c>
      <c r="J193" s="84">
        <f>+I193+30</f>
        <v>43985</v>
      </c>
      <c r="K193" s="72">
        <v>60000</v>
      </c>
      <c r="L193" s="73">
        <v>0</v>
      </c>
      <c r="M193" s="73">
        <f t="shared" si="15"/>
        <v>60000</v>
      </c>
      <c r="N193" s="35" t="s">
        <v>117</v>
      </c>
      <c r="O193" s="73">
        <f t="shared" si="16"/>
        <v>60000</v>
      </c>
      <c r="P193" s="35" t="s">
        <v>29</v>
      </c>
      <c r="Q193" s="35">
        <v>3541</v>
      </c>
      <c r="R193" s="35"/>
      <c r="S193" s="35"/>
    </row>
    <row r="194" spans="1:20" s="19" customFormat="1" x14ac:dyDescent="0.25">
      <c r="A194" s="32">
        <v>2177</v>
      </c>
      <c r="B194" s="33" t="s">
        <v>1496</v>
      </c>
      <c r="C194" s="33" t="s">
        <v>1450</v>
      </c>
      <c r="D194" s="35" t="s">
        <v>1497</v>
      </c>
      <c r="E194" s="35" t="s">
        <v>250</v>
      </c>
      <c r="F194" s="35" t="s">
        <v>1498</v>
      </c>
      <c r="G194" s="43"/>
      <c r="H194" s="36">
        <v>43957</v>
      </c>
      <c r="I194" s="36">
        <v>43957</v>
      </c>
      <c r="J194" s="84">
        <v>43957</v>
      </c>
      <c r="K194" s="72">
        <v>4300000</v>
      </c>
      <c r="L194" s="73">
        <v>817000</v>
      </c>
      <c r="M194" s="73">
        <f t="shared" si="15"/>
        <v>5117000</v>
      </c>
      <c r="N194" s="35" t="s">
        <v>28</v>
      </c>
      <c r="O194" s="73">
        <f t="shared" si="16"/>
        <v>4300000</v>
      </c>
      <c r="P194" s="35" t="s">
        <v>29</v>
      </c>
      <c r="Q194" s="22"/>
      <c r="R194" s="35"/>
      <c r="S194" s="35"/>
    </row>
    <row r="195" spans="1:20" s="19" customFormat="1" x14ac:dyDescent="0.25">
      <c r="A195" s="32">
        <v>2178</v>
      </c>
      <c r="B195" s="33" t="s">
        <v>1499</v>
      </c>
      <c r="C195" s="40" t="s">
        <v>57</v>
      </c>
      <c r="D195" s="35">
        <v>81690</v>
      </c>
      <c r="E195" s="35" t="s">
        <v>1500</v>
      </c>
      <c r="F195" s="35" t="s">
        <v>1501</v>
      </c>
      <c r="G195" s="43"/>
      <c r="H195" s="36">
        <v>43957</v>
      </c>
      <c r="I195" s="35"/>
      <c r="J195" s="84">
        <v>43987</v>
      </c>
      <c r="K195" s="72">
        <v>103180</v>
      </c>
      <c r="L195" s="73">
        <v>1960</v>
      </c>
      <c r="M195" s="73">
        <f t="shared" si="15"/>
        <v>105140</v>
      </c>
      <c r="N195" s="35" t="s">
        <v>60</v>
      </c>
      <c r="O195" s="73">
        <f t="shared" si="16"/>
        <v>103180</v>
      </c>
      <c r="P195" s="35" t="s">
        <v>55</v>
      </c>
      <c r="Q195" s="22"/>
      <c r="R195" s="35"/>
      <c r="S195" s="35"/>
      <c r="T195" s="35"/>
    </row>
    <row r="196" spans="1:20" s="19" customFormat="1" x14ac:dyDescent="0.25">
      <c r="A196" s="32">
        <v>2179</v>
      </c>
      <c r="B196" s="40" t="s">
        <v>1502</v>
      </c>
      <c r="C196" s="40" t="s">
        <v>1148</v>
      </c>
      <c r="D196" s="35" t="s">
        <v>1503</v>
      </c>
      <c r="E196" s="35" t="s">
        <v>1504</v>
      </c>
      <c r="F196" s="35" t="s">
        <v>1505</v>
      </c>
      <c r="G196" s="43"/>
      <c r="H196" s="36">
        <v>43957</v>
      </c>
      <c r="I196" s="36">
        <v>43957</v>
      </c>
      <c r="J196" s="84">
        <v>43957</v>
      </c>
      <c r="K196" s="72">
        <v>1800000</v>
      </c>
      <c r="L196" s="73">
        <v>34200</v>
      </c>
      <c r="M196" s="73">
        <f t="shared" si="15"/>
        <v>1834200</v>
      </c>
      <c r="N196" s="35" t="s">
        <v>28</v>
      </c>
      <c r="O196" s="73">
        <f t="shared" si="16"/>
        <v>1800000</v>
      </c>
      <c r="P196" s="35" t="s">
        <v>29</v>
      </c>
      <c r="Q196" s="22"/>
      <c r="R196" s="35"/>
      <c r="S196" s="35"/>
    </row>
    <row r="197" spans="1:20" s="19" customFormat="1" x14ac:dyDescent="0.25">
      <c r="A197" s="32">
        <v>2180</v>
      </c>
      <c r="B197" s="40" t="s">
        <v>1506</v>
      </c>
      <c r="C197" s="43" t="s">
        <v>721</v>
      </c>
      <c r="D197" s="35" t="s">
        <v>1507</v>
      </c>
      <c r="E197" s="35" t="s">
        <v>1473</v>
      </c>
      <c r="F197" s="65" t="s">
        <v>1508</v>
      </c>
      <c r="G197" s="66" t="s">
        <v>1509</v>
      </c>
      <c r="H197" s="36">
        <v>43957</v>
      </c>
      <c r="I197" s="36">
        <v>43957</v>
      </c>
      <c r="J197" s="84">
        <v>43957</v>
      </c>
      <c r="K197" s="72">
        <v>2834553</v>
      </c>
      <c r="L197" s="73">
        <v>538565</v>
      </c>
      <c r="M197" s="73">
        <f t="shared" si="15"/>
        <v>3373118</v>
      </c>
      <c r="N197" s="35" t="s">
        <v>148</v>
      </c>
      <c r="O197" s="94">
        <f t="shared" si="16"/>
        <v>2834553</v>
      </c>
      <c r="P197" s="35" t="s">
        <v>1510</v>
      </c>
      <c r="Q197" s="22"/>
      <c r="R197" s="35"/>
      <c r="S197" s="35"/>
      <c r="T197" s="35"/>
    </row>
    <row r="198" spans="1:20" s="19" customFormat="1" x14ac:dyDescent="0.25">
      <c r="A198" s="32">
        <v>2181</v>
      </c>
      <c r="B198" s="40" t="s">
        <v>1511</v>
      </c>
      <c r="C198" s="40" t="s">
        <v>1073</v>
      </c>
      <c r="D198" s="35">
        <v>14052</v>
      </c>
      <c r="E198" s="35" t="s">
        <v>1327</v>
      </c>
      <c r="F198" s="35" t="s">
        <v>1512</v>
      </c>
      <c r="G198" s="43"/>
      <c r="H198" s="36">
        <v>43953</v>
      </c>
      <c r="I198" s="36">
        <v>43953</v>
      </c>
      <c r="J198" s="84">
        <v>43968</v>
      </c>
      <c r="K198" s="89">
        <v>5372000</v>
      </c>
      <c r="L198" s="94">
        <v>0</v>
      </c>
      <c r="M198" s="94">
        <f t="shared" si="15"/>
        <v>5372000</v>
      </c>
      <c r="N198" s="90" t="s">
        <v>1323</v>
      </c>
      <c r="O198" s="94">
        <f t="shared" si="16"/>
        <v>5372000</v>
      </c>
      <c r="P198" s="35" t="s">
        <v>1824</v>
      </c>
      <c r="Q198" s="22"/>
      <c r="R198" s="35"/>
      <c r="S198" s="35"/>
    </row>
    <row r="199" spans="1:20" s="19" customFormat="1" x14ac:dyDescent="0.25">
      <c r="A199" s="32">
        <v>2182</v>
      </c>
      <c r="B199" s="40" t="s">
        <v>1513</v>
      </c>
      <c r="C199" s="33" t="s">
        <v>1073</v>
      </c>
      <c r="D199" s="35">
        <v>14053</v>
      </c>
      <c r="E199" s="35" t="s">
        <v>1327</v>
      </c>
      <c r="F199" s="35" t="s">
        <v>1512</v>
      </c>
      <c r="G199" s="43"/>
      <c r="H199" s="36">
        <v>43953</v>
      </c>
      <c r="I199" s="36">
        <v>43953</v>
      </c>
      <c r="J199" s="84">
        <v>43968</v>
      </c>
      <c r="K199" s="89">
        <v>5202000</v>
      </c>
      <c r="L199" s="94">
        <v>0</v>
      </c>
      <c r="M199" s="94">
        <f t="shared" si="15"/>
        <v>5202000</v>
      </c>
      <c r="N199" s="90" t="s">
        <v>1323</v>
      </c>
      <c r="O199" s="94">
        <f t="shared" si="16"/>
        <v>5202000</v>
      </c>
      <c r="P199" s="35" t="s">
        <v>1824</v>
      </c>
      <c r="Q199" s="22"/>
      <c r="R199" s="35"/>
      <c r="S199" s="35"/>
    </row>
    <row r="200" spans="1:20" s="19" customFormat="1" x14ac:dyDescent="0.25">
      <c r="A200" s="32">
        <v>2183</v>
      </c>
      <c r="B200" s="40" t="s">
        <v>1514</v>
      </c>
      <c r="C200" s="33" t="s">
        <v>1148</v>
      </c>
      <c r="D200" s="35" t="s">
        <v>1515</v>
      </c>
      <c r="E200" s="35" t="s">
        <v>115</v>
      </c>
      <c r="F200" s="35" t="s">
        <v>1516</v>
      </c>
      <c r="G200" s="43"/>
      <c r="H200" s="36">
        <v>43958</v>
      </c>
      <c r="I200" s="36">
        <v>43958</v>
      </c>
      <c r="J200" s="84">
        <v>43958</v>
      </c>
      <c r="K200" s="72">
        <v>189900</v>
      </c>
      <c r="L200" s="73">
        <v>0</v>
      </c>
      <c r="M200" s="73">
        <f t="shared" si="15"/>
        <v>189900</v>
      </c>
      <c r="N200" s="35" t="s">
        <v>28</v>
      </c>
      <c r="O200" s="94">
        <f t="shared" si="16"/>
        <v>189900</v>
      </c>
      <c r="P200" s="35" t="s">
        <v>29</v>
      </c>
      <c r="Q200" s="22"/>
      <c r="R200" s="35"/>
      <c r="S200" s="35"/>
    </row>
    <row r="201" spans="1:20" s="19" customFormat="1" x14ac:dyDescent="0.25">
      <c r="A201" s="32">
        <v>2184</v>
      </c>
      <c r="B201" s="40" t="s">
        <v>1517</v>
      </c>
      <c r="C201" s="40" t="s">
        <v>57</v>
      </c>
      <c r="D201" s="35" t="s">
        <v>1518</v>
      </c>
      <c r="E201" s="35" t="s">
        <v>152</v>
      </c>
      <c r="F201" s="35" t="s">
        <v>1203</v>
      </c>
      <c r="G201" s="43"/>
      <c r="H201" s="36">
        <v>43958</v>
      </c>
      <c r="I201" s="36">
        <v>43958</v>
      </c>
      <c r="J201" s="84">
        <v>43958</v>
      </c>
      <c r="K201" s="72">
        <v>4270000</v>
      </c>
      <c r="L201" s="73">
        <v>0</v>
      </c>
      <c r="M201" s="73">
        <f t="shared" si="15"/>
        <v>4270000</v>
      </c>
      <c r="N201" s="35" t="s">
        <v>278</v>
      </c>
      <c r="O201" s="94">
        <f t="shared" si="16"/>
        <v>4270000</v>
      </c>
      <c r="P201" s="35" t="s">
        <v>55</v>
      </c>
      <c r="Q201" s="22"/>
      <c r="R201" s="35"/>
      <c r="S201" s="35"/>
      <c r="T201" s="35"/>
    </row>
    <row r="202" spans="1:20" s="19" customFormat="1" x14ac:dyDescent="0.25">
      <c r="A202" s="32">
        <v>2185</v>
      </c>
      <c r="B202" s="40" t="s">
        <v>1519</v>
      </c>
      <c r="C202" s="40" t="s">
        <v>31</v>
      </c>
      <c r="D202" s="35" t="s">
        <v>1520</v>
      </c>
      <c r="E202" s="35" t="s">
        <v>152</v>
      </c>
      <c r="F202" s="35" t="s">
        <v>1210</v>
      </c>
      <c r="G202" s="43"/>
      <c r="H202" s="36">
        <v>43958</v>
      </c>
      <c r="I202" s="36">
        <v>43958</v>
      </c>
      <c r="J202" s="84">
        <v>43958</v>
      </c>
      <c r="K202" s="72">
        <v>4270000</v>
      </c>
      <c r="L202" s="73">
        <v>0</v>
      </c>
      <c r="M202" s="73">
        <f t="shared" si="15"/>
        <v>4270000</v>
      </c>
      <c r="N202" s="35" t="s">
        <v>278</v>
      </c>
      <c r="O202" s="94">
        <f t="shared" si="16"/>
        <v>4270000</v>
      </c>
      <c r="P202" s="35" t="s">
        <v>36</v>
      </c>
      <c r="Q202" s="22"/>
      <c r="R202" s="35"/>
      <c r="S202" s="35"/>
      <c r="T202" s="35"/>
    </row>
    <row r="203" spans="1:20" s="19" customFormat="1" x14ac:dyDescent="0.25">
      <c r="A203" s="32">
        <v>2186</v>
      </c>
      <c r="B203" s="40" t="s">
        <v>1521</v>
      </c>
      <c r="C203" s="33" t="s">
        <v>1450</v>
      </c>
      <c r="D203" s="35">
        <v>296</v>
      </c>
      <c r="E203" s="35" t="s">
        <v>1522</v>
      </c>
      <c r="F203" s="35" t="s">
        <v>177</v>
      </c>
      <c r="G203" s="43"/>
      <c r="H203" s="36">
        <v>43952</v>
      </c>
      <c r="I203" s="36">
        <v>43952</v>
      </c>
      <c r="J203" s="84">
        <v>43952</v>
      </c>
      <c r="K203" s="72">
        <v>624000</v>
      </c>
      <c r="L203" s="73">
        <v>0</v>
      </c>
      <c r="M203" s="73">
        <f t="shared" si="15"/>
        <v>624000</v>
      </c>
      <c r="N203" s="35" t="s">
        <v>28</v>
      </c>
      <c r="O203" s="94">
        <f t="shared" si="16"/>
        <v>624000</v>
      </c>
      <c r="P203" s="35" t="s">
        <v>29</v>
      </c>
      <c r="Q203" s="22"/>
      <c r="R203" s="35"/>
      <c r="S203" s="35"/>
    </row>
    <row r="204" spans="1:20" s="19" customFormat="1" x14ac:dyDescent="0.25">
      <c r="A204" s="32">
        <v>2187</v>
      </c>
      <c r="B204" s="40" t="s">
        <v>1523</v>
      </c>
      <c r="C204" s="33" t="s">
        <v>1073</v>
      </c>
      <c r="D204" s="35">
        <v>14083</v>
      </c>
      <c r="E204" s="35" t="s">
        <v>1327</v>
      </c>
      <c r="F204" s="35" t="s">
        <v>1512</v>
      </c>
      <c r="G204" s="43"/>
      <c r="H204" s="36">
        <v>43958</v>
      </c>
      <c r="I204" s="36">
        <v>43958</v>
      </c>
      <c r="J204" s="84">
        <v>43973</v>
      </c>
      <c r="K204" s="72">
        <v>5372000</v>
      </c>
      <c r="L204" s="73"/>
      <c r="M204" s="73">
        <f t="shared" si="15"/>
        <v>5372000</v>
      </c>
      <c r="N204" s="83" t="s">
        <v>89</v>
      </c>
      <c r="O204" s="94">
        <f t="shared" si="16"/>
        <v>5372000</v>
      </c>
      <c r="P204" s="23" t="s">
        <v>494</v>
      </c>
      <c r="Q204" s="91"/>
      <c r="R204" s="35"/>
      <c r="S204" s="35"/>
    </row>
    <row r="205" spans="1:20" s="19" customFormat="1" x14ac:dyDescent="0.25">
      <c r="A205" s="32">
        <v>2188</v>
      </c>
      <c r="B205" s="40" t="s">
        <v>1524</v>
      </c>
      <c r="C205" s="33" t="s">
        <v>1525</v>
      </c>
      <c r="D205" s="35" t="s">
        <v>1526</v>
      </c>
      <c r="E205" s="35" t="s">
        <v>233</v>
      </c>
      <c r="F205" s="35" t="s">
        <v>1527</v>
      </c>
      <c r="G205" s="43"/>
      <c r="H205" s="36">
        <v>43962</v>
      </c>
      <c r="I205" s="36">
        <v>43962</v>
      </c>
      <c r="J205" s="84">
        <v>43992</v>
      </c>
      <c r="K205" s="72">
        <v>5977340</v>
      </c>
      <c r="L205" s="73">
        <v>1135695</v>
      </c>
      <c r="M205" s="73">
        <f t="shared" si="15"/>
        <v>7113035</v>
      </c>
      <c r="N205" s="83" t="s">
        <v>89</v>
      </c>
      <c r="O205" s="94">
        <f t="shared" si="16"/>
        <v>5977340</v>
      </c>
      <c r="P205" s="35" t="s">
        <v>90</v>
      </c>
      <c r="Q205" s="22"/>
      <c r="R205" s="35"/>
      <c r="S205" s="35"/>
      <c r="T205" s="35"/>
    </row>
    <row r="206" spans="1:20" s="19" customFormat="1" x14ac:dyDescent="0.25">
      <c r="A206" s="32">
        <v>2189</v>
      </c>
      <c r="B206" s="40" t="s">
        <v>1528</v>
      </c>
      <c r="C206" s="33" t="s">
        <v>31</v>
      </c>
      <c r="D206" s="35">
        <v>674</v>
      </c>
      <c r="E206" s="35" t="s">
        <v>1437</v>
      </c>
      <c r="F206" s="35" t="s">
        <v>1529</v>
      </c>
      <c r="G206" s="43"/>
      <c r="H206" s="36">
        <v>43904</v>
      </c>
      <c r="I206" s="36">
        <v>43904</v>
      </c>
      <c r="J206" s="84">
        <v>43934</v>
      </c>
      <c r="K206" s="72">
        <v>144000</v>
      </c>
      <c r="L206" s="73">
        <v>0</v>
      </c>
      <c r="M206" s="73">
        <f t="shared" si="15"/>
        <v>144000</v>
      </c>
      <c r="N206" s="35" t="s">
        <v>21</v>
      </c>
      <c r="O206" s="94">
        <f t="shared" si="16"/>
        <v>144000</v>
      </c>
      <c r="P206" s="35" t="s">
        <v>29</v>
      </c>
      <c r="Q206" s="22"/>
      <c r="R206" s="35"/>
      <c r="S206" s="35"/>
    </row>
    <row r="207" spans="1:20" s="19" customFormat="1" x14ac:dyDescent="0.25">
      <c r="A207" s="32">
        <v>2191</v>
      </c>
      <c r="B207" s="40" t="s">
        <v>1531</v>
      </c>
      <c r="C207" s="33" t="s">
        <v>1525</v>
      </c>
      <c r="D207" s="35">
        <v>44399</v>
      </c>
      <c r="E207" s="35" t="s">
        <v>162</v>
      </c>
      <c r="F207" s="35" t="s">
        <v>1532</v>
      </c>
      <c r="G207" s="43"/>
      <c r="H207" s="36">
        <v>43962</v>
      </c>
      <c r="I207" s="36">
        <v>43962</v>
      </c>
      <c r="J207" s="84">
        <v>43962</v>
      </c>
      <c r="K207" s="72">
        <v>9942783</v>
      </c>
      <c r="L207" s="73">
        <v>0</v>
      </c>
      <c r="M207" s="73">
        <f t="shared" si="15"/>
        <v>9942783</v>
      </c>
      <c r="N207" s="35" t="s">
        <v>129</v>
      </c>
      <c r="O207" s="94">
        <f t="shared" si="16"/>
        <v>9942783</v>
      </c>
      <c r="P207" s="35" t="s">
        <v>130</v>
      </c>
      <c r="Q207" s="22"/>
      <c r="R207" s="35"/>
      <c r="S207" s="35"/>
      <c r="T207" s="35"/>
    </row>
    <row r="208" spans="1:20" s="19" customFormat="1" x14ac:dyDescent="0.25">
      <c r="A208" s="32">
        <v>2192</v>
      </c>
      <c r="B208" s="40" t="s">
        <v>1533</v>
      </c>
      <c r="C208" s="33" t="s">
        <v>1073</v>
      </c>
      <c r="D208" s="35">
        <v>14100</v>
      </c>
      <c r="E208" s="35" t="s">
        <v>1327</v>
      </c>
      <c r="F208" s="35" t="s">
        <v>1512</v>
      </c>
      <c r="G208" s="43"/>
      <c r="H208" s="36">
        <v>43959</v>
      </c>
      <c r="I208" s="36">
        <v>43959</v>
      </c>
      <c r="J208" s="84">
        <v>43974</v>
      </c>
      <c r="K208" s="89">
        <v>5372000</v>
      </c>
      <c r="L208" s="94">
        <v>0</v>
      </c>
      <c r="M208" s="94">
        <f t="shared" si="15"/>
        <v>5372000</v>
      </c>
      <c r="N208" s="23"/>
      <c r="O208" s="94">
        <f t="shared" si="16"/>
        <v>5372000</v>
      </c>
      <c r="P208" s="23"/>
      <c r="Q208" s="22"/>
      <c r="R208" s="35"/>
      <c r="S208" s="35"/>
    </row>
    <row r="209" spans="1:20" s="19" customFormat="1" x14ac:dyDescent="0.25">
      <c r="A209" s="32">
        <v>2193</v>
      </c>
      <c r="B209" s="40" t="s">
        <v>1534</v>
      </c>
      <c r="C209" s="40" t="s">
        <v>57</v>
      </c>
      <c r="D209" s="23">
        <v>4701286</v>
      </c>
      <c r="E209" s="35" t="s">
        <v>1535</v>
      </c>
      <c r="F209" s="35" t="s">
        <v>1536</v>
      </c>
      <c r="G209" s="43"/>
      <c r="H209" s="36">
        <v>43961</v>
      </c>
      <c r="I209" s="36">
        <v>43961</v>
      </c>
      <c r="J209" s="84">
        <v>43962</v>
      </c>
      <c r="K209" s="92">
        <v>609.20000000000005</v>
      </c>
      <c r="L209" s="35"/>
      <c r="M209" s="93">
        <f t="shared" si="15"/>
        <v>609.20000000000005</v>
      </c>
      <c r="N209" s="35" t="s">
        <v>60</v>
      </c>
      <c r="O209" s="93">
        <f t="shared" si="16"/>
        <v>609.20000000000005</v>
      </c>
      <c r="P209" s="35" t="s">
        <v>55</v>
      </c>
      <c r="Q209" s="22"/>
      <c r="R209" s="35"/>
      <c r="S209" s="35"/>
      <c r="T209" s="35"/>
    </row>
    <row r="210" spans="1:20" s="19" customFormat="1" x14ac:dyDescent="0.25">
      <c r="A210" s="32">
        <v>2194</v>
      </c>
      <c r="B210" s="40" t="s">
        <v>1537</v>
      </c>
      <c r="C210" s="33" t="s">
        <v>1105</v>
      </c>
      <c r="D210" s="35" t="s">
        <v>781</v>
      </c>
      <c r="E210" s="35" t="s">
        <v>1538</v>
      </c>
      <c r="F210" s="35" t="s">
        <v>1539</v>
      </c>
      <c r="G210" s="43"/>
      <c r="H210" s="36">
        <v>43944</v>
      </c>
      <c r="I210" s="36">
        <v>43944</v>
      </c>
      <c r="J210" s="84">
        <v>43944</v>
      </c>
      <c r="K210" s="72">
        <v>650000</v>
      </c>
      <c r="L210" s="73">
        <v>0</v>
      </c>
      <c r="M210" s="94">
        <f t="shared" si="15"/>
        <v>650000</v>
      </c>
      <c r="N210" s="35" t="s">
        <v>187</v>
      </c>
      <c r="O210" s="94">
        <f t="shared" si="16"/>
        <v>650000</v>
      </c>
      <c r="P210" s="35" t="s">
        <v>29</v>
      </c>
      <c r="Q210" s="22"/>
      <c r="R210" s="35"/>
      <c r="S210" s="35"/>
    </row>
    <row r="211" spans="1:20" s="19" customFormat="1" x14ac:dyDescent="0.25">
      <c r="A211" s="32">
        <v>2195</v>
      </c>
      <c r="B211" s="40" t="s">
        <v>1540</v>
      </c>
      <c r="C211" s="43" t="s">
        <v>62</v>
      </c>
      <c r="D211" s="35">
        <v>97456</v>
      </c>
      <c r="E211" s="35" t="s">
        <v>215</v>
      </c>
      <c r="F211" s="35" t="s">
        <v>1541</v>
      </c>
      <c r="G211" s="43" t="s">
        <v>62</v>
      </c>
      <c r="H211" s="36">
        <v>43962</v>
      </c>
      <c r="I211" s="36">
        <v>43962</v>
      </c>
      <c r="J211" s="84">
        <v>43962</v>
      </c>
      <c r="K211" s="72">
        <v>117600</v>
      </c>
      <c r="L211" s="73">
        <v>0</v>
      </c>
      <c r="M211" s="94">
        <f t="shared" si="15"/>
        <v>117600</v>
      </c>
      <c r="N211" s="35" t="s">
        <v>117</v>
      </c>
      <c r="O211" s="94">
        <f t="shared" si="16"/>
        <v>117600</v>
      </c>
      <c r="P211" s="35" t="s">
        <v>29</v>
      </c>
      <c r="Q211" s="22"/>
      <c r="R211" s="35"/>
      <c r="S211" s="35"/>
    </row>
    <row r="212" spans="1:20" s="19" customFormat="1" x14ac:dyDescent="0.25">
      <c r="A212" s="32">
        <v>2196</v>
      </c>
      <c r="B212" s="40" t="s">
        <v>1542</v>
      </c>
      <c r="C212" s="40" t="s">
        <v>57</v>
      </c>
      <c r="D212" s="28">
        <v>3003</v>
      </c>
      <c r="E212" s="35" t="s">
        <v>58</v>
      </c>
      <c r="F212" s="35" t="s">
        <v>1543</v>
      </c>
      <c r="G212" s="43"/>
      <c r="H212" s="36">
        <v>43966</v>
      </c>
      <c r="I212" s="36">
        <v>43966</v>
      </c>
      <c r="J212" s="84">
        <v>43966</v>
      </c>
      <c r="K212" s="72">
        <v>542565</v>
      </c>
      <c r="L212" s="73">
        <v>0</v>
      </c>
      <c r="M212" s="94">
        <v>542465</v>
      </c>
      <c r="N212" s="35" t="s">
        <v>54</v>
      </c>
      <c r="O212" s="94">
        <f t="shared" si="16"/>
        <v>542565</v>
      </c>
      <c r="P212" s="35" t="s">
        <v>55</v>
      </c>
      <c r="Q212" s="22"/>
      <c r="R212" s="35"/>
      <c r="S212" s="35"/>
      <c r="T212" s="35"/>
    </row>
    <row r="213" spans="1:20" s="19" customFormat="1" x14ac:dyDescent="0.25">
      <c r="A213" s="32">
        <v>2197</v>
      </c>
      <c r="B213" s="40" t="s">
        <v>1544</v>
      </c>
      <c r="C213" s="33" t="s">
        <v>1450</v>
      </c>
      <c r="D213" s="35">
        <v>4355</v>
      </c>
      <c r="E213" s="35" t="s">
        <v>1545</v>
      </c>
      <c r="F213" s="35" t="s">
        <v>1546</v>
      </c>
      <c r="G213" s="43"/>
      <c r="H213" s="36">
        <v>43963</v>
      </c>
      <c r="I213" s="35" t="s">
        <v>1547</v>
      </c>
      <c r="J213" s="84">
        <v>43963</v>
      </c>
      <c r="K213" s="72">
        <v>199000</v>
      </c>
      <c r="L213" s="73">
        <v>37810</v>
      </c>
      <c r="M213" s="94">
        <f>K213+L213</f>
        <v>236810</v>
      </c>
      <c r="N213" s="35" t="s">
        <v>28</v>
      </c>
      <c r="O213" s="94">
        <f t="shared" si="16"/>
        <v>199000</v>
      </c>
      <c r="P213" s="35" t="s">
        <v>29</v>
      </c>
      <c r="Q213" s="22"/>
      <c r="R213" s="35"/>
      <c r="S213" s="35"/>
    </row>
    <row r="214" spans="1:20" s="19" customFormat="1" ht="31.5" x14ac:dyDescent="0.25">
      <c r="A214" s="32">
        <v>2198</v>
      </c>
      <c r="B214" s="40" t="s">
        <v>1548</v>
      </c>
      <c r="C214" s="33" t="s">
        <v>1105</v>
      </c>
      <c r="D214" s="35">
        <v>1600</v>
      </c>
      <c r="E214" s="35" t="s">
        <v>1549</v>
      </c>
      <c r="F214" s="65" t="s">
        <v>1550</v>
      </c>
      <c r="G214" s="66"/>
      <c r="H214" s="36">
        <v>43956</v>
      </c>
      <c r="I214" s="36">
        <v>43956</v>
      </c>
      <c r="J214" s="84">
        <v>43986</v>
      </c>
      <c r="K214" s="72">
        <v>46400</v>
      </c>
      <c r="L214" s="73">
        <v>8816</v>
      </c>
      <c r="M214" s="94">
        <f>K214+L214</f>
        <v>55216</v>
      </c>
      <c r="N214" s="35" t="s">
        <v>187</v>
      </c>
      <c r="O214" s="94">
        <f t="shared" si="16"/>
        <v>46400</v>
      </c>
      <c r="P214" s="35" t="s">
        <v>29</v>
      </c>
      <c r="Q214" s="22"/>
      <c r="R214" s="35"/>
      <c r="S214" s="35"/>
    </row>
    <row r="215" spans="1:20" s="19" customFormat="1" ht="31.5" x14ac:dyDescent="0.25">
      <c r="A215" s="32">
        <v>2299</v>
      </c>
      <c r="B215" s="40" t="s">
        <v>1551</v>
      </c>
      <c r="C215" s="33" t="s">
        <v>1073</v>
      </c>
      <c r="D215" s="35">
        <v>14124</v>
      </c>
      <c r="E215" s="35" t="s">
        <v>1552</v>
      </c>
      <c r="F215" s="65" t="s">
        <v>1553</v>
      </c>
      <c r="G215" s="66"/>
      <c r="H215" s="36">
        <v>43962</v>
      </c>
      <c r="I215" s="36">
        <v>43962</v>
      </c>
      <c r="J215" s="84">
        <v>43977</v>
      </c>
      <c r="K215" s="72">
        <v>5100000</v>
      </c>
      <c r="L215" s="35"/>
      <c r="M215" s="94">
        <f>K215+L215</f>
        <v>5100000</v>
      </c>
      <c r="N215" s="90" t="s">
        <v>1323</v>
      </c>
      <c r="O215" s="94">
        <f t="shared" si="16"/>
        <v>5100000</v>
      </c>
      <c r="P215" s="35" t="s">
        <v>494</v>
      </c>
      <c r="Q215" s="22"/>
      <c r="R215" s="35"/>
      <c r="S215" s="35"/>
    </row>
    <row r="216" spans="1:20" s="19" customFormat="1" ht="31.5" x14ac:dyDescent="0.25">
      <c r="A216" s="32">
        <v>2200</v>
      </c>
      <c r="B216" s="40" t="s">
        <v>1554</v>
      </c>
      <c r="C216" s="33" t="s">
        <v>1073</v>
      </c>
      <c r="D216" s="35">
        <v>14125</v>
      </c>
      <c r="E216" s="35" t="s">
        <v>1552</v>
      </c>
      <c r="F216" s="65" t="s">
        <v>1553</v>
      </c>
      <c r="G216" s="66"/>
      <c r="H216" s="36">
        <v>43962</v>
      </c>
      <c r="I216" s="36">
        <v>43962</v>
      </c>
      <c r="J216" s="84">
        <v>43977</v>
      </c>
      <c r="K216" s="72">
        <v>5100000</v>
      </c>
      <c r="L216" s="35"/>
      <c r="M216" s="94">
        <f>K216+L216</f>
        <v>5100000</v>
      </c>
      <c r="N216" s="90" t="s">
        <v>1323</v>
      </c>
      <c r="O216" s="94">
        <f t="shared" si="16"/>
        <v>5100000</v>
      </c>
      <c r="P216" s="35" t="s">
        <v>494</v>
      </c>
      <c r="Q216" s="22"/>
      <c r="R216" s="35"/>
      <c r="S216" s="35"/>
    </row>
    <row r="217" spans="1:20" s="19" customFormat="1" x14ac:dyDescent="0.25">
      <c r="A217" s="119">
        <v>2201</v>
      </c>
      <c r="B217" s="123" t="s">
        <v>1555</v>
      </c>
      <c r="C217" s="120" t="s">
        <v>1198</v>
      </c>
      <c r="D217" s="122">
        <v>97425</v>
      </c>
      <c r="E217" s="122" t="s">
        <v>221</v>
      </c>
      <c r="F217" s="122" t="s">
        <v>1556</v>
      </c>
      <c r="G217" s="124"/>
      <c r="H217" s="116">
        <v>43960</v>
      </c>
      <c r="I217" s="116">
        <v>43960</v>
      </c>
      <c r="J217" s="134">
        <v>43960</v>
      </c>
      <c r="K217" s="130">
        <v>549500</v>
      </c>
      <c r="L217" s="122"/>
      <c r="M217" s="133">
        <f>K217+L217</f>
        <v>549500</v>
      </c>
      <c r="N217" s="35" t="s">
        <v>204</v>
      </c>
      <c r="O217" s="94">
        <v>19625</v>
      </c>
      <c r="P217" s="35" t="s">
        <v>195</v>
      </c>
      <c r="Q217" s="22"/>
      <c r="R217" s="35"/>
      <c r="S217" s="35"/>
    </row>
    <row r="218" spans="1:20" s="19" customFormat="1" x14ac:dyDescent="0.25">
      <c r="A218" s="119"/>
      <c r="B218" s="123"/>
      <c r="C218" s="120"/>
      <c r="D218" s="122"/>
      <c r="E218" s="122"/>
      <c r="F218" s="122"/>
      <c r="G218" s="124"/>
      <c r="H218" s="116"/>
      <c r="I218" s="116"/>
      <c r="J218" s="134"/>
      <c r="K218" s="130"/>
      <c r="L218" s="122"/>
      <c r="M218" s="133"/>
      <c r="N218" s="35" t="s">
        <v>186</v>
      </c>
      <c r="O218" s="94">
        <v>19625</v>
      </c>
      <c r="P218" s="35" t="s">
        <v>29</v>
      </c>
      <c r="Q218" s="22"/>
      <c r="R218" s="35"/>
      <c r="S218" s="35"/>
    </row>
    <row r="219" spans="1:20" s="19" customFormat="1" x14ac:dyDescent="0.25">
      <c r="A219" s="119"/>
      <c r="B219" s="123"/>
      <c r="C219" s="120"/>
      <c r="D219" s="122"/>
      <c r="E219" s="122"/>
      <c r="F219" s="122"/>
      <c r="G219" s="124"/>
      <c r="H219" s="116"/>
      <c r="I219" s="116"/>
      <c r="J219" s="134"/>
      <c r="K219" s="130"/>
      <c r="L219" s="122"/>
      <c r="M219" s="133"/>
      <c r="N219" s="35" t="s">
        <v>218</v>
      </c>
      <c r="O219" s="94">
        <v>19625</v>
      </c>
      <c r="P219" s="35" t="s">
        <v>29</v>
      </c>
      <c r="Q219" s="22"/>
      <c r="R219" s="35"/>
      <c r="S219" s="35"/>
    </row>
    <row r="220" spans="1:20" s="19" customFormat="1" x14ac:dyDescent="0.25">
      <c r="A220" s="119"/>
      <c r="B220" s="123"/>
      <c r="C220" s="120"/>
      <c r="D220" s="122"/>
      <c r="E220" s="122"/>
      <c r="F220" s="122"/>
      <c r="G220" s="124"/>
      <c r="H220" s="116"/>
      <c r="I220" s="116"/>
      <c r="J220" s="134"/>
      <c r="K220" s="130"/>
      <c r="L220" s="122"/>
      <c r="M220" s="133"/>
      <c r="N220" s="35" t="s">
        <v>117</v>
      </c>
      <c r="O220" s="94">
        <v>39250</v>
      </c>
      <c r="P220" s="35" t="s">
        <v>29</v>
      </c>
      <c r="Q220" s="22"/>
      <c r="R220" s="35"/>
      <c r="S220" s="35"/>
    </row>
    <row r="221" spans="1:20" s="19" customFormat="1" x14ac:dyDescent="0.25">
      <c r="A221" s="119"/>
      <c r="B221" s="123"/>
      <c r="C221" s="120"/>
      <c r="D221" s="122"/>
      <c r="E221" s="122"/>
      <c r="F221" s="122"/>
      <c r="G221" s="124"/>
      <c r="H221" s="116"/>
      <c r="I221" s="116"/>
      <c r="J221" s="134"/>
      <c r="K221" s="130"/>
      <c r="L221" s="122"/>
      <c r="M221" s="133"/>
      <c r="N221" s="35" t="s">
        <v>289</v>
      </c>
      <c r="O221" s="94">
        <v>39250</v>
      </c>
      <c r="P221" s="35" t="s">
        <v>29</v>
      </c>
      <c r="Q221" s="22"/>
      <c r="R221" s="35"/>
      <c r="S221" s="35"/>
    </row>
    <row r="222" spans="1:20" s="19" customFormat="1" x14ac:dyDescent="0.25">
      <c r="A222" s="119"/>
      <c r="B222" s="123"/>
      <c r="C222" s="120"/>
      <c r="D222" s="122"/>
      <c r="E222" s="122"/>
      <c r="F222" s="122"/>
      <c r="G222" s="124"/>
      <c r="H222" s="116"/>
      <c r="I222" s="116"/>
      <c r="J222" s="134"/>
      <c r="K222" s="130"/>
      <c r="L222" s="122"/>
      <c r="M222" s="133"/>
      <c r="N222" s="35" t="s">
        <v>28</v>
      </c>
      <c r="O222" s="94">
        <v>176625</v>
      </c>
      <c r="P222" s="35" t="s">
        <v>29</v>
      </c>
      <c r="Q222" s="22"/>
      <c r="R222" s="35"/>
      <c r="S222" s="35"/>
    </row>
    <row r="223" spans="1:20" s="19" customFormat="1" x14ac:dyDescent="0.25">
      <c r="A223" s="119"/>
      <c r="B223" s="123"/>
      <c r="C223" s="120"/>
      <c r="D223" s="122"/>
      <c r="E223" s="122"/>
      <c r="F223" s="122"/>
      <c r="G223" s="124"/>
      <c r="H223" s="116"/>
      <c r="I223" s="116"/>
      <c r="J223" s="134"/>
      <c r="K223" s="130"/>
      <c r="L223" s="122"/>
      <c r="M223" s="133"/>
      <c r="N223" s="35" t="s">
        <v>187</v>
      </c>
      <c r="O223" s="94">
        <v>39250</v>
      </c>
      <c r="P223" s="35" t="s">
        <v>29</v>
      </c>
      <c r="Q223" s="22"/>
      <c r="R223" s="35"/>
      <c r="S223" s="35"/>
    </row>
    <row r="224" spans="1:20" s="19" customFormat="1" x14ac:dyDescent="0.25">
      <c r="A224" s="119"/>
      <c r="B224" s="123"/>
      <c r="C224" s="120"/>
      <c r="D224" s="122"/>
      <c r="E224" s="122"/>
      <c r="F224" s="122"/>
      <c r="G224" s="124"/>
      <c r="H224" s="116"/>
      <c r="I224" s="116"/>
      <c r="J224" s="134"/>
      <c r="K224" s="130"/>
      <c r="L224" s="122"/>
      <c r="M224" s="133"/>
      <c r="N224" s="35" t="s">
        <v>144</v>
      </c>
      <c r="O224" s="94">
        <v>58875</v>
      </c>
      <c r="P224" s="35" t="s">
        <v>29</v>
      </c>
      <c r="Q224" s="22"/>
      <c r="R224" s="35"/>
      <c r="S224" s="35"/>
    </row>
    <row r="225" spans="1:20" s="19" customFormat="1" x14ac:dyDescent="0.25">
      <c r="A225" s="119"/>
      <c r="B225" s="123"/>
      <c r="C225" s="120"/>
      <c r="D225" s="122"/>
      <c r="E225" s="122"/>
      <c r="F225" s="122"/>
      <c r="G225" s="124"/>
      <c r="H225" s="116"/>
      <c r="I225" s="116"/>
      <c r="J225" s="134"/>
      <c r="K225" s="130"/>
      <c r="L225" s="122"/>
      <c r="M225" s="133"/>
      <c r="N225" s="35" t="s">
        <v>60</v>
      </c>
      <c r="O225" s="94">
        <v>39250</v>
      </c>
      <c r="P225" s="35" t="s">
        <v>55</v>
      </c>
      <c r="Q225" s="22"/>
      <c r="R225" s="35"/>
      <c r="S225" s="35"/>
    </row>
    <row r="226" spans="1:20" s="19" customFormat="1" x14ac:dyDescent="0.25">
      <c r="A226" s="119"/>
      <c r="B226" s="123"/>
      <c r="C226" s="120"/>
      <c r="D226" s="122"/>
      <c r="E226" s="122"/>
      <c r="F226" s="122"/>
      <c r="G226" s="124"/>
      <c r="H226" s="116"/>
      <c r="I226" s="116"/>
      <c r="J226" s="134"/>
      <c r="K226" s="130"/>
      <c r="L226" s="122"/>
      <c r="M226" s="133"/>
      <c r="N226" s="35" t="s">
        <v>171</v>
      </c>
      <c r="O226" s="94">
        <v>78500</v>
      </c>
      <c r="P226" s="35" t="s">
        <v>55</v>
      </c>
      <c r="Q226" s="22"/>
      <c r="R226" s="35"/>
      <c r="S226" s="35"/>
    </row>
    <row r="227" spans="1:20" s="19" customFormat="1" x14ac:dyDescent="0.25">
      <c r="A227" s="119"/>
      <c r="B227" s="123"/>
      <c r="C227" s="120"/>
      <c r="D227" s="122"/>
      <c r="E227" s="122"/>
      <c r="F227" s="122"/>
      <c r="G227" s="124"/>
      <c r="H227" s="116"/>
      <c r="I227" s="116"/>
      <c r="J227" s="134"/>
      <c r="K227" s="130"/>
      <c r="L227" s="122"/>
      <c r="M227" s="133"/>
      <c r="N227" s="35" t="s">
        <v>54</v>
      </c>
      <c r="O227" s="94">
        <v>19625</v>
      </c>
      <c r="P227" s="35" t="s">
        <v>55</v>
      </c>
      <c r="Q227" s="22"/>
      <c r="R227" s="35"/>
      <c r="S227" s="35"/>
    </row>
    <row r="228" spans="1:20" s="19" customFormat="1" x14ac:dyDescent="0.25">
      <c r="A228" s="32">
        <v>2202</v>
      </c>
      <c r="B228" s="40" t="s">
        <v>1557</v>
      </c>
      <c r="C228" s="33" t="s">
        <v>1073</v>
      </c>
      <c r="D228" s="35">
        <v>14142</v>
      </c>
      <c r="E228" s="35" t="s">
        <v>1552</v>
      </c>
      <c r="F228" s="35" t="s">
        <v>1558</v>
      </c>
      <c r="G228" s="43"/>
      <c r="H228" s="36">
        <v>43964</v>
      </c>
      <c r="I228" s="36">
        <v>43964</v>
      </c>
      <c r="J228" s="84">
        <v>43979</v>
      </c>
      <c r="K228" s="72">
        <v>5100000</v>
      </c>
      <c r="L228" s="35"/>
      <c r="M228" s="94">
        <f t="shared" ref="M228:M244" si="17">K228+L228</f>
        <v>5100000</v>
      </c>
      <c r="N228" s="90" t="s">
        <v>1323</v>
      </c>
      <c r="O228" s="95">
        <f>+K228</f>
        <v>5100000</v>
      </c>
      <c r="P228" s="35" t="s">
        <v>494</v>
      </c>
      <c r="Q228" s="22"/>
      <c r="R228" s="35"/>
      <c r="S228" s="35"/>
    </row>
    <row r="229" spans="1:20" s="19" customFormat="1" x14ac:dyDescent="0.25">
      <c r="A229" s="32">
        <v>2203</v>
      </c>
      <c r="B229" s="40" t="s">
        <v>1559</v>
      </c>
      <c r="C229" s="40" t="s">
        <v>31</v>
      </c>
      <c r="D229" s="35" t="s">
        <v>1560</v>
      </c>
      <c r="E229" s="35" t="s">
        <v>1561</v>
      </c>
      <c r="F229" s="35" t="s">
        <v>1269</v>
      </c>
      <c r="G229" s="43"/>
      <c r="H229" s="36">
        <v>43966</v>
      </c>
      <c r="I229" s="36">
        <v>43966</v>
      </c>
      <c r="J229" s="84">
        <v>43976</v>
      </c>
      <c r="K229" s="72">
        <v>280000</v>
      </c>
      <c r="L229" s="96">
        <v>53200</v>
      </c>
      <c r="M229" s="94">
        <f t="shared" si="17"/>
        <v>333200</v>
      </c>
      <c r="N229" s="35" t="s">
        <v>44</v>
      </c>
      <c r="O229" s="95">
        <f>+K229</f>
        <v>280000</v>
      </c>
      <c r="P229" s="35" t="s">
        <v>1562</v>
      </c>
      <c r="Q229" s="22"/>
      <c r="R229" s="35"/>
      <c r="S229" s="35"/>
      <c r="T229" s="35"/>
    </row>
    <row r="230" spans="1:20" s="19" customFormat="1" x14ac:dyDescent="0.25">
      <c r="A230" s="32">
        <v>2204</v>
      </c>
      <c r="B230" s="40" t="s">
        <v>1563</v>
      </c>
      <c r="C230" s="33" t="s">
        <v>31</v>
      </c>
      <c r="D230" s="35">
        <v>12012</v>
      </c>
      <c r="E230" s="35" t="s">
        <v>1281</v>
      </c>
      <c r="F230" s="35" t="s">
        <v>85</v>
      </c>
      <c r="G230" s="43"/>
      <c r="H230" s="36">
        <v>43953</v>
      </c>
      <c r="I230" s="36">
        <v>43953</v>
      </c>
      <c r="J230" s="84">
        <v>43953</v>
      </c>
      <c r="K230" s="97">
        <v>361575</v>
      </c>
      <c r="L230" s="35"/>
      <c r="M230" s="98">
        <f t="shared" si="17"/>
        <v>361575</v>
      </c>
      <c r="N230" s="35" t="s">
        <v>21</v>
      </c>
      <c r="O230" s="73">
        <f>K230</f>
        <v>361575</v>
      </c>
      <c r="P230" s="35" t="s">
        <v>22</v>
      </c>
      <c r="Q230" s="22"/>
      <c r="R230" s="35"/>
      <c r="S230" s="35"/>
      <c r="T230" s="35"/>
    </row>
    <row r="231" spans="1:20" s="19" customFormat="1" x14ac:dyDescent="0.25">
      <c r="A231" s="32">
        <v>2205</v>
      </c>
      <c r="B231" s="40" t="s">
        <v>1564</v>
      </c>
      <c r="C231" s="40" t="s">
        <v>31</v>
      </c>
      <c r="D231" s="35" t="s">
        <v>1565</v>
      </c>
      <c r="E231" s="35" t="s">
        <v>1566</v>
      </c>
      <c r="F231" s="35" t="s">
        <v>1567</v>
      </c>
      <c r="G231" s="43"/>
      <c r="H231" s="36">
        <v>43969</v>
      </c>
      <c r="I231" s="36">
        <v>43969</v>
      </c>
      <c r="J231" s="84">
        <v>43999</v>
      </c>
      <c r="K231" s="97">
        <v>2753685</v>
      </c>
      <c r="L231" s="35">
        <v>523200</v>
      </c>
      <c r="M231" s="94">
        <f t="shared" si="17"/>
        <v>3276885</v>
      </c>
      <c r="N231" s="35" t="s">
        <v>21</v>
      </c>
      <c r="O231" s="95">
        <f t="shared" ref="O231:O247" si="18">+K231</f>
        <v>2753685</v>
      </c>
      <c r="P231" s="35" t="s">
        <v>1568</v>
      </c>
      <c r="Q231" s="22"/>
      <c r="R231" s="35"/>
      <c r="S231" s="35"/>
      <c r="T231" s="35"/>
    </row>
    <row r="232" spans="1:20" s="19" customFormat="1" x14ac:dyDescent="0.25">
      <c r="A232" s="32">
        <v>2206</v>
      </c>
      <c r="B232" s="40" t="s">
        <v>1569</v>
      </c>
      <c r="C232" s="33" t="s">
        <v>1570</v>
      </c>
      <c r="D232" s="35" t="s">
        <v>781</v>
      </c>
      <c r="E232" s="35" t="s">
        <v>1571</v>
      </c>
      <c r="F232" s="35" t="s">
        <v>1572</v>
      </c>
      <c r="G232" s="43"/>
      <c r="H232" s="36">
        <v>43969</v>
      </c>
      <c r="I232" s="36">
        <v>43969</v>
      </c>
      <c r="J232" s="84">
        <v>43969</v>
      </c>
      <c r="K232" s="97">
        <v>3200000</v>
      </c>
      <c r="L232" s="35"/>
      <c r="M232" s="94">
        <f t="shared" si="17"/>
        <v>3200000</v>
      </c>
      <c r="N232" s="35" t="s">
        <v>219</v>
      </c>
      <c r="O232" s="95">
        <f t="shared" si="18"/>
        <v>3200000</v>
      </c>
      <c r="P232" s="35" t="s">
        <v>1573</v>
      </c>
      <c r="Q232" s="22"/>
      <c r="R232" s="35"/>
      <c r="S232" s="35"/>
      <c r="T232" s="35"/>
    </row>
    <row r="233" spans="1:20" s="19" customFormat="1" x14ac:dyDescent="0.25">
      <c r="A233" s="32">
        <v>2207</v>
      </c>
      <c r="B233" s="123" t="s">
        <v>1574</v>
      </c>
      <c r="C233" s="120" t="s">
        <v>487</v>
      </c>
      <c r="D233" s="35" t="s">
        <v>1575</v>
      </c>
      <c r="E233" s="35" t="s">
        <v>1576</v>
      </c>
      <c r="F233" s="35" t="s">
        <v>1577</v>
      </c>
      <c r="G233" s="43"/>
      <c r="H233" s="36">
        <v>43963</v>
      </c>
      <c r="I233" s="36">
        <v>43963</v>
      </c>
      <c r="J233" s="84">
        <v>43963</v>
      </c>
      <c r="K233" s="97">
        <v>111000</v>
      </c>
      <c r="L233" s="35">
        <v>6000</v>
      </c>
      <c r="M233" s="94">
        <f t="shared" si="17"/>
        <v>117000</v>
      </c>
      <c r="N233" s="35" t="s">
        <v>187</v>
      </c>
      <c r="O233" s="95">
        <f t="shared" si="18"/>
        <v>111000</v>
      </c>
      <c r="P233" s="23" t="s">
        <v>29</v>
      </c>
      <c r="Q233" s="22"/>
      <c r="R233" s="35"/>
      <c r="S233" s="35"/>
    </row>
    <row r="234" spans="1:20" s="19" customFormat="1" x14ac:dyDescent="0.25">
      <c r="A234" s="119">
        <v>2208</v>
      </c>
      <c r="B234" s="123"/>
      <c r="C234" s="120"/>
      <c r="D234" s="35" t="s">
        <v>1105</v>
      </c>
      <c r="E234" s="35" t="s">
        <v>1578</v>
      </c>
      <c r="F234" s="35" t="s">
        <v>1579</v>
      </c>
      <c r="G234" s="43"/>
      <c r="H234" s="36">
        <v>43963</v>
      </c>
      <c r="I234" s="36">
        <v>43963</v>
      </c>
      <c r="J234" s="84">
        <v>43963</v>
      </c>
      <c r="K234" s="97">
        <v>305700</v>
      </c>
      <c r="L234" s="35">
        <v>16328</v>
      </c>
      <c r="M234" s="94">
        <f t="shared" si="17"/>
        <v>322028</v>
      </c>
      <c r="N234" s="35" t="s">
        <v>187</v>
      </c>
      <c r="O234" s="95">
        <f t="shared" si="18"/>
        <v>305700</v>
      </c>
      <c r="P234" s="23" t="s">
        <v>29</v>
      </c>
      <c r="Q234" s="22"/>
      <c r="R234" s="35"/>
      <c r="S234" s="35"/>
    </row>
    <row r="235" spans="1:20" s="19" customFormat="1" x14ac:dyDescent="0.25">
      <c r="A235" s="119"/>
      <c r="B235" s="123"/>
      <c r="C235" s="120"/>
      <c r="D235" s="35" t="s">
        <v>1580</v>
      </c>
      <c r="E235" s="35" t="s">
        <v>1581</v>
      </c>
      <c r="F235" s="35" t="s">
        <v>1582</v>
      </c>
      <c r="G235" s="43"/>
      <c r="H235" s="36">
        <v>43963</v>
      </c>
      <c r="I235" s="36">
        <v>43963</v>
      </c>
      <c r="J235" s="84">
        <v>43963</v>
      </c>
      <c r="K235" s="97">
        <v>280000</v>
      </c>
      <c r="L235" s="35"/>
      <c r="M235" s="94">
        <f t="shared" si="17"/>
        <v>280000</v>
      </c>
      <c r="N235" s="35" t="s">
        <v>187</v>
      </c>
      <c r="O235" s="95">
        <f t="shared" si="18"/>
        <v>280000</v>
      </c>
      <c r="P235" s="23" t="s">
        <v>29</v>
      </c>
      <c r="Q235" s="22"/>
      <c r="R235" s="35"/>
      <c r="S235" s="35"/>
    </row>
    <row r="236" spans="1:20" s="19" customFormat="1" x14ac:dyDescent="0.25">
      <c r="A236" s="119"/>
      <c r="B236" s="123"/>
      <c r="C236" s="120"/>
      <c r="D236" s="35" t="s">
        <v>1583</v>
      </c>
      <c r="E236" s="35" t="s">
        <v>1584</v>
      </c>
      <c r="F236" s="35" t="s">
        <v>1585</v>
      </c>
      <c r="G236" s="43"/>
      <c r="H236" s="36">
        <v>43966</v>
      </c>
      <c r="I236" s="36">
        <v>43966</v>
      </c>
      <c r="J236" s="84">
        <v>43966</v>
      </c>
      <c r="K236" s="97">
        <v>23055</v>
      </c>
      <c r="L236" s="35"/>
      <c r="M236" s="94">
        <f t="shared" si="17"/>
        <v>23055</v>
      </c>
      <c r="N236" s="35" t="s">
        <v>187</v>
      </c>
      <c r="O236" s="95">
        <f t="shared" si="18"/>
        <v>23055</v>
      </c>
      <c r="P236" s="23" t="s">
        <v>29</v>
      </c>
      <c r="Q236" s="22"/>
      <c r="R236" s="35"/>
      <c r="S236" s="35"/>
    </row>
    <row r="237" spans="1:20" s="19" customFormat="1" x14ac:dyDescent="0.25">
      <c r="A237" s="32">
        <v>2209</v>
      </c>
      <c r="B237" s="40" t="s">
        <v>1586</v>
      </c>
      <c r="C237" s="99" t="s">
        <v>1867</v>
      </c>
      <c r="D237" s="35">
        <v>8180</v>
      </c>
      <c r="E237" s="35" t="s">
        <v>1587</v>
      </c>
      <c r="F237" s="35" t="s">
        <v>1588</v>
      </c>
      <c r="G237" s="43"/>
      <c r="H237" s="36">
        <v>43970</v>
      </c>
      <c r="I237" s="36">
        <v>43970</v>
      </c>
      <c r="J237" s="84">
        <v>43970</v>
      </c>
      <c r="K237" s="97">
        <v>805950</v>
      </c>
      <c r="L237" s="35">
        <v>153130</v>
      </c>
      <c r="M237" s="94">
        <f t="shared" si="17"/>
        <v>959080</v>
      </c>
      <c r="N237" s="35" t="s">
        <v>117</v>
      </c>
      <c r="O237" s="95">
        <f t="shared" si="18"/>
        <v>805950</v>
      </c>
      <c r="P237" s="23" t="s">
        <v>29</v>
      </c>
      <c r="Q237" s="22"/>
      <c r="R237" s="35"/>
      <c r="S237" s="35"/>
    </row>
    <row r="238" spans="1:20" s="19" customFormat="1" x14ac:dyDescent="0.25">
      <c r="A238" s="32">
        <v>2210</v>
      </c>
      <c r="B238" s="40" t="s">
        <v>1589</v>
      </c>
      <c r="C238" s="100" t="s">
        <v>1450</v>
      </c>
      <c r="D238" s="35">
        <v>8179</v>
      </c>
      <c r="E238" s="35" t="s">
        <v>1587</v>
      </c>
      <c r="F238" s="35" t="s">
        <v>1590</v>
      </c>
      <c r="G238" s="43"/>
      <c r="H238" s="36">
        <v>43970</v>
      </c>
      <c r="I238" s="36">
        <v>43970</v>
      </c>
      <c r="J238" s="84">
        <v>43970</v>
      </c>
      <c r="K238" s="97">
        <v>4880475</v>
      </c>
      <c r="L238" s="35">
        <v>927290</v>
      </c>
      <c r="M238" s="94">
        <f t="shared" si="17"/>
        <v>5807765</v>
      </c>
      <c r="N238" s="35" t="s">
        <v>117</v>
      </c>
      <c r="O238" s="95">
        <f t="shared" si="18"/>
        <v>4880475</v>
      </c>
      <c r="P238" s="23" t="s">
        <v>29</v>
      </c>
      <c r="Q238" s="22"/>
      <c r="R238" s="35"/>
      <c r="S238" s="35"/>
    </row>
    <row r="239" spans="1:20" s="19" customFormat="1" x14ac:dyDescent="0.25">
      <c r="A239" s="32">
        <v>2211</v>
      </c>
      <c r="B239" s="40" t="s">
        <v>1591</v>
      </c>
      <c r="C239" s="40" t="s">
        <v>31</v>
      </c>
      <c r="D239" s="35">
        <v>579</v>
      </c>
      <c r="E239" s="35" t="s">
        <v>1592</v>
      </c>
      <c r="F239" s="35" t="s">
        <v>1593</v>
      </c>
      <c r="G239" s="43"/>
      <c r="H239" s="36">
        <v>43971</v>
      </c>
      <c r="I239" s="36">
        <v>43971</v>
      </c>
      <c r="J239" s="84">
        <v>44001</v>
      </c>
      <c r="K239" s="97">
        <v>217387</v>
      </c>
      <c r="L239" s="35">
        <v>32085</v>
      </c>
      <c r="M239" s="94">
        <f t="shared" si="17"/>
        <v>249472</v>
      </c>
      <c r="N239" s="35" t="s">
        <v>21</v>
      </c>
      <c r="O239" s="95">
        <f t="shared" si="18"/>
        <v>217387</v>
      </c>
      <c r="P239" s="23" t="s">
        <v>1568</v>
      </c>
      <c r="Q239" s="22"/>
      <c r="R239" s="35"/>
      <c r="S239" s="35"/>
      <c r="T239" s="35"/>
    </row>
    <row r="240" spans="1:20" s="19" customFormat="1" x14ac:dyDescent="0.25">
      <c r="A240" s="32">
        <v>2212</v>
      </c>
      <c r="B240" s="40" t="s">
        <v>1594</v>
      </c>
      <c r="C240" s="33" t="s">
        <v>57</v>
      </c>
      <c r="D240" s="35">
        <v>83531</v>
      </c>
      <c r="E240" s="35" t="s">
        <v>1500</v>
      </c>
      <c r="F240" s="35" t="s">
        <v>1595</v>
      </c>
      <c r="G240" s="43"/>
      <c r="H240" s="36">
        <v>43971</v>
      </c>
      <c r="I240" s="36">
        <v>43971</v>
      </c>
      <c r="J240" s="84">
        <v>44001</v>
      </c>
      <c r="K240" s="97">
        <v>8497134</v>
      </c>
      <c r="L240" s="35">
        <v>161446</v>
      </c>
      <c r="M240" s="94">
        <f t="shared" si="17"/>
        <v>8658580</v>
      </c>
      <c r="N240" s="35" t="s">
        <v>1596</v>
      </c>
      <c r="O240" s="95">
        <f t="shared" si="18"/>
        <v>8497134</v>
      </c>
      <c r="P240" s="23" t="s">
        <v>55</v>
      </c>
      <c r="Q240" s="22"/>
      <c r="R240" s="35"/>
      <c r="S240" s="35"/>
      <c r="T240" s="35"/>
    </row>
    <row r="241" spans="1:20" s="19" customFormat="1" x14ac:dyDescent="0.25">
      <c r="A241" s="32">
        <v>2213</v>
      </c>
      <c r="B241" s="40" t="s">
        <v>1597</v>
      </c>
      <c r="C241" s="33" t="s">
        <v>1073</v>
      </c>
      <c r="D241" s="35" t="s">
        <v>1598</v>
      </c>
      <c r="E241" s="35" t="s">
        <v>1327</v>
      </c>
      <c r="F241" s="35" t="s">
        <v>1599</v>
      </c>
      <c r="G241" s="43"/>
      <c r="H241" s="36">
        <v>43970</v>
      </c>
      <c r="I241" s="36">
        <v>43970</v>
      </c>
      <c r="J241" s="84">
        <v>43985</v>
      </c>
      <c r="K241" s="72">
        <v>5372000</v>
      </c>
      <c r="L241" s="35"/>
      <c r="M241" s="94">
        <f t="shared" si="17"/>
        <v>5372000</v>
      </c>
      <c r="N241" s="35" t="s">
        <v>1323</v>
      </c>
      <c r="O241" s="95">
        <f t="shared" si="18"/>
        <v>5372000</v>
      </c>
      <c r="P241" s="23" t="s">
        <v>494</v>
      </c>
      <c r="Q241" s="22"/>
      <c r="R241" s="35"/>
      <c r="S241" s="35"/>
    </row>
    <row r="242" spans="1:20" s="19" customFormat="1" x14ac:dyDescent="0.25">
      <c r="A242" s="32">
        <v>2214</v>
      </c>
      <c r="B242" s="40" t="s">
        <v>1600</v>
      </c>
      <c r="C242" s="40" t="s">
        <v>1073</v>
      </c>
      <c r="D242" s="35" t="s">
        <v>1601</v>
      </c>
      <c r="E242" s="35" t="s">
        <v>1327</v>
      </c>
      <c r="F242" s="35" t="s">
        <v>1599</v>
      </c>
      <c r="G242" s="43"/>
      <c r="H242" s="36">
        <v>43970</v>
      </c>
      <c r="I242" s="36">
        <v>43970</v>
      </c>
      <c r="J242" s="84">
        <v>43985</v>
      </c>
      <c r="K242" s="72">
        <v>5100000</v>
      </c>
      <c r="L242" s="35"/>
      <c r="M242" s="94">
        <f t="shared" si="17"/>
        <v>5100000</v>
      </c>
      <c r="N242" s="35" t="s">
        <v>1323</v>
      </c>
      <c r="O242" s="95">
        <f t="shared" si="18"/>
        <v>5100000</v>
      </c>
      <c r="P242" s="23" t="s">
        <v>494</v>
      </c>
      <c r="Q242" s="22"/>
      <c r="R242" s="35"/>
      <c r="S242" s="35"/>
    </row>
    <row r="243" spans="1:20" s="19" customFormat="1" x14ac:dyDescent="0.25">
      <c r="A243" s="32">
        <v>2215</v>
      </c>
      <c r="B243" s="40" t="s">
        <v>1602</v>
      </c>
      <c r="C243" s="33" t="s">
        <v>1198</v>
      </c>
      <c r="D243" s="35">
        <v>511</v>
      </c>
      <c r="E243" s="35" t="s">
        <v>1603</v>
      </c>
      <c r="F243" s="35" t="s">
        <v>1604</v>
      </c>
      <c r="G243" s="43"/>
      <c r="H243" s="36">
        <v>43965</v>
      </c>
      <c r="I243" s="36">
        <v>43965</v>
      </c>
      <c r="J243" s="84">
        <v>43995</v>
      </c>
      <c r="K243" s="97">
        <v>50500</v>
      </c>
      <c r="L243" s="35">
        <v>9595</v>
      </c>
      <c r="M243" s="94">
        <f t="shared" si="17"/>
        <v>60095</v>
      </c>
      <c r="N243" s="35" t="s">
        <v>117</v>
      </c>
      <c r="O243" s="95">
        <f t="shared" si="18"/>
        <v>50500</v>
      </c>
      <c r="P243" s="23" t="s">
        <v>29</v>
      </c>
      <c r="Q243" s="22"/>
      <c r="R243" s="35"/>
      <c r="S243" s="35"/>
    </row>
    <row r="244" spans="1:20" s="19" customFormat="1" x14ac:dyDescent="0.25">
      <c r="A244" s="32">
        <v>2216</v>
      </c>
      <c r="B244" s="40" t="s">
        <v>1605</v>
      </c>
      <c r="C244" s="40" t="s">
        <v>1198</v>
      </c>
      <c r="D244" s="35">
        <v>1449</v>
      </c>
      <c r="E244" s="35" t="s">
        <v>300</v>
      </c>
      <c r="F244" s="35" t="s">
        <v>1309</v>
      </c>
      <c r="G244" s="43"/>
      <c r="H244" s="36">
        <v>43972</v>
      </c>
      <c r="I244" s="36">
        <v>43972</v>
      </c>
      <c r="J244" s="84">
        <v>44002</v>
      </c>
      <c r="K244" s="72">
        <v>160000</v>
      </c>
      <c r="L244" s="35">
        <v>30400</v>
      </c>
      <c r="M244" s="94">
        <f t="shared" si="17"/>
        <v>190400</v>
      </c>
      <c r="N244" s="35" t="s">
        <v>117</v>
      </c>
      <c r="O244" s="95">
        <f t="shared" si="18"/>
        <v>160000</v>
      </c>
      <c r="P244" s="23" t="s">
        <v>29</v>
      </c>
      <c r="Q244" s="22"/>
      <c r="R244" s="35"/>
      <c r="S244" s="35"/>
    </row>
    <row r="245" spans="1:20" s="19" customFormat="1" x14ac:dyDescent="0.25">
      <c r="A245" s="32">
        <v>2217</v>
      </c>
      <c r="B245" s="40" t="s">
        <v>1606</v>
      </c>
      <c r="C245" s="40" t="s">
        <v>31</v>
      </c>
      <c r="D245" s="35" t="s">
        <v>781</v>
      </c>
      <c r="E245" s="35" t="s">
        <v>1305</v>
      </c>
      <c r="F245" s="35" t="s">
        <v>1607</v>
      </c>
      <c r="G245" s="43"/>
      <c r="H245" s="36">
        <v>43972</v>
      </c>
      <c r="I245" s="36">
        <v>43972</v>
      </c>
      <c r="J245" s="84">
        <v>43976</v>
      </c>
      <c r="K245" s="72">
        <v>1008000</v>
      </c>
      <c r="L245" s="35"/>
      <c r="M245" s="94">
        <f>M248</f>
        <v>992801</v>
      </c>
      <c r="N245" s="35" t="s">
        <v>21</v>
      </c>
      <c r="O245" s="95">
        <f t="shared" si="18"/>
        <v>1008000</v>
      </c>
      <c r="P245" s="23" t="s">
        <v>1568</v>
      </c>
      <c r="Q245" s="22"/>
      <c r="R245" s="35"/>
      <c r="S245" s="35"/>
      <c r="T245" s="35"/>
    </row>
    <row r="246" spans="1:20" s="19" customFormat="1" ht="31.5" x14ac:dyDescent="0.25">
      <c r="A246" s="32">
        <v>2218</v>
      </c>
      <c r="B246" s="40" t="s">
        <v>1608</v>
      </c>
      <c r="C246" s="33" t="s">
        <v>487</v>
      </c>
      <c r="D246" s="35">
        <v>2323</v>
      </c>
      <c r="E246" s="35" t="s">
        <v>1609</v>
      </c>
      <c r="F246" s="65" t="s">
        <v>1610</v>
      </c>
      <c r="G246" s="43"/>
      <c r="H246" s="36">
        <v>43965</v>
      </c>
      <c r="I246" s="36">
        <v>43965</v>
      </c>
      <c r="J246" s="84">
        <v>43965</v>
      </c>
      <c r="K246" s="72">
        <v>460000</v>
      </c>
      <c r="L246" s="35"/>
      <c r="M246" s="94">
        <f>K246+L246</f>
        <v>460000</v>
      </c>
      <c r="N246" s="35" t="s">
        <v>187</v>
      </c>
      <c r="O246" s="95">
        <f t="shared" si="18"/>
        <v>460000</v>
      </c>
      <c r="P246" s="23" t="s">
        <v>29</v>
      </c>
      <c r="Q246" s="22"/>
      <c r="R246" s="35"/>
      <c r="S246" s="35"/>
    </row>
    <row r="247" spans="1:20" s="19" customFormat="1" ht="31.5" x14ac:dyDescent="0.25">
      <c r="A247" s="32">
        <v>2219</v>
      </c>
      <c r="B247" s="40" t="s">
        <v>1611</v>
      </c>
      <c r="C247" s="33" t="s">
        <v>487</v>
      </c>
      <c r="D247" s="35">
        <v>2327</v>
      </c>
      <c r="E247" s="35" t="s">
        <v>1609</v>
      </c>
      <c r="F247" s="65" t="s">
        <v>1610</v>
      </c>
      <c r="G247" s="43"/>
      <c r="H247" s="36">
        <v>43965</v>
      </c>
      <c r="I247" s="36">
        <v>43965</v>
      </c>
      <c r="J247" s="84">
        <v>43965</v>
      </c>
      <c r="K247" s="72">
        <v>460000</v>
      </c>
      <c r="L247" s="35"/>
      <c r="M247" s="94">
        <f>K247+L247</f>
        <v>460000</v>
      </c>
      <c r="N247" s="35" t="s">
        <v>187</v>
      </c>
      <c r="O247" s="95">
        <f t="shared" si="18"/>
        <v>460000</v>
      </c>
      <c r="P247" s="23" t="s">
        <v>29</v>
      </c>
      <c r="Q247" s="22"/>
      <c r="R247" s="35"/>
      <c r="S247" s="35"/>
    </row>
    <row r="248" spans="1:20" s="19" customFormat="1" x14ac:dyDescent="0.25">
      <c r="A248" s="119">
        <v>2220</v>
      </c>
      <c r="B248" s="123" t="s">
        <v>1612</v>
      </c>
      <c r="C248" s="135" t="s">
        <v>1450</v>
      </c>
      <c r="D248" s="35"/>
      <c r="E248" s="35" t="s">
        <v>1613</v>
      </c>
      <c r="F248" s="35" t="s">
        <v>1614</v>
      </c>
      <c r="G248" s="43"/>
      <c r="H248" s="36">
        <v>43951</v>
      </c>
      <c r="I248" s="36">
        <v>43951</v>
      </c>
      <c r="J248" s="84">
        <v>43951</v>
      </c>
      <c r="K248" s="130">
        <v>981494</v>
      </c>
      <c r="L248" s="122">
        <v>11307</v>
      </c>
      <c r="M248" s="133">
        <f>K248+L248</f>
        <v>992801</v>
      </c>
      <c r="N248" s="35" t="s">
        <v>21</v>
      </c>
      <c r="O248" s="72">
        <v>62500</v>
      </c>
      <c r="P248" s="23" t="s">
        <v>1615</v>
      </c>
      <c r="Q248" s="22"/>
      <c r="R248" s="35"/>
      <c r="S248" s="35"/>
      <c r="T248" s="35"/>
    </row>
    <row r="249" spans="1:20" s="19" customFormat="1" x14ac:dyDescent="0.25">
      <c r="A249" s="119"/>
      <c r="B249" s="123"/>
      <c r="C249" s="135"/>
      <c r="D249" s="35"/>
      <c r="E249" s="35" t="s">
        <v>1616</v>
      </c>
      <c r="F249" s="35" t="s">
        <v>1617</v>
      </c>
      <c r="G249" s="43"/>
      <c r="H249" s="36">
        <v>43951</v>
      </c>
      <c r="I249" s="36">
        <v>43951</v>
      </c>
      <c r="J249" s="84">
        <v>43951</v>
      </c>
      <c r="K249" s="130"/>
      <c r="L249" s="122"/>
      <c r="M249" s="133"/>
      <c r="N249" s="35" t="s">
        <v>21</v>
      </c>
      <c r="O249" s="72">
        <v>26300</v>
      </c>
      <c r="P249" s="23" t="s">
        <v>1615</v>
      </c>
      <c r="Q249" s="22"/>
      <c r="R249" s="35"/>
      <c r="S249" s="35"/>
      <c r="T249" s="35"/>
    </row>
    <row r="250" spans="1:20" s="19" customFormat="1" x14ac:dyDescent="0.25">
      <c r="A250" s="119"/>
      <c r="B250" s="123"/>
      <c r="C250" s="135"/>
      <c r="D250" s="35"/>
      <c r="E250" s="35" t="s">
        <v>1618</v>
      </c>
      <c r="F250" s="35" t="s">
        <v>1619</v>
      </c>
      <c r="G250" s="43"/>
      <c r="H250" s="36">
        <v>43950</v>
      </c>
      <c r="I250" s="36">
        <v>43950</v>
      </c>
      <c r="J250" s="84">
        <v>43950</v>
      </c>
      <c r="K250" s="130"/>
      <c r="L250" s="122"/>
      <c r="M250" s="133"/>
      <c r="N250" s="35" t="s">
        <v>21</v>
      </c>
      <c r="O250" s="72">
        <v>5100</v>
      </c>
      <c r="P250" s="23" t="s">
        <v>1615</v>
      </c>
      <c r="Q250" s="22"/>
      <c r="R250" s="35"/>
      <c r="S250" s="35"/>
      <c r="T250" s="35"/>
    </row>
    <row r="251" spans="1:20" s="19" customFormat="1" x14ac:dyDescent="0.25">
      <c r="A251" s="119"/>
      <c r="B251" s="123"/>
      <c r="C251" s="135"/>
      <c r="D251" s="35"/>
      <c r="E251" s="35" t="s">
        <v>1620</v>
      </c>
      <c r="F251" s="35" t="s">
        <v>1621</v>
      </c>
      <c r="G251" s="43"/>
      <c r="H251" s="36">
        <v>43950</v>
      </c>
      <c r="I251" s="36">
        <v>43950</v>
      </c>
      <c r="J251" s="84">
        <v>43950</v>
      </c>
      <c r="K251" s="130"/>
      <c r="L251" s="122"/>
      <c r="M251" s="133"/>
      <c r="N251" s="35" t="s">
        <v>21</v>
      </c>
      <c r="O251" s="72">
        <v>30000</v>
      </c>
      <c r="P251" s="23" t="s">
        <v>1615</v>
      </c>
      <c r="Q251" s="22"/>
      <c r="R251" s="35"/>
      <c r="S251" s="35"/>
      <c r="T251" s="35"/>
    </row>
    <row r="252" spans="1:20" s="19" customFormat="1" x14ac:dyDescent="0.25">
      <c r="A252" s="119"/>
      <c r="B252" s="123"/>
      <c r="C252" s="135"/>
      <c r="D252" s="35"/>
      <c r="E252" s="35" t="s">
        <v>1622</v>
      </c>
      <c r="F252" s="35" t="s">
        <v>1617</v>
      </c>
      <c r="G252" s="43"/>
      <c r="H252" s="36">
        <v>43944</v>
      </c>
      <c r="I252" s="36">
        <v>43944</v>
      </c>
      <c r="J252" s="84">
        <v>43944</v>
      </c>
      <c r="K252" s="130"/>
      <c r="L252" s="122"/>
      <c r="M252" s="133"/>
      <c r="N252" s="35" t="s">
        <v>21</v>
      </c>
      <c r="O252" s="72">
        <v>37200</v>
      </c>
      <c r="P252" s="23" t="s">
        <v>1615</v>
      </c>
      <c r="Q252" s="22"/>
      <c r="R252" s="35"/>
      <c r="S252" s="35"/>
      <c r="T252" s="35"/>
    </row>
    <row r="253" spans="1:20" s="19" customFormat="1" x14ac:dyDescent="0.25">
      <c r="A253" s="119"/>
      <c r="B253" s="123"/>
      <c r="C253" s="136"/>
      <c r="D253" s="35"/>
      <c r="E253" s="35" t="s">
        <v>1616</v>
      </c>
      <c r="F253" s="35" t="s">
        <v>1623</v>
      </c>
      <c r="G253" s="43"/>
      <c r="H253" s="36">
        <v>43953</v>
      </c>
      <c r="I253" s="36">
        <v>43953</v>
      </c>
      <c r="J253" s="84">
        <v>43953</v>
      </c>
      <c r="K253" s="130"/>
      <c r="L253" s="122"/>
      <c r="M253" s="133"/>
      <c r="N253" s="35" t="s">
        <v>21</v>
      </c>
      <c r="O253" s="72">
        <v>10900</v>
      </c>
      <c r="P253" s="23" t="s">
        <v>1615</v>
      </c>
      <c r="Q253" s="22"/>
      <c r="R253" s="35"/>
      <c r="S253" s="35"/>
      <c r="T253" s="35"/>
    </row>
    <row r="254" spans="1:20" s="19" customFormat="1" x14ac:dyDescent="0.25">
      <c r="A254" s="119"/>
      <c r="B254" s="123"/>
      <c r="C254" s="136"/>
      <c r="D254" s="35"/>
      <c r="E254" s="35" t="s">
        <v>1622</v>
      </c>
      <c r="F254" s="35" t="s">
        <v>1617</v>
      </c>
      <c r="G254" s="43"/>
      <c r="H254" s="36">
        <v>43955</v>
      </c>
      <c r="I254" s="36">
        <v>43955</v>
      </c>
      <c r="J254" s="84">
        <v>43955</v>
      </c>
      <c r="K254" s="130"/>
      <c r="L254" s="122"/>
      <c r="M254" s="133"/>
      <c r="N254" s="35" t="s">
        <v>21</v>
      </c>
      <c r="O254" s="72">
        <v>37200</v>
      </c>
      <c r="P254" s="23" t="s">
        <v>1615</v>
      </c>
      <c r="Q254" s="22"/>
      <c r="R254" s="35"/>
      <c r="S254" s="35"/>
      <c r="T254" s="35"/>
    </row>
    <row r="255" spans="1:20" s="19" customFormat="1" x14ac:dyDescent="0.25">
      <c r="A255" s="119"/>
      <c r="B255" s="123"/>
      <c r="C255" s="136"/>
      <c r="D255" s="35"/>
      <c r="E255" s="35" t="s">
        <v>1624</v>
      </c>
      <c r="F255" s="35" t="s">
        <v>1625</v>
      </c>
      <c r="G255" s="43"/>
      <c r="H255" s="36">
        <v>43956</v>
      </c>
      <c r="I255" s="36">
        <v>43956</v>
      </c>
      <c r="J255" s="84">
        <v>43956</v>
      </c>
      <c r="K255" s="130"/>
      <c r="L255" s="122"/>
      <c r="M255" s="133"/>
      <c r="N255" s="35" t="s">
        <v>21</v>
      </c>
      <c r="O255" s="72">
        <v>38000</v>
      </c>
      <c r="P255" s="23" t="s">
        <v>1615</v>
      </c>
      <c r="Q255" s="22"/>
      <c r="R255" s="35"/>
      <c r="S255" s="35"/>
      <c r="T255" s="35"/>
    </row>
    <row r="256" spans="1:20" s="19" customFormat="1" x14ac:dyDescent="0.25">
      <c r="A256" s="119"/>
      <c r="B256" s="123"/>
      <c r="C256" s="136"/>
      <c r="D256" s="35"/>
      <c r="E256" s="35" t="s">
        <v>1620</v>
      </c>
      <c r="F256" s="35" t="s">
        <v>1626</v>
      </c>
      <c r="G256" s="43"/>
      <c r="H256" s="36">
        <v>43956</v>
      </c>
      <c r="I256" s="36">
        <v>43956</v>
      </c>
      <c r="J256" s="84">
        <v>43956</v>
      </c>
      <c r="K256" s="130"/>
      <c r="L256" s="122"/>
      <c r="M256" s="133"/>
      <c r="N256" s="35" t="s">
        <v>21</v>
      </c>
      <c r="O256" s="72">
        <v>40000</v>
      </c>
      <c r="P256" s="23" t="s">
        <v>1615</v>
      </c>
      <c r="Q256" s="22"/>
      <c r="R256" s="35"/>
      <c r="S256" s="35"/>
      <c r="T256" s="35"/>
    </row>
    <row r="257" spans="1:20" s="19" customFormat="1" x14ac:dyDescent="0.25">
      <c r="A257" s="119"/>
      <c r="B257" s="123"/>
      <c r="C257" s="136"/>
      <c r="D257" s="35"/>
      <c r="E257" s="35" t="s">
        <v>1620</v>
      </c>
      <c r="F257" s="35" t="s">
        <v>1617</v>
      </c>
      <c r="G257" s="43"/>
      <c r="H257" s="36">
        <v>43958</v>
      </c>
      <c r="I257" s="36">
        <v>43958</v>
      </c>
      <c r="J257" s="84">
        <v>43958</v>
      </c>
      <c r="K257" s="130"/>
      <c r="L257" s="122"/>
      <c r="M257" s="133"/>
      <c r="N257" s="35" t="s">
        <v>21</v>
      </c>
      <c r="O257" s="72">
        <v>30000</v>
      </c>
      <c r="P257" s="23" t="s">
        <v>1615</v>
      </c>
      <c r="Q257" s="22"/>
      <c r="R257" s="35"/>
      <c r="S257" s="35"/>
      <c r="T257" s="35"/>
    </row>
    <row r="258" spans="1:20" s="19" customFormat="1" x14ac:dyDescent="0.25">
      <c r="A258" s="119"/>
      <c r="B258" s="123"/>
      <c r="C258" s="136"/>
      <c r="D258" s="35"/>
      <c r="E258" s="35" t="s">
        <v>1616</v>
      </c>
      <c r="F258" s="35" t="s">
        <v>1627</v>
      </c>
      <c r="G258" s="43"/>
      <c r="H258" s="36">
        <v>43958</v>
      </c>
      <c r="I258" s="36">
        <v>43958</v>
      </c>
      <c r="J258" s="84">
        <v>43958</v>
      </c>
      <c r="K258" s="130"/>
      <c r="L258" s="122"/>
      <c r="M258" s="133"/>
      <c r="N258" s="35" t="s">
        <v>21</v>
      </c>
      <c r="O258" s="72">
        <v>52600</v>
      </c>
      <c r="P258" s="23" t="s">
        <v>1615</v>
      </c>
      <c r="Q258" s="22"/>
      <c r="R258" s="35"/>
      <c r="S258" s="35"/>
      <c r="T258" s="35"/>
    </row>
    <row r="259" spans="1:20" s="19" customFormat="1" x14ac:dyDescent="0.25">
      <c r="A259" s="119"/>
      <c r="B259" s="123"/>
      <c r="C259" s="136"/>
      <c r="D259" s="35"/>
      <c r="E259" s="35" t="s">
        <v>1628</v>
      </c>
      <c r="F259" s="35" t="s">
        <v>1617</v>
      </c>
      <c r="G259" s="43"/>
      <c r="H259" s="36">
        <v>43959</v>
      </c>
      <c r="I259" s="36">
        <v>43959</v>
      </c>
      <c r="J259" s="84">
        <v>43959</v>
      </c>
      <c r="K259" s="130"/>
      <c r="L259" s="122"/>
      <c r="M259" s="133"/>
      <c r="N259" s="35" t="s">
        <v>21</v>
      </c>
      <c r="O259" s="72">
        <v>157172</v>
      </c>
      <c r="P259" s="23" t="s">
        <v>1615</v>
      </c>
      <c r="Q259" s="22"/>
      <c r="R259" s="35"/>
      <c r="S259" s="35"/>
      <c r="T259" s="35"/>
    </row>
    <row r="260" spans="1:20" s="19" customFormat="1" x14ac:dyDescent="0.25">
      <c r="A260" s="119"/>
      <c r="B260" s="123"/>
      <c r="C260" s="136"/>
      <c r="D260" s="35"/>
      <c r="E260" s="35" t="s">
        <v>1629</v>
      </c>
      <c r="F260" s="35" t="s">
        <v>1630</v>
      </c>
      <c r="G260" s="43"/>
      <c r="H260" s="36">
        <v>43959</v>
      </c>
      <c r="I260" s="36">
        <v>43959</v>
      </c>
      <c r="J260" s="84">
        <v>43959</v>
      </c>
      <c r="K260" s="130"/>
      <c r="L260" s="122"/>
      <c r="M260" s="133"/>
      <c r="N260" s="35" t="s">
        <v>21</v>
      </c>
      <c r="O260" s="72">
        <v>6100</v>
      </c>
      <c r="P260" s="23" t="s">
        <v>1615</v>
      </c>
      <c r="Q260" s="22"/>
      <c r="R260" s="35"/>
      <c r="S260" s="35"/>
      <c r="T260" s="35"/>
    </row>
    <row r="261" spans="1:20" s="19" customFormat="1" x14ac:dyDescent="0.25">
      <c r="A261" s="119"/>
      <c r="B261" s="123"/>
      <c r="C261" s="136"/>
      <c r="D261" s="35"/>
      <c r="E261" s="35" t="s">
        <v>1618</v>
      </c>
      <c r="F261" s="35" t="s">
        <v>1631</v>
      </c>
      <c r="G261" s="43"/>
      <c r="H261" s="36">
        <v>43962</v>
      </c>
      <c r="I261" s="36">
        <v>43962</v>
      </c>
      <c r="J261" s="84">
        <v>43962</v>
      </c>
      <c r="K261" s="130"/>
      <c r="L261" s="122"/>
      <c r="M261" s="133"/>
      <c r="N261" s="35" t="s">
        <v>21</v>
      </c>
      <c r="O261" s="72">
        <v>17800</v>
      </c>
      <c r="P261" s="23" t="s">
        <v>1615</v>
      </c>
      <c r="Q261" s="22"/>
      <c r="R261" s="35"/>
      <c r="S261" s="35"/>
      <c r="T261" s="35"/>
    </row>
    <row r="262" spans="1:20" s="19" customFormat="1" x14ac:dyDescent="0.25">
      <c r="A262" s="119"/>
      <c r="B262" s="123"/>
      <c r="C262" s="136"/>
      <c r="D262" s="35"/>
      <c r="E262" s="35" t="s">
        <v>1632</v>
      </c>
      <c r="F262" s="35" t="s">
        <v>1633</v>
      </c>
      <c r="G262" s="43"/>
      <c r="H262" s="36">
        <v>43962</v>
      </c>
      <c r="I262" s="36">
        <v>43962</v>
      </c>
      <c r="J262" s="84">
        <v>43962</v>
      </c>
      <c r="K262" s="130"/>
      <c r="L262" s="122"/>
      <c r="M262" s="133"/>
      <c r="N262" s="35" t="s">
        <v>21</v>
      </c>
      <c r="O262" s="72">
        <v>40000</v>
      </c>
      <c r="P262" s="23" t="s">
        <v>1615</v>
      </c>
      <c r="Q262" s="22"/>
      <c r="R262" s="35"/>
      <c r="S262" s="35"/>
      <c r="T262" s="35"/>
    </row>
    <row r="263" spans="1:20" s="19" customFormat="1" x14ac:dyDescent="0.25">
      <c r="A263" s="119"/>
      <c r="B263" s="123"/>
      <c r="C263" s="136"/>
      <c r="D263" s="35"/>
      <c r="E263" s="35" t="s">
        <v>1622</v>
      </c>
      <c r="F263" s="35" t="s">
        <v>1617</v>
      </c>
      <c r="G263" s="43"/>
      <c r="H263" s="36">
        <v>43963</v>
      </c>
      <c r="I263" s="36">
        <v>43963</v>
      </c>
      <c r="J263" s="84">
        <v>43963</v>
      </c>
      <c r="K263" s="130"/>
      <c r="L263" s="122"/>
      <c r="M263" s="133"/>
      <c r="N263" s="35" t="s">
        <v>21</v>
      </c>
      <c r="O263" s="72">
        <v>37200</v>
      </c>
      <c r="P263" s="23" t="s">
        <v>1615</v>
      </c>
      <c r="Q263" s="22"/>
      <c r="R263" s="35"/>
      <c r="S263" s="35"/>
      <c r="T263" s="35"/>
    </row>
    <row r="264" spans="1:20" s="19" customFormat="1" x14ac:dyDescent="0.25">
      <c r="A264" s="119"/>
      <c r="B264" s="123"/>
      <c r="C264" s="136"/>
      <c r="D264" s="35"/>
      <c r="E264" s="35" t="s">
        <v>1634</v>
      </c>
      <c r="F264" s="35" t="s">
        <v>1593</v>
      </c>
      <c r="G264" s="43"/>
      <c r="H264" s="36">
        <v>43963</v>
      </c>
      <c r="I264" s="36">
        <v>43963</v>
      </c>
      <c r="J264" s="84">
        <v>43963</v>
      </c>
      <c r="K264" s="130"/>
      <c r="L264" s="122"/>
      <c r="M264" s="133"/>
      <c r="N264" s="35" t="s">
        <v>21</v>
      </c>
      <c r="O264" s="72">
        <v>28462</v>
      </c>
      <c r="P264" s="23" t="s">
        <v>1615</v>
      </c>
      <c r="Q264" s="22"/>
      <c r="R264" s="35"/>
      <c r="S264" s="35"/>
      <c r="T264" s="35"/>
    </row>
    <row r="265" spans="1:20" s="19" customFormat="1" x14ac:dyDescent="0.25">
      <c r="A265" s="119"/>
      <c r="B265" s="123"/>
      <c r="C265" s="136"/>
      <c r="D265" s="35"/>
      <c r="E265" s="35" t="s">
        <v>1635</v>
      </c>
      <c r="F265" s="35" t="s">
        <v>1636</v>
      </c>
      <c r="G265" s="43"/>
      <c r="H265" s="36">
        <v>43964</v>
      </c>
      <c r="I265" s="36">
        <v>43964</v>
      </c>
      <c r="J265" s="84">
        <v>43964</v>
      </c>
      <c r="K265" s="130"/>
      <c r="L265" s="122"/>
      <c r="M265" s="133"/>
      <c r="N265" s="35" t="s">
        <v>21</v>
      </c>
      <c r="O265" s="72">
        <v>130000</v>
      </c>
      <c r="P265" s="23" t="s">
        <v>1615</v>
      </c>
      <c r="Q265" s="22"/>
      <c r="R265" s="35"/>
      <c r="S265" s="35"/>
      <c r="T265" s="35"/>
    </row>
    <row r="266" spans="1:20" s="19" customFormat="1" x14ac:dyDescent="0.25">
      <c r="A266" s="119"/>
      <c r="B266" s="123"/>
      <c r="C266" s="136"/>
      <c r="D266" s="35"/>
      <c r="E266" s="35" t="s">
        <v>1584</v>
      </c>
      <c r="F266" s="35" t="s">
        <v>1637</v>
      </c>
      <c r="G266" s="43"/>
      <c r="H266" s="36">
        <v>43966</v>
      </c>
      <c r="I266" s="36">
        <v>43966</v>
      </c>
      <c r="J266" s="84">
        <v>43966</v>
      </c>
      <c r="K266" s="130"/>
      <c r="L266" s="122"/>
      <c r="M266" s="133"/>
      <c r="N266" s="35" t="s">
        <v>21</v>
      </c>
      <c r="O266" s="72">
        <v>46170</v>
      </c>
      <c r="P266" s="23" t="s">
        <v>1615</v>
      </c>
      <c r="Q266" s="22"/>
      <c r="R266" s="35"/>
      <c r="S266" s="35"/>
      <c r="T266" s="35"/>
    </row>
    <row r="267" spans="1:20" s="19" customFormat="1" x14ac:dyDescent="0.25">
      <c r="A267" s="119"/>
      <c r="B267" s="123"/>
      <c r="C267" s="136"/>
      <c r="D267" s="35"/>
      <c r="E267" s="35" t="s">
        <v>1638</v>
      </c>
      <c r="F267" s="35" t="s">
        <v>1639</v>
      </c>
      <c r="G267" s="43"/>
      <c r="H267" s="36">
        <v>43967</v>
      </c>
      <c r="I267" s="36">
        <v>43967</v>
      </c>
      <c r="J267" s="84">
        <v>43967</v>
      </c>
      <c r="K267" s="130"/>
      <c r="L267" s="122"/>
      <c r="M267" s="133"/>
      <c r="N267" s="35" t="s">
        <v>21</v>
      </c>
      <c r="O267" s="72">
        <v>11090</v>
      </c>
      <c r="P267" s="23" t="s">
        <v>1615</v>
      </c>
      <c r="Q267" s="22"/>
      <c r="R267" s="35"/>
      <c r="S267" s="35"/>
      <c r="T267" s="35"/>
    </row>
    <row r="268" spans="1:20" s="19" customFormat="1" x14ac:dyDescent="0.25">
      <c r="A268" s="119"/>
      <c r="B268" s="123"/>
      <c r="C268" s="136"/>
      <c r="D268" s="35"/>
      <c r="E268" s="35" t="s">
        <v>1640</v>
      </c>
      <c r="F268" s="35" t="s">
        <v>1641</v>
      </c>
      <c r="G268" s="43"/>
      <c r="H268" s="36">
        <v>43967</v>
      </c>
      <c r="I268" s="36">
        <v>43967</v>
      </c>
      <c r="J268" s="84">
        <v>43967</v>
      </c>
      <c r="K268" s="130"/>
      <c r="L268" s="122"/>
      <c r="M268" s="133"/>
      <c r="N268" s="35" t="s">
        <v>21</v>
      </c>
      <c r="O268" s="72">
        <v>23100</v>
      </c>
      <c r="P268" s="23" t="s">
        <v>1615</v>
      </c>
      <c r="Q268" s="22"/>
      <c r="R268" s="35"/>
      <c r="S268" s="35"/>
      <c r="T268" s="35"/>
    </row>
    <row r="269" spans="1:20" s="19" customFormat="1" x14ac:dyDescent="0.25">
      <c r="A269" s="119"/>
      <c r="B269" s="123"/>
      <c r="C269" s="136"/>
      <c r="D269" s="35"/>
      <c r="E269" s="35" t="s">
        <v>1642</v>
      </c>
      <c r="F269" s="35"/>
      <c r="G269" s="43"/>
      <c r="H269" s="36">
        <v>43972</v>
      </c>
      <c r="I269" s="36">
        <v>43972</v>
      </c>
      <c r="J269" s="84">
        <v>43972</v>
      </c>
      <c r="K269" s="130"/>
      <c r="L269" s="122"/>
      <c r="M269" s="133"/>
      <c r="N269" s="35" t="s">
        <v>21</v>
      </c>
      <c r="O269" s="72">
        <v>65000</v>
      </c>
      <c r="P269" s="23" t="s">
        <v>1615</v>
      </c>
      <c r="Q269" s="22"/>
      <c r="R269" s="35"/>
      <c r="S269" s="35"/>
      <c r="T269" s="35"/>
    </row>
    <row r="270" spans="1:20" s="19" customFormat="1" x14ac:dyDescent="0.25">
      <c r="A270" s="119"/>
      <c r="B270" s="123"/>
      <c r="C270" s="136"/>
      <c r="D270" s="35"/>
      <c r="E270" s="35" t="s">
        <v>1622</v>
      </c>
      <c r="F270" s="35" t="s">
        <v>1643</v>
      </c>
      <c r="G270" s="43"/>
      <c r="H270" s="36">
        <v>43972</v>
      </c>
      <c r="I270" s="36">
        <v>43972</v>
      </c>
      <c r="J270" s="84">
        <v>43972</v>
      </c>
      <c r="K270" s="130"/>
      <c r="L270" s="122"/>
      <c r="M270" s="133"/>
      <c r="N270" s="35" t="s">
        <v>21</v>
      </c>
      <c r="O270" s="72">
        <v>49600</v>
      </c>
      <c r="P270" s="23" t="s">
        <v>1615</v>
      </c>
      <c r="Q270" s="22"/>
      <c r="R270" s="35"/>
      <c r="S270" s="35"/>
      <c r="T270" s="35"/>
    </row>
    <row r="271" spans="1:20" s="19" customFormat="1" x14ac:dyDescent="0.25">
      <c r="A271" s="32">
        <v>2221</v>
      </c>
      <c r="B271" s="33" t="s">
        <v>1644</v>
      </c>
      <c r="C271" s="33" t="s">
        <v>1450</v>
      </c>
      <c r="D271" s="35" t="s">
        <v>1645</v>
      </c>
      <c r="E271" s="35" t="s">
        <v>26</v>
      </c>
      <c r="F271" s="35" t="s">
        <v>1646</v>
      </c>
      <c r="G271" s="43" t="s">
        <v>1647</v>
      </c>
      <c r="H271" s="36">
        <v>43973</v>
      </c>
      <c r="I271" s="36">
        <v>43973</v>
      </c>
      <c r="J271" s="84">
        <v>43973</v>
      </c>
      <c r="K271" s="72">
        <v>3800000</v>
      </c>
      <c r="L271" s="35">
        <v>722000</v>
      </c>
      <c r="M271" s="94">
        <f t="shared" ref="M271:M277" si="19">K271+L271</f>
        <v>4522000</v>
      </c>
      <c r="N271" s="83" t="s">
        <v>28</v>
      </c>
      <c r="O271" s="94">
        <v>3800000</v>
      </c>
      <c r="P271" s="23" t="s">
        <v>29</v>
      </c>
      <c r="Q271" s="22"/>
      <c r="R271" s="35"/>
      <c r="S271" s="35"/>
    </row>
    <row r="272" spans="1:20" s="19" customFormat="1" x14ac:dyDescent="0.25">
      <c r="A272" s="32">
        <v>2222</v>
      </c>
      <c r="B272" s="33" t="s">
        <v>1648</v>
      </c>
      <c r="C272" s="33" t="s">
        <v>1649</v>
      </c>
      <c r="D272" s="35" t="s">
        <v>1650</v>
      </c>
      <c r="E272" s="35" t="s">
        <v>26</v>
      </c>
      <c r="F272" s="35" t="s">
        <v>1651</v>
      </c>
      <c r="G272" s="43"/>
      <c r="H272" s="36">
        <v>43973</v>
      </c>
      <c r="I272" s="36">
        <v>43973</v>
      </c>
      <c r="J272" s="84">
        <v>43973</v>
      </c>
      <c r="K272" s="72">
        <v>1900000</v>
      </c>
      <c r="L272" s="35"/>
      <c r="M272" s="94">
        <f t="shared" si="19"/>
        <v>1900000</v>
      </c>
      <c r="N272" s="83" t="s">
        <v>28</v>
      </c>
      <c r="O272" s="94">
        <v>1900000</v>
      </c>
      <c r="P272" s="23" t="s">
        <v>29</v>
      </c>
      <c r="Q272" s="22"/>
      <c r="R272" s="35"/>
      <c r="S272" s="35"/>
    </row>
    <row r="273" spans="1:20" s="19" customFormat="1" x14ac:dyDescent="0.25">
      <c r="A273" s="32">
        <v>2223</v>
      </c>
      <c r="B273" s="40" t="s">
        <v>1652</v>
      </c>
      <c r="C273" s="33" t="s">
        <v>1653</v>
      </c>
      <c r="D273" s="35" t="s">
        <v>1654</v>
      </c>
      <c r="E273" s="35" t="s">
        <v>1655</v>
      </c>
      <c r="F273" s="35" t="s">
        <v>1656</v>
      </c>
      <c r="G273" s="43"/>
      <c r="H273" s="36">
        <v>43973</v>
      </c>
      <c r="I273" s="36">
        <v>43973</v>
      </c>
      <c r="J273" s="84">
        <v>44003</v>
      </c>
      <c r="K273" s="72">
        <v>3961000</v>
      </c>
      <c r="L273" s="35"/>
      <c r="M273" s="94">
        <f t="shared" si="19"/>
        <v>3961000</v>
      </c>
      <c r="N273" s="35" t="s">
        <v>79</v>
      </c>
      <c r="O273" s="94">
        <v>3961000</v>
      </c>
      <c r="P273" s="23" t="s">
        <v>55</v>
      </c>
      <c r="Q273" s="22"/>
      <c r="R273" s="35"/>
      <c r="S273" s="35"/>
      <c r="T273" s="35"/>
    </row>
    <row r="274" spans="1:20" s="19" customFormat="1" ht="31.5" x14ac:dyDescent="0.25">
      <c r="A274" s="32">
        <v>2224</v>
      </c>
      <c r="B274" s="40" t="s">
        <v>1657</v>
      </c>
      <c r="C274" s="33" t="s">
        <v>1653</v>
      </c>
      <c r="D274" s="35" t="s">
        <v>1658</v>
      </c>
      <c r="E274" s="35" t="s">
        <v>1659</v>
      </c>
      <c r="F274" s="65" t="s">
        <v>1660</v>
      </c>
      <c r="G274" s="43"/>
      <c r="H274" s="36">
        <v>43972</v>
      </c>
      <c r="I274" s="36">
        <v>43972</v>
      </c>
      <c r="J274" s="84">
        <v>43972</v>
      </c>
      <c r="K274" s="72">
        <v>1165000</v>
      </c>
      <c r="L274" s="35">
        <v>221350</v>
      </c>
      <c r="M274" s="94">
        <f t="shared" si="19"/>
        <v>1386350</v>
      </c>
      <c r="N274" s="35" t="s">
        <v>60</v>
      </c>
      <c r="O274" s="94">
        <f>+K274</f>
        <v>1165000</v>
      </c>
      <c r="P274" s="23" t="s">
        <v>1661</v>
      </c>
      <c r="Q274" s="22"/>
      <c r="R274" s="35"/>
      <c r="S274" s="35"/>
      <c r="T274" s="35"/>
    </row>
    <row r="275" spans="1:20" s="19" customFormat="1" ht="31.5" x14ac:dyDescent="0.25">
      <c r="A275" s="32">
        <v>2225</v>
      </c>
      <c r="B275" s="40" t="s">
        <v>1662</v>
      </c>
      <c r="C275" s="33" t="s">
        <v>57</v>
      </c>
      <c r="D275" s="35" t="s">
        <v>1663</v>
      </c>
      <c r="E275" s="35" t="s">
        <v>1664</v>
      </c>
      <c r="F275" s="65" t="s">
        <v>1665</v>
      </c>
      <c r="G275" s="43"/>
      <c r="H275" s="36">
        <v>43973</v>
      </c>
      <c r="I275" s="36">
        <v>43973</v>
      </c>
      <c r="J275" s="84">
        <v>44003</v>
      </c>
      <c r="K275" s="72">
        <v>10822274</v>
      </c>
      <c r="L275" s="35">
        <v>2056232</v>
      </c>
      <c r="M275" s="94">
        <f t="shared" si="19"/>
        <v>12878506</v>
      </c>
      <c r="N275" s="35" t="s">
        <v>290</v>
      </c>
      <c r="O275" s="94">
        <f>+K275</f>
        <v>10822274</v>
      </c>
      <c r="P275" s="23" t="s">
        <v>1666</v>
      </c>
      <c r="Q275" s="22"/>
      <c r="R275" s="35"/>
      <c r="S275" s="35"/>
      <c r="T275" s="35"/>
    </row>
    <row r="276" spans="1:20" s="19" customFormat="1" ht="63" x14ac:dyDescent="0.25">
      <c r="A276" s="32">
        <v>2225</v>
      </c>
      <c r="B276" s="40" t="s">
        <v>1667</v>
      </c>
      <c r="C276" s="33" t="s">
        <v>1668</v>
      </c>
      <c r="D276" s="35" t="s">
        <v>1669</v>
      </c>
      <c r="E276" s="35" t="s">
        <v>202</v>
      </c>
      <c r="F276" s="65" t="s">
        <v>1670</v>
      </c>
      <c r="G276" s="66" t="s">
        <v>1671</v>
      </c>
      <c r="H276" s="36">
        <v>43964</v>
      </c>
      <c r="I276" s="36">
        <v>43964</v>
      </c>
      <c r="J276" s="84">
        <v>43995</v>
      </c>
      <c r="K276" s="72">
        <v>104546000</v>
      </c>
      <c r="L276" s="35">
        <v>19863740</v>
      </c>
      <c r="M276" s="94">
        <f t="shared" si="19"/>
        <v>124409740</v>
      </c>
      <c r="N276" s="35" t="s">
        <v>219</v>
      </c>
      <c r="O276" s="94">
        <f>+K276</f>
        <v>104546000</v>
      </c>
      <c r="P276" s="23" t="s">
        <v>29</v>
      </c>
      <c r="Q276" s="22"/>
      <c r="R276" s="35"/>
      <c r="S276" s="35"/>
    </row>
    <row r="277" spans="1:20" s="19" customFormat="1" ht="63" x14ac:dyDescent="0.25">
      <c r="A277" s="32">
        <v>2226</v>
      </c>
      <c r="B277" s="40" t="s">
        <v>1672</v>
      </c>
      <c r="C277" s="33" t="s">
        <v>1668</v>
      </c>
      <c r="D277" s="35" t="s">
        <v>1673</v>
      </c>
      <c r="E277" s="35" t="s">
        <v>202</v>
      </c>
      <c r="F277" s="65" t="s">
        <v>1670</v>
      </c>
      <c r="G277" s="66" t="s">
        <v>1671</v>
      </c>
      <c r="H277" s="36">
        <v>43964</v>
      </c>
      <c r="I277" s="36">
        <v>43964</v>
      </c>
      <c r="J277" s="84">
        <v>43995</v>
      </c>
      <c r="K277" s="72">
        <v>104546000</v>
      </c>
      <c r="L277" s="35">
        <v>19863740</v>
      </c>
      <c r="M277" s="94">
        <f t="shared" si="19"/>
        <v>124409740</v>
      </c>
      <c r="N277" s="35" t="s">
        <v>219</v>
      </c>
      <c r="O277" s="94">
        <f>+K277</f>
        <v>104546000</v>
      </c>
      <c r="P277" s="23" t="s">
        <v>29</v>
      </c>
      <c r="Q277" s="22"/>
      <c r="R277" s="35"/>
      <c r="S277" s="35"/>
    </row>
    <row r="278" spans="1:20" s="19" customFormat="1" x14ac:dyDescent="0.25">
      <c r="A278" s="32">
        <v>2227</v>
      </c>
      <c r="B278" s="40" t="s">
        <v>1674</v>
      </c>
      <c r="C278" s="33" t="s">
        <v>1668</v>
      </c>
      <c r="D278" s="35">
        <v>111152</v>
      </c>
      <c r="E278" s="35" t="s">
        <v>383</v>
      </c>
      <c r="F278" s="35" t="s">
        <v>1675</v>
      </c>
      <c r="G278" s="43"/>
      <c r="H278" s="36">
        <v>43952</v>
      </c>
      <c r="I278" s="36">
        <v>43952</v>
      </c>
      <c r="J278" s="84">
        <v>43977</v>
      </c>
      <c r="K278" s="101">
        <v>1412.09</v>
      </c>
      <c r="L278" s="35"/>
      <c r="M278" s="101">
        <v>1412.09</v>
      </c>
      <c r="N278" s="35" t="s">
        <v>154</v>
      </c>
      <c r="O278" s="94">
        <f>K278</f>
        <v>1412.09</v>
      </c>
      <c r="P278" s="35" t="s">
        <v>55</v>
      </c>
      <c r="Q278" s="22"/>
      <c r="R278" s="35"/>
      <c r="S278" s="35"/>
      <c r="T278" s="35"/>
    </row>
    <row r="279" spans="1:20" s="19" customFormat="1" x14ac:dyDescent="0.25">
      <c r="A279" s="32">
        <v>2228</v>
      </c>
      <c r="B279" s="40" t="s">
        <v>1672</v>
      </c>
      <c r="C279" s="33" t="s">
        <v>57</v>
      </c>
      <c r="D279" s="35">
        <v>1053623</v>
      </c>
      <c r="E279" s="35" t="s">
        <v>493</v>
      </c>
      <c r="F279" s="65" t="s">
        <v>1676</v>
      </c>
      <c r="G279" s="43"/>
      <c r="H279" s="36">
        <v>43973</v>
      </c>
      <c r="I279" s="36">
        <v>43973</v>
      </c>
      <c r="J279" s="84">
        <v>44003</v>
      </c>
      <c r="K279" s="72">
        <v>3400000</v>
      </c>
      <c r="L279" s="35"/>
      <c r="M279" s="94">
        <f>K279+L279</f>
        <v>3400000</v>
      </c>
      <c r="N279" s="35" t="s">
        <v>79</v>
      </c>
      <c r="O279" s="94">
        <f>+K279</f>
        <v>3400000</v>
      </c>
      <c r="P279" s="35" t="s">
        <v>55</v>
      </c>
      <c r="Q279" s="22"/>
      <c r="R279" s="35"/>
      <c r="S279" s="35"/>
      <c r="T279" s="35"/>
    </row>
    <row r="280" spans="1:20" s="19" customFormat="1" x14ac:dyDescent="0.25">
      <c r="A280" s="32">
        <v>2229</v>
      </c>
      <c r="B280" s="40" t="s">
        <v>1672</v>
      </c>
      <c r="C280" s="33" t="s">
        <v>31</v>
      </c>
      <c r="D280" s="35">
        <v>901</v>
      </c>
      <c r="E280" s="35" t="s">
        <v>1677</v>
      </c>
      <c r="F280" s="65" t="s">
        <v>1678</v>
      </c>
      <c r="G280" s="43"/>
      <c r="H280" s="36">
        <v>43973</v>
      </c>
      <c r="I280" s="36">
        <v>43973</v>
      </c>
      <c r="J280" s="84">
        <v>44003</v>
      </c>
      <c r="K280" s="72">
        <v>2716000</v>
      </c>
      <c r="L280" s="35"/>
      <c r="M280" s="94">
        <f>K280+L280</f>
        <v>2716000</v>
      </c>
      <c r="N280" s="35" t="s">
        <v>117</v>
      </c>
      <c r="O280" s="94">
        <f>+K280</f>
        <v>2716000</v>
      </c>
      <c r="P280" s="35" t="s">
        <v>29</v>
      </c>
      <c r="Q280" s="22"/>
      <c r="R280" s="35"/>
      <c r="S280" s="35"/>
    </row>
    <row r="281" spans="1:20" s="19" customFormat="1" x14ac:dyDescent="0.25">
      <c r="A281" s="32">
        <v>2230</v>
      </c>
      <c r="B281" s="40" t="s">
        <v>1674</v>
      </c>
      <c r="C281" s="33" t="s">
        <v>57</v>
      </c>
      <c r="D281" s="35" t="s">
        <v>781</v>
      </c>
      <c r="E281" s="35" t="s">
        <v>1679</v>
      </c>
      <c r="F281" s="65" t="s">
        <v>1680</v>
      </c>
      <c r="G281" s="43"/>
      <c r="H281" s="36">
        <v>43974</v>
      </c>
      <c r="I281" s="36">
        <v>43974</v>
      </c>
      <c r="J281" s="84">
        <v>43974</v>
      </c>
      <c r="K281" s="72">
        <v>396000</v>
      </c>
      <c r="L281" s="35"/>
      <c r="M281" s="94">
        <f>K281+L281</f>
        <v>396000</v>
      </c>
      <c r="N281" s="83" t="s">
        <v>60</v>
      </c>
      <c r="O281" s="94">
        <f>+K281</f>
        <v>396000</v>
      </c>
      <c r="P281" s="35" t="s">
        <v>55</v>
      </c>
      <c r="Q281" s="22"/>
      <c r="R281" s="35"/>
      <c r="S281" s="35"/>
      <c r="T281" s="35"/>
    </row>
    <row r="282" spans="1:20" s="19" customFormat="1" x14ac:dyDescent="0.25">
      <c r="A282" s="119">
        <v>2231</v>
      </c>
      <c r="B282" s="123" t="s">
        <v>1681</v>
      </c>
      <c r="C282" s="120" t="s">
        <v>1148</v>
      </c>
      <c r="D282" s="122" t="s">
        <v>1682</v>
      </c>
      <c r="E282" s="122" t="s">
        <v>287</v>
      </c>
      <c r="F282" s="122" t="s">
        <v>1683</v>
      </c>
      <c r="G282" s="124"/>
      <c r="H282" s="116">
        <v>43968</v>
      </c>
      <c r="I282" s="116">
        <v>43968</v>
      </c>
      <c r="J282" s="134">
        <v>43968</v>
      </c>
      <c r="K282" s="132">
        <v>2045181</v>
      </c>
      <c r="L282" s="122"/>
      <c r="M282" s="133">
        <f>K282+L282</f>
        <v>2045181</v>
      </c>
      <c r="N282" s="35" t="s">
        <v>186</v>
      </c>
      <c r="O282" s="94">
        <f>+K282</f>
        <v>2045181</v>
      </c>
      <c r="P282" s="35" t="s">
        <v>29</v>
      </c>
      <c r="Q282" s="22"/>
      <c r="R282" s="35"/>
      <c r="S282" s="73"/>
      <c r="T282" s="76"/>
    </row>
    <row r="283" spans="1:20" s="19" customFormat="1" x14ac:dyDescent="0.25">
      <c r="A283" s="119"/>
      <c r="B283" s="123"/>
      <c r="C283" s="120"/>
      <c r="D283" s="122"/>
      <c r="E283" s="122"/>
      <c r="F283" s="122"/>
      <c r="G283" s="124"/>
      <c r="H283" s="116"/>
      <c r="I283" s="116"/>
      <c r="J283" s="134"/>
      <c r="K283" s="132"/>
      <c r="L283" s="122"/>
      <c r="M283" s="133"/>
      <c r="N283" s="35" t="s">
        <v>289</v>
      </c>
      <c r="O283" s="74">
        <v>49383</v>
      </c>
      <c r="P283" s="35" t="s">
        <v>29</v>
      </c>
      <c r="Q283" s="22"/>
      <c r="R283" s="35"/>
      <c r="S283" s="73"/>
      <c r="T283" s="76"/>
    </row>
    <row r="284" spans="1:20" s="19" customFormat="1" x14ac:dyDescent="0.25">
      <c r="A284" s="119"/>
      <c r="B284" s="123"/>
      <c r="C284" s="120"/>
      <c r="D284" s="122"/>
      <c r="E284" s="122"/>
      <c r="F284" s="122"/>
      <c r="G284" s="124"/>
      <c r="H284" s="116"/>
      <c r="I284" s="116"/>
      <c r="J284" s="134"/>
      <c r="K284" s="132"/>
      <c r="L284" s="122"/>
      <c r="M284" s="133"/>
      <c r="N284" s="35" t="s">
        <v>28</v>
      </c>
      <c r="O284" s="74">
        <v>264096</v>
      </c>
      <c r="P284" s="35" t="s">
        <v>29</v>
      </c>
      <c r="Q284" s="22"/>
      <c r="R284" s="35"/>
      <c r="S284" s="73"/>
      <c r="T284" s="76"/>
    </row>
    <row r="285" spans="1:20" s="19" customFormat="1" x14ac:dyDescent="0.25">
      <c r="A285" s="119"/>
      <c r="B285" s="123"/>
      <c r="C285" s="120"/>
      <c r="D285" s="122"/>
      <c r="E285" s="122"/>
      <c r="F285" s="122"/>
      <c r="G285" s="124"/>
      <c r="H285" s="116"/>
      <c r="I285" s="116"/>
      <c r="J285" s="134"/>
      <c r="K285" s="132"/>
      <c r="L285" s="122"/>
      <c r="M285" s="133"/>
      <c r="N285" s="35" t="s">
        <v>54</v>
      </c>
      <c r="O285" s="74">
        <v>51904</v>
      </c>
      <c r="P285" s="35" t="s">
        <v>55</v>
      </c>
      <c r="Q285" s="22"/>
      <c r="R285" s="35"/>
      <c r="S285" s="73"/>
      <c r="T285" s="76"/>
    </row>
    <row r="286" spans="1:20" s="19" customFormat="1" x14ac:dyDescent="0.25">
      <c r="A286" s="119"/>
      <c r="B286" s="123"/>
      <c r="C286" s="120"/>
      <c r="D286" s="122"/>
      <c r="E286" s="122"/>
      <c r="F286" s="122"/>
      <c r="G286" s="124"/>
      <c r="H286" s="116"/>
      <c r="I286" s="116"/>
      <c r="J286" s="134"/>
      <c r="K286" s="132"/>
      <c r="L286" s="122"/>
      <c r="M286" s="133"/>
      <c r="N286" s="35" t="s">
        <v>186</v>
      </c>
      <c r="O286" s="74">
        <v>87197</v>
      </c>
      <c r="P286" s="35" t="s">
        <v>29</v>
      </c>
      <c r="Q286" s="22"/>
      <c r="R286" s="35"/>
      <c r="S286" s="73"/>
      <c r="T286" s="76"/>
    </row>
    <row r="287" spans="1:20" s="19" customFormat="1" x14ac:dyDescent="0.25">
      <c r="A287" s="119"/>
      <c r="B287" s="123"/>
      <c r="C287" s="120"/>
      <c r="D287" s="122"/>
      <c r="E287" s="122"/>
      <c r="F287" s="122"/>
      <c r="G287" s="124"/>
      <c r="H287" s="116"/>
      <c r="I287" s="116"/>
      <c r="J287" s="134"/>
      <c r="K287" s="132"/>
      <c r="L287" s="122"/>
      <c r="M287" s="133"/>
      <c r="N287" s="35" t="s">
        <v>117</v>
      </c>
      <c r="O287" s="74">
        <v>150077</v>
      </c>
      <c r="P287" s="35" t="s">
        <v>29</v>
      </c>
      <c r="Q287" s="22"/>
      <c r="R287" s="35"/>
      <c r="S287" s="38"/>
      <c r="T287" s="76"/>
    </row>
    <row r="288" spans="1:20" s="19" customFormat="1" x14ac:dyDescent="0.25">
      <c r="A288" s="119"/>
      <c r="B288" s="123"/>
      <c r="C288" s="120"/>
      <c r="D288" s="122"/>
      <c r="E288" s="122"/>
      <c r="F288" s="122"/>
      <c r="G288" s="124"/>
      <c r="H288" s="116"/>
      <c r="I288" s="116"/>
      <c r="J288" s="134"/>
      <c r="K288" s="132"/>
      <c r="L288" s="122"/>
      <c r="M288" s="133"/>
      <c r="N288" s="35" t="s">
        <v>187</v>
      </c>
      <c r="O288" s="74">
        <v>156658</v>
      </c>
      <c r="P288" s="35" t="s">
        <v>29</v>
      </c>
      <c r="Q288" s="22"/>
      <c r="R288" s="35"/>
      <c r="S288" s="38"/>
      <c r="T288" s="76"/>
    </row>
    <row r="289" spans="1:20" s="19" customFormat="1" x14ac:dyDescent="0.25">
      <c r="A289" s="119"/>
      <c r="B289" s="123"/>
      <c r="C289" s="120"/>
      <c r="D289" s="122"/>
      <c r="E289" s="122"/>
      <c r="F289" s="122"/>
      <c r="G289" s="124"/>
      <c r="H289" s="116"/>
      <c r="I289" s="116"/>
      <c r="J289" s="134"/>
      <c r="K289" s="132"/>
      <c r="L289" s="122"/>
      <c r="M289" s="133"/>
      <c r="N289" s="35" t="s">
        <v>289</v>
      </c>
      <c r="O289" s="74">
        <v>239422</v>
      </c>
      <c r="P289" s="35" t="s">
        <v>29</v>
      </c>
      <c r="Q289" s="22"/>
      <c r="R289" s="35"/>
      <c r="S289" s="38"/>
      <c r="T289" s="76"/>
    </row>
    <row r="290" spans="1:20" s="19" customFormat="1" x14ac:dyDescent="0.25">
      <c r="A290" s="119"/>
      <c r="B290" s="123"/>
      <c r="C290" s="120"/>
      <c r="D290" s="122"/>
      <c r="E290" s="122"/>
      <c r="F290" s="122"/>
      <c r="G290" s="124"/>
      <c r="H290" s="116"/>
      <c r="I290" s="116"/>
      <c r="J290" s="134"/>
      <c r="K290" s="132"/>
      <c r="L290" s="122"/>
      <c r="M290" s="133"/>
      <c r="N290" s="35" t="s">
        <v>219</v>
      </c>
      <c r="O290" s="74">
        <v>51904</v>
      </c>
      <c r="P290" s="35" t="s">
        <v>29</v>
      </c>
      <c r="Q290" s="22"/>
      <c r="R290" s="35"/>
      <c r="S290" s="38"/>
      <c r="T290" s="76"/>
    </row>
    <row r="291" spans="1:20" s="19" customFormat="1" x14ac:dyDescent="0.25">
      <c r="A291" s="119"/>
      <c r="B291" s="123"/>
      <c r="C291" s="120"/>
      <c r="D291" s="122"/>
      <c r="E291" s="122"/>
      <c r="F291" s="122"/>
      <c r="G291" s="124"/>
      <c r="H291" s="116"/>
      <c r="I291" s="116"/>
      <c r="J291" s="134"/>
      <c r="K291" s="132"/>
      <c r="L291" s="122"/>
      <c r="M291" s="133"/>
      <c r="N291" s="35" t="s">
        <v>144</v>
      </c>
      <c r="O291" s="74">
        <v>113312</v>
      </c>
      <c r="P291" s="35" t="s">
        <v>29</v>
      </c>
      <c r="Q291" s="22"/>
      <c r="R291" s="35"/>
      <c r="S291" s="38"/>
      <c r="T291" s="76"/>
    </row>
    <row r="292" spans="1:20" s="19" customFormat="1" x14ac:dyDescent="0.25">
      <c r="A292" s="119"/>
      <c r="B292" s="123"/>
      <c r="C292" s="120"/>
      <c r="D292" s="122"/>
      <c r="E292" s="122"/>
      <c r="F292" s="122"/>
      <c r="G292" s="124"/>
      <c r="H292" s="116"/>
      <c r="I292" s="116"/>
      <c r="J292" s="134"/>
      <c r="K292" s="132"/>
      <c r="L292" s="122"/>
      <c r="M292" s="133"/>
      <c r="N292" s="35" t="s">
        <v>54</v>
      </c>
      <c r="O292" s="74">
        <v>101287</v>
      </c>
      <c r="P292" s="35" t="s">
        <v>1510</v>
      </c>
      <c r="Q292" s="22"/>
      <c r="R292" s="35"/>
      <c r="S292" s="38"/>
      <c r="T292" s="76"/>
    </row>
    <row r="293" spans="1:20" s="19" customFormat="1" x14ac:dyDescent="0.25">
      <c r="A293" s="119"/>
      <c r="B293" s="123"/>
      <c r="C293" s="120"/>
      <c r="D293" s="122"/>
      <c r="E293" s="122"/>
      <c r="F293" s="122"/>
      <c r="G293" s="124"/>
      <c r="H293" s="116"/>
      <c r="I293" s="116"/>
      <c r="J293" s="134"/>
      <c r="K293" s="132"/>
      <c r="L293" s="122"/>
      <c r="M293" s="133"/>
      <c r="N293" s="35" t="s">
        <v>35</v>
      </c>
      <c r="O293" s="74">
        <v>51674</v>
      </c>
      <c r="P293" s="35" t="s">
        <v>1510</v>
      </c>
      <c r="Q293" s="22"/>
      <c r="R293" s="35"/>
      <c r="S293" s="38"/>
      <c r="T293" s="76"/>
    </row>
    <row r="294" spans="1:20" s="19" customFormat="1" x14ac:dyDescent="0.25">
      <c r="A294" s="119"/>
      <c r="B294" s="123"/>
      <c r="C294" s="120"/>
      <c r="D294" s="122"/>
      <c r="E294" s="122"/>
      <c r="F294" s="122"/>
      <c r="G294" s="124"/>
      <c r="H294" s="116"/>
      <c r="I294" s="116"/>
      <c r="J294" s="134"/>
      <c r="K294" s="132"/>
      <c r="L294" s="122"/>
      <c r="M294" s="133"/>
      <c r="N294" s="35" t="s">
        <v>145</v>
      </c>
      <c r="O294" s="74">
        <v>206696</v>
      </c>
      <c r="P294" s="35" t="s">
        <v>1510</v>
      </c>
      <c r="Q294" s="22"/>
      <c r="R294" s="35"/>
      <c r="S294" s="38"/>
      <c r="T294" s="76"/>
    </row>
    <row r="295" spans="1:20" s="19" customFormat="1" x14ac:dyDescent="0.25">
      <c r="A295" s="119"/>
      <c r="B295" s="123"/>
      <c r="C295" s="120"/>
      <c r="D295" s="122"/>
      <c r="E295" s="122"/>
      <c r="F295" s="122"/>
      <c r="G295" s="124"/>
      <c r="H295" s="116"/>
      <c r="I295" s="116"/>
      <c r="J295" s="134"/>
      <c r="K295" s="132"/>
      <c r="L295" s="122"/>
      <c r="M295" s="133"/>
      <c r="N295" s="35" t="s">
        <v>147</v>
      </c>
      <c r="O295" s="74">
        <v>115603</v>
      </c>
      <c r="P295" s="35" t="s">
        <v>1510</v>
      </c>
      <c r="Q295" s="22"/>
      <c r="R295" s="35"/>
      <c r="S295" s="38"/>
      <c r="T295" s="76"/>
    </row>
    <row r="296" spans="1:20" s="19" customFormat="1" x14ac:dyDescent="0.25">
      <c r="A296" s="119"/>
      <c r="B296" s="123"/>
      <c r="C296" s="120"/>
      <c r="D296" s="122"/>
      <c r="E296" s="122"/>
      <c r="F296" s="122"/>
      <c r="G296" s="124"/>
      <c r="H296" s="116"/>
      <c r="I296" s="116"/>
      <c r="J296" s="134"/>
      <c r="K296" s="132"/>
      <c r="L296" s="122"/>
      <c r="M296" s="133"/>
      <c r="N296" s="35" t="s">
        <v>125</v>
      </c>
      <c r="O296" s="74">
        <v>51674</v>
      </c>
      <c r="P296" s="35" t="s">
        <v>1510</v>
      </c>
      <c r="Q296" s="22"/>
      <c r="R296" s="35"/>
      <c r="S296" s="38"/>
      <c r="T296" s="76"/>
    </row>
    <row r="297" spans="1:20" s="19" customFormat="1" x14ac:dyDescent="0.25">
      <c r="A297" s="119"/>
      <c r="B297" s="123"/>
      <c r="C297" s="120"/>
      <c r="D297" s="122"/>
      <c r="E297" s="122"/>
      <c r="F297" s="122"/>
      <c r="G297" s="124"/>
      <c r="H297" s="116"/>
      <c r="I297" s="116"/>
      <c r="J297" s="134"/>
      <c r="K297" s="132"/>
      <c r="L297" s="122"/>
      <c r="M297" s="133"/>
      <c r="N297" s="35" t="s">
        <v>1323</v>
      </c>
      <c r="O297" s="74">
        <v>149847</v>
      </c>
      <c r="P297" s="35" t="s">
        <v>494</v>
      </c>
      <c r="Q297" s="22"/>
      <c r="R297" s="35"/>
      <c r="S297" s="38"/>
      <c r="T297" s="76"/>
    </row>
    <row r="298" spans="1:20" s="19" customFormat="1" x14ac:dyDescent="0.25">
      <c r="A298" s="119"/>
      <c r="B298" s="123"/>
      <c r="C298" s="120"/>
      <c r="D298" s="122"/>
      <c r="E298" s="122"/>
      <c r="F298" s="122"/>
      <c r="G298" s="124"/>
      <c r="H298" s="116"/>
      <c r="I298" s="116"/>
      <c r="J298" s="134"/>
      <c r="K298" s="132"/>
      <c r="L298" s="122"/>
      <c r="M298" s="133"/>
      <c r="N298" s="35" t="s">
        <v>290</v>
      </c>
      <c r="O298" s="74">
        <v>69685</v>
      </c>
      <c r="P298" s="35" t="s">
        <v>291</v>
      </c>
      <c r="Q298" s="22"/>
      <c r="R298" s="35"/>
      <c r="S298" s="38"/>
      <c r="T298" s="76"/>
    </row>
    <row r="299" spans="1:20" s="19" customFormat="1" x14ac:dyDescent="0.25">
      <c r="A299" s="119"/>
      <c r="B299" s="123"/>
      <c r="C299" s="120"/>
      <c r="D299" s="122"/>
      <c r="E299" s="122"/>
      <c r="F299" s="122"/>
      <c r="G299" s="124"/>
      <c r="H299" s="116"/>
      <c r="I299" s="116"/>
      <c r="J299" s="134"/>
      <c r="K299" s="132"/>
      <c r="L299" s="122"/>
      <c r="M299" s="133"/>
      <c r="N299" s="35" t="s">
        <v>21</v>
      </c>
      <c r="O299" s="74">
        <v>49383</v>
      </c>
      <c r="P299" s="35" t="s">
        <v>22</v>
      </c>
      <c r="Q299" s="22"/>
      <c r="R299" s="35"/>
      <c r="S299" s="38"/>
      <c r="T299" s="76"/>
    </row>
    <row r="300" spans="1:20" s="19" customFormat="1" x14ac:dyDescent="0.25">
      <c r="A300" s="32">
        <v>2232</v>
      </c>
      <c r="B300" s="33" t="s">
        <v>1684</v>
      </c>
      <c r="C300" s="40" t="s">
        <v>1685</v>
      </c>
      <c r="D300" s="58" t="s">
        <v>1686</v>
      </c>
      <c r="E300" s="35" t="s">
        <v>162</v>
      </c>
      <c r="F300" s="65" t="s">
        <v>1687</v>
      </c>
      <c r="G300" s="43"/>
      <c r="H300" s="36">
        <v>43977</v>
      </c>
      <c r="I300" s="36">
        <v>43977</v>
      </c>
      <c r="J300" s="84">
        <v>44007</v>
      </c>
      <c r="K300" s="102">
        <v>41561755</v>
      </c>
      <c r="L300" s="102"/>
      <c r="M300" s="94">
        <f t="shared" ref="M300:M312" si="20">K300+L300</f>
        <v>41561755</v>
      </c>
      <c r="N300" s="102" t="s">
        <v>129</v>
      </c>
      <c r="O300" s="94">
        <f t="shared" ref="O300:O313" si="21">+K300</f>
        <v>41561755</v>
      </c>
      <c r="P300" s="35" t="s">
        <v>1688</v>
      </c>
      <c r="Q300" s="22"/>
      <c r="R300" s="35"/>
      <c r="S300" s="38"/>
      <c r="T300" s="35"/>
    </row>
    <row r="301" spans="1:20" s="19" customFormat="1" x14ac:dyDescent="0.25">
      <c r="A301" s="32">
        <v>2233</v>
      </c>
      <c r="B301" s="40" t="s">
        <v>1689</v>
      </c>
      <c r="C301" s="40" t="s">
        <v>1685</v>
      </c>
      <c r="D301" s="58" t="s">
        <v>1690</v>
      </c>
      <c r="E301" s="35" t="s">
        <v>162</v>
      </c>
      <c r="F301" s="65" t="s">
        <v>1691</v>
      </c>
      <c r="G301" s="43"/>
      <c r="H301" s="36">
        <v>43977</v>
      </c>
      <c r="I301" s="36">
        <v>43977</v>
      </c>
      <c r="J301" s="84">
        <v>44007</v>
      </c>
      <c r="K301" s="102">
        <v>18967818</v>
      </c>
      <c r="L301" s="35"/>
      <c r="M301" s="94">
        <f t="shared" si="20"/>
        <v>18967818</v>
      </c>
      <c r="N301" s="102" t="s">
        <v>129</v>
      </c>
      <c r="O301" s="94">
        <f t="shared" si="21"/>
        <v>18967818</v>
      </c>
      <c r="P301" s="35" t="s">
        <v>1688</v>
      </c>
      <c r="Q301" s="22"/>
      <c r="R301" s="35"/>
      <c r="S301" s="38"/>
      <c r="T301" s="35"/>
    </row>
    <row r="302" spans="1:20" s="19" customFormat="1" x14ac:dyDescent="0.25">
      <c r="A302" s="32">
        <v>2234</v>
      </c>
      <c r="B302" s="40" t="s">
        <v>1692</v>
      </c>
      <c r="C302" s="33" t="s">
        <v>31</v>
      </c>
      <c r="D302" s="35" t="s">
        <v>1693</v>
      </c>
      <c r="E302" s="35" t="s">
        <v>1566</v>
      </c>
      <c r="F302" s="35" t="s">
        <v>1694</v>
      </c>
      <c r="G302" s="43"/>
      <c r="H302" s="36">
        <v>43973</v>
      </c>
      <c r="I302" s="36">
        <v>43973</v>
      </c>
      <c r="J302" s="84">
        <v>44003</v>
      </c>
      <c r="K302" s="102">
        <v>563080</v>
      </c>
      <c r="L302" s="35">
        <v>106985</v>
      </c>
      <c r="M302" s="94">
        <f t="shared" si="20"/>
        <v>670065</v>
      </c>
      <c r="N302" s="35" t="s">
        <v>21</v>
      </c>
      <c r="O302" s="94">
        <f t="shared" si="21"/>
        <v>563080</v>
      </c>
      <c r="P302" s="35" t="s">
        <v>22</v>
      </c>
      <c r="Q302" s="22"/>
      <c r="R302" s="35"/>
      <c r="S302" s="35"/>
      <c r="T302" s="35"/>
    </row>
    <row r="303" spans="1:20" s="19" customFormat="1" x14ac:dyDescent="0.25">
      <c r="A303" s="32">
        <v>2235</v>
      </c>
      <c r="B303" s="40" t="s">
        <v>1695</v>
      </c>
      <c r="C303" s="40" t="s">
        <v>31</v>
      </c>
      <c r="D303" s="58" t="s">
        <v>1696</v>
      </c>
      <c r="E303" s="35" t="s">
        <v>162</v>
      </c>
      <c r="F303" s="65" t="s">
        <v>1697</v>
      </c>
      <c r="G303" s="43"/>
      <c r="H303" s="36">
        <v>43977</v>
      </c>
      <c r="I303" s="36">
        <v>43977</v>
      </c>
      <c r="J303" s="84">
        <v>44007</v>
      </c>
      <c r="K303" s="102">
        <v>60707605</v>
      </c>
      <c r="L303" s="35"/>
      <c r="M303" s="94">
        <f t="shared" si="20"/>
        <v>60707605</v>
      </c>
      <c r="N303" s="35" t="s">
        <v>21</v>
      </c>
      <c r="O303" s="94">
        <f t="shared" si="21"/>
        <v>60707605</v>
      </c>
      <c r="P303" s="35" t="s">
        <v>22</v>
      </c>
      <c r="Q303" s="22"/>
      <c r="R303" s="35"/>
      <c r="S303" s="35"/>
      <c r="T303" s="35"/>
    </row>
    <row r="304" spans="1:20" s="19" customFormat="1" x14ac:dyDescent="0.25">
      <c r="A304" s="32">
        <v>2236</v>
      </c>
      <c r="B304" s="40" t="s">
        <v>1698</v>
      </c>
      <c r="C304" s="40" t="s">
        <v>1699</v>
      </c>
      <c r="D304" s="58" t="s">
        <v>1700</v>
      </c>
      <c r="E304" s="35" t="s">
        <v>162</v>
      </c>
      <c r="F304" s="65" t="s">
        <v>1701</v>
      </c>
      <c r="G304" s="43"/>
      <c r="H304" s="36">
        <v>43977</v>
      </c>
      <c r="I304" s="36">
        <v>43977</v>
      </c>
      <c r="J304" s="84">
        <v>44007</v>
      </c>
      <c r="K304" s="102">
        <v>28278017</v>
      </c>
      <c r="L304" s="35"/>
      <c r="M304" s="94">
        <f t="shared" si="20"/>
        <v>28278017</v>
      </c>
      <c r="N304" s="35" t="s">
        <v>1323</v>
      </c>
      <c r="O304" s="94">
        <f t="shared" si="21"/>
        <v>28278017</v>
      </c>
      <c r="P304" s="35" t="s">
        <v>494</v>
      </c>
      <c r="Q304" s="22"/>
      <c r="R304" s="35"/>
      <c r="S304" s="35"/>
    </row>
    <row r="305" spans="1:20" s="19" customFormat="1" x14ac:dyDescent="0.25">
      <c r="A305" s="32">
        <v>2237</v>
      </c>
      <c r="B305" s="40" t="s">
        <v>1702</v>
      </c>
      <c r="C305" s="40" t="s">
        <v>57</v>
      </c>
      <c r="D305" s="35" t="s">
        <v>1703</v>
      </c>
      <c r="E305" s="35" t="s">
        <v>1704</v>
      </c>
      <c r="F305" s="65" t="s">
        <v>1705</v>
      </c>
      <c r="G305" s="43"/>
      <c r="H305" s="36">
        <v>43977</v>
      </c>
      <c r="I305" s="36">
        <v>43977</v>
      </c>
      <c r="J305" s="84">
        <v>44007</v>
      </c>
      <c r="K305" s="102">
        <v>3366530</v>
      </c>
      <c r="L305" s="35"/>
      <c r="M305" s="94">
        <f t="shared" si="20"/>
        <v>3366530</v>
      </c>
      <c r="N305" s="35" t="s">
        <v>79</v>
      </c>
      <c r="O305" s="94">
        <f t="shared" si="21"/>
        <v>3366530</v>
      </c>
      <c r="P305" s="35" t="s">
        <v>55</v>
      </c>
      <c r="Q305" s="22"/>
      <c r="R305" s="35"/>
      <c r="S305" s="35"/>
      <c r="T305" s="35"/>
    </row>
    <row r="306" spans="1:20" s="19" customFormat="1" x14ac:dyDescent="0.25">
      <c r="A306" s="32">
        <v>2238</v>
      </c>
      <c r="B306" s="40" t="s">
        <v>1706</v>
      </c>
      <c r="C306" s="40" t="s">
        <v>1525</v>
      </c>
      <c r="D306" s="58" t="s">
        <v>1707</v>
      </c>
      <c r="E306" s="35" t="s">
        <v>162</v>
      </c>
      <c r="F306" s="65" t="s">
        <v>1708</v>
      </c>
      <c r="G306" s="43"/>
      <c r="H306" s="36">
        <v>43977</v>
      </c>
      <c r="I306" s="36">
        <v>43977</v>
      </c>
      <c r="J306" s="84">
        <v>44007</v>
      </c>
      <c r="K306" s="102">
        <v>122424872</v>
      </c>
      <c r="L306" s="35"/>
      <c r="M306" s="94">
        <f t="shared" si="20"/>
        <v>122424872</v>
      </c>
      <c r="N306" s="35" t="s">
        <v>204</v>
      </c>
      <c r="O306" s="94">
        <f t="shared" si="21"/>
        <v>122424872</v>
      </c>
      <c r="P306" s="35" t="s">
        <v>1709</v>
      </c>
      <c r="Q306" s="22"/>
      <c r="R306" s="35"/>
      <c r="S306" s="35"/>
    </row>
    <row r="307" spans="1:20" s="19" customFormat="1" x14ac:dyDescent="0.25">
      <c r="A307" s="32">
        <v>2239</v>
      </c>
      <c r="B307" s="40" t="s">
        <v>1710</v>
      </c>
      <c r="C307" s="33" t="s">
        <v>1073</v>
      </c>
      <c r="D307" s="58">
        <v>1</v>
      </c>
      <c r="E307" s="35" t="s">
        <v>1711</v>
      </c>
      <c r="F307" s="65" t="s">
        <v>1712</v>
      </c>
      <c r="G307" s="43" t="s">
        <v>781</v>
      </c>
      <c r="H307" s="36">
        <v>43977</v>
      </c>
      <c r="I307" s="36">
        <v>43977</v>
      </c>
      <c r="J307" s="84">
        <v>43977</v>
      </c>
      <c r="K307" s="102">
        <v>2600000</v>
      </c>
      <c r="L307" s="35"/>
      <c r="M307" s="73">
        <f t="shared" si="20"/>
        <v>2600000</v>
      </c>
      <c r="N307" s="90" t="s">
        <v>1323</v>
      </c>
      <c r="O307" s="94">
        <f t="shared" si="21"/>
        <v>2600000</v>
      </c>
      <c r="P307" s="35" t="s">
        <v>1824</v>
      </c>
      <c r="Q307" s="22"/>
      <c r="R307" s="35"/>
      <c r="S307" s="35"/>
    </row>
    <row r="308" spans="1:20" s="19" customFormat="1" ht="31.5" x14ac:dyDescent="0.25">
      <c r="A308" s="32">
        <v>2240</v>
      </c>
      <c r="B308" s="40" t="s">
        <v>1713</v>
      </c>
      <c r="C308" s="33" t="s">
        <v>1653</v>
      </c>
      <c r="D308" s="35" t="s">
        <v>1715</v>
      </c>
      <c r="E308" s="65" t="s">
        <v>1716</v>
      </c>
      <c r="F308" s="65" t="s">
        <v>1717</v>
      </c>
      <c r="G308" s="43" t="s">
        <v>1714</v>
      </c>
      <c r="H308" s="36">
        <v>43965</v>
      </c>
      <c r="I308" s="36">
        <v>43965</v>
      </c>
      <c r="J308" s="84">
        <v>43972</v>
      </c>
      <c r="K308" s="102">
        <v>3016327</v>
      </c>
      <c r="L308" s="35">
        <v>117673</v>
      </c>
      <c r="M308" s="35">
        <f t="shared" si="20"/>
        <v>3134000</v>
      </c>
      <c r="N308" s="35"/>
      <c r="O308" s="94">
        <f t="shared" si="21"/>
        <v>3016327</v>
      </c>
      <c r="P308" s="35"/>
      <c r="Q308" s="22"/>
      <c r="R308" s="35"/>
      <c r="S308" s="35"/>
    </row>
    <row r="309" spans="1:20" s="19" customFormat="1" x14ac:dyDescent="0.25">
      <c r="A309" s="32">
        <v>2241</v>
      </c>
      <c r="B309" s="40" t="s">
        <v>1779</v>
      </c>
      <c r="C309" s="33" t="s">
        <v>1450</v>
      </c>
      <c r="D309" s="35">
        <v>4629</v>
      </c>
      <c r="E309" s="35" t="s">
        <v>189</v>
      </c>
      <c r="F309" s="35" t="s">
        <v>1780</v>
      </c>
      <c r="G309" s="35" t="s">
        <v>1781</v>
      </c>
      <c r="H309" s="36">
        <v>43978</v>
      </c>
      <c r="I309" s="36">
        <v>43978</v>
      </c>
      <c r="J309" s="84">
        <v>43978</v>
      </c>
      <c r="K309" s="102">
        <v>116620</v>
      </c>
      <c r="L309" s="35"/>
      <c r="M309" s="73">
        <f t="shared" si="20"/>
        <v>116620</v>
      </c>
      <c r="N309" s="35" t="s">
        <v>117</v>
      </c>
      <c r="O309" s="73">
        <f t="shared" si="21"/>
        <v>116620</v>
      </c>
      <c r="P309" s="35" t="s">
        <v>1782</v>
      </c>
      <c r="Q309" s="35"/>
      <c r="R309" s="35"/>
      <c r="S309" s="35"/>
    </row>
    <row r="310" spans="1:20" s="19" customFormat="1" x14ac:dyDescent="0.25">
      <c r="A310" s="32">
        <v>2242</v>
      </c>
      <c r="B310" s="40" t="s">
        <v>1783</v>
      </c>
      <c r="C310" s="33" t="s">
        <v>1450</v>
      </c>
      <c r="D310" s="35">
        <v>4630</v>
      </c>
      <c r="E310" s="35" t="s">
        <v>189</v>
      </c>
      <c r="F310" s="35" t="s">
        <v>1780</v>
      </c>
      <c r="G310" s="35" t="s">
        <v>1781</v>
      </c>
      <c r="H310" s="36">
        <v>43978</v>
      </c>
      <c r="I310" s="36">
        <v>43978</v>
      </c>
      <c r="J310" s="84">
        <v>43978</v>
      </c>
      <c r="K310" s="102">
        <v>627690</v>
      </c>
      <c r="L310" s="35"/>
      <c r="M310" s="73">
        <f t="shared" si="20"/>
        <v>627690</v>
      </c>
      <c r="N310" s="35" t="s">
        <v>117</v>
      </c>
      <c r="O310" s="73">
        <f t="shared" si="21"/>
        <v>627690</v>
      </c>
      <c r="P310" s="35" t="s">
        <v>1782</v>
      </c>
      <c r="Q310" s="35"/>
      <c r="R310" s="35"/>
      <c r="S310" s="35"/>
    </row>
    <row r="311" spans="1:20" s="19" customFormat="1" x14ac:dyDescent="0.25">
      <c r="A311" s="32">
        <v>2243</v>
      </c>
      <c r="B311" s="40" t="s">
        <v>1784</v>
      </c>
      <c r="C311" s="33" t="s">
        <v>1450</v>
      </c>
      <c r="D311" s="35">
        <v>5867</v>
      </c>
      <c r="E311" s="35" t="s">
        <v>189</v>
      </c>
      <c r="F311" s="35" t="s">
        <v>1780</v>
      </c>
      <c r="G311" s="35" t="s">
        <v>1781</v>
      </c>
      <c r="H311" s="36">
        <v>43978</v>
      </c>
      <c r="I311" s="36">
        <v>43978</v>
      </c>
      <c r="J311" s="84">
        <v>43978</v>
      </c>
      <c r="K311" s="102">
        <v>57960</v>
      </c>
      <c r="L311" s="35"/>
      <c r="M311" s="73">
        <f t="shared" si="20"/>
        <v>57960</v>
      </c>
      <c r="N311" s="35" t="s">
        <v>117</v>
      </c>
      <c r="O311" s="73">
        <f t="shared" si="21"/>
        <v>57960</v>
      </c>
      <c r="P311" s="35" t="s">
        <v>1782</v>
      </c>
      <c r="Q311" s="35"/>
      <c r="R311" s="35"/>
      <c r="S311" s="35"/>
    </row>
    <row r="312" spans="1:20" s="19" customFormat="1" x14ac:dyDescent="0.25">
      <c r="A312" s="32">
        <v>2244</v>
      </c>
      <c r="B312" s="40" t="s">
        <v>1785</v>
      </c>
      <c r="C312" s="33" t="s">
        <v>1668</v>
      </c>
      <c r="D312" s="35" t="s">
        <v>1786</v>
      </c>
      <c r="E312" s="35" t="s">
        <v>667</v>
      </c>
      <c r="F312" s="35" t="s">
        <v>1789</v>
      </c>
      <c r="G312" s="43"/>
      <c r="H312" s="36">
        <v>43979</v>
      </c>
      <c r="I312" s="36">
        <v>43979</v>
      </c>
      <c r="J312" s="84">
        <v>43979</v>
      </c>
      <c r="K312" s="102">
        <v>30100005</v>
      </c>
      <c r="L312" s="35"/>
      <c r="M312" s="73">
        <f t="shared" si="20"/>
        <v>30100005</v>
      </c>
      <c r="N312" s="35" t="s">
        <v>219</v>
      </c>
      <c r="O312" s="73">
        <f t="shared" si="21"/>
        <v>30100005</v>
      </c>
      <c r="P312" s="35" t="s">
        <v>1573</v>
      </c>
      <c r="Q312" s="22"/>
      <c r="R312" s="35"/>
      <c r="S312" s="35"/>
      <c r="T312" s="35"/>
    </row>
    <row r="313" spans="1:20" s="19" customFormat="1" x14ac:dyDescent="0.25">
      <c r="A313" s="32">
        <v>2245</v>
      </c>
      <c r="B313" s="40" t="s">
        <v>1787</v>
      </c>
      <c r="C313" s="40" t="s">
        <v>1450</v>
      </c>
      <c r="D313" s="35">
        <v>707871</v>
      </c>
      <c r="E313" s="35" t="s">
        <v>1788</v>
      </c>
      <c r="F313" s="35" t="s">
        <v>1790</v>
      </c>
      <c r="G313" s="43"/>
      <c r="H313" s="36">
        <v>43966</v>
      </c>
      <c r="I313" s="36">
        <v>43966</v>
      </c>
      <c r="J313" s="84">
        <v>43966</v>
      </c>
      <c r="K313" s="102" t="s">
        <v>1791</v>
      </c>
      <c r="L313" s="35"/>
      <c r="M313" s="102" t="s">
        <v>1791</v>
      </c>
      <c r="N313" s="35" t="s">
        <v>28</v>
      </c>
      <c r="O313" s="35" t="str">
        <f t="shared" si="21"/>
        <v>244.00</v>
      </c>
      <c r="P313" s="35" t="s">
        <v>177</v>
      </c>
      <c r="Q313" s="22"/>
      <c r="R313" s="35"/>
      <c r="S313" s="35"/>
    </row>
    <row r="314" spans="1:20" s="19" customFormat="1" x14ac:dyDescent="0.25">
      <c r="A314" s="32">
        <v>2246</v>
      </c>
      <c r="B314" s="40" t="s">
        <v>1787</v>
      </c>
      <c r="C314" s="40" t="s">
        <v>1105</v>
      </c>
      <c r="D314" s="35">
        <v>2323</v>
      </c>
      <c r="E314" s="35" t="s">
        <v>1793</v>
      </c>
      <c r="F314" s="35" t="s">
        <v>1794</v>
      </c>
      <c r="G314" s="43" t="s">
        <v>1829</v>
      </c>
      <c r="H314" s="36">
        <v>43965</v>
      </c>
      <c r="I314" s="36">
        <v>43965</v>
      </c>
      <c r="J314" s="84">
        <v>43965</v>
      </c>
      <c r="K314" s="102">
        <v>460000</v>
      </c>
      <c r="L314" s="35"/>
      <c r="M314" s="102">
        <v>460000</v>
      </c>
      <c r="N314" s="35" t="s">
        <v>187</v>
      </c>
      <c r="O314" s="102">
        <v>460000</v>
      </c>
      <c r="P314" s="35" t="s">
        <v>1795</v>
      </c>
      <c r="Q314" s="22"/>
      <c r="R314" s="35"/>
      <c r="S314" s="35"/>
    </row>
    <row r="315" spans="1:20" s="19" customFormat="1" x14ac:dyDescent="0.25">
      <c r="A315" s="32">
        <v>2247</v>
      </c>
      <c r="B315" s="40" t="s">
        <v>1792</v>
      </c>
      <c r="C315" s="40" t="s">
        <v>1105</v>
      </c>
      <c r="D315" s="35">
        <v>2327</v>
      </c>
      <c r="E315" s="35" t="s">
        <v>1793</v>
      </c>
      <c r="F315" s="35" t="s">
        <v>1794</v>
      </c>
      <c r="G315" s="43" t="s">
        <v>1829</v>
      </c>
      <c r="H315" s="36">
        <v>43965</v>
      </c>
      <c r="I315" s="36">
        <v>43965</v>
      </c>
      <c r="J315" s="84">
        <v>43965</v>
      </c>
      <c r="K315" s="102">
        <v>460000</v>
      </c>
      <c r="L315" s="103"/>
      <c r="M315" s="102">
        <v>460000</v>
      </c>
      <c r="N315" s="35" t="s">
        <v>187</v>
      </c>
      <c r="O315" s="38">
        <v>460000</v>
      </c>
      <c r="P315" s="35" t="s">
        <v>1795</v>
      </c>
      <c r="Q315" s="22"/>
      <c r="R315" s="35"/>
      <c r="S315" s="35"/>
    </row>
    <row r="316" spans="1:20" s="19" customFormat="1" x14ac:dyDescent="0.25">
      <c r="A316" s="119">
        <v>2248</v>
      </c>
      <c r="B316" s="123" t="s">
        <v>1792</v>
      </c>
      <c r="C316" s="123" t="s">
        <v>1866</v>
      </c>
      <c r="D316" s="122" t="s">
        <v>1817</v>
      </c>
      <c r="E316" s="35" t="s">
        <v>1797</v>
      </c>
      <c r="F316" s="35" t="s">
        <v>1798</v>
      </c>
      <c r="G316" s="124"/>
      <c r="H316" s="36">
        <v>43959</v>
      </c>
      <c r="I316" s="36">
        <v>43959</v>
      </c>
      <c r="J316" s="84">
        <v>43980</v>
      </c>
      <c r="K316" s="132">
        <v>999900</v>
      </c>
      <c r="L316" s="122"/>
      <c r="M316" s="132">
        <v>999900</v>
      </c>
      <c r="N316" s="83" t="s">
        <v>54</v>
      </c>
      <c r="O316" s="38">
        <v>148300</v>
      </c>
      <c r="P316" s="35" t="s">
        <v>55</v>
      </c>
      <c r="Q316" s="22"/>
      <c r="R316" s="35"/>
      <c r="S316" s="35"/>
      <c r="T316" s="35"/>
    </row>
    <row r="317" spans="1:20" s="19" customFormat="1" x14ac:dyDescent="0.25">
      <c r="A317" s="119"/>
      <c r="B317" s="123"/>
      <c r="C317" s="123"/>
      <c r="D317" s="122"/>
      <c r="E317" s="35" t="s">
        <v>1799</v>
      </c>
      <c r="F317" s="35" t="s">
        <v>1800</v>
      </c>
      <c r="G317" s="124"/>
      <c r="H317" s="36">
        <v>43959</v>
      </c>
      <c r="I317" s="36">
        <v>43959</v>
      </c>
      <c r="J317" s="84">
        <v>43980</v>
      </c>
      <c r="K317" s="132"/>
      <c r="L317" s="122"/>
      <c r="M317" s="132"/>
      <c r="N317" s="83" t="s">
        <v>54</v>
      </c>
      <c r="O317" s="38">
        <v>64000</v>
      </c>
      <c r="P317" s="35" t="s">
        <v>55</v>
      </c>
      <c r="Q317" s="22"/>
      <c r="R317" s="35"/>
      <c r="S317" s="35"/>
      <c r="T317" s="35"/>
    </row>
    <row r="318" spans="1:20" s="19" customFormat="1" x14ac:dyDescent="0.25">
      <c r="A318" s="119"/>
      <c r="B318" s="123"/>
      <c r="C318" s="123"/>
      <c r="D318" s="122"/>
      <c r="E318" s="35" t="s">
        <v>763</v>
      </c>
      <c r="F318" s="35" t="s">
        <v>1801</v>
      </c>
      <c r="G318" s="124"/>
      <c r="H318" s="36">
        <v>43963</v>
      </c>
      <c r="I318" s="36">
        <v>43963</v>
      </c>
      <c r="J318" s="84">
        <v>43980</v>
      </c>
      <c r="K318" s="132"/>
      <c r="L318" s="122"/>
      <c r="M318" s="132"/>
      <c r="N318" s="83" t="s">
        <v>54</v>
      </c>
      <c r="O318" s="38">
        <v>53900</v>
      </c>
      <c r="P318" s="35" t="s">
        <v>55</v>
      </c>
      <c r="Q318" s="22"/>
      <c r="R318" s="35"/>
      <c r="S318" s="35"/>
      <c r="T318" s="35"/>
    </row>
    <row r="319" spans="1:20" s="19" customFormat="1" x14ac:dyDescent="0.25">
      <c r="A319" s="119"/>
      <c r="B319" s="123"/>
      <c r="C319" s="123"/>
      <c r="D319" s="122"/>
      <c r="E319" s="35" t="s">
        <v>1802</v>
      </c>
      <c r="F319" s="35" t="s">
        <v>1803</v>
      </c>
      <c r="G319" s="124"/>
      <c r="H319" s="36">
        <v>43962</v>
      </c>
      <c r="I319" s="36">
        <v>43962</v>
      </c>
      <c r="J319" s="84">
        <v>43980</v>
      </c>
      <c r="K319" s="132"/>
      <c r="L319" s="122"/>
      <c r="M319" s="132"/>
      <c r="N319" s="83" t="s">
        <v>54</v>
      </c>
      <c r="O319" s="38">
        <v>52700</v>
      </c>
      <c r="P319" s="35" t="s">
        <v>55</v>
      </c>
      <c r="Q319" s="22"/>
      <c r="R319" s="35"/>
      <c r="S319" s="35"/>
      <c r="T319" s="35"/>
    </row>
    <row r="320" spans="1:20" s="19" customFormat="1" x14ac:dyDescent="0.25">
      <c r="A320" s="119"/>
      <c r="B320" s="123"/>
      <c r="C320" s="123"/>
      <c r="D320" s="122"/>
      <c r="E320" s="35" t="s">
        <v>1804</v>
      </c>
      <c r="F320" s="35" t="s">
        <v>1805</v>
      </c>
      <c r="G320" s="124"/>
      <c r="H320" s="36">
        <v>43963</v>
      </c>
      <c r="I320" s="36">
        <v>43963</v>
      </c>
      <c r="J320" s="84">
        <v>43980</v>
      </c>
      <c r="K320" s="132"/>
      <c r="L320" s="122"/>
      <c r="M320" s="132"/>
      <c r="N320" s="83" t="s">
        <v>54</v>
      </c>
      <c r="O320" s="38">
        <v>343200</v>
      </c>
      <c r="P320" s="35" t="s">
        <v>55</v>
      </c>
      <c r="Q320" s="22"/>
      <c r="R320" s="35"/>
      <c r="S320" s="35"/>
      <c r="T320" s="35"/>
    </row>
    <row r="321" spans="1:20" s="19" customFormat="1" x14ac:dyDescent="0.25">
      <c r="A321" s="119"/>
      <c r="B321" s="123"/>
      <c r="C321" s="123"/>
      <c r="D321" s="122"/>
      <c r="E321" s="35" t="s">
        <v>1806</v>
      </c>
      <c r="F321" s="35" t="s">
        <v>1807</v>
      </c>
      <c r="G321" s="124"/>
      <c r="H321" s="36">
        <v>43970</v>
      </c>
      <c r="I321" s="36">
        <v>43970</v>
      </c>
      <c r="J321" s="84">
        <v>43980</v>
      </c>
      <c r="K321" s="132"/>
      <c r="L321" s="122"/>
      <c r="M321" s="132"/>
      <c r="N321" s="83" t="s">
        <v>54</v>
      </c>
      <c r="O321" s="38">
        <v>27300</v>
      </c>
      <c r="P321" s="35" t="s">
        <v>55</v>
      </c>
      <c r="Q321" s="22"/>
      <c r="R321" s="35"/>
      <c r="S321" s="35"/>
      <c r="T321" s="35"/>
    </row>
    <row r="322" spans="1:20" s="19" customFormat="1" x14ac:dyDescent="0.25">
      <c r="A322" s="119"/>
      <c r="B322" s="123"/>
      <c r="C322" s="123"/>
      <c r="D322" s="122"/>
      <c r="E322" s="35" t="s">
        <v>1808</v>
      </c>
      <c r="F322" s="35" t="s">
        <v>1579</v>
      </c>
      <c r="G322" s="124"/>
      <c r="H322" s="36">
        <v>43972</v>
      </c>
      <c r="I322" s="36">
        <v>43972</v>
      </c>
      <c r="J322" s="84">
        <v>43980</v>
      </c>
      <c r="K322" s="132"/>
      <c r="L322" s="122"/>
      <c r="M322" s="132"/>
      <c r="N322" s="83" t="s">
        <v>54</v>
      </c>
      <c r="O322" s="38">
        <v>195000</v>
      </c>
      <c r="P322" s="35" t="s">
        <v>55</v>
      </c>
      <c r="Q322" s="22"/>
      <c r="R322" s="35"/>
      <c r="S322" s="35"/>
      <c r="T322" s="35"/>
    </row>
    <row r="323" spans="1:20" s="19" customFormat="1" x14ac:dyDescent="0.25">
      <c r="A323" s="119"/>
      <c r="B323" s="123"/>
      <c r="C323" s="123"/>
      <c r="D323" s="122"/>
      <c r="E323" s="35" t="s">
        <v>1809</v>
      </c>
      <c r="F323" s="35" t="s">
        <v>1810</v>
      </c>
      <c r="G323" s="124"/>
      <c r="H323" s="36">
        <v>43977</v>
      </c>
      <c r="I323" s="36">
        <v>43977</v>
      </c>
      <c r="J323" s="84">
        <v>43980</v>
      </c>
      <c r="K323" s="132"/>
      <c r="L323" s="122"/>
      <c r="M323" s="132"/>
      <c r="N323" s="83" t="s">
        <v>54</v>
      </c>
      <c r="O323" s="38">
        <v>17000</v>
      </c>
      <c r="P323" s="35" t="s">
        <v>55</v>
      </c>
      <c r="Q323" s="22"/>
      <c r="R323" s="35"/>
      <c r="S323" s="35"/>
      <c r="T323" s="35"/>
    </row>
    <row r="324" spans="1:20" s="19" customFormat="1" x14ac:dyDescent="0.25">
      <c r="A324" s="119"/>
      <c r="B324" s="123"/>
      <c r="C324" s="123"/>
      <c r="D324" s="122"/>
      <c r="E324" s="35" t="s">
        <v>1811</v>
      </c>
      <c r="F324" s="35" t="s">
        <v>1812</v>
      </c>
      <c r="G324" s="124"/>
      <c r="H324" s="36">
        <v>43977</v>
      </c>
      <c r="I324" s="36">
        <v>43977</v>
      </c>
      <c r="J324" s="84">
        <v>43980</v>
      </c>
      <c r="K324" s="132"/>
      <c r="L324" s="122"/>
      <c r="M324" s="132"/>
      <c r="N324" s="83" t="s">
        <v>54</v>
      </c>
      <c r="O324" s="38">
        <v>81450</v>
      </c>
      <c r="P324" s="35" t="s">
        <v>55</v>
      </c>
      <c r="Q324" s="22"/>
      <c r="R324" s="35"/>
      <c r="S324" s="35"/>
      <c r="T324" s="35"/>
    </row>
    <row r="325" spans="1:20" s="19" customFormat="1" x14ac:dyDescent="0.25">
      <c r="A325" s="119"/>
      <c r="B325" s="123"/>
      <c r="C325" s="123"/>
      <c r="D325" s="122"/>
      <c r="E325" s="35" t="s">
        <v>1813</v>
      </c>
      <c r="F325" s="35" t="s">
        <v>1814</v>
      </c>
      <c r="G325" s="124"/>
      <c r="H325" s="36">
        <v>43977</v>
      </c>
      <c r="I325" s="36">
        <v>43977</v>
      </c>
      <c r="J325" s="84">
        <v>43980</v>
      </c>
      <c r="K325" s="132"/>
      <c r="L325" s="122"/>
      <c r="M325" s="132"/>
      <c r="N325" s="83" t="s">
        <v>54</v>
      </c>
      <c r="O325" s="38">
        <v>8800</v>
      </c>
      <c r="P325" s="35" t="s">
        <v>55</v>
      </c>
      <c r="Q325" s="22"/>
      <c r="R325" s="35"/>
      <c r="S325" s="35"/>
      <c r="T325" s="35"/>
    </row>
    <row r="326" spans="1:20" s="19" customFormat="1" x14ac:dyDescent="0.25">
      <c r="A326" s="119"/>
      <c r="B326" s="123"/>
      <c r="C326" s="123"/>
      <c r="D326" s="122"/>
      <c r="E326" s="35" t="s">
        <v>1815</v>
      </c>
      <c r="F326" s="35" t="s">
        <v>1816</v>
      </c>
      <c r="G326" s="124"/>
      <c r="H326" s="36">
        <v>43980</v>
      </c>
      <c r="I326" s="36">
        <v>43980</v>
      </c>
      <c r="J326" s="84">
        <v>43980</v>
      </c>
      <c r="K326" s="132"/>
      <c r="L326" s="122"/>
      <c r="M326" s="132"/>
      <c r="N326" s="83" t="s">
        <v>54</v>
      </c>
      <c r="O326" s="38">
        <v>8250</v>
      </c>
      <c r="P326" s="35" t="s">
        <v>55</v>
      </c>
      <c r="Q326" s="22"/>
      <c r="R326" s="35"/>
      <c r="S326" s="35"/>
      <c r="T326" s="35"/>
    </row>
    <row r="327" spans="1:20" s="19" customFormat="1" x14ac:dyDescent="0.25">
      <c r="A327" s="32">
        <v>2249</v>
      </c>
      <c r="B327" s="33" t="s">
        <v>1818</v>
      </c>
      <c r="C327" s="33" t="s">
        <v>1073</v>
      </c>
      <c r="D327" s="35" t="s">
        <v>781</v>
      </c>
      <c r="E327" s="35" t="s">
        <v>1820</v>
      </c>
      <c r="F327" s="35" t="s">
        <v>1821</v>
      </c>
      <c r="G327" s="43" t="s">
        <v>1822</v>
      </c>
      <c r="H327" s="36">
        <v>43972</v>
      </c>
      <c r="I327" s="36">
        <v>43972</v>
      </c>
      <c r="J327" s="84">
        <v>43972</v>
      </c>
      <c r="K327" s="102">
        <v>4930000</v>
      </c>
      <c r="L327" s="35"/>
      <c r="M327" s="73">
        <f t="shared" ref="M327:M340" si="22">K327+L327</f>
        <v>4930000</v>
      </c>
      <c r="N327" s="90" t="s">
        <v>1323</v>
      </c>
      <c r="O327" s="94">
        <f t="shared" ref="O327:O332" si="23">+K327</f>
        <v>4930000</v>
      </c>
      <c r="P327" s="35" t="s">
        <v>1824</v>
      </c>
      <c r="Q327" s="22"/>
      <c r="R327" s="35"/>
      <c r="S327" s="35"/>
    </row>
    <row r="328" spans="1:20" s="19" customFormat="1" x14ac:dyDescent="0.25">
      <c r="A328" s="32">
        <v>2250</v>
      </c>
      <c r="B328" s="33" t="s">
        <v>1819</v>
      </c>
      <c r="C328" s="33" t="s">
        <v>1073</v>
      </c>
      <c r="D328" s="35" t="s">
        <v>781</v>
      </c>
      <c r="E328" s="35" t="s">
        <v>1823</v>
      </c>
      <c r="F328" s="35" t="s">
        <v>1821</v>
      </c>
      <c r="G328" s="43" t="s">
        <v>1822</v>
      </c>
      <c r="H328" s="36">
        <v>43981</v>
      </c>
      <c r="I328" s="36">
        <v>43981</v>
      </c>
      <c r="J328" s="84">
        <v>43981</v>
      </c>
      <c r="K328" s="102">
        <v>4930000</v>
      </c>
      <c r="L328" s="35"/>
      <c r="M328" s="73">
        <f t="shared" si="22"/>
        <v>4930000</v>
      </c>
      <c r="N328" s="90" t="s">
        <v>1323</v>
      </c>
      <c r="O328" s="94">
        <f t="shared" si="23"/>
        <v>4930000</v>
      </c>
      <c r="P328" s="35" t="s">
        <v>1824</v>
      </c>
      <c r="Q328" s="22"/>
      <c r="R328" s="35"/>
      <c r="S328" s="35"/>
    </row>
    <row r="329" spans="1:20" s="19" customFormat="1" x14ac:dyDescent="0.25">
      <c r="A329" s="32">
        <v>2251</v>
      </c>
      <c r="B329" s="40" t="s">
        <v>1825</v>
      </c>
      <c r="C329" s="33" t="s">
        <v>1073</v>
      </c>
      <c r="D329" s="35" t="s">
        <v>781</v>
      </c>
      <c r="E329" s="35" t="s">
        <v>1796</v>
      </c>
      <c r="F329" s="35" t="s">
        <v>1821</v>
      </c>
      <c r="G329" s="43" t="s">
        <v>1822</v>
      </c>
      <c r="H329" s="36">
        <v>43981</v>
      </c>
      <c r="I329" s="36">
        <v>43981</v>
      </c>
      <c r="J329" s="84">
        <v>43981</v>
      </c>
      <c r="K329" s="102">
        <v>5100000</v>
      </c>
      <c r="L329" s="35"/>
      <c r="M329" s="73">
        <f t="shared" si="22"/>
        <v>5100000</v>
      </c>
      <c r="N329" s="90" t="s">
        <v>1323</v>
      </c>
      <c r="O329" s="94">
        <f t="shared" si="23"/>
        <v>5100000</v>
      </c>
      <c r="P329" s="35" t="s">
        <v>1824</v>
      </c>
      <c r="Q329" s="22"/>
      <c r="R329" s="35"/>
      <c r="S329" s="35"/>
    </row>
    <row r="330" spans="1:20" s="19" customFormat="1" x14ac:dyDescent="0.25">
      <c r="A330" s="32">
        <v>2252</v>
      </c>
      <c r="B330" s="40" t="s">
        <v>1826</v>
      </c>
      <c r="C330" s="33" t="s">
        <v>1073</v>
      </c>
      <c r="D330" s="35" t="s">
        <v>781</v>
      </c>
      <c r="E330" s="35" t="s">
        <v>1796</v>
      </c>
      <c r="F330" s="35" t="s">
        <v>1821</v>
      </c>
      <c r="G330" s="43" t="s">
        <v>1822</v>
      </c>
      <c r="H330" s="36">
        <v>43981</v>
      </c>
      <c r="I330" s="36">
        <v>43981</v>
      </c>
      <c r="J330" s="84">
        <v>43981</v>
      </c>
      <c r="K330" s="102">
        <v>5000000</v>
      </c>
      <c r="L330" s="35"/>
      <c r="M330" s="73">
        <f t="shared" si="22"/>
        <v>5000000</v>
      </c>
      <c r="N330" s="90" t="s">
        <v>1323</v>
      </c>
      <c r="O330" s="94">
        <f t="shared" si="23"/>
        <v>5000000</v>
      </c>
      <c r="P330" s="35" t="s">
        <v>1824</v>
      </c>
      <c r="Q330" s="22"/>
      <c r="R330" s="35"/>
      <c r="S330" s="35"/>
    </row>
    <row r="331" spans="1:20" s="19" customFormat="1" x14ac:dyDescent="0.25">
      <c r="A331" s="32">
        <v>2253</v>
      </c>
      <c r="B331" s="40" t="s">
        <v>1827</v>
      </c>
      <c r="C331" s="40" t="s">
        <v>1073</v>
      </c>
      <c r="D331" s="35" t="s">
        <v>781</v>
      </c>
      <c r="E331" s="35" t="s">
        <v>1828</v>
      </c>
      <c r="F331" s="35" t="s">
        <v>1821</v>
      </c>
      <c r="G331" s="43" t="s">
        <v>1822</v>
      </c>
      <c r="H331" s="36">
        <v>43981</v>
      </c>
      <c r="I331" s="36">
        <v>43981</v>
      </c>
      <c r="J331" s="84">
        <v>43981</v>
      </c>
      <c r="K331" s="102">
        <v>4980000</v>
      </c>
      <c r="L331" s="35"/>
      <c r="M331" s="73">
        <f t="shared" si="22"/>
        <v>4980000</v>
      </c>
      <c r="N331" s="90" t="s">
        <v>1323</v>
      </c>
      <c r="O331" s="94">
        <f t="shared" si="23"/>
        <v>4980000</v>
      </c>
      <c r="P331" s="35" t="s">
        <v>1824</v>
      </c>
      <c r="Q331" s="22"/>
      <c r="R331" s="35"/>
      <c r="S331" s="35"/>
    </row>
    <row r="332" spans="1:20" s="19" customFormat="1" x14ac:dyDescent="0.25">
      <c r="A332" s="32">
        <v>2254</v>
      </c>
      <c r="B332" s="40" t="s">
        <v>1830</v>
      </c>
      <c r="C332" s="40" t="s">
        <v>31</v>
      </c>
      <c r="D332" s="35">
        <v>814504</v>
      </c>
      <c r="E332" s="35" t="s">
        <v>36</v>
      </c>
      <c r="F332" s="35" t="s">
        <v>1831</v>
      </c>
      <c r="G332" s="35"/>
      <c r="H332" s="36">
        <v>43969</v>
      </c>
      <c r="I332" s="36">
        <v>43969</v>
      </c>
      <c r="J332" s="84">
        <v>43969</v>
      </c>
      <c r="K332" s="104">
        <v>31182113</v>
      </c>
      <c r="L332" s="35"/>
      <c r="M332" s="104">
        <f t="shared" si="22"/>
        <v>31182113</v>
      </c>
      <c r="N332" s="35" t="s">
        <v>148</v>
      </c>
      <c r="O332" s="104">
        <f t="shared" si="23"/>
        <v>31182113</v>
      </c>
      <c r="P332" s="35" t="s">
        <v>1510</v>
      </c>
      <c r="Q332" s="22"/>
      <c r="R332" s="35"/>
      <c r="S332" s="35"/>
      <c r="T332" s="35"/>
    </row>
    <row r="333" spans="1:20" s="19" customFormat="1" x14ac:dyDescent="0.25">
      <c r="A333" s="48">
        <v>2255</v>
      </c>
      <c r="B333" s="100" t="s">
        <v>1849</v>
      </c>
      <c r="C333" s="40" t="s">
        <v>31</v>
      </c>
      <c r="D333" s="50" t="s">
        <v>1832</v>
      </c>
      <c r="E333" s="35" t="s">
        <v>1566</v>
      </c>
      <c r="F333" s="65" t="s">
        <v>1833</v>
      </c>
      <c r="G333" s="43"/>
      <c r="H333" s="105">
        <v>43983</v>
      </c>
      <c r="I333" s="36">
        <v>43983</v>
      </c>
      <c r="J333" s="84">
        <v>44013</v>
      </c>
      <c r="K333" s="102">
        <v>900293</v>
      </c>
      <c r="L333" s="35">
        <v>171056</v>
      </c>
      <c r="M333" s="102">
        <f t="shared" si="22"/>
        <v>1071349</v>
      </c>
      <c r="N333" s="35" t="s">
        <v>21</v>
      </c>
      <c r="O333" s="102">
        <v>900293</v>
      </c>
      <c r="P333" s="35" t="s">
        <v>1615</v>
      </c>
      <c r="Q333" s="35"/>
      <c r="R333" s="35"/>
      <c r="S333" s="35"/>
      <c r="T333" s="35"/>
    </row>
    <row r="334" spans="1:20" s="19" customFormat="1" x14ac:dyDescent="0.25">
      <c r="A334" s="32">
        <v>2256</v>
      </c>
      <c r="B334" s="40" t="s">
        <v>1850</v>
      </c>
      <c r="C334" s="40" t="s">
        <v>31</v>
      </c>
      <c r="D334" s="35" t="s">
        <v>1835</v>
      </c>
      <c r="E334" s="35" t="s">
        <v>1566</v>
      </c>
      <c r="F334" s="65" t="s">
        <v>1836</v>
      </c>
      <c r="G334" s="35"/>
      <c r="H334" s="36">
        <v>43983</v>
      </c>
      <c r="I334" s="36">
        <v>43983</v>
      </c>
      <c r="J334" s="84">
        <v>44013</v>
      </c>
      <c r="K334" s="102">
        <v>900293</v>
      </c>
      <c r="L334" s="35">
        <v>171056</v>
      </c>
      <c r="M334" s="102">
        <f t="shared" si="22"/>
        <v>1071349</v>
      </c>
      <c r="N334" s="35" t="s">
        <v>21</v>
      </c>
      <c r="O334" s="102">
        <v>900293</v>
      </c>
      <c r="P334" s="35" t="s">
        <v>1615</v>
      </c>
      <c r="Q334" s="35"/>
      <c r="R334" s="35"/>
      <c r="S334" s="35"/>
      <c r="T334" s="35"/>
    </row>
    <row r="335" spans="1:20" s="19" customFormat="1" x14ac:dyDescent="0.25">
      <c r="A335" s="32">
        <v>2257</v>
      </c>
      <c r="B335" s="40" t="s">
        <v>1851</v>
      </c>
      <c r="C335" s="23" t="s">
        <v>1450</v>
      </c>
      <c r="D335" s="35" t="s">
        <v>1837</v>
      </c>
      <c r="E335" s="35" t="s">
        <v>1838</v>
      </c>
      <c r="F335" s="35" t="s">
        <v>1839</v>
      </c>
      <c r="G335" s="35"/>
      <c r="H335" s="36">
        <v>43983</v>
      </c>
      <c r="I335" s="36">
        <v>43983</v>
      </c>
      <c r="J335" s="84">
        <v>43997</v>
      </c>
      <c r="K335" s="102">
        <v>520000</v>
      </c>
      <c r="L335" s="35"/>
      <c r="M335" s="102">
        <f t="shared" si="22"/>
        <v>520000</v>
      </c>
      <c r="N335" s="35" t="s">
        <v>28</v>
      </c>
      <c r="O335" s="102">
        <v>0</v>
      </c>
      <c r="P335" s="35" t="s">
        <v>29</v>
      </c>
      <c r="Q335" s="35"/>
      <c r="R335" s="35"/>
      <c r="S335" s="35"/>
      <c r="T335" s="35"/>
    </row>
    <row r="336" spans="1:20" s="19" customFormat="1" x14ac:dyDescent="0.25">
      <c r="A336" s="32">
        <v>2258</v>
      </c>
      <c r="B336" s="40" t="s">
        <v>1852</v>
      </c>
      <c r="C336" s="23" t="s">
        <v>1450</v>
      </c>
      <c r="D336" s="35" t="s">
        <v>1840</v>
      </c>
      <c r="E336" s="35" t="s">
        <v>1841</v>
      </c>
      <c r="F336" s="35" t="s">
        <v>1842</v>
      </c>
      <c r="G336" s="35"/>
      <c r="H336" s="36">
        <v>43983</v>
      </c>
      <c r="I336" s="36">
        <v>43983</v>
      </c>
      <c r="J336" s="84">
        <v>43983</v>
      </c>
      <c r="K336" s="102">
        <v>11440000</v>
      </c>
      <c r="L336" s="35">
        <v>2173600</v>
      </c>
      <c r="M336" s="102">
        <f t="shared" si="22"/>
        <v>13613600</v>
      </c>
      <c r="N336" s="35" t="s">
        <v>28</v>
      </c>
      <c r="O336" s="102">
        <f t="shared" ref="O336:O366" si="24">K336</f>
        <v>11440000</v>
      </c>
      <c r="P336" s="35" t="s">
        <v>29</v>
      </c>
      <c r="Q336" s="35"/>
      <c r="R336" s="35"/>
      <c r="S336" s="35"/>
      <c r="T336" s="35"/>
    </row>
    <row r="337" spans="1:20" s="19" customFormat="1" x14ac:dyDescent="0.25">
      <c r="A337" s="32">
        <v>2259</v>
      </c>
      <c r="B337" s="40" t="s">
        <v>1853</v>
      </c>
      <c r="C337" s="33" t="s">
        <v>1685</v>
      </c>
      <c r="D337" s="58" t="s">
        <v>1843</v>
      </c>
      <c r="E337" s="35" t="s">
        <v>162</v>
      </c>
      <c r="F337" s="35" t="s">
        <v>1844</v>
      </c>
      <c r="G337" s="35"/>
      <c r="H337" s="36">
        <v>43983</v>
      </c>
      <c r="I337" s="36">
        <v>43983</v>
      </c>
      <c r="J337" s="84">
        <v>44013</v>
      </c>
      <c r="K337" s="102">
        <v>8638700</v>
      </c>
      <c r="L337" s="35"/>
      <c r="M337" s="102">
        <f t="shared" si="22"/>
        <v>8638700</v>
      </c>
      <c r="N337" s="35" t="s">
        <v>129</v>
      </c>
      <c r="O337" s="102">
        <f t="shared" si="24"/>
        <v>8638700</v>
      </c>
      <c r="P337" s="35" t="s">
        <v>1709</v>
      </c>
      <c r="Q337" s="35"/>
      <c r="R337" s="35"/>
      <c r="S337" s="35"/>
      <c r="T337" s="35"/>
    </row>
    <row r="338" spans="1:20" s="19" customFormat="1" x14ac:dyDescent="0.25">
      <c r="A338" s="32">
        <v>2260</v>
      </c>
      <c r="B338" s="40" t="s">
        <v>1854</v>
      </c>
      <c r="C338" s="33" t="s">
        <v>1685</v>
      </c>
      <c r="D338" s="58" t="s">
        <v>1845</v>
      </c>
      <c r="E338" s="35" t="s">
        <v>162</v>
      </c>
      <c r="F338" s="35" t="s">
        <v>1846</v>
      </c>
      <c r="G338" s="35"/>
      <c r="H338" s="35"/>
      <c r="I338" s="36">
        <v>43983</v>
      </c>
      <c r="J338" s="84">
        <v>43983</v>
      </c>
      <c r="K338" s="102">
        <v>1600000</v>
      </c>
      <c r="L338" s="35"/>
      <c r="M338" s="102">
        <f t="shared" si="22"/>
        <v>1600000</v>
      </c>
      <c r="N338" s="35" t="s">
        <v>94</v>
      </c>
      <c r="O338" s="102">
        <f t="shared" si="24"/>
        <v>1600000</v>
      </c>
      <c r="P338" s="35" t="s">
        <v>1709</v>
      </c>
      <c r="Q338" s="35"/>
      <c r="R338" s="35"/>
      <c r="S338" s="35"/>
      <c r="T338" s="35"/>
    </row>
    <row r="339" spans="1:20" s="19" customFormat="1" x14ac:dyDescent="0.25">
      <c r="A339" s="32">
        <v>2261</v>
      </c>
      <c r="B339" s="40" t="s">
        <v>1855</v>
      </c>
      <c r="C339" s="33" t="s">
        <v>57</v>
      </c>
      <c r="D339" s="58" t="s">
        <v>1848</v>
      </c>
      <c r="E339" s="35" t="s">
        <v>162</v>
      </c>
      <c r="F339" s="35" t="s">
        <v>1847</v>
      </c>
      <c r="G339" s="35"/>
      <c r="H339" s="36">
        <v>43983</v>
      </c>
      <c r="I339" s="36">
        <v>43983</v>
      </c>
      <c r="J339" s="84">
        <v>44013</v>
      </c>
      <c r="K339" s="102">
        <v>2550919</v>
      </c>
      <c r="L339" s="35"/>
      <c r="M339" s="102">
        <f t="shared" si="22"/>
        <v>2550919</v>
      </c>
      <c r="N339" s="35" t="s">
        <v>154</v>
      </c>
      <c r="O339" s="102">
        <f t="shared" si="24"/>
        <v>2550919</v>
      </c>
      <c r="P339" s="35" t="s">
        <v>1709</v>
      </c>
      <c r="Q339" s="35"/>
      <c r="R339" s="35"/>
      <c r="S339" s="35"/>
      <c r="T339" s="35"/>
    </row>
    <row r="340" spans="1:20" s="19" customFormat="1" x14ac:dyDescent="0.25">
      <c r="A340" s="32">
        <v>2262</v>
      </c>
      <c r="B340" s="40" t="s">
        <v>1856</v>
      </c>
      <c r="C340" s="33" t="s">
        <v>1570</v>
      </c>
      <c r="D340" s="35">
        <v>41664</v>
      </c>
      <c r="E340" s="35" t="s">
        <v>859</v>
      </c>
      <c r="F340" s="35" t="s">
        <v>1857</v>
      </c>
      <c r="G340" s="106" t="s">
        <v>1859</v>
      </c>
      <c r="H340" s="36">
        <v>43983</v>
      </c>
      <c r="I340" s="36">
        <v>43983</v>
      </c>
      <c r="J340" s="84">
        <v>43983</v>
      </c>
      <c r="K340" s="102">
        <v>90000</v>
      </c>
      <c r="L340" s="35">
        <v>17100</v>
      </c>
      <c r="M340" s="102">
        <f t="shared" si="22"/>
        <v>107100</v>
      </c>
      <c r="N340" s="35" t="s">
        <v>219</v>
      </c>
      <c r="O340" s="102">
        <f t="shared" si="24"/>
        <v>90000</v>
      </c>
      <c r="P340" s="35" t="s">
        <v>1858</v>
      </c>
      <c r="Q340" s="22"/>
      <c r="R340" s="35"/>
      <c r="S340" s="35"/>
      <c r="T340" s="35"/>
    </row>
    <row r="341" spans="1:20" s="19" customFormat="1" ht="31.5" x14ac:dyDescent="0.25">
      <c r="A341" s="32">
        <v>2263</v>
      </c>
      <c r="B341" s="40" t="s">
        <v>1863</v>
      </c>
      <c r="C341" s="23" t="s">
        <v>1867</v>
      </c>
      <c r="D341" s="58" t="s">
        <v>1861</v>
      </c>
      <c r="E341" s="35" t="s">
        <v>1860</v>
      </c>
      <c r="F341" s="65" t="s">
        <v>1862</v>
      </c>
      <c r="G341" s="43"/>
      <c r="H341" s="36">
        <v>43984</v>
      </c>
      <c r="I341" s="36">
        <v>43984</v>
      </c>
      <c r="J341" s="84">
        <v>44014</v>
      </c>
      <c r="K341" s="102">
        <v>3633000</v>
      </c>
      <c r="L341" s="35"/>
      <c r="M341" s="102">
        <v>3633000</v>
      </c>
      <c r="N341" s="35" t="s">
        <v>21</v>
      </c>
      <c r="O341" s="102">
        <f t="shared" si="24"/>
        <v>3633000</v>
      </c>
      <c r="P341" s="35" t="s">
        <v>1615</v>
      </c>
      <c r="Q341" s="22"/>
      <c r="R341" s="35"/>
      <c r="S341" s="35"/>
      <c r="T341" s="35"/>
    </row>
    <row r="342" spans="1:20" s="19" customFormat="1" ht="31.5" x14ac:dyDescent="0.25">
      <c r="A342" s="32">
        <v>2264</v>
      </c>
      <c r="B342" s="100" t="s">
        <v>1863</v>
      </c>
      <c r="C342" s="23" t="s">
        <v>1867</v>
      </c>
      <c r="D342" s="35" t="s">
        <v>1871</v>
      </c>
      <c r="E342" s="35" t="s">
        <v>1872</v>
      </c>
      <c r="F342" s="65" t="s">
        <v>1873</v>
      </c>
      <c r="G342" s="43"/>
      <c r="H342" s="36">
        <v>43984</v>
      </c>
      <c r="I342" s="36">
        <v>43984</v>
      </c>
      <c r="J342" s="84">
        <v>43999</v>
      </c>
      <c r="K342" s="102">
        <v>195584</v>
      </c>
      <c r="L342" s="35">
        <v>3716</v>
      </c>
      <c r="M342" s="102">
        <f>L342+K342</f>
        <v>199300</v>
      </c>
      <c r="N342" s="107" t="s">
        <v>144</v>
      </c>
      <c r="O342" s="102">
        <f t="shared" si="24"/>
        <v>195584</v>
      </c>
      <c r="P342" s="35" t="s">
        <v>1874</v>
      </c>
      <c r="Q342" s="22"/>
      <c r="R342" s="35"/>
      <c r="S342" s="35"/>
    </row>
    <row r="343" spans="1:20" s="19" customFormat="1" x14ac:dyDescent="0.25">
      <c r="A343" s="32">
        <v>2265</v>
      </c>
      <c r="B343" s="100" t="s">
        <v>1877</v>
      </c>
      <c r="C343" s="23" t="s">
        <v>1867</v>
      </c>
      <c r="D343" s="35">
        <v>703452</v>
      </c>
      <c r="E343" s="35" t="s">
        <v>1891</v>
      </c>
      <c r="F343" s="35" t="s">
        <v>1896</v>
      </c>
      <c r="G343" s="43" t="s">
        <v>1892</v>
      </c>
      <c r="H343" s="36">
        <v>43985</v>
      </c>
      <c r="I343" s="36">
        <v>43985</v>
      </c>
      <c r="J343" s="84">
        <v>43985</v>
      </c>
      <c r="K343" s="108">
        <v>131750</v>
      </c>
      <c r="L343" s="35"/>
      <c r="M343" s="108">
        <v>131750</v>
      </c>
      <c r="N343" s="35" t="s">
        <v>219</v>
      </c>
      <c r="O343" s="102">
        <f t="shared" si="24"/>
        <v>131750</v>
      </c>
      <c r="P343" s="35" t="s">
        <v>1858</v>
      </c>
      <c r="Q343" s="22"/>
      <c r="R343" s="35"/>
      <c r="S343" s="35"/>
    </row>
    <row r="344" spans="1:20" s="19" customFormat="1" x14ac:dyDescent="0.25">
      <c r="A344" s="32">
        <v>2266</v>
      </c>
      <c r="B344" s="100" t="s">
        <v>1875</v>
      </c>
      <c r="C344" s="23" t="s">
        <v>1867</v>
      </c>
      <c r="D344" s="35">
        <v>703493</v>
      </c>
      <c r="E344" s="35" t="s">
        <v>1891</v>
      </c>
      <c r="F344" s="35" t="s">
        <v>1893</v>
      </c>
      <c r="G344" s="43" t="s">
        <v>1892</v>
      </c>
      <c r="H344" s="36">
        <v>43985</v>
      </c>
      <c r="I344" s="36">
        <v>43985</v>
      </c>
      <c r="J344" s="84">
        <v>43985</v>
      </c>
      <c r="K344" s="108">
        <v>131750</v>
      </c>
      <c r="L344" s="35"/>
      <c r="M344" s="108">
        <v>131750</v>
      </c>
      <c r="N344" s="35" t="s">
        <v>219</v>
      </c>
      <c r="O344" s="102">
        <f t="shared" si="24"/>
        <v>131750</v>
      </c>
      <c r="P344" s="35" t="s">
        <v>1858</v>
      </c>
      <c r="Q344" s="22"/>
      <c r="R344" s="35"/>
      <c r="S344" s="35"/>
    </row>
    <row r="345" spans="1:20" s="19" customFormat="1" x14ac:dyDescent="0.25">
      <c r="A345" s="32">
        <v>2267</v>
      </c>
      <c r="B345" s="100" t="s">
        <v>1876</v>
      </c>
      <c r="C345" s="23" t="s">
        <v>1867</v>
      </c>
      <c r="D345" s="35">
        <v>703451</v>
      </c>
      <c r="E345" s="35" t="s">
        <v>1891</v>
      </c>
      <c r="F345" s="35" t="s">
        <v>1894</v>
      </c>
      <c r="G345" s="43" t="s">
        <v>1892</v>
      </c>
      <c r="H345" s="36">
        <v>43985</v>
      </c>
      <c r="I345" s="36">
        <v>43985</v>
      </c>
      <c r="J345" s="36">
        <v>43985</v>
      </c>
      <c r="K345" s="108">
        <v>131750</v>
      </c>
      <c r="L345" s="35"/>
      <c r="M345" s="108">
        <v>131750</v>
      </c>
      <c r="N345" s="35" t="s">
        <v>219</v>
      </c>
      <c r="O345" s="102">
        <f t="shared" si="24"/>
        <v>131750</v>
      </c>
      <c r="P345" s="35" t="s">
        <v>1858</v>
      </c>
      <c r="Q345" s="22"/>
      <c r="R345" s="35"/>
      <c r="S345" s="35"/>
    </row>
    <row r="346" spans="1:20" s="19" customFormat="1" x14ac:dyDescent="0.25">
      <c r="A346" s="32">
        <v>2268</v>
      </c>
      <c r="B346" s="100" t="s">
        <v>1878</v>
      </c>
      <c r="C346" s="23" t="s">
        <v>1867</v>
      </c>
      <c r="D346" s="35">
        <v>703453</v>
      </c>
      <c r="E346" s="35" t="s">
        <v>1891</v>
      </c>
      <c r="F346" s="35" t="s">
        <v>1895</v>
      </c>
      <c r="G346" s="43" t="s">
        <v>1892</v>
      </c>
      <c r="H346" s="36">
        <v>43985</v>
      </c>
      <c r="I346" s="36">
        <v>43985</v>
      </c>
      <c r="J346" s="84">
        <v>43985</v>
      </c>
      <c r="K346" s="108">
        <v>131750</v>
      </c>
      <c r="L346" s="35"/>
      <c r="M346" s="108">
        <v>131750</v>
      </c>
      <c r="N346" s="35" t="s">
        <v>219</v>
      </c>
      <c r="O346" s="102">
        <f t="shared" si="24"/>
        <v>131750</v>
      </c>
      <c r="P346" s="35" t="s">
        <v>1858</v>
      </c>
      <c r="Q346" s="22"/>
      <c r="R346" s="35"/>
      <c r="S346" s="35"/>
    </row>
    <row r="347" spans="1:20" s="19" customFormat="1" x14ac:dyDescent="0.25">
      <c r="A347" s="32">
        <v>2269</v>
      </c>
      <c r="B347" s="100" t="s">
        <v>1879</v>
      </c>
      <c r="C347" s="23" t="s">
        <v>1867</v>
      </c>
      <c r="D347" s="35">
        <v>384363</v>
      </c>
      <c r="E347" s="35" t="s">
        <v>1897</v>
      </c>
      <c r="F347" s="35" t="s">
        <v>1900</v>
      </c>
      <c r="G347" s="43" t="s">
        <v>1892</v>
      </c>
      <c r="H347" s="36">
        <v>43935</v>
      </c>
      <c r="I347" s="36">
        <v>43935</v>
      </c>
      <c r="J347" s="84">
        <v>43935</v>
      </c>
      <c r="K347" s="108">
        <v>2300</v>
      </c>
      <c r="L347" s="35"/>
      <c r="M347" s="108">
        <v>2300</v>
      </c>
      <c r="N347" s="35" t="s">
        <v>219</v>
      </c>
      <c r="O347" s="108">
        <v>2300</v>
      </c>
      <c r="P347" s="35" t="s">
        <v>1858</v>
      </c>
      <c r="Q347" s="22"/>
      <c r="R347" s="35"/>
      <c r="S347" s="35"/>
    </row>
    <row r="348" spans="1:20" s="19" customFormat="1" x14ac:dyDescent="0.25">
      <c r="A348" s="32">
        <v>2270</v>
      </c>
      <c r="B348" s="100" t="s">
        <v>1880</v>
      </c>
      <c r="C348" s="23" t="s">
        <v>1867</v>
      </c>
      <c r="D348" s="35">
        <v>379459</v>
      </c>
      <c r="E348" s="35" t="s">
        <v>1897</v>
      </c>
      <c r="F348" s="35" t="s">
        <v>1900</v>
      </c>
      <c r="G348" s="43" t="s">
        <v>1892</v>
      </c>
      <c r="H348" s="36">
        <v>43996</v>
      </c>
      <c r="I348" s="36">
        <v>43996</v>
      </c>
      <c r="J348" s="84">
        <v>43996</v>
      </c>
      <c r="K348" s="108">
        <v>3016</v>
      </c>
      <c r="L348" s="35"/>
      <c r="M348" s="108">
        <v>3016</v>
      </c>
      <c r="N348" s="35" t="s">
        <v>219</v>
      </c>
      <c r="O348" s="108">
        <v>3016</v>
      </c>
      <c r="P348" s="35" t="s">
        <v>1858</v>
      </c>
      <c r="Q348" s="22"/>
      <c r="R348" s="35"/>
      <c r="S348" s="35"/>
    </row>
    <row r="349" spans="1:20" s="19" customFormat="1" x14ac:dyDescent="0.25">
      <c r="A349" s="32">
        <v>2271</v>
      </c>
      <c r="B349" s="100" t="s">
        <v>1881</v>
      </c>
      <c r="C349" s="23" t="s">
        <v>1867</v>
      </c>
      <c r="D349" s="35" t="s">
        <v>1898</v>
      </c>
      <c r="E349" s="35" t="s">
        <v>1899</v>
      </c>
      <c r="F349" s="35" t="s">
        <v>1901</v>
      </c>
      <c r="G349" s="43"/>
      <c r="H349" s="36">
        <v>43985</v>
      </c>
      <c r="I349" s="36">
        <v>43985</v>
      </c>
      <c r="J349" s="84">
        <v>44015</v>
      </c>
      <c r="K349" s="102">
        <v>103180</v>
      </c>
      <c r="L349" s="35">
        <v>1960</v>
      </c>
      <c r="M349" s="102">
        <f>L349+K349</f>
        <v>105140</v>
      </c>
      <c r="N349" s="107" t="s">
        <v>144</v>
      </c>
      <c r="O349" s="102">
        <f t="shared" si="24"/>
        <v>103180</v>
      </c>
      <c r="P349" s="35" t="s">
        <v>1874</v>
      </c>
      <c r="Q349" s="22"/>
      <c r="R349" s="35"/>
      <c r="S349" s="35"/>
    </row>
    <row r="350" spans="1:20" s="19" customFormat="1" ht="31.5" x14ac:dyDescent="0.25">
      <c r="A350" s="32">
        <v>2272</v>
      </c>
      <c r="B350" s="100" t="s">
        <v>1882</v>
      </c>
      <c r="C350" s="40" t="s">
        <v>31</v>
      </c>
      <c r="D350" s="35" t="s">
        <v>1902</v>
      </c>
      <c r="E350" s="35" t="s">
        <v>1566</v>
      </c>
      <c r="F350" s="65" t="s">
        <v>1903</v>
      </c>
      <c r="G350" s="43"/>
      <c r="H350" s="36">
        <v>43985</v>
      </c>
      <c r="I350" s="36">
        <v>43985</v>
      </c>
      <c r="J350" s="84">
        <v>44015</v>
      </c>
      <c r="K350" s="102">
        <v>179332</v>
      </c>
      <c r="L350" s="35">
        <v>34073</v>
      </c>
      <c r="M350" s="102">
        <f>L350+K350</f>
        <v>213405</v>
      </c>
      <c r="N350" s="35" t="s">
        <v>21</v>
      </c>
      <c r="O350" s="102">
        <f t="shared" si="24"/>
        <v>179332</v>
      </c>
      <c r="P350" s="35" t="s">
        <v>1615</v>
      </c>
      <c r="Q350" s="22"/>
      <c r="R350" s="35"/>
      <c r="S350" s="35"/>
    </row>
    <row r="351" spans="1:20" s="19" customFormat="1" ht="220.5" x14ac:dyDescent="0.25">
      <c r="A351" s="32">
        <v>2273</v>
      </c>
      <c r="B351" s="100" t="s">
        <v>1883</v>
      </c>
      <c r="C351" s="33" t="s">
        <v>1525</v>
      </c>
      <c r="D351" s="35" t="s">
        <v>1905</v>
      </c>
      <c r="E351" s="35" t="s">
        <v>1904</v>
      </c>
      <c r="F351" s="35" t="s">
        <v>1906</v>
      </c>
      <c r="G351" s="109" t="s">
        <v>1909</v>
      </c>
      <c r="H351" s="36">
        <v>43985</v>
      </c>
      <c r="I351" s="36">
        <v>43985</v>
      </c>
      <c r="J351" s="84">
        <v>44015</v>
      </c>
      <c r="K351" s="102">
        <v>633000</v>
      </c>
      <c r="L351" s="35">
        <v>120270</v>
      </c>
      <c r="M351" s="102">
        <f>L351+K351</f>
        <v>753270</v>
      </c>
      <c r="N351" s="107" t="s">
        <v>204</v>
      </c>
      <c r="O351" s="102">
        <f t="shared" si="24"/>
        <v>633000</v>
      </c>
      <c r="P351" s="35" t="s">
        <v>1709</v>
      </c>
      <c r="Q351" s="22"/>
      <c r="R351" s="35"/>
      <c r="S351" s="35"/>
    </row>
    <row r="352" spans="1:20" s="19" customFormat="1" ht="31.5" x14ac:dyDescent="0.25">
      <c r="A352" s="32">
        <v>2274</v>
      </c>
      <c r="B352" s="100" t="s">
        <v>1884</v>
      </c>
      <c r="C352" s="33" t="s">
        <v>1570</v>
      </c>
      <c r="D352" s="35" t="s">
        <v>1907</v>
      </c>
      <c r="E352" s="35" t="s">
        <v>1904</v>
      </c>
      <c r="F352" s="35" t="s">
        <v>1906</v>
      </c>
      <c r="G352" s="110" t="s">
        <v>1908</v>
      </c>
      <c r="H352" s="36">
        <v>43985</v>
      </c>
      <c r="I352" s="36">
        <v>43985</v>
      </c>
      <c r="J352" s="84">
        <v>44015</v>
      </c>
      <c r="K352" s="102">
        <v>2008720</v>
      </c>
      <c r="L352" s="35">
        <v>320720</v>
      </c>
      <c r="M352" s="102">
        <f>L352+K352</f>
        <v>2329440</v>
      </c>
      <c r="N352" s="107" t="s">
        <v>219</v>
      </c>
      <c r="O352" s="102">
        <f t="shared" si="24"/>
        <v>2008720</v>
      </c>
      <c r="P352" s="35" t="s">
        <v>1858</v>
      </c>
      <c r="Q352" s="22"/>
      <c r="R352" s="35"/>
      <c r="S352" s="35"/>
    </row>
    <row r="353" spans="1:19" s="19" customFormat="1" x14ac:dyDescent="0.25">
      <c r="A353" s="32">
        <v>2275</v>
      </c>
      <c r="B353" s="100" t="s">
        <v>1885</v>
      </c>
      <c r="C353" s="35" t="s">
        <v>1867</v>
      </c>
      <c r="D353" s="35" t="s">
        <v>1929</v>
      </c>
      <c r="E353" s="35" t="s">
        <v>1452</v>
      </c>
      <c r="F353" s="35" t="s">
        <v>1930</v>
      </c>
      <c r="G353" s="43"/>
      <c r="H353" s="36">
        <v>43985</v>
      </c>
      <c r="I353" s="36">
        <v>43985</v>
      </c>
      <c r="J353" s="84">
        <v>43986</v>
      </c>
      <c r="K353" s="102">
        <v>1900000</v>
      </c>
      <c r="L353" s="35">
        <v>361000</v>
      </c>
      <c r="M353" s="102">
        <f>L353+K353</f>
        <v>2261000</v>
      </c>
      <c r="N353" s="35" t="s">
        <v>28</v>
      </c>
      <c r="O353" s="102">
        <f t="shared" si="24"/>
        <v>1900000</v>
      </c>
      <c r="P353" s="35" t="s">
        <v>29</v>
      </c>
      <c r="Q353" s="22"/>
      <c r="R353" s="35"/>
      <c r="S353" s="35"/>
    </row>
    <row r="354" spans="1:19" s="19" customFormat="1" x14ac:dyDescent="0.25">
      <c r="A354" s="32">
        <v>2276</v>
      </c>
      <c r="B354" s="100" t="s">
        <v>1886</v>
      </c>
      <c r="C354" s="33" t="s">
        <v>1685</v>
      </c>
      <c r="D354" s="58" t="s">
        <v>1933</v>
      </c>
      <c r="E354" s="35" t="s">
        <v>162</v>
      </c>
      <c r="F354" s="35" t="s">
        <v>1934</v>
      </c>
      <c r="G354" s="43"/>
      <c r="H354" s="36">
        <v>43985</v>
      </c>
      <c r="I354" s="36">
        <v>43985</v>
      </c>
      <c r="J354" s="84">
        <v>44015</v>
      </c>
      <c r="K354" s="102">
        <v>17276050</v>
      </c>
      <c r="L354" s="35"/>
      <c r="M354" s="102">
        <v>0</v>
      </c>
      <c r="N354" s="107" t="s">
        <v>194</v>
      </c>
      <c r="O354" s="102">
        <f t="shared" si="24"/>
        <v>17276050</v>
      </c>
      <c r="P354" s="35" t="s">
        <v>1935</v>
      </c>
      <c r="Q354" s="22"/>
      <c r="R354" s="35"/>
      <c r="S354" s="35"/>
    </row>
    <row r="355" spans="1:19" s="19" customFormat="1" x14ac:dyDescent="0.25">
      <c r="A355" s="32">
        <v>2277</v>
      </c>
      <c r="B355" s="100" t="s">
        <v>1887</v>
      </c>
      <c r="C355" s="33" t="s">
        <v>1073</v>
      </c>
      <c r="D355" s="35" t="s">
        <v>1937</v>
      </c>
      <c r="E355" s="35" t="s">
        <v>1327</v>
      </c>
      <c r="F355" s="65" t="s">
        <v>1938</v>
      </c>
      <c r="G355" s="43"/>
      <c r="H355" s="36">
        <v>43986</v>
      </c>
      <c r="I355" s="36">
        <v>43986</v>
      </c>
      <c r="J355" s="84">
        <v>44015</v>
      </c>
      <c r="K355" s="102">
        <v>4900000</v>
      </c>
      <c r="L355" s="35"/>
      <c r="M355" s="102">
        <v>0</v>
      </c>
      <c r="N355" s="90" t="s">
        <v>1323</v>
      </c>
      <c r="O355" s="102">
        <f t="shared" si="24"/>
        <v>4900000</v>
      </c>
      <c r="P355" s="35" t="s">
        <v>494</v>
      </c>
      <c r="Q355" s="22"/>
      <c r="R355" s="35"/>
      <c r="S355" s="35"/>
    </row>
    <row r="356" spans="1:19" s="19" customFormat="1" x14ac:dyDescent="0.25">
      <c r="A356" s="32">
        <v>2278</v>
      </c>
      <c r="B356" s="100" t="s">
        <v>1888</v>
      </c>
      <c r="C356" s="35" t="s">
        <v>1867</v>
      </c>
      <c r="D356" s="35">
        <v>2114</v>
      </c>
      <c r="E356" s="35" t="s">
        <v>724</v>
      </c>
      <c r="F356" s="35" t="s">
        <v>1939</v>
      </c>
      <c r="G356" s="43"/>
      <c r="H356" s="36">
        <v>43986</v>
      </c>
      <c r="I356" s="36">
        <v>43986</v>
      </c>
      <c r="J356" s="84">
        <v>43983</v>
      </c>
      <c r="K356" s="102">
        <v>11440000</v>
      </c>
      <c r="L356" s="35">
        <v>2173600</v>
      </c>
      <c r="M356" s="102">
        <f>L356+K356</f>
        <v>13613600</v>
      </c>
      <c r="N356" s="35" t="s">
        <v>28</v>
      </c>
      <c r="O356" s="102">
        <f t="shared" si="24"/>
        <v>11440000</v>
      </c>
      <c r="P356" s="35" t="s">
        <v>29</v>
      </c>
      <c r="Q356" s="22"/>
      <c r="R356" s="35"/>
      <c r="S356" s="35"/>
    </row>
    <row r="357" spans="1:19" s="19" customFormat="1" x14ac:dyDescent="0.25">
      <c r="A357" s="32">
        <v>2279</v>
      </c>
      <c r="B357" s="100" t="s">
        <v>1889</v>
      </c>
      <c r="C357" s="35" t="s">
        <v>1867</v>
      </c>
      <c r="D357" s="35" t="s">
        <v>1944</v>
      </c>
      <c r="E357" s="75" t="s">
        <v>1940</v>
      </c>
      <c r="F357" s="75" t="s">
        <v>1943</v>
      </c>
      <c r="G357" s="52" t="s">
        <v>1962</v>
      </c>
      <c r="H357" s="36">
        <v>43983</v>
      </c>
      <c r="I357" s="36">
        <v>43983</v>
      </c>
      <c r="J357" s="84">
        <v>44005</v>
      </c>
      <c r="K357" s="102">
        <v>4900000</v>
      </c>
      <c r="L357" s="35"/>
      <c r="M357" s="102">
        <f t="shared" ref="M357:M371" si="25">L357+K357</f>
        <v>4900000</v>
      </c>
      <c r="N357" s="90" t="s">
        <v>1323</v>
      </c>
      <c r="O357" s="102">
        <f t="shared" si="24"/>
        <v>4900000</v>
      </c>
      <c r="P357" s="35" t="s">
        <v>494</v>
      </c>
      <c r="Q357" s="22"/>
      <c r="R357" s="35"/>
      <c r="S357" s="35"/>
    </row>
    <row r="358" spans="1:19" s="19" customFormat="1" x14ac:dyDescent="0.25">
      <c r="A358" s="32">
        <v>2280</v>
      </c>
      <c r="B358" s="99" t="s">
        <v>1890</v>
      </c>
      <c r="C358" s="35" t="s">
        <v>1867</v>
      </c>
      <c r="D358" s="35" t="s">
        <v>1944</v>
      </c>
      <c r="E358" s="75" t="s">
        <v>1941</v>
      </c>
      <c r="F358" s="75" t="s">
        <v>1943</v>
      </c>
      <c r="G358" s="52" t="s">
        <v>1962</v>
      </c>
      <c r="H358" s="36">
        <v>43985</v>
      </c>
      <c r="I358" s="36">
        <v>43985</v>
      </c>
      <c r="J358" s="84">
        <v>44005</v>
      </c>
      <c r="K358" s="102">
        <v>4930000</v>
      </c>
      <c r="L358" s="35"/>
      <c r="M358" s="102">
        <f t="shared" si="25"/>
        <v>4930000</v>
      </c>
      <c r="N358" s="90" t="s">
        <v>1323</v>
      </c>
      <c r="O358" s="102">
        <f t="shared" si="24"/>
        <v>4930000</v>
      </c>
      <c r="P358" s="35" t="s">
        <v>494</v>
      </c>
      <c r="Q358" s="22"/>
      <c r="R358" s="35"/>
      <c r="S358" s="35"/>
    </row>
    <row r="359" spans="1:19" s="19" customFormat="1" x14ac:dyDescent="0.25">
      <c r="A359" s="32">
        <v>2281</v>
      </c>
      <c r="B359" s="99" t="s">
        <v>1910</v>
      </c>
      <c r="C359" s="35" t="s">
        <v>1867</v>
      </c>
      <c r="D359" s="35" t="s">
        <v>1944</v>
      </c>
      <c r="E359" s="75" t="s">
        <v>1942</v>
      </c>
      <c r="F359" s="75" t="s">
        <v>1943</v>
      </c>
      <c r="G359" s="52" t="s">
        <v>1962</v>
      </c>
      <c r="H359" s="36">
        <v>43985</v>
      </c>
      <c r="I359" s="36">
        <v>43985</v>
      </c>
      <c r="J359" s="84">
        <v>44005</v>
      </c>
      <c r="K359" s="102">
        <v>4930000</v>
      </c>
      <c r="L359" s="35"/>
      <c r="M359" s="102">
        <f t="shared" si="25"/>
        <v>4930000</v>
      </c>
      <c r="N359" s="90" t="s">
        <v>1323</v>
      </c>
      <c r="O359" s="102">
        <f t="shared" si="24"/>
        <v>4930000</v>
      </c>
      <c r="P359" s="35" t="s">
        <v>494</v>
      </c>
      <c r="Q359" s="22"/>
      <c r="R359" s="35"/>
      <c r="S359" s="35"/>
    </row>
    <row r="360" spans="1:19" s="19" customFormat="1" x14ac:dyDescent="0.25">
      <c r="A360" s="32">
        <v>2283</v>
      </c>
      <c r="B360" s="100" t="s">
        <v>1911</v>
      </c>
      <c r="C360" s="35" t="s">
        <v>1867</v>
      </c>
      <c r="D360" s="35">
        <v>6424</v>
      </c>
      <c r="E360" s="35" t="s">
        <v>1945</v>
      </c>
      <c r="F360" s="65" t="s">
        <v>1946</v>
      </c>
      <c r="G360" s="43"/>
      <c r="H360" s="36">
        <v>43987</v>
      </c>
      <c r="I360" s="36">
        <v>43987</v>
      </c>
      <c r="J360" s="84">
        <v>44017</v>
      </c>
      <c r="K360" s="102">
        <v>109500</v>
      </c>
      <c r="L360" s="35"/>
      <c r="M360" s="102">
        <f t="shared" si="25"/>
        <v>109500</v>
      </c>
      <c r="N360" s="107" t="s">
        <v>117</v>
      </c>
      <c r="O360" s="102">
        <f t="shared" si="24"/>
        <v>109500</v>
      </c>
      <c r="P360" s="35" t="s">
        <v>29</v>
      </c>
      <c r="Q360" s="22"/>
      <c r="R360" s="35"/>
      <c r="S360" s="35"/>
    </row>
    <row r="361" spans="1:19" s="19" customFormat="1" x14ac:dyDescent="0.25">
      <c r="A361" s="32">
        <v>2284</v>
      </c>
      <c r="B361" s="100" t="s">
        <v>1912</v>
      </c>
      <c r="C361" s="35" t="s">
        <v>1867</v>
      </c>
      <c r="D361" s="35">
        <v>335</v>
      </c>
      <c r="E361" s="35" t="s">
        <v>1522</v>
      </c>
      <c r="F361" s="35" t="s">
        <v>177</v>
      </c>
      <c r="G361" s="43"/>
      <c r="H361" s="36">
        <v>43983</v>
      </c>
      <c r="I361" s="36">
        <v>43983</v>
      </c>
      <c r="J361" s="84">
        <v>43983</v>
      </c>
      <c r="K361" s="102">
        <v>624000</v>
      </c>
      <c r="L361" s="35"/>
      <c r="M361" s="102">
        <f t="shared" si="25"/>
        <v>624000</v>
      </c>
      <c r="N361" s="35" t="s">
        <v>28</v>
      </c>
      <c r="O361" s="102">
        <f t="shared" si="24"/>
        <v>624000</v>
      </c>
      <c r="P361" s="35" t="s">
        <v>29</v>
      </c>
      <c r="Q361" s="22"/>
      <c r="R361" s="35"/>
      <c r="S361" s="35"/>
    </row>
    <row r="362" spans="1:19" s="19" customFormat="1" x14ac:dyDescent="0.25">
      <c r="A362" s="32">
        <v>2285</v>
      </c>
      <c r="B362" s="100" t="s">
        <v>1913</v>
      </c>
      <c r="C362" s="33" t="s">
        <v>1073</v>
      </c>
      <c r="D362" s="35" t="s">
        <v>1944</v>
      </c>
      <c r="E362" s="35" t="s">
        <v>1828</v>
      </c>
      <c r="F362" s="75" t="s">
        <v>1943</v>
      </c>
      <c r="G362" s="52" t="s">
        <v>1962</v>
      </c>
      <c r="H362" s="36">
        <v>43983</v>
      </c>
      <c r="I362" s="36">
        <v>43983</v>
      </c>
      <c r="J362" s="84">
        <v>43983</v>
      </c>
      <c r="K362" s="102">
        <v>4980000</v>
      </c>
      <c r="L362" s="35"/>
      <c r="M362" s="102">
        <f t="shared" si="25"/>
        <v>4980000</v>
      </c>
      <c r="N362" s="35" t="s">
        <v>1323</v>
      </c>
      <c r="O362" s="102">
        <f t="shared" si="24"/>
        <v>4980000</v>
      </c>
      <c r="P362" s="35" t="s">
        <v>494</v>
      </c>
      <c r="Q362" s="22"/>
      <c r="R362" s="35"/>
      <c r="S362" s="35"/>
    </row>
    <row r="363" spans="1:19" s="19" customFormat="1" x14ac:dyDescent="0.25">
      <c r="A363" s="32">
        <v>2286</v>
      </c>
      <c r="B363" s="100" t="s">
        <v>1914</v>
      </c>
      <c r="C363" s="35" t="s">
        <v>1867</v>
      </c>
      <c r="D363" s="35" t="s">
        <v>1947</v>
      </c>
      <c r="E363" s="35" t="s">
        <v>763</v>
      </c>
      <c r="F363" s="35" t="s">
        <v>1948</v>
      </c>
      <c r="G363" s="43"/>
      <c r="H363" s="36">
        <v>43987</v>
      </c>
      <c r="I363" s="36">
        <v>43987</v>
      </c>
      <c r="J363" s="84">
        <v>43993</v>
      </c>
      <c r="K363" s="102">
        <v>41352</v>
      </c>
      <c r="L363" s="35"/>
      <c r="M363" s="102">
        <f t="shared" si="25"/>
        <v>41352</v>
      </c>
      <c r="N363" s="107" t="s">
        <v>144</v>
      </c>
      <c r="O363" s="102">
        <f t="shared" si="24"/>
        <v>41352</v>
      </c>
      <c r="P363" s="35" t="s">
        <v>1874</v>
      </c>
      <c r="Q363" s="22"/>
      <c r="R363" s="35"/>
      <c r="S363" s="35"/>
    </row>
    <row r="364" spans="1:19" s="19" customFormat="1" x14ac:dyDescent="0.25">
      <c r="A364" s="32">
        <v>2287</v>
      </c>
      <c r="B364" s="100" t="s">
        <v>1915</v>
      </c>
      <c r="C364" s="35" t="s">
        <v>1867</v>
      </c>
      <c r="D364" s="35" t="s">
        <v>1949</v>
      </c>
      <c r="E364" s="35" t="s">
        <v>152</v>
      </c>
      <c r="F364" s="35" t="s">
        <v>1950</v>
      </c>
      <c r="G364" s="43"/>
      <c r="H364" s="36">
        <v>43987</v>
      </c>
      <c r="I364" s="36">
        <v>43987</v>
      </c>
      <c r="J364" s="84">
        <v>43987</v>
      </c>
      <c r="K364" s="111" t="s">
        <v>1951</v>
      </c>
      <c r="L364" s="35"/>
      <c r="M364" s="111" t="s">
        <v>1951</v>
      </c>
      <c r="N364" s="107" t="s">
        <v>154</v>
      </c>
      <c r="O364" s="112" t="str">
        <f t="shared" si="24"/>
        <v>4,270.00</v>
      </c>
      <c r="P364" s="35" t="s">
        <v>1709</v>
      </c>
      <c r="Q364" s="22"/>
      <c r="R364" s="35"/>
      <c r="S364" s="35"/>
    </row>
    <row r="365" spans="1:19" s="19" customFormat="1" x14ac:dyDescent="0.25">
      <c r="A365" s="32">
        <v>2288</v>
      </c>
      <c r="B365" s="100" t="s">
        <v>1916</v>
      </c>
      <c r="C365" s="35" t="s">
        <v>1867</v>
      </c>
      <c r="D365" s="35" t="s">
        <v>1952</v>
      </c>
      <c r="E365" s="35" t="s">
        <v>152</v>
      </c>
      <c r="F365" s="35" t="s">
        <v>1953</v>
      </c>
      <c r="G365" s="43"/>
      <c r="H365" s="36">
        <v>43987</v>
      </c>
      <c r="I365" s="36">
        <v>43987</v>
      </c>
      <c r="J365" s="84">
        <v>43987</v>
      </c>
      <c r="K365" s="111" t="s">
        <v>1954</v>
      </c>
      <c r="L365" s="35"/>
      <c r="M365" s="111" t="s">
        <v>1954</v>
      </c>
      <c r="N365" s="50"/>
      <c r="O365" s="102" t="str">
        <f t="shared" si="24"/>
        <v>4,270.01</v>
      </c>
      <c r="P365" s="35"/>
      <c r="Q365" s="22"/>
      <c r="R365" s="35"/>
      <c r="S365" s="35"/>
    </row>
    <row r="366" spans="1:19" s="19" customFormat="1" x14ac:dyDescent="0.25">
      <c r="A366" s="32">
        <v>2289</v>
      </c>
      <c r="B366" s="100" t="s">
        <v>1917</v>
      </c>
      <c r="C366" s="35" t="s">
        <v>1867</v>
      </c>
      <c r="D366" s="35" t="s">
        <v>1958</v>
      </c>
      <c r="E366" s="35" t="s">
        <v>1587</v>
      </c>
      <c r="F366" s="35" t="s">
        <v>1426</v>
      </c>
      <c r="G366" s="43"/>
      <c r="H366" s="36">
        <v>43983</v>
      </c>
      <c r="I366" s="36">
        <v>43983</v>
      </c>
      <c r="J366" s="84">
        <v>44013</v>
      </c>
      <c r="K366" s="102">
        <v>4148404</v>
      </c>
      <c r="L366" s="35">
        <v>788196</v>
      </c>
      <c r="M366" s="102">
        <f t="shared" si="25"/>
        <v>4936600</v>
      </c>
      <c r="N366" s="35" t="s">
        <v>28</v>
      </c>
      <c r="O366" s="102">
        <f t="shared" si="24"/>
        <v>4148404</v>
      </c>
      <c r="P366" s="35" t="s">
        <v>29</v>
      </c>
      <c r="Q366" s="22"/>
      <c r="R366" s="35"/>
      <c r="S366" s="35"/>
    </row>
    <row r="367" spans="1:19" s="19" customFormat="1" x14ac:dyDescent="0.25">
      <c r="A367" s="32">
        <v>2290</v>
      </c>
      <c r="B367" s="100" t="s">
        <v>1918</v>
      </c>
      <c r="C367" s="35" t="s">
        <v>1867</v>
      </c>
      <c r="D367" s="35" t="s">
        <v>1961</v>
      </c>
      <c r="E367" s="35" t="s">
        <v>1959</v>
      </c>
      <c r="F367" s="35" t="s">
        <v>1960</v>
      </c>
      <c r="G367" s="52" t="s">
        <v>1127</v>
      </c>
      <c r="H367" s="36">
        <v>43987</v>
      </c>
      <c r="I367" s="36">
        <v>43987</v>
      </c>
      <c r="J367" s="84">
        <v>43987</v>
      </c>
      <c r="K367" s="102">
        <v>859048</v>
      </c>
      <c r="L367" s="35">
        <v>14856</v>
      </c>
      <c r="M367" s="102">
        <f t="shared" si="25"/>
        <v>873904</v>
      </c>
      <c r="N367" s="35" t="s">
        <v>28</v>
      </c>
      <c r="O367" s="102">
        <f t="shared" ref="O367:O398" si="26">K367</f>
        <v>859048</v>
      </c>
      <c r="P367" s="35" t="s">
        <v>29</v>
      </c>
      <c r="Q367" s="22"/>
      <c r="R367" s="35"/>
      <c r="S367" s="35"/>
    </row>
    <row r="368" spans="1:19" s="19" customFormat="1" ht="31.5" x14ac:dyDescent="0.25">
      <c r="A368" s="32">
        <v>2291</v>
      </c>
      <c r="B368" s="100" t="s">
        <v>1919</v>
      </c>
      <c r="C368" s="33" t="s">
        <v>487</v>
      </c>
      <c r="D368" s="35" t="s">
        <v>1963</v>
      </c>
      <c r="E368" s="35" t="s">
        <v>71</v>
      </c>
      <c r="F368" s="35" t="s">
        <v>1964</v>
      </c>
      <c r="G368" s="113" t="s">
        <v>1965</v>
      </c>
      <c r="H368" s="36">
        <v>43990</v>
      </c>
      <c r="I368" s="36">
        <v>43990</v>
      </c>
      <c r="J368" s="84">
        <v>43990</v>
      </c>
      <c r="K368" s="102">
        <v>5650000</v>
      </c>
      <c r="L368" s="35">
        <v>1073500</v>
      </c>
      <c r="M368" s="102">
        <f t="shared" si="25"/>
        <v>6723500</v>
      </c>
      <c r="N368" s="35" t="s">
        <v>73</v>
      </c>
      <c r="O368" s="102">
        <f t="shared" si="26"/>
        <v>5650000</v>
      </c>
      <c r="P368" s="35" t="s">
        <v>36</v>
      </c>
      <c r="Q368" s="22"/>
      <c r="R368" s="35"/>
      <c r="S368" s="35"/>
    </row>
    <row r="369" spans="1:19" s="19" customFormat="1" x14ac:dyDescent="0.25">
      <c r="A369" s="32">
        <v>2292</v>
      </c>
      <c r="B369" s="100" t="s">
        <v>1920</v>
      </c>
      <c r="C369" s="35" t="s">
        <v>1867</v>
      </c>
      <c r="D369" s="35" t="s">
        <v>1966</v>
      </c>
      <c r="E369" s="35" t="s">
        <v>1327</v>
      </c>
      <c r="F369" s="65" t="s">
        <v>1967</v>
      </c>
      <c r="G369" s="43"/>
      <c r="H369" s="35" t="s">
        <v>1968</v>
      </c>
      <c r="I369" s="36">
        <v>43986</v>
      </c>
      <c r="J369" s="84">
        <v>44016</v>
      </c>
      <c r="K369" s="102">
        <v>4900000</v>
      </c>
      <c r="L369" s="35"/>
      <c r="M369" s="102">
        <f t="shared" si="25"/>
        <v>4900000</v>
      </c>
      <c r="N369" s="35" t="s">
        <v>1323</v>
      </c>
      <c r="O369" s="102">
        <f t="shared" si="26"/>
        <v>4900000</v>
      </c>
      <c r="P369" s="35" t="s">
        <v>494</v>
      </c>
      <c r="Q369" s="22"/>
      <c r="R369" s="35"/>
      <c r="S369" s="35"/>
    </row>
    <row r="370" spans="1:19" s="19" customFormat="1" x14ac:dyDescent="0.25">
      <c r="A370" s="32">
        <v>2293</v>
      </c>
      <c r="B370" s="100" t="s">
        <v>1921</v>
      </c>
      <c r="C370" s="35" t="s">
        <v>1867</v>
      </c>
      <c r="D370" s="35">
        <v>15</v>
      </c>
      <c r="E370" s="35" t="s">
        <v>1504</v>
      </c>
      <c r="F370" s="35" t="s">
        <v>1969</v>
      </c>
      <c r="G370" s="43"/>
      <c r="H370" s="36">
        <v>43990</v>
      </c>
      <c r="I370" s="36">
        <v>43990</v>
      </c>
      <c r="J370" s="84">
        <v>43990</v>
      </c>
      <c r="K370" s="102">
        <v>1800000</v>
      </c>
      <c r="L370" s="35">
        <v>342000</v>
      </c>
      <c r="M370" s="102">
        <f t="shared" si="25"/>
        <v>2142000</v>
      </c>
      <c r="N370" s="35" t="s">
        <v>28</v>
      </c>
      <c r="O370" s="102">
        <f t="shared" si="26"/>
        <v>1800000</v>
      </c>
      <c r="P370" s="35" t="s">
        <v>29</v>
      </c>
      <c r="Q370" s="22"/>
      <c r="R370" s="35"/>
      <c r="S370" s="35"/>
    </row>
    <row r="371" spans="1:19" s="19" customFormat="1" x14ac:dyDescent="0.25">
      <c r="A371" s="32">
        <v>2294</v>
      </c>
      <c r="B371" s="100" t="s">
        <v>1922</v>
      </c>
      <c r="C371" s="33" t="s">
        <v>1525</v>
      </c>
      <c r="D371" s="35" t="s">
        <v>1970</v>
      </c>
      <c r="E371" s="35" t="s">
        <v>1971</v>
      </c>
      <c r="F371" s="65" t="s">
        <v>1972</v>
      </c>
      <c r="G371" s="43"/>
      <c r="H371" s="36">
        <v>43991</v>
      </c>
      <c r="I371" s="36">
        <v>43991</v>
      </c>
      <c r="J371" s="84">
        <v>44021</v>
      </c>
      <c r="K371" s="102">
        <v>4461600</v>
      </c>
      <c r="L371" s="35">
        <v>847704</v>
      </c>
      <c r="M371" s="102">
        <f t="shared" si="25"/>
        <v>5309304</v>
      </c>
      <c r="N371" s="35" t="s">
        <v>204</v>
      </c>
      <c r="O371" s="102">
        <f t="shared" si="26"/>
        <v>4461600</v>
      </c>
      <c r="P371" s="35" t="s">
        <v>1709</v>
      </c>
      <c r="Q371" s="22"/>
      <c r="R371" s="35"/>
      <c r="S371" s="35"/>
    </row>
    <row r="372" spans="1:19" s="19" customFormat="1" x14ac:dyDescent="0.25">
      <c r="A372" s="32">
        <v>2295</v>
      </c>
      <c r="B372" s="100" t="s">
        <v>1923</v>
      </c>
      <c r="C372" s="35" t="s">
        <v>1867</v>
      </c>
      <c r="D372" s="35">
        <v>3008</v>
      </c>
      <c r="E372" s="35" t="s">
        <v>1973</v>
      </c>
      <c r="F372" s="65" t="s">
        <v>1974</v>
      </c>
      <c r="G372" s="114"/>
      <c r="H372" s="36">
        <v>43986</v>
      </c>
      <c r="I372" s="36">
        <v>43986</v>
      </c>
      <c r="J372" s="84">
        <v>43986</v>
      </c>
      <c r="K372" s="102">
        <v>549068</v>
      </c>
      <c r="L372" s="35"/>
      <c r="M372" s="102">
        <v>549068</v>
      </c>
      <c r="N372" s="107" t="s">
        <v>1596</v>
      </c>
      <c r="O372" s="102">
        <f t="shared" si="26"/>
        <v>549068</v>
      </c>
      <c r="P372" s="35" t="s">
        <v>55</v>
      </c>
      <c r="Q372" s="22"/>
      <c r="R372" s="35"/>
      <c r="S372" s="35"/>
    </row>
    <row r="373" spans="1:19" s="19" customFormat="1" x14ac:dyDescent="0.25">
      <c r="A373" s="32">
        <v>2296</v>
      </c>
      <c r="B373" s="99" t="s">
        <v>1924</v>
      </c>
      <c r="C373" s="35"/>
      <c r="D373" s="35"/>
      <c r="E373" s="35"/>
      <c r="F373" s="35"/>
      <c r="G373" s="43"/>
      <c r="H373" s="35"/>
      <c r="I373" s="35"/>
      <c r="J373" s="23"/>
      <c r="K373" s="102">
        <v>0</v>
      </c>
      <c r="L373" s="35"/>
      <c r="M373" s="102">
        <v>0</v>
      </c>
      <c r="N373" s="35"/>
      <c r="O373" s="102">
        <f t="shared" si="26"/>
        <v>0</v>
      </c>
      <c r="P373" s="35"/>
      <c r="Q373" s="22"/>
      <c r="R373" s="35"/>
      <c r="S373" s="35"/>
    </row>
    <row r="374" spans="1:19" s="19" customFormat="1" x14ac:dyDescent="0.25">
      <c r="A374" s="32">
        <v>2297</v>
      </c>
      <c r="B374" s="99" t="s">
        <v>1925</v>
      </c>
      <c r="C374" s="35"/>
      <c r="D374" s="35"/>
      <c r="E374" s="35"/>
      <c r="F374" s="35"/>
      <c r="G374" s="43"/>
      <c r="H374" s="35"/>
      <c r="I374" s="35"/>
      <c r="J374" s="23"/>
      <c r="K374" s="102">
        <v>0</v>
      </c>
      <c r="L374" s="35"/>
      <c r="M374" s="102">
        <v>0</v>
      </c>
      <c r="N374" s="35"/>
      <c r="O374" s="102">
        <f t="shared" si="26"/>
        <v>0</v>
      </c>
      <c r="P374" s="35"/>
      <c r="Q374" s="22"/>
      <c r="R374" s="35"/>
      <c r="S374" s="35"/>
    </row>
    <row r="375" spans="1:19" s="19" customFormat="1" x14ac:dyDescent="0.25">
      <c r="A375" s="32">
        <v>2298</v>
      </c>
      <c r="B375" s="99" t="s">
        <v>1926</v>
      </c>
      <c r="C375" s="35"/>
      <c r="D375" s="35"/>
      <c r="E375" s="35"/>
      <c r="F375" s="35"/>
      <c r="G375" s="43"/>
      <c r="H375" s="35"/>
      <c r="I375" s="35"/>
      <c r="J375" s="23"/>
      <c r="K375" s="102">
        <v>0</v>
      </c>
      <c r="L375" s="35"/>
      <c r="M375" s="102">
        <v>0</v>
      </c>
      <c r="N375" s="35"/>
      <c r="O375" s="102">
        <f t="shared" si="26"/>
        <v>0</v>
      </c>
      <c r="P375" s="35"/>
      <c r="Q375" s="22"/>
      <c r="R375" s="35"/>
      <c r="S375" s="35"/>
    </row>
    <row r="376" spans="1:19" s="19" customFormat="1" x14ac:dyDescent="0.25">
      <c r="A376" s="32">
        <v>2299</v>
      </c>
      <c r="B376" s="99" t="s">
        <v>1927</v>
      </c>
      <c r="C376" s="35"/>
      <c r="D376" s="35"/>
      <c r="E376" s="35"/>
      <c r="F376" s="35"/>
      <c r="G376" s="43"/>
      <c r="H376" s="35"/>
      <c r="I376" s="35"/>
      <c r="J376" s="23"/>
      <c r="K376" s="102">
        <v>0</v>
      </c>
      <c r="L376" s="35"/>
      <c r="M376" s="102">
        <v>0</v>
      </c>
      <c r="N376" s="35"/>
      <c r="O376" s="102">
        <f t="shared" si="26"/>
        <v>0</v>
      </c>
      <c r="P376" s="35"/>
      <c r="Q376" s="22"/>
      <c r="R376" s="35"/>
      <c r="S376" s="35"/>
    </row>
    <row r="377" spans="1:19" s="19" customFormat="1" x14ac:dyDescent="0.25">
      <c r="A377" s="32">
        <v>2300</v>
      </c>
      <c r="B377" s="99" t="s">
        <v>1928</v>
      </c>
      <c r="C377" s="35"/>
      <c r="D377" s="35"/>
      <c r="E377" s="35"/>
      <c r="F377" s="35"/>
      <c r="G377" s="43"/>
      <c r="H377" s="35"/>
      <c r="I377" s="35"/>
      <c r="J377" s="23"/>
      <c r="K377" s="102">
        <v>0</v>
      </c>
      <c r="L377" s="35"/>
      <c r="M377" s="102">
        <v>0</v>
      </c>
      <c r="N377" s="35"/>
      <c r="O377" s="102">
        <f t="shared" si="26"/>
        <v>0</v>
      </c>
      <c r="P377" s="35"/>
      <c r="Q377" s="22"/>
      <c r="R377" s="35"/>
      <c r="S377" s="35"/>
    </row>
    <row r="378" spans="1:19" x14ac:dyDescent="0.25">
      <c r="A378" s="8"/>
      <c r="B378" s="7"/>
      <c r="C378" s="7"/>
      <c r="D378" s="7"/>
      <c r="E378" s="7"/>
      <c r="F378" s="7"/>
      <c r="G378" s="6"/>
      <c r="H378" s="7"/>
      <c r="I378" s="7"/>
      <c r="J378" s="11"/>
      <c r="K378" s="81">
        <v>0</v>
      </c>
      <c r="L378" s="7"/>
      <c r="M378" s="81">
        <v>0</v>
      </c>
      <c r="N378" s="7"/>
      <c r="O378" s="81">
        <f t="shared" si="26"/>
        <v>0</v>
      </c>
      <c r="P378" s="7"/>
      <c r="Q378" s="10"/>
      <c r="R378" s="7"/>
      <c r="S378" s="7"/>
    </row>
    <row r="379" spans="1:19" x14ac:dyDescent="0.25">
      <c r="A379" s="8"/>
      <c r="B379" s="7"/>
      <c r="C379" s="7"/>
      <c r="D379" s="7"/>
      <c r="E379" s="7"/>
      <c r="F379" s="7"/>
      <c r="G379" s="6"/>
      <c r="H379" s="7"/>
      <c r="I379" s="7"/>
      <c r="J379" s="11"/>
      <c r="K379" s="80">
        <v>0</v>
      </c>
      <c r="L379" s="7"/>
      <c r="M379" s="80">
        <v>0</v>
      </c>
      <c r="N379" s="7"/>
      <c r="O379" s="80">
        <f t="shared" si="26"/>
        <v>0</v>
      </c>
      <c r="P379" s="7"/>
      <c r="Q379" s="10"/>
      <c r="R379" s="7"/>
      <c r="S379" s="7"/>
    </row>
    <row r="380" spans="1:19" x14ac:dyDescent="0.25">
      <c r="A380" s="8"/>
      <c r="B380" s="7"/>
      <c r="C380" s="7"/>
      <c r="D380" s="7"/>
      <c r="E380" s="7"/>
      <c r="F380" s="7"/>
      <c r="G380" s="6"/>
      <c r="H380" s="7"/>
      <c r="I380" s="7"/>
      <c r="J380" s="11"/>
      <c r="K380" s="80">
        <v>0</v>
      </c>
      <c r="L380" s="7"/>
      <c r="M380" s="80">
        <v>0</v>
      </c>
      <c r="N380" s="7"/>
      <c r="O380" s="80">
        <f t="shared" si="26"/>
        <v>0</v>
      </c>
      <c r="P380" s="7"/>
      <c r="Q380" s="10"/>
      <c r="R380" s="7"/>
      <c r="S380" s="7"/>
    </row>
    <row r="381" spans="1:19" x14ac:dyDescent="0.25">
      <c r="A381" s="8"/>
      <c r="B381" s="7"/>
      <c r="C381" s="7"/>
      <c r="D381" s="7"/>
      <c r="E381" s="7"/>
      <c r="F381" s="7"/>
      <c r="G381" s="6"/>
      <c r="H381" s="7"/>
      <c r="I381" s="7"/>
      <c r="J381" s="11"/>
      <c r="K381" s="80">
        <v>0</v>
      </c>
      <c r="L381" s="7"/>
      <c r="M381" s="80">
        <v>0</v>
      </c>
      <c r="N381" s="7"/>
      <c r="O381" s="80">
        <f t="shared" si="26"/>
        <v>0</v>
      </c>
      <c r="P381" s="7"/>
      <c r="Q381" s="10"/>
      <c r="R381" s="7"/>
      <c r="S381" s="7"/>
    </row>
    <row r="382" spans="1:19" x14ac:dyDescent="0.25">
      <c r="A382" s="8"/>
      <c r="B382" s="7"/>
      <c r="C382" s="7"/>
      <c r="D382" s="7"/>
      <c r="E382" s="7"/>
      <c r="F382" s="7"/>
      <c r="G382" s="6"/>
      <c r="H382" s="7"/>
      <c r="I382" s="7"/>
      <c r="J382" s="11"/>
      <c r="K382" s="80">
        <v>0</v>
      </c>
      <c r="L382" s="7"/>
      <c r="M382" s="80">
        <v>0</v>
      </c>
      <c r="N382" s="7"/>
      <c r="O382" s="80">
        <f t="shared" si="26"/>
        <v>0</v>
      </c>
      <c r="P382" s="7"/>
      <c r="Q382" s="10"/>
      <c r="R382" s="7"/>
      <c r="S382" s="7"/>
    </row>
    <row r="383" spans="1:19" x14ac:dyDescent="0.25">
      <c r="A383" s="8"/>
      <c r="B383" s="7"/>
      <c r="C383" s="7"/>
      <c r="D383" s="7"/>
      <c r="E383" s="7"/>
      <c r="F383" s="7"/>
      <c r="G383" s="6"/>
      <c r="H383" s="7"/>
      <c r="I383" s="7"/>
      <c r="J383" s="11"/>
      <c r="K383" s="80">
        <v>0</v>
      </c>
      <c r="L383" s="7"/>
      <c r="M383" s="80">
        <v>0</v>
      </c>
      <c r="N383" s="7"/>
      <c r="O383" s="80">
        <f t="shared" si="26"/>
        <v>0</v>
      </c>
      <c r="P383" s="7"/>
      <c r="Q383" s="10"/>
      <c r="R383" s="7"/>
      <c r="S383" s="7"/>
    </row>
    <row r="384" spans="1:19" x14ac:dyDescent="0.25">
      <c r="A384" s="8"/>
      <c r="B384" s="7"/>
      <c r="C384" s="7"/>
      <c r="D384" s="7"/>
      <c r="E384" s="7"/>
      <c r="F384" s="7"/>
      <c r="G384" s="6"/>
      <c r="H384" s="7"/>
      <c r="I384" s="7"/>
      <c r="J384" s="11"/>
      <c r="K384" s="80">
        <v>0</v>
      </c>
      <c r="L384" s="7"/>
      <c r="M384" s="80">
        <v>0</v>
      </c>
      <c r="N384" s="7"/>
      <c r="O384" s="80">
        <f t="shared" si="26"/>
        <v>0</v>
      </c>
      <c r="P384" s="7"/>
      <c r="Q384" s="10"/>
      <c r="R384" s="7"/>
      <c r="S384" s="7"/>
    </row>
    <row r="385" spans="1:19" x14ac:dyDescent="0.25">
      <c r="A385" s="8"/>
      <c r="B385" s="7"/>
      <c r="C385" s="7"/>
      <c r="D385" s="7"/>
      <c r="E385" s="7"/>
      <c r="F385" s="7"/>
      <c r="G385" s="6"/>
      <c r="H385" s="7"/>
      <c r="I385" s="7"/>
      <c r="J385" s="11"/>
      <c r="K385" s="80">
        <v>0</v>
      </c>
      <c r="L385" s="7"/>
      <c r="M385" s="80">
        <v>0</v>
      </c>
      <c r="N385" s="7"/>
      <c r="O385" s="80">
        <f t="shared" si="26"/>
        <v>0</v>
      </c>
      <c r="P385" s="7"/>
      <c r="Q385" s="10"/>
      <c r="R385" s="7"/>
      <c r="S385" s="7"/>
    </row>
    <row r="386" spans="1:19" x14ac:dyDescent="0.25">
      <c r="A386" s="8"/>
      <c r="B386" s="7"/>
      <c r="C386" s="7"/>
      <c r="D386" s="7"/>
      <c r="E386" s="7"/>
      <c r="F386" s="7"/>
      <c r="G386" s="6"/>
      <c r="H386" s="7"/>
      <c r="I386" s="7"/>
      <c r="J386" s="11"/>
      <c r="K386" s="80">
        <v>0</v>
      </c>
      <c r="L386" s="7"/>
      <c r="M386" s="80">
        <v>0</v>
      </c>
      <c r="N386" s="7"/>
      <c r="O386" s="80">
        <f t="shared" si="26"/>
        <v>0</v>
      </c>
      <c r="P386" s="7"/>
      <c r="Q386" s="10"/>
      <c r="R386" s="7"/>
      <c r="S386" s="7"/>
    </row>
    <row r="387" spans="1:19" x14ac:dyDescent="0.25">
      <c r="A387" s="8"/>
      <c r="B387" s="7"/>
      <c r="C387" s="7"/>
      <c r="D387" s="7"/>
      <c r="E387" s="7"/>
      <c r="F387" s="7"/>
      <c r="G387" s="6"/>
      <c r="H387" s="7"/>
      <c r="I387" s="7"/>
      <c r="J387" s="11"/>
      <c r="K387" s="80">
        <v>0</v>
      </c>
      <c r="L387" s="7"/>
      <c r="M387" s="80">
        <v>0</v>
      </c>
      <c r="N387" s="7"/>
      <c r="O387" s="80">
        <f t="shared" si="26"/>
        <v>0</v>
      </c>
      <c r="P387" s="7"/>
      <c r="Q387" s="10"/>
      <c r="R387" s="7"/>
      <c r="S387" s="7"/>
    </row>
    <row r="388" spans="1:19" x14ac:dyDescent="0.25">
      <c r="A388" s="8"/>
      <c r="B388" s="7"/>
      <c r="C388" s="7"/>
      <c r="D388" s="7"/>
      <c r="E388" s="7"/>
      <c r="F388" s="7"/>
      <c r="G388" s="6"/>
      <c r="H388" s="7"/>
      <c r="I388" s="7"/>
      <c r="J388" s="11"/>
      <c r="K388" s="80">
        <v>0</v>
      </c>
      <c r="L388" s="7"/>
      <c r="M388" s="80">
        <v>0</v>
      </c>
      <c r="N388" s="7"/>
      <c r="O388" s="80">
        <f t="shared" si="26"/>
        <v>0</v>
      </c>
      <c r="P388" s="7"/>
      <c r="Q388" s="10"/>
      <c r="R388" s="7"/>
      <c r="S388" s="7"/>
    </row>
    <row r="389" spans="1:19" x14ac:dyDescent="0.25">
      <c r="A389" s="8"/>
      <c r="B389" s="7"/>
      <c r="C389" s="7"/>
      <c r="D389" s="7"/>
      <c r="E389" s="7"/>
      <c r="F389" s="7"/>
      <c r="G389" s="6"/>
      <c r="H389" s="7"/>
      <c r="I389" s="7"/>
      <c r="J389" s="11"/>
      <c r="K389" s="80">
        <v>0</v>
      </c>
      <c r="L389" s="7"/>
      <c r="M389" s="80">
        <v>0</v>
      </c>
      <c r="N389" s="7"/>
      <c r="O389" s="80">
        <f t="shared" si="26"/>
        <v>0</v>
      </c>
      <c r="P389" s="7"/>
      <c r="Q389" s="10"/>
      <c r="R389" s="7"/>
      <c r="S389" s="7"/>
    </row>
    <row r="390" spans="1:19" x14ac:dyDescent="0.25">
      <c r="A390" s="8"/>
      <c r="B390" s="7"/>
      <c r="C390" s="7"/>
      <c r="D390" s="7"/>
      <c r="E390" s="7"/>
      <c r="F390" s="7"/>
      <c r="G390" s="6"/>
      <c r="H390" s="7"/>
      <c r="I390" s="7"/>
      <c r="J390" s="11"/>
      <c r="K390" s="80">
        <v>0</v>
      </c>
      <c r="L390" s="7"/>
      <c r="M390" s="80">
        <v>0</v>
      </c>
      <c r="N390" s="7"/>
      <c r="O390" s="80">
        <f t="shared" si="26"/>
        <v>0</v>
      </c>
      <c r="P390" s="7"/>
      <c r="Q390" s="10"/>
      <c r="R390" s="7"/>
      <c r="S390" s="7"/>
    </row>
    <row r="391" spans="1:19" x14ac:dyDescent="0.25">
      <c r="A391" s="8"/>
      <c r="B391" s="7"/>
      <c r="C391" s="7"/>
      <c r="D391" s="7"/>
      <c r="E391" s="7"/>
      <c r="F391" s="7"/>
      <c r="G391" s="6"/>
      <c r="H391" s="7"/>
      <c r="I391" s="7"/>
      <c r="J391" s="11"/>
      <c r="K391" s="80">
        <v>0</v>
      </c>
      <c r="L391" s="7"/>
      <c r="M391" s="80">
        <v>0</v>
      </c>
      <c r="N391" s="7"/>
      <c r="O391" s="80">
        <f t="shared" si="26"/>
        <v>0</v>
      </c>
      <c r="P391" s="7"/>
      <c r="Q391" s="10"/>
      <c r="R391" s="7"/>
      <c r="S391" s="7"/>
    </row>
    <row r="392" spans="1:19" x14ac:dyDescent="0.25">
      <c r="A392" s="8"/>
      <c r="B392" s="7"/>
      <c r="C392" s="7"/>
      <c r="D392" s="7"/>
      <c r="E392" s="7"/>
      <c r="F392" s="7"/>
      <c r="G392" s="6"/>
      <c r="H392" s="7"/>
      <c r="I392" s="7"/>
      <c r="J392" s="11"/>
      <c r="K392" s="80">
        <v>0</v>
      </c>
      <c r="L392" s="7"/>
      <c r="M392" s="80">
        <v>0</v>
      </c>
      <c r="N392" s="7"/>
      <c r="O392" s="80">
        <f t="shared" si="26"/>
        <v>0</v>
      </c>
      <c r="P392" s="7"/>
      <c r="Q392" s="10"/>
      <c r="R392" s="7"/>
      <c r="S392" s="7"/>
    </row>
    <row r="393" spans="1:19" x14ac:dyDescent="0.25">
      <c r="A393" s="8"/>
      <c r="B393" s="7"/>
      <c r="C393" s="7"/>
      <c r="D393" s="7"/>
      <c r="E393" s="7"/>
      <c r="F393" s="7"/>
      <c r="G393" s="6"/>
      <c r="H393" s="7"/>
      <c r="I393" s="7"/>
      <c r="J393" s="11"/>
      <c r="K393" s="80">
        <v>0</v>
      </c>
      <c r="L393" s="7"/>
      <c r="M393" s="80">
        <v>0</v>
      </c>
      <c r="N393" s="7"/>
      <c r="O393" s="80">
        <f t="shared" si="26"/>
        <v>0</v>
      </c>
      <c r="P393" s="7"/>
      <c r="Q393" s="10"/>
      <c r="R393" s="7"/>
      <c r="S393" s="7"/>
    </row>
    <row r="394" spans="1:19" x14ac:dyDescent="0.25">
      <c r="A394" s="8"/>
      <c r="B394" s="7"/>
      <c r="C394" s="7"/>
      <c r="D394" s="7"/>
      <c r="E394" s="7"/>
      <c r="F394" s="7"/>
      <c r="G394" s="6"/>
      <c r="H394" s="7"/>
      <c r="I394" s="7"/>
      <c r="J394" s="11"/>
      <c r="K394" s="80">
        <v>0</v>
      </c>
      <c r="L394" s="7"/>
      <c r="M394" s="80">
        <v>0</v>
      </c>
      <c r="N394" s="7"/>
      <c r="O394" s="80">
        <f t="shared" si="26"/>
        <v>0</v>
      </c>
      <c r="P394" s="7"/>
      <c r="Q394" s="10"/>
      <c r="R394" s="7"/>
      <c r="S394" s="7"/>
    </row>
    <row r="395" spans="1:19" x14ac:dyDescent="0.25">
      <c r="A395" s="8"/>
      <c r="B395" s="7"/>
      <c r="C395" s="7"/>
      <c r="D395" s="7"/>
      <c r="E395" s="7"/>
      <c r="F395" s="7"/>
      <c r="G395" s="6"/>
      <c r="H395" s="7"/>
      <c r="I395" s="7"/>
      <c r="J395" s="11"/>
      <c r="K395" s="80">
        <v>0</v>
      </c>
      <c r="L395" s="7"/>
      <c r="M395" s="80">
        <v>0</v>
      </c>
      <c r="N395" s="7"/>
      <c r="O395" s="80">
        <f t="shared" si="26"/>
        <v>0</v>
      </c>
      <c r="P395" s="7"/>
      <c r="Q395" s="10"/>
      <c r="R395" s="7"/>
      <c r="S395" s="7"/>
    </row>
    <row r="396" spans="1:19" x14ac:dyDescent="0.25">
      <c r="A396" s="8"/>
      <c r="B396" s="7"/>
      <c r="C396" s="7"/>
      <c r="D396" s="7"/>
      <c r="E396" s="7"/>
      <c r="F396" s="7"/>
      <c r="G396" s="6"/>
      <c r="H396" s="7"/>
      <c r="I396" s="7"/>
      <c r="J396" s="11"/>
      <c r="K396" s="80">
        <v>0</v>
      </c>
      <c r="L396" s="7"/>
      <c r="M396" s="80">
        <v>0</v>
      </c>
      <c r="N396" s="7"/>
      <c r="O396" s="80">
        <f t="shared" si="26"/>
        <v>0</v>
      </c>
      <c r="P396" s="7"/>
      <c r="Q396" s="10"/>
      <c r="R396" s="7"/>
      <c r="S396" s="7"/>
    </row>
    <row r="397" spans="1:19" x14ac:dyDescent="0.25">
      <c r="A397" s="8"/>
      <c r="B397" s="7"/>
      <c r="C397" s="7"/>
      <c r="D397" s="7"/>
      <c r="E397" s="7"/>
      <c r="F397" s="7"/>
      <c r="G397" s="6"/>
      <c r="H397" s="7"/>
      <c r="I397" s="7"/>
      <c r="J397" s="11"/>
      <c r="K397" s="80">
        <v>0</v>
      </c>
      <c r="L397" s="7"/>
      <c r="M397" s="80">
        <v>0</v>
      </c>
      <c r="N397" s="7"/>
      <c r="O397" s="80">
        <f t="shared" si="26"/>
        <v>0</v>
      </c>
      <c r="P397" s="7"/>
      <c r="Q397" s="10"/>
      <c r="R397" s="7"/>
      <c r="S397" s="7"/>
    </row>
    <row r="398" spans="1:19" x14ac:dyDescent="0.25">
      <c r="A398" s="8"/>
      <c r="B398" s="7"/>
      <c r="C398" s="7"/>
      <c r="D398" s="7"/>
      <c r="E398" s="7"/>
      <c r="F398" s="7"/>
      <c r="G398" s="6"/>
      <c r="H398" s="7"/>
      <c r="I398" s="7"/>
      <c r="J398" s="11"/>
      <c r="K398" s="80">
        <v>0</v>
      </c>
      <c r="L398" s="7"/>
      <c r="M398" s="80">
        <v>0</v>
      </c>
      <c r="N398" s="7"/>
      <c r="O398" s="80">
        <f t="shared" si="26"/>
        <v>0</v>
      </c>
      <c r="P398" s="7"/>
      <c r="Q398" s="10"/>
      <c r="R398" s="7"/>
      <c r="S398" s="7"/>
    </row>
    <row r="399" spans="1:19" x14ac:dyDescent="0.25">
      <c r="A399" s="8"/>
      <c r="B399" s="7"/>
      <c r="C399" s="7"/>
      <c r="D399" s="7"/>
      <c r="E399" s="7"/>
      <c r="F399" s="7"/>
      <c r="G399" s="6"/>
      <c r="H399" s="7"/>
      <c r="I399" s="7"/>
      <c r="J399" s="11"/>
      <c r="K399" s="80">
        <v>0</v>
      </c>
      <c r="L399" s="7"/>
      <c r="M399" s="80">
        <v>0</v>
      </c>
      <c r="N399" s="7"/>
      <c r="O399" s="80">
        <f t="shared" ref="O399:O462" si="27">K399</f>
        <v>0</v>
      </c>
      <c r="P399" s="7"/>
      <c r="Q399" s="10"/>
      <c r="R399" s="7"/>
      <c r="S399" s="7"/>
    </row>
    <row r="400" spans="1:19" x14ac:dyDescent="0.25">
      <c r="A400" s="8"/>
      <c r="B400" s="7"/>
      <c r="C400" s="7"/>
      <c r="D400" s="7"/>
      <c r="E400" s="7"/>
      <c r="F400" s="7"/>
      <c r="G400" s="6"/>
      <c r="H400" s="7"/>
      <c r="I400" s="7"/>
      <c r="J400" s="11"/>
      <c r="K400" s="80">
        <v>0</v>
      </c>
      <c r="L400" s="7"/>
      <c r="M400" s="80">
        <v>0</v>
      </c>
      <c r="N400" s="7"/>
      <c r="O400" s="80">
        <f t="shared" si="27"/>
        <v>0</v>
      </c>
      <c r="P400" s="7"/>
      <c r="Q400" s="10"/>
      <c r="R400" s="7"/>
      <c r="S400" s="7"/>
    </row>
    <row r="401" spans="1:19" x14ac:dyDescent="0.25">
      <c r="A401" s="8"/>
      <c r="B401" s="7"/>
      <c r="C401" s="7"/>
      <c r="D401" s="7"/>
      <c r="E401" s="7"/>
      <c r="F401" s="7"/>
      <c r="G401" s="6"/>
      <c r="H401" s="7"/>
      <c r="I401" s="7"/>
      <c r="J401" s="11"/>
      <c r="K401" s="80">
        <v>0</v>
      </c>
      <c r="L401" s="7"/>
      <c r="M401" s="80">
        <v>0</v>
      </c>
      <c r="N401" s="7"/>
      <c r="O401" s="80">
        <f t="shared" si="27"/>
        <v>0</v>
      </c>
      <c r="P401" s="7"/>
      <c r="Q401" s="10"/>
      <c r="R401" s="7"/>
      <c r="S401" s="7"/>
    </row>
    <row r="402" spans="1:19" x14ac:dyDescent="0.25">
      <c r="A402" s="8"/>
      <c r="B402" s="7"/>
      <c r="C402" s="7"/>
      <c r="D402" s="7"/>
      <c r="E402" s="7"/>
      <c r="F402" s="7"/>
      <c r="G402" s="6"/>
      <c r="H402" s="7"/>
      <c r="I402" s="7"/>
      <c r="J402" s="11"/>
      <c r="K402" s="80">
        <v>0</v>
      </c>
      <c r="L402" s="7"/>
      <c r="M402" s="80">
        <v>0</v>
      </c>
      <c r="N402" s="7"/>
      <c r="O402" s="80">
        <f t="shared" si="27"/>
        <v>0</v>
      </c>
      <c r="P402" s="7"/>
      <c r="Q402" s="10"/>
      <c r="R402" s="7"/>
      <c r="S402" s="7"/>
    </row>
    <row r="403" spans="1:19" x14ac:dyDescent="0.25">
      <c r="A403" s="8"/>
      <c r="B403" s="7"/>
      <c r="C403" s="7"/>
      <c r="D403" s="7"/>
      <c r="E403" s="7"/>
      <c r="F403" s="7"/>
      <c r="G403" s="6"/>
      <c r="H403" s="7"/>
      <c r="I403" s="7"/>
      <c r="J403" s="11"/>
      <c r="K403" s="80">
        <v>0</v>
      </c>
      <c r="L403" s="7"/>
      <c r="M403" s="80">
        <v>0</v>
      </c>
      <c r="N403" s="7"/>
      <c r="O403" s="80">
        <f t="shared" si="27"/>
        <v>0</v>
      </c>
      <c r="P403" s="7"/>
      <c r="Q403" s="10"/>
      <c r="R403" s="7"/>
      <c r="S403" s="7"/>
    </row>
    <row r="404" spans="1:19" x14ac:dyDescent="0.25">
      <c r="A404" s="8"/>
      <c r="B404" s="7"/>
      <c r="C404" s="7"/>
      <c r="D404" s="7"/>
      <c r="E404" s="7"/>
      <c r="F404" s="7"/>
      <c r="G404" s="6"/>
      <c r="H404" s="7"/>
      <c r="I404" s="7"/>
      <c r="J404" s="11"/>
      <c r="K404" s="80">
        <v>0</v>
      </c>
      <c r="L404" s="7"/>
      <c r="M404" s="80">
        <v>0</v>
      </c>
      <c r="N404" s="7"/>
      <c r="O404" s="80">
        <f t="shared" si="27"/>
        <v>0</v>
      </c>
      <c r="P404" s="7"/>
      <c r="Q404" s="10"/>
      <c r="R404" s="7"/>
      <c r="S404" s="7"/>
    </row>
    <row r="405" spans="1:19" x14ac:dyDescent="0.25">
      <c r="A405" s="8"/>
      <c r="B405" s="7"/>
      <c r="C405" s="7"/>
      <c r="D405" s="7"/>
      <c r="E405" s="7"/>
      <c r="F405" s="7"/>
      <c r="G405" s="6"/>
      <c r="H405" s="7"/>
      <c r="I405" s="7"/>
      <c r="J405" s="11"/>
      <c r="K405" s="80">
        <v>0</v>
      </c>
      <c r="L405" s="7"/>
      <c r="M405" s="80">
        <v>0</v>
      </c>
      <c r="N405" s="7"/>
      <c r="O405" s="80">
        <f t="shared" si="27"/>
        <v>0</v>
      </c>
      <c r="P405" s="7"/>
      <c r="Q405" s="10"/>
      <c r="R405" s="7"/>
      <c r="S405" s="7"/>
    </row>
    <row r="406" spans="1:19" x14ac:dyDescent="0.25">
      <c r="A406" s="8"/>
      <c r="B406" s="7"/>
      <c r="C406" s="7"/>
      <c r="D406" s="7"/>
      <c r="E406" s="7"/>
      <c r="F406" s="7"/>
      <c r="G406" s="6"/>
      <c r="H406" s="7"/>
      <c r="I406" s="7"/>
      <c r="J406" s="11"/>
      <c r="K406" s="80">
        <v>0</v>
      </c>
      <c r="L406" s="7"/>
      <c r="M406" s="80">
        <v>0</v>
      </c>
      <c r="N406" s="7"/>
      <c r="O406" s="80">
        <f t="shared" si="27"/>
        <v>0</v>
      </c>
      <c r="P406" s="7"/>
      <c r="Q406" s="10"/>
      <c r="R406" s="7"/>
      <c r="S406" s="7"/>
    </row>
    <row r="407" spans="1:19" x14ac:dyDescent="0.25">
      <c r="A407" s="8"/>
      <c r="B407" s="7"/>
      <c r="C407" s="7"/>
      <c r="D407" s="7"/>
      <c r="E407" s="7"/>
      <c r="F407" s="7"/>
      <c r="G407" s="6"/>
      <c r="H407" s="7"/>
      <c r="I407" s="7"/>
      <c r="J407" s="11"/>
      <c r="K407" s="80">
        <v>0</v>
      </c>
      <c r="L407" s="7"/>
      <c r="M407" s="80">
        <v>0</v>
      </c>
      <c r="N407" s="7"/>
      <c r="O407" s="80">
        <f t="shared" si="27"/>
        <v>0</v>
      </c>
      <c r="P407" s="7"/>
      <c r="Q407" s="10"/>
      <c r="R407" s="7"/>
      <c r="S407" s="7"/>
    </row>
    <row r="408" spans="1:19" x14ac:dyDescent="0.25">
      <c r="A408" s="8"/>
      <c r="B408" s="7"/>
      <c r="C408" s="7"/>
      <c r="D408" s="7"/>
      <c r="E408" s="7"/>
      <c r="F408" s="7"/>
      <c r="G408" s="6"/>
      <c r="H408" s="7"/>
      <c r="I408" s="7"/>
      <c r="J408" s="11"/>
      <c r="K408" s="80">
        <v>0</v>
      </c>
      <c r="L408" s="7"/>
      <c r="M408" s="80">
        <v>0</v>
      </c>
      <c r="N408" s="7"/>
      <c r="O408" s="80">
        <f t="shared" si="27"/>
        <v>0</v>
      </c>
      <c r="P408" s="7"/>
      <c r="Q408" s="10"/>
      <c r="R408" s="7"/>
      <c r="S408" s="7"/>
    </row>
    <row r="409" spans="1:19" x14ac:dyDescent="0.25">
      <c r="A409" s="8"/>
      <c r="B409" s="7"/>
      <c r="C409" s="7"/>
      <c r="D409" s="7"/>
      <c r="E409" s="7"/>
      <c r="F409" s="7"/>
      <c r="G409" s="6"/>
      <c r="H409" s="7"/>
      <c r="I409" s="7"/>
      <c r="J409" s="11"/>
      <c r="K409" s="80">
        <v>0</v>
      </c>
      <c r="L409" s="7"/>
      <c r="M409" s="80">
        <v>0</v>
      </c>
      <c r="N409" s="7"/>
      <c r="O409" s="80">
        <f t="shared" si="27"/>
        <v>0</v>
      </c>
      <c r="P409" s="7"/>
      <c r="Q409" s="10"/>
      <c r="R409" s="7"/>
      <c r="S409" s="7"/>
    </row>
    <row r="410" spans="1:19" x14ac:dyDescent="0.25">
      <c r="A410" s="8"/>
      <c r="B410" s="7"/>
      <c r="C410" s="7"/>
      <c r="D410" s="7"/>
      <c r="E410" s="7"/>
      <c r="F410" s="7"/>
      <c r="G410" s="6"/>
      <c r="H410" s="7"/>
      <c r="I410" s="7"/>
      <c r="J410" s="11"/>
      <c r="K410" s="80">
        <v>0</v>
      </c>
      <c r="L410" s="7"/>
      <c r="M410" s="80">
        <v>0</v>
      </c>
      <c r="N410" s="7"/>
      <c r="O410" s="80">
        <f t="shared" si="27"/>
        <v>0</v>
      </c>
      <c r="P410" s="7"/>
      <c r="Q410" s="10"/>
      <c r="R410" s="7"/>
      <c r="S410" s="7"/>
    </row>
    <row r="411" spans="1:19" x14ac:dyDescent="0.25">
      <c r="A411" s="8"/>
      <c r="B411" s="7"/>
      <c r="C411" s="7"/>
      <c r="D411" s="7"/>
      <c r="E411" s="7"/>
      <c r="F411" s="7"/>
      <c r="G411" s="6"/>
      <c r="H411" s="7"/>
      <c r="I411" s="7"/>
      <c r="J411" s="11"/>
      <c r="K411" s="80">
        <v>0</v>
      </c>
      <c r="L411" s="7"/>
      <c r="M411" s="80">
        <v>0</v>
      </c>
      <c r="N411" s="7"/>
      <c r="O411" s="80">
        <f t="shared" si="27"/>
        <v>0</v>
      </c>
      <c r="P411" s="7"/>
      <c r="Q411" s="10"/>
      <c r="R411" s="7"/>
      <c r="S411" s="7"/>
    </row>
    <row r="412" spans="1:19" x14ac:dyDescent="0.25">
      <c r="A412" s="8"/>
      <c r="B412" s="7"/>
      <c r="C412" s="7"/>
      <c r="D412" s="7"/>
      <c r="E412" s="7"/>
      <c r="F412" s="7"/>
      <c r="G412" s="6"/>
      <c r="H412" s="7"/>
      <c r="I412" s="7"/>
      <c r="J412" s="11"/>
      <c r="K412" s="80">
        <v>0</v>
      </c>
      <c r="L412" s="7"/>
      <c r="M412" s="80">
        <v>0</v>
      </c>
      <c r="N412" s="7"/>
      <c r="O412" s="80">
        <f t="shared" si="27"/>
        <v>0</v>
      </c>
      <c r="P412" s="7"/>
      <c r="Q412" s="10"/>
      <c r="R412" s="7"/>
      <c r="S412" s="7"/>
    </row>
    <row r="413" spans="1:19" x14ac:dyDescent="0.25">
      <c r="A413" s="8"/>
      <c r="B413" s="7"/>
      <c r="C413" s="7"/>
      <c r="D413" s="7"/>
      <c r="E413" s="7"/>
      <c r="F413" s="7"/>
      <c r="G413" s="6"/>
      <c r="H413" s="7"/>
      <c r="I413" s="7"/>
      <c r="J413" s="11"/>
      <c r="K413" s="80">
        <v>0</v>
      </c>
      <c r="L413" s="7"/>
      <c r="M413" s="80">
        <v>0</v>
      </c>
      <c r="N413" s="7"/>
      <c r="O413" s="80">
        <f t="shared" si="27"/>
        <v>0</v>
      </c>
      <c r="P413" s="7"/>
      <c r="Q413" s="10"/>
      <c r="R413" s="7"/>
      <c r="S413" s="7"/>
    </row>
    <row r="414" spans="1:19" x14ac:dyDescent="0.25">
      <c r="A414" s="8"/>
      <c r="B414" s="7"/>
      <c r="C414" s="7"/>
      <c r="D414" s="7"/>
      <c r="E414" s="7"/>
      <c r="F414" s="7"/>
      <c r="G414" s="6"/>
      <c r="H414" s="7"/>
      <c r="I414" s="7"/>
      <c r="J414" s="11"/>
      <c r="K414" s="80">
        <v>0</v>
      </c>
      <c r="L414" s="7"/>
      <c r="M414" s="80">
        <v>0</v>
      </c>
      <c r="N414" s="7"/>
      <c r="O414" s="80">
        <f t="shared" si="27"/>
        <v>0</v>
      </c>
      <c r="P414" s="7"/>
      <c r="Q414" s="10"/>
      <c r="R414" s="7"/>
      <c r="S414" s="7"/>
    </row>
    <row r="415" spans="1:19" x14ac:dyDescent="0.25">
      <c r="A415" s="8"/>
      <c r="B415" s="7"/>
      <c r="C415" s="7"/>
      <c r="D415" s="7"/>
      <c r="E415" s="7"/>
      <c r="F415" s="7"/>
      <c r="G415" s="6"/>
      <c r="H415" s="7"/>
      <c r="I415" s="7"/>
      <c r="J415" s="11"/>
      <c r="K415" s="80">
        <v>0</v>
      </c>
      <c r="L415" s="7"/>
      <c r="M415" s="80">
        <v>0</v>
      </c>
      <c r="N415" s="7"/>
      <c r="O415" s="80">
        <f t="shared" si="27"/>
        <v>0</v>
      </c>
      <c r="P415" s="7"/>
      <c r="Q415" s="10"/>
      <c r="R415" s="7"/>
      <c r="S415" s="7"/>
    </row>
    <row r="416" spans="1:19" x14ac:dyDescent="0.25">
      <c r="A416" s="8"/>
      <c r="B416" s="7"/>
      <c r="C416" s="7"/>
      <c r="D416" s="7"/>
      <c r="E416" s="7"/>
      <c r="F416" s="7"/>
      <c r="G416" s="6"/>
      <c r="H416" s="7"/>
      <c r="I416" s="7"/>
      <c r="J416" s="11"/>
      <c r="K416" s="80">
        <v>0</v>
      </c>
      <c r="L416" s="7"/>
      <c r="M416" s="80">
        <v>0</v>
      </c>
      <c r="N416" s="7"/>
      <c r="O416" s="80">
        <f t="shared" si="27"/>
        <v>0</v>
      </c>
      <c r="P416" s="7"/>
      <c r="Q416" s="10"/>
      <c r="R416" s="7"/>
      <c r="S416" s="7"/>
    </row>
    <row r="417" spans="1:19" x14ac:dyDescent="0.25">
      <c r="A417" s="8"/>
      <c r="B417" s="7"/>
      <c r="C417" s="7"/>
      <c r="D417" s="7"/>
      <c r="E417" s="7"/>
      <c r="F417" s="7"/>
      <c r="G417" s="6"/>
      <c r="H417" s="7"/>
      <c r="I417" s="7"/>
      <c r="J417" s="11"/>
      <c r="K417" s="80">
        <v>0</v>
      </c>
      <c r="L417" s="7"/>
      <c r="M417" s="80">
        <v>0</v>
      </c>
      <c r="N417" s="7"/>
      <c r="O417" s="80">
        <f t="shared" si="27"/>
        <v>0</v>
      </c>
      <c r="P417" s="7"/>
      <c r="Q417" s="10"/>
      <c r="R417" s="7"/>
      <c r="S417" s="7"/>
    </row>
    <row r="418" spans="1:19" x14ac:dyDescent="0.25">
      <c r="A418" s="8"/>
      <c r="B418" s="7"/>
      <c r="C418" s="7"/>
      <c r="D418" s="7"/>
      <c r="E418" s="7"/>
      <c r="F418" s="7"/>
      <c r="G418" s="6"/>
      <c r="H418" s="7"/>
      <c r="I418" s="7"/>
      <c r="J418" s="11"/>
      <c r="K418" s="80">
        <v>0</v>
      </c>
      <c r="L418" s="7"/>
      <c r="M418" s="80">
        <v>0</v>
      </c>
      <c r="N418" s="7"/>
      <c r="O418" s="80">
        <f t="shared" si="27"/>
        <v>0</v>
      </c>
      <c r="P418" s="7"/>
      <c r="Q418" s="10"/>
      <c r="R418" s="7"/>
      <c r="S418" s="7"/>
    </row>
    <row r="419" spans="1:19" x14ac:dyDescent="0.25">
      <c r="A419" s="8"/>
      <c r="B419" s="7"/>
      <c r="C419" s="7"/>
      <c r="D419" s="7"/>
      <c r="E419" s="7"/>
      <c r="F419" s="7"/>
      <c r="G419" s="6"/>
      <c r="H419" s="7"/>
      <c r="I419" s="7"/>
      <c r="J419" s="11"/>
      <c r="K419" s="80">
        <v>0</v>
      </c>
      <c r="L419" s="7"/>
      <c r="M419" s="80">
        <v>0</v>
      </c>
      <c r="N419" s="7"/>
      <c r="O419" s="80">
        <f t="shared" si="27"/>
        <v>0</v>
      </c>
      <c r="P419" s="7"/>
      <c r="Q419" s="10"/>
      <c r="R419" s="7"/>
      <c r="S419" s="7"/>
    </row>
    <row r="420" spans="1:19" x14ac:dyDescent="0.25">
      <c r="A420" s="8"/>
      <c r="B420" s="7"/>
      <c r="C420" s="7"/>
      <c r="D420" s="7"/>
      <c r="E420" s="7"/>
      <c r="F420" s="7"/>
      <c r="G420" s="6"/>
      <c r="H420" s="7"/>
      <c r="I420" s="7"/>
      <c r="J420" s="11"/>
      <c r="K420" s="80">
        <v>0</v>
      </c>
      <c r="L420" s="7"/>
      <c r="M420" s="80">
        <v>0</v>
      </c>
      <c r="N420" s="7"/>
      <c r="O420" s="80">
        <f t="shared" si="27"/>
        <v>0</v>
      </c>
      <c r="P420" s="7"/>
      <c r="Q420" s="10"/>
      <c r="R420" s="7"/>
      <c r="S420" s="7"/>
    </row>
    <row r="421" spans="1:19" x14ac:dyDescent="0.25">
      <c r="A421" s="8"/>
      <c r="B421" s="7"/>
      <c r="C421" s="7"/>
      <c r="D421" s="7"/>
      <c r="E421" s="7"/>
      <c r="F421" s="7"/>
      <c r="G421" s="6"/>
      <c r="H421" s="7"/>
      <c r="I421" s="7"/>
      <c r="J421" s="11"/>
      <c r="K421" s="80">
        <v>0</v>
      </c>
      <c r="L421" s="7"/>
      <c r="M421" s="80">
        <v>0</v>
      </c>
      <c r="N421" s="7"/>
      <c r="O421" s="80">
        <f t="shared" si="27"/>
        <v>0</v>
      </c>
      <c r="P421" s="7"/>
      <c r="Q421" s="10"/>
      <c r="R421" s="7"/>
      <c r="S421" s="7"/>
    </row>
    <row r="422" spans="1:19" x14ac:dyDescent="0.25">
      <c r="A422" s="8"/>
      <c r="B422" s="7"/>
      <c r="C422" s="7"/>
      <c r="D422" s="7"/>
      <c r="E422" s="7"/>
      <c r="F422" s="7"/>
      <c r="G422" s="6"/>
      <c r="H422" s="7"/>
      <c r="I422" s="7"/>
      <c r="J422" s="11"/>
      <c r="K422" s="80">
        <v>0</v>
      </c>
      <c r="L422" s="7"/>
      <c r="M422" s="80">
        <v>0</v>
      </c>
      <c r="N422" s="7"/>
      <c r="O422" s="80">
        <f t="shared" si="27"/>
        <v>0</v>
      </c>
      <c r="P422" s="7"/>
      <c r="Q422" s="10"/>
      <c r="R422" s="7"/>
      <c r="S422" s="7"/>
    </row>
    <row r="423" spans="1:19" x14ac:dyDescent="0.25">
      <c r="A423" s="8"/>
      <c r="B423" s="7"/>
      <c r="C423" s="7"/>
      <c r="D423" s="7"/>
      <c r="E423" s="7"/>
      <c r="F423" s="7"/>
      <c r="G423" s="6"/>
      <c r="H423" s="7"/>
      <c r="I423" s="7"/>
      <c r="J423" s="11"/>
      <c r="K423" s="80">
        <v>0</v>
      </c>
      <c r="L423" s="7"/>
      <c r="M423" s="80">
        <v>0</v>
      </c>
      <c r="N423" s="7"/>
      <c r="O423" s="80">
        <f t="shared" si="27"/>
        <v>0</v>
      </c>
      <c r="P423" s="7"/>
      <c r="Q423" s="10"/>
      <c r="R423" s="7"/>
      <c r="S423" s="7"/>
    </row>
    <row r="424" spans="1:19" x14ac:dyDescent="0.25">
      <c r="A424" s="8"/>
      <c r="B424" s="7"/>
      <c r="C424" s="7"/>
      <c r="D424" s="7"/>
      <c r="E424" s="7"/>
      <c r="F424" s="7"/>
      <c r="G424" s="6"/>
      <c r="H424" s="7"/>
      <c r="I424" s="7"/>
      <c r="J424" s="11"/>
      <c r="K424" s="80">
        <v>0</v>
      </c>
      <c r="L424" s="7"/>
      <c r="M424" s="80">
        <v>0</v>
      </c>
      <c r="N424" s="7"/>
      <c r="O424" s="80">
        <f t="shared" si="27"/>
        <v>0</v>
      </c>
      <c r="P424" s="7"/>
      <c r="Q424" s="10"/>
      <c r="R424" s="7"/>
      <c r="S424" s="7"/>
    </row>
    <row r="425" spans="1:19" x14ac:dyDescent="0.25">
      <c r="A425" s="8"/>
      <c r="B425" s="7"/>
      <c r="C425" s="7"/>
      <c r="D425" s="7"/>
      <c r="E425" s="7"/>
      <c r="F425" s="7"/>
      <c r="G425" s="6"/>
      <c r="H425" s="7"/>
      <c r="I425" s="7"/>
      <c r="J425" s="11"/>
      <c r="K425" s="80">
        <v>0</v>
      </c>
      <c r="L425" s="7"/>
      <c r="M425" s="80">
        <v>0</v>
      </c>
      <c r="N425" s="7"/>
      <c r="O425" s="80">
        <f t="shared" si="27"/>
        <v>0</v>
      </c>
      <c r="P425" s="7"/>
      <c r="Q425" s="10"/>
      <c r="R425" s="7"/>
      <c r="S425" s="7"/>
    </row>
    <row r="426" spans="1:19" x14ac:dyDescent="0.25">
      <c r="A426" s="8"/>
      <c r="B426" s="7"/>
      <c r="C426" s="7"/>
      <c r="D426" s="7"/>
      <c r="E426" s="7"/>
      <c r="F426" s="7"/>
      <c r="G426" s="6"/>
      <c r="H426" s="7"/>
      <c r="I426" s="7"/>
      <c r="J426" s="11"/>
      <c r="K426" s="80">
        <v>0</v>
      </c>
      <c r="L426" s="7"/>
      <c r="M426" s="80">
        <v>0</v>
      </c>
      <c r="N426" s="7"/>
      <c r="O426" s="80">
        <f t="shared" si="27"/>
        <v>0</v>
      </c>
      <c r="P426" s="7"/>
      <c r="Q426" s="10"/>
      <c r="R426" s="7"/>
      <c r="S426" s="7"/>
    </row>
    <row r="427" spans="1:19" x14ac:dyDescent="0.25">
      <c r="A427" s="8"/>
      <c r="B427" s="7"/>
      <c r="C427" s="7"/>
      <c r="D427" s="7"/>
      <c r="E427" s="7"/>
      <c r="F427" s="7"/>
      <c r="G427" s="6"/>
      <c r="H427" s="7"/>
      <c r="I427" s="7"/>
      <c r="J427" s="11"/>
      <c r="K427" s="80">
        <v>0</v>
      </c>
      <c r="L427" s="7"/>
      <c r="M427" s="80">
        <v>0</v>
      </c>
      <c r="N427" s="7"/>
      <c r="O427" s="80">
        <f t="shared" si="27"/>
        <v>0</v>
      </c>
      <c r="P427" s="7"/>
      <c r="Q427" s="10"/>
      <c r="R427" s="7"/>
      <c r="S427" s="7"/>
    </row>
    <row r="428" spans="1:19" x14ac:dyDescent="0.25">
      <c r="A428" s="8"/>
      <c r="B428" s="7"/>
      <c r="C428" s="7"/>
      <c r="D428" s="7"/>
      <c r="E428" s="7"/>
      <c r="F428" s="7"/>
      <c r="G428" s="6"/>
      <c r="H428" s="7"/>
      <c r="I428" s="7"/>
      <c r="J428" s="11"/>
      <c r="K428" s="80">
        <v>0</v>
      </c>
      <c r="L428" s="7"/>
      <c r="M428" s="80">
        <v>0</v>
      </c>
      <c r="N428" s="7"/>
      <c r="O428" s="80">
        <f t="shared" si="27"/>
        <v>0</v>
      </c>
      <c r="P428" s="7"/>
      <c r="Q428" s="10"/>
      <c r="R428" s="7"/>
      <c r="S428" s="7"/>
    </row>
    <row r="429" spans="1:19" x14ac:dyDescent="0.25">
      <c r="A429" s="8"/>
      <c r="B429" s="7"/>
      <c r="C429" s="7"/>
      <c r="D429" s="7"/>
      <c r="E429" s="7"/>
      <c r="F429" s="7"/>
      <c r="G429" s="6"/>
      <c r="H429" s="7"/>
      <c r="I429" s="7"/>
      <c r="J429" s="11"/>
      <c r="K429" s="80">
        <v>0</v>
      </c>
      <c r="L429" s="7"/>
      <c r="M429" s="80">
        <v>0</v>
      </c>
      <c r="N429" s="7"/>
      <c r="O429" s="80">
        <f t="shared" si="27"/>
        <v>0</v>
      </c>
      <c r="P429" s="7"/>
      <c r="Q429" s="10"/>
      <c r="R429" s="7"/>
      <c r="S429" s="7"/>
    </row>
    <row r="430" spans="1:19" x14ac:dyDescent="0.25">
      <c r="A430" s="8"/>
      <c r="B430" s="7"/>
      <c r="C430" s="7"/>
      <c r="D430" s="7"/>
      <c r="E430" s="7"/>
      <c r="F430" s="7"/>
      <c r="G430" s="6"/>
      <c r="H430" s="7"/>
      <c r="I430" s="7"/>
      <c r="J430" s="11"/>
      <c r="K430" s="80">
        <v>0</v>
      </c>
      <c r="L430" s="7"/>
      <c r="M430" s="80">
        <v>0</v>
      </c>
      <c r="N430" s="7"/>
      <c r="O430" s="80">
        <f t="shared" si="27"/>
        <v>0</v>
      </c>
      <c r="P430" s="7"/>
      <c r="Q430" s="10"/>
      <c r="R430" s="7"/>
      <c r="S430" s="7"/>
    </row>
    <row r="431" spans="1:19" x14ac:dyDescent="0.25">
      <c r="A431" s="8"/>
      <c r="B431" s="7"/>
      <c r="C431" s="7"/>
      <c r="D431" s="7"/>
      <c r="E431" s="7"/>
      <c r="F431" s="7"/>
      <c r="G431" s="6"/>
      <c r="H431" s="7"/>
      <c r="I431" s="7"/>
      <c r="J431" s="11"/>
      <c r="K431" s="80">
        <v>0</v>
      </c>
      <c r="L431" s="7"/>
      <c r="M431" s="80">
        <v>0</v>
      </c>
      <c r="N431" s="7"/>
      <c r="O431" s="80">
        <f t="shared" si="27"/>
        <v>0</v>
      </c>
      <c r="P431" s="7"/>
      <c r="Q431" s="10"/>
      <c r="R431" s="7"/>
      <c r="S431" s="7"/>
    </row>
    <row r="432" spans="1:19" x14ac:dyDescent="0.25">
      <c r="A432" s="8"/>
      <c r="B432" s="7"/>
      <c r="C432" s="7"/>
      <c r="D432" s="7"/>
      <c r="E432" s="7"/>
      <c r="F432" s="7"/>
      <c r="G432" s="6"/>
      <c r="H432" s="7"/>
      <c r="I432" s="7"/>
      <c r="J432" s="11"/>
      <c r="K432" s="80">
        <v>0</v>
      </c>
      <c r="L432" s="7"/>
      <c r="M432" s="80">
        <v>0</v>
      </c>
      <c r="N432" s="7"/>
      <c r="O432" s="80">
        <f t="shared" si="27"/>
        <v>0</v>
      </c>
      <c r="P432" s="7"/>
      <c r="Q432" s="10"/>
      <c r="R432" s="7"/>
      <c r="S432" s="7"/>
    </row>
    <row r="433" spans="1:19" x14ac:dyDescent="0.25">
      <c r="A433" s="8"/>
      <c r="B433" s="7"/>
      <c r="C433" s="7"/>
      <c r="D433" s="7"/>
      <c r="E433" s="7"/>
      <c r="F433" s="7"/>
      <c r="G433" s="6"/>
      <c r="H433" s="7"/>
      <c r="I433" s="7"/>
      <c r="J433" s="11"/>
      <c r="K433" s="80">
        <v>0</v>
      </c>
      <c r="L433" s="7"/>
      <c r="M433" s="80">
        <v>0</v>
      </c>
      <c r="N433" s="7"/>
      <c r="O433" s="80">
        <f t="shared" si="27"/>
        <v>0</v>
      </c>
      <c r="P433" s="7"/>
      <c r="Q433" s="10"/>
      <c r="R433" s="7"/>
      <c r="S433" s="7"/>
    </row>
    <row r="434" spans="1:19" x14ac:dyDescent="0.25">
      <c r="A434" s="8"/>
      <c r="B434" s="7"/>
      <c r="C434" s="7"/>
      <c r="D434" s="7"/>
      <c r="E434" s="7"/>
      <c r="F434" s="7"/>
      <c r="G434" s="6"/>
      <c r="H434" s="7"/>
      <c r="I434" s="7"/>
      <c r="J434" s="11"/>
      <c r="K434" s="80">
        <v>0</v>
      </c>
      <c r="L434" s="7"/>
      <c r="M434" s="80">
        <v>0</v>
      </c>
      <c r="N434" s="7"/>
      <c r="O434" s="80">
        <f t="shared" si="27"/>
        <v>0</v>
      </c>
      <c r="P434" s="7"/>
      <c r="Q434" s="10"/>
      <c r="R434" s="7"/>
      <c r="S434" s="7"/>
    </row>
    <row r="435" spans="1:19" x14ac:dyDescent="0.25">
      <c r="A435" s="8"/>
      <c r="B435" s="7"/>
      <c r="C435" s="7"/>
      <c r="D435" s="7"/>
      <c r="E435" s="7"/>
      <c r="F435" s="7"/>
      <c r="G435" s="6"/>
      <c r="H435" s="7"/>
      <c r="I435" s="7"/>
      <c r="J435" s="11"/>
      <c r="K435" s="80">
        <v>0</v>
      </c>
      <c r="L435" s="7"/>
      <c r="M435" s="80">
        <v>0</v>
      </c>
      <c r="N435" s="7"/>
      <c r="O435" s="80">
        <f t="shared" si="27"/>
        <v>0</v>
      </c>
      <c r="P435" s="7"/>
      <c r="Q435" s="10"/>
      <c r="R435" s="7"/>
      <c r="S435" s="7"/>
    </row>
    <row r="436" spans="1:19" x14ac:dyDescent="0.25">
      <c r="A436" s="8"/>
      <c r="B436" s="7"/>
      <c r="C436" s="7"/>
      <c r="D436" s="7"/>
      <c r="E436" s="7"/>
      <c r="F436" s="7"/>
      <c r="G436" s="6"/>
      <c r="H436" s="7"/>
      <c r="I436" s="7"/>
      <c r="J436" s="11"/>
      <c r="K436" s="80">
        <v>0</v>
      </c>
      <c r="L436" s="7"/>
      <c r="M436" s="80">
        <v>0</v>
      </c>
      <c r="N436" s="7"/>
      <c r="O436" s="80">
        <f t="shared" si="27"/>
        <v>0</v>
      </c>
      <c r="P436" s="7"/>
      <c r="Q436" s="10"/>
      <c r="R436" s="7"/>
      <c r="S436" s="7"/>
    </row>
    <row r="437" spans="1:19" x14ac:dyDescent="0.25">
      <c r="A437" s="8"/>
      <c r="B437" s="7"/>
      <c r="C437" s="7"/>
      <c r="D437" s="7"/>
      <c r="E437" s="7"/>
      <c r="F437" s="7"/>
      <c r="G437" s="6"/>
      <c r="H437" s="7"/>
      <c r="I437" s="7"/>
      <c r="J437" s="11"/>
      <c r="K437" s="80">
        <v>0</v>
      </c>
      <c r="L437" s="7"/>
      <c r="M437" s="80">
        <v>0</v>
      </c>
      <c r="N437" s="7"/>
      <c r="O437" s="80">
        <f t="shared" si="27"/>
        <v>0</v>
      </c>
      <c r="P437" s="7"/>
      <c r="Q437" s="10"/>
      <c r="R437" s="7"/>
      <c r="S437" s="7"/>
    </row>
    <row r="438" spans="1:19" x14ac:dyDescent="0.25">
      <c r="A438" s="8"/>
      <c r="B438" s="7"/>
      <c r="C438" s="7"/>
      <c r="D438" s="7"/>
      <c r="E438" s="7"/>
      <c r="F438" s="7"/>
      <c r="G438" s="6"/>
      <c r="H438" s="7"/>
      <c r="I438" s="7"/>
      <c r="J438" s="11"/>
      <c r="K438" s="80">
        <v>0</v>
      </c>
      <c r="L438" s="7"/>
      <c r="M438" s="80">
        <v>0</v>
      </c>
      <c r="N438" s="7"/>
      <c r="O438" s="80">
        <f t="shared" si="27"/>
        <v>0</v>
      </c>
      <c r="P438" s="7"/>
      <c r="Q438" s="10"/>
      <c r="R438" s="7"/>
      <c r="S438" s="7"/>
    </row>
    <row r="439" spans="1:19" x14ac:dyDescent="0.25">
      <c r="A439" s="8"/>
      <c r="B439" s="7"/>
      <c r="C439" s="7"/>
      <c r="D439" s="7"/>
      <c r="E439" s="7"/>
      <c r="F439" s="7"/>
      <c r="G439" s="6"/>
      <c r="H439" s="7"/>
      <c r="I439" s="7"/>
      <c r="J439" s="11"/>
      <c r="K439" s="80">
        <v>0</v>
      </c>
      <c r="L439" s="7"/>
      <c r="M439" s="80">
        <v>0</v>
      </c>
      <c r="N439" s="7"/>
      <c r="O439" s="80">
        <f t="shared" si="27"/>
        <v>0</v>
      </c>
      <c r="P439" s="7"/>
      <c r="Q439" s="10"/>
      <c r="R439" s="7"/>
      <c r="S439" s="7"/>
    </row>
    <row r="440" spans="1:19" x14ac:dyDescent="0.25">
      <c r="A440" s="8"/>
      <c r="B440" s="7"/>
      <c r="C440" s="7"/>
      <c r="D440" s="7"/>
      <c r="E440" s="7"/>
      <c r="F440" s="7"/>
      <c r="G440" s="6"/>
      <c r="H440" s="7"/>
      <c r="I440" s="7"/>
      <c r="J440" s="11"/>
      <c r="K440" s="80">
        <v>0</v>
      </c>
      <c r="L440" s="7"/>
      <c r="M440" s="80">
        <v>0</v>
      </c>
      <c r="N440" s="7"/>
      <c r="O440" s="80">
        <f t="shared" si="27"/>
        <v>0</v>
      </c>
      <c r="P440" s="7"/>
      <c r="Q440" s="10"/>
      <c r="R440" s="7"/>
      <c r="S440" s="7"/>
    </row>
    <row r="441" spans="1:19" x14ac:dyDescent="0.25">
      <c r="A441" s="8"/>
      <c r="B441" s="7"/>
      <c r="C441" s="7"/>
      <c r="D441" s="7"/>
      <c r="E441" s="7"/>
      <c r="F441" s="7"/>
      <c r="G441" s="6"/>
      <c r="H441" s="7"/>
      <c r="I441" s="7"/>
      <c r="J441" s="11"/>
      <c r="K441" s="80">
        <v>0</v>
      </c>
      <c r="L441" s="7"/>
      <c r="M441" s="80">
        <v>0</v>
      </c>
      <c r="N441" s="7"/>
      <c r="O441" s="80">
        <f t="shared" si="27"/>
        <v>0</v>
      </c>
      <c r="P441" s="7"/>
      <c r="Q441" s="10"/>
      <c r="R441" s="7"/>
      <c r="S441" s="7"/>
    </row>
    <row r="442" spans="1:19" x14ac:dyDescent="0.25">
      <c r="A442" s="8"/>
      <c r="B442" s="7"/>
      <c r="C442" s="7"/>
      <c r="D442" s="7"/>
      <c r="E442" s="7"/>
      <c r="F442" s="7"/>
      <c r="G442" s="6"/>
      <c r="H442" s="7"/>
      <c r="I442" s="7"/>
      <c r="J442" s="11"/>
      <c r="K442" s="80">
        <v>0</v>
      </c>
      <c r="L442" s="7"/>
      <c r="M442" s="80">
        <v>0</v>
      </c>
      <c r="N442" s="7"/>
      <c r="O442" s="80">
        <f t="shared" si="27"/>
        <v>0</v>
      </c>
      <c r="P442" s="7"/>
      <c r="Q442" s="10"/>
      <c r="R442" s="7"/>
      <c r="S442" s="7"/>
    </row>
    <row r="443" spans="1:19" x14ac:dyDescent="0.25">
      <c r="A443" s="8"/>
      <c r="B443" s="7"/>
      <c r="C443" s="7"/>
      <c r="D443" s="7"/>
      <c r="E443" s="7"/>
      <c r="F443" s="7"/>
      <c r="G443" s="6"/>
      <c r="H443" s="7"/>
      <c r="I443" s="7"/>
      <c r="J443" s="11"/>
      <c r="K443" s="80">
        <v>0</v>
      </c>
      <c r="L443" s="7"/>
      <c r="M443" s="80">
        <v>0</v>
      </c>
      <c r="N443" s="7"/>
      <c r="O443" s="80">
        <f t="shared" si="27"/>
        <v>0</v>
      </c>
      <c r="P443" s="7"/>
      <c r="Q443" s="10"/>
      <c r="R443" s="7"/>
      <c r="S443" s="7"/>
    </row>
    <row r="444" spans="1:19" x14ac:dyDescent="0.25">
      <c r="A444" s="8"/>
      <c r="B444" s="7"/>
      <c r="C444" s="7"/>
      <c r="D444" s="7"/>
      <c r="E444" s="7"/>
      <c r="F444" s="7"/>
      <c r="G444" s="6"/>
      <c r="H444" s="7"/>
      <c r="I444" s="7"/>
      <c r="J444" s="11"/>
      <c r="K444" s="80">
        <v>0</v>
      </c>
      <c r="L444" s="7"/>
      <c r="M444" s="80">
        <v>0</v>
      </c>
      <c r="N444" s="7"/>
      <c r="O444" s="80">
        <f t="shared" si="27"/>
        <v>0</v>
      </c>
      <c r="P444" s="7"/>
      <c r="Q444" s="10"/>
      <c r="R444" s="7"/>
      <c r="S444" s="7"/>
    </row>
    <row r="445" spans="1:19" x14ac:dyDescent="0.25">
      <c r="A445" s="8"/>
      <c r="B445" s="7"/>
      <c r="C445" s="7"/>
      <c r="D445" s="7"/>
      <c r="E445" s="7"/>
      <c r="F445" s="7"/>
      <c r="G445" s="6"/>
      <c r="H445" s="7"/>
      <c r="I445" s="7"/>
      <c r="J445" s="11"/>
      <c r="K445" s="80">
        <v>0</v>
      </c>
      <c r="L445" s="7"/>
      <c r="M445" s="80">
        <v>0</v>
      </c>
      <c r="N445" s="7"/>
      <c r="O445" s="80">
        <f t="shared" si="27"/>
        <v>0</v>
      </c>
      <c r="P445" s="7"/>
      <c r="Q445" s="10"/>
      <c r="R445" s="7"/>
      <c r="S445" s="7"/>
    </row>
    <row r="446" spans="1:19" x14ac:dyDescent="0.25">
      <c r="A446" s="8"/>
      <c r="B446" s="7"/>
      <c r="C446" s="7"/>
      <c r="D446" s="7"/>
      <c r="E446" s="7"/>
      <c r="F446" s="7"/>
      <c r="G446" s="6"/>
      <c r="H446" s="7"/>
      <c r="I446" s="7"/>
      <c r="J446" s="11"/>
      <c r="K446" s="80">
        <v>0</v>
      </c>
      <c r="L446" s="7"/>
      <c r="M446" s="80">
        <v>0</v>
      </c>
      <c r="N446" s="7"/>
      <c r="O446" s="80">
        <f t="shared" si="27"/>
        <v>0</v>
      </c>
      <c r="P446" s="7"/>
      <c r="Q446" s="10"/>
      <c r="R446" s="7"/>
      <c r="S446" s="7"/>
    </row>
    <row r="447" spans="1:19" x14ac:dyDescent="0.25">
      <c r="A447" s="8"/>
      <c r="B447" s="7"/>
      <c r="C447" s="7"/>
      <c r="D447" s="7"/>
      <c r="E447" s="7"/>
      <c r="F447" s="7"/>
      <c r="G447" s="6"/>
      <c r="H447" s="7"/>
      <c r="I447" s="7"/>
      <c r="J447" s="11"/>
      <c r="K447" s="80">
        <v>0</v>
      </c>
      <c r="L447" s="7"/>
      <c r="M447" s="80">
        <v>0</v>
      </c>
      <c r="N447" s="7"/>
      <c r="O447" s="80">
        <f t="shared" si="27"/>
        <v>0</v>
      </c>
      <c r="P447" s="7"/>
      <c r="Q447" s="10"/>
      <c r="R447" s="7"/>
      <c r="S447" s="7"/>
    </row>
    <row r="448" spans="1:19" x14ac:dyDescent="0.25">
      <c r="A448" s="8"/>
      <c r="B448" s="7"/>
      <c r="C448" s="7"/>
      <c r="D448" s="7"/>
      <c r="E448" s="7"/>
      <c r="F448" s="7"/>
      <c r="G448" s="6"/>
      <c r="H448" s="7"/>
      <c r="I448" s="7"/>
      <c r="J448" s="11"/>
      <c r="K448" s="80">
        <v>0</v>
      </c>
      <c r="L448" s="7"/>
      <c r="M448" s="80">
        <v>0</v>
      </c>
      <c r="N448" s="7"/>
      <c r="O448" s="80">
        <f t="shared" si="27"/>
        <v>0</v>
      </c>
      <c r="P448" s="7"/>
      <c r="Q448" s="10"/>
      <c r="R448" s="7"/>
      <c r="S448" s="7"/>
    </row>
    <row r="449" spans="1:19" x14ac:dyDescent="0.25">
      <c r="A449" s="8"/>
      <c r="B449" s="7"/>
      <c r="C449" s="7"/>
      <c r="D449" s="7"/>
      <c r="E449" s="7"/>
      <c r="F449" s="7"/>
      <c r="G449" s="6"/>
      <c r="H449" s="7"/>
      <c r="I449" s="7"/>
      <c r="J449" s="11"/>
      <c r="K449" s="80">
        <v>0</v>
      </c>
      <c r="L449" s="7"/>
      <c r="M449" s="80">
        <v>0</v>
      </c>
      <c r="N449" s="7"/>
      <c r="O449" s="80">
        <f t="shared" si="27"/>
        <v>0</v>
      </c>
      <c r="P449" s="7"/>
      <c r="Q449" s="10"/>
      <c r="R449" s="7"/>
      <c r="S449" s="7"/>
    </row>
    <row r="450" spans="1:19" x14ac:dyDescent="0.25">
      <c r="A450" s="8"/>
      <c r="B450" s="7"/>
      <c r="C450" s="7"/>
      <c r="D450" s="7"/>
      <c r="E450" s="7"/>
      <c r="F450" s="7"/>
      <c r="G450" s="6"/>
      <c r="H450" s="7"/>
      <c r="I450" s="7"/>
      <c r="J450" s="11"/>
      <c r="K450" s="80">
        <v>0</v>
      </c>
      <c r="L450" s="7"/>
      <c r="M450" s="80">
        <v>0</v>
      </c>
      <c r="N450" s="7"/>
      <c r="O450" s="80">
        <f t="shared" si="27"/>
        <v>0</v>
      </c>
      <c r="P450" s="7"/>
      <c r="Q450" s="10"/>
      <c r="R450" s="7"/>
      <c r="S450" s="7"/>
    </row>
    <row r="451" spans="1:19" x14ac:dyDescent="0.25">
      <c r="A451" s="8"/>
      <c r="B451" s="7"/>
      <c r="C451" s="7"/>
      <c r="D451" s="7"/>
      <c r="E451" s="7"/>
      <c r="F451" s="7"/>
      <c r="G451" s="6"/>
      <c r="H451" s="7"/>
      <c r="I451" s="7"/>
      <c r="J451" s="11"/>
      <c r="K451" s="80">
        <v>0</v>
      </c>
      <c r="L451" s="7"/>
      <c r="M451" s="80">
        <v>0</v>
      </c>
      <c r="N451" s="7"/>
      <c r="O451" s="80">
        <f t="shared" si="27"/>
        <v>0</v>
      </c>
      <c r="P451" s="7"/>
      <c r="Q451" s="10"/>
      <c r="R451" s="7"/>
      <c r="S451" s="7"/>
    </row>
    <row r="452" spans="1:19" x14ac:dyDescent="0.25">
      <c r="A452" s="8"/>
      <c r="B452" s="7"/>
      <c r="C452" s="7"/>
      <c r="D452" s="7"/>
      <c r="E452" s="7"/>
      <c r="F452" s="7"/>
      <c r="G452" s="6"/>
      <c r="H452" s="7"/>
      <c r="I452" s="7"/>
      <c r="J452" s="11"/>
      <c r="K452" s="80">
        <v>0</v>
      </c>
      <c r="L452" s="7"/>
      <c r="M452" s="80">
        <v>0</v>
      </c>
      <c r="N452" s="7"/>
      <c r="O452" s="80">
        <f t="shared" si="27"/>
        <v>0</v>
      </c>
      <c r="P452" s="7"/>
      <c r="Q452" s="10"/>
      <c r="R452" s="7"/>
      <c r="S452" s="7"/>
    </row>
    <row r="453" spans="1:19" x14ac:dyDescent="0.25">
      <c r="A453" s="8"/>
      <c r="B453" s="7"/>
      <c r="C453" s="7"/>
      <c r="D453" s="7"/>
      <c r="E453" s="7"/>
      <c r="F453" s="7"/>
      <c r="G453" s="6"/>
      <c r="H453" s="7"/>
      <c r="I453" s="7"/>
      <c r="J453" s="11"/>
      <c r="K453" s="80">
        <v>0</v>
      </c>
      <c r="L453" s="7"/>
      <c r="M453" s="80">
        <v>0</v>
      </c>
      <c r="N453" s="7"/>
      <c r="O453" s="80">
        <f t="shared" si="27"/>
        <v>0</v>
      </c>
      <c r="P453" s="7"/>
      <c r="Q453" s="10"/>
      <c r="R453" s="7"/>
      <c r="S453" s="7"/>
    </row>
    <row r="454" spans="1:19" x14ac:dyDescent="0.25">
      <c r="A454" s="8"/>
      <c r="B454" s="7"/>
      <c r="C454" s="7"/>
      <c r="D454" s="7"/>
      <c r="E454" s="7"/>
      <c r="F454" s="7"/>
      <c r="G454" s="6"/>
      <c r="H454" s="7"/>
      <c r="I454" s="7"/>
      <c r="J454" s="11"/>
      <c r="K454" s="80">
        <v>0</v>
      </c>
      <c r="L454" s="7"/>
      <c r="M454" s="80">
        <v>0</v>
      </c>
      <c r="N454" s="7"/>
      <c r="O454" s="80">
        <f t="shared" si="27"/>
        <v>0</v>
      </c>
      <c r="P454" s="7"/>
      <c r="Q454" s="10"/>
      <c r="R454" s="7"/>
      <c r="S454" s="7"/>
    </row>
    <row r="455" spans="1:19" x14ac:dyDescent="0.25">
      <c r="A455" s="8"/>
      <c r="B455" s="7"/>
      <c r="C455" s="7"/>
      <c r="D455" s="7"/>
      <c r="E455" s="7"/>
      <c r="F455" s="7"/>
      <c r="G455" s="6"/>
      <c r="H455" s="7"/>
      <c r="I455" s="7"/>
      <c r="J455" s="11"/>
      <c r="K455" s="80">
        <v>0</v>
      </c>
      <c r="L455" s="7"/>
      <c r="M455" s="80">
        <v>0</v>
      </c>
      <c r="N455" s="7"/>
      <c r="O455" s="80">
        <f t="shared" si="27"/>
        <v>0</v>
      </c>
      <c r="P455" s="7"/>
      <c r="Q455" s="10"/>
      <c r="R455" s="7"/>
      <c r="S455" s="7"/>
    </row>
    <row r="456" spans="1:19" x14ac:dyDescent="0.25">
      <c r="A456" s="8"/>
      <c r="B456" s="7"/>
      <c r="C456" s="7"/>
      <c r="D456" s="7"/>
      <c r="E456" s="7"/>
      <c r="F456" s="7"/>
      <c r="G456" s="6"/>
      <c r="H456" s="7"/>
      <c r="I456" s="7"/>
      <c r="J456" s="11"/>
      <c r="K456" s="80">
        <v>0</v>
      </c>
      <c r="L456" s="7"/>
      <c r="M456" s="80">
        <v>0</v>
      </c>
      <c r="N456" s="7"/>
      <c r="O456" s="80">
        <f t="shared" si="27"/>
        <v>0</v>
      </c>
      <c r="P456" s="7"/>
      <c r="Q456" s="10"/>
      <c r="R456" s="7"/>
      <c r="S456" s="7"/>
    </row>
    <row r="457" spans="1:19" x14ac:dyDescent="0.25">
      <c r="A457" s="8"/>
      <c r="B457" s="7"/>
      <c r="C457" s="7"/>
      <c r="D457" s="7"/>
      <c r="E457" s="7"/>
      <c r="F457" s="7"/>
      <c r="G457" s="6"/>
      <c r="H457" s="7"/>
      <c r="I457" s="7"/>
      <c r="J457" s="11"/>
      <c r="K457" s="80">
        <v>0</v>
      </c>
      <c r="L457" s="7"/>
      <c r="M457" s="80">
        <v>0</v>
      </c>
      <c r="N457" s="7"/>
      <c r="O457" s="80">
        <f t="shared" si="27"/>
        <v>0</v>
      </c>
      <c r="P457" s="7"/>
      <c r="Q457" s="10"/>
      <c r="R457" s="7"/>
      <c r="S457" s="7"/>
    </row>
    <row r="458" spans="1:19" x14ac:dyDescent="0.25">
      <c r="A458" s="8"/>
      <c r="B458" s="7"/>
      <c r="C458" s="7"/>
      <c r="D458" s="7"/>
      <c r="E458" s="7"/>
      <c r="F458" s="7"/>
      <c r="G458" s="6"/>
      <c r="H458" s="7"/>
      <c r="I458" s="7"/>
      <c r="J458" s="11"/>
      <c r="K458" s="80">
        <v>0</v>
      </c>
      <c r="L458" s="7"/>
      <c r="M458" s="80">
        <v>0</v>
      </c>
      <c r="N458" s="7"/>
      <c r="O458" s="80">
        <f t="shared" si="27"/>
        <v>0</v>
      </c>
      <c r="P458" s="7"/>
      <c r="Q458" s="10"/>
      <c r="R458" s="7"/>
      <c r="S458" s="7"/>
    </row>
    <row r="459" spans="1:19" x14ac:dyDescent="0.25">
      <c r="A459" s="8"/>
      <c r="B459" s="7"/>
      <c r="C459" s="7"/>
      <c r="D459" s="7"/>
      <c r="E459" s="7"/>
      <c r="F459" s="7"/>
      <c r="G459" s="6"/>
      <c r="H459" s="7"/>
      <c r="I459" s="7"/>
      <c r="J459" s="11"/>
      <c r="K459" s="80">
        <v>0</v>
      </c>
      <c r="L459" s="7"/>
      <c r="M459" s="80">
        <v>0</v>
      </c>
      <c r="N459" s="7"/>
      <c r="O459" s="80">
        <f t="shared" si="27"/>
        <v>0</v>
      </c>
      <c r="P459" s="7"/>
      <c r="Q459" s="10"/>
      <c r="R459" s="7"/>
      <c r="S459" s="7"/>
    </row>
    <row r="460" spans="1:19" x14ac:dyDescent="0.25">
      <c r="A460" s="8"/>
      <c r="B460" s="7"/>
      <c r="C460" s="7"/>
      <c r="D460" s="7"/>
      <c r="E460" s="7"/>
      <c r="F460" s="7"/>
      <c r="G460" s="6"/>
      <c r="H460" s="7"/>
      <c r="I460" s="7"/>
      <c r="J460" s="11"/>
      <c r="K460" s="80">
        <v>0</v>
      </c>
      <c r="L460" s="7"/>
      <c r="M460" s="80">
        <v>0</v>
      </c>
      <c r="N460" s="7"/>
      <c r="O460" s="80">
        <f t="shared" si="27"/>
        <v>0</v>
      </c>
      <c r="P460" s="7"/>
      <c r="Q460" s="10"/>
      <c r="R460" s="7"/>
      <c r="S460" s="7"/>
    </row>
    <row r="461" spans="1:19" x14ac:dyDescent="0.25">
      <c r="A461" s="8"/>
      <c r="B461" s="7"/>
      <c r="C461" s="7"/>
      <c r="D461" s="7"/>
      <c r="E461" s="7"/>
      <c r="F461" s="7"/>
      <c r="G461" s="6"/>
      <c r="H461" s="7"/>
      <c r="I461" s="7"/>
      <c r="J461" s="11"/>
      <c r="K461" s="80">
        <v>0</v>
      </c>
      <c r="L461" s="7"/>
      <c r="M461" s="80">
        <v>0</v>
      </c>
      <c r="N461" s="7"/>
      <c r="O461" s="80">
        <f t="shared" si="27"/>
        <v>0</v>
      </c>
      <c r="P461" s="7"/>
      <c r="Q461" s="10"/>
      <c r="R461" s="7"/>
      <c r="S461" s="7"/>
    </row>
    <row r="462" spans="1:19" x14ac:dyDescent="0.25">
      <c r="A462" s="8"/>
      <c r="B462" s="7"/>
      <c r="C462" s="7"/>
      <c r="D462" s="7"/>
      <c r="E462" s="7"/>
      <c r="F462" s="7"/>
      <c r="G462" s="6"/>
      <c r="H462" s="7"/>
      <c r="I462" s="7"/>
      <c r="J462" s="11"/>
      <c r="K462" s="80">
        <v>0</v>
      </c>
      <c r="L462" s="7"/>
      <c r="M462" s="80">
        <v>0</v>
      </c>
      <c r="N462" s="7"/>
      <c r="O462" s="80">
        <f t="shared" si="27"/>
        <v>0</v>
      </c>
      <c r="P462" s="7"/>
      <c r="Q462" s="10"/>
      <c r="R462" s="7"/>
      <c r="S462" s="7"/>
    </row>
    <row r="463" spans="1:19" x14ac:dyDescent="0.25">
      <c r="A463" s="8"/>
      <c r="B463" s="7"/>
      <c r="C463" s="7"/>
      <c r="D463" s="7"/>
      <c r="E463" s="7"/>
      <c r="F463" s="7"/>
      <c r="G463" s="6"/>
      <c r="H463" s="7"/>
      <c r="I463" s="7"/>
      <c r="J463" s="11"/>
      <c r="K463" s="7"/>
      <c r="L463" s="7"/>
      <c r="M463" s="7"/>
      <c r="N463" s="7"/>
      <c r="O463" s="7"/>
      <c r="P463" s="7"/>
      <c r="Q463" s="10"/>
      <c r="R463" s="7"/>
      <c r="S463" s="7"/>
    </row>
    <row r="464" spans="1:19" x14ac:dyDescent="0.25">
      <c r="A464" s="8"/>
      <c r="B464" s="7"/>
      <c r="C464" s="7"/>
      <c r="D464" s="7"/>
      <c r="E464" s="7"/>
      <c r="F464" s="7"/>
      <c r="G464" s="6"/>
      <c r="H464" s="7"/>
      <c r="I464" s="7"/>
      <c r="J464" s="11"/>
      <c r="K464" s="7"/>
      <c r="L464" s="7"/>
      <c r="M464" s="7"/>
      <c r="N464" s="7"/>
      <c r="O464" s="7"/>
      <c r="P464" s="7"/>
      <c r="Q464" s="10"/>
      <c r="R464" s="7"/>
      <c r="S464" s="7"/>
    </row>
    <row r="465" spans="1:19" x14ac:dyDescent="0.25">
      <c r="A465" s="8"/>
      <c r="B465" s="7"/>
      <c r="C465" s="7"/>
      <c r="D465" s="7"/>
      <c r="E465" s="7"/>
      <c r="F465" s="7"/>
      <c r="G465" s="6"/>
      <c r="H465" s="7"/>
      <c r="I465" s="7"/>
      <c r="J465" s="11"/>
      <c r="K465" s="7"/>
      <c r="L465" s="7"/>
      <c r="M465" s="7"/>
      <c r="N465" s="7"/>
      <c r="O465" s="7"/>
      <c r="P465" s="7"/>
      <c r="Q465" s="10"/>
      <c r="R465" s="7"/>
      <c r="S465" s="7"/>
    </row>
    <row r="466" spans="1:19" x14ac:dyDescent="0.25">
      <c r="A466" s="8"/>
      <c r="B466" s="7"/>
      <c r="C466" s="7"/>
      <c r="D466" s="7"/>
      <c r="E466" s="7"/>
      <c r="F466" s="7"/>
      <c r="G466" s="6"/>
      <c r="H466" s="7"/>
      <c r="I466" s="7"/>
      <c r="J466" s="11"/>
      <c r="K466" s="7"/>
      <c r="L466" s="7"/>
      <c r="M466" s="7"/>
      <c r="N466" s="7"/>
      <c r="O466" s="7"/>
      <c r="P466" s="7"/>
      <c r="Q466" s="10"/>
      <c r="R466" s="7"/>
      <c r="S466" s="7"/>
    </row>
    <row r="467" spans="1:19" x14ac:dyDescent="0.25">
      <c r="A467" s="8"/>
      <c r="B467" s="7"/>
      <c r="C467" s="7"/>
      <c r="D467" s="7"/>
      <c r="E467" s="7"/>
      <c r="F467" s="7"/>
      <c r="G467" s="6"/>
      <c r="H467" s="7"/>
      <c r="I467" s="7"/>
      <c r="J467" s="11"/>
      <c r="K467" s="7"/>
      <c r="L467" s="7"/>
      <c r="M467" s="7"/>
      <c r="N467" s="7"/>
      <c r="O467" s="7"/>
      <c r="P467" s="7"/>
      <c r="Q467" s="10"/>
      <c r="R467" s="7"/>
      <c r="S467" s="7"/>
    </row>
    <row r="468" spans="1:19" x14ac:dyDescent="0.25">
      <c r="A468" s="8"/>
      <c r="B468" s="7"/>
      <c r="C468" s="7"/>
      <c r="D468" s="7"/>
      <c r="E468" s="7"/>
      <c r="F468" s="7"/>
      <c r="G468" s="6"/>
      <c r="H468" s="7"/>
      <c r="I468" s="7"/>
      <c r="J468" s="11"/>
      <c r="K468" s="7"/>
      <c r="L468" s="7"/>
      <c r="M468" s="7"/>
      <c r="N468" s="7"/>
      <c r="O468" s="7"/>
      <c r="P468" s="7"/>
      <c r="Q468" s="10"/>
      <c r="R468" s="7"/>
      <c r="S468" s="7"/>
    </row>
    <row r="469" spans="1:19" x14ac:dyDescent="0.25">
      <c r="A469" s="8"/>
      <c r="B469" s="7"/>
      <c r="C469" s="7"/>
      <c r="D469" s="7"/>
      <c r="E469" s="7"/>
      <c r="F469" s="7"/>
      <c r="G469" s="6"/>
      <c r="H469" s="7"/>
      <c r="I469" s="7"/>
      <c r="J469" s="11"/>
      <c r="K469" s="7"/>
      <c r="L469" s="7"/>
      <c r="M469" s="7"/>
      <c r="N469" s="7"/>
      <c r="O469" s="7"/>
      <c r="P469" s="7"/>
      <c r="Q469" s="10"/>
      <c r="R469" s="7"/>
      <c r="S469" s="7"/>
    </row>
    <row r="470" spans="1:19" x14ac:dyDescent="0.25">
      <c r="A470" s="8"/>
      <c r="B470" s="7"/>
      <c r="C470" s="7"/>
      <c r="D470" s="7"/>
      <c r="E470" s="7"/>
      <c r="F470" s="7"/>
      <c r="G470" s="6"/>
      <c r="H470" s="7"/>
      <c r="I470" s="7"/>
      <c r="J470" s="11"/>
      <c r="K470" s="7"/>
      <c r="L470" s="7"/>
      <c r="M470" s="7"/>
      <c r="N470" s="7"/>
      <c r="O470" s="7"/>
      <c r="P470" s="7"/>
      <c r="Q470" s="10"/>
      <c r="R470" s="7"/>
      <c r="S470" s="7"/>
    </row>
    <row r="471" spans="1:19" x14ac:dyDescent="0.25">
      <c r="A471" s="8"/>
      <c r="B471" s="7"/>
      <c r="C471" s="7"/>
      <c r="D471" s="7"/>
      <c r="E471" s="7"/>
      <c r="F471" s="7"/>
      <c r="G471" s="6"/>
      <c r="H471" s="7"/>
      <c r="I471" s="7"/>
      <c r="J471" s="11"/>
      <c r="K471" s="7"/>
      <c r="L471" s="7"/>
      <c r="M471" s="7"/>
      <c r="N471" s="7"/>
      <c r="O471" s="7"/>
      <c r="P471" s="7"/>
      <c r="Q471" s="10"/>
      <c r="R471" s="7"/>
      <c r="S471" s="7"/>
    </row>
    <row r="472" spans="1:19" x14ac:dyDescent="0.25">
      <c r="A472" s="8"/>
      <c r="B472" s="7"/>
      <c r="C472" s="7"/>
      <c r="D472" s="7"/>
      <c r="E472" s="7"/>
      <c r="F472" s="7"/>
      <c r="G472" s="6"/>
      <c r="H472" s="7"/>
      <c r="I472" s="7"/>
      <c r="J472" s="11"/>
      <c r="K472" s="7"/>
      <c r="L472" s="7"/>
      <c r="M472" s="7"/>
      <c r="N472" s="7"/>
      <c r="O472" s="7"/>
      <c r="P472" s="7"/>
      <c r="Q472" s="10"/>
      <c r="R472" s="7"/>
      <c r="S472" s="7"/>
    </row>
    <row r="473" spans="1:19" x14ac:dyDescent="0.25">
      <c r="A473" s="8"/>
      <c r="B473" s="7"/>
      <c r="C473" s="7"/>
      <c r="D473" s="7"/>
      <c r="E473" s="7"/>
      <c r="F473" s="7"/>
      <c r="G473" s="6"/>
      <c r="H473" s="7"/>
      <c r="I473" s="7"/>
      <c r="J473" s="11"/>
      <c r="K473" s="7"/>
      <c r="L473" s="7"/>
      <c r="M473" s="7"/>
      <c r="N473" s="7"/>
      <c r="O473" s="7"/>
      <c r="P473" s="7"/>
      <c r="Q473" s="10"/>
      <c r="R473" s="7"/>
      <c r="S473" s="7"/>
    </row>
    <row r="474" spans="1:19" x14ac:dyDescent="0.25">
      <c r="A474" s="8"/>
      <c r="B474" s="7"/>
      <c r="C474" s="7"/>
      <c r="D474" s="7"/>
      <c r="E474" s="7"/>
      <c r="F474" s="7"/>
      <c r="G474" s="6"/>
      <c r="H474" s="7"/>
      <c r="I474" s="7"/>
      <c r="J474" s="11"/>
      <c r="K474" s="7"/>
      <c r="L474" s="7"/>
      <c r="M474" s="7"/>
      <c r="N474" s="7"/>
      <c r="O474" s="7"/>
      <c r="P474" s="7"/>
      <c r="Q474" s="10"/>
      <c r="R474" s="7"/>
      <c r="S474" s="7"/>
    </row>
    <row r="475" spans="1:19" x14ac:dyDescent="0.25">
      <c r="A475" s="8"/>
      <c r="B475" s="7"/>
      <c r="C475" s="7"/>
      <c r="D475" s="7"/>
      <c r="E475" s="7"/>
      <c r="F475" s="7"/>
      <c r="G475" s="6"/>
      <c r="H475" s="7"/>
      <c r="I475" s="7"/>
      <c r="J475" s="11"/>
      <c r="K475" s="7"/>
      <c r="L475" s="7"/>
      <c r="M475" s="7"/>
      <c r="N475" s="7"/>
      <c r="O475" s="7"/>
      <c r="P475" s="7"/>
      <c r="Q475" s="10"/>
      <c r="R475" s="7"/>
      <c r="S475" s="7"/>
    </row>
    <row r="476" spans="1:19" x14ac:dyDescent="0.25">
      <c r="A476" s="8"/>
      <c r="B476" s="7"/>
      <c r="C476" s="7"/>
      <c r="D476" s="7"/>
      <c r="E476" s="7"/>
      <c r="F476" s="7"/>
      <c r="G476" s="6"/>
      <c r="H476" s="7"/>
      <c r="I476" s="7"/>
      <c r="J476" s="11"/>
      <c r="K476" s="7"/>
      <c r="L476" s="7"/>
      <c r="M476" s="7"/>
      <c r="N476" s="7"/>
      <c r="O476" s="7"/>
      <c r="P476" s="7"/>
      <c r="Q476" s="10"/>
      <c r="R476" s="7"/>
      <c r="S476" s="7"/>
    </row>
    <row r="477" spans="1:19" x14ac:dyDescent="0.25">
      <c r="A477" s="8"/>
      <c r="B477" s="7"/>
      <c r="C477" s="7"/>
      <c r="D477" s="7"/>
      <c r="E477" s="7"/>
      <c r="F477" s="7"/>
      <c r="G477" s="6"/>
      <c r="H477" s="7"/>
      <c r="I477" s="7"/>
      <c r="J477" s="11"/>
      <c r="K477" s="7"/>
      <c r="L477" s="7"/>
      <c r="M477" s="7"/>
      <c r="N477" s="7"/>
      <c r="O477" s="7"/>
      <c r="P477" s="7"/>
      <c r="Q477" s="10"/>
      <c r="R477" s="7"/>
      <c r="S477" s="7"/>
    </row>
    <row r="478" spans="1:19" x14ac:dyDescent="0.25">
      <c r="A478" s="8"/>
      <c r="B478" s="7"/>
      <c r="C478" s="7"/>
      <c r="D478" s="7"/>
      <c r="E478" s="7"/>
      <c r="F478" s="7"/>
      <c r="G478" s="6"/>
      <c r="H478" s="7"/>
      <c r="I478" s="7"/>
      <c r="J478" s="11"/>
      <c r="K478" s="7"/>
      <c r="L478" s="7"/>
      <c r="M478" s="7"/>
      <c r="N478" s="7"/>
      <c r="O478" s="7"/>
      <c r="P478" s="7"/>
      <c r="Q478" s="10"/>
      <c r="R478" s="7"/>
      <c r="S478" s="7"/>
    </row>
    <row r="479" spans="1:19" x14ac:dyDescent="0.25">
      <c r="A479" s="8"/>
      <c r="B479" s="7"/>
      <c r="C479" s="7"/>
      <c r="D479" s="7"/>
      <c r="E479" s="7"/>
      <c r="F479" s="7"/>
      <c r="G479" s="6"/>
      <c r="H479" s="7"/>
      <c r="I479" s="7"/>
      <c r="J479" s="11"/>
      <c r="K479" s="7"/>
      <c r="L479" s="7"/>
      <c r="M479" s="7"/>
      <c r="N479" s="7"/>
      <c r="O479" s="7"/>
      <c r="P479" s="7"/>
      <c r="Q479" s="10"/>
      <c r="R479" s="7"/>
      <c r="S479" s="7"/>
    </row>
    <row r="480" spans="1:19" x14ac:dyDescent="0.25">
      <c r="A480" s="8"/>
      <c r="B480" s="7"/>
      <c r="C480" s="7"/>
      <c r="D480" s="7"/>
      <c r="E480" s="7"/>
      <c r="F480" s="7"/>
      <c r="G480" s="6"/>
      <c r="H480" s="7"/>
      <c r="I480" s="7"/>
      <c r="J480" s="11"/>
      <c r="K480" s="7"/>
      <c r="L480" s="7"/>
      <c r="M480" s="7"/>
      <c r="N480" s="7"/>
      <c r="O480" s="7"/>
      <c r="P480" s="7"/>
      <c r="Q480" s="10"/>
      <c r="R480" s="7"/>
      <c r="S480" s="7"/>
    </row>
    <row r="481" spans="1:19" x14ac:dyDescent="0.25">
      <c r="A481" s="8"/>
      <c r="B481" s="7"/>
      <c r="C481" s="7"/>
      <c r="D481" s="7"/>
      <c r="E481" s="7"/>
      <c r="F481" s="7"/>
      <c r="G481" s="6"/>
      <c r="H481" s="7"/>
      <c r="I481" s="7"/>
      <c r="J481" s="11"/>
      <c r="K481" s="7"/>
      <c r="L481" s="7"/>
      <c r="M481" s="7"/>
      <c r="N481" s="7"/>
      <c r="O481" s="7"/>
      <c r="P481" s="7"/>
      <c r="Q481" s="10"/>
      <c r="R481" s="7"/>
      <c r="S481" s="7"/>
    </row>
    <row r="482" spans="1:19" x14ac:dyDescent="0.25">
      <c r="A482" s="8"/>
      <c r="B482" s="7"/>
      <c r="C482" s="7"/>
      <c r="D482" s="7"/>
      <c r="E482" s="7"/>
      <c r="F482" s="7"/>
      <c r="G482" s="6"/>
      <c r="H482" s="7"/>
      <c r="I482" s="7"/>
      <c r="J482" s="11"/>
      <c r="K482" s="7"/>
      <c r="L482" s="7"/>
      <c r="M482" s="7"/>
      <c r="N482" s="7"/>
      <c r="O482" s="7"/>
      <c r="P482" s="7"/>
      <c r="Q482" s="10"/>
      <c r="R482" s="7"/>
      <c r="S482" s="7"/>
    </row>
    <row r="483" spans="1:19" x14ac:dyDescent="0.25">
      <c r="A483" s="8"/>
      <c r="B483" s="7"/>
      <c r="C483" s="7"/>
      <c r="D483" s="7"/>
      <c r="E483" s="7"/>
      <c r="F483" s="7"/>
      <c r="G483" s="6"/>
      <c r="H483" s="7"/>
      <c r="I483" s="7"/>
      <c r="J483" s="11"/>
      <c r="K483" s="7"/>
      <c r="L483" s="7"/>
      <c r="M483" s="7"/>
      <c r="N483" s="7"/>
      <c r="O483" s="7"/>
      <c r="P483" s="7"/>
      <c r="Q483" s="10"/>
      <c r="R483" s="7"/>
      <c r="S483" s="7"/>
    </row>
    <row r="484" spans="1:19" x14ac:dyDescent="0.25">
      <c r="A484" s="8"/>
      <c r="B484" s="7"/>
      <c r="C484" s="7"/>
      <c r="D484" s="7"/>
      <c r="E484" s="7"/>
      <c r="F484" s="7"/>
      <c r="G484" s="6"/>
      <c r="H484" s="7"/>
      <c r="I484" s="7"/>
      <c r="J484" s="11"/>
      <c r="K484" s="7"/>
      <c r="L484" s="7"/>
      <c r="M484" s="7"/>
      <c r="N484" s="7"/>
      <c r="O484" s="7"/>
      <c r="P484" s="7"/>
      <c r="Q484" s="10"/>
      <c r="R484" s="7"/>
      <c r="S484" s="7"/>
    </row>
    <row r="485" spans="1:19" x14ac:dyDescent="0.25">
      <c r="A485" s="8"/>
      <c r="B485" s="7"/>
      <c r="C485" s="7"/>
      <c r="D485" s="7"/>
      <c r="E485" s="7"/>
      <c r="F485" s="7"/>
      <c r="G485" s="6"/>
      <c r="H485" s="7"/>
      <c r="I485" s="7"/>
      <c r="J485" s="11"/>
      <c r="K485" s="7"/>
      <c r="L485" s="7"/>
      <c r="M485" s="7"/>
      <c r="N485" s="7"/>
      <c r="O485" s="7"/>
      <c r="P485" s="7"/>
      <c r="Q485" s="10"/>
      <c r="R485" s="7"/>
      <c r="S485" s="7"/>
    </row>
    <row r="486" spans="1:19" x14ac:dyDescent="0.25">
      <c r="A486" s="8"/>
      <c r="B486" s="7"/>
      <c r="C486" s="7"/>
      <c r="D486" s="7"/>
      <c r="E486" s="7"/>
      <c r="F486" s="7"/>
      <c r="G486" s="6"/>
      <c r="H486" s="7"/>
      <c r="I486" s="7"/>
      <c r="J486" s="11"/>
      <c r="K486" s="7"/>
      <c r="L486" s="7"/>
      <c r="M486" s="7"/>
      <c r="N486" s="7"/>
      <c r="O486" s="7"/>
      <c r="P486" s="7"/>
      <c r="Q486" s="10"/>
      <c r="R486" s="7"/>
      <c r="S486" s="7"/>
    </row>
    <row r="487" spans="1:19" x14ac:dyDescent="0.25">
      <c r="A487" s="8"/>
      <c r="B487" s="7"/>
      <c r="C487" s="7"/>
      <c r="D487" s="7"/>
      <c r="E487" s="7"/>
      <c r="F487" s="7"/>
      <c r="G487" s="6"/>
      <c r="H487" s="7"/>
      <c r="I487" s="7"/>
      <c r="J487" s="11"/>
      <c r="K487" s="7"/>
      <c r="L487" s="7"/>
      <c r="M487" s="7"/>
      <c r="N487" s="7"/>
      <c r="O487" s="7"/>
      <c r="P487" s="7"/>
      <c r="Q487" s="10"/>
      <c r="R487" s="7"/>
      <c r="S487" s="7"/>
    </row>
    <row r="488" spans="1:19" x14ac:dyDescent="0.25">
      <c r="A488" s="8"/>
      <c r="B488" s="7"/>
      <c r="C488" s="7"/>
      <c r="D488" s="7"/>
      <c r="E488" s="7"/>
      <c r="F488" s="7"/>
      <c r="G488" s="6"/>
      <c r="H488" s="7"/>
      <c r="I488" s="7"/>
      <c r="J488" s="11"/>
      <c r="K488" s="7"/>
      <c r="L488" s="7"/>
      <c r="M488" s="7"/>
      <c r="N488" s="7"/>
      <c r="O488" s="7"/>
      <c r="P488" s="7"/>
      <c r="Q488" s="10"/>
      <c r="R488" s="7"/>
      <c r="S488" s="7"/>
    </row>
    <row r="489" spans="1:19" x14ac:dyDescent="0.25">
      <c r="A489" s="8"/>
      <c r="B489" s="7"/>
      <c r="C489" s="7"/>
      <c r="D489" s="7"/>
      <c r="E489" s="7"/>
      <c r="F489" s="7"/>
      <c r="G489" s="6"/>
      <c r="H489" s="7"/>
      <c r="I489" s="7"/>
      <c r="J489" s="11"/>
      <c r="K489" s="7"/>
      <c r="L489" s="7"/>
      <c r="M489" s="7"/>
      <c r="N489" s="7"/>
      <c r="O489" s="7"/>
      <c r="P489" s="7"/>
      <c r="Q489" s="10"/>
      <c r="R489" s="7"/>
      <c r="S489" s="7"/>
    </row>
    <row r="490" spans="1:19" x14ac:dyDescent="0.25">
      <c r="A490" s="8"/>
      <c r="B490" s="7"/>
      <c r="C490" s="7"/>
      <c r="D490" s="7"/>
      <c r="E490" s="7"/>
      <c r="F490" s="7"/>
      <c r="G490" s="6"/>
      <c r="H490" s="7"/>
      <c r="I490" s="7"/>
      <c r="J490" s="11"/>
      <c r="K490" s="7"/>
      <c r="L490" s="7"/>
      <c r="M490" s="7"/>
      <c r="N490" s="7"/>
      <c r="O490" s="7"/>
      <c r="P490" s="7"/>
      <c r="Q490" s="10"/>
      <c r="R490" s="7"/>
      <c r="S490" s="7"/>
    </row>
    <row r="491" spans="1:19" x14ac:dyDescent="0.25">
      <c r="A491" s="8"/>
      <c r="B491" s="7"/>
      <c r="C491" s="7"/>
      <c r="D491" s="7"/>
      <c r="E491" s="7"/>
      <c r="F491" s="7"/>
      <c r="G491" s="6"/>
      <c r="H491" s="7"/>
      <c r="I491" s="7"/>
      <c r="J491" s="11"/>
      <c r="K491" s="7"/>
      <c r="L491" s="7"/>
      <c r="M491" s="7"/>
      <c r="N491" s="7"/>
      <c r="O491" s="7"/>
      <c r="P491" s="7"/>
      <c r="Q491" s="10"/>
      <c r="R491" s="7"/>
      <c r="S491" s="7"/>
    </row>
    <row r="492" spans="1:19" x14ac:dyDescent="0.25">
      <c r="A492" s="8"/>
      <c r="B492" s="7"/>
      <c r="C492" s="7"/>
      <c r="D492" s="7"/>
      <c r="E492" s="7"/>
      <c r="F492" s="7"/>
      <c r="G492" s="6"/>
      <c r="H492" s="7"/>
      <c r="I492" s="7"/>
      <c r="J492" s="11"/>
      <c r="K492" s="7"/>
      <c r="L492" s="7"/>
      <c r="M492" s="7"/>
      <c r="N492" s="7"/>
      <c r="O492" s="7"/>
      <c r="P492" s="7"/>
      <c r="Q492" s="10"/>
      <c r="R492" s="7"/>
      <c r="S492" s="7"/>
    </row>
    <row r="493" spans="1:19" x14ac:dyDescent="0.25">
      <c r="A493" s="8"/>
      <c r="B493" s="7"/>
      <c r="C493" s="7"/>
      <c r="D493" s="7"/>
      <c r="E493" s="7"/>
      <c r="F493" s="7"/>
      <c r="G493" s="6"/>
      <c r="H493" s="7"/>
      <c r="I493" s="7"/>
      <c r="J493" s="11"/>
      <c r="K493" s="7"/>
      <c r="L493" s="7"/>
      <c r="M493" s="7"/>
      <c r="N493" s="7"/>
      <c r="O493" s="7"/>
      <c r="P493" s="7"/>
      <c r="Q493" s="10"/>
      <c r="R493" s="7"/>
      <c r="S493" s="7"/>
    </row>
    <row r="494" spans="1:19" x14ac:dyDescent="0.25">
      <c r="A494" s="8"/>
      <c r="B494" s="7"/>
      <c r="C494" s="7"/>
      <c r="D494" s="7"/>
      <c r="E494" s="7"/>
      <c r="F494" s="7"/>
      <c r="G494" s="6"/>
      <c r="H494" s="7"/>
      <c r="I494" s="7"/>
      <c r="J494" s="11"/>
      <c r="K494" s="7"/>
      <c r="L494" s="7"/>
      <c r="M494" s="7"/>
      <c r="N494" s="7"/>
      <c r="O494" s="7"/>
      <c r="P494" s="7"/>
      <c r="Q494" s="10"/>
      <c r="R494" s="7"/>
      <c r="S494" s="7"/>
    </row>
    <row r="495" spans="1:19" x14ac:dyDescent="0.25">
      <c r="A495" s="8"/>
      <c r="B495" s="7"/>
      <c r="C495" s="7"/>
      <c r="D495" s="7"/>
      <c r="E495" s="7"/>
      <c r="F495" s="7"/>
      <c r="G495" s="6"/>
      <c r="H495" s="7"/>
      <c r="I495" s="7"/>
      <c r="J495" s="11"/>
      <c r="K495" s="7"/>
      <c r="L495" s="7"/>
      <c r="M495" s="7"/>
      <c r="N495" s="7"/>
      <c r="O495" s="7"/>
      <c r="P495" s="7"/>
      <c r="Q495" s="10"/>
      <c r="R495" s="7"/>
      <c r="S495" s="7"/>
    </row>
    <row r="496" spans="1:19" x14ac:dyDescent="0.25">
      <c r="A496" s="8"/>
      <c r="B496" s="7"/>
      <c r="C496" s="7"/>
      <c r="D496" s="7"/>
      <c r="E496" s="7"/>
      <c r="F496" s="7"/>
      <c r="G496" s="6"/>
      <c r="H496" s="7"/>
      <c r="I496" s="7"/>
      <c r="J496" s="11"/>
      <c r="K496" s="7"/>
      <c r="L496" s="7"/>
      <c r="M496" s="7"/>
      <c r="N496" s="7"/>
      <c r="O496" s="7"/>
      <c r="P496" s="7"/>
      <c r="Q496" s="10"/>
      <c r="R496" s="7"/>
      <c r="S496" s="7"/>
    </row>
    <row r="497" spans="1:19" x14ac:dyDescent="0.25">
      <c r="A497" s="8"/>
      <c r="B497" s="7"/>
      <c r="C497" s="7"/>
      <c r="D497" s="7"/>
      <c r="E497" s="7"/>
      <c r="F497" s="7"/>
      <c r="G497" s="6"/>
      <c r="H497" s="7"/>
      <c r="I497" s="7"/>
      <c r="J497" s="11"/>
      <c r="K497" s="7"/>
      <c r="L497" s="7"/>
      <c r="M497" s="7"/>
      <c r="N497" s="7"/>
      <c r="O497" s="7"/>
      <c r="P497" s="7"/>
      <c r="Q497" s="10"/>
      <c r="R497" s="7"/>
      <c r="S497" s="7"/>
    </row>
    <row r="498" spans="1:19" x14ac:dyDescent="0.25">
      <c r="A498" s="8"/>
      <c r="B498" s="7"/>
      <c r="C498" s="7"/>
      <c r="D498" s="7"/>
      <c r="E498" s="7"/>
      <c r="F498" s="7"/>
      <c r="G498" s="6"/>
      <c r="H498" s="7"/>
      <c r="I498" s="7"/>
      <c r="J498" s="11"/>
      <c r="K498" s="7"/>
      <c r="L498" s="7"/>
      <c r="M498" s="7"/>
      <c r="N498" s="7"/>
      <c r="O498" s="7"/>
      <c r="P498" s="7"/>
      <c r="Q498" s="10"/>
      <c r="R498" s="7"/>
      <c r="S498" s="7"/>
    </row>
    <row r="499" spans="1:19" x14ac:dyDescent="0.25">
      <c r="A499" s="8"/>
      <c r="B499" s="7"/>
      <c r="C499" s="7"/>
      <c r="D499" s="7"/>
      <c r="E499" s="7"/>
      <c r="F499" s="7"/>
      <c r="G499" s="6"/>
      <c r="H499" s="7"/>
      <c r="I499" s="7"/>
      <c r="J499" s="11"/>
      <c r="K499" s="7"/>
      <c r="L499" s="7"/>
      <c r="M499" s="7"/>
      <c r="N499" s="7"/>
      <c r="O499" s="7"/>
      <c r="P499" s="7"/>
      <c r="Q499" s="10"/>
      <c r="R499" s="7"/>
      <c r="S499" s="7"/>
    </row>
    <row r="500" spans="1:19" x14ac:dyDescent="0.25">
      <c r="A500" s="8"/>
      <c r="B500" s="7"/>
      <c r="C500" s="7"/>
      <c r="D500" s="7"/>
      <c r="E500" s="7"/>
      <c r="F500" s="7"/>
      <c r="G500" s="6"/>
      <c r="H500" s="7"/>
      <c r="I500" s="7"/>
      <c r="J500" s="11"/>
      <c r="K500" s="7"/>
      <c r="L500" s="7"/>
      <c r="M500" s="7"/>
      <c r="N500" s="7"/>
      <c r="O500" s="7"/>
      <c r="P500" s="7"/>
      <c r="Q500" s="10"/>
      <c r="R500" s="7"/>
      <c r="S500" s="7"/>
    </row>
    <row r="501" spans="1:19" x14ac:dyDescent="0.25">
      <c r="A501" s="8"/>
      <c r="B501" s="7"/>
      <c r="C501" s="7"/>
      <c r="D501" s="7"/>
      <c r="E501" s="7"/>
      <c r="F501" s="7"/>
      <c r="G501" s="6"/>
      <c r="H501" s="7"/>
      <c r="I501" s="7"/>
      <c r="J501" s="11"/>
      <c r="K501" s="7"/>
      <c r="L501" s="7"/>
      <c r="M501" s="7"/>
      <c r="N501" s="7"/>
      <c r="O501" s="7"/>
      <c r="P501" s="7"/>
      <c r="Q501" s="10"/>
      <c r="R501" s="7"/>
      <c r="S501" s="7"/>
    </row>
    <row r="502" spans="1:19" x14ac:dyDescent="0.25">
      <c r="A502" s="8"/>
      <c r="B502" s="7"/>
      <c r="C502" s="7"/>
      <c r="D502" s="7"/>
      <c r="E502" s="7"/>
      <c r="F502" s="7"/>
      <c r="G502" s="6"/>
      <c r="H502" s="7"/>
      <c r="I502" s="7"/>
      <c r="J502" s="11"/>
      <c r="K502" s="7"/>
      <c r="L502" s="7"/>
      <c r="M502" s="7"/>
      <c r="N502" s="7"/>
      <c r="O502" s="7"/>
      <c r="P502" s="7"/>
      <c r="Q502" s="10"/>
      <c r="R502" s="7"/>
      <c r="S502" s="7"/>
    </row>
    <row r="503" spans="1:19" x14ac:dyDescent="0.25">
      <c r="A503" s="8"/>
      <c r="B503" s="7"/>
      <c r="C503" s="7"/>
      <c r="D503" s="7"/>
      <c r="E503" s="7"/>
      <c r="F503" s="7"/>
      <c r="G503" s="6"/>
      <c r="H503" s="7"/>
      <c r="I503" s="7"/>
      <c r="J503" s="11"/>
      <c r="K503" s="7"/>
      <c r="L503" s="7"/>
      <c r="M503" s="7"/>
      <c r="N503" s="7"/>
      <c r="O503" s="7"/>
      <c r="P503" s="7"/>
      <c r="Q503" s="10"/>
      <c r="R503" s="7"/>
      <c r="S503" s="7"/>
    </row>
    <row r="504" spans="1:19" x14ac:dyDescent="0.25">
      <c r="A504" s="8"/>
      <c r="B504" s="7"/>
      <c r="C504" s="7"/>
      <c r="D504" s="7"/>
      <c r="E504" s="7"/>
      <c r="F504" s="7"/>
      <c r="G504" s="6"/>
      <c r="H504" s="7"/>
      <c r="I504" s="7"/>
      <c r="J504" s="11"/>
      <c r="K504" s="7"/>
      <c r="L504" s="7"/>
      <c r="M504" s="7"/>
      <c r="N504" s="7"/>
      <c r="O504" s="7"/>
      <c r="P504" s="7"/>
      <c r="Q504" s="10"/>
      <c r="R504" s="7"/>
      <c r="S504" s="7"/>
    </row>
    <row r="505" spans="1:19" x14ac:dyDescent="0.25">
      <c r="A505" s="8"/>
      <c r="B505" s="7"/>
      <c r="C505" s="7"/>
      <c r="D505" s="7"/>
      <c r="E505" s="7"/>
      <c r="F505" s="7"/>
      <c r="G505" s="6"/>
      <c r="H505" s="7"/>
      <c r="I505" s="7"/>
      <c r="J505" s="11"/>
      <c r="K505" s="7"/>
      <c r="L505" s="7"/>
      <c r="M505" s="7"/>
      <c r="N505" s="7"/>
      <c r="O505" s="7"/>
      <c r="P505" s="7"/>
      <c r="Q505" s="10"/>
      <c r="R505" s="7"/>
      <c r="S505" s="7"/>
    </row>
    <row r="506" spans="1:19" x14ac:dyDescent="0.25">
      <c r="A506" s="8"/>
      <c r="B506" s="7"/>
      <c r="C506" s="7"/>
      <c r="D506" s="7"/>
      <c r="E506" s="7"/>
      <c r="F506" s="7"/>
      <c r="G506" s="6"/>
      <c r="H506" s="7"/>
      <c r="I506" s="7"/>
      <c r="J506" s="11"/>
      <c r="K506" s="7"/>
      <c r="L506" s="7"/>
      <c r="M506" s="7"/>
      <c r="N506" s="7"/>
      <c r="O506" s="7"/>
      <c r="P506" s="7"/>
      <c r="Q506" s="10"/>
      <c r="R506" s="7"/>
      <c r="S506" s="7"/>
    </row>
    <row r="507" spans="1:19" x14ac:dyDescent="0.25">
      <c r="A507" s="8"/>
      <c r="B507" s="7"/>
      <c r="C507" s="7"/>
      <c r="D507" s="7"/>
      <c r="E507" s="7"/>
      <c r="F507" s="7"/>
      <c r="G507" s="6"/>
      <c r="H507" s="7"/>
      <c r="I507" s="7"/>
      <c r="J507" s="11"/>
      <c r="K507" s="7"/>
      <c r="L507" s="7"/>
      <c r="M507" s="7"/>
      <c r="N507" s="7"/>
      <c r="O507" s="7"/>
      <c r="P507" s="7"/>
      <c r="Q507" s="10"/>
      <c r="R507" s="7"/>
      <c r="S507" s="7"/>
    </row>
    <row r="508" spans="1:19" x14ac:dyDescent="0.25">
      <c r="A508" s="8"/>
      <c r="B508" s="7"/>
      <c r="C508" s="7"/>
      <c r="D508" s="7"/>
      <c r="E508" s="7"/>
      <c r="F508" s="7"/>
      <c r="G508" s="6"/>
      <c r="H508" s="7"/>
      <c r="I508" s="7"/>
      <c r="J508" s="11"/>
      <c r="K508" s="7"/>
      <c r="L508" s="7"/>
      <c r="M508" s="7"/>
      <c r="N508" s="7"/>
      <c r="O508" s="7"/>
      <c r="P508" s="7"/>
      <c r="Q508" s="10"/>
      <c r="R508" s="7"/>
      <c r="S508" s="7"/>
    </row>
    <row r="509" spans="1:19" x14ac:dyDescent="0.25">
      <c r="A509" s="8"/>
      <c r="B509" s="7"/>
      <c r="C509" s="7"/>
      <c r="D509" s="7"/>
      <c r="E509" s="7"/>
      <c r="F509" s="7"/>
      <c r="G509" s="6"/>
      <c r="H509" s="7"/>
      <c r="I509" s="7"/>
      <c r="J509" s="11"/>
      <c r="K509" s="7"/>
      <c r="L509" s="7"/>
      <c r="M509" s="7"/>
      <c r="N509" s="7"/>
      <c r="O509" s="7"/>
      <c r="P509" s="7"/>
      <c r="Q509" s="10"/>
      <c r="R509" s="7"/>
      <c r="S509" s="7"/>
    </row>
    <row r="510" spans="1:19" x14ac:dyDescent="0.25">
      <c r="A510" s="8"/>
      <c r="B510" s="7"/>
      <c r="C510" s="7"/>
      <c r="D510" s="7"/>
      <c r="E510" s="7"/>
      <c r="F510" s="7"/>
      <c r="G510" s="6"/>
      <c r="H510" s="7"/>
      <c r="I510" s="7"/>
      <c r="J510" s="11"/>
      <c r="K510" s="7"/>
      <c r="L510" s="7"/>
      <c r="M510" s="7"/>
      <c r="N510" s="7"/>
      <c r="O510" s="7"/>
      <c r="P510" s="7"/>
      <c r="Q510" s="10"/>
      <c r="R510" s="7"/>
      <c r="S510" s="7"/>
    </row>
    <row r="511" spans="1:19" x14ac:dyDescent="0.25">
      <c r="A511" s="8"/>
      <c r="B511" s="7"/>
      <c r="C511" s="7"/>
      <c r="D511" s="7"/>
      <c r="E511" s="7"/>
      <c r="F511" s="7"/>
      <c r="G511" s="6"/>
      <c r="H511" s="7"/>
      <c r="I511" s="7"/>
      <c r="J511" s="11"/>
      <c r="K511" s="7"/>
      <c r="L511" s="7"/>
      <c r="M511" s="7"/>
      <c r="N511" s="7"/>
      <c r="O511" s="7"/>
      <c r="P511" s="7"/>
      <c r="Q511" s="10"/>
      <c r="R511" s="7"/>
      <c r="S511" s="7"/>
    </row>
    <row r="512" spans="1:19" x14ac:dyDescent="0.25">
      <c r="A512" s="8"/>
      <c r="B512" s="7"/>
      <c r="C512" s="7"/>
      <c r="D512" s="7"/>
      <c r="E512" s="7"/>
      <c r="F512" s="7"/>
      <c r="G512" s="6"/>
      <c r="H512" s="7"/>
      <c r="I512" s="7"/>
      <c r="J512" s="11"/>
      <c r="K512" s="7"/>
      <c r="L512" s="7"/>
      <c r="M512" s="7"/>
      <c r="N512" s="7"/>
      <c r="O512" s="7"/>
      <c r="P512" s="7"/>
      <c r="Q512" s="10"/>
      <c r="R512" s="7"/>
      <c r="S512" s="7"/>
    </row>
    <row r="513" spans="1:19" x14ac:dyDescent="0.25">
      <c r="A513" s="8"/>
      <c r="B513" s="7"/>
      <c r="C513" s="7"/>
      <c r="D513" s="7"/>
      <c r="E513" s="7"/>
      <c r="F513" s="7"/>
      <c r="G513" s="6"/>
      <c r="H513" s="7"/>
      <c r="I513" s="7"/>
      <c r="J513" s="11"/>
      <c r="K513" s="7"/>
      <c r="L513" s="7"/>
      <c r="M513" s="7"/>
      <c r="N513" s="7"/>
      <c r="O513" s="7"/>
      <c r="P513" s="7"/>
      <c r="Q513" s="10"/>
      <c r="R513" s="7"/>
      <c r="S513" s="7"/>
    </row>
    <row r="514" spans="1:19" x14ac:dyDescent="0.25">
      <c r="A514" s="8"/>
      <c r="B514" s="7"/>
      <c r="C514" s="7"/>
      <c r="D514" s="7"/>
      <c r="E514" s="7"/>
      <c r="F514" s="7"/>
      <c r="G514" s="6"/>
      <c r="H514" s="7"/>
      <c r="I514" s="7"/>
      <c r="J514" s="11"/>
      <c r="K514" s="7"/>
      <c r="L514" s="7"/>
      <c r="M514" s="7"/>
      <c r="N514" s="7"/>
      <c r="O514" s="7"/>
      <c r="P514" s="7"/>
      <c r="Q514" s="10"/>
      <c r="R514" s="7"/>
      <c r="S514" s="7"/>
    </row>
    <row r="515" spans="1:19" x14ac:dyDescent="0.25">
      <c r="A515" s="8"/>
      <c r="B515" s="7"/>
      <c r="C515" s="7"/>
      <c r="D515" s="7"/>
      <c r="E515" s="7"/>
      <c r="F515" s="7"/>
      <c r="G515" s="6"/>
      <c r="H515" s="7"/>
      <c r="I515" s="7"/>
      <c r="J515" s="11"/>
      <c r="K515" s="7"/>
      <c r="L515" s="7"/>
      <c r="M515" s="7"/>
      <c r="N515" s="7"/>
      <c r="O515" s="7"/>
      <c r="P515" s="7"/>
      <c r="Q515" s="10"/>
      <c r="R515" s="7"/>
      <c r="S515" s="7"/>
    </row>
    <row r="516" spans="1:19" x14ac:dyDescent="0.25">
      <c r="A516" s="8"/>
      <c r="B516" s="7"/>
      <c r="C516" s="7"/>
      <c r="D516" s="7"/>
      <c r="E516" s="7"/>
      <c r="F516" s="7"/>
      <c r="G516" s="6"/>
      <c r="H516" s="7"/>
      <c r="I516" s="7"/>
      <c r="J516" s="11"/>
      <c r="K516" s="7"/>
      <c r="L516" s="7"/>
      <c r="M516" s="7"/>
      <c r="N516" s="7"/>
      <c r="O516" s="7"/>
      <c r="P516" s="7"/>
      <c r="Q516" s="10"/>
      <c r="R516" s="7"/>
      <c r="S516" s="7"/>
    </row>
    <row r="517" spans="1:19" x14ac:dyDescent="0.25">
      <c r="A517" s="8"/>
      <c r="B517" s="7"/>
      <c r="C517" s="7"/>
      <c r="D517" s="7"/>
      <c r="E517" s="7"/>
      <c r="F517" s="7"/>
      <c r="G517" s="6"/>
      <c r="H517" s="7"/>
      <c r="I517" s="7"/>
      <c r="J517" s="11"/>
      <c r="K517" s="7"/>
      <c r="L517" s="7"/>
      <c r="M517" s="7"/>
      <c r="N517" s="7"/>
      <c r="O517" s="7"/>
      <c r="P517" s="7"/>
      <c r="Q517" s="10"/>
      <c r="R517" s="7"/>
      <c r="S517" s="7"/>
    </row>
    <row r="518" spans="1:19" x14ac:dyDescent="0.25">
      <c r="A518" s="8"/>
      <c r="B518" s="7"/>
      <c r="C518" s="7"/>
      <c r="D518" s="7"/>
      <c r="E518" s="7"/>
      <c r="F518" s="7"/>
      <c r="G518" s="6"/>
      <c r="H518" s="7"/>
      <c r="I518" s="7"/>
      <c r="J518" s="11"/>
      <c r="K518" s="7"/>
      <c r="L518" s="7"/>
      <c r="M518" s="7"/>
      <c r="N518" s="7"/>
      <c r="O518" s="7"/>
      <c r="P518" s="7"/>
      <c r="Q518" s="10"/>
      <c r="R518" s="7"/>
      <c r="S518" s="7"/>
    </row>
    <row r="519" spans="1:19" x14ac:dyDescent="0.25">
      <c r="A519" s="8"/>
      <c r="B519" s="7"/>
      <c r="C519" s="7"/>
      <c r="D519" s="7"/>
      <c r="E519" s="7"/>
      <c r="F519" s="7"/>
      <c r="G519" s="6"/>
      <c r="H519" s="7"/>
      <c r="I519" s="7"/>
      <c r="J519" s="11"/>
      <c r="K519" s="7"/>
      <c r="L519" s="7"/>
      <c r="M519" s="7"/>
      <c r="N519" s="7"/>
      <c r="O519" s="7"/>
      <c r="P519" s="7"/>
      <c r="Q519" s="10"/>
      <c r="R519" s="7"/>
      <c r="S519" s="7"/>
    </row>
    <row r="520" spans="1:19" x14ac:dyDescent="0.25">
      <c r="A520" s="8"/>
      <c r="B520" s="7"/>
      <c r="C520" s="7"/>
      <c r="D520" s="7"/>
      <c r="E520" s="7"/>
      <c r="F520" s="7"/>
      <c r="G520" s="6"/>
      <c r="H520" s="7"/>
      <c r="I520" s="7"/>
      <c r="J520" s="11"/>
      <c r="K520" s="7"/>
      <c r="L520" s="7"/>
      <c r="M520" s="7"/>
      <c r="N520" s="7"/>
      <c r="O520" s="7"/>
      <c r="P520" s="7"/>
      <c r="Q520" s="10"/>
      <c r="R520" s="7"/>
      <c r="S520" s="7"/>
    </row>
    <row r="521" spans="1:19" x14ac:dyDescent="0.25">
      <c r="A521" s="8"/>
      <c r="B521" s="7"/>
      <c r="C521" s="7"/>
      <c r="D521" s="7"/>
      <c r="E521" s="7"/>
      <c r="F521" s="7"/>
      <c r="G521" s="6"/>
      <c r="H521" s="7"/>
      <c r="I521" s="7"/>
      <c r="J521" s="11"/>
      <c r="K521" s="7"/>
      <c r="L521" s="7"/>
      <c r="M521" s="7"/>
      <c r="N521" s="7"/>
      <c r="O521" s="7"/>
      <c r="P521" s="7"/>
      <c r="Q521" s="10"/>
      <c r="R521" s="7"/>
      <c r="S521" s="7"/>
    </row>
    <row r="522" spans="1:19" x14ac:dyDescent="0.25">
      <c r="A522" s="8"/>
      <c r="B522" s="7"/>
      <c r="C522" s="7"/>
      <c r="D522" s="7"/>
      <c r="E522" s="7"/>
      <c r="F522" s="7"/>
      <c r="G522" s="6"/>
      <c r="H522" s="7"/>
      <c r="I522" s="7"/>
      <c r="J522" s="11"/>
      <c r="K522" s="7"/>
      <c r="L522" s="7"/>
      <c r="M522" s="7"/>
      <c r="N522" s="7"/>
      <c r="O522" s="7"/>
      <c r="P522" s="7"/>
      <c r="Q522" s="10"/>
      <c r="R522" s="7"/>
      <c r="S522" s="7"/>
    </row>
    <row r="523" spans="1:19" x14ac:dyDescent="0.25">
      <c r="A523" s="8"/>
      <c r="B523" s="7"/>
      <c r="C523" s="7"/>
      <c r="D523" s="7"/>
      <c r="E523" s="7"/>
      <c r="F523" s="7"/>
      <c r="G523" s="6"/>
      <c r="H523" s="7"/>
      <c r="I523" s="7"/>
      <c r="J523" s="11"/>
      <c r="K523" s="7"/>
      <c r="L523" s="7"/>
      <c r="M523" s="7"/>
      <c r="N523" s="7"/>
      <c r="O523" s="7"/>
      <c r="P523" s="7"/>
      <c r="Q523" s="10"/>
      <c r="R523" s="7"/>
      <c r="S523" s="7"/>
    </row>
    <row r="524" spans="1:19" x14ac:dyDescent="0.25">
      <c r="A524" s="8"/>
      <c r="B524" s="7"/>
      <c r="C524" s="7"/>
      <c r="D524" s="7"/>
      <c r="E524" s="7"/>
      <c r="F524" s="7"/>
      <c r="G524" s="6"/>
      <c r="H524" s="7"/>
      <c r="I524" s="7"/>
      <c r="J524" s="11"/>
      <c r="K524" s="7"/>
      <c r="L524" s="7"/>
      <c r="M524" s="7"/>
      <c r="N524" s="7"/>
      <c r="O524" s="7"/>
      <c r="P524" s="7"/>
      <c r="Q524" s="10"/>
      <c r="R524" s="7"/>
      <c r="S524" s="7"/>
    </row>
    <row r="525" spans="1:19" x14ac:dyDescent="0.25">
      <c r="A525" s="8"/>
      <c r="B525" s="7"/>
      <c r="C525" s="7"/>
      <c r="D525" s="7"/>
      <c r="E525" s="7"/>
      <c r="F525" s="7"/>
      <c r="G525" s="6"/>
      <c r="H525" s="7"/>
      <c r="I525" s="7"/>
      <c r="J525" s="11"/>
      <c r="K525" s="7"/>
      <c r="L525" s="7"/>
      <c r="M525" s="7"/>
      <c r="N525" s="7"/>
      <c r="O525" s="7"/>
      <c r="P525" s="7"/>
      <c r="Q525" s="10"/>
      <c r="R525" s="7"/>
      <c r="S525" s="7"/>
    </row>
    <row r="526" spans="1:19" x14ac:dyDescent="0.25">
      <c r="A526" s="8"/>
      <c r="B526" s="7"/>
      <c r="C526" s="7"/>
      <c r="D526" s="7"/>
      <c r="E526" s="7"/>
      <c r="F526" s="7"/>
      <c r="G526" s="6"/>
      <c r="H526" s="7"/>
      <c r="I526" s="7"/>
      <c r="J526" s="11"/>
      <c r="K526" s="7"/>
      <c r="L526" s="7"/>
      <c r="M526" s="7"/>
      <c r="N526" s="7"/>
      <c r="O526" s="7"/>
      <c r="P526" s="7"/>
      <c r="Q526" s="10"/>
      <c r="R526" s="7"/>
      <c r="S526" s="7"/>
    </row>
    <row r="527" spans="1:19" x14ac:dyDescent="0.25">
      <c r="A527" s="8"/>
      <c r="B527" s="7"/>
      <c r="C527" s="7"/>
      <c r="D527" s="7"/>
      <c r="E527" s="7"/>
      <c r="F527" s="7"/>
      <c r="G527" s="6"/>
      <c r="H527" s="7"/>
      <c r="I527" s="7"/>
      <c r="J527" s="11"/>
      <c r="K527" s="7"/>
      <c r="L527" s="7"/>
      <c r="M527" s="7"/>
      <c r="N527" s="7"/>
      <c r="O527" s="7"/>
      <c r="P527" s="7"/>
      <c r="Q527" s="10"/>
      <c r="R527" s="7"/>
      <c r="S527" s="7"/>
    </row>
    <row r="528" spans="1:19" x14ac:dyDescent="0.25">
      <c r="A528" s="8"/>
      <c r="B528" s="7"/>
      <c r="C528" s="7"/>
      <c r="D528" s="7"/>
      <c r="E528" s="7"/>
      <c r="F528" s="7"/>
      <c r="G528" s="6"/>
      <c r="H528" s="7"/>
      <c r="I528" s="7"/>
      <c r="J528" s="11"/>
      <c r="K528" s="7"/>
      <c r="L528" s="7"/>
      <c r="M528" s="7"/>
      <c r="N528" s="7"/>
      <c r="O528" s="7"/>
      <c r="P528" s="7"/>
      <c r="Q528" s="10"/>
      <c r="R528" s="7"/>
      <c r="S528" s="7"/>
    </row>
    <row r="529" spans="1:19" x14ac:dyDescent="0.25">
      <c r="A529" s="8"/>
      <c r="B529" s="7"/>
      <c r="C529" s="7"/>
      <c r="D529" s="7"/>
      <c r="E529" s="7"/>
      <c r="F529" s="7"/>
      <c r="G529" s="6"/>
      <c r="H529" s="7"/>
      <c r="I529" s="7"/>
      <c r="J529" s="11"/>
      <c r="K529" s="7"/>
      <c r="L529" s="7"/>
      <c r="M529" s="7"/>
      <c r="N529" s="7"/>
      <c r="O529" s="7"/>
      <c r="P529" s="7"/>
      <c r="Q529" s="10"/>
      <c r="R529" s="7"/>
      <c r="S529" s="7"/>
    </row>
    <row r="530" spans="1:19" x14ac:dyDescent="0.25">
      <c r="A530" s="8"/>
      <c r="B530" s="7"/>
      <c r="C530" s="7"/>
      <c r="D530" s="7"/>
      <c r="E530" s="7"/>
      <c r="F530" s="7"/>
      <c r="G530" s="6"/>
      <c r="H530" s="7"/>
      <c r="I530" s="7"/>
      <c r="J530" s="11"/>
      <c r="K530" s="7"/>
      <c r="L530" s="7"/>
      <c r="M530" s="7"/>
      <c r="N530" s="7"/>
      <c r="O530" s="7"/>
      <c r="P530" s="7"/>
      <c r="Q530" s="10"/>
      <c r="R530" s="7"/>
      <c r="S530" s="7"/>
    </row>
    <row r="531" spans="1:19" x14ac:dyDescent="0.25">
      <c r="A531" s="8"/>
      <c r="B531" s="7"/>
      <c r="C531" s="7"/>
      <c r="D531" s="7"/>
      <c r="E531" s="7"/>
      <c r="F531" s="7"/>
      <c r="G531" s="6"/>
      <c r="H531" s="7"/>
      <c r="I531" s="7"/>
      <c r="J531" s="11"/>
      <c r="K531" s="7"/>
      <c r="L531" s="7"/>
      <c r="M531" s="7"/>
      <c r="N531" s="7"/>
      <c r="O531" s="7"/>
      <c r="P531" s="7"/>
      <c r="Q531" s="10"/>
      <c r="R531" s="7"/>
      <c r="S531" s="7"/>
    </row>
    <row r="532" spans="1:19" x14ac:dyDescent="0.25">
      <c r="A532" s="8"/>
      <c r="B532" s="7"/>
      <c r="C532" s="7"/>
      <c r="D532" s="7"/>
      <c r="E532" s="7"/>
      <c r="F532" s="7"/>
      <c r="G532" s="6"/>
      <c r="H532" s="7"/>
      <c r="I532" s="7"/>
      <c r="J532" s="11"/>
      <c r="K532" s="7"/>
      <c r="L532" s="7"/>
      <c r="M532" s="7"/>
      <c r="N532" s="7"/>
      <c r="O532" s="7"/>
      <c r="P532" s="7"/>
      <c r="Q532" s="10"/>
      <c r="R532" s="7"/>
      <c r="S532" s="7"/>
    </row>
    <row r="533" spans="1:19" x14ac:dyDescent="0.25">
      <c r="A533" s="8"/>
      <c r="B533" s="7"/>
      <c r="C533" s="7"/>
      <c r="D533" s="7"/>
      <c r="E533" s="7"/>
      <c r="F533" s="7"/>
      <c r="G533" s="6"/>
      <c r="H533" s="7"/>
      <c r="I533" s="7"/>
      <c r="J533" s="11"/>
      <c r="K533" s="7"/>
      <c r="L533" s="7"/>
      <c r="M533" s="7"/>
      <c r="N533" s="7"/>
      <c r="O533" s="7"/>
      <c r="P533" s="7"/>
      <c r="Q533" s="10"/>
      <c r="R533" s="7"/>
      <c r="S533" s="7"/>
    </row>
    <row r="534" spans="1:19" x14ac:dyDescent="0.25">
      <c r="A534" s="8"/>
      <c r="B534" s="7"/>
      <c r="C534" s="7"/>
      <c r="D534" s="7"/>
      <c r="E534" s="7"/>
      <c r="F534" s="7"/>
      <c r="G534" s="6"/>
      <c r="H534" s="7"/>
      <c r="I534" s="7"/>
      <c r="J534" s="11"/>
      <c r="K534" s="7"/>
      <c r="L534" s="7"/>
      <c r="M534" s="7"/>
      <c r="N534" s="7"/>
      <c r="O534" s="7"/>
      <c r="P534" s="7"/>
      <c r="Q534" s="10"/>
      <c r="R534" s="7"/>
      <c r="S534" s="7"/>
    </row>
    <row r="535" spans="1:19" x14ac:dyDescent="0.25">
      <c r="A535" s="8"/>
      <c r="B535" s="7"/>
      <c r="C535" s="7"/>
      <c r="D535" s="7"/>
      <c r="E535" s="7"/>
      <c r="F535" s="7"/>
      <c r="G535" s="6"/>
      <c r="H535" s="7"/>
      <c r="I535" s="7"/>
      <c r="J535" s="11"/>
      <c r="K535" s="7"/>
      <c r="L535" s="7"/>
      <c r="M535" s="7"/>
      <c r="N535" s="7"/>
      <c r="O535" s="7"/>
      <c r="P535" s="7"/>
      <c r="Q535" s="10"/>
      <c r="R535" s="7"/>
      <c r="S535" s="7"/>
    </row>
    <row r="536" spans="1:19" x14ac:dyDescent="0.25">
      <c r="A536" s="8"/>
      <c r="B536" s="7"/>
      <c r="C536" s="7"/>
      <c r="D536" s="7"/>
      <c r="E536" s="7"/>
      <c r="F536" s="7"/>
      <c r="G536" s="6"/>
      <c r="H536" s="7"/>
      <c r="I536" s="7"/>
      <c r="J536" s="11"/>
      <c r="K536" s="7"/>
      <c r="L536" s="7"/>
      <c r="M536" s="7"/>
      <c r="N536" s="7"/>
      <c r="O536" s="7"/>
      <c r="P536" s="7"/>
      <c r="Q536" s="10"/>
      <c r="R536" s="7"/>
      <c r="S536" s="7"/>
    </row>
    <row r="537" spans="1:19" x14ac:dyDescent="0.25">
      <c r="A537" s="8"/>
      <c r="B537" s="7"/>
      <c r="C537" s="7"/>
      <c r="D537" s="7"/>
      <c r="E537" s="7"/>
      <c r="F537" s="7"/>
      <c r="G537" s="6"/>
      <c r="H537" s="7"/>
      <c r="I537" s="7"/>
      <c r="J537" s="11"/>
      <c r="K537" s="7"/>
      <c r="L537" s="7"/>
      <c r="M537" s="7"/>
      <c r="N537" s="7"/>
      <c r="O537" s="7"/>
      <c r="P537" s="7"/>
      <c r="Q537" s="10"/>
      <c r="R537" s="7"/>
      <c r="S537" s="7"/>
    </row>
    <row r="538" spans="1:19" x14ac:dyDescent="0.25">
      <c r="A538" s="8"/>
      <c r="B538" s="7"/>
      <c r="C538" s="7"/>
      <c r="D538" s="7"/>
      <c r="E538" s="7"/>
      <c r="F538" s="7"/>
      <c r="G538" s="6"/>
      <c r="H538" s="7"/>
      <c r="I538" s="7"/>
      <c r="J538" s="11"/>
      <c r="K538" s="7"/>
      <c r="L538" s="7"/>
      <c r="M538" s="7"/>
      <c r="N538" s="7"/>
      <c r="O538" s="7"/>
      <c r="P538" s="7"/>
      <c r="Q538" s="10"/>
      <c r="R538" s="7"/>
      <c r="S538" s="7"/>
    </row>
    <row r="539" spans="1:19" x14ac:dyDescent="0.25">
      <c r="A539" s="8"/>
      <c r="B539" s="7"/>
      <c r="C539" s="7"/>
      <c r="D539" s="7"/>
      <c r="E539" s="7"/>
      <c r="F539" s="7"/>
      <c r="G539" s="6"/>
      <c r="H539" s="7"/>
      <c r="I539" s="7"/>
      <c r="J539" s="11"/>
      <c r="K539" s="7"/>
      <c r="L539" s="7"/>
      <c r="M539" s="7"/>
      <c r="N539" s="7"/>
      <c r="O539" s="7"/>
      <c r="P539" s="7"/>
      <c r="Q539" s="10"/>
      <c r="R539" s="7"/>
      <c r="S539" s="7"/>
    </row>
    <row r="540" spans="1:19" x14ac:dyDescent="0.25">
      <c r="A540" s="8"/>
      <c r="B540" s="7"/>
      <c r="C540" s="7"/>
      <c r="D540" s="7"/>
      <c r="E540" s="7"/>
      <c r="F540" s="7"/>
      <c r="G540" s="6"/>
      <c r="H540" s="7"/>
      <c r="I540" s="7"/>
      <c r="J540" s="11"/>
      <c r="K540" s="7"/>
      <c r="L540" s="7"/>
      <c r="M540" s="7"/>
      <c r="N540" s="7"/>
      <c r="O540" s="7"/>
      <c r="P540" s="7"/>
      <c r="Q540" s="10"/>
      <c r="R540" s="7"/>
      <c r="S540" s="7"/>
    </row>
    <row r="541" spans="1:19" x14ac:dyDescent="0.25">
      <c r="A541" s="8"/>
      <c r="B541" s="7"/>
      <c r="C541" s="7"/>
      <c r="D541" s="7"/>
      <c r="E541" s="7"/>
      <c r="F541" s="7"/>
      <c r="G541" s="6"/>
      <c r="H541" s="7"/>
      <c r="I541" s="7"/>
      <c r="J541" s="11"/>
      <c r="K541" s="7"/>
      <c r="L541" s="7"/>
      <c r="M541" s="7"/>
      <c r="N541" s="7"/>
      <c r="O541" s="7"/>
      <c r="P541" s="7"/>
      <c r="Q541" s="10"/>
      <c r="R541" s="7"/>
      <c r="S541" s="7"/>
    </row>
    <row r="542" spans="1:19" x14ac:dyDescent="0.25">
      <c r="A542" s="8"/>
      <c r="B542" s="7"/>
      <c r="C542" s="7"/>
      <c r="D542" s="7"/>
      <c r="E542" s="7"/>
      <c r="F542" s="7"/>
      <c r="G542" s="6"/>
      <c r="H542" s="7"/>
      <c r="I542" s="7"/>
      <c r="J542" s="11"/>
      <c r="K542" s="7"/>
      <c r="L542" s="7"/>
      <c r="M542" s="7"/>
      <c r="N542" s="7"/>
      <c r="O542" s="7"/>
      <c r="P542" s="7"/>
      <c r="Q542" s="10"/>
      <c r="R542" s="7"/>
      <c r="S542" s="7"/>
    </row>
    <row r="543" spans="1:19" x14ac:dyDescent="0.25">
      <c r="A543" s="8"/>
      <c r="B543" s="7"/>
      <c r="C543" s="7"/>
      <c r="D543" s="7"/>
      <c r="E543" s="7"/>
      <c r="F543" s="7"/>
      <c r="G543" s="6"/>
      <c r="H543" s="7"/>
      <c r="I543" s="7"/>
      <c r="J543" s="11"/>
      <c r="K543" s="7"/>
      <c r="L543" s="7"/>
      <c r="M543" s="7"/>
      <c r="N543" s="7"/>
      <c r="O543" s="7"/>
      <c r="P543" s="7"/>
      <c r="Q543" s="10"/>
      <c r="R543" s="7"/>
      <c r="S543" s="7"/>
    </row>
    <row r="544" spans="1:19" x14ac:dyDescent="0.25">
      <c r="A544" s="8"/>
      <c r="B544" s="7"/>
      <c r="C544" s="7"/>
      <c r="D544" s="7"/>
      <c r="E544" s="7"/>
      <c r="F544" s="7"/>
      <c r="G544" s="6"/>
      <c r="H544" s="7"/>
      <c r="I544" s="7"/>
      <c r="J544" s="11"/>
      <c r="K544" s="7"/>
      <c r="L544" s="7"/>
      <c r="M544" s="7"/>
      <c r="N544" s="7"/>
      <c r="O544" s="7"/>
      <c r="P544" s="7"/>
      <c r="Q544" s="10"/>
      <c r="R544" s="7"/>
      <c r="S544" s="7"/>
    </row>
    <row r="545" spans="1:19" x14ac:dyDescent="0.25">
      <c r="A545" s="8"/>
      <c r="B545" s="7"/>
      <c r="C545" s="7"/>
      <c r="D545" s="7"/>
      <c r="E545" s="7"/>
      <c r="F545" s="7"/>
      <c r="G545" s="6"/>
      <c r="H545" s="7"/>
      <c r="I545" s="7"/>
      <c r="J545" s="11"/>
      <c r="K545" s="7"/>
      <c r="L545" s="7"/>
      <c r="M545" s="7"/>
      <c r="N545" s="7"/>
      <c r="O545" s="7"/>
      <c r="P545" s="7"/>
      <c r="Q545" s="10"/>
      <c r="R545" s="7"/>
      <c r="S545" s="7"/>
    </row>
    <row r="546" spans="1:19" x14ac:dyDescent="0.25">
      <c r="A546" s="8"/>
      <c r="B546" s="7"/>
      <c r="C546" s="7"/>
      <c r="D546" s="7"/>
      <c r="E546" s="7"/>
      <c r="F546" s="7"/>
      <c r="G546" s="6"/>
      <c r="H546" s="7"/>
      <c r="I546" s="7"/>
      <c r="J546" s="11"/>
      <c r="K546" s="7"/>
      <c r="L546" s="7"/>
      <c r="M546" s="7"/>
      <c r="N546" s="7"/>
      <c r="O546" s="7"/>
      <c r="P546" s="7"/>
      <c r="Q546" s="10"/>
      <c r="R546" s="7"/>
      <c r="S546" s="7"/>
    </row>
    <row r="547" spans="1:19" x14ac:dyDescent="0.25">
      <c r="A547" s="8"/>
      <c r="B547" s="7"/>
      <c r="C547" s="7"/>
      <c r="D547" s="7"/>
      <c r="E547" s="7"/>
      <c r="F547" s="7"/>
      <c r="G547" s="6"/>
      <c r="H547" s="7"/>
      <c r="I547" s="7"/>
      <c r="J547" s="11"/>
      <c r="K547" s="7"/>
      <c r="L547" s="7"/>
      <c r="M547" s="7"/>
      <c r="N547" s="7"/>
      <c r="O547" s="7"/>
      <c r="P547" s="7"/>
      <c r="Q547" s="10"/>
      <c r="R547" s="7"/>
      <c r="S547" s="7"/>
    </row>
    <row r="548" spans="1:19" x14ac:dyDescent="0.25">
      <c r="A548" s="8"/>
      <c r="B548" s="7"/>
      <c r="C548" s="7"/>
      <c r="D548" s="7"/>
      <c r="E548" s="7"/>
      <c r="F548" s="7"/>
      <c r="G548" s="6"/>
      <c r="H548" s="7"/>
      <c r="I548" s="7"/>
      <c r="J548" s="11"/>
      <c r="K548" s="7"/>
      <c r="L548" s="7"/>
      <c r="M548" s="7"/>
      <c r="N548" s="7"/>
      <c r="O548" s="7"/>
      <c r="P548" s="7"/>
      <c r="Q548" s="10"/>
      <c r="R548" s="7"/>
      <c r="S548" s="7"/>
    </row>
    <row r="549" spans="1:19" x14ac:dyDescent="0.25">
      <c r="A549" s="8"/>
      <c r="B549" s="7"/>
      <c r="C549" s="7"/>
      <c r="D549" s="7"/>
      <c r="E549" s="7"/>
      <c r="F549" s="7"/>
      <c r="G549" s="6"/>
      <c r="H549" s="7"/>
      <c r="I549" s="7"/>
      <c r="J549" s="11"/>
      <c r="K549" s="7"/>
      <c r="L549" s="7"/>
      <c r="M549" s="7"/>
      <c r="N549" s="7"/>
      <c r="O549" s="7"/>
      <c r="P549" s="7"/>
      <c r="Q549" s="10"/>
      <c r="R549" s="7"/>
      <c r="S549" s="7"/>
    </row>
    <row r="550" spans="1:19" x14ac:dyDescent="0.25">
      <c r="A550" s="8"/>
      <c r="B550" s="7"/>
      <c r="C550" s="7"/>
      <c r="D550" s="7"/>
      <c r="E550" s="7"/>
      <c r="F550" s="7"/>
      <c r="G550" s="6"/>
      <c r="H550" s="7"/>
      <c r="I550" s="7"/>
      <c r="J550" s="11"/>
      <c r="K550" s="7"/>
      <c r="L550" s="7"/>
      <c r="M550" s="7"/>
      <c r="N550" s="7"/>
      <c r="O550" s="7"/>
      <c r="P550" s="7"/>
      <c r="Q550" s="10"/>
      <c r="R550" s="7"/>
      <c r="S550" s="7"/>
    </row>
    <row r="551" spans="1:19" x14ac:dyDescent="0.25">
      <c r="A551" s="8"/>
      <c r="B551" s="7"/>
      <c r="C551" s="7"/>
      <c r="D551" s="7"/>
      <c r="E551" s="7"/>
      <c r="F551" s="7"/>
      <c r="G551" s="6"/>
      <c r="H551" s="7"/>
      <c r="I551" s="7"/>
      <c r="J551" s="11"/>
      <c r="K551" s="7"/>
      <c r="L551" s="7"/>
      <c r="M551" s="7"/>
      <c r="N551" s="7"/>
      <c r="O551" s="7"/>
      <c r="P551" s="7"/>
      <c r="Q551" s="10"/>
      <c r="R551" s="7"/>
      <c r="S551" s="7"/>
    </row>
    <row r="552" spans="1:19" x14ac:dyDescent="0.25">
      <c r="A552" s="8"/>
      <c r="B552" s="7"/>
      <c r="C552" s="7"/>
      <c r="D552" s="7"/>
      <c r="E552" s="7"/>
      <c r="F552" s="7"/>
      <c r="G552" s="6"/>
      <c r="H552" s="7"/>
      <c r="I552" s="7"/>
      <c r="J552" s="11"/>
      <c r="K552" s="7"/>
      <c r="L552" s="7"/>
      <c r="M552" s="7"/>
      <c r="N552" s="7"/>
      <c r="O552" s="7"/>
      <c r="P552" s="7"/>
      <c r="Q552" s="10"/>
      <c r="R552" s="7"/>
      <c r="S552" s="7"/>
    </row>
    <row r="553" spans="1:19" x14ac:dyDescent="0.25">
      <c r="A553" s="8"/>
      <c r="B553" s="7"/>
      <c r="C553" s="7"/>
      <c r="D553" s="7"/>
      <c r="E553" s="7"/>
      <c r="F553" s="7"/>
      <c r="G553" s="6"/>
      <c r="H553" s="7"/>
      <c r="I553" s="7"/>
      <c r="J553" s="11"/>
      <c r="K553" s="7"/>
      <c r="L553" s="7"/>
      <c r="M553" s="7"/>
      <c r="N553" s="7"/>
      <c r="O553" s="7"/>
      <c r="P553" s="7"/>
      <c r="Q553" s="10"/>
      <c r="R553" s="7"/>
      <c r="S553" s="7"/>
    </row>
    <row r="554" spans="1:19" x14ac:dyDescent="0.25">
      <c r="A554" s="8"/>
      <c r="B554" s="7"/>
      <c r="C554" s="7"/>
      <c r="D554" s="7"/>
      <c r="E554" s="7"/>
      <c r="F554" s="7"/>
      <c r="G554" s="6"/>
      <c r="H554" s="7"/>
      <c r="I554" s="7"/>
      <c r="J554" s="11"/>
      <c r="K554" s="7"/>
      <c r="L554" s="7"/>
      <c r="M554" s="7"/>
      <c r="N554" s="7"/>
      <c r="O554" s="7"/>
      <c r="P554" s="7"/>
      <c r="Q554" s="10"/>
      <c r="R554" s="7"/>
      <c r="S554" s="7"/>
    </row>
    <row r="555" spans="1:19" x14ac:dyDescent="0.25">
      <c r="A555" s="8"/>
      <c r="B555" s="7"/>
      <c r="C555" s="7"/>
      <c r="D555" s="7"/>
      <c r="E555" s="7"/>
      <c r="F555" s="7"/>
      <c r="G555" s="6"/>
      <c r="H555" s="7"/>
      <c r="I555" s="7"/>
      <c r="J555" s="11"/>
      <c r="K555" s="7"/>
      <c r="L555" s="7"/>
      <c r="M555" s="7"/>
      <c r="N555" s="7"/>
      <c r="O555" s="7"/>
      <c r="P555" s="7"/>
      <c r="Q555" s="10"/>
      <c r="R555" s="7"/>
      <c r="S555" s="7"/>
    </row>
    <row r="556" spans="1:19" x14ac:dyDescent="0.25">
      <c r="A556" s="8"/>
      <c r="B556" s="7"/>
      <c r="C556" s="7"/>
      <c r="D556" s="7"/>
      <c r="E556" s="7"/>
      <c r="F556" s="7"/>
      <c r="G556" s="6"/>
      <c r="H556" s="7"/>
      <c r="I556" s="7"/>
      <c r="J556" s="11"/>
      <c r="K556" s="7"/>
      <c r="L556" s="7"/>
      <c r="M556" s="7"/>
      <c r="N556" s="7"/>
      <c r="O556" s="7"/>
      <c r="P556" s="7"/>
      <c r="Q556" s="10"/>
      <c r="R556" s="7"/>
      <c r="S556" s="7"/>
    </row>
    <row r="557" spans="1:19" x14ac:dyDescent="0.25">
      <c r="A557" s="8"/>
      <c r="B557" s="7"/>
      <c r="C557" s="7"/>
      <c r="D557" s="7"/>
      <c r="E557" s="7"/>
      <c r="F557" s="7"/>
      <c r="G557" s="6"/>
      <c r="H557" s="7"/>
      <c r="I557" s="7"/>
      <c r="J557" s="11"/>
      <c r="K557" s="7"/>
      <c r="L557" s="7"/>
      <c r="M557" s="7"/>
      <c r="N557" s="7"/>
      <c r="O557" s="7"/>
      <c r="P557" s="7"/>
      <c r="Q557" s="10"/>
      <c r="R557" s="7"/>
      <c r="S557" s="7"/>
    </row>
    <row r="558" spans="1:19" x14ac:dyDescent="0.25">
      <c r="A558" s="8"/>
      <c r="B558" s="7"/>
      <c r="C558" s="7"/>
      <c r="D558" s="7"/>
      <c r="E558" s="7"/>
      <c r="F558" s="7"/>
      <c r="G558" s="6"/>
      <c r="H558" s="7"/>
      <c r="I558" s="7"/>
      <c r="J558" s="11"/>
      <c r="K558" s="7"/>
      <c r="L558" s="7"/>
      <c r="M558" s="7"/>
      <c r="N558" s="7"/>
      <c r="O558" s="7"/>
      <c r="P558" s="7"/>
      <c r="Q558" s="10"/>
      <c r="R558" s="7"/>
      <c r="S558" s="7"/>
    </row>
    <row r="559" spans="1:19" x14ac:dyDescent="0.25">
      <c r="A559" s="8"/>
      <c r="B559" s="7"/>
      <c r="C559" s="7"/>
      <c r="D559" s="7"/>
      <c r="E559" s="7"/>
      <c r="F559" s="7"/>
      <c r="G559" s="6"/>
      <c r="H559" s="7"/>
      <c r="I559" s="7"/>
      <c r="J559" s="11"/>
      <c r="K559" s="7"/>
      <c r="L559" s="7"/>
      <c r="M559" s="7"/>
      <c r="N559" s="7"/>
      <c r="O559" s="7"/>
      <c r="P559" s="7"/>
      <c r="Q559" s="10"/>
      <c r="R559" s="7"/>
      <c r="S559" s="7"/>
    </row>
    <row r="560" spans="1:19" x14ac:dyDescent="0.25">
      <c r="A560" s="8"/>
      <c r="B560" s="7"/>
      <c r="C560" s="7"/>
      <c r="D560" s="7"/>
      <c r="E560" s="7"/>
      <c r="F560" s="7"/>
      <c r="G560" s="6"/>
      <c r="H560" s="7"/>
      <c r="I560" s="7"/>
      <c r="J560" s="11"/>
      <c r="K560" s="7"/>
      <c r="L560" s="7"/>
      <c r="M560" s="7"/>
      <c r="N560" s="7"/>
      <c r="O560" s="7"/>
      <c r="P560" s="7"/>
      <c r="Q560" s="10"/>
      <c r="R560" s="7"/>
      <c r="S560" s="7"/>
    </row>
    <row r="561" spans="1:19" x14ac:dyDescent="0.25">
      <c r="A561" s="8"/>
      <c r="B561" s="7"/>
      <c r="C561" s="7"/>
      <c r="D561" s="7"/>
      <c r="E561" s="7"/>
      <c r="F561" s="7"/>
      <c r="G561" s="6"/>
      <c r="H561" s="7"/>
      <c r="I561" s="7"/>
      <c r="J561" s="11"/>
      <c r="K561" s="7"/>
      <c r="L561" s="7"/>
      <c r="M561" s="7"/>
      <c r="N561" s="7"/>
      <c r="O561" s="7"/>
      <c r="P561" s="7"/>
      <c r="Q561" s="10"/>
      <c r="R561" s="7"/>
      <c r="S561" s="7"/>
    </row>
    <row r="562" spans="1:19" x14ac:dyDescent="0.25">
      <c r="A562" s="8"/>
      <c r="B562" s="7"/>
      <c r="C562" s="7"/>
      <c r="D562" s="7"/>
      <c r="E562" s="7"/>
      <c r="F562" s="7"/>
      <c r="G562" s="6"/>
      <c r="H562" s="7"/>
      <c r="I562" s="7"/>
      <c r="J562" s="11"/>
      <c r="K562" s="7"/>
      <c r="L562" s="7"/>
      <c r="M562" s="7"/>
      <c r="N562" s="7"/>
      <c r="O562" s="7"/>
      <c r="P562" s="7"/>
      <c r="Q562" s="10"/>
      <c r="R562" s="7"/>
      <c r="S562" s="7"/>
    </row>
    <row r="563" spans="1:19" x14ac:dyDescent="0.25">
      <c r="A563" s="8"/>
      <c r="B563" s="7"/>
      <c r="C563" s="7"/>
      <c r="D563" s="7"/>
      <c r="E563" s="7"/>
      <c r="F563" s="7"/>
      <c r="G563" s="6"/>
      <c r="H563" s="7"/>
      <c r="I563" s="7"/>
      <c r="J563" s="11"/>
      <c r="K563" s="7"/>
      <c r="L563" s="7"/>
      <c r="M563" s="7"/>
      <c r="N563" s="7"/>
      <c r="O563" s="7"/>
      <c r="P563" s="7"/>
      <c r="Q563" s="10"/>
      <c r="R563" s="7"/>
      <c r="S563" s="7"/>
    </row>
    <row r="564" spans="1:19" x14ac:dyDescent="0.25">
      <c r="A564" s="8"/>
      <c r="B564" s="7"/>
      <c r="C564" s="7"/>
      <c r="D564" s="7"/>
      <c r="E564" s="7"/>
      <c r="F564" s="7"/>
      <c r="G564" s="6"/>
      <c r="H564" s="7"/>
      <c r="I564" s="7"/>
      <c r="J564" s="11"/>
      <c r="K564" s="7"/>
      <c r="L564" s="7"/>
      <c r="M564" s="7"/>
      <c r="N564" s="7"/>
      <c r="O564" s="7"/>
      <c r="P564" s="7"/>
      <c r="Q564" s="10"/>
      <c r="R564" s="7"/>
      <c r="S564" s="7"/>
    </row>
    <row r="565" spans="1:19" x14ac:dyDescent="0.25">
      <c r="A565" s="8"/>
      <c r="B565" s="7"/>
      <c r="C565" s="7"/>
      <c r="D565" s="7"/>
      <c r="E565" s="7"/>
      <c r="F565" s="7"/>
      <c r="G565" s="6"/>
      <c r="H565" s="7"/>
      <c r="I565" s="7"/>
      <c r="J565" s="11"/>
      <c r="K565" s="7"/>
      <c r="L565" s="7"/>
      <c r="M565" s="7"/>
      <c r="N565" s="7"/>
      <c r="O565" s="7"/>
      <c r="P565" s="7"/>
      <c r="Q565" s="10"/>
      <c r="R565" s="7"/>
      <c r="S565" s="7"/>
    </row>
    <row r="566" spans="1:19" x14ac:dyDescent="0.25">
      <c r="A566" s="8"/>
      <c r="B566" s="7"/>
      <c r="C566" s="7"/>
      <c r="D566" s="7"/>
      <c r="E566" s="7"/>
      <c r="F566" s="7"/>
      <c r="G566" s="6"/>
      <c r="H566" s="7"/>
      <c r="I566" s="7"/>
      <c r="J566" s="11"/>
      <c r="K566" s="7"/>
      <c r="L566" s="7"/>
      <c r="M566" s="7"/>
      <c r="N566" s="7"/>
      <c r="O566" s="7"/>
      <c r="P566" s="7"/>
      <c r="Q566" s="10"/>
      <c r="R566" s="7"/>
      <c r="S566" s="7"/>
    </row>
    <row r="567" spans="1:19" x14ac:dyDescent="0.25">
      <c r="A567" s="8"/>
      <c r="B567" s="7"/>
      <c r="C567" s="7"/>
      <c r="D567" s="7"/>
      <c r="E567" s="7"/>
      <c r="F567" s="7"/>
      <c r="G567" s="6"/>
      <c r="H567" s="7"/>
      <c r="I567" s="7"/>
      <c r="J567" s="11"/>
      <c r="K567" s="7"/>
      <c r="L567" s="7"/>
      <c r="M567" s="7"/>
      <c r="N567" s="7"/>
      <c r="O567" s="7"/>
      <c r="P567" s="7"/>
      <c r="Q567" s="10"/>
      <c r="R567" s="7"/>
      <c r="S567" s="7"/>
    </row>
    <row r="568" spans="1:19" x14ac:dyDescent="0.25">
      <c r="A568" s="8"/>
      <c r="B568" s="7"/>
      <c r="C568" s="7"/>
      <c r="D568" s="7"/>
      <c r="E568" s="7"/>
      <c r="F568" s="7"/>
      <c r="G568" s="6"/>
      <c r="H568" s="7"/>
      <c r="I568" s="7"/>
      <c r="J568" s="11"/>
      <c r="K568" s="7"/>
      <c r="L568" s="7"/>
      <c r="M568" s="7"/>
      <c r="N568" s="7"/>
      <c r="O568" s="7"/>
      <c r="P568" s="7"/>
      <c r="Q568" s="10"/>
      <c r="R568" s="7"/>
      <c r="S568" s="7"/>
    </row>
    <row r="569" spans="1:19" x14ac:dyDescent="0.25">
      <c r="A569" s="8"/>
      <c r="B569" s="7"/>
      <c r="C569" s="7"/>
      <c r="D569" s="7"/>
      <c r="E569" s="7"/>
      <c r="F569" s="7"/>
      <c r="G569" s="6"/>
      <c r="H569" s="7"/>
      <c r="I569" s="7"/>
      <c r="J569" s="11"/>
      <c r="K569" s="7"/>
      <c r="L569" s="7"/>
      <c r="M569" s="7"/>
      <c r="N569" s="7"/>
      <c r="O569" s="7"/>
      <c r="P569" s="7"/>
      <c r="Q569" s="10"/>
      <c r="R569" s="7"/>
      <c r="S569" s="7"/>
    </row>
    <row r="570" spans="1:19" x14ac:dyDescent="0.25">
      <c r="A570" s="8"/>
      <c r="B570" s="7"/>
      <c r="C570" s="7"/>
      <c r="D570" s="7"/>
      <c r="E570" s="7"/>
      <c r="F570" s="7"/>
      <c r="G570" s="6"/>
      <c r="H570" s="7"/>
      <c r="I570" s="7"/>
      <c r="J570" s="11"/>
      <c r="K570" s="7"/>
      <c r="L570" s="7"/>
      <c r="M570" s="7"/>
      <c r="N570" s="7"/>
      <c r="O570" s="7"/>
      <c r="P570" s="7"/>
      <c r="Q570" s="10"/>
      <c r="R570" s="7"/>
      <c r="S570" s="7"/>
    </row>
    <row r="571" spans="1:19" x14ac:dyDescent="0.25">
      <c r="A571" s="8"/>
      <c r="B571" s="7"/>
      <c r="C571" s="7"/>
      <c r="D571" s="7"/>
      <c r="E571" s="7"/>
      <c r="F571" s="7"/>
      <c r="G571" s="6"/>
      <c r="H571" s="7"/>
      <c r="I571" s="7"/>
      <c r="J571" s="11"/>
      <c r="K571" s="7"/>
      <c r="L571" s="7"/>
      <c r="M571" s="7"/>
      <c r="N571" s="7"/>
      <c r="O571" s="7"/>
      <c r="P571" s="7"/>
      <c r="Q571" s="10"/>
      <c r="R571" s="7"/>
      <c r="S571" s="7"/>
    </row>
    <row r="572" spans="1:19" x14ac:dyDescent="0.25">
      <c r="A572" s="8"/>
      <c r="B572" s="7"/>
      <c r="C572" s="7"/>
      <c r="D572" s="7"/>
      <c r="E572" s="7"/>
      <c r="F572" s="7"/>
      <c r="G572" s="6"/>
      <c r="H572" s="7"/>
      <c r="I572" s="7"/>
      <c r="J572" s="11"/>
      <c r="K572" s="7"/>
      <c r="L572" s="7"/>
      <c r="M572" s="7"/>
      <c r="N572" s="7"/>
      <c r="O572" s="7"/>
      <c r="P572" s="7"/>
      <c r="Q572" s="10"/>
      <c r="R572" s="7"/>
      <c r="S572" s="7"/>
    </row>
    <row r="573" spans="1:19" x14ac:dyDescent="0.25">
      <c r="A573" s="8"/>
      <c r="B573" s="7"/>
      <c r="C573" s="7"/>
      <c r="D573" s="7"/>
      <c r="E573" s="7"/>
      <c r="F573" s="7"/>
      <c r="G573" s="6"/>
      <c r="H573" s="7"/>
      <c r="I573" s="7"/>
      <c r="J573" s="11"/>
      <c r="K573" s="7"/>
      <c r="L573" s="7"/>
      <c r="M573" s="7"/>
      <c r="N573" s="7"/>
      <c r="O573" s="7"/>
      <c r="P573" s="7"/>
      <c r="Q573" s="10"/>
      <c r="R573" s="7"/>
      <c r="S573" s="7"/>
    </row>
    <row r="574" spans="1:19" x14ac:dyDescent="0.25">
      <c r="A574" s="8"/>
      <c r="B574" s="7"/>
      <c r="C574" s="7"/>
      <c r="D574" s="7"/>
      <c r="E574" s="7"/>
      <c r="F574" s="7"/>
      <c r="G574" s="6"/>
      <c r="H574" s="7"/>
      <c r="I574" s="7"/>
      <c r="J574" s="11"/>
      <c r="K574" s="7"/>
      <c r="L574" s="7"/>
      <c r="M574" s="7"/>
      <c r="N574" s="7"/>
      <c r="O574" s="7"/>
      <c r="P574" s="7"/>
      <c r="Q574" s="10"/>
      <c r="R574" s="7"/>
      <c r="S574" s="7"/>
    </row>
    <row r="575" spans="1:19" x14ac:dyDescent="0.25">
      <c r="A575" s="8"/>
      <c r="B575" s="7"/>
      <c r="C575" s="7"/>
      <c r="D575" s="7"/>
      <c r="E575" s="7"/>
      <c r="F575" s="7"/>
      <c r="G575" s="6"/>
      <c r="H575" s="7"/>
      <c r="I575" s="7"/>
      <c r="J575" s="11"/>
      <c r="K575" s="7"/>
      <c r="L575" s="7"/>
      <c r="M575" s="7"/>
      <c r="N575" s="7"/>
      <c r="O575" s="7"/>
      <c r="P575" s="7"/>
      <c r="Q575" s="10"/>
      <c r="R575" s="7"/>
      <c r="S575" s="7"/>
    </row>
    <row r="576" spans="1:19" x14ac:dyDescent="0.25">
      <c r="A576" s="8"/>
      <c r="B576" s="7"/>
      <c r="C576" s="7"/>
      <c r="D576" s="7"/>
      <c r="E576" s="7"/>
      <c r="F576" s="7"/>
      <c r="G576" s="6"/>
      <c r="H576" s="7"/>
      <c r="I576" s="7"/>
      <c r="J576" s="11"/>
      <c r="K576" s="7"/>
      <c r="L576" s="7"/>
      <c r="M576" s="7"/>
      <c r="N576" s="7"/>
      <c r="O576" s="7"/>
      <c r="P576" s="7"/>
      <c r="Q576" s="10"/>
      <c r="R576" s="7"/>
      <c r="S576" s="7"/>
    </row>
    <row r="577" spans="1:19" x14ac:dyDescent="0.25">
      <c r="A577" s="8"/>
      <c r="B577" s="7"/>
      <c r="C577" s="7"/>
      <c r="D577" s="7"/>
      <c r="E577" s="7"/>
      <c r="F577" s="7"/>
      <c r="G577" s="6"/>
      <c r="H577" s="7"/>
      <c r="I577" s="7"/>
      <c r="J577" s="11"/>
      <c r="K577" s="7"/>
      <c r="L577" s="7"/>
      <c r="M577" s="7"/>
      <c r="N577" s="7"/>
      <c r="O577" s="7"/>
      <c r="P577" s="7"/>
      <c r="Q577" s="10"/>
      <c r="R577" s="7"/>
      <c r="S577" s="7"/>
    </row>
    <row r="578" spans="1:19" x14ac:dyDescent="0.25">
      <c r="A578" s="8"/>
      <c r="B578" s="7"/>
      <c r="C578" s="7"/>
      <c r="D578" s="7"/>
      <c r="E578" s="7"/>
      <c r="F578" s="7"/>
      <c r="G578" s="6"/>
      <c r="H578" s="7"/>
      <c r="I578" s="7"/>
      <c r="J578" s="11"/>
      <c r="K578" s="7"/>
      <c r="L578" s="7"/>
      <c r="M578" s="7"/>
      <c r="N578" s="7"/>
      <c r="O578" s="7"/>
      <c r="P578" s="7"/>
      <c r="Q578" s="10"/>
      <c r="R578" s="7"/>
      <c r="S578" s="7"/>
    </row>
    <row r="579" spans="1:19" x14ac:dyDescent="0.25">
      <c r="A579" s="8"/>
      <c r="B579" s="7"/>
      <c r="C579" s="7"/>
      <c r="D579" s="7"/>
      <c r="E579" s="7"/>
      <c r="F579" s="7"/>
      <c r="G579" s="6"/>
      <c r="H579" s="7"/>
      <c r="I579" s="7"/>
      <c r="J579" s="11"/>
      <c r="K579" s="7"/>
      <c r="L579" s="7"/>
      <c r="M579" s="7"/>
      <c r="N579" s="7"/>
      <c r="O579" s="7"/>
      <c r="P579" s="7"/>
      <c r="Q579" s="10"/>
      <c r="R579" s="7"/>
      <c r="S579" s="7"/>
    </row>
    <row r="580" spans="1:19" x14ac:dyDescent="0.25">
      <c r="A580" s="8"/>
      <c r="B580" s="7"/>
      <c r="C580" s="7"/>
      <c r="D580" s="7"/>
      <c r="E580" s="7"/>
      <c r="F580" s="7"/>
      <c r="G580" s="6"/>
      <c r="H580" s="7"/>
      <c r="I580" s="7"/>
      <c r="J580" s="11"/>
      <c r="K580" s="7"/>
      <c r="L580" s="7"/>
      <c r="M580" s="7"/>
      <c r="N580" s="7"/>
      <c r="O580" s="7"/>
      <c r="P580" s="7"/>
      <c r="Q580" s="10"/>
      <c r="R580" s="7"/>
      <c r="S580" s="7"/>
    </row>
    <row r="581" spans="1:19" x14ac:dyDescent="0.25">
      <c r="A581" s="8"/>
      <c r="B581" s="7"/>
      <c r="C581" s="7"/>
      <c r="D581" s="7"/>
      <c r="E581" s="7"/>
      <c r="F581" s="7"/>
      <c r="G581" s="6"/>
      <c r="H581" s="7"/>
      <c r="I581" s="7"/>
      <c r="J581" s="11"/>
      <c r="K581" s="7"/>
      <c r="L581" s="7"/>
      <c r="M581" s="7"/>
      <c r="N581" s="7"/>
      <c r="O581" s="7"/>
      <c r="P581" s="7"/>
      <c r="Q581" s="10"/>
      <c r="R581" s="7"/>
      <c r="S581" s="7"/>
    </row>
    <row r="582" spans="1:19" x14ac:dyDescent="0.25">
      <c r="A582" s="8"/>
      <c r="B582" s="7"/>
      <c r="C582" s="7"/>
      <c r="D582" s="7"/>
      <c r="E582" s="7"/>
      <c r="F582" s="7"/>
      <c r="G582" s="6"/>
      <c r="H582" s="7"/>
      <c r="I582" s="7"/>
      <c r="J582" s="11"/>
      <c r="K582" s="7"/>
      <c r="L582" s="7"/>
      <c r="M582" s="7"/>
      <c r="N582" s="7"/>
      <c r="O582" s="7"/>
      <c r="P582" s="7"/>
      <c r="Q582" s="10"/>
      <c r="R582" s="7"/>
      <c r="S582" s="7"/>
    </row>
    <row r="583" spans="1:19" x14ac:dyDescent="0.25">
      <c r="A583" s="8"/>
      <c r="B583" s="7"/>
      <c r="C583" s="7"/>
      <c r="D583" s="7"/>
      <c r="E583" s="7"/>
      <c r="F583" s="7"/>
      <c r="G583" s="6"/>
      <c r="H583" s="7"/>
      <c r="I583" s="7"/>
      <c r="J583" s="11"/>
      <c r="K583" s="7"/>
      <c r="L583" s="7"/>
      <c r="M583" s="7"/>
      <c r="N583" s="7"/>
      <c r="O583" s="7"/>
      <c r="P583" s="7"/>
      <c r="Q583" s="10"/>
      <c r="R583" s="7"/>
      <c r="S583" s="7"/>
    </row>
    <row r="584" spans="1:19" x14ac:dyDescent="0.25">
      <c r="A584" s="8"/>
      <c r="B584" s="7"/>
      <c r="C584" s="7"/>
      <c r="D584" s="7"/>
      <c r="E584" s="7"/>
      <c r="F584" s="7"/>
      <c r="G584" s="6"/>
      <c r="H584" s="7"/>
      <c r="I584" s="7"/>
      <c r="J584" s="11"/>
      <c r="K584" s="7"/>
      <c r="L584" s="7"/>
      <c r="M584" s="7"/>
      <c r="N584" s="7"/>
      <c r="O584" s="7"/>
      <c r="P584" s="7"/>
      <c r="Q584" s="10"/>
      <c r="R584" s="7"/>
      <c r="S584" s="7"/>
    </row>
    <row r="585" spans="1:19" x14ac:dyDescent="0.25">
      <c r="A585" s="8"/>
      <c r="B585" s="7"/>
      <c r="C585" s="7"/>
      <c r="D585" s="7"/>
      <c r="E585" s="7"/>
      <c r="F585" s="7"/>
      <c r="G585" s="6"/>
      <c r="H585" s="7"/>
      <c r="I585" s="7"/>
      <c r="J585" s="11"/>
      <c r="K585" s="7"/>
      <c r="L585" s="7"/>
      <c r="M585" s="7"/>
      <c r="N585" s="7"/>
      <c r="O585" s="7"/>
      <c r="P585" s="7"/>
      <c r="Q585" s="10"/>
      <c r="R585" s="7"/>
      <c r="S585" s="7"/>
    </row>
    <row r="586" spans="1:19" x14ac:dyDescent="0.25">
      <c r="A586" s="8"/>
      <c r="B586" s="7"/>
      <c r="C586" s="7"/>
      <c r="D586" s="7"/>
      <c r="E586" s="7"/>
      <c r="F586" s="7"/>
      <c r="G586" s="6"/>
      <c r="H586" s="7"/>
      <c r="I586" s="7"/>
      <c r="J586" s="11"/>
      <c r="K586" s="7"/>
      <c r="L586" s="7"/>
      <c r="M586" s="7"/>
      <c r="N586" s="7"/>
      <c r="O586" s="7"/>
      <c r="P586" s="7"/>
      <c r="Q586" s="10"/>
      <c r="R586" s="7"/>
      <c r="S586" s="7"/>
    </row>
    <row r="587" spans="1:19" x14ac:dyDescent="0.25">
      <c r="A587" s="8"/>
      <c r="B587" s="7"/>
      <c r="C587" s="7"/>
      <c r="D587" s="7"/>
      <c r="E587" s="7"/>
      <c r="F587" s="7"/>
      <c r="G587" s="6"/>
      <c r="H587" s="7"/>
      <c r="I587" s="7"/>
      <c r="J587" s="11"/>
      <c r="K587" s="7"/>
      <c r="L587" s="7"/>
      <c r="M587" s="7"/>
      <c r="N587" s="7"/>
      <c r="O587" s="7"/>
      <c r="P587" s="7"/>
      <c r="Q587" s="10"/>
      <c r="R587" s="7"/>
      <c r="S587" s="7"/>
    </row>
    <row r="588" spans="1:19" x14ac:dyDescent="0.25">
      <c r="A588" s="8"/>
      <c r="B588" s="7"/>
      <c r="C588" s="7"/>
      <c r="D588" s="7"/>
      <c r="E588" s="7"/>
      <c r="F588" s="7"/>
      <c r="G588" s="6"/>
      <c r="H588" s="7"/>
      <c r="I588" s="7"/>
      <c r="J588" s="11"/>
      <c r="K588" s="7"/>
      <c r="L588" s="7"/>
      <c r="M588" s="7"/>
      <c r="N588" s="7"/>
      <c r="O588" s="7"/>
      <c r="P588" s="7"/>
      <c r="Q588" s="10"/>
      <c r="R588" s="7"/>
      <c r="S588" s="7"/>
    </row>
    <row r="589" spans="1:19" x14ac:dyDescent="0.25">
      <c r="A589" s="8"/>
      <c r="B589" s="7"/>
      <c r="C589" s="7"/>
      <c r="D589" s="7"/>
      <c r="E589" s="7"/>
      <c r="F589" s="7"/>
      <c r="G589" s="6"/>
      <c r="H589" s="7"/>
      <c r="I589" s="7"/>
      <c r="J589" s="11"/>
      <c r="K589" s="7"/>
      <c r="L589" s="7"/>
      <c r="M589" s="7"/>
      <c r="N589" s="7"/>
      <c r="O589" s="7"/>
      <c r="P589" s="7"/>
      <c r="Q589" s="10"/>
      <c r="R589" s="7"/>
      <c r="S589" s="7"/>
    </row>
    <row r="590" spans="1:19" x14ac:dyDescent="0.25">
      <c r="A590" s="8"/>
      <c r="B590" s="7"/>
      <c r="C590" s="7"/>
      <c r="D590" s="7"/>
      <c r="E590" s="7"/>
      <c r="F590" s="7"/>
      <c r="G590" s="6"/>
      <c r="H590" s="7"/>
      <c r="I590" s="7"/>
      <c r="J590" s="11"/>
      <c r="K590" s="7"/>
      <c r="L590" s="7"/>
      <c r="M590" s="7"/>
      <c r="N590" s="7"/>
      <c r="O590" s="7"/>
      <c r="P590" s="7"/>
      <c r="Q590" s="10"/>
      <c r="R590" s="7"/>
      <c r="S590" s="7"/>
    </row>
    <row r="591" spans="1:19" x14ac:dyDescent="0.25">
      <c r="A591" s="8"/>
      <c r="B591" s="7"/>
      <c r="C591" s="7"/>
      <c r="D591" s="7"/>
      <c r="E591" s="7"/>
      <c r="F591" s="7"/>
      <c r="G591" s="6"/>
      <c r="H591" s="7"/>
      <c r="I591" s="7"/>
      <c r="J591" s="11"/>
      <c r="K591" s="7"/>
      <c r="L591" s="7"/>
      <c r="M591" s="7"/>
      <c r="N591" s="7"/>
      <c r="O591" s="7"/>
      <c r="P591" s="7"/>
      <c r="Q591" s="10"/>
      <c r="R591" s="7"/>
      <c r="S591" s="7"/>
    </row>
    <row r="592" spans="1:19" x14ac:dyDescent="0.25">
      <c r="A592" s="8"/>
      <c r="B592" s="7"/>
      <c r="C592" s="7"/>
      <c r="D592" s="7"/>
      <c r="E592" s="7"/>
      <c r="F592" s="7"/>
      <c r="G592" s="6"/>
      <c r="H592" s="7"/>
      <c r="I592" s="7"/>
      <c r="J592" s="11"/>
      <c r="K592" s="7"/>
      <c r="L592" s="7"/>
      <c r="M592" s="7"/>
      <c r="N592" s="7"/>
      <c r="O592" s="7"/>
      <c r="P592" s="7"/>
      <c r="Q592" s="10"/>
      <c r="R592" s="7"/>
      <c r="S592" s="7"/>
    </row>
    <row r="593" spans="1:19" x14ac:dyDescent="0.25">
      <c r="A593" s="8"/>
      <c r="B593" s="7"/>
      <c r="C593" s="7"/>
      <c r="D593" s="7"/>
      <c r="E593" s="7"/>
      <c r="F593" s="7"/>
      <c r="G593" s="6"/>
      <c r="H593" s="7"/>
      <c r="I593" s="7"/>
      <c r="J593" s="11"/>
      <c r="K593" s="7"/>
      <c r="L593" s="7"/>
      <c r="M593" s="7"/>
      <c r="N593" s="7"/>
      <c r="O593" s="7"/>
      <c r="P593" s="7"/>
      <c r="Q593" s="10"/>
      <c r="R593" s="7"/>
      <c r="S593" s="7"/>
    </row>
    <row r="594" spans="1:19" x14ac:dyDescent="0.25">
      <c r="A594" s="8"/>
      <c r="B594" s="7"/>
      <c r="C594" s="7"/>
      <c r="D594" s="7"/>
      <c r="E594" s="7"/>
      <c r="F594" s="7"/>
      <c r="G594" s="6"/>
      <c r="H594" s="7"/>
      <c r="I594" s="7"/>
      <c r="J594" s="11"/>
      <c r="K594" s="7"/>
      <c r="L594" s="7"/>
      <c r="M594" s="7"/>
      <c r="N594" s="7"/>
      <c r="O594" s="7"/>
      <c r="P594" s="7"/>
      <c r="Q594" s="10"/>
      <c r="R594" s="7"/>
      <c r="S594" s="7"/>
    </row>
    <row r="595" spans="1:19" x14ac:dyDescent="0.25">
      <c r="A595" s="8"/>
      <c r="B595" s="7"/>
      <c r="C595" s="7"/>
      <c r="D595" s="7"/>
      <c r="E595" s="7"/>
      <c r="F595" s="7"/>
      <c r="G595" s="6"/>
      <c r="H595" s="7"/>
      <c r="I595" s="7"/>
      <c r="J595" s="11"/>
      <c r="K595" s="7"/>
      <c r="L595" s="7"/>
      <c r="M595" s="7"/>
      <c r="N595" s="7"/>
      <c r="O595" s="7"/>
      <c r="P595" s="7"/>
      <c r="Q595" s="10"/>
      <c r="R595" s="7"/>
      <c r="S595" s="7"/>
    </row>
    <row r="596" spans="1:19" x14ac:dyDescent="0.25">
      <c r="A596" s="8"/>
      <c r="B596" s="7"/>
      <c r="C596" s="7"/>
      <c r="D596" s="7"/>
      <c r="E596" s="7"/>
      <c r="F596" s="7"/>
      <c r="G596" s="6"/>
      <c r="H596" s="7"/>
      <c r="I596" s="7"/>
      <c r="J596" s="11"/>
      <c r="K596" s="7"/>
      <c r="L596" s="7"/>
      <c r="M596" s="7"/>
      <c r="N596" s="7"/>
      <c r="O596" s="7"/>
      <c r="P596" s="7"/>
      <c r="Q596" s="10"/>
      <c r="R596" s="7"/>
      <c r="S596" s="7"/>
    </row>
    <row r="597" spans="1:19" x14ac:dyDescent="0.25">
      <c r="A597" s="8"/>
      <c r="B597" s="7"/>
      <c r="C597" s="7"/>
      <c r="D597" s="7"/>
      <c r="E597" s="7"/>
      <c r="F597" s="7"/>
      <c r="G597" s="6"/>
      <c r="H597" s="7"/>
      <c r="I597" s="7"/>
      <c r="J597" s="11"/>
      <c r="K597" s="7"/>
      <c r="L597" s="7"/>
      <c r="M597" s="7"/>
      <c r="N597" s="7"/>
      <c r="O597" s="7"/>
      <c r="P597" s="7"/>
      <c r="Q597" s="10"/>
      <c r="R597" s="7"/>
      <c r="S597" s="7"/>
    </row>
    <row r="598" spans="1:19" x14ac:dyDescent="0.25">
      <c r="A598" s="8"/>
      <c r="B598" s="7"/>
      <c r="C598" s="7"/>
      <c r="D598" s="7"/>
      <c r="E598" s="7"/>
      <c r="F598" s="7"/>
      <c r="G598" s="6"/>
      <c r="H598" s="7"/>
      <c r="I598" s="7"/>
      <c r="J598" s="11"/>
      <c r="K598" s="7"/>
      <c r="L598" s="7"/>
      <c r="M598" s="7"/>
      <c r="N598" s="7"/>
      <c r="O598" s="7"/>
      <c r="P598" s="7"/>
      <c r="Q598" s="10"/>
      <c r="R598" s="7"/>
      <c r="S598" s="7"/>
    </row>
    <row r="599" spans="1:19" x14ac:dyDescent="0.25">
      <c r="A599" s="8"/>
      <c r="B599" s="7"/>
      <c r="C599" s="7"/>
      <c r="D599" s="7"/>
      <c r="E599" s="7"/>
      <c r="F599" s="7"/>
      <c r="G599" s="6"/>
      <c r="H599" s="7"/>
      <c r="I599" s="7"/>
      <c r="J599" s="11"/>
      <c r="K599" s="7"/>
      <c r="L599" s="7"/>
      <c r="M599" s="7"/>
      <c r="N599" s="7"/>
      <c r="O599" s="7"/>
      <c r="P599" s="7"/>
      <c r="Q599" s="10"/>
      <c r="R599" s="7"/>
      <c r="S599" s="7"/>
    </row>
    <row r="600" spans="1:19" x14ac:dyDescent="0.25">
      <c r="A600" s="8"/>
      <c r="B600" s="7"/>
      <c r="C600" s="7"/>
      <c r="D600" s="7"/>
      <c r="E600" s="7"/>
      <c r="F600" s="7"/>
      <c r="G600" s="6"/>
      <c r="H600" s="7"/>
      <c r="I600" s="7"/>
      <c r="J600" s="11"/>
      <c r="K600" s="7"/>
      <c r="L600" s="7"/>
      <c r="M600" s="7"/>
      <c r="N600" s="7"/>
      <c r="O600" s="7"/>
      <c r="P600" s="7"/>
      <c r="Q600" s="10"/>
      <c r="R600" s="7"/>
      <c r="S600" s="7"/>
    </row>
    <row r="601" spans="1:19" x14ac:dyDescent="0.25">
      <c r="A601" s="8"/>
      <c r="B601" s="7"/>
      <c r="C601" s="7"/>
      <c r="D601" s="7"/>
      <c r="E601" s="7"/>
      <c r="F601" s="7"/>
      <c r="G601" s="6"/>
      <c r="H601" s="7"/>
      <c r="I601" s="7"/>
      <c r="J601" s="11"/>
      <c r="K601" s="7"/>
      <c r="L601" s="7"/>
      <c r="M601" s="7"/>
      <c r="N601" s="7"/>
      <c r="O601" s="7"/>
      <c r="P601" s="7"/>
      <c r="Q601" s="10"/>
      <c r="R601" s="7"/>
      <c r="S601" s="7"/>
    </row>
    <row r="602" spans="1:19" x14ac:dyDescent="0.25">
      <c r="A602" s="8"/>
      <c r="B602" s="7"/>
      <c r="C602" s="7"/>
      <c r="D602" s="7"/>
      <c r="E602" s="7"/>
      <c r="F602" s="7"/>
      <c r="G602" s="6"/>
      <c r="H602" s="7"/>
      <c r="I602" s="7"/>
      <c r="J602" s="11"/>
      <c r="K602" s="7"/>
      <c r="L602" s="7"/>
      <c r="M602" s="7"/>
      <c r="N602" s="7"/>
      <c r="O602" s="7"/>
      <c r="P602" s="7"/>
      <c r="Q602" s="10"/>
      <c r="R602" s="7"/>
      <c r="S602" s="7"/>
    </row>
    <row r="603" spans="1:19" x14ac:dyDescent="0.25">
      <c r="A603" s="8"/>
      <c r="B603" s="7"/>
      <c r="C603" s="7"/>
      <c r="D603" s="7"/>
      <c r="E603" s="7"/>
      <c r="F603" s="7"/>
      <c r="G603" s="6"/>
      <c r="H603" s="7"/>
      <c r="I603" s="7"/>
      <c r="J603" s="11"/>
      <c r="K603" s="7"/>
      <c r="L603" s="7"/>
      <c r="M603" s="7"/>
      <c r="N603" s="7"/>
      <c r="O603" s="7"/>
      <c r="P603" s="7"/>
      <c r="Q603" s="10"/>
      <c r="R603" s="7"/>
      <c r="S603" s="7"/>
    </row>
    <row r="604" spans="1:19" x14ac:dyDescent="0.25">
      <c r="A604" s="8"/>
      <c r="B604" s="7"/>
      <c r="C604" s="7"/>
      <c r="D604" s="7"/>
      <c r="E604" s="7"/>
      <c r="F604" s="7"/>
      <c r="G604" s="6"/>
      <c r="H604" s="7"/>
      <c r="I604" s="7"/>
      <c r="J604" s="11"/>
      <c r="K604" s="7"/>
      <c r="L604" s="7"/>
      <c r="M604" s="7"/>
      <c r="N604" s="7"/>
      <c r="O604" s="7"/>
      <c r="P604" s="7"/>
      <c r="Q604" s="10"/>
      <c r="R604" s="7"/>
      <c r="S604" s="7"/>
    </row>
    <row r="605" spans="1:19" x14ac:dyDescent="0.25">
      <c r="A605" s="8"/>
      <c r="B605" s="7"/>
      <c r="C605" s="7"/>
      <c r="D605" s="7"/>
      <c r="E605" s="7"/>
      <c r="F605" s="7"/>
      <c r="G605" s="6"/>
      <c r="H605" s="7"/>
      <c r="I605" s="7"/>
      <c r="J605" s="11"/>
      <c r="K605" s="7"/>
      <c r="L605" s="7"/>
      <c r="M605" s="7"/>
      <c r="N605" s="7"/>
      <c r="O605" s="7"/>
      <c r="P605" s="7"/>
      <c r="Q605" s="10"/>
      <c r="R605" s="7"/>
      <c r="S605" s="7"/>
    </row>
    <row r="606" spans="1:19" x14ac:dyDescent="0.25">
      <c r="A606" s="8"/>
      <c r="B606" s="7"/>
      <c r="C606" s="7"/>
      <c r="D606" s="7"/>
      <c r="E606" s="7"/>
      <c r="F606" s="7"/>
      <c r="G606" s="6"/>
      <c r="H606" s="7"/>
      <c r="I606" s="7"/>
      <c r="J606" s="11"/>
      <c r="K606" s="7"/>
      <c r="L606" s="7"/>
      <c r="M606" s="7"/>
      <c r="N606" s="7"/>
      <c r="O606" s="7"/>
      <c r="P606" s="7"/>
      <c r="Q606" s="10"/>
      <c r="R606" s="7"/>
      <c r="S606" s="7"/>
    </row>
    <row r="607" spans="1:19" x14ac:dyDescent="0.25">
      <c r="A607" s="8"/>
      <c r="B607" s="7"/>
      <c r="C607" s="7"/>
      <c r="D607" s="7"/>
      <c r="E607" s="7"/>
      <c r="F607" s="7"/>
      <c r="G607" s="6"/>
      <c r="H607" s="7"/>
      <c r="I607" s="7"/>
      <c r="J607" s="11"/>
      <c r="K607" s="7"/>
      <c r="L607" s="7"/>
      <c r="M607" s="7"/>
      <c r="N607" s="7"/>
      <c r="O607" s="7"/>
      <c r="P607" s="7"/>
      <c r="Q607" s="10"/>
      <c r="R607" s="7"/>
      <c r="S607" s="7"/>
    </row>
    <row r="608" spans="1:19" x14ac:dyDescent="0.25">
      <c r="A608" s="8"/>
      <c r="B608" s="7"/>
      <c r="C608" s="7"/>
      <c r="D608" s="7"/>
      <c r="E608" s="7"/>
      <c r="F608" s="7"/>
      <c r="G608" s="6"/>
      <c r="H608" s="7"/>
      <c r="I608" s="7"/>
      <c r="J608" s="11"/>
      <c r="K608" s="7"/>
      <c r="L608" s="7"/>
      <c r="M608" s="7"/>
      <c r="N608" s="7"/>
      <c r="O608" s="7"/>
      <c r="P608" s="7"/>
      <c r="Q608" s="10"/>
      <c r="R608" s="7"/>
      <c r="S608" s="7"/>
    </row>
    <row r="609" spans="1:19" x14ac:dyDescent="0.25">
      <c r="A609" s="8"/>
      <c r="B609" s="7"/>
      <c r="C609" s="7"/>
      <c r="D609" s="7"/>
      <c r="E609" s="7"/>
      <c r="F609" s="7"/>
      <c r="G609" s="6"/>
      <c r="H609" s="7"/>
      <c r="I609" s="7"/>
      <c r="J609" s="11"/>
      <c r="K609" s="7"/>
      <c r="L609" s="7"/>
      <c r="M609" s="7"/>
      <c r="N609" s="7"/>
      <c r="O609" s="7"/>
      <c r="P609" s="7"/>
      <c r="Q609" s="10"/>
      <c r="R609" s="7"/>
      <c r="S609" s="7"/>
    </row>
    <row r="610" spans="1:19" x14ac:dyDescent="0.25">
      <c r="A610" s="8"/>
      <c r="B610" s="7"/>
      <c r="C610" s="7"/>
      <c r="D610" s="7"/>
      <c r="E610" s="7"/>
      <c r="F610" s="7"/>
      <c r="G610" s="6"/>
      <c r="H610" s="7"/>
      <c r="I610" s="7"/>
      <c r="J610" s="11"/>
      <c r="K610" s="7"/>
      <c r="L610" s="7"/>
      <c r="M610" s="7"/>
      <c r="N610" s="7"/>
      <c r="O610" s="7"/>
      <c r="P610" s="7"/>
      <c r="Q610" s="10"/>
      <c r="R610" s="7"/>
      <c r="S610" s="7"/>
    </row>
    <row r="611" spans="1:19" x14ac:dyDescent="0.25">
      <c r="A611" s="8"/>
      <c r="B611" s="7"/>
      <c r="C611" s="7"/>
      <c r="D611" s="7"/>
      <c r="E611" s="7"/>
      <c r="F611" s="7"/>
      <c r="G611" s="6"/>
      <c r="H611" s="7"/>
      <c r="I611" s="7"/>
      <c r="J611" s="11"/>
      <c r="K611" s="7"/>
      <c r="L611" s="7"/>
      <c r="M611" s="7"/>
      <c r="N611" s="7"/>
      <c r="O611" s="7"/>
      <c r="P611" s="7"/>
      <c r="Q611" s="10"/>
      <c r="R611" s="7"/>
      <c r="S611" s="7"/>
    </row>
    <row r="612" spans="1:19" x14ac:dyDescent="0.25">
      <c r="A612" s="8"/>
      <c r="B612" s="7"/>
      <c r="C612" s="7"/>
      <c r="D612" s="7"/>
      <c r="E612" s="7"/>
      <c r="F612" s="7"/>
      <c r="G612" s="6"/>
      <c r="H612" s="7"/>
      <c r="I612" s="7"/>
      <c r="J612" s="11"/>
      <c r="K612" s="7"/>
      <c r="L612" s="7"/>
      <c r="M612" s="7"/>
      <c r="N612" s="7"/>
      <c r="O612" s="7"/>
      <c r="P612" s="7"/>
      <c r="Q612" s="10"/>
      <c r="R612" s="7"/>
      <c r="S612" s="7"/>
    </row>
    <row r="613" spans="1:19" x14ac:dyDescent="0.25">
      <c r="A613" s="8"/>
      <c r="B613" s="7"/>
      <c r="C613" s="7"/>
      <c r="D613" s="7"/>
      <c r="E613" s="7"/>
      <c r="F613" s="7"/>
      <c r="G613" s="6"/>
      <c r="H613" s="7"/>
      <c r="I613" s="7"/>
      <c r="J613" s="11"/>
      <c r="K613" s="7"/>
      <c r="L613" s="7"/>
      <c r="M613" s="7"/>
      <c r="N613" s="7"/>
      <c r="O613" s="7"/>
      <c r="P613" s="7"/>
      <c r="Q613" s="10"/>
      <c r="R613" s="7"/>
      <c r="S613" s="7"/>
    </row>
    <row r="614" spans="1:19" x14ac:dyDescent="0.25">
      <c r="A614" s="8"/>
      <c r="B614" s="7"/>
      <c r="C614" s="7"/>
      <c r="D614" s="7"/>
      <c r="E614" s="7"/>
      <c r="F614" s="7"/>
      <c r="G614" s="6"/>
      <c r="H614" s="7"/>
      <c r="I614" s="7"/>
      <c r="J614" s="11"/>
      <c r="K614" s="7"/>
      <c r="L614" s="7"/>
      <c r="M614" s="7"/>
      <c r="N614" s="7"/>
      <c r="O614" s="7"/>
      <c r="P614" s="7"/>
      <c r="Q614" s="10"/>
      <c r="R614" s="7"/>
      <c r="S614" s="7"/>
    </row>
    <row r="615" spans="1:19" x14ac:dyDescent="0.25">
      <c r="A615" s="8"/>
      <c r="B615" s="7"/>
      <c r="C615" s="7"/>
      <c r="D615" s="7"/>
      <c r="E615" s="7"/>
      <c r="F615" s="7"/>
      <c r="G615" s="6"/>
      <c r="H615" s="7"/>
      <c r="I615" s="7"/>
      <c r="J615" s="11"/>
      <c r="K615" s="7"/>
      <c r="L615" s="7"/>
      <c r="M615" s="7"/>
      <c r="N615" s="7"/>
      <c r="O615" s="7"/>
      <c r="P615" s="7"/>
      <c r="Q615" s="10"/>
      <c r="R615" s="7"/>
      <c r="S615" s="7"/>
    </row>
    <row r="616" spans="1:19" x14ac:dyDescent="0.25">
      <c r="A616" s="8"/>
      <c r="B616" s="7"/>
      <c r="C616" s="7"/>
      <c r="D616" s="7"/>
      <c r="E616" s="7"/>
      <c r="F616" s="7"/>
      <c r="G616" s="6"/>
      <c r="H616" s="7"/>
      <c r="I616" s="7"/>
      <c r="J616" s="11"/>
      <c r="K616" s="7"/>
      <c r="L616" s="7"/>
      <c r="M616" s="7"/>
      <c r="N616" s="7"/>
      <c r="O616" s="7"/>
      <c r="P616" s="7"/>
      <c r="Q616" s="10"/>
      <c r="R616" s="7"/>
      <c r="S616" s="7"/>
    </row>
    <row r="617" spans="1:19" x14ac:dyDescent="0.25">
      <c r="A617" s="8"/>
      <c r="B617" s="7"/>
      <c r="C617" s="7"/>
      <c r="D617" s="7"/>
      <c r="E617" s="7"/>
      <c r="F617" s="7"/>
      <c r="G617" s="6"/>
      <c r="H617" s="7"/>
      <c r="I617" s="7"/>
      <c r="J617" s="11"/>
      <c r="K617" s="7"/>
      <c r="L617" s="7"/>
      <c r="M617" s="7"/>
      <c r="N617" s="7"/>
      <c r="O617" s="7"/>
      <c r="P617" s="7"/>
      <c r="Q617" s="10"/>
      <c r="R617" s="7"/>
      <c r="S617" s="7"/>
    </row>
    <row r="618" spans="1:19" x14ac:dyDescent="0.25">
      <c r="A618" s="8"/>
      <c r="B618" s="7"/>
      <c r="C618" s="7"/>
      <c r="D618" s="7"/>
      <c r="E618" s="7"/>
      <c r="F618" s="7"/>
      <c r="G618" s="6"/>
      <c r="H618" s="7"/>
      <c r="I618" s="7"/>
      <c r="J618" s="11"/>
      <c r="K618" s="7"/>
      <c r="L618" s="7"/>
      <c r="M618" s="7"/>
      <c r="N618" s="7"/>
      <c r="O618" s="7"/>
      <c r="P618" s="7"/>
      <c r="Q618" s="10"/>
      <c r="R618" s="7"/>
      <c r="S618" s="7"/>
    </row>
    <row r="619" spans="1:19" x14ac:dyDescent="0.25">
      <c r="A619" s="8"/>
      <c r="B619" s="7"/>
      <c r="C619" s="7"/>
      <c r="D619" s="7"/>
      <c r="E619" s="7"/>
      <c r="F619" s="7"/>
      <c r="G619" s="6"/>
      <c r="H619" s="7"/>
      <c r="I619" s="7"/>
      <c r="J619" s="11"/>
      <c r="K619" s="7"/>
      <c r="L619" s="7"/>
      <c r="M619" s="7"/>
      <c r="N619" s="7"/>
      <c r="O619" s="7"/>
      <c r="P619" s="7"/>
      <c r="Q619" s="10"/>
      <c r="R619" s="7"/>
      <c r="S619" s="7"/>
    </row>
    <row r="620" spans="1:19" x14ac:dyDescent="0.25">
      <c r="A620" s="8"/>
      <c r="B620" s="7"/>
      <c r="C620" s="7"/>
      <c r="D620" s="7"/>
      <c r="E620" s="7"/>
      <c r="F620" s="7"/>
      <c r="G620" s="6"/>
      <c r="H620" s="7"/>
      <c r="I620" s="7"/>
      <c r="J620" s="11"/>
      <c r="K620" s="7"/>
      <c r="L620" s="7"/>
      <c r="M620" s="7"/>
      <c r="N620" s="7"/>
      <c r="O620" s="7"/>
      <c r="P620" s="7"/>
      <c r="Q620" s="10"/>
      <c r="R620" s="7"/>
      <c r="S620" s="7"/>
    </row>
    <row r="621" spans="1:19" x14ac:dyDescent="0.25">
      <c r="A621" s="8"/>
      <c r="B621" s="7"/>
      <c r="C621" s="7"/>
      <c r="D621" s="7"/>
      <c r="E621" s="7"/>
      <c r="F621" s="7"/>
      <c r="G621" s="6"/>
      <c r="H621" s="7"/>
      <c r="I621" s="7"/>
      <c r="J621" s="11"/>
      <c r="K621" s="7"/>
      <c r="L621" s="7"/>
      <c r="M621" s="7"/>
      <c r="N621" s="7"/>
      <c r="O621" s="7"/>
      <c r="P621" s="7"/>
      <c r="Q621" s="10"/>
      <c r="R621" s="7"/>
      <c r="S621" s="7"/>
    </row>
    <row r="622" spans="1:19" x14ac:dyDescent="0.25">
      <c r="A622" s="8"/>
      <c r="B622" s="7"/>
      <c r="C622" s="7"/>
      <c r="D622" s="7"/>
      <c r="E622" s="7"/>
      <c r="F622" s="7"/>
      <c r="G622" s="6"/>
      <c r="H622" s="7"/>
      <c r="I622" s="7"/>
      <c r="J622" s="11"/>
      <c r="K622" s="7"/>
      <c r="L622" s="7"/>
      <c r="M622" s="7"/>
      <c r="N622" s="7"/>
      <c r="O622" s="7"/>
      <c r="P622" s="7"/>
      <c r="Q622" s="10"/>
      <c r="R622" s="7"/>
      <c r="S622" s="7"/>
    </row>
    <row r="623" spans="1:19" x14ac:dyDescent="0.25">
      <c r="A623" s="8"/>
      <c r="B623" s="7"/>
      <c r="C623" s="7"/>
      <c r="D623" s="7"/>
      <c r="E623" s="7"/>
      <c r="F623" s="7"/>
      <c r="G623" s="6"/>
      <c r="H623" s="7"/>
      <c r="I623" s="7"/>
      <c r="J623" s="11"/>
      <c r="K623" s="7"/>
      <c r="L623" s="7"/>
      <c r="M623" s="7"/>
      <c r="N623" s="7"/>
      <c r="O623" s="7"/>
      <c r="P623" s="7"/>
      <c r="Q623" s="10"/>
      <c r="R623" s="7"/>
      <c r="S623" s="7"/>
    </row>
    <row r="624" spans="1:19" x14ac:dyDescent="0.25">
      <c r="A624" s="8"/>
      <c r="B624" s="7"/>
      <c r="C624" s="7"/>
      <c r="D624" s="7"/>
      <c r="E624" s="7"/>
      <c r="F624" s="7"/>
      <c r="G624" s="6"/>
      <c r="H624" s="7"/>
      <c r="I624" s="7"/>
      <c r="J624" s="11"/>
      <c r="K624" s="7"/>
      <c r="L624" s="7"/>
      <c r="M624" s="7"/>
      <c r="N624" s="7"/>
      <c r="O624" s="7"/>
      <c r="P624" s="7"/>
      <c r="Q624" s="10"/>
      <c r="R624" s="7"/>
      <c r="S624" s="7"/>
    </row>
    <row r="625" spans="1:19" x14ac:dyDescent="0.25">
      <c r="A625" s="8"/>
      <c r="B625" s="7"/>
      <c r="C625" s="7"/>
      <c r="D625" s="7"/>
      <c r="E625" s="7"/>
      <c r="F625" s="7"/>
      <c r="G625" s="6"/>
      <c r="H625" s="7"/>
      <c r="I625" s="7"/>
      <c r="J625" s="11"/>
      <c r="K625" s="7"/>
      <c r="L625" s="7"/>
      <c r="M625" s="7"/>
      <c r="N625" s="7"/>
      <c r="O625" s="7"/>
      <c r="P625" s="7"/>
      <c r="Q625" s="10"/>
      <c r="R625" s="7"/>
      <c r="S625" s="7"/>
    </row>
    <row r="626" spans="1:19" x14ac:dyDescent="0.25">
      <c r="A626" s="8"/>
      <c r="B626" s="7"/>
      <c r="C626" s="7"/>
      <c r="D626" s="7"/>
      <c r="E626" s="7"/>
      <c r="F626" s="7"/>
      <c r="G626" s="6"/>
      <c r="H626" s="7"/>
      <c r="I626" s="7"/>
      <c r="J626" s="11"/>
      <c r="K626" s="7"/>
      <c r="L626" s="7"/>
      <c r="M626" s="7"/>
      <c r="N626" s="7"/>
      <c r="O626" s="7"/>
      <c r="P626" s="7"/>
      <c r="Q626" s="10"/>
      <c r="R626" s="7"/>
      <c r="S626" s="7"/>
    </row>
    <row r="627" spans="1:19" x14ac:dyDescent="0.25">
      <c r="A627" s="8"/>
      <c r="B627" s="7"/>
      <c r="C627" s="7"/>
      <c r="D627" s="7"/>
      <c r="E627" s="7"/>
      <c r="F627" s="7"/>
      <c r="G627" s="6"/>
      <c r="H627" s="7"/>
      <c r="I627" s="7"/>
      <c r="J627" s="11"/>
      <c r="K627" s="7"/>
      <c r="L627" s="7"/>
      <c r="M627" s="7"/>
      <c r="N627" s="7"/>
      <c r="O627" s="7"/>
      <c r="P627" s="7"/>
      <c r="Q627" s="10"/>
      <c r="R627" s="7"/>
      <c r="S627" s="7"/>
    </row>
    <row r="628" spans="1:19" x14ac:dyDescent="0.25">
      <c r="A628" s="8"/>
      <c r="B628" s="7"/>
      <c r="C628" s="7"/>
      <c r="D628" s="7"/>
      <c r="E628" s="7"/>
      <c r="F628" s="7"/>
      <c r="G628" s="6"/>
      <c r="H628" s="7"/>
      <c r="I628" s="7"/>
      <c r="J628" s="11"/>
      <c r="K628" s="7"/>
      <c r="L628" s="7"/>
      <c r="M628" s="7"/>
      <c r="N628" s="7"/>
      <c r="O628" s="7"/>
      <c r="P628" s="7"/>
      <c r="Q628" s="10"/>
      <c r="R628" s="7"/>
      <c r="S628" s="7"/>
    </row>
    <row r="629" spans="1:19" x14ac:dyDescent="0.25">
      <c r="A629" s="8"/>
      <c r="B629" s="7"/>
      <c r="C629" s="7"/>
      <c r="D629" s="7"/>
      <c r="E629" s="7"/>
      <c r="F629" s="7"/>
      <c r="G629" s="6"/>
      <c r="H629" s="7"/>
      <c r="I629" s="7"/>
      <c r="J629" s="11"/>
      <c r="K629" s="7"/>
      <c r="L629" s="7"/>
      <c r="M629" s="7"/>
      <c r="N629" s="7"/>
      <c r="O629" s="7"/>
      <c r="P629" s="7"/>
      <c r="Q629" s="10"/>
      <c r="R629" s="7"/>
      <c r="S629" s="7"/>
    </row>
    <row r="630" spans="1:19" x14ac:dyDescent="0.25">
      <c r="A630" s="8"/>
      <c r="B630" s="7"/>
      <c r="C630" s="7"/>
      <c r="D630" s="7"/>
      <c r="E630" s="7"/>
      <c r="F630" s="7"/>
      <c r="G630" s="6"/>
      <c r="H630" s="7"/>
      <c r="I630" s="7"/>
      <c r="J630" s="11"/>
      <c r="K630" s="7"/>
      <c r="L630" s="7"/>
      <c r="M630" s="7"/>
      <c r="N630" s="7"/>
      <c r="O630" s="7"/>
      <c r="P630" s="7"/>
      <c r="Q630" s="10"/>
      <c r="R630" s="7"/>
      <c r="S630" s="7"/>
    </row>
    <row r="631" spans="1:19" x14ac:dyDescent="0.25">
      <c r="A631" s="8"/>
      <c r="B631" s="7"/>
      <c r="C631" s="7"/>
      <c r="D631" s="7"/>
      <c r="E631" s="7"/>
      <c r="F631" s="7"/>
      <c r="G631" s="6"/>
      <c r="H631" s="7"/>
      <c r="I631" s="7"/>
      <c r="J631" s="11"/>
      <c r="K631" s="7"/>
      <c r="L631" s="7"/>
      <c r="M631" s="7"/>
      <c r="N631" s="7"/>
      <c r="O631" s="7"/>
      <c r="P631" s="7"/>
      <c r="Q631" s="10"/>
      <c r="R631" s="7"/>
      <c r="S631" s="7"/>
    </row>
    <row r="632" spans="1:19" x14ac:dyDescent="0.25">
      <c r="A632" s="8"/>
      <c r="B632" s="7"/>
      <c r="C632" s="7"/>
      <c r="D632" s="7"/>
      <c r="E632" s="7"/>
      <c r="F632" s="7"/>
      <c r="G632" s="6"/>
      <c r="H632" s="7"/>
      <c r="I632" s="7"/>
      <c r="J632" s="11"/>
      <c r="K632" s="7"/>
      <c r="L632" s="7"/>
      <c r="M632" s="7"/>
      <c r="N632" s="7"/>
      <c r="O632" s="7"/>
      <c r="P632" s="7"/>
      <c r="Q632" s="10"/>
      <c r="R632" s="7"/>
      <c r="S632" s="7"/>
    </row>
    <row r="633" spans="1:19" x14ac:dyDescent="0.25">
      <c r="A633" s="8"/>
      <c r="B633" s="7"/>
      <c r="C633" s="7"/>
      <c r="D633" s="7"/>
      <c r="E633" s="7"/>
      <c r="F633" s="7"/>
      <c r="G633" s="6"/>
      <c r="H633" s="7"/>
      <c r="I633" s="7"/>
      <c r="J633" s="11"/>
      <c r="K633" s="7"/>
      <c r="L633" s="7"/>
      <c r="M633" s="7"/>
      <c r="N633" s="7"/>
      <c r="O633" s="7"/>
      <c r="P633" s="7"/>
      <c r="Q633" s="10"/>
      <c r="R633" s="7"/>
      <c r="S633" s="7"/>
    </row>
    <row r="634" spans="1:19" x14ac:dyDescent="0.25">
      <c r="A634" s="8"/>
      <c r="B634" s="7"/>
      <c r="C634" s="7"/>
      <c r="D634" s="7"/>
      <c r="E634" s="7"/>
      <c r="F634" s="7"/>
      <c r="G634" s="6"/>
      <c r="H634" s="7"/>
      <c r="I634" s="7"/>
      <c r="J634" s="11"/>
      <c r="K634" s="7"/>
      <c r="L634" s="7"/>
      <c r="M634" s="7"/>
      <c r="N634" s="7"/>
      <c r="O634" s="7"/>
      <c r="P634" s="7"/>
      <c r="Q634" s="10"/>
      <c r="R634" s="7"/>
      <c r="S634" s="7"/>
    </row>
    <row r="635" spans="1:19" x14ac:dyDescent="0.25">
      <c r="A635" s="8"/>
      <c r="B635" s="7"/>
      <c r="C635" s="7"/>
      <c r="D635" s="7"/>
      <c r="E635" s="7"/>
      <c r="F635" s="7"/>
      <c r="G635" s="6"/>
      <c r="H635" s="7"/>
      <c r="I635" s="7"/>
      <c r="J635" s="11"/>
      <c r="K635" s="7"/>
      <c r="L635" s="7"/>
      <c r="M635" s="7"/>
      <c r="N635" s="7"/>
      <c r="O635" s="7"/>
      <c r="P635" s="7"/>
      <c r="Q635" s="10"/>
      <c r="R635" s="7"/>
      <c r="S635" s="7"/>
    </row>
    <row r="636" spans="1:19" x14ac:dyDescent="0.25">
      <c r="A636" s="8"/>
      <c r="B636" s="7"/>
      <c r="C636" s="7"/>
      <c r="D636" s="7"/>
      <c r="E636" s="7"/>
      <c r="F636" s="7"/>
      <c r="G636" s="6"/>
      <c r="H636" s="7"/>
      <c r="I636" s="7"/>
      <c r="J636" s="11"/>
      <c r="K636" s="7"/>
      <c r="L636" s="7"/>
      <c r="M636" s="7"/>
      <c r="N636" s="7"/>
      <c r="O636" s="7"/>
      <c r="P636" s="7"/>
      <c r="Q636" s="10"/>
      <c r="R636" s="7"/>
      <c r="S636" s="7"/>
    </row>
    <row r="637" spans="1:19" x14ac:dyDescent="0.25">
      <c r="A637" s="8"/>
      <c r="B637" s="7"/>
      <c r="C637" s="7"/>
      <c r="D637" s="7"/>
      <c r="E637" s="7"/>
      <c r="F637" s="7"/>
      <c r="G637" s="6"/>
      <c r="H637" s="7"/>
      <c r="I637" s="7"/>
      <c r="J637" s="11"/>
      <c r="K637" s="7"/>
      <c r="L637" s="7"/>
      <c r="M637" s="7"/>
      <c r="N637" s="7"/>
      <c r="O637" s="7"/>
      <c r="P637" s="7"/>
      <c r="Q637" s="10"/>
      <c r="R637" s="7"/>
      <c r="S637" s="7"/>
    </row>
    <row r="638" spans="1:19" x14ac:dyDescent="0.25">
      <c r="A638" s="8"/>
      <c r="B638" s="7"/>
      <c r="C638" s="7"/>
      <c r="D638" s="7"/>
      <c r="E638" s="7"/>
      <c r="F638" s="7"/>
      <c r="G638" s="6"/>
      <c r="H638" s="7"/>
      <c r="I638" s="7"/>
      <c r="J638" s="11"/>
      <c r="K638" s="7"/>
      <c r="L638" s="7"/>
      <c r="M638" s="7"/>
      <c r="N638" s="7"/>
      <c r="O638" s="7"/>
      <c r="P638" s="7"/>
      <c r="Q638" s="10"/>
      <c r="R638" s="7"/>
      <c r="S638" s="7"/>
    </row>
    <row r="639" spans="1:19" x14ac:dyDescent="0.25">
      <c r="A639" s="8"/>
      <c r="B639" s="7"/>
      <c r="C639" s="7"/>
      <c r="D639" s="7"/>
      <c r="E639" s="7"/>
      <c r="F639" s="7"/>
      <c r="G639" s="6"/>
      <c r="H639" s="7"/>
      <c r="I639" s="7"/>
      <c r="J639" s="11"/>
      <c r="K639" s="7"/>
      <c r="L639" s="7"/>
      <c r="M639" s="7"/>
      <c r="N639" s="7"/>
      <c r="O639" s="7"/>
      <c r="P639" s="7"/>
      <c r="Q639" s="10"/>
      <c r="R639" s="7"/>
      <c r="S639" s="7"/>
    </row>
    <row r="640" spans="1:19" x14ac:dyDescent="0.25">
      <c r="A640" s="8"/>
      <c r="B640" s="7"/>
      <c r="C640" s="7"/>
      <c r="D640" s="7"/>
      <c r="E640" s="7"/>
      <c r="F640" s="7"/>
      <c r="G640" s="6"/>
      <c r="H640" s="7"/>
      <c r="I640" s="7"/>
      <c r="J640" s="11"/>
      <c r="K640" s="7"/>
      <c r="L640" s="7"/>
      <c r="M640" s="7"/>
      <c r="N640" s="7"/>
      <c r="O640" s="7"/>
      <c r="P640" s="7"/>
      <c r="Q640" s="10"/>
      <c r="R640" s="7"/>
      <c r="S640" s="7"/>
    </row>
    <row r="641" spans="1:19" x14ac:dyDescent="0.25">
      <c r="A641" s="8"/>
      <c r="B641" s="7"/>
      <c r="C641" s="7"/>
      <c r="D641" s="7"/>
      <c r="E641" s="7"/>
      <c r="F641" s="7"/>
      <c r="G641" s="6"/>
      <c r="H641" s="7"/>
      <c r="I641" s="7"/>
      <c r="J641" s="11"/>
      <c r="K641" s="7"/>
      <c r="L641" s="7"/>
      <c r="M641" s="7"/>
      <c r="N641" s="7"/>
      <c r="O641" s="7"/>
      <c r="P641" s="7"/>
      <c r="Q641" s="10"/>
      <c r="R641" s="7"/>
      <c r="S641" s="7"/>
    </row>
    <row r="642" spans="1:19" x14ac:dyDescent="0.25">
      <c r="A642" s="8"/>
      <c r="B642" s="7"/>
      <c r="C642" s="7"/>
      <c r="D642" s="7"/>
      <c r="E642" s="7"/>
      <c r="F642" s="7"/>
      <c r="G642" s="6"/>
      <c r="H642" s="7"/>
      <c r="I642" s="7"/>
      <c r="J642" s="11"/>
      <c r="K642" s="7"/>
      <c r="L642" s="7"/>
      <c r="M642" s="7"/>
      <c r="N642" s="7"/>
      <c r="O642" s="7"/>
      <c r="P642" s="7"/>
      <c r="Q642" s="10"/>
      <c r="R642" s="7"/>
      <c r="S642" s="7"/>
    </row>
    <row r="643" spans="1:19" x14ac:dyDescent="0.25">
      <c r="A643" s="8"/>
      <c r="B643" s="7"/>
      <c r="C643" s="7"/>
      <c r="D643" s="7"/>
      <c r="E643" s="7"/>
      <c r="F643" s="7"/>
      <c r="G643" s="6"/>
      <c r="H643" s="7"/>
      <c r="I643" s="7"/>
      <c r="J643" s="11"/>
      <c r="K643" s="7"/>
      <c r="L643" s="7"/>
      <c r="M643" s="7"/>
      <c r="N643" s="7"/>
      <c r="O643" s="7"/>
      <c r="P643" s="7"/>
      <c r="Q643" s="10"/>
      <c r="R643" s="7"/>
      <c r="S643" s="7"/>
    </row>
    <row r="644" spans="1:19" x14ac:dyDescent="0.25">
      <c r="A644" s="8"/>
      <c r="B644" s="7"/>
      <c r="C644" s="7"/>
      <c r="D644" s="7"/>
      <c r="E644" s="7"/>
      <c r="F644" s="7"/>
      <c r="G644" s="6"/>
      <c r="H644" s="7"/>
      <c r="I644" s="7"/>
      <c r="J644" s="11"/>
      <c r="K644" s="7"/>
      <c r="L644" s="7"/>
      <c r="M644" s="7"/>
      <c r="N644" s="7"/>
      <c r="O644" s="7"/>
      <c r="P644" s="7"/>
      <c r="Q644" s="10"/>
      <c r="R644" s="7"/>
      <c r="S644" s="7"/>
    </row>
    <row r="645" spans="1:19" x14ac:dyDescent="0.25">
      <c r="A645" s="8"/>
      <c r="B645" s="7"/>
      <c r="C645" s="7"/>
      <c r="D645" s="7"/>
      <c r="E645" s="7"/>
      <c r="F645" s="7"/>
      <c r="G645" s="6"/>
      <c r="H645" s="7"/>
      <c r="I645" s="7"/>
      <c r="J645" s="11"/>
      <c r="K645" s="7"/>
      <c r="L645" s="7"/>
      <c r="M645" s="7"/>
      <c r="N645" s="7"/>
      <c r="O645" s="7"/>
      <c r="P645" s="7"/>
      <c r="Q645" s="10"/>
      <c r="R645" s="7"/>
      <c r="S645" s="7"/>
    </row>
    <row r="646" spans="1:19" x14ac:dyDescent="0.25">
      <c r="A646" s="8"/>
      <c r="B646" s="7"/>
      <c r="C646" s="7"/>
      <c r="D646" s="7"/>
      <c r="E646" s="7"/>
      <c r="F646" s="7"/>
      <c r="G646" s="6"/>
      <c r="H646" s="7"/>
      <c r="I646" s="7"/>
      <c r="J646" s="11"/>
      <c r="K646" s="7"/>
      <c r="L646" s="7"/>
      <c r="M646" s="7"/>
      <c r="N646" s="7"/>
      <c r="O646" s="7"/>
      <c r="P646" s="7"/>
      <c r="Q646" s="10"/>
      <c r="R646" s="7"/>
      <c r="S646" s="7"/>
    </row>
    <row r="647" spans="1:19" x14ac:dyDescent="0.25">
      <c r="A647" s="8"/>
      <c r="B647" s="7"/>
      <c r="C647" s="7"/>
      <c r="D647" s="7"/>
      <c r="E647" s="7"/>
      <c r="F647" s="7"/>
      <c r="G647" s="6"/>
      <c r="H647" s="7"/>
      <c r="I647" s="7"/>
      <c r="J647" s="11"/>
      <c r="K647" s="7"/>
      <c r="L647" s="7"/>
      <c r="M647" s="7"/>
      <c r="N647" s="7"/>
      <c r="O647" s="7"/>
      <c r="P647" s="7"/>
      <c r="Q647" s="10"/>
      <c r="R647" s="7"/>
      <c r="S647" s="7"/>
    </row>
    <row r="648" spans="1:19" x14ac:dyDescent="0.25">
      <c r="A648" s="8"/>
      <c r="B648" s="7"/>
      <c r="C648" s="7"/>
      <c r="D648" s="7"/>
      <c r="E648" s="7"/>
      <c r="F648" s="7"/>
      <c r="G648" s="6"/>
      <c r="H648" s="7"/>
      <c r="I648" s="7"/>
      <c r="J648" s="11"/>
      <c r="K648" s="7"/>
      <c r="L648" s="7"/>
      <c r="M648" s="7"/>
      <c r="N648" s="7"/>
      <c r="O648" s="7"/>
      <c r="P648" s="7"/>
      <c r="Q648" s="10"/>
      <c r="R648" s="7"/>
      <c r="S648" s="7"/>
    </row>
    <row r="649" spans="1:19" x14ac:dyDescent="0.25">
      <c r="A649" s="8"/>
      <c r="B649" s="7"/>
      <c r="C649" s="7"/>
      <c r="D649" s="7"/>
      <c r="E649" s="7"/>
      <c r="F649" s="7"/>
      <c r="G649" s="6"/>
      <c r="H649" s="7"/>
      <c r="I649" s="7"/>
      <c r="J649" s="11"/>
      <c r="K649" s="7"/>
      <c r="L649" s="7"/>
      <c r="M649" s="7"/>
      <c r="N649" s="7"/>
      <c r="O649" s="7"/>
      <c r="P649" s="7"/>
      <c r="Q649" s="10"/>
      <c r="R649" s="7"/>
      <c r="S649" s="7"/>
    </row>
    <row r="650" spans="1:19" x14ac:dyDescent="0.25">
      <c r="A650" s="8"/>
      <c r="B650" s="7"/>
      <c r="C650" s="7"/>
      <c r="D650" s="7"/>
      <c r="E650" s="7"/>
      <c r="F650" s="7"/>
      <c r="G650" s="6"/>
      <c r="H650" s="7"/>
      <c r="I650" s="7"/>
      <c r="J650" s="11"/>
      <c r="K650" s="7"/>
      <c r="L650" s="7"/>
      <c r="M650" s="7"/>
      <c r="N650" s="7"/>
      <c r="O650" s="7"/>
      <c r="P650" s="7"/>
      <c r="Q650" s="10"/>
      <c r="R650" s="7"/>
      <c r="S650" s="7"/>
    </row>
    <row r="651" spans="1:19" x14ac:dyDescent="0.25">
      <c r="A651" s="8"/>
      <c r="B651" s="7"/>
      <c r="C651" s="7"/>
      <c r="D651" s="7"/>
      <c r="E651" s="7"/>
      <c r="F651" s="7"/>
      <c r="G651" s="6"/>
      <c r="H651" s="7"/>
      <c r="I651" s="7"/>
      <c r="J651" s="11"/>
      <c r="K651" s="7"/>
      <c r="L651" s="7"/>
      <c r="M651" s="7"/>
      <c r="N651" s="7"/>
      <c r="O651" s="7"/>
      <c r="P651" s="7"/>
      <c r="Q651" s="10"/>
      <c r="R651" s="7"/>
      <c r="S651" s="7"/>
    </row>
    <row r="652" spans="1:19" x14ac:dyDescent="0.25">
      <c r="A652" s="8"/>
      <c r="B652" s="7"/>
      <c r="C652" s="7"/>
      <c r="D652" s="7"/>
      <c r="E652" s="7"/>
      <c r="F652" s="7"/>
      <c r="G652" s="6"/>
      <c r="H652" s="7"/>
      <c r="I652" s="7"/>
      <c r="J652" s="11"/>
      <c r="K652" s="7"/>
      <c r="L652" s="7"/>
      <c r="M652" s="7"/>
      <c r="N652" s="7"/>
      <c r="O652" s="7"/>
      <c r="P652" s="7"/>
      <c r="Q652" s="10"/>
      <c r="R652" s="7"/>
      <c r="S652" s="7"/>
    </row>
    <row r="653" spans="1:19" x14ac:dyDescent="0.25">
      <c r="A653" s="8"/>
      <c r="B653" s="7"/>
      <c r="C653" s="7"/>
      <c r="D653" s="7"/>
      <c r="E653" s="7"/>
      <c r="F653" s="7"/>
      <c r="G653" s="6"/>
      <c r="H653" s="7"/>
      <c r="I653" s="7"/>
      <c r="J653" s="11"/>
      <c r="K653" s="7"/>
      <c r="L653" s="7"/>
      <c r="M653" s="7"/>
      <c r="N653" s="7"/>
      <c r="O653" s="7"/>
      <c r="P653" s="7"/>
      <c r="Q653" s="10"/>
      <c r="R653" s="7"/>
      <c r="S653" s="7"/>
    </row>
    <row r="654" spans="1:19" x14ac:dyDescent="0.25">
      <c r="A654" s="8"/>
      <c r="B654" s="7"/>
      <c r="C654" s="7"/>
      <c r="D654" s="7"/>
      <c r="E654" s="7"/>
      <c r="F654" s="7"/>
      <c r="G654" s="6"/>
      <c r="H654" s="7"/>
      <c r="I654" s="7"/>
      <c r="J654" s="11"/>
      <c r="K654" s="7"/>
      <c r="L654" s="7"/>
      <c r="M654" s="7"/>
      <c r="N654" s="7"/>
      <c r="O654" s="7"/>
      <c r="P654" s="7"/>
      <c r="Q654" s="10"/>
      <c r="R654" s="7"/>
      <c r="S654" s="7"/>
    </row>
    <row r="655" spans="1:19" x14ac:dyDescent="0.25">
      <c r="A655" s="8"/>
      <c r="B655" s="7"/>
      <c r="C655" s="7"/>
      <c r="D655" s="7"/>
      <c r="E655" s="7"/>
      <c r="F655" s="7"/>
      <c r="G655" s="6"/>
      <c r="H655" s="7"/>
      <c r="I655" s="7"/>
      <c r="J655" s="11"/>
      <c r="K655" s="7"/>
      <c r="L655" s="7"/>
      <c r="M655" s="7"/>
      <c r="N655" s="7"/>
      <c r="O655" s="7"/>
      <c r="P655" s="7"/>
      <c r="Q655" s="10"/>
      <c r="R655" s="7"/>
      <c r="S655" s="7"/>
    </row>
    <row r="656" spans="1:19" x14ac:dyDescent="0.25">
      <c r="A656" s="8"/>
      <c r="B656" s="7"/>
      <c r="C656" s="7"/>
      <c r="D656" s="7"/>
      <c r="E656" s="7"/>
      <c r="F656" s="7"/>
      <c r="G656" s="6"/>
      <c r="H656" s="7"/>
      <c r="I656" s="7"/>
      <c r="J656" s="11"/>
      <c r="K656" s="7"/>
      <c r="L656" s="7"/>
      <c r="M656" s="7"/>
      <c r="N656" s="7"/>
      <c r="O656" s="7"/>
      <c r="P656" s="7"/>
      <c r="Q656" s="10"/>
      <c r="R656" s="7"/>
      <c r="S656" s="7"/>
    </row>
    <row r="657" spans="1:19" x14ac:dyDescent="0.25">
      <c r="A657" s="8"/>
      <c r="B657" s="7"/>
      <c r="C657" s="7"/>
      <c r="D657" s="7"/>
      <c r="E657" s="7"/>
      <c r="F657" s="7"/>
      <c r="G657" s="6"/>
      <c r="H657" s="7"/>
      <c r="I657" s="7"/>
      <c r="J657" s="11"/>
      <c r="K657" s="7"/>
      <c r="L657" s="7"/>
      <c r="M657" s="7"/>
      <c r="N657" s="7"/>
      <c r="O657" s="7"/>
      <c r="P657" s="7"/>
      <c r="Q657" s="10"/>
      <c r="R657" s="7"/>
      <c r="S657" s="7"/>
    </row>
    <row r="658" spans="1:19" x14ac:dyDescent="0.25">
      <c r="A658" s="8"/>
      <c r="B658" s="7"/>
      <c r="C658" s="7"/>
      <c r="D658" s="7"/>
      <c r="E658" s="7"/>
      <c r="F658" s="7"/>
      <c r="G658" s="6"/>
      <c r="H658" s="7"/>
      <c r="I658" s="7"/>
      <c r="J658" s="11"/>
      <c r="K658" s="7"/>
      <c r="L658" s="7"/>
      <c r="M658" s="7"/>
      <c r="N658" s="7"/>
      <c r="O658" s="7"/>
      <c r="P658" s="7"/>
      <c r="Q658" s="10"/>
      <c r="R658" s="7"/>
      <c r="S658" s="7"/>
    </row>
    <row r="659" spans="1:19" x14ac:dyDescent="0.25">
      <c r="A659" s="8"/>
      <c r="B659" s="7"/>
      <c r="C659" s="7"/>
      <c r="D659" s="7"/>
      <c r="E659" s="7"/>
      <c r="F659" s="7"/>
      <c r="G659" s="6"/>
      <c r="H659" s="7"/>
      <c r="I659" s="7"/>
      <c r="J659" s="11"/>
      <c r="K659" s="7"/>
      <c r="L659" s="7"/>
      <c r="M659" s="7"/>
      <c r="N659" s="7"/>
      <c r="O659" s="7"/>
      <c r="P659" s="7"/>
      <c r="Q659" s="10"/>
      <c r="R659" s="7"/>
      <c r="S659" s="7"/>
    </row>
    <row r="660" spans="1:19" x14ac:dyDescent="0.25">
      <c r="A660" s="8"/>
      <c r="B660" s="7"/>
      <c r="C660" s="7"/>
      <c r="D660" s="7"/>
      <c r="E660" s="7"/>
      <c r="F660" s="7"/>
      <c r="G660" s="6"/>
      <c r="H660" s="7"/>
      <c r="I660" s="7"/>
      <c r="J660" s="11"/>
      <c r="K660" s="7"/>
      <c r="L660" s="7"/>
      <c r="M660" s="7"/>
      <c r="N660" s="7"/>
      <c r="O660" s="7"/>
      <c r="P660" s="7"/>
      <c r="Q660" s="10"/>
      <c r="R660" s="7"/>
      <c r="S660" s="7"/>
    </row>
    <row r="661" spans="1:19" x14ac:dyDescent="0.25">
      <c r="A661" s="8"/>
      <c r="B661" s="7"/>
      <c r="C661" s="7"/>
      <c r="D661" s="7"/>
      <c r="E661" s="7"/>
      <c r="F661" s="7"/>
      <c r="G661" s="6"/>
      <c r="H661" s="7"/>
      <c r="I661" s="7"/>
      <c r="J661" s="11"/>
      <c r="K661" s="7"/>
      <c r="L661" s="7"/>
      <c r="M661" s="7"/>
      <c r="N661" s="7"/>
      <c r="O661" s="7"/>
      <c r="P661" s="7"/>
      <c r="Q661" s="10"/>
      <c r="R661" s="7"/>
      <c r="S661" s="7"/>
    </row>
    <row r="662" spans="1:19" x14ac:dyDescent="0.25">
      <c r="A662" s="8"/>
      <c r="B662" s="7"/>
      <c r="C662" s="7"/>
      <c r="D662" s="7"/>
      <c r="E662" s="7"/>
      <c r="F662" s="7"/>
      <c r="G662" s="6"/>
      <c r="H662" s="7"/>
      <c r="I662" s="7"/>
      <c r="J662" s="11"/>
      <c r="K662" s="7"/>
      <c r="L662" s="7"/>
      <c r="M662" s="7"/>
      <c r="N662" s="7"/>
      <c r="O662" s="7"/>
      <c r="P662" s="7"/>
      <c r="Q662" s="10"/>
      <c r="R662" s="7"/>
      <c r="S662" s="7"/>
    </row>
    <row r="663" spans="1:19" x14ac:dyDescent="0.25">
      <c r="A663" s="8"/>
      <c r="B663" s="7"/>
      <c r="C663" s="7"/>
      <c r="D663" s="7"/>
      <c r="E663" s="7"/>
      <c r="F663" s="7"/>
      <c r="G663" s="6"/>
      <c r="H663" s="7"/>
      <c r="I663" s="7"/>
      <c r="J663" s="11"/>
      <c r="K663" s="7"/>
      <c r="L663" s="7"/>
      <c r="M663" s="7"/>
      <c r="N663" s="7"/>
      <c r="O663" s="7"/>
      <c r="P663" s="7"/>
      <c r="Q663" s="10"/>
      <c r="R663" s="7"/>
      <c r="S663" s="7"/>
    </row>
    <row r="664" spans="1:19" x14ac:dyDescent="0.25">
      <c r="A664" s="8"/>
      <c r="B664" s="7"/>
      <c r="C664" s="7"/>
      <c r="D664" s="7"/>
      <c r="E664" s="7"/>
      <c r="F664" s="7"/>
      <c r="G664" s="6"/>
      <c r="H664" s="7"/>
      <c r="I664" s="7"/>
      <c r="J664" s="11"/>
      <c r="K664" s="7"/>
      <c r="L664" s="7"/>
      <c r="M664" s="7"/>
      <c r="N664" s="7"/>
      <c r="O664" s="7"/>
      <c r="P664" s="7"/>
      <c r="Q664" s="10"/>
      <c r="R664" s="7"/>
      <c r="S664" s="7"/>
    </row>
    <row r="665" spans="1:19" x14ac:dyDescent="0.25">
      <c r="A665" s="8"/>
      <c r="B665" s="7"/>
      <c r="C665" s="7"/>
      <c r="D665" s="7"/>
      <c r="E665" s="7"/>
      <c r="F665" s="7"/>
      <c r="G665" s="6"/>
      <c r="H665" s="7"/>
      <c r="I665" s="7"/>
      <c r="J665" s="11"/>
      <c r="K665" s="7"/>
      <c r="L665" s="7"/>
      <c r="M665" s="7"/>
      <c r="N665" s="7"/>
      <c r="O665" s="7"/>
      <c r="P665" s="7"/>
      <c r="Q665" s="10"/>
      <c r="R665" s="7"/>
      <c r="S665" s="7"/>
    </row>
    <row r="666" spans="1:19" x14ac:dyDescent="0.25">
      <c r="A666" s="8"/>
      <c r="B666" s="7"/>
      <c r="C666" s="7"/>
      <c r="D666" s="7"/>
      <c r="E666" s="7"/>
      <c r="F666" s="7"/>
      <c r="G666" s="6"/>
      <c r="H666" s="7"/>
      <c r="I666" s="7"/>
      <c r="J666" s="11"/>
      <c r="K666" s="7"/>
      <c r="L666" s="7"/>
      <c r="M666" s="7"/>
      <c r="N666" s="7"/>
      <c r="O666" s="7"/>
      <c r="P666" s="7"/>
      <c r="Q666" s="10"/>
      <c r="R666" s="7"/>
      <c r="S666" s="7"/>
    </row>
    <row r="667" spans="1:19" x14ac:dyDescent="0.25">
      <c r="A667" s="8"/>
      <c r="B667" s="7"/>
      <c r="C667" s="7"/>
      <c r="D667" s="7"/>
      <c r="E667" s="7"/>
      <c r="F667" s="7"/>
      <c r="G667" s="6"/>
      <c r="H667" s="7"/>
      <c r="I667" s="7"/>
      <c r="J667" s="11"/>
      <c r="K667" s="7"/>
      <c r="L667" s="7"/>
      <c r="M667" s="7"/>
      <c r="N667" s="7"/>
      <c r="O667" s="7"/>
      <c r="P667" s="7"/>
      <c r="Q667" s="10"/>
      <c r="R667" s="7"/>
      <c r="S667" s="7"/>
    </row>
    <row r="668" spans="1:19" x14ac:dyDescent="0.25">
      <c r="A668" s="8"/>
      <c r="B668" s="7"/>
      <c r="C668" s="7"/>
      <c r="D668" s="7"/>
      <c r="E668" s="7"/>
      <c r="F668" s="7"/>
      <c r="G668" s="6"/>
      <c r="H668" s="7"/>
      <c r="I668" s="7"/>
      <c r="J668" s="11"/>
      <c r="K668" s="7"/>
      <c r="L668" s="7"/>
      <c r="M668" s="7"/>
      <c r="N668" s="7"/>
      <c r="O668" s="7"/>
      <c r="P668" s="7"/>
      <c r="Q668" s="10"/>
      <c r="R668" s="7"/>
      <c r="S668" s="7"/>
    </row>
    <row r="669" spans="1:19" x14ac:dyDescent="0.25">
      <c r="A669" s="8"/>
      <c r="B669" s="7"/>
      <c r="C669" s="7"/>
      <c r="D669" s="7"/>
      <c r="E669" s="7"/>
      <c r="F669" s="7"/>
      <c r="G669" s="6"/>
      <c r="H669" s="7"/>
      <c r="I669" s="7"/>
      <c r="J669" s="11"/>
      <c r="K669" s="7"/>
      <c r="L669" s="7"/>
      <c r="M669" s="7"/>
      <c r="N669" s="7"/>
      <c r="O669" s="7"/>
      <c r="P669" s="7"/>
      <c r="Q669" s="10"/>
      <c r="R669" s="7"/>
      <c r="S669" s="7"/>
    </row>
    <row r="670" spans="1:19" x14ac:dyDescent="0.25">
      <c r="A670" s="8"/>
      <c r="B670" s="7"/>
      <c r="C670" s="7"/>
      <c r="D670" s="7"/>
      <c r="E670" s="7"/>
      <c r="F670" s="7"/>
      <c r="G670" s="6"/>
      <c r="H670" s="7"/>
      <c r="I670" s="7"/>
      <c r="J670" s="11"/>
      <c r="K670" s="7"/>
      <c r="L670" s="7"/>
      <c r="M670" s="7"/>
      <c r="N670" s="7"/>
      <c r="O670" s="7"/>
      <c r="P670" s="7"/>
      <c r="Q670" s="10"/>
      <c r="R670" s="7"/>
      <c r="S670" s="7"/>
    </row>
    <row r="671" spans="1:19" x14ac:dyDescent="0.25">
      <c r="A671" s="8"/>
      <c r="B671" s="7"/>
      <c r="C671" s="7"/>
      <c r="D671" s="7"/>
      <c r="E671" s="7"/>
      <c r="F671" s="7"/>
      <c r="G671" s="6"/>
      <c r="H671" s="7"/>
      <c r="I671" s="7"/>
      <c r="J671" s="11"/>
      <c r="K671" s="7"/>
      <c r="L671" s="7"/>
      <c r="M671" s="7"/>
      <c r="N671" s="7"/>
      <c r="O671" s="7"/>
      <c r="P671" s="7"/>
      <c r="Q671" s="10"/>
      <c r="R671" s="7"/>
      <c r="S671" s="7"/>
    </row>
    <row r="672" spans="1:19" x14ac:dyDescent="0.25">
      <c r="A672" s="8"/>
      <c r="B672" s="7"/>
      <c r="C672" s="7"/>
      <c r="D672" s="7"/>
      <c r="E672" s="7"/>
      <c r="F672" s="7"/>
      <c r="G672" s="6"/>
      <c r="H672" s="7"/>
      <c r="I672" s="7"/>
      <c r="J672" s="11"/>
      <c r="K672" s="7"/>
      <c r="L672" s="7"/>
      <c r="M672" s="7"/>
      <c r="N672" s="7"/>
      <c r="O672" s="7"/>
      <c r="P672" s="7"/>
      <c r="Q672" s="10"/>
      <c r="R672" s="7"/>
      <c r="S672" s="7"/>
    </row>
    <row r="673" spans="1:19" x14ac:dyDescent="0.25">
      <c r="A673" s="8"/>
      <c r="B673" s="7"/>
      <c r="C673" s="7"/>
      <c r="D673" s="7"/>
      <c r="E673" s="7"/>
      <c r="F673" s="7"/>
      <c r="G673" s="6"/>
      <c r="H673" s="7"/>
      <c r="I673" s="7"/>
      <c r="J673" s="11"/>
      <c r="K673" s="7"/>
      <c r="L673" s="7"/>
      <c r="M673" s="7"/>
      <c r="N673" s="7"/>
      <c r="O673" s="7"/>
      <c r="P673" s="7"/>
      <c r="Q673" s="10"/>
      <c r="R673" s="7"/>
      <c r="S673" s="7"/>
    </row>
    <row r="674" spans="1:19" x14ac:dyDescent="0.25">
      <c r="A674" s="8"/>
      <c r="B674" s="7"/>
      <c r="C674" s="7"/>
      <c r="D674" s="7"/>
      <c r="E674" s="7"/>
      <c r="F674" s="7"/>
      <c r="G674" s="6"/>
      <c r="H674" s="7"/>
      <c r="I674" s="7"/>
      <c r="J674" s="11"/>
      <c r="K674" s="7"/>
      <c r="L674" s="7"/>
      <c r="M674" s="7"/>
      <c r="N674" s="7"/>
      <c r="O674" s="7"/>
      <c r="P674" s="7"/>
      <c r="Q674" s="10"/>
      <c r="R674" s="7"/>
      <c r="S674" s="7"/>
    </row>
    <row r="675" spans="1:19" x14ac:dyDescent="0.25">
      <c r="A675" s="8"/>
      <c r="B675" s="7"/>
      <c r="C675" s="7"/>
      <c r="D675" s="7"/>
      <c r="E675" s="7"/>
      <c r="F675" s="7"/>
      <c r="G675" s="6"/>
      <c r="H675" s="7"/>
      <c r="I675" s="7"/>
      <c r="J675" s="11"/>
      <c r="K675" s="7"/>
      <c r="L675" s="7"/>
      <c r="M675" s="7"/>
      <c r="N675" s="7"/>
      <c r="O675" s="7"/>
      <c r="P675" s="7"/>
      <c r="Q675" s="10"/>
      <c r="R675" s="7"/>
      <c r="S675" s="7"/>
    </row>
    <row r="676" spans="1:19" x14ac:dyDescent="0.25">
      <c r="A676" s="8"/>
      <c r="B676" s="7"/>
      <c r="C676" s="7"/>
      <c r="D676" s="7"/>
      <c r="E676" s="7"/>
      <c r="F676" s="7"/>
      <c r="G676" s="6"/>
      <c r="H676" s="7"/>
      <c r="I676" s="7"/>
      <c r="J676" s="11"/>
      <c r="K676" s="7"/>
      <c r="L676" s="7"/>
      <c r="M676" s="7"/>
      <c r="N676" s="7"/>
      <c r="O676" s="7"/>
      <c r="P676" s="7"/>
      <c r="Q676" s="10"/>
      <c r="R676" s="7"/>
      <c r="S676" s="7"/>
    </row>
    <row r="677" spans="1:19" x14ac:dyDescent="0.25">
      <c r="A677" s="8"/>
      <c r="B677" s="7"/>
      <c r="C677" s="7"/>
      <c r="D677" s="7"/>
      <c r="E677" s="7"/>
      <c r="F677" s="7"/>
      <c r="G677" s="6"/>
      <c r="H677" s="7"/>
      <c r="I677" s="7"/>
      <c r="J677" s="11"/>
      <c r="K677" s="7"/>
      <c r="L677" s="7"/>
      <c r="M677" s="7"/>
      <c r="N677" s="7"/>
      <c r="O677" s="7"/>
      <c r="P677" s="7"/>
      <c r="Q677" s="10"/>
      <c r="R677" s="7"/>
      <c r="S677" s="7"/>
    </row>
    <row r="678" spans="1:19" x14ac:dyDescent="0.25">
      <c r="A678" s="8"/>
      <c r="B678" s="7"/>
      <c r="C678" s="7"/>
      <c r="D678" s="7"/>
      <c r="E678" s="7"/>
      <c r="F678" s="7"/>
      <c r="G678" s="6"/>
      <c r="H678" s="7"/>
      <c r="I678" s="7"/>
      <c r="J678" s="11"/>
      <c r="K678" s="7"/>
      <c r="L678" s="7"/>
      <c r="M678" s="7"/>
      <c r="N678" s="7"/>
      <c r="O678" s="7"/>
      <c r="P678" s="7"/>
      <c r="Q678" s="10"/>
      <c r="R678" s="7"/>
      <c r="S678" s="7"/>
    </row>
    <row r="679" spans="1:19" x14ac:dyDescent="0.25">
      <c r="A679" s="8"/>
      <c r="B679" s="7"/>
      <c r="C679" s="7"/>
      <c r="D679" s="7"/>
      <c r="E679" s="7"/>
      <c r="F679" s="7"/>
      <c r="G679" s="6"/>
      <c r="H679" s="7"/>
      <c r="I679" s="7"/>
      <c r="J679" s="11"/>
      <c r="K679" s="7"/>
      <c r="L679" s="7"/>
      <c r="M679" s="7"/>
      <c r="N679" s="7"/>
      <c r="O679" s="7"/>
      <c r="P679" s="7"/>
      <c r="Q679" s="10"/>
      <c r="R679" s="7"/>
      <c r="S679" s="7"/>
    </row>
    <row r="680" spans="1:19" x14ac:dyDescent="0.25">
      <c r="A680" s="8"/>
      <c r="B680" s="7"/>
      <c r="C680" s="7"/>
      <c r="D680" s="7"/>
      <c r="E680" s="7"/>
      <c r="F680" s="7"/>
      <c r="G680" s="6"/>
      <c r="H680" s="7"/>
      <c r="I680" s="7"/>
      <c r="J680" s="11"/>
      <c r="K680" s="7"/>
      <c r="L680" s="7"/>
      <c r="M680" s="7"/>
      <c r="N680" s="7"/>
      <c r="O680" s="7"/>
      <c r="P680" s="7"/>
      <c r="Q680" s="10"/>
      <c r="R680" s="7"/>
      <c r="S680" s="7"/>
    </row>
    <row r="681" spans="1:19" x14ac:dyDescent="0.25">
      <c r="A681" s="8"/>
      <c r="B681" s="7"/>
      <c r="C681" s="7"/>
      <c r="D681" s="7"/>
      <c r="E681" s="7"/>
      <c r="F681" s="7"/>
      <c r="G681" s="6"/>
      <c r="H681" s="7"/>
      <c r="I681" s="7"/>
      <c r="J681" s="11"/>
      <c r="K681" s="7"/>
      <c r="L681" s="7"/>
      <c r="M681" s="7"/>
      <c r="N681" s="7"/>
      <c r="O681" s="7"/>
      <c r="P681" s="7"/>
      <c r="Q681" s="10"/>
      <c r="R681" s="7"/>
      <c r="S681" s="7"/>
    </row>
    <row r="682" spans="1:19" x14ac:dyDescent="0.25">
      <c r="A682" s="8"/>
      <c r="B682" s="7"/>
      <c r="C682" s="7"/>
      <c r="D682" s="7"/>
      <c r="E682" s="7"/>
      <c r="F682" s="7"/>
      <c r="G682" s="6"/>
      <c r="H682" s="7"/>
      <c r="I682" s="7"/>
      <c r="J682" s="11"/>
      <c r="K682" s="7"/>
      <c r="L682" s="7"/>
      <c r="M682" s="7"/>
      <c r="N682" s="7"/>
      <c r="O682" s="7"/>
      <c r="P682" s="7"/>
      <c r="Q682" s="10"/>
      <c r="R682" s="7"/>
      <c r="S682" s="7"/>
    </row>
    <row r="683" spans="1:19" x14ac:dyDescent="0.25">
      <c r="A683" s="8"/>
      <c r="B683" s="7"/>
      <c r="C683" s="7"/>
      <c r="D683" s="7"/>
      <c r="E683" s="7"/>
      <c r="F683" s="7"/>
      <c r="G683" s="6"/>
      <c r="H683" s="7"/>
      <c r="I683" s="7"/>
      <c r="J683" s="11"/>
      <c r="K683" s="7"/>
      <c r="L683" s="7"/>
      <c r="M683" s="7"/>
      <c r="N683" s="7"/>
      <c r="O683" s="7"/>
      <c r="P683" s="7"/>
      <c r="Q683" s="10"/>
      <c r="R683" s="7"/>
      <c r="S683" s="7"/>
    </row>
    <row r="684" spans="1:19" x14ac:dyDescent="0.25">
      <c r="A684" s="8"/>
      <c r="B684" s="7"/>
      <c r="C684" s="7"/>
      <c r="D684" s="7"/>
      <c r="E684" s="7"/>
      <c r="F684" s="7"/>
      <c r="G684" s="6"/>
      <c r="H684" s="7"/>
      <c r="I684" s="7"/>
      <c r="J684" s="11"/>
      <c r="K684" s="7"/>
      <c r="L684" s="7"/>
      <c r="M684" s="7"/>
      <c r="N684" s="7"/>
      <c r="O684" s="7"/>
      <c r="P684" s="7"/>
      <c r="Q684" s="10"/>
      <c r="R684" s="7"/>
      <c r="S684" s="7"/>
    </row>
    <row r="685" spans="1:19" x14ac:dyDescent="0.25">
      <c r="A685" s="8"/>
      <c r="B685" s="7"/>
      <c r="C685" s="7"/>
      <c r="D685" s="7"/>
      <c r="E685" s="7"/>
      <c r="F685" s="7"/>
      <c r="G685" s="6"/>
      <c r="H685" s="7"/>
      <c r="I685" s="7"/>
      <c r="J685" s="11"/>
      <c r="K685" s="7"/>
      <c r="L685" s="7"/>
      <c r="M685" s="7"/>
      <c r="N685" s="7"/>
      <c r="O685" s="7"/>
      <c r="P685" s="7"/>
      <c r="Q685" s="10"/>
      <c r="R685" s="7"/>
      <c r="S685" s="7"/>
    </row>
    <row r="686" spans="1:19" x14ac:dyDescent="0.25">
      <c r="A686" s="8"/>
      <c r="B686" s="7"/>
      <c r="C686" s="7"/>
      <c r="D686" s="7"/>
      <c r="E686" s="7"/>
      <c r="F686" s="7"/>
      <c r="G686" s="6"/>
      <c r="H686" s="7"/>
      <c r="I686" s="7"/>
      <c r="J686" s="11"/>
      <c r="K686" s="7"/>
      <c r="L686" s="7"/>
      <c r="M686" s="7"/>
      <c r="N686" s="7"/>
      <c r="O686" s="7"/>
      <c r="P686" s="7"/>
      <c r="Q686" s="10"/>
      <c r="R686" s="7"/>
      <c r="S686" s="7"/>
    </row>
    <row r="687" spans="1:19" x14ac:dyDescent="0.25">
      <c r="A687" s="8"/>
      <c r="B687" s="7"/>
      <c r="C687" s="7"/>
      <c r="D687" s="7"/>
      <c r="E687" s="7"/>
      <c r="F687" s="7"/>
      <c r="G687" s="6"/>
      <c r="H687" s="7"/>
      <c r="I687" s="7"/>
      <c r="J687" s="11"/>
      <c r="K687" s="7"/>
      <c r="L687" s="7"/>
      <c r="M687" s="7"/>
      <c r="N687" s="7"/>
      <c r="O687" s="7"/>
      <c r="P687" s="7"/>
      <c r="Q687" s="10"/>
      <c r="R687" s="7"/>
      <c r="S687" s="7"/>
    </row>
    <row r="688" spans="1:19" x14ac:dyDescent="0.25">
      <c r="A688" s="8"/>
      <c r="B688" s="7"/>
      <c r="C688" s="7"/>
      <c r="D688" s="7"/>
      <c r="E688" s="7"/>
      <c r="F688" s="7"/>
      <c r="G688" s="6"/>
      <c r="H688" s="7"/>
      <c r="I688" s="7"/>
      <c r="J688" s="11"/>
      <c r="K688" s="7"/>
      <c r="L688" s="7"/>
      <c r="M688" s="7"/>
      <c r="N688" s="7"/>
      <c r="O688" s="7"/>
      <c r="P688" s="7"/>
      <c r="Q688" s="10"/>
      <c r="R688" s="7"/>
      <c r="S688" s="7"/>
    </row>
    <row r="689" spans="1:19" x14ac:dyDescent="0.25">
      <c r="A689" s="8"/>
      <c r="B689" s="7"/>
      <c r="C689" s="7"/>
      <c r="D689" s="7"/>
      <c r="E689" s="7"/>
      <c r="F689" s="7"/>
      <c r="G689" s="6"/>
      <c r="H689" s="7"/>
      <c r="I689" s="7"/>
      <c r="J689" s="11"/>
      <c r="K689" s="7"/>
      <c r="L689" s="7"/>
      <c r="M689" s="7"/>
      <c r="N689" s="7"/>
      <c r="O689" s="7"/>
      <c r="P689" s="7"/>
      <c r="Q689" s="10"/>
      <c r="R689" s="7"/>
      <c r="S689" s="7"/>
    </row>
    <row r="690" spans="1:19" x14ac:dyDescent="0.25">
      <c r="A690" s="8"/>
      <c r="B690" s="7"/>
      <c r="C690" s="7"/>
      <c r="D690" s="7"/>
      <c r="E690" s="7"/>
      <c r="F690" s="7"/>
      <c r="G690" s="6"/>
      <c r="H690" s="7"/>
      <c r="I690" s="7"/>
      <c r="J690" s="11"/>
      <c r="K690" s="7"/>
      <c r="L690" s="7"/>
      <c r="M690" s="7"/>
      <c r="N690" s="7"/>
      <c r="O690" s="7"/>
      <c r="P690" s="7"/>
      <c r="Q690" s="10"/>
      <c r="R690" s="7"/>
      <c r="S690" s="7"/>
    </row>
    <row r="691" spans="1:19" x14ac:dyDescent="0.25">
      <c r="A691" s="8"/>
      <c r="B691" s="7"/>
      <c r="C691" s="7"/>
      <c r="D691" s="7"/>
      <c r="E691" s="7"/>
      <c r="F691" s="7"/>
      <c r="G691" s="6"/>
      <c r="H691" s="7"/>
      <c r="I691" s="7"/>
      <c r="J691" s="11"/>
      <c r="K691" s="7"/>
      <c r="L691" s="7"/>
      <c r="M691" s="7"/>
      <c r="N691" s="7"/>
      <c r="O691" s="7"/>
      <c r="P691" s="7"/>
      <c r="Q691" s="10"/>
      <c r="R691" s="7"/>
      <c r="S691" s="7"/>
    </row>
    <row r="692" spans="1:19" x14ac:dyDescent="0.25">
      <c r="A692" s="8"/>
      <c r="B692" s="7"/>
      <c r="C692" s="7"/>
      <c r="D692" s="7"/>
      <c r="E692" s="7"/>
      <c r="F692" s="7"/>
      <c r="G692" s="6"/>
      <c r="H692" s="7"/>
      <c r="I692" s="7"/>
      <c r="J692" s="11"/>
      <c r="K692" s="7"/>
      <c r="L692" s="7"/>
      <c r="M692" s="7"/>
      <c r="N692" s="7"/>
      <c r="O692" s="7"/>
      <c r="P692" s="7"/>
      <c r="Q692" s="10"/>
      <c r="R692" s="7"/>
      <c r="S692" s="7"/>
    </row>
    <row r="693" spans="1:19" x14ac:dyDescent="0.25">
      <c r="A693" s="8"/>
      <c r="B693" s="7"/>
      <c r="C693" s="7"/>
      <c r="D693" s="7"/>
      <c r="E693" s="7"/>
      <c r="F693" s="7"/>
      <c r="G693" s="6"/>
      <c r="H693" s="7"/>
      <c r="I693" s="7"/>
      <c r="J693" s="11"/>
      <c r="K693" s="7"/>
      <c r="L693" s="7"/>
      <c r="M693" s="7"/>
      <c r="N693" s="7"/>
      <c r="O693" s="7"/>
      <c r="P693" s="7"/>
      <c r="Q693" s="10"/>
      <c r="R693" s="7"/>
      <c r="S693" s="7"/>
    </row>
    <row r="694" spans="1:19" x14ac:dyDescent="0.25">
      <c r="A694" s="8"/>
      <c r="B694" s="7"/>
      <c r="C694" s="7"/>
      <c r="D694" s="7"/>
      <c r="E694" s="7"/>
      <c r="F694" s="7"/>
      <c r="G694" s="6"/>
      <c r="H694" s="7"/>
      <c r="I694" s="7"/>
      <c r="J694" s="11"/>
      <c r="K694" s="7"/>
      <c r="L694" s="7"/>
      <c r="M694" s="7"/>
      <c r="N694" s="7"/>
      <c r="O694" s="7"/>
      <c r="P694" s="7"/>
      <c r="Q694" s="10"/>
      <c r="R694" s="7"/>
      <c r="S694" s="7"/>
    </row>
    <row r="695" spans="1:19" x14ac:dyDescent="0.25">
      <c r="A695" s="8"/>
      <c r="B695" s="7"/>
      <c r="C695" s="7"/>
      <c r="D695" s="7"/>
      <c r="E695" s="7"/>
      <c r="F695" s="7"/>
      <c r="G695" s="6"/>
      <c r="H695" s="7"/>
      <c r="I695" s="7"/>
      <c r="J695" s="11"/>
      <c r="K695" s="7"/>
      <c r="L695" s="7"/>
      <c r="M695" s="7"/>
      <c r="N695" s="7"/>
      <c r="O695" s="7"/>
      <c r="P695" s="7"/>
      <c r="Q695" s="10"/>
      <c r="R695" s="7"/>
      <c r="S695" s="7"/>
    </row>
    <row r="696" spans="1:19" x14ac:dyDescent="0.25">
      <c r="A696" s="8"/>
      <c r="B696" s="7"/>
      <c r="C696" s="7"/>
      <c r="D696" s="7"/>
      <c r="E696" s="7"/>
      <c r="F696" s="7"/>
      <c r="G696" s="6"/>
      <c r="H696" s="7"/>
      <c r="I696" s="7"/>
      <c r="J696" s="11"/>
      <c r="K696" s="7"/>
      <c r="L696" s="7"/>
      <c r="M696" s="7"/>
      <c r="N696" s="7"/>
      <c r="O696" s="7"/>
      <c r="P696" s="7"/>
      <c r="Q696" s="10"/>
      <c r="R696" s="7"/>
      <c r="S696" s="7"/>
    </row>
    <row r="697" spans="1:19" x14ac:dyDescent="0.25">
      <c r="A697" s="8"/>
      <c r="B697" s="7"/>
      <c r="C697" s="7"/>
      <c r="D697" s="7"/>
      <c r="E697" s="7"/>
      <c r="F697" s="7"/>
      <c r="G697" s="6"/>
      <c r="H697" s="7"/>
      <c r="I697" s="7"/>
      <c r="J697" s="11"/>
      <c r="K697" s="7"/>
      <c r="L697" s="7"/>
      <c r="M697" s="7"/>
      <c r="N697" s="7"/>
      <c r="O697" s="7"/>
      <c r="P697" s="7"/>
      <c r="Q697" s="10"/>
      <c r="R697" s="7"/>
      <c r="S697" s="7"/>
    </row>
    <row r="698" spans="1:19" x14ac:dyDescent="0.25">
      <c r="A698" s="8"/>
      <c r="B698" s="7"/>
      <c r="C698" s="7"/>
      <c r="D698" s="7"/>
      <c r="E698" s="7"/>
      <c r="F698" s="7"/>
      <c r="G698" s="6"/>
      <c r="H698" s="7"/>
      <c r="I698" s="7"/>
      <c r="J698" s="11"/>
      <c r="K698" s="7"/>
      <c r="L698" s="7"/>
      <c r="M698" s="7"/>
      <c r="N698" s="7"/>
      <c r="O698" s="7"/>
      <c r="P698" s="7"/>
      <c r="Q698" s="10"/>
      <c r="R698" s="7"/>
      <c r="S698" s="7"/>
    </row>
    <row r="699" spans="1:19" x14ac:dyDescent="0.25">
      <c r="A699" s="8"/>
      <c r="B699" s="7"/>
      <c r="C699" s="7"/>
      <c r="D699" s="7"/>
      <c r="E699" s="7"/>
      <c r="F699" s="7"/>
      <c r="G699" s="6"/>
      <c r="H699" s="7"/>
      <c r="I699" s="7"/>
      <c r="J699" s="11"/>
      <c r="K699" s="7"/>
      <c r="L699" s="7"/>
      <c r="M699" s="7"/>
      <c r="N699" s="7"/>
      <c r="O699" s="7"/>
      <c r="P699" s="7"/>
      <c r="Q699" s="10"/>
      <c r="R699" s="7"/>
      <c r="S699" s="7"/>
    </row>
    <row r="700" spans="1:19" x14ac:dyDescent="0.25">
      <c r="A700" s="8"/>
      <c r="B700" s="7"/>
      <c r="C700" s="7"/>
      <c r="D700" s="7"/>
      <c r="E700" s="7"/>
      <c r="F700" s="7"/>
      <c r="G700" s="6"/>
      <c r="H700" s="7"/>
      <c r="I700" s="7"/>
      <c r="J700" s="11"/>
      <c r="K700" s="7"/>
      <c r="L700" s="7"/>
      <c r="M700" s="7"/>
      <c r="N700" s="7"/>
      <c r="O700" s="7"/>
      <c r="P700" s="7"/>
      <c r="Q700" s="10"/>
      <c r="R700" s="7"/>
      <c r="S700" s="7"/>
    </row>
    <row r="701" spans="1:19" x14ac:dyDescent="0.25">
      <c r="A701" s="8"/>
      <c r="B701" s="7"/>
      <c r="C701" s="7"/>
      <c r="D701" s="7"/>
      <c r="E701" s="7"/>
      <c r="F701" s="7"/>
      <c r="G701" s="6"/>
      <c r="H701" s="7"/>
      <c r="I701" s="7"/>
      <c r="J701" s="11"/>
      <c r="K701" s="7"/>
      <c r="L701" s="7"/>
      <c r="M701" s="7"/>
      <c r="N701" s="7"/>
      <c r="O701" s="7"/>
      <c r="P701" s="7"/>
      <c r="Q701" s="10"/>
      <c r="R701" s="7"/>
      <c r="S701" s="7"/>
    </row>
    <row r="702" spans="1:19" x14ac:dyDescent="0.25">
      <c r="A702" s="8"/>
      <c r="B702" s="7"/>
      <c r="C702" s="7"/>
      <c r="D702" s="7"/>
      <c r="E702" s="7"/>
      <c r="F702" s="7"/>
      <c r="G702" s="6"/>
      <c r="H702" s="7"/>
      <c r="I702" s="7"/>
      <c r="J702" s="11"/>
      <c r="K702" s="7"/>
      <c r="L702" s="7"/>
      <c r="M702" s="7"/>
      <c r="N702" s="7"/>
      <c r="O702" s="7"/>
      <c r="P702" s="7"/>
      <c r="Q702" s="10"/>
      <c r="R702" s="7"/>
      <c r="S702" s="7"/>
    </row>
    <row r="703" spans="1:19" x14ac:dyDescent="0.25">
      <c r="A703" s="8"/>
      <c r="B703" s="7"/>
      <c r="C703" s="7"/>
      <c r="D703" s="7"/>
      <c r="E703" s="7"/>
      <c r="F703" s="7"/>
      <c r="G703" s="6"/>
      <c r="H703" s="7"/>
      <c r="I703" s="7"/>
      <c r="J703" s="11"/>
      <c r="K703" s="7"/>
      <c r="L703" s="7"/>
      <c r="M703" s="7"/>
      <c r="N703" s="7"/>
      <c r="O703" s="7"/>
      <c r="P703" s="7"/>
      <c r="Q703" s="10"/>
      <c r="R703" s="7"/>
      <c r="S703" s="7"/>
    </row>
    <row r="704" spans="1:19" x14ac:dyDescent="0.25">
      <c r="A704" s="8"/>
      <c r="B704" s="7"/>
      <c r="C704" s="7"/>
      <c r="D704" s="7"/>
      <c r="E704" s="7"/>
      <c r="F704" s="7"/>
      <c r="G704" s="6"/>
      <c r="H704" s="7"/>
      <c r="I704" s="7"/>
      <c r="J704" s="11"/>
      <c r="K704" s="7"/>
      <c r="L704" s="7"/>
      <c r="M704" s="7"/>
      <c r="N704" s="7"/>
      <c r="O704" s="7"/>
      <c r="P704" s="7"/>
      <c r="Q704" s="10"/>
      <c r="R704" s="7"/>
      <c r="S704" s="7"/>
    </row>
    <row r="705" spans="1:19" x14ac:dyDescent="0.25">
      <c r="A705" s="8"/>
      <c r="B705" s="7"/>
      <c r="C705" s="7"/>
      <c r="D705" s="7"/>
      <c r="E705" s="7"/>
      <c r="F705" s="7"/>
      <c r="G705" s="6"/>
      <c r="H705" s="7"/>
      <c r="I705" s="7"/>
      <c r="J705" s="11"/>
      <c r="K705" s="7"/>
      <c r="L705" s="7"/>
      <c r="M705" s="7"/>
      <c r="N705" s="7"/>
      <c r="O705" s="7"/>
      <c r="P705" s="7"/>
      <c r="Q705" s="10"/>
      <c r="R705" s="7"/>
      <c r="S705" s="7"/>
    </row>
    <row r="706" spans="1:19" x14ac:dyDescent="0.25">
      <c r="A706" s="8"/>
      <c r="B706" s="7"/>
      <c r="C706" s="7"/>
      <c r="D706" s="7"/>
      <c r="E706" s="7"/>
      <c r="F706" s="7"/>
      <c r="G706" s="6"/>
      <c r="H706" s="7"/>
      <c r="I706" s="7"/>
      <c r="J706" s="11"/>
      <c r="K706" s="7"/>
      <c r="L706" s="7"/>
      <c r="M706" s="7"/>
      <c r="N706" s="7"/>
      <c r="O706" s="7"/>
      <c r="P706" s="7"/>
      <c r="Q706" s="10"/>
      <c r="R706" s="7"/>
      <c r="S706" s="7"/>
    </row>
    <row r="707" spans="1:19" x14ac:dyDescent="0.25">
      <c r="A707" s="8"/>
      <c r="B707" s="7"/>
      <c r="C707" s="7"/>
      <c r="D707" s="7"/>
      <c r="E707" s="7"/>
      <c r="F707" s="7"/>
      <c r="G707" s="6"/>
      <c r="H707" s="7"/>
      <c r="I707" s="7"/>
      <c r="J707" s="11"/>
      <c r="K707" s="7"/>
      <c r="L707" s="7"/>
      <c r="M707" s="7"/>
      <c r="N707" s="7"/>
      <c r="O707" s="7"/>
      <c r="P707" s="7"/>
      <c r="Q707" s="10"/>
      <c r="R707" s="7"/>
      <c r="S707" s="7"/>
    </row>
    <row r="708" spans="1:19" x14ac:dyDescent="0.25">
      <c r="A708" s="8"/>
      <c r="B708" s="7"/>
      <c r="C708" s="7"/>
      <c r="D708" s="7"/>
      <c r="E708" s="7"/>
      <c r="F708" s="7"/>
      <c r="G708" s="6"/>
      <c r="H708" s="7"/>
      <c r="I708" s="7"/>
      <c r="J708" s="11"/>
      <c r="K708" s="7"/>
      <c r="L708" s="7"/>
      <c r="M708" s="7"/>
      <c r="N708" s="7"/>
      <c r="O708" s="7"/>
      <c r="P708" s="7"/>
      <c r="Q708" s="10"/>
      <c r="R708" s="7"/>
      <c r="S708" s="7"/>
    </row>
    <row r="709" spans="1:19" x14ac:dyDescent="0.25">
      <c r="A709" s="8"/>
      <c r="B709" s="7"/>
      <c r="C709" s="7"/>
      <c r="D709" s="7"/>
      <c r="E709" s="7"/>
      <c r="F709" s="7"/>
      <c r="G709" s="6"/>
      <c r="H709" s="7"/>
      <c r="I709" s="7"/>
      <c r="J709" s="11"/>
      <c r="K709" s="7"/>
      <c r="L709" s="7"/>
      <c r="M709" s="7"/>
      <c r="N709" s="7"/>
      <c r="O709" s="7"/>
      <c r="P709" s="7"/>
      <c r="Q709" s="10"/>
      <c r="R709" s="7"/>
      <c r="S709" s="7"/>
    </row>
    <row r="710" spans="1:19" x14ac:dyDescent="0.25">
      <c r="A710" s="8"/>
      <c r="B710" s="7"/>
      <c r="C710" s="7"/>
      <c r="D710" s="7"/>
      <c r="E710" s="7"/>
      <c r="F710" s="7"/>
      <c r="G710" s="6"/>
      <c r="H710" s="7"/>
      <c r="I710" s="7"/>
      <c r="J710" s="11"/>
      <c r="K710" s="7"/>
      <c r="L710" s="7"/>
      <c r="M710" s="7"/>
      <c r="N710" s="7"/>
      <c r="O710" s="7"/>
      <c r="P710" s="7"/>
      <c r="Q710" s="10"/>
      <c r="R710" s="7"/>
      <c r="S710" s="7"/>
    </row>
    <row r="711" spans="1:19" x14ac:dyDescent="0.25">
      <c r="A711" s="8"/>
      <c r="B711" s="7"/>
      <c r="C711" s="7"/>
      <c r="D711" s="7"/>
      <c r="E711" s="7"/>
      <c r="F711" s="7"/>
      <c r="G711" s="6"/>
      <c r="H711" s="7"/>
      <c r="I711" s="7"/>
      <c r="J711" s="11"/>
      <c r="K711" s="7"/>
      <c r="L711" s="7"/>
      <c r="M711" s="7"/>
      <c r="N711" s="7"/>
      <c r="O711" s="7"/>
      <c r="P711" s="7"/>
      <c r="Q711" s="10"/>
      <c r="R711" s="7"/>
      <c r="S711" s="7"/>
    </row>
    <row r="712" spans="1:19" x14ac:dyDescent="0.25">
      <c r="A712" s="8"/>
      <c r="B712" s="7"/>
      <c r="C712" s="7"/>
      <c r="D712" s="7"/>
      <c r="E712" s="7"/>
      <c r="F712" s="7"/>
      <c r="G712" s="6"/>
      <c r="H712" s="7"/>
      <c r="I712" s="7"/>
      <c r="J712" s="11"/>
      <c r="K712" s="7"/>
      <c r="L712" s="7"/>
      <c r="M712" s="7"/>
      <c r="N712" s="7"/>
      <c r="O712" s="7"/>
      <c r="P712" s="7"/>
      <c r="Q712" s="10"/>
      <c r="R712" s="7"/>
      <c r="S712" s="7"/>
    </row>
    <row r="713" spans="1:19" x14ac:dyDescent="0.25">
      <c r="A713" s="8"/>
      <c r="B713" s="7"/>
      <c r="C713" s="7"/>
      <c r="D713" s="7"/>
      <c r="E713" s="7"/>
      <c r="F713" s="7"/>
      <c r="G713" s="6"/>
      <c r="H713" s="7"/>
      <c r="I713" s="7"/>
      <c r="J713" s="11"/>
      <c r="K713" s="7"/>
      <c r="L713" s="7"/>
      <c r="M713" s="7"/>
      <c r="N713" s="7"/>
      <c r="O713" s="7"/>
      <c r="P713" s="7"/>
      <c r="Q713" s="10"/>
      <c r="R713" s="7"/>
      <c r="S713" s="7"/>
    </row>
    <row r="714" spans="1:19" x14ac:dyDescent="0.25">
      <c r="A714" s="8"/>
      <c r="B714" s="7"/>
      <c r="C714" s="7"/>
      <c r="D714" s="7"/>
      <c r="E714" s="7"/>
      <c r="F714" s="7"/>
      <c r="G714" s="6"/>
      <c r="H714" s="7"/>
      <c r="I714" s="7"/>
      <c r="J714" s="11"/>
      <c r="K714" s="7"/>
      <c r="L714" s="7"/>
      <c r="M714" s="7"/>
      <c r="N714" s="7"/>
      <c r="O714" s="7"/>
      <c r="P714" s="7"/>
      <c r="Q714" s="10"/>
      <c r="R714" s="7"/>
      <c r="S714" s="7"/>
    </row>
    <row r="715" spans="1:19" x14ac:dyDescent="0.25">
      <c r="A715" s="8"/>
      <c r="B715" s="7"/>
      <c r="C715" s="7"/>
      <c r="D715" s="7"/>
      <c r="E715" s="7"/>
      <c r="F715" s="7"/>
      <c r="G715" s="6"/>
      <c r="H715" s="7"/>
      <c r="I715" s="7"/>
      <c r="J715" s="11"/>
      <c r="K715" s="7"/>
      <c r="L715" s="7"/>
      <c r="M715" s="7"/>
      <c r="N715" s="7"/>
      <c r="O715" s="7"/>
      <c r="P715" s="7"/>
      <c r="Q715" s="10"/>
      <c r="R715" s="7"/>
      <c r="S715" s="7"/>
    </row>
    <row r="716" spans="1:19" x14ac:dyDescent="0.25">
      <c r="A716" s="8"/>
      <c r="B716" s="7"/>
      <c r="C716" s="7"/>
      <c r="D716" s="7"/>
      <c r="E716" s="7"/>
      <c r="F716" s="7"/>
      <c r="G716" s="6"/>
      <c r="H716" s="7"/>
      <c r="I716" s="7"/>
      <c r="J716" s="11"/>
      <c r="K716" s="7"/>
      <c r="L716" s="7"/>
      <c r="M716" s="7"/>
      <c r="N716" s="7"/>
      <c r="O716" s="7"/>
      <c r="P716" s="7"/>
      <c r="Q716" s="10"/>
      <c r="R716" s="7"/>
      <c r="S716" s="7"/>
    </row>
    <row r="717" spans="1:19" x14ac:dyDescent="0.25">
      <c r="A717" s="8"/>
      <c r="B717" s="7"/>
      <c r="C717" s="7"/>
      <c r="D717" s="7"/>
      <c r="E717" s="7"/>
      <c r="F717" s="7"/>
      <c r="G717" s="6"/>
      <c r="H717" s="7"/>
      <c r="I717" s="7"/>
      <c r="J717" s="11"/>
      <c r="K717" s="7"/>
      <c r="L717" s="7"/>
      <c r="M717" s="7"/>
      <c r="N717" s="7"/>
      <c r="O717" s="7"/>
      <c r="P717" s="7"/>
      <c r="Q717" s="10"/>
      <c r="R717" s="7"/>
      <c r="S717" s="7"/>
    </row>
    <row r="718" spans="1:19" x14ac:dyDescent="0.25">
      <c r="A718" s="8"/>
      <c r="B718" s="7"/>
      <c r="C718" s="7"/>
      <c r="D718" s="7"/>
      <c r="E718" s="7"/>
      <c r="F718" s="7"/>
      <c r="G718" s="6"/>
      <c r="H718" s="7"/>
      <c r="I718" s="7"/>
      <c r="J718" s="11"/>
      <c r="K718" s="7"/>
      <c r="L718" s="7"/>
      <c r="M718" s="7"/>
      <c r="N718" s="7"/>
      <c r="O718" s="7"/>
      <c r="P718" s="7"/>
      <c r="Q718" s="10"/>
      <c r="R718" s="7"/>
      <c r="S718" s="7"/>
    </row>
    <row r="719" spans="1:19" x14ac:dyDescent="0.25">
      <c r="A719" s="8"/>
      <c r="B719" s="7"/>
      <c r="C719" s="7"/>
      <c r="D719" s="7"/>
      <c r="E719" s="7"/>
      <c r="F719" s="7"/>
      <c r="G719" s="6"/>
      <c r="H719" s="7"/>
      <c r="I719" s="7"/>
      <c r="J719" s="11"/>
      <c r="K719" s="7"/>
      <c r="L719" s="7"/>
      <c r="M719" s="7"/>
      <c r="N719" s="7"/>
      <c r="O719" s="7"/>
      <c r="P719" s="7"/>
      <c r="Q719" s="10"/>
      <c r="R719" s="7"/>
      <c r="S719" s="7"/>
    </row>
    <row r="720" spans="1:19" x14ac:dyDescent="0.25">
      <c r="A720" s="8"/>
      <c r="B720" s="7"/>
      <c r="C720" s="7"/>
      <c r="D720" s="7"/>
      <c r="E720" s="7"/>
      <c r="F720" s="7"/>
      <c r="G720" s="6"/>
      <c r="H720" s="7"/>
      <c r="I720" s="7"/>
      <c r="J720" s="11"/>
      <c r="K720" s="7"/>
      <c r="L720" s="7"/>
      <c r="M720" s="7"/>
      <c r="N720" s="7"/>
      <c r="O720" s="7"/>
      <c r="P720" s="7"/>
      <c r="Q720" s="10"/>
      <c r="R720" s="7"/>
      <c r="S720" s="7"/>
    </row>
    <row r="721" spans="1:19" x14ac:dyDescent="0.25">
      <c r="A721" s="8"/>
      <c r="B721" s="7"/>
      <c r="C721" s="7"/>
      <c r="D721" s="7"/>
      <c r="E721" s="7"/>
      <c r="F721" s="7"/>
      <c r="G721" s="6"/>
      <c r="H721" s="7"/>
      <c r="I721" s="7"/>
      <c r="J721" s="11"/>
      <c r="K721" s="7"/>
      <c r="L721" s="7"/>
      <c r="M721" s="7"/>
      <c r="N721" s="7"/>
      <c r="O721" s="7"/>
      <c r="P721" s="7"/>
      <c r="Q721" s="10"/>
      <c r="R721" s="7"/>
      <c r="S721" s="7"/>
    </row>
    <row r="722" spans="1:19" x14ac:dyDescent="0.25">
      <c r="A722" s="8"/>
      <c r="B722" s="7"/>
      <c r="C722" s="7"/>
      <c r="D722" s="7"/>
      <c r="E722" s="7"/>
      <c r="F722" s="7"/>
      <c r="G722" s="6"/>
      <c r="H722" s="7"/>
      <c r="I722" s="7"/>
      <c r="J722" s="11"/>
      <c r="K722" s="7"/>
      <c r="L722" s="7"/>
      <c r="M722" s="7"/>
      <c r="N722" s="7"/>
      <c r="O722" s="7"/>
      <c r="P722" s="7"/>
      <c r="Q722" s="10"/>
      <c r="R722" s="7"/>
      <c r="S722" s="7"/>
    </row>
    <row r="723" spans="1:19" x14ac:dyDescent="0.25">
      <c r="A723" s="8"/>
      <c r="B723" s="7"/>
      <c r="C723" s="7"/>
      <c r="D723" s="7"/>
      <c r="E723" s="7"/>
      <c r="F723" s="7"/>
      <c r="G723" s="6"/>
      <c r="H723" s="7"/>
      <c r="I723" s="7"/>
      <c r="J723" s="11"/>
      <c r="K723" s="7"/>
      <c r="L723" s="7"/>
      <c r="M723" s="7"/>
      <c r="N723" s="7"/>
      <c r="O723" s="7"/>
      <c r="P723" s="7"/>
      <c r="Q723" s="10"/>
      <c r="R723" s="7"/>
      <c r="S723" s="7"/>
    </row>
    <row r="724" spans="1:19" x14ac:dyDescent="0.25">
      <c r="A724" s="8"/>
      <c r="B724" s="7"/>
      <c r="C724" s="7"/>
      <c r="D724" s="7"/>
      <c r="E724" s="7"/>
      <c r="F724" s="7"/>
      <c r="G724" s="6"/>
      <c r="H724" s="7"/>
      <c r="I724" s="7"/>
      <c r="J724" s="11"/>
      <c r="K724" s="7"/>
      <c r="L724" s="7"/>
      <c r="M724" s="7"/>
      <c r="N724" s="7"/>
      <c r="O724" s="7"/>
      <c r="P724" s="7"/>
      <c r="Q724" s="10"/>
      <c r="R724" s="7"/>
      <c r="S724" s="7"/>
    </row>
    <row r="725" spans="1:19" x14ac:dyDescent="0.25">
      <c r="A725" s="8"/>
      <c r="B725" s="7"/>
      <c r="C725" s="7"/>
      <c r="D725" s="7"/>
      <c r="E725" s="7"/>
      <c r="F725" s="7"/>
      <c r="G725" s="6"/>
      <c r="H725" s="7"/>
      <c r="I725" s="7"/>
      <c r="J725" s="11"/>
      <c r="K725" s="7"/>
      <c r="L725" s="7"/>
      <c r="M725" s="7"/>
      <c r="N725" s="7"/>
      <c r="O725" s="7"/>
      <c r="P725" s="7"/>
      <c r="Q725" s="10"/>
      <c r="R725" s="7"/>
      <c r="S725" s="7"/>
    </row>
    <row r="726" spans="1:19" x14ac:dyDescent="0.25">
      <c r="A726" s="8"/>
      <c r="B726" s="7"/>
      <c r="C726" s="7"/>
      <c r="D726" s="7"/>
      <c r="E726" s="7"/>
      <c r="F726" s="7"/>
      <c r="G726" s="6"/>
      <c r="H726" s="7"/>
      <c r="I726" s="7"/>
      <c r="J726" s="11"/>
      <c r="K726" s="7"/>
      <c r="L726" s="7"/>
      <c r="M726" s="7"/>
      <c r="N726" s="7"/>
      <c r="O726" s="7"/>
      <c r="P726" s="7"/>
      <c r="Q726" s="10"/>
      <c r="R726" s="7"/>
      <c r="S726" s="7"/>
    </row>
    <row r="727" spans="1:19" x14ac:dyDescent="0.25">
      <c r="A727" s="8"/>
      <c r="B727" s="7"/>
      <c r="C727" s="7"/>
      <c r="D727" s="7"/>
      <c r="E727" s="7"/>
      <c r="F727" s="7"/>
      <c r="G727" s="6"/>
      <c r="H727" s="7"/>
      <c r="I727" s="7"/>
      <c r="J727" s="11"/>
      <c r="K727" s="7"/>
      <c r="L727" s="7"/>
      <c r="M727" s="7"/>
      <c r="N727" s="7"/>
      <c r="O727" s="7"/>
      <c r="P727" s="7"/>
      <c r="Q727" s="10"/>
      <c r="R727" s="7"/>
      <c r="S727" s="7"/>
    </row>
    <row r="728" spans="1:19" x14ac:dyDescent="0.25">
      <c r="A728" s="8"/>
      <c r="B728" s="7"/>
      <c r="C728" s="7"/>
      <c r="D728" s="7"/>
      <c r="E728" s="7"/>
      <c r="F728" s="7"/>
      <c r="G728" s="6"/>
      <c r="H728" s="7"/>
      <c r="I728" s="7"/>
      <c r="J728" s="11"/>
      <c r="K728" s="7"/>
      <c r="L728" s="7"/>
      <c r="M728" s="7"/>
      <c r="N728" s="7"/>
      <c r="O728" s="7"/>
      <c r="P728" s="7"/>
      <c r="Q728" s="10"/>
      <c r="R728" s="7"/>
      <c r="S728" s="7"/>
    </row>
    <row r="729" spans="1:19" x14ac:dyDescent="0.25">
      <c r="A729" s="8"/>
      <c r="B729" s="7"/>
      <c r="C729" s="7"/>
      <c r="D729" s="7"/>
      <c r="E729" s="7"/>
      <c r="F729" s="7"/>
      <c r="G729" s="6"/>
      <c r="H729" s="7"/>
      <c r="I729" s="7"/>
      <c r="J729" s="11"/>
      <c r="K729" s="7"/>
      <c r="L729" s="7"/>
      <c r="M729" s="7"/>
      <c r="N729" s="7"/>
      <c r="O729" s="7"/>
      <c r="P729" s="7"/>
      <c r="Q729" s="10"/>
      <c r="R729" s="7"/>
      <c r="S729" s="7"/>
    </row>
    <row r="730" spans="1:19" x14ac:dyDescent="0.25">
      <c r="A730" s="8"/>
      <c r="B730" s="7"/>
      <c r="C730" s="7"/>
      <c r="D730" s="7"/>
      <c r="E730" s="7"/>
      <c r="F730" s="7"/>
      <c r="G730" s="6"/>
      <c r="H730" s="7"/>
      <c r="I730" s="7"/>
      <c r="J730" s="11"/>
      <c r="K730" s="7"/>
      <c r="L730" s="7"/>
      <c r="M730" s="7"/>
      <c r="N730" s="7"/>
      <c r="O730" s="7"/>
      <c r="P730" s="7"/>
      <c r="Q730" s="10"/>
      <c r="R730" s="7"/>
      <c r="S730" s="7"/>
    </row>
    <row r="731" spans="1:19" x14ac:dyDescent="0.25">
      <c r="A731" s="8"/>
      <c r="B731" s="7"/>
      <c r="C731" s="7"/>
      <c r="D731" s="7"/>
      <c r="E731" s="7"/>
      <c r="F731" s="7"/>
      <c r="G731" s="6"/>
      <c r="H731" s="7"/>
      <c r="I731" s="7"/>
      <c r="J731" s="11"/>
      <c r="K731" s="7"/>
      <c r="L731" s="7"/>
      <c r="M731" s="7"/>
      <c r="N731" s="7"/>
      <c r="O731" s="7"/>
      <c r="P731" s="7"/>
      <c r="Q731" s="10"/>
      <c r="R731" s="7"/>
      <c r="S731" s="7"/>
    </row>
    <row r="732" spans="1:19" x14ac:dyDescent="0.25">
      <c r="A732" s="8"/>
      <c r="B732" s="7"/>
      <c r="C732" s="7"/>
      <c r="D732" s="7"/>
      <c r="E732" s="7"/>
      <c r="F732" s="7"/>
      <c r="G732" s="6"/>
      <c r="H732" s="7"/>
      <c r="I732" s="7"/>
      <c r="J732" s="11"/>
      <c r="K732" s="7"/>
      <c r="L732" s="7"/>
      <c r="M732" s="7"/>
      <c r="N732" s="7"/>
      <c r="O732" s="7"/>
      <c r="P732" s="7"/>
      <c r="Q732" s="10"/>
      <c r="R732" s="7"/>
      <c r="S732" s="7"/>
    </row>
    <row r="733" spans="1:19" x14ac:dyDescent="0.25">
      <c r="A733" s="8"/>
      <c r="B733" s="7"/>
      <c r="C733" s="7"/>
      <c r="D733" s="7"/>
      <c r="E733" s="7"/>
      <c r="F733" s="7"/>
      <c r="G733" s="6"/>
      <c r="H733" s="7"/>
      <c r="I733" s="7"/>
      <c r="J733" s="11"/>
      <c r="K733" s="7"/>
      <c r="L733" s="7"/>
      <c r="M733" s="7"/>
      <c r="N733" s="7"/>
      <c r="O733" s="7"/>
      <c r="P733" s="7"/>
      <c r="Q733" s="10"/>
      <c r="R733" s="7"/>
      <c r="S733" s="7"/>
    </row>
    <row r="734" spans="1:19" x14ac:dyDescent="0.25">
      <c r="A734" s="8"/>
      <c r="B734" s="7"/>
      <c r="C734" s="7"/>
      <c r="D734" s="7"/>
      <c r="E734" s="7"/>
      <c r="F734" s="7"/>
      <c r="G734" s="6"/>
      <c r="H734" s="7"/>
      <c r="I734" s="7"/>
      <c r="J734" s="11"/>
      <c r="K734" s="7"/>
      <c r="L734" s="7"/>
      <c r="M734" s="7"/>
      <c r="N734" s="7"/>
      <c r="O734" s="7"/>
      <c r="P734" s="7"/>
      <c r="Q734" s="10"/>
      <c r="R734" s="7"/>
      <c r="S734" s="7"/>
    </row>
    <row r="735" spans="1:19" x14ac:dyDescent="0.25">
      <c r="A735" s="8"/>
      <c r="B735" s="7"/>
      <c r="C735" s="7"/>
      <c r="D735" s="7"/>
      <c r="E735" s="7"/>
      <c r="F735" s="7"/>
      <c r="G735" s="6"/>
      <c r="H735" s="7"/>
      <c r="I735" s="7"/>
      <c r="J735" s="11"/>
      <c r="K735" s="7"/>
      <c r="L735" s="7"/>
      <c r="M735" s="7"/>
      <c r="N735" s="7"/>
      <c r="O735" s="7"/>
      <c r="P735" s="7"/>
      <c r="Q735" s="10"/>
      <c r="R735" s="7"/>
      <c r="S735" s="7"/>
    </row>
    <row r="736" spans="1:19" x14ac:dyDescent="0.25">
      <c r="A736" s="8"/>
      <c r="B736" s="7"/>
      <c r="C736" s="7"/>
      <c r="D736" s="7"/>
      <c r="E736" s="7"/>
      <c r="F736" s="7"/>
      <c r="G736" s="6"/>
      <c r="H736" s="7"/>
      <c r="I736" s="7"/>
      <c r="J736" s="11"/>
      <c r="K736" s="7"/>
      <c r="L736" s="7"/>
      <c r="M736" s="7"/>
      <c r="N736" s="7"/>
      <c r="O736" s="7"/>
      <c r="P736" s="7"/>
      <c r="Q736" s="10"/>
      <c r="R736" s="7"/>
      <c r="S736" s="7"/>
    </row>
    <row r="737" spans="1:19" x14ac:dyDescent="0.25">
      <c r="A737" s="8"/>
      <c r="B737" s="7"/>
      <c r="C737" s="7"/>
      <c r="D737" s="7"/>
      <c r="E737" s="7"/>
      <c r="F737" s="7"/>
      <c r="G737" s="6"/>
      <c r="H737" s="7"/>
      <c r="I737" s="7"/>
      <c r="J737" s="11"/>
      <c r="K737" s="7"/>
      <c r="L737" s="7"/>
      <c r="M737" s="7"/>
      <c r="N737" s="7"/>
      <c r="O737" s="7"/>
      <c r="P737" s="7"/>
      <c r="Q737" s="10"/>
      <c r="R737" s="7"/>
      <c r="S737" s="7"/>
    </row>
    <row r="738" spans="1:19" x14ac:dyDescent="0.25">
      <c r="A738" s="8"/>
      <c r="B738" s="7"/>
      <c r="C738" s="7"/>
      <c r="D738" s="7"/>
      <c r="E738" s="7"/>
      <c r="F738" s="7"/>
      <c r="G738" s="6"/>
      <c r="H738" s="7"/>
      <c r="I738" s="7"/>
      <c r="J738" s="11"/>
      <c r="K738" s="7"/>
      <c r="L738" s="7"/>
      <c r="M738" s="7"/>
      <c r="N738" s="7"/>
      <c r="O738" s="7"/>
      <c r="P738" s="7"/>
      <c r="Q738" s="10"/>
      <c r="R738" s="7"/>
      <c r="S738" s="7"/>
    </row>
    <row r="739" spans="1:19" x14ac:dyDescent="0.25">
      <c r="A739" s="8"/>
      <c r="B739" s="7"/>
      <c r="C739" s="7"/>
      <c r="D739" s="7"/>
      <c r="E739" s="7"/>
      <c r="F739" s="7"/>
      <c r="G739" s="6"/>
      <c r="H739" s="7"/>
      <c r="I739" s="7"/>
      <c r="J739" s="11"/>
      <c r="K739" s="7"/>
      <c r="L739" s="7"/>
      <c r="M739" s="7"/>
      <c r="N739" s="7"/>
      <c r="O739" s="7"/>
      <c r="P739" s="7"/>
      <c r="Q739" s="10"/>
      <c r="R739" s="7"/>
      <c r="S739" s="7"/>
    </row>
    <row r="740" spans="1:19" x14ac:dyDescent="0.25">
      <c r="A740" s="8"/>
      <c r="B740" s="7"/>
      <c r="C740" s="7"/>
      <c r="D740" s="7"/>
      <c r="E740" s="7"/>
      <c r="F740" s="7"/>
      <c r="G740" s="6"/>
      <c r="H740" s="7"/>
      <c r="I740" s="7"/>
      <c r="J740" s="11"/>
      <c r="K740" s="7"/>
      <c r="L740" s="7"/>
      <c r="M740" s="7"/>
      <c r="N740" s="7"/>
      <c r="O740" s="7"/>
      <c r="P740" s="7"/>
      <c r="Q740" s="10"/>
      <c r="R740" s="7"/>
      <c r="S740" s="7"/>
    </row>
    <row r="741" spans="1:19" x14ac:dyDescent="0.25">
      <c r="A741" s="8"/>
      <c r="B741" s="7"/>
      <c r="C741" s="7"/>
      <c r="D741" s="7"/>
      <c r="E741" s="7"/>
      <c r="F741" s="7"/>
      <c r="G741" s="6"/>
      <c r="H741" s="7"/>
      <c r="I741" s="7"/>
      <c r="J741" s="11"/>
      <c r="K741" s="7"/>
      <c r="L741" s="7"/>
      <c r="M741" s="7"/>
      <c r="N741" s="7"/>
      <c r="O741" s="7"/>
      <c r="P741" s="7"/>
      <c r="Q741" s="10"/>
      <c r="R741" s="7"/>
      <c r="S741" s="7"/>
    </row>
    <row r="742" spans="1:19" x14ac:dyDescent="0.25">
      <c r="A742" s="8"/>
      <c r="B742" s="7"/>
      <c r="C742" s="7"/>
      <c r="D742" s="7"/>
      <c r="E742" s="7"/>
      <c r="F742" s="7"/>
      <c r="G742" s="6"/>
      <c r="H742" s="7"/>
      <c r="I742" s="7"/>
      <c r="J742" s="11"/>
      <c r="K742" s="7"/>
      <c r="L742" s="7"/>
      <c r="M742" s="7"/>
      <c r="N742" s="7"/>
      <c r="O742" s="7"/>
      <c r="P742" s="7"/>
      <c r="Q742" s="10"/>
      <c r="R742" s="7"/>
      <c r="S742" s="7"/>
    </row>
    <row r="743" spans="1:19" x14ac:dyDescent="0.25">
      <c r="A743" s="8"/>
      <c r="B743" s="7"/>
      <c r="C743" s="7"/>
      <c r="D743" s="7"/>
      <c r="E743" s="7"/>
      <c r="F743" s="7"/>
      <c r="G743" s="6"/>
      <c r="H743" s="7"/>
      <c r="I743" s="7"/>
      <c r="J743" s="11"/>
      <c r="K743" s="7"/>
      <c r="L743" s="7"/>
      <c r="M743" s="7"/>
      <c r="N743" s="7"/>
      <c r="O743" s="7"/>
      <c r="P743" s="7"/>
      <c r="Q743" s="10"/>
      <c r="R743" s="7"/>
      <c r="S743" s="7"/>
    </row>
    <row r="744" spans="1:19" x14ac:dyDescent="0.25">
      <c r="A744" s="8"/>
      <c r="B744" s="7"/>
      <c r="C744" s="7"/>
      <c r="D744" s="7"/>
      <c r="E744" s="7"/>
      <c r="F744" s="7"/>
      <c r="G744" s="6"/>
      <c r="H744" s="7"/>
      <c r="I744" s="7"/>
      <c r="J744" s="11"/>
      <c r="K744" s="7"/>
      <c r="L744" s="7"/>
      <c r="M744" s="7"/>
      <c r="N744" s="7"/>
      <c r="O744" s="7"/>
      <c r="P744" s="7"/>
      <c r="Q744" s="10"/>
      <c r="R744" s="7"/>
      <c r="S744" s="7"/>
    </row>
    <row r="745" spans="1:19" x14ac:dyDescent="0.25">
      <c r="A745" s="8"/>
      <c r="B745" s="7"/>
      <c r="C745" s="7"/>
      <c r="D745" s="7"/>
      <c r="E745" s="7"/>
      <c r="F745" s="7"/>
      <c r="G745" s="6"/>
      <c r="H745" s="7"/>
      <c r="I745" s="7"/>
      <c r="J745" s="11"/>
      <c r="K745" s="7"/>
      <c r="L745" s="7"/>
      <c r="M745" s="7"/>
      <c r="N745" s="7"/>
      <c r="O745" s="7"/>
      <c r="P745" s="7"/>
      <c r="Q745" s="10"/>
      <c r="R745" s="7"/>
      <c r="S745" s="7"/>
    </row>
    <row r="746" spans="1:19" x14ac:dyDescent="0.25">
      <c r="A746" s="8"/>
      <c r="B746" s="7"/>
      <c r="C746" s="7"/>
      <c r="D746" s="7"/>
      <c r="E746" s="7"/>
      <c r="F746" s="7"/>
      <c r="G746" s="6"/>
      <c r="H746" s="7"/>
      <c r="I746" s="7"/>
      <c r="J746" s="11"/>
      <c r="K746" s="7"/>
      <c r="L746" s="7"/>
      <c r="M746" s="7"/>
      <c r="N746" s="7"/>
      <c r="O746" s="7"/>
      <c r="P746" s="7"/>
      <c r="Q746" s="10"/>
      <c r="R746" s="7"/>
      <c r="S746" s="7"/>
    </row>
    <row r="747" spans="1:19" x14ac:dyDescent="0.25">
      <c r="A747" s="8"/>
      <c r="B747" s="7"/>
      <c r="C747" s="7"/>
      <c r="D747" s="7"/>
      <c r="E747" s="7"/>
      <c r="F747" s="7"/>
      <c r="G747" s="6"/>
      <c r="H747" s="7"/>
      <c r="I747" s="7"/>
      <c r="J747" s="11"/>
      <c r="K747" s="7"/>
      <c r="L747" s="7"/>
      <c r="M747" s="7"/>
      <c r="N747" s="7"/>
      <c r="O747" s="7"/>
      <c r="P747" s="7"/>
      <c r="Q747" s="10"/>
      <c r="R747" s="7"/>
      <c r="S747" s="7"/>
    </row>
    <row r="748" spans="1:19" x14ac:dyDescent="0.25">
      <c r="A748" s="8"/>
      <c r="B748" s="7"/>
      <c r="C748" s="7"/>
      <c r="D748" s="7"/>
      <c r="E748" s="7"/>
      <c r="F748" s="7"/>
      <c r="G748" s="6"/>
      <c r="H748" s="7"/>
      <c r="I748" s="7"/>
      <c r="J748" s="11"/>
      <c r="K748" s="7"/>
      <c r="L748" s="7"/>
      <c r="M748" s="7"/>
      <c r="N748" s="7"/>
      <c r="O748" s="7"/>
      <c r="P748" s="7"/>
      <c r="Q748" s="10"/>
      <c r="R748" s="7"/>
      <c r="S748" s="7"/>
    </row>
    <row r="749" spans="1:19" x14ac:dyDescent="0.25">
      <c r="A749" s="8"/>
      <c r="B749" s="7"/>
      <c r="C749" s="7"/>
      <c r="D749" s="7"/>
      <c r="E749" s="7"/>
      <c r="F749" s="7"/>
      <c r="G749" s="6"/>
      <c r="H749" s="7"/>
      <c r="I749" s="7"/>
      <c r="J749" s="11"/>
      <c r="K749" s="7"/>
      <c r="L749" s="7"/>
      <c r="M749" s="7"/>
      <c r="N749" s="7"/>
      <c r="O749" s="7"/>
      <c r="P749" s="7"/>
      <c r="Q749" s="10"/>
      <c r="R749" s="7"/>
      <c r="S749" s="7"/>
    </row>
    <row r="750" spans="1:19" x14ac:dyDescent="0.25">
      <c r="A750" s="8"/>
      <c r="B750" s="7"/>
      <c r="C750" s="7"/>
      <c r="D750" s="7"/>
      <c r="E750" s="7"/>
      <c r="F750" s="7"/>
      <c r="G750" s="6"/>
      <c r="H750" s="7"/>
      <c r="I750" s="7"/>
      <c r="J750" s="11"/>
      <c r="K750" s="7"/>
      <c r="L750" s="7"/>
      <c r="M750" s="7"/>
      <c r="N750" s="7"/>
      <c r="O750" s="7"/>
      <c r="P750" s="7"/>
      <c r="Q750" s="10"/>
      <c r="R750" s="7"/>
      <c r="S750" s="7"/>
    </row>
    <row r="751" spans="1:19" x14ac:dyDescent="0.25">
      <c r="A751" s="8"/>
      <c r="B751" s="7"/>
      <c r="C751" s="7"/>
      <c r="D751" s="7"/>
      <c r="E751" s="7"/>
      <c r="F751" s="7"/>
      <c r="G751" s="6"/>
      <c r="H751" s="7"/>
      <c r="I751" s="7"/>
      <c r="J751" s="11"/>
      <c r="K751" s="7"/>
      <c r="L751" s="7"/>
      <c r="M751" s="7"/>
      <c r="N751" s="7"/>
      <c r="O751" s="7"/>
      <c r="P751" s="7"/>
      <c r="Q751" s="10"/>
      <c r="R751" s="7"/>
      <c r="S751" s="7"/>
    </row>
    <row r="752" spans="1:19" x14ac:dyDescent="0.25">
      <c r="A752" s="8"/>
      <c r="B752" s="7"/>
      <c r="C752" s="7"/>
      <c r="D752" s="7"/>
      <c r="E752" s="7"/>
      <c r="F752" s="7"/>
      <c r="G752" s="6"/>
      <c r="H752" s="7"/>
      <c r="I752" s="7"/>
      <c r="J752" s="11"/>
      <c r="K752" s="7"/>
      <c r="L752" s="7"/>
      <c r="M752" s="7"/>
      <c r="N752" s="7"/>
      <c r="O752" s="7"/>
      <c r="P752" s="7"/>
      <c r="Q752" s="10"/>
      <c r="R752" s="7"/>
      <c r="S752" s="7"/>
    </row>
    <row r="753" spans="1:19" x14ac:dyDescent="0.25">
      <c r="A753" s="8"/>
      <c r="B753" s="7"/>
      <c r="C753" s="7"/>
      <c r="D753" s="7"/>
      <c r="E753" s="7"/>
      <c r="F753" s="7"/>
      <c r="G753" s="6"/>
      <c r="H753" s="7"/>
      <c r="I753" s="7"/>
      <c r="J753" s="11"/>
      <c r="K753" s="7"/>
      <c r="L753" s="7"/>
      <c r="M753" s="7"/>
      <c r="N753" s="7"/>
      <c r="O753" s="7"/>
      <c r="P753" s="7"/>
      <c r="Q753" s="10"/>
      <c r="R753" s="7"/>
      <c r="S753" s="7"/>
    </row>
    <row r="754" spans="1:19" x14ac:dyDescent="0.25">
      <c r="A754" s="8"/>
      <c r="B754" s="7"/>
      <c r="C754" s="7"/>
      <c r="D754" s="7"/>
      <c r="E754" s="7"/>
      <c r="F754" s="7"/>
      <c r="G754" s="6"/>
      <c r="H754" s="7"/>
      <c r="I754" s="7"/>
      <c r="J754" s="11"/>
      <c r="K754" s="7"/>
      <c r="L754" s="7"/>
      <c r="M754" s="7"/>
      <c r="N754" s="7"/>
      <c r="O754" s="7"/>
      <c r="P754" s="7"/>
      <c r="Q754" s="10"/>
      <c r="R754" s="7"/>
      <c r="S754" s="7"/>
    </row>
    <row r="755" spans="1:19" x14ac:dyDescent="0.25">
      <c r="A755" s="8"/>
      <c r="B755" s="7"/>
      <c r="C755" s="7"/>
      <c r="D755" s="7"/>
      <c r="E755" s="7"/>
      <c r="F755" s="7"/>
      <c r="G755" s="6"/>
      <c r="H755" s="7"/>
      <c r="I755" s="7"/>
      <c r="J755" s="11"/>
      <c r="K755" s="7"/>
      <c r="L755" s="7"/>
      <c r="M755" s="7"/>
      <c r="N755" s="7"/>
      <c r="O755" s="7"/>
      <c r="P755" s="7"/>
      <c r="Q755" s="10"/>
      <c r="R755" s="7"/>
      <c r="S755" s="7"/>
    </row>
    <row r="756" spans="1:19" x14ac:dyDescent="0.25">
      <c r="A756" s="8"/>
      <c r="B756" s="7"/>
      <c r="C756" s="7"/>
      <c r="D756" s="7"/>
      <c r="E756" s="7"/>
      <c r="F756" s="7"/>
      <c r="G756" s="6"/>
      <c r="H756" s="7"/>
      <c r="I756" s="7"/>
      <c r="J756" s="11"/>
      <c r="K756" s="7"/>
      <c r="L756" s="7"/>
      <c r="M756" s="7"/>
      <c r="N756" s="7"/>
      <c r="O756" s="7"/>
      <c r="P756" s="7"/>
      <c r="Q756" s="10"/>
      <c r="R756" s="7"/>
      <c r="S756" s="7"/>
    </row>
    <row r="757" spans="1:19" x14ac:dyDescent="0.25">
      <c r="A757" s="8"/>
      <c r="B757" s="7"/>
      <c r="C757" s="7"/>
      <c r="D757" s="7"/>
      <c r="E757" s="7"/>
      <c r="F757" s="7"/>
      <c r="G757" s="6"/>
      <c r="H757" s="7"/>
      <c r="I757" s="7"/>
      <c r="J757" s="11"/>
      <c r="K757" s="7"/>
      <c r="L757" s="7"/>
      <c r="M757" s="7"/>
      <c r="N757" s="7"/>
      <c r="O757" s="7"/>
      <c r="P757" s="7"/>
      <c r="Q757" s="10"/>
      <c r="R757" s="7"/>
      <c r="S757" s="7"/>
    </row>
    <row r="758" spans="1:19" x14ac:dyDescent="0.25">
      <c r="A758" s="8"/>
      <c r="B758" s="7"/>
      <c r="C758" s="7"/>
      <c r="D758" s="7"/>
      <c r="E758" s="7"/>
      <c r="F758" s="7"/>
      <c r="G758" s="6"/>
      <c r="H758" s="7"/>
      <c r="I758" s="7"/>
      <c r="J758" s="11"/>
      <c r="K758" s="7"/>
      <c r="L758" s="7"/>
      <c r="M758" s="7"/>
      <c r="N758" s="7"/>
      <c r="O758" s="7"/>
      <c r="P758" s="7"/>
      <c r="Q758" s="10"/>
      <c r="R758" s="7"/>
      <c r="S758" s="7"/>
    </row>
    <row r="759" spans="1:19" x14ac:dyDescent="0.25">
      <c r="A759" s="8"/>
      <c r="B759" s="7"/>
      <c r="C759" s="7"/>
      <c r="D759" s="7"/>
      <c r="E759" s="7"/>
      <c r="F759" s="7"/>
      <c r="G759" s="6"/>
      <c r="H759" s="7"/>
      <c r="I759" s="7"/>
      <c r="J759" s="11"/>
      <c r="K759" s="7"/>
      <c r="L759" s="7"/>
      <c r="M759" s="7"/>
      <c r="N759" s="7"/>
      <c r="O759" s="7"/>
      <c r="P759" s="7"/>
      <c r="Q759" s="10"/>
      <c r="R759" s="7"/>
      <c r="S759" s="7"/>
    </row>
    <row r="760" spans="1:19" x14ac:dyDescent="0.25">
      <c r="A760" s="8"/>
      <c r="B760" s="7"/>
      <c r="C760" s="7"/>
      <c r="D760" s="7"/>
      <c r="E760" s="7"/>
      <c r="F760" s="7"/>
      <c r="G760" s="6"/>
      <c r="H760" s="7"/>
      <c r="I760" s="7"/>
      <c r="J760" s="11"/>
      <c r="K760" s="7"/>
      <c r="L760" s="7"/>
      <c r="M760" s="7"/>
      <c r="N760" s="7"/>
      <c r="O760" s="7"/>
      <c r="P760" s="7"/>
      <c r="Q760" s="10"/>
      <c r="R760" s="7"/>
      <c r="S760" s="7"/>
    </row>
    <row r="761" spans="1:19" x14ac:dyDescent="0.25">
      <c r="A761" s="8"/>
      <c r="B761" s="7"/>
      <c r="C761" s="7"/>
      <c r="D761" s="7"/>
      <c r="E761" s="7"/>
      <c r="F761" s="7"/>
      <c r="G761" s="6"/>
      <c r="H761" s="7"/>
      <c r="I761" s="7"/>
      <c r="J761" s="11"/>
      <c r="K761" s="7"/>
      <c r="L761" s="7"/>
      <c r="M761" s="7"/>
      <c r="N761" s="7"/>
      <c r="O761" s="7"/>
      <c r="P761" s="7"/>
      <c r="Q761" s="10"/>
      <c r="R761" s="7"/>
      <c r="S761" s="7"/>
    </row>
    <row r="762" spans="1:19" x14ac:dyDescent="0.25">
      <c r="A762" s="8"/>
      <c r="B762" s="7"/>
      <c r="C762" s="7"/>
      <c r="D762" s="7"/>
      <c r="E762" s="7"/>
      <c r="F762" s="7"/>
      <c r="G762" s="6"/>
      <c r="H762" s="7"/>
      <c r="I762" s="7"/>
      <c r="J762" s="11"/>
      <c r="K762" s="7"/>
      <c r="L762" s="7"/>
      <c r="M762" s="7"/>
      <c r="N762" s="7"/>
      <c r="O762" s="7"/>
      <c r="P762" s="7"/>
      <c r="Q762" s="10"/>
      <c r="R762" s="7"/>
      <c r="S762" s="7"/>
    </row>
    <row r="763" spans="1:19" x14ac:dyDescent="0.25">
      <c r="A763" s="8"/>
      <c r="B763" s="7"/>
      <c r="C763" s="7"/>
      <c r="D763" s="7"/>
      <c r="E763" s="7"/>
      <c r="F763" s="7"/>
      <c r="G763" s="6"/>
      <c r="H763" s="7"/>
      <c r="I763" s="7"/>
      <c r="J763" s="11"/>
      <c r="K763" s="7"/>
      <c r="L763" s="7"/>
      <c r="M763" s="7"/>
      <c r="N763" s="7"/>
      <c r="O763" s="7"/>
      <c r="P763" s="7"/>
      <c r="Q763" s="10"/>
      <c r="R763" s="7"/>
      <c r="S763" s="7"/>
    </row>
    <row r="764" spans="1:19" x14ac:dyDescent="0.25">
      <c r="A764" s="8"/>
      <c r="B764" s="7"/>
      <c r="C764" s="7"/>
      <c r="D764" s="7"/>
      <c r="E764" s="7"/>
      <c r="F764" s="7"/>
      <c r="G764" s="6"/>
      <c r="H764" s="7"/>
      <c r="I764" s="7"/>
      <c r="J764" s="11"/>
      <c r="K764" s="7"/>
      <c r="L764" s="7"/>
      <c r="M764" s="7"/>
      <c r="N764" s="7"/>
      <c r="O764" s="7"/>
      <c r="P764" s="7"/>
      <c r="Q764" s="10"/>
      <c r="R764" s="7"/>
      <c r="S764" s="7"/>
    </row>
    <row r="765" spans="1:19" x14ac:dyDescent="0.25">
      <c r="A765" s="8"/>
      <c r="B765" s="7"/>
      <c r="C765" s="7"/>
      <c r="D765" s="7"/>
      <c r="E765" s="7"/>
      <c r="F765" s="7"/>
      <c r="G765" s="6"/>
      <c r="H765" s="7"/>
      <c r="I765" s="7"/>
      <c r="J765" s="11"/>
      <c r="K765" s="7"/>
      <c r="L765" s="7"/>
      <c r="M765" s="7"/>
      <c r="N765" s="7"/>
      <c r="O765" s="7"/>
      <c r="P765" s="7"/>
      <c r="Q765" s="10"/>
      <c r="R765" s="7"/>
      <c r="S765" s="7"/>
    </row>
    <row r="766" spans="1:19" x14ac:dyDescent="0.25">
      <c r="A766" s="8"/>
      <c r="B766" s="7"/>
      <c r="C766" s="7"/>
      <c r="D766" s="7"/>
      <c r="E766" s="7"/>
      <c r="F766" s="7"/>
      <c r="G766" s="6"/>
      <c r="H766" s="7"/>
      <c r="I766" s="7"/>
      <c r="J766" s="11"/>
      <c r="K766" s="7"/>
      <c r="L766" s="7"/>
      <c r="M766" s="7"/>
      <c r="N766" s="7"/>
      <c r="O766" s="7"/>
      <c r="P766" s="7"/>
      <c r="Q766" s="10"/>
      <c r="R766" s="7"/>
      <c r="S766" s="7"/>
    </row>
    <row r="767" spans="1:19" x14ac:dyDescent="0.25">
      <c r="A767" s="8"/>
      <c r="B767" s="7"/>
      <c r="C767" s="7"/>
      <c r="D767" s="7"/>
      <c r="E767" s="7"/>
      <c r="F767" s="7"/>
      <c r="G767" s="6"/>
      <c r="H767" s="7"/>
      <c r="I767" s="7"/>
      <c r="J767" s="11"/>
      <c r="K767" s="7"/>
      <c r="L767" s="7"/>
      <c r="M767" s="7"/>
      <c r="N767" s="7"/>
      <c r="O767" s="7"/>
      <c r="P767" s="7"/>
      <c r="Q767" s="10"/>
      <c r="R767" s="7"/>
      <c r="S767" s="7"/>
    </row>
    <row r="768" spans="1:19" x14ac:dyDescent="0.25">
      <c r="A768" s="8"/>
      <c r="B768" s="7"/>
      <c r="C768" s="7"/>
      <c r="D768" s="7"/>
      <c r="E768" s="7"/>
      <c r="F768" s="7"/>
      <c r="G768" s="6"/>
      <c r="H768" s="7"/>
      <c r="I768" s="7"/>
      <c r="J768" s="11"/>
      <c r="K768" s="7"/>
      <c r="L768" s="7"/>
      <c r="M768" s="7"/>
      <c r="N768" s="7"/>
      <c r="O768" s="7"/>
      <c r="P768" s="7"/>
      <c r="Q768" s="10"/>
      <c r="R768" s="7"/>
      <c r="S768" s="7"/>
    </row>
    <row r="769" spans="1:19" x14ac:dyDescent="0.25">
      <c r="A769" s="8"/>
      <c r="B769" s="7"/>
      <c r="C769" s="7"/>
      <c r="D769" s="7"/>
      <c r="E769" s="7"/>
      <c r="F769" s="7"/>
      <c r="G769" s="6"/>
      <c r="H769" s="7"/>
      <c r="I769" s="7"/>
      <c r="J769" s="11"/>
      <c r="K769" s="7"/>
      <c r="L769" s="7"/>
      <c r="M769" s="7"/>
      <c r="N769" s="7"/>
      <c r="O769" s="7"/>
      <c r="P769" s="7"/>
      <c r="Q769" s="10"/>
      <c r="R769" s="7"/>
      <c r="S769" s="7"/>
    </row>
    <row r="770" spans="1:19" x14ac:dyDescent="0.25">
      <c r="A770" s="8"/>
      <c r="B770" s="7"/>
      <c r="C770" s="7"/>
      <c r="D770" s="7"/>
      <c r="E770" s="7"/>
      <c r="F770" s="7"/>
      <c r="G770" s="6"/>
      <c r="H770" s="7"/>
      <c r="I770" s="7"/>
      <c r="J770" s="11"/>
      <c r="K770" s="7"/>
      <c r="L770" s="7"/>
      <c r="M770" s="7"/>
      <c r="N770" s="7"/>
      <c r="O770" s="7"/>
      <c r="P770" s="7"/>
      <c r="Q770" s="10"/>
      <c r="R770" s="7"/>
      <c r="S770" s="7"/>
    </row>
    <row r="771" spans="1:19" x14ac:dyDescent="0.25">
      <c r="A771" s="8"/>
      <c r="B771" s="7"/>
      <c r="C771" s="7"/>
      <c r="D771" s="7"/>
      <c r="E771" s="7"/>
      <c r="F771" s="7"/>
      <c r="G771" s="6"/>
      <c r="H771" s="7"/>
      <c r="I771" s="7"/>
      <c r="J771" s="11"/>
      <c r="K771" s="7"/>
      <c r="L771" s="7"/>
      <c r="M771" s="7"/>
      <c r="N771" s="7"/>
      <c r="O771" s="7"/>
      <c r="P771" s="7"/>
      <c r="Q771" s="10"/>
      <c r="R771" s="7"/>
      <c r="S771" s="7"/>
    </row>
    <row r="772" spans="1:19" x14ac:dyDescent="0.25">
      <c r="A772" s="8"/>
      <c r="B772" s="7"/>
      <c r="C772" s="7"/>
      <c r="D772" s="7"/>
      <c r="E772" s="7"/>
      <c r="F772" s="7"/>
      <c r="G772" s="6"/>
      <c r="H772" s="7"/>
      <c r="I772" s="7"/>
      <c r="J772" s="11"/>
      <c r="K772" s="7"/>
      <c r="L772" s="7"/>
      <c r="M772" s="7"/>
      <c r="N772" s="7"/>
      <c r="O772" s="7"/>
      <c r="P772" s="7"/>
      <c r="Q772" s="10"/>
      <c r="R772" s="7"/>
      <c r="S772" s="7"/>
    </row>
    <row r="773" spans="1:19" x14ac:dyDescent="0.25">
      <c r="A773" s="8"/>
      <c r="B773" s="7"/>
      <c r="C773" s="7"/>
      <c r="D773" s="7"/>
      <c r="E773" s="7"/>
      <c r="F773" s="7"/>
      <c r="G773" s="6"/>
      <c r="H773" s="7"/>
      <c r="I773" s="7"/>
      <c r="J773" s="11"/>
      <c r="K773" s="7"/>
      <c r="L773" s="7"/>
      <c r="M773" s="7"/>
      <c r="N773" s="7"/>
      <c r="O773" s="7"/>
      <c r="P773" s="7"/>
      <c r="Q773" s="10"/>
      <c r="R773" s="7"/>
      <c r="S773" s="7"/>
    </row>
    <row r="774" spans="1:19" x14ac:dyDescent="0.25">
      <c r="A774" s="8"/>
      <c r="B774" s="7"/>
      <c r="C774" s="7"/>
      <c r="D774" s="7"/>
      <c r="E774" s="7"/>
      <c r="F774" s="7"/>
      <c r="G774" s="6"/>
      <c r="H774" s="7"/>
      <c r="I774" s="7"/>
      <c r="J774" s="11"/>
      <c r="K774" s="7"/>
      <c r="L774" s="7"/>
      <c r="M774" s="7"/>
      <c r="N774" s="7"/>
      <c r="O774" s="7"/>
      <c r="P774" s="7"/>
      <c r="Q774" s="10"/>
      <c r="R774" s="7"/>
      <c r="S774" s="7"/>
    </row>
    <row r="775" spans="1:19" x14ac:dyDescent="0.25">
      <c r="A775" s="8"/>
      <c r="B775" s="7"/>
      <c r="C775" s="7"/>
      <c r="D775" s="7"/>
      <c r="E775" s="7"/>
      <c r="F775" s="7"/>
      <c r="G775" s="6"/>
      <c r="H775" s="7"/>
      <c r="I775" s="7"/>
      <c r="J775" s="11"/>
      <c r="K775" s="7"/>
      <c r="L775" s="7"/>
      <c r="M775" s="7"/>
      <c r="N775" s="7"/>
      <c r="O775" s="7"/>
      <c r="P775" s="7"/>
      <c r="Q775" s="10"/>
      <c r="R775" s="7"/>
      <c r="S775" s="7"/>
    </row>
    <row r="776" spans="1:19" x14ac:dyDescent="0.25">
      <c r="A776" s="8"/>
      <c r="B776" s="7"/>
      <c r="C776" s="7"/>
      <c r="D776" s="7"/>
      <c r="E776" s="7"/>
      <c r="F776" s="7"/>
      <c r="G776" s="6"/>
      <c r="H776" s="7"/>
      <c r="I776" s="7"/>
      <c r="J776" s="11"/>
      <c r="K776" s="7"/>
      <c r="L776" s="7"/>
      <c r="M776" s="7"/>
      <c r="N776" s="7"/>
      <c r="O776" s="7"/>
      <c r="P776" s="7"/>
      <c r="Q776" s="10"/>
      <c r="R776" s="7"/>
      <c r="S776" s="7"/>
    </row>
    <row r="777" spans="1:19" x14ac:dyDescent="0.25">
      <c r="A777" s="8"/>
      <c r="B777" s="7"/>
      <c r="C777" s="7"/>
      <c r="D777" s="7"/>
      <c r="E777" s="7"/>
      <c r="F777" s="7"/>
      <c r="G777" s="6"/>
      <c r="H777" s="7"/>
      <c r="I777" s="7"/>
      <c r="J777" s="11"/>
      <c r="K777" s="7"/>
      <c r="L777" s="7"/>
      <c r="M777" s="7"/>
      <c r="N777" s="7"/>
      <c r="O777" s="7"/>
      <c r="P777" s="7"/>
      <c r="Q777" s="10"/>
      <c r="R777" s="7"/>
      <c r="S777" s="7"/>
    </row>
    <row r="778" spans="1:19" x14ac:dyDescent="0.25">
      <c r="A778" s="8"/>
      <c r="B778" s="7"/>
      <c r="C778" s="7"/>
      <c r="D778" s="7"/>
      <c r="E778" s="7"/>
      <c r="F778" s="7"/>
      <c r="G778" s="6"/>
      <c r="H778" s="7"/>
      <c r="I778" s="7"/>
      <c r="J778" s="11"/>
      <c r="K778" s="7"/>
      <c r="L778" s="7"/>
      <c r="M778" s="7"/>
      <c r="N778" s="7"/>
      <c r="O778" s="7"/>
      <c r="P778" s="7"/>
      <c r="Q778" s="10"/>
      <c r="R778" s="7"/>
      <c r="S778" s="7"/>
    </row>
    <row r="779" spans="1:19" x14ac:dyDescent="0.25">
      <c r="A779" s="8"/>
      <c r="B779" s="7"/>
      <c r="C779" s="7"/>
      <c r="D779" s="7"/>
      <c r="E779" s="7"/>
      <c r="F779" s="7"/>
      <c r="G779" s="6"/>
      <c r="H779" s="7"/>
      <c r="I779" s="7"/>
      <c r="J779" s="11"/>
      <c r="K779" s="7"/>
      <c r="L779" s="7"/>
      <c r="M779" s="7"/>
      <c r="N779" s="7"/>
      <c r="O779" s="7"/>
      <c r="P779" s="7"/>
      <c r="Q779" s="10"/>
      <c r="R779" s="7"/>
      <c r="S779" s="7"/>
    </row>
    <row r="780" spans="1:19" x14ac:dyDescent="0.25">
      <c r="A780" s="8"/>
      <c r="B780" s="7"/>
      <c r="C780" s="7"/>
      <c r="D780" s="7"/>
      <c r="E780" s="7"/>
      <c r="F780" s="7"/>
      <c r="G780" s="6"/>
      <c r="H780" s="7"/>
      <c r="I780" s="7"/>
      <c r="J780" s="11"/>
      <c r="K780" s="7"/>
      <c r="L780" s="7"/>
      <c r="M780" s="7"/>
      <c r="N780" s="7"/>
      <c r="O780" s="7"/>
      <c r="P780" s="7"/>
      <c r="Q780" s="10"/>
      <c r="R780" s="7"/>
      <c r="S780" s="7"/>
    </row>
    <row r="781" spans="1:19" x14ac:dyDescent="0.25">
      <c r="A781" s="8"/>
      <c r="B781" s="7"/>
      <c r="C781" s="7"/>
      <c r="D781" s="7"/>
      <c r="E781" s="7"/>
      <c r="F781" s="7"/>
      <c r="G781" s="6"/>
      <c r="H781" s="7"/>
      <c r="I781" s="7"/>
      <c r="J781" s="11"/>
      <c r="K781" s="7"/>
      <c r="L781" s="7"/>
      <c r="M781" s="7"/>
      <c r="N781" s="7"/>
      <c r="O781" s="7"/>
      <c r="P781" s="7"/>
      <c r="Q781" s="10"/>
      <c r="R781" s="7"/>
      <c r="S781" s="7"/>
    </row>
    <row r="782" spans="1:19" x14ac:dyDescent="0.25">
      <c r="A782" s="8"/>
      <c r="B782" s="7"/>
      <c r="C782" s="7"/>
      <c r="D782" s="7"/>
      <c r="E782" s="7"/>
      <c r="F782" s="7"/>
      <c r="G782" s="6"/>
      <c r="H782" s="7"/>
      <c r="I782" s="7"/>
      <c r="J782" s="11"/>
      <c r="K782" s="7"/>
      <c r="L782" s="7"/>
      <c r="M782" s="7"/>
      <c r="N782" s="7"/>
      <c r="O782" s="7"/>
      <c r="P782" s="7"/>
      <c r="Q782" s="10"/>
      <c r="R782" s="7"/>
      <c r="S782" s="7"/>
    </row>
    <row r="783" spans="1:19" x14ac:dyDescent="0.25">
      <c r="A783" s="8"/>
      <c r="B783" s="7"/>
      <c r="C783" s="7"/>
      <c r="D783" s="7"/>
      <c r="E783" s="7"/>
      <c r="F783" s="7"/>
      <c r="G783" s="6"/>
      <c r="H783" s="7"/>
      <c r="I783" s="7"/>
      <c r="J783" s="11"/>
      <c r="K783" s="7"/>
      <c r="L783" s="7"/>
      <c r="M783" s="7"/>
      <c r="N783" s="7"/>
      <c r="O783" s="7"/>
      <c r="P783" s="7"/>
      <c r="Q783" s="10"/>
      <c r="R783" s="7"/>
      <c r="S783" s="7"/>
    </row>
    <row r="784" spans="1:19" x14ac:dyDescent="0.25">
      <c r="A784" s="8"/>
      <c r="B784" s="7"/>
      <c r="C784" s="7"/>
      <c r="D784" s="7"/>
      <c r="E784" s="7"/>
      <c r="F784" s="7"/>
      <c r="G784" s="6"/>
      <c r="H784" s="7"/>
      <c r="I784" s="7"/>
      <c r="J784" s="11"/>
      <c r="K784" s="7"/>
      <c r="L784" s="7"/>
      <c r="M784" s="7"/>
      <c r="N784" s="7"/>
      <c r="O784" s="7"/>
      <c r="P784" s="7"/>
      <c r="Q784" s="10"/>
      <c r="R784" s="7"/>
      <c r="S784" s="7"/>
    </row>
    <row r="785" spans="1:19" x14ac:dyDescent="0.25">
      <c r="A785" s="8"/>
      <c r="B785" s="7"/>
      <c r="C785" s="7"/>
      <c r="D785" s="7"/>
      <c r="E785" s="7"/>
      <c r="F785" s="7"/>
      <c r="G785" s="6"/>
      <c r="H785" s="7"/>
      <c r="I785" s="7"/>
      <c r="J785" s="11"/>
      <c r="K785" s="7"/>
      <c r="L785" s="7"/>
      <c r="M785" s="7"/>
      <c r="N785" s="7"/>
      <c r="O785" s="7"/>
      <c r="P785" s="7"/>
      <c r="Q785" s="10"/>
      <c r="R785" s="7"/>
      <c r="S785" s="7"/>
    </row>
    <row r="786" spans="1:19" x14ac:dyDescent="0.25">
      <c r="A786" s="8"/>
      <c r="B786" s="7"/>
      <c r="C786" s="7"/>
      <c r="D786" s="7"/>
      <c r="E786" s="7"/>
      <c r="F786" s="7"/>
      <c r="G786" s="6"/>
      <c r="H786" s="7"/>
      <c r="I786" s="7"/>
      <c r="J786" s="11"/>
      <c r="K786" s="7"/>
      <c r="L786" s="7"/>
      <c r="M786" s="7"/>
      <c r="N786" s="7"/>
      <c r="O786" s="7"/>
      <c r="P786" s="7"/>
      <c r="Q786" s="10"/>
      <c r="R786" s="7"/>
      <c r="S786" s="7"/>
    </row>
    <row r="787" spans="1:19" x14ac:dyDescent="0.25">
      <c r="A787" s="8"/>
      <c r="B787" s="7"/>
      <c r="C787" s="7"/>
      <c r="D787" s="7"/>
      <c r="E787" s="7"/>
      <c r="F787" s="7"/>
      <c r="G787" s="6"/>
      <c r="H787" s="7"/>
      <c r="I787" s="7"/>
      <c r="J787" s="11"/>
      <c r="K787" s="7"/>
      <c r="L787" s="7"/>
      <c r="M787" s="7"/>
      <c r="N787" s="7"/>
      <c r="O787" s="7"/>
      <c r="P787" s="7"/>
      <c r="Q787" s="10"/>
      <c r="R787" s="7"/>
      <c r="S787" s="7"/>
    </row>
    <row r="788" spans="1:19" x14ac:dyDescent="0.25">
      <c r="A788" s="8"/>
      <c r="B788" s="7"/>
      <c r="C788" s="7"/>
      <c r="D788" s="7"/>
      <c r="E788" s="7"/>
      <c r="F788" s="7"/>
      <c r="G788" s="6"/>
      <c r="H788" s="7"/>
      <c r="I788" s="7"/>
      <c r="J788" s="11"/>
      <c r="K788" s="7"/>
      <c r="L788" s="7"/>
      <c r="M788" s="7"/>
      <c r="N788" s="7"/>
      <c r="O788" s="7"/>
      <c r="P788" s="7"/>
      <c r="Q788" s="10"/>
      <c r="R788" s="7"/>
      <c r="S788" s="7"/>
    </row>
    <row r="789" spans="1:19" x14ac:dyDescent="0.25">
      <c r="A789" s="8"/>
      <c r="B789" s="7"/>
      <c r="C789" s="7"/>
      <c r="D789" s="7"/>
      <c r="E789" s="7"/>
      <c r="F789" s="7"/>
      <c r="G789" s="6"/>
      <c r="H789" s="7"/>
      <c r="I789" s="7"/>
      <c r="J789" s="11"/>
      <c r="K789" s="7"/>
      <c r="L789" s="7"/>
      <c r="M789" s="7"/>
      <c r="N789" s="7"/>
      <c r="O789" s="7"/>
      <c r="P789" s="7"/>
      <c r="Q789" s="10"/>
      <c r="R789" s="7"/>
      <c r="S789" s="7"/>
    </row>
    <row r="790" spans="1:19" x14ac:dyDescent="0.25">
      <c r="A790" s="8"/>
      <c r="B790" s="7"/>
      <c r="C790" s="7"/>
      <c r="D790" s="7"/>
      <c r="E790" s="7"/>
      <c r="F790" s="7"/>
      <c r="G790" s="6"/>
      <c r="H790" s="7"/>
      <c r="I790" s="7"/>
      <c r="J790" s="11"/>
      <c r="K790" s="7"/>
      <c r="L790" s="7"/>
      <c r="M790" s="7"/>
      <c r="N790" s="7"/>
      <c r="O790" s="7"/>
      <c r="P790" s="7"/>
      <c r="Q790" s="10"/>
      <c r="R790" s="7"/>
      <c r="S790" s="7"/>
    </row>
    <row r="791" spans="1:19" x14ac:dyDescent="0.25">
      <c r="A791" s="8"/>
      <c r="B791" s="7"/>
      <c r="C791" s="7"/>
      <c r="D791" s="7"/>
      <c r="E791" s="7"/>
      <c r="F791" s="7"/>
      <c r="G791" s="6"/>
      <c r="H791" s="7"/>
      <c r="I791" s="7"/>
      <c r="J791" s="11"/>
      <c r="K791" s="7"/>
      <c r="L791" s="7"/>
      <c r="M791" s="7"/>
      <c r="N791" s="7"/>
      <c r="O791" s="7"/>
      <c r="P791" s="7"/>
      <c r="Q791" s="10"/>
      <c r="R791" s="7"/>
      <c r="S791" s="7"/>
    </row>
    <row r="792" spans="1:19" x14ac:dyDescent="0.25">
      <c r="A792" s="8"/>
      <c r="B792" s="7"/>
      <c r="C792" s="7"/>
      <c r="D792" s="7"/>
      <c r="E792" s="7"/>
      <c r="F792" s="7"/>
      <c r="G792" s="6"/>
      <c r="H792" s="7"/>
      <c r="I792" s="7"/>
      <c r="J792" s="11"/>
      <c r="K792" s="7"/>
      <c r="L792" s="7"/>
      <c r="M792" s="7"/>
      <c r="N792" s="7"/>
      <c r="O792" s="7"/>
      <c r="P792" s="7"/>
      <c r="Q792" s="10"/>
      <c r="R792" s="7"/>
      <c r="S792" s="7"/>
    </row>
    <row r="793" spans="1:19" x14ac:dyDescent="0.25">
      <c r="A793" s="8"/>
      <c r="B793" s="7"/>
      <c r="C793" s="7"/>
      <c r="D793" s="7"/>
      <c r="E793" s="7"/>
      <c r="F793" s="7"/>
      <c r="G793" s="6"/>
      <c r="H793" s="7"/>
      <c r="I793" s="7"/>
      <c r="J793" s="11"/>
      <c r="K793" s="7"/>
      <c r="L793" s="7"/>
      <c r="M793" s="7"/>
      <c r="N793" s="7"/>
      <c r="O793" s="7"/>
      <c r="P793" s="7"/>
      <c r="Q793" s="10"/>
      <c r="R793" s="7"/>
      <c r="S793" s="7"/>
    </row>
    <row r="794" spans="1:19" x14ac:dyDescent="0.25">
      <c r="A794" s="8"/>
      <c r="B794" s="7"/>
      <c r="C794" s="7"/>
      <c r="D794" s="7"/>
      <c r="E794" s="7"/>
      <c r="F794" s="7"/>
      <c r="G794" s="6"/>
      <c r="H794" s="7"/>
      <c r="I794" s="7"/>
      <c r="J794" s="11"/>
      <c r="K794" s="7"/>
      <c r="L794" s="7"/>
      <c r="M794" s="7"/>
      <c r="N794" s="7"/>
      <c r="O794" s="7"/>
      <c r="P794" s="7"/>
      <c r="Q794" s="10"/>
      <c r="R794" s="7"/>
      <c r="S794" s="7"/>
    </row>
    <row r="795" spans="1:19" x14ac:dyDescent="0.25">
      <c r="A795" s="8"/>
      <c r="B795" s="7"/>
      <c r="C795" s="7"/>
      <c r="D795" s="7"/>
      <c r="E795" s="7"/>
      <c r="F795" s="7"/>
      <c r="G795" s="6"/>
      <c r="H795" s="7"/>
      <c r="I795" s="7"/>
      <c r="J795" s="11"/>
      <c r="K795" s="7"/>
      <c r="L795" s="7"/>
      <c r="M795" s="7"/>
      <c r="N795" s="7"/>
      <c r="O795" s="7"/>
      <c r="P795" s="7"/>
      <c r="Q795" s="10"/>
      <c r="R795" s="7"/>
      <c r="S795" s="7"/>
    </row>
    <row r="796" spans="1:19" x14ac:dyDescent="0.25">
      <c r="A796" s="8"/>
      <c r="B796" s="7"/>
      <c r="C796" s="7"/>
      <c r="D796" s="7"/>
      <c r="E796" s="7"/>
      <c r="F796" s="7"/>
      <c r="G796" s="6"/>
      <c r="H796" s="7"/>
      <c r="I796" s="7"/>
      <c r="J796" s="11"/>
      <c r="K796" s="7"/>
      <c r="L796" s="7"/>
      <c r="M796" s="7"/>
      <c r="N796" s="7"/>
      <c r="O796" s="7"/>
      <c r="P796" s="7"/>
      <c r="Q796" s="10"/>
      <c r="R796" s="7"/>
      <c r="S796" s="7"/>
    </row>
    <row r="797" spans="1:19" x14ac:dyDescent="0.25">
      <c r="A797" s="8"/>
      <c r="B797" s="7"/>
      <c r="C797" s="7"/>
      <c r="D797" s="7"/>
      <c r="E797" s="7"/>
      <c r="F797" s="7"/>
      <c r="G797" s="6"/>
      <c r="H797" s="7"/>
      <c r="I797" s="7"/>
      <c r="J797" s="11"/>
      <c r="K797" s="7"/>
      <c r="L797" s="7"/>
      <c r="M797" s="7"/>
      <c r="N797" s="7"/>
      <c r="O797" s="7"/>
      <c r="P797" s="7"/>
      <c r="Q797" s="10"/>
      <c r="R797" s="7"/>
      <c r="S797" s="7"/>
    </row>
    <row r="798" spans="1:19" x14ac:dyDescent="0.25">
      <c r="A798" s="8"/>
      <c r="B798" s="7"/>
      <c r="C798" s="7"/>
      <c r="D798" s="7"/>
      <c r="E798" s="7"/>
      <c r="F798" s="7"/>
      <c r="G798" s="6"/>
      <c r="H798" s="7"/>
      <c r="I798" s="7"/>
      <c r="J798" s="11"/>
      <c r="K798" s="7"/>
      <c r="L798" s="7"/>
      <c r="M798" s="7"/>
      <c r="N798" s="7"/>
      <c r="O798" s="7"/>
      <c r="P798" s="7"/>
      <c r="Q798" s="10"/>
      <c r="R798" s="7"/>
      <c r="S798" s="7"/>
    </row>
    <row r="799" spans="1:19" x14ac:dyDescent="0.25">
      <c r="A799" s="8"/>
      <c r="B799" s="7"/>
      <c r="C799" s="7"/>
      <c r="D799" s="7"/>
      <c r="E799" s="7"/>
      <c r="F799" s="7"/>
      <c r="G799" s="6"/>
      <c r="H799" s="7"/>
      <c r="I799" s="7"/>
      <c r="J799" s="11"/>
      <c r="K799" s="7"/>
      <c r="L799" s="7"/>
      <c r="M799" s="7"/>
      <c r="N799" s="7"/>
      <c r="O799" s="7"/>
      <c r="P799" s="7"/>
      <c r="Q799" s="10"/>
      <c r="R799" s="7"/>
      <c r="S799" s="7"/>
    </row>
    <row r="800" spans="1:19" x14ac:dyDescent="0.25">
      <c r="A800" s="8"/>
      <c r="B800" s="7"/>
      <c r="C800" s="7"/>
      <c r="D800" s="7"/>
      <c r="E800" s="7"/>
      <c r="F800" s="7"/>
      <c r="G800" s="6"/>
      <c r="H800" s="7"/>
      <c r="I800" s="7"/>
      <c r="J800" s="11"/>
      <c r="K800" s="7"/>
      <c r="L800" s="7"/>
      <c r="M800" s="7"/>
      <c r="N800" s="7"/>
      <c r="O800" s="7"/>
      <c r="P800" s="7"/>
      <c r="Q800" s="10"/>
      <c r="R800" s="7"/>
      <c r="S800" s="7"/>
    </row>
    <row r="801" spans="1:19" x14ac:dyDescent="0.25">
      <c r="A801" s="8"/>
      <c r="B801" s="7"/>
      <c r="C801" s="7"/>
      <c r="D801" s="7"/>
      <c r="E801" s="7"/>
      <c r="F801" s="7"/>
      <c r="G801" s="6"/>
      <c r="H801" s="7"/>
      <c r="I801" s="7"/>
      <c r="J801" s="11"/>
      <c r="K801" s="7"/>
      <c r="L801" s="7"/>
      <c r="M801" s="7"/>
      <c r="N801" s="7"/>
      <c r="O801" s="7"/>
      <c r="P801" s="7"/>
      <c r="Q801" s="10"/>
      <c r="R801" s="7"/>
      <c r="S801" s="7"/>
    </row>
    <row r="802" spans="1:19" x14ac:dyDescent="0.25">
      <c r="A802" s="8"/>
      <c r="B802" s="7"/>
      <c r="C802" s="7"/>
      <c r="D802" s="7"/>
      <c r="E802" s="7"/>
      <c r="F802" s="7"/>
      <c r="G802" s="6"/>
      <c r="H802" s="7"/>
      <c r="I802" s="7"/>
      <c r="J802" s="11"/>
      <c r="K802" s="7"/>
      <c r="L802" s="7"/>
      <c r="M802" s="7"/>
      <c r="N802" s="7"/>
      <c r="O802" s="7"/>
      <c r="P802" s="7"/>
      <c r="Q802" s="10"/>
      <c r="R802" s="7"/>
      <c r="S802" s="7"/>
    </row>
    <row r="803" spans="1:19" x14ac:dyDescent="0.25">
      <c r="A803" s="8"/>
      <c r="B803" s="7"/>
      <c r="C803" s="7"/>
      <c r="D803" s="7"/>
      <c r="E803" s="7"/>
      <c r="F803" s="7"/>
      <c r="G803" s="6"/>
      <c r="H803" s="7"/>
      <c r="I803" s="7"/>
      <c r="J803" s="11"/>
      <c r="K803" s="7"/>
      <c r="L803" s="7"/>
      <c r="M803" s="7"/>
      <c r="N803" s="7"/>
      <c r="O803" s="7"/>
      <c r="P803" s="7"/>
      <c r="Q803" s="10"/>
      <c r="R803" s="7"/>
      <c r="S803" s="7"/>
    </row>
    <row r="804" spans="1:19" x14ac:dyDescent="0.25">
      <c r="A804" s="8"/>
      <c r="B804" s="7"/>
      <c r="C804" s="7"/>
      <c r="D804" s="7"/>
      <c r="E804" s="7"/>
      <c r="F804" s="7"/>
      <c r="G804" s="6"/>
      <c r="H804" s="7"/>
      <c r="I804" s="7"/>
      <c r="J804" s="11"/>
      <c r="K804" s="7"/>
      <c r="L804" s="7"/>
      <c r="M804" s="7"/>
      <c r="N804" s="7"/>
      <c r="O804" s="7"/>
      <c r="P804" s="7"/>
      <c r="Q804" s="10"/>
      <c r="R804" s="7"/>
      <c r="S804" s="7"/>
    </row>
    <row r="805" spans="1:19" x14ac:dyDescent="0.25">
      <c r="A805" s="8"/>
      <c r="B805" s="7"/>
      <c r="C805" s="7"/>
      <c r="D805" s="7"/>
      <c r="E805" s="7"/>
      <c r="F805" s="7"/>
      <c r="G805" s="6"/>
      <c r="H805" s="7"/>
      <c r="I805" s="7"/>
      <c r="J805" s="11"/>
      <c r="K805" s="7"/>
      <c r="L805" s="7"/>
      <c r="M805" s="7"/>
      <c r="N805" s="7"/>
      <c r="O805" s="7"/>
      <c r="P805" s="7"/>
      <c r="Q805" s="10"/>
      <c r="R805" s="7"/>
      <c r="S805" s="7"/>
    </row>
    <row r="806" spans="1:19" x14ac:dyDescent="0.25">
      <c r="A806" s="8"/>
      <c r="B806" s="7"/>
      <c r="C806" s="7"/>
      <c r="D806" s="7"/>
      <c r="E806" s="7"/>
      <c r="F806" s="7"/>
      <c r="G806" s="6"/>
      <c r="H806" s="7"/>
      <c r="I806" s="7"/>
      <c r="J806" s="11"/>
      <c r="K806" s="7"/>
      <c r="L806" s="7"/>
      <c r="M806" s="7"/>
      <c r="N806" s="7"/>
      <c r="O806" s="7"/>
      <c r="P806" s="7"/>
      <c r="Q806" s="10"/>
      <c r="R806" s="7"/>
      <c r="S806" s="7"/>
    </row>
    <row r="807" spans="1:19" x14ac:dyDescent="0.25">
      <c r="A807" s="8"/>
      <c r="B807" s="7"/>
      <c r="C807" s="7"/>
      <c r="D807" s="7"/>
      <c r="E807" s="7"/>
      <c r="F807" s="7"/>
      <c r="G807" s="6"/>
      <c r="H807" s="7"/>
      <c r="I807" s="7"/>
      <c r="J807" s="11"/>
      <c r="K807" s="7"/>
      <c r="L807" s="7"/>
      <c r="M807" s="7"/>
      <c r="N807" s="7"/>
      <c r="O807" s="7"/>
      <c r="P807" s="7"/>
      <c r="Q807" s="10"/>
      <c r="R807" s="7"/>
      <c r="S807" s="7"/>
    </row>
    <row r="808" spans="1:19" x14ac:dyDescent="0.25">
      <c r="A808" s="8"/>
      <c r="B808" s="7"/>
      <c r="C808" s="7"/>
      <c r="D808" s="7"/>
      <c r="E808" s="7"/>
      <c r="F808" s="7"/>
      <c r="G808" s="6"/>
      <c r="H808" s="7"/>
      <c r="I808" s="7"/>
      <c r="J808" s="11"/>
      <c r="K808" s="7"/>
      <c r="L808" s="7"/>
      <c r="M808" s="7"/>
      <c r="N808" s="7"/>
      <c r="O808" s="7"/>
      <c r="P808" s="7"/>
      <c r="Q808" s="10"/>
      <c r="R808" s="7"/>
      <c r="S808" s="7"/>
    </row>
    <row r="809" spans="1:19" x14ac:dyDescent="0.25">
      <c r="A809" s="8"/>
      <c r="B809" s="7"/>
      <c r="C809" s="7"/>
      <c r="D809" s="7"/>
      <c r="E809" s="7"/>
      <c r="F809" s="7"/>
      <c r="G809" s="6"/>
      <c r="H809" s="7"/>
      <c r="I809" s="7"/>
      <c r="J809" s="11"/>
      <c r="K809" s="7"/>
      <c r="L809" s="7"/>
      <c r="M809" s="7"/>
      <c r="N809" s="7"/>
      <c r="O809" s="7"/>
      <c r="P809" s="7"/>
      <c r="Q809" s="10"/>
      <c r="R809" s="7"/>
      <c r="S809" s="7"/>
    </row>
    <row r="810" spans="1:19" x14ac:dyDescent="0.25">
      <c r="A810" s="8"/>
      <c r="B810" s="7"/>
      <c r="C810" s="7"/>
      <c r="D810" s="7"/>
      <c r="E810" s="7"/>
      <c r="F810" s="7"/>
      <c r="G810" s="6"/>
      <c r="H810" s="7"/>
      <c r="I810" s="7"/>
      <c r="J810" s="11"/>
      <c r="K810" s="7"/>
      <c r="L810" s="7"/>
      <c r="M810" s="7"/>
      <c r="N810" s="7"/>
      <c r="O810" s="7"/>
      <c r="P810" s="7"/>
      <c r="Q810" s="10"/>
      <c r="R810" s="7"/>
      <c r="S810" s="7"/>
    </row>
    <row r="811" spans="1:19" x14ac:dyDescent="0.25">
      <c r="A811" s="8"/>
      <c r="B811" s="7"/>
      <c r="C811" s="7"/>
      <c r="D811" s="7"/>
      <c r="E811" s="7"/>
      <c r="F811" s="7"/>
      <c r="G811" s="6"/>
      <c r="H811" s="7"/>
      <c r="I811" s="7"/>
      <c r="J811" s="11"/>
      <c r="K811" s="7"/>
      <c r="L811" s="7"/>
      <c r="M811" s="7"/>
      <c r="N811" s="7"/>
      <c r="O811" s="7"/>
      <c r="P811" s="7"/>
      <c r="Q811" s="10"/>
      <c r="R811" s="7"/>
      <c r="S811" s="7"/>
    </row>
    <row r="812" spans="1:19" x14ac:dyDescent="0.25">
      <c r="A812" s="8"/>
      <c r="B812" s="7"/>
      <c r="C812" s="7"/>
      <c r="D812" s="7"/>
      <c r="E812" s="7"/>
      <c r="F812" s="7"/>
      <c r="G812" s="6"/>
      <c r="H812" s="7"/>
      <c r="I812" s="7"/>
      <c r="J812" s="11"/>
      <c r="K812" s="7"/>
      <c r="L812" s="7"/>
      <c r="M812" s="7"/>
      <c r="N812" s="7"/>
      <c r="O812" s="7"/>
      <c r="P812" s="7"/>
      <c r="Q812" s="10"/>
      <c r="R812" s="7"/>
      <c r="S812" s="7"/>
    </row>
    <row r="813" spans="1:19" x14ac:dyDescent="0.25">
      <c r="A813" s="8"/>
      <c r="B813" s="7"/>
      <c r="C813" s="7"/>
      <c r="D813" s="7"/>
      <c r="E813" s="7"/>
      <c r="F813" s="7"/>
      <c r="G813" s="6"/>
      <c r="H813" s="7"/>
      <c r="I813" s="7"/>
      <c r="J813" s="11"/>
      <c r="K813" s="7"/>
      <c r="L813" s="7"/>
      <c r="M813" s="7"/>
      <c r="N813" s="7"/>
      <c r="O813" s="7"/>
      <c r="P813" s="7"/>
      <c r="Q813" s="10"/>
      <c r="R813" s="7"/>
      <c r="S813" s="7"/>
    </row>
    <row r="814" spans="1:19" x14ac:dyDescent="0.25">
      <c r="A814" s="8"/>
      <c r="B814" s="7"/>
      <c r="C814" s="7"/>
      <c r="D814" s="7"/>
      <c r="E814" s="7"/>
      <c r="F814" s="7"/>
      <c r="G814" s="6"/>
      <c r="H814" s="7"/>
      <c r="I814" s="7"/>
      <c r="J814" s="11"/>
      <c r="K814" s="7"/>
      <c r="L814" s="7"/>
      <c r="M814" s="7"/>
      <c r="N814" s="7"/>
      <c r="O814" s="7"/>
      <c r="P814" s="7"/>
      <c r="Q814" s="10"/>
      <c r="R814" s="7"/>
      <c r="S814" s="7"/>
    </row>
    <row r="815" spans="1:19" x14ac:dyDescent="0.25">
      <c r="A815" s="8"/>
      <c r="B815" s="7"/>
      <c r="C815" s="7"/>
      <c r="D815" s="7"/>
      <c r="E815" s="7"/>
      <c r="F815" s="7"/>
      <c r="G815" s="6"/>
      <c r="H815" s="7"/>
      <c r="I815" s="7"/>
      <c r="J815" s="11"/>
      <c r="K815" s="7"/>
      <c r="L815" s="7"/>
      <c r="M815" s="7"/>
      <c r="N815" s="7"/>
      <c r="O815" s="7"/>
      <c r="P815" s="7"/>
      <c r="Q815" s="10"/>
      <c r="R815" s="7"/>
      <c r="S815" s="7"/>
    </row>
    <row r="816" spans="1:19" x14ac:dyDescent="0.25">
      <c r="A816" s="8"/>
      <c r="B816" s="7"/>
      <c r="C816" s="7"/>
      <c r="D816" s="7"/>
      <c r="E816" s="7"/>
      <c r="F816" s="7"/>
      <c r="G816" s="6"/>
      <c r="H816" s="7"/>
      <c r="I816" s="7"/>
      <c r="J816" s="11"/>
      <c r="K816" s="7"/>
      <c r="L816" s="7"/>
      <c r="M816" s="7"/>
      <c r="N816" s="7"/>
      <c r="O816" s="7"/>
      <c r="P816" s="7"/>
      <c r="Q816" s="10"/>
      <c r="R816" s="7"/>
      <c r="S816" s="7"/>
    </row>
    <row r="817" spans="1:19" x14ac:dyDescent="0.25">
      <c r="A817" s="8"/>
      <c r="B817" s="7"/>
      <c r="C817" s="7"/>
      <c r="D817" s="7"/>
      <c r="E817" s="7"/>
      <c r="F817" s="7"/>
      <c r="G817" s="6"/>
      <c r="H817" s="7"/>
      <c r="I817" s="7"/>
      <c r="J817" s="11"/>
      <c r="K817" s="7"/>
      <c r="L817" s="7"/>
      <c r="M817" s="7"/>
      <c r="N817" s="7"/>
      <c r="O817" s="7"/>
      <c r="P817" s="7"/>
      <c r="Q817" s="10"/>
      <c r="R817" s="7"/>
      <c r="S817" s="7"/>
    </row>
    <row r="818" spans="1:19" x14ac:dyDescent="0.25">
      <c r="A818" s="8"/>
      <c r="B818" s="7"/>
      <c r="C818" s="7"/>
      <c r="D818" s="7"/>
      <c r="E818" s="7"/>
      <c r="F818" s="7"/>
      <c r="G818" s="6"/>
      <c r="H818" s="7"/>
      <c r="I818" s="7"/>
      <c r="J818" s="11"/>
      <c r="K818" s="7"/>
      <c r="L818" s="7"/>
      <c r="M818" s="7"/>
      <c r="N818" s="7"/>
      <c r="O818" s="7"/>
      <c r="P818" s="7"/>
      <c r="Q818" s="10"/>
      <c r="R818" s="7"/>
      <c r="S818" s="7"/>
    </row>
    <row r="819" spans="1:19" x14ac:dyDescent="0.25">
      <c r="A819" s="8"/>
      <c r="B819" s="7"/>
      <c r="C819" s="7"/>
      <c r="D819" s="7"/>
      <c r="E819" s="7"/>
      <c r="F819" s="7"/>
      <c r="G819" s="6"/>
      <c r="H819" s="7"/>
      <c r="I819" s="7"/>
      <c r="J819" s="11"/>
      <c r="K819" s="7"/>
      <c r="L819" s="7"/>
      <c r="M819" s="7"/>
      <c r="N819" s="7"/>
      <c r="O819" s="7"/>
      <c r="P819" s="7"/>
      <c r="Q819" s="10"/>
      <c r="R819" s="7"/>
      <c r="S819" s="7"/>
    </row>
    <row r="820" spans="1:19" x14ac:dyDescent="0.25">
      <c r="A820" s="8"/>
      <c r="B820" s="7"/>
      <c r="C820" s="7"/>
      <c r="D820" s="7"/>
      <c r="E820" s="7"/>
      <c r="F820" s="7"/>
      <c r="G820" s="6"/>
      <c r="H820" s="7"/>
      <c r="I820" s="7"/>
      <c r="J820" s="11"/>
      <c r="K820" s="7"/>
      <c r="L820" s="7"/>
      <c r="M820" s="7"/>
      <c r="N820" s="7"/>
      <c r="O820" s="7"/>
      <c r="P820" s="7"/>
      <c r="Q820" s="10"/>
      <c r="R820" s="7"/>
      <c r="S820" s="7"/>
    </row>
    <row r="821" spans="1:19" x14ac:dyDescent="0.25">
      <c r="A821" s="8"/>
      <c r="B821" s="7"/>
      <c r="C821" s="7"/>
      <c r="D821" s="7"/>
      <c r="E821" s="7"/>
      <c r="F821" s="7"/>
      <c r="G821" s="6"/>
      <c r="H821" s="7"/>
      <c r="I821" s="7"/>
      <c r="J821" s="11"/>
      <c r="K821" s="7"/>
      <c r="L821" s="7"/>
      <c r="M821" s="7"/>
      <c r="N821" s="7"/>
      <c r="O821" s="7"/>
      <c r="P821" s="7"/>
      <c r="Q821" s="10"/>
      <c r="R821" s="7"/>
      <c r="S821" s="7"/>
    </row>
    <row r="822" spans="1:19" x14ac:dyDescent="0.25">
      <c r="A822" s="8"/>
      <c r="B822" s="7"/>
      <c r="C822" s="7"/>
      <c r="D822" s="7"/>
      <c r="E822" s="7"/>
      <c r="F822" s="7"/>
      <c r="G822" s="6"/>
      <c r="H822" s="7"/>
      <c r="I822" s="7"/>
      <c r="J822" s="11"/>
      <c r="K822" s="7"/>
      <c r="L822" s="7"/>
      <c r="M822" s="7"/>
      <c r="N822" s="7"/>
      <c r="O822" s="7"/>
      <c r="P822" s="7"/>
      <c r="Q822" s="10"/>
      <c r="R822" s="7"/>
      <c r="S822" s="7"/>
    </row>
    <row r="823" spans="1:19" x14ac:dyDescent="0.25">
      <c r="A823" s="8"/>
      <c r="B823" s="7"/>
      <c r="C823" s="7"/>
      <c r="D823" s="7"/>
      <c r="E823" s="7"/>
      <c r="F823" s="7"/>
      <c r="G823" s="6"/>
      <c r="H823" s="7"/>
      <c r="I823" s="7"/>
      <c r="J823" s="11"/>
      <c r="K823" s="7"/>
      <c r="L823" s="7"/>
      <c r="M823" s="7"/>
      <c r="N823" s="7"/>
      <c r="O823" s="7"/>
      <c r="P823" s="7"/>
      <c r="Q823" s="10"/>
      <c r="R823" s="7"/>
      <c r="S823" s="7"/>
    </row>
    <row r="824" spans="1:19" x14ac:dyDescent="0.25">
      <c r="A824" s="8"/>
      <c r="B824" s="7"/>
      <c r="C824" s="7"/>
      <c r="D824" s="7"/>
      <c r="E824" s="7"/>
      <c r="F824" s="7"/>
      <c r="G824" s="6"/>
      <c r="H824" s="7"/>
      <c r="I824" s="7"/>
      <c r="J824" s="11"/>
      <c r="K824" s="7"/>
      <c r="L824" s="7"/>
      <c r="M824" s="7"/>
      <c r="N824" s="7"/>
      <c r="O824" s="7"/>
      <c r="P824" s="7"/>
      <c r="Q824" s="10"/>
      <c r="R824" s="7"/>
      <c r="S824" s="7"/>
    </row>
    <row r="825" spans="1:19" x14ac:dyDescent="0.25">
      <c r="A825" s="8"/>
      <c r="B825" s="7"/>
      <c r="C825" s="7"/>
      <c r="D825" s="7"/>
      <c r="E825" s="7"/>
      <c r="F825" s="7"/>
      <c r="G825" s="6"/>
      <c r="H825" s="7"/>
      <c r="I825" s="7"/>
      <c r="J825" s="11"/>
      <c r="K825" s="7"/>
      <c r="L825" s="7"/>
      <c r="M825" s="7"/>
      <c r="N825" s="7"/>
      <c r="O825" s="7"/>
      <c r="P825" s="7"/>
      <c r="Q825" s="10"/>
      <c r="R825" s="7"/>
      <c r="S825" s="7"/>
    </row>
    <row r="826" spans="1:19" x14ac:dyDescent="0.25">
      <c r="A826" s="8"/>
      <c r="B826" s="7"/>
      <c r="C826" s="7"/>
      <c r="D826" s="7"/>
      <c r="E826" s="7"/>
      <c r="F826" s="7"/>
      <c r="G826" s="6"/>
      <c r="H826" s="7"/>
      <c r="I826" s="7"/>
      <c r="J826" s="11"/>
      <c r="K826" s="7"/>
      <c r="L826" s="7"/>
      <c r="M826" s="7"/>
      <c r="N826" s="7"/>
      <c r="O826" s="7"/>
      <c r="P826" s="7"/>
      <c r="Q826" s="10"/>
      <c r="R826" s="7"/>
      <c r="S826" s="7"/>
    </row>
    <row r="827" spans="1:19" x14ac:dyDescent="0.25">
      <c r="A827" s="8"/>
      <c r="B827" s="7"/>
      <c r="C827" s="7"/>
      <c r="D827" s="7"/>
      <c r="E827" s="7"/>
      <c r="F827" s="7"/>
      <c r="G827" s="6"/>
      <c r="H827" s="7"/>
      <c r="I827" s="7"/>
      <c r="J827" s="11"/>
      <c r="K827" s="7"/>
      <c r="L827" s="7"/>
      <c r="M827" s="7"/>
      <c r="N827" s="7"/>
      <c r="O827" s="7"/>
      <c r="P827" s="7"/>
      <c r="Q827" s="10"/>
      <c r="R827" s="7"/>
      <c r="S827" s="7"/>
    </row>
    <row r="828" spans="1:19" x14ac:dyDescent="0.25">
      <c r="A828" s="8"/>
      <c r="B828" s="7"/>
      <c r="C828" s="7"/>
      <c r="D828" s="7"/>
      <c r="E828" s="7"/>
      <c r="F828" s="7"/>
      <c r="G828" s="6"/>
      <c r="H828" s="7"/>
      <c r="I828" s="7"/>
      <c r="J828" s="11"/>
      <c r="K828" s="7"/>
      <c r="L828" s="7"/>
      <c r="M828" s="7"/>
      <c r="N828" s="7"/>
      <c r="O828" s="7"/>
      <c r="P828" s="7"/>
      <c r="Q828" s="10"/>
      <c r="R828" s="7"/>
      <c r="S828" s="7"/>
    </row>
    <row r="829" spans="1:19" x14ac:dyDescent="0.25">
      <c r="A829" s="8"/>
      <c r="B829" s="7"/>
      <c r="C829" s="7"/>
      <c r="D829" s="7"/>
      <c r="E829" s="7"/>
      <c r="F829" s="7"/>
      <c r="G829" s="6"/>
      <c r="H829" s="7"/>
      <c r="I829" s="7"/>
      <c r="J829" s="11"/>
      <c r="K829" s="7"/>
      <c r="L829" s="7"/>
      <c r="M829" s="7"/>
      <c r="N829" s="7"/>
      <c r="O829" s="7"/>
      <c r="P829" s="7"/>
      <c r="Q829" s="10"/>
      <c r="R829" s="7"/>
      <c r="S829" s="7"/>
    </row>
    <row r="830" spans="1:19" x14ac:dyDescent="0.25">
      <c r="A830" s="8"/>
      <c r="B830" s="7"/>
      <c r="C830" s="7"/>
      <c r="D830" s="7"/>
      <c r="E830" s="7"/>
      <c r="F830" s="7"/>
      <c r="G830" s="6"/>
      <c r="H830" s="7"/>
      <c r="I830" s="7"/>
      <c r="J830" s="11"/>
      <c r="K830" s="7"/>
      <c r="L830" s="7"/>
      <c r="M830" s="7"/>
      <c r="N830" s="7"/>
      <c r="O830" s="7"/>
      <c r="P830" s="7"/>
      <c r="Q830" s="10"/>
      <c r="R830" s="7"/>
      <c r="S830" s="7"/>
    </row>
    <row r="831" spans="1:19" x14ac:dyDescent="0.25">
      <c r="A831" s="8"/>
      <c r="B831" s="7"/>
      <c r="C831" s="7"/>
      <c r="D831" s="7"/>
      <c r="E831" s="7"/>
      <c r="F831" s="7"/>
      <c r="G831" s="6"/>
      <c r="H831" s="7"/>
      <c r="I831" s="7"/>
      <c r="J831" s="11"/>
      <c r="K831" s="7"/>
      <c r="L831" s="7"/>
      <c r="M831" s="7"/>
      <c r="N831" s="7"/>
      <c r="O831" s="7"/>
      <c r="P831" s="7"/>
      <c r="Q831" s="10"/>
      <c r="R831" s="7"/>
      <c r="S831" s="7"/>
    </row>
    <row r="832" spans="1:19" x14ac:dyDescent="0.25">
      <c r="A832" s="8"/>
      <c r="B832" s="7"/>
      <c r="C832" s="7"/>
      <c r="D832" s="7"/>
      <c r="E832" s="7"/>
      <c r="F832" s="7"/>
      <c r="G832" s="6"/>
      <c r="H832" s="7"/>
      <c r="I832" s="7"/>
      <c r="J832" s="11"/>
      <c r="K832" s="7"/>
      <c r="L832" s="7"/>
      <c r="M832" s="7"/>
      <c r="N832" s="7"/>
      <c r="O832" s="7"/>
      <c r="P832" s="7"/>
      <c r="Q832" s="10"/>
      <c r="R832" s="7"/>
      <c r="S832" s="7"/>
    </row>
    <row r="833" spans="1:19" x14ac:dyDescent="0.25">
      <c r="A833" s="8"/>
      <c r="B833" s="7"/>
      <c r="C833" s="7"/>
      <c r="D833" s="7"/>
      <c r="E833" s="7"/>
      <c r="F833" s="7"/>
      <c r="G833" s="6"/>
      <c r="H833" s="7"/>
      <c r="I833" s="7"/>
      <c r="J833" s="11"/>
      <c r="K833" s="7"/>
      <c r="L833" s="7"/>
      <c r="M833" s="7"/>
      <c r="N833" s="7"/>
      <c r="O833" s="7"/>
      <c r="P833" s="7"/>
      <c r="Q833" s="10"/>
      <c r="R833" s="7"/>
      <c r="S833" s="7"/>
    </row>
    <row r="834" spans="1:19" x14ac:dyDescent="0.25">
      <c r="A834" s="8"/>
      <c r="B834" s="7"/>
      <c r="C834" s="7"/>
      <c r="D834" s="7"/>
      <c r="E834" s="7"/>
      <c r="F834" s="7"/>
      <c r="G834" s="6"/>
      <c r="H834" s="7"/>
      <c r="I834" s="7"/>
      <c r="J834" s="11"/>
      <c r="K834" s="7"/>
      <c r="L834" s="7"/>
      <c r="M834" s="7"/>
      <c r="N834" s="7"/>
      <c r="O834" s="7"/>
      <c r="P834" s="7"/>
      <c r="Q834" s="10"/>
      <c r="R834" s="7"/>
      <c r="S834" s="7"/>
    </row>
    <row r="835" spans="1:19" x14ac:dyDescent="0.25">
      <c r="A835" s="8"/>
      <c r="B835" s="7"/>
      <c r="C835" s="7"/>
      <c r="D835" s="7"/>
      <c r="E835" s="7"/>
      <c r="F835" s="7"/>
      <c r="G835" s="6"/>
      <c r="H835" s="7"/>
      <c r="I835" s="7"/>
      <c r="J835" s="11"/>
      <c r="K835" s="7"/>
      <c r="L835" s="7"/>
      <c r="M835" s="7"/>
      <c r="N835" s="7"/>
      <c r="O835" s="7"/>
      <c r="P835" s="7"/>
      <c r="Q835" s="10"/>
      <c r="R835" s="7"/>
      <c r="S835" s="7"/>
    </row>
    <row r="836" spans="1:19" x14ac:dyDescent="0.25">
      <c r="A836" s="8"/>
      <c r="B836" s="7"/>
      <c r="C836" s="7"/>
      <c r="D836" s="7"/>
      <c r="E836" s="7"/>
      <c r="F836" s="7"/>
      <c r="G836" s="6"/>
      <c r="H836" s="7"/>
      <c r="I836" s="7"/>
      <c r="J836" s="11"/>
      <c r="K836" s="7"/>
      <c r="L836" s="7"/>
      <c r="M836" s="7"/>
      <c r="N836" s="7"/>
      <c r="O836" s="7"/>
      <c r="P836" s="7"/>
      <c r="Q836" s="10"/>
      <c r="R836" s="7"/>
      <c r="S836" s="7"/>
    </row>
    <row r="837" spans="1:19" x14ac:dyDescent="0.25">
      <c r="A837" s="8"/>
      <c r="B837" s="7"/>
      <c r="C837" s="7"/>
      <c r="D837" s="7"/>
      <c r="E837" s="7"/>
      <c r="F837" s="7"/>
      <c r="G837" s="6"/>
      <c r="H837" s="7"/>
      <c r="I837" s="7"/>
      <c r="J837" s="11"/>
      <c r="K837" s="7"/>
      <c r="L837" s="7"/>
      <c r="M837" s="7"/>
      <c r="N837" s="7"/>
      <c r="O837" s="7"/>
      <c r="P837" s="7"/>
      <c r="Q837" s="10"/>
      <c r="R837" s="7"/>
      <c r="S837" s="7"/>
    </row>
    <row r="838" spans="1:19" x14ac:dyDescent="0.25">
      <c r="A838" s="8"/>
      <c r="B838" s="7"/>
      <c r="C838" s="7"/>
      <c r="D838" s="7"/>
      <c r="E838" s="7"/>
      <c r="F838" s="7"/>
      <c r="G838" s="6"/>
      <c r="H838" s="7"/>
      <c r="I838" s="7"/>
      <c r="J838" s="11"/>
      <c r="K838" s="7"/>
      <c r="L838" s="7"/>
      <c r="M838" s="7"/>
      <c r="N838" s="7"/>
      <c r="O838" s="7"/>
      <c r="P838" s="7"/>
      <c r="Q838" s="10"/>
      <c r="R838" s="7"/>
      <c r="S838" s="7"/>
    </row>
    <row r="839" spans="1:19" x14ac:dyDescent="0.25">
      <c r="A839" s="8"/>
      <c r="B839" s="7"/>
      <c r="C839" s="7"/>
      <c r="D839" s="7"/>
      <c r="E839" s="7"/>
      <c r="F839" s="7"/>
      <c r="G839" s="6"/>
      <c r="H839" s="7"/>
      <c r="I839" s="7"/>
      <c r="J839" s="11"/>
      <c r="K839" s="7"/>
      <c r="L839" s="7"/>
      <c r="M839" s="7"/>
      <c r="N839" s="7"/>
      <c r="O839" s="7"/>
      <c r="P839" s="7"/>
      <c r="Q839" s="10"/>
      <c r="R839" s="7"/>
      <c r="S839" s="7"/>
    </row>
    <row r="840" spans="1:19" x14ac:dyDescent="0.25">
      <c r="A840" s="8"/>
      <c r="B840" s="7"/>
      <c r="C840" s="7"/>
      <c r="D840" s="7"/>
      <c r="E840" s="7"/>
      <c r="F840" s="7"/>
      <c r="G840" s="6"/>
      <c r="H840" s="7"/>
      <c r="I840" s="7"/>
      <c r="J840" s="11"/>
      <c r="K840" s="7"/>
      <c r="L840" s="7"/>
      <c r="M840" s="7"/>
      <c r="N840" s="7"/>
      <c r="O840" s="7"/>
      <c r="P840" s="7"/>
      <c r="Q840" s="10"/>
      <c r="R840" s="7"/>
      <c r="S840" s="7"/>
    </row>
    <row r="841" spans="1:19" x14ac:dyDescent="0.25">
      <c r="A841" s="8"/>
      <c r="B841" s="7"/>
      <c r="C841" s="7"/>
      <c r="D841" s="7"/>
      <c r="E841" s="7"/>
      <c r="F841" s="7"/>
      <c r="G841" s="6"/>
      <c r="H841" s="7"/>
      <c r="I841" s="7"/>
      <c r="J841" s="11"/>
      <c r="K841" s="7"/>
      <c r="L841" s="7"/>
      <c r="M841" s="7"/>
      <c r="N841" s="7"/>
      <c r="O841" s="7"/>
      <c r="P841" s="7"/>
      <c r="Q841" s="10"/>
      <c r="R841" s="7"/>
      <c r="S841" s="7"/>
    </row>
    <row r="842" spans="1:19" x14ac:dyDescent="0.25">
      <c r="A842" s="8"/>
      <c r="B842" s="7"/>
      <c r="C842" s="7"/>
      <c r="D842" s="7"/>
      <c r="E842" s="7"/>
      <c r="F842" s="7"/>
      <c r="G842" s="6"/>
      <c r="H842" s="7"/>
      <c r="I842" s="7"/>
      <c r="J842" s="11"/>
      <c r="K842" s="7"/>
      <c r="L842" s="7"/>
      <c r="M842" s="7"/>
      <c r="N842" s="7"/>
      <c r="O842" s="7"/>
      <c r="P842" s="7"/>
      <c r="Q842" s="10"/>
      <c r="R842" s="7"/>
      <c r="S842" s="7"/>
    </row>
    <row r="843" spans="1:19" x14ac:dyDescent="0.25">
      <c r="A843" s="8"/>
      <c r="B843" s="7"/>
      <c r="C843" s="7"/>
      <c r="D843" s="7"/>
      <c r="E843" s="7"/>
      <c r="F843" s="7"/>
      <c r="G843" s="6"/>
      <c r="H843" s="7"/>
      <c r="I843" s="7"/>
      <c r="J843" s="11"/>
      <c r="K843" s="7"/>
      <c r="L843" s="7"/>
      <c r="M843" s="7"/>
      <c r="N843" s="7"/>
      <c r="O843" s="7"/>
      <c r="P843" s="7"/>
      <c r="Q843" s="10"/>
      <c r="R843" s="7"/>
      <c r="S843" s="7"/>
    </row>
    <row r="844" spans="1:19" x14ac:dyDescent="0.25">
      <c r="A844" s="8"/>
      <c r="B844" s="7"/>
      <c r="C844" s="7"/>
      <c r="D844" s="7"/>
      <c r="E844" s="7"/>
      <c r="F844" s="7"/>
      <c r="G844" s="6"/>
      <c r="H844" s="7"/>
      <c r="I844" s="7"/>
      <c r="J844" s="11"/>
      <c r="K844" s="7"/>
      <c r="L844" s="7"/>
      <c r="M844" s="7"/>
      <c r="N844" s="7"/>
      <c r="O844" s="7"/>
      <c r="P844" s="7"/>
      <c r="Q844" s="10"/>
      <c r="R844" s="7"/>
      <c r="S844" s="7"/>
    </row>
    <row r="845" spans="1:19" x14ac:dyDescent="0.25">
      <c r="A845" s="8"/>
      <c r="B845" s="7"/>
      <c r="C845" s="7"/>
      <c r="D845" s="7"/>
      <c r="E845" s="7"/>
      <c r="F845" s="7"/>
      <c r="G845" s="6"/>
      <c r="H845" s="7"/>
      <c r="I845" s="7"/>
      <c r="J845" s="11"/>
      <c r="K845" s="7"/>
      <c r="L845" s="7"/>
      <c r="M845" s="7"/>
      <c r="N845" s="7"/>
      <c r="O845" s="7"/>
      <c r="P845" s="7"/>
      <c r="Q845" s="10"/>
      <c r="R845" s="7"/>
      <c r="S845" s="7"/>
    </row>
    <row r="846" spans="1:19" x14ac:dyDescent="0.25">
      <c r="A846" s="8"/>
      <c r="B846" s="7"/>
      <c r="C846" s="7"/>
      <c r="D846" s="7"/>
      <c r="E846" s="7"/>
      <c r="F846" s="7"/>
      <c r="G846" s="6"/>
      <c r="H846" s="7"/>
      <c r="I846" s="7"/>
      <c r="J846" s="11"/>
      <c r="K846" s="7"/>
      <c r="L846" s="7"/>
      <c r="M846" s="7"/>
      <c r="N846" s="7"/>
      <c r="O846" s="7"/>
      <c r="P846" s="7"/>
      <c r="Q846" s="10"/>
      <c r="R846" s="7"/>
      <c r="S846" s="7"/>
    </row>
    <row r="847" spans="1:19" x14ac:dyDescent="0.25">
      <c r="A847" s="8"/>
      <c r="B847" s="7"/>
      <c r="C847" s="7"/>
      <c r="D847" s="7"/>
      <c r="E847" s="7"/>
      <c r="F847" s="7"/>
      <c r="G847" s="6"/>
      <c r="H847" s="7"/>
      <c r="I847" s="7"/>
      <c r="J847" s="11"/>
      <c r="K847" s="7"/>
      <c r="L847" s="7"/>
      <c r="M847" s="7"/>
      <c r="N847" s="7"/>
      <c r="O847" s="7"/>
      <c r="P847" s="7"/>
      <c r="Q847" s="10"/>
      <c r="R847" s="7"/>
      <c r="S847" s="7"/>
    </row>
    <row r="848" spans="1:19" x14ac:dyDescent="0.25">
      <c r="A848" s="8"/>
      <c r="B848" s="7"/>
      <c r="C848" s="7"/>
      <c r="D848" s="7"/>
      <c r="E848" s="7"/>
      <c r="F848" s="7"/>
      <c r="G848" s="6"/>
      <c r="H848" s="7"/>
      <c r="I848" s="7"/>
      <c r="J848" s="11"/>
      <c r="K848" s="7"/>
      <c r="L848" s="7"/>
      <c r="M848" s="7"/>
      <c r="N848" s="7"/>
      <c r="O848" s="7"/>
      <c r="P848" s="7"/>
      <c r="Q848" s="10"/>
      <c r="R848" s="7"/>
      <c r="S848" s="7"/>
    </row>
    <row r="849" spans="1:19" x14ac:dyDescent="0.25">
      <c r="A849" s="8"/>
      <c r="B849" s="7"/>
      <c r="C849" s="7"/>
      <c r="D849" s="7"/>
      <c r="E849" s="7"/>
      <c r="F849" s="7"/>
      <c r="G849" s="6"/>
      <c r="H849" s="7"/>
      <c r="I849" s="7"/>
      <c r="J849" s="11"/>
      <c r="K849" s="7"/>
      <c r="L849" s="7"/>
      <c r="M849" s="7"/>
      <c r="N849" s="7"/>
      <c r="O849" s="7"/>
      <c r="P849" s="7"/>
      <c r="Q849" s="10"/>
      <c r="R849" s="7"/>
      <c r="S849" s="7"/>
    </row>
    <row r="850" spans="1:19" x14ac:dyDescent="0.25">
      <c r="A850" s="8"/>
      <c r="B850" s="7"/>
      <c r="C850" s="7"/>
      <c r="D850" s="7"/>
      <c r="E850" s="7"/>
      <c r="F850" s="7"/>
      <c r="G850" s="6"/>
      <c r="H850" s="7"/>
      <c r="I850" s="7"/>
      <c r="J850" s="11"/>
      <c r="K850" s="7"/>
      <c r="L850" s="7"/>
      <c r="M850" s="7"/>
      <c r="N850" s="7"/>
      <c r="O850" s="7"/>
      <c r="P850" s="7"/>
      <c r="Q850" s="10"/>
      <c r="R850" s="7"/>
      <c r="S850" s="7"/>
    </row>
    <row r="851" spans="1:19" x14ac:dyDescent="0.25">
      <c r="A851" s="8"/>
      <c r="B851" s="7"/>
      <c r="C851" s="7"/>
      <c r="D851" s="7"/>
      <c r="E851" s="7"/>
      <c r="F851" s="7"/>
      <c r="G851" s="6"/>
      <c r="H851" s="7"/>
      <c r="I851" s="7"/>
      <c r="J851" s="11"/>
      <c r="K851" s="7"/>
      <c r="L851" s="7"/>
      <c r="M851" s="7"/>
      <c r="N851" s="7"/>
      <c r="O851" s="7"/>
      <c r="P851" s="7"/>
      <c r="Q851" s="10"/>
      <c r="R851" s="7"/>
      <c r="S851" s="7"/>
    </row>
    <row r="852" spans="1:19" x14ac:dyDescent="0.25">
      <c r="A852" s="8"/>
      <c r="B852" s="7"/>
      <c r="C852" s="7"/>
      <c r="D852" s="7"/>
      <c r="E852" s="7"/>
      <c r="F852" s="7"/>
      <c r="G852" s="6"/>
      <c r="H852" s="7"/>
      <c r="I852" s="7"/>
      <c r="J852" s="11"/>
      <c r="K852" s="7"/>
      <c r="L852" s="7"/>
      <c r="M852" s="7"/>
      <c r="N852" s="7"/>
      <c r="O852" s="7"/>
      <c r="P852" s="7"/>
      <c r="Q852" s="10"/>
      <c r="R852" s="7"/>
      <c r="S852" s="7"/>
    </row>
    <row r="853" spans="1:19" x14ac:dyDescent="0.25">
      <c r="A853" s="8"/>
      <c r="B853" s="7"/>
      <c r="C853" s="7"/>
      <c r="D853" s="7"/>
      <c r="E853" s="7"/>
      <c r="F853" s="7"/>
      <c r="G853" s="6"/>
      <c r="H853" s="7"/>
      <c r="I853" s="7"/>
      <c r="J853" s="11"/>
      <c r="K853" s="7"/>
      <c r="L853" s="7"/>
      <c r="M853" s="7"/>
      <c r="N853" s="7"/>
      <c r="O853" s="7"/>
      <c r="P853" s="7"/>
      <c r="Q853" s="10"/>
      <c r="R853" s="7"/>
      <c r="S853" s="7"/>
    </row>
    <row r="854" spans="1:19" x14ac:dyDescent="0.25">
      <c r="A854" s="8"/>
      <c r="B854" s="7"/>
      <c r="C854" s="7"/>
      <c r="D854" s="7"/>
      <c r="E854" s="7"/>
      <c r="F854" s="7"/>
      <c r="G854" s="6"/>
      <c r="H854" s="7"/>
      <c r="I854" s="7"/>
      <c r="J854" s="11"/>
      <c r="K854" s="7"/>
      <c r="L854" s="7"/>
      <c r="M854" s="7"/>
      <c r="N854" s="7"/>
      <c r="O854" s="7"/>
      <c r="P854" s="7"/>
      <c r="Q854" s="10"/>
      <c r="R854" s="7"/>
      <c r="S854" s="7"/>
    </row>
    <row r="855" spans="1:19" x14ac:dyDescent="0.25">
      <c r="A855" s="8"/>
      <c r="B855" s="7"/>
      <c r="C855" s="7"/>
      <c r="D855" s="7"/>
      <c r="E855" s="7"/>
      <c r="F855" s="7"/>
      <c r="G855" s="6"/>
      <c r="H855" s="7"/>
      <c r="I855" s="7"/>
      <c r="J855" s="11"/>
      <c r="K855" s="7"/>
      <c r="L855" s="7"/>
      <c r="M855" s="7"/>
      <c r="N855" s="7"/>
      <c r="O855" s="7"/>
      <c r="P855" s="7"/>
      <c r="Q855" s="10"/>
      <c r="R855" s="7"/>
      <c r="S855" s="7"/>
    </row>
    <row r="856" spans="1:19" x14ac:dyDescent="0.25">
      <c r="A856" s="8"/>
      <c r="B856" s="7"/>
      <c r="C856" s="7"/>
      <c r="D856" s="7"/>
      <c r="E856" s="7"/>
      <c r="F856" s="7"/>
      <c r="G856" s="6"/>
      <c r="H856" s="7"/>
      <c r="I856" s="7"/>
      <c r="J856" s="11"/>
      <c r="K856" s="7"/>
      <c r="L856" s="7"/>
      <c r="M856" s="7"/>
      <c r="N856" s="7"/>
      <c r="O856" s="7"/>
      <c r="P856" s="7"/>
      <c r="Q856" s="10"/>
      <c r="R856" s="7"/>
      <c r="S856" s="7"/>
    </row>
    <row r="857" spans="1:19" x14ac:dyDescent="0.25">
      <c r="A857" s="8"/>
      <c r="B857" s="7"/>
      <c r="C857" s="7"/>
      <c r="D857" s="7"/>
      <c r="E857" s="7"/>
      <c r="F857" s="7"/>
      <c r="G857" s="6"/>
      <c r="H857" s="7"/>
      <c r="I857" s="7"/>
      <c r="J857" s="11"/>
      <c r="K857" s="7"/>
      <c r="L857" s="7"/>
      <c r="M857" s="7"/>
      <c r="N857" s="7"/>
      <c r="O857" s="7"/>
      <c r="P857" s="7"/>
      <c r="Q857" s="10"/>
      <c r="R857" s="7"/>
      <c r="S857" s="7"/>
    </row>
    <row r="858" spans="1:19" x14ac:dyDescent="0.25">
      <c r="A858" s="8"/>
      <c r="B858" s="7"/>
      <c r="C858" s="7"/>
      <c r="D858" s="7"/>
      <c r="E858" s="7"/>
      <c r="F858" s="7"/>
      <c r="G858" s="6"/>
      <c r="H858" s="7"/>
      <c r="I858" s="7"/>
      <c r="J858" s="11"/>
      <c r="K858" s="7"/>
      <c r="L858" s="7"/>
      <c r="M858" s="7"/>
      <c r="N858" s="7"/>
      <c r="O858" s="7"/>
      <c r="P858" s="7"/>
      <c r="Q858" s="10"/>
      <c r="R858" s="7"/>
      <c r="S858" s="7"/>
    </row>
    <row r="859" spans="1:19" x14ac:dyDescent="0.25">
      <c r="A859" s="8"/>
      <c r="B859" s="7"/>
      <c r="C859" s="7"/>
      <c r="D859" s="7"/>
      <c r="E859" s="7"/>
      <c r="F859" s="7"/>
      <c r="G859" s="6"/>
      <c r="H859" s="7"/>
      <c r="I859" s="7"/>
      <c r="J859" s="11"/>
      <c r="K859" s="7"/>
      <c r="L859" s="7"/>
      <c r="M859" s="7"/>
      <c r="N859" s="7"/>
      <c r="O859" s="7"/>
      <c r="P859" s="7"/>
      <c r="Q859" s="10"/>
      <c r="R859" s="7"/>
      <c r="S859" s="7"/>
    </row>
    <row r="860" spans="1:19" x14ac:dyDescent="0.25">
      <c r="A860" s="8"/>
      <c r="B860" s="7"/>
      <c r="C860" s="7"/>
      <c r="D860" s="7"/>
      <c r="E860" s="7"/>
      <c r="F860" s="7"/>
      <c r="G860" s="6"/>
      <c r="H860" s="7"/>
      <c r="I860" s="7"/>
      <c r="J860" s="11"/>
      <c r="K860" s="7"/>
      <c r="L860" s="7"/>
      <c r="M860" s="7"/>
      <c r="N860" s="7"/>
      <c r="O860" s="7"/>
      <c r="P860" s="7"/>
      <c r="Q860" s="10"/>
      <c r="R860" s="7"/>
      <c r="S860" s="7"/>
    </row>
    <row r="861" spans="1:19" x14ac:dyDescent="0.25">
      <c r="A861" s="8"/>
      <c r="B861" s="7"/>
      <c r="C861" s="7"/>
      <c r="D861" s="7"/>
      <c r="E861" s="7"/>
      <c r="F861" s="7"/>
      <c r="G861" s="6"/>
      <c r="H861" s="7"/>
      <c r="I861" s="7"/>
      <c r="J861" s="11"/>
      <c r="K861" s="7"/>
      <c r="L861" s="7"/>
      <c r="M861" s="7"/>
      <c r="N861" s="7"/>
      <c r="O861" s="7"/>
      <c r="P861" s="7"/>
      <c r="Q861" s="10"/>
      <c r="R861" s="7"/>
      <c r="S861" s="7"/>
    </row>
    <row r="862" spans="1:19" x14ac:dyDescent="0.25">
      <c r="A862" s="8"/>
      <c r="B862" s="7"/>
      <c r="C862" s="7"/>
      <c r="D862" s="7"/>
      <c r="E862" s="7"/>
      <c r="F862" s="7"/>
      <c r="G862" s="6"/>
      <c r="H862" s="7"/>
      <c r="I862" s="7"/>
      <c r="J862" s="11"/>
      <c r="K862" s="7"/>
      <c r="L862" s="7"/>
      <c r="M862" s="7"/>
      <c r="N862" s="7"/>
      <c r="O862" s="7"/>
      <c r="P862" s="7"/>
      <c r="Q862" s="10"/>
      <c r="R862" s="7"/>
      <c r="S862" s="7"/>
    </row>
    <row r="863" spans="1:19" x14ac:dyDescent="0.25">
      <c r="A863" s="8"/>
      <c r="B863" s="7"/>
      <c r="C863" s="7"/>
      <c r="D863" s="7"/>
      <c r="E863" s="7"/>
      <c r="F863" s="7"/>
      <c r="G863" s="6"/>
      <c r="H863" s="7"/>
      <c r="I863" s="7"/>
      <c r="J863" s="11"/>
      <c r="K863" s="7"/>
      <c r="L863" s="7"/>
      <c r="M863" s="7"/>
      <c r="N863" s="7"/>
      <c r="O863" s="7"/>
      <c r="P863" s="7"/>
      <c r="Q863" s="10"/>
      <c r="R863" s="7"/>
      <c r="S863" s="7"/>
    </row>
    <row r="864" spans="1:19" x14ac:dyDescent="0.25">
      <c r="A864" s="8"/>
      <c r="B864" s="7"/>
      <c r="C864" s="7"/>
      <c r="D864" s="7"/>
      <c r="E864" s="7"/>
      <c r="F864" s="7"/>
      <c r="G864" s="6"/>
      <c r="H864" s="7"/>
      <c r="I864" s="7"/>
      <c r="J864" s="11"/>
      <c r="K864" s="7"/>
      <c r="L864" s="7"/>
      <c r="M864" s="7"/>
      <c r="N864" s="7"/>
      <c r="O864" s="7"/>
      <c r="P864" s="7"/>
      <c r="Q864" s="10"/>
      <c r="R864" s="7"/>
      <c r="S864" s="7"/>
    </row>
    <row r="865" spans="1:19" x14ac:dyDescent="0.25">
      <c r="A865" s="8"/>
      <c r="B865" s="7"/>
      <c r="C865" s="7"/>
      <c r="D865" s="7"/>
      <c r="E865" s="7"/>
      <c r="F865" s="7"/>
      <c r="G865" s="6"/>
      <c r="H865" s="7"/>
      <c r="I865" s="7"/>
      <c r="J865" s="11"/>
      <c r="K865" s="7"/>
      <c r="L865" s="7"/>
      <c r="M865" s="7"/>
      <c r="N865" s="7"/>
      <c r="O865" s="7"/>
      <c r="P865" s="7"/>
      <c r="Q865" s="10"/>
      <c r="R865" s="7"/>
      <c r="S865" s="7"/>
    </row>
    <row r="866" spans="1:19" x14ac:dyDescent="0.25">
      <c r="A866" s="8"/>
      <c r="B866" s="7"/>
      <c r="C866" s="7"/>
      <c r="D866" s="7"/>
      <c r="E866" s="7"/>
      <c r="F866" s="7"/>
      <c r="G866" s="6"/>
      <c r="H866" s="7"/>
      <c r="I866" s="7"/>
      <c r="J866" s="11"/>
      <c r="K866" s="7"/>
      <c r="L866" s="7"/>
      <c r="M866" s="7"/>
      <c r="N866" s="7"/>
      <c r="O866" s="7"/>
      <c r="P866" s="7"/>
      <c r="Q866" s="10"/>
      <c r="R866" s="7"/>
      <c r="S866" s="7"/>
    </row>
    <row r="867" spans="1:19" x14ac:dyDescent="0.25">
      <c r="A867" s="8"/>
      <c r="B867" s="7"/>
      <c r="C867" s="7"/>
      <c r="D867" s="7"/>
      <c r="E867" s="7"/>
      <c r="F867" s="7"/>
      <c r="G867" s="6"/>
      <c r="H867" s="7"/>
      <c r="I867" s="7"/>
      <c r="J867" s="11"/>
      <c r="K867" s="7"/>
      <c r="L867" s="7"/>
      <c r="M867" s="7"/>
      <c r="N867" s="7"/>
      <c r="O867" s="7"/>
      <c r="P867" s="7"/>
      <c r="Q867" s="10"/>
      <c r="R867" s="7"/>
      <c r="S867" s="7"/>
    </row>
    <row r="868" spans="1:19" x14ac:dyDescent="0.25">
      <c r="A868" s="8"/>
      <c r="B868" s="7"/>
      <c r="C868" s="7"/>
      <c r="D868" s="7"/>
      <c r="E868" s="7"/>
      <c r="F868" s="7"/>
      <c r="G868" s="6"/>
      <c r="H868" s="7"/>
      <c r="I868" s="7"/>
      <c r="J868" s="11"/>
      <c r="K868" s="7"/>
      <c r="L868" s="7"/>
      <c r="M868" s="7"/>
      <c r="N868" s="7"/>
      <c r="O868" s="7"/>
      <c r="P868" s="7"/>
      <c r="Q868" s="10"/>
      <c r="R868" s="7"/>
      <c r="S868" s="7"/>
    </row>
    <row r="869" spans="1:19" x14ac:dyDescent="0.25">
      <c r="A869" s="8"/>
      <c r="B869" s="7"/>
      <c r="C869" s="7"/>
      <c r="D869" s="7"/>
      <c r="E869" s="7"/>
      <c r="F869" s="7"/>
      <c r="G869" s="6"/>
      <c r="H869" s="7"/>
      <c r="I869" s="7"/>
      <c r="J869" s="11"/>
      <c r="K869" s="7"/>
      <c r="L869" s="7"/>
      <c r="M869" s="7"/>
      <c r="N869" s="7"/>
      <c r="O869" s="7"/>
      <c r="P869" s="7"/>
      <c r="Q869" s="10"/>
      <c r="R869" s="7"/>
      <c r="S869" s="7"/>
    </row>
    <row r="870" spans="1:19" x14ac:dyDescent="0.25">
      <c r="A870" s="8"/>
      <c r="B870" s="7"/>
      <c r="C870" s="7"/>
      <c r="D870" s="7"/>
      <c r="E870" s="7"/>
      <c r="F870" s="7"/>
      <c r="G870" s="6"/>
      <c r="H870" s="7"/>
      <c r="I870" s="7"/>
      <c r="J870" s="11"/>
      <c r="K870" s="7"/>
      <c r="L870" s="7"/>
      <c r="M870" s="7"/>
      <c r="N870" s="7"/>
      <c r="O870" s="7"/>
      <c r="P870" s="7"/>
      <c r="Q870" s="10"/>
      <c r="R870" s="7"/>
      <c r="S870" s="7"/>
    </row>
    <row r="871" spans="1:19" x14ac:dyDescent="0.25">
      <c r="A871" s="8"/>
      <c r="B871" s="7"/>
      <c r="C871" s="7"/>
      <c r="D871" s="7"/>
      <c r="E871" s="7"/>
      <c r="F871" s="7"/>
      <c r="G871" s="6"/>
      <c r="H871" s="7"/>
      <c r="I871" s="7"/>
      <c r="J871" s="11"/>
      <c r="K871" s="7"/>
      <c r="L871" s="7"/>
      <c r="M871" s="7"/>
      <c r="N871" s="7"/>
      <c r="O871" s="7"/>
      <c r="P871" s="7"/>
      <c r="Q871" s="10"/>
      <c r="R871" s="7"/>
      <c r="S871" s="7"/>
    </row>
    <row r="872" spans="1:19" x14ac:dyDescent="0.25">
      <c r="A872" s="8"/>
      <c r="B872" s="7"/>
      <c r="C872" s="7"/>
      <c r="D872" s="7"/>
      <c r="E872" s="7"/>
      <c r="F872" s="7"/>
      <c r="G872" s="6"/>
      <c r="H872" s="7"/>
      <c r="I872" s="7"/>
      <c r="J872" s="11"/>
      <c r="K872" s="7"/>
      <c r="L872" s="7"/>
      <c r="M872" s="7"/>
      <c r="N872" s="7"/>
      <c r="O872" s="7"/>
      <c r="P872" s="7"/>
      <c r="Q872" s="10"/>
      <c r="R872" s="7"/>
      <c r="S872" s="7"/>
    </row>
    <row r="873" spans="1:19" x14ac:dyDescent="0.25">
      <c r="A873" s="8"/>
      <c r="B873" s="7"/>
      <c r="C873" s="7"/>
      <c r="D873" s="7"/>
      <c r="E873" s="7"/>
      <c r="F873" s="7"/>
      <c r="G873" s="6"/>
      <c r="H873" s="7"/>
      <c r="I873" s="7"/>
      <c r="J873" s="11"/>
      <c r="K873" s="7"/>
      <c r="L873" s="7"/>
      <c r="M873" s="7"/>
      <c r="N873" s="7"/>
      <c r="O873" s="7"/>
      <c r="P873" s="7"/>
      <c r="Q873" s="10"/>
      <c r="R873" s="7"/>
      <c r="S873" s="7"/>
    </row>
    <row r="874" spans="1:19" x14ac:dyDescent="0.25">
      <c r="A874" s="8"/>
      <c r="B874" s="7"/>
      <c r="C874" s="7"/>
      <c r="D874" s="7"/>
      <c r="E874" s="7"/>
      <c r="F874" s="7"/>
      <c r="G874" s="6"/>
      <c r="H874" s="7"/>
      <c r="I874" s="7"/>
      <c r="J874" s="11"/>
      <c r="K874" s="7"/>
      <c r="L874" s="7"/>
      <c r="M874" s="7"/>
      <c r="N874" s="7"/>
      <c r="O874" s="7"/>
      <c r="P874" s="7"/>
      <c r="Q874" s="10"/>
      <c r="R874" s="7"/>
      <c r="S874" s="7"/>
    </row>
    <row r="875" spans="1:19" x14ac:dyDescent="0.25">
      <c r="A875" s="8"/>
      <c r="B875" s="7"/>
      <c r="C875" s="7"/>
      <c r="D875" s="7"/>
      <c r="E875" s="7"/>
      <c r="F875" s="7"/>
      <c r="G875" s="6"/>
      <c r="H875" s="7"/>
      <c r="I875" s="7"/>
      <c r="J875" s="11"/>
      <c r="K875" s="7"/>
      <c r="L875" s="7"/>
      <c r="M875" s="7"/>
      <c r="N875" s="7"/>
      <c r="O875" s="7"/>
      <c r="P875" s="7"/>
      <c r="Q875" s="10"/>
      <c r="R875" s="7"/>
      <c r="S875" s="7"/>
    </row>
    <row r="876" spans="1:19" x14ac:dyDescent="0.25">
      <c r="A876" s="8"/>
      <c r="B876" s="7"/>
      <c r="C876" s="7"/>
      <c r="D876" s="7"/>
      <c r="E876" s="7"/>
      <c r="F876" s="7"/>
      <c r="G876" s="6"/>
      <c r="H876" s="7"/>
      <c r="I876" s="7"/>
      <c r="J876" s="11"/>
      <c r="K876" s="7"/>
      <c r="L876" s="7"/>
      <c r="M876" s="7"/>
      <c r="N876" s="7"/>
      <c r="O876" s="7"/>
      <c r="P876" s="7"/>
      <c r="Q876" s="10"/>
      <c r="R876" s="7"/>
      <c r="S876" s="7"/>
    </row>
    <row r="877" spans="1:19" x14ac:dyDescent="0.25">
      <c r="A877" s="8"/>
      <c r="B877" s="7"/>
      <c r="C877" s="7"/>
      <c r="D877" s="7"/>
      <c r="E877" s="7"/>
      <c r="F877" s="7"/>
      <c r="G877" s="6"/>
      <c r="H877" s="7"/>
      <c r="I877" s="7"/>
      <c r="J877" s="11"/>
      <c r="K877" s="7"/>
      <c r="L877" s="7"/>
      <c r="M877" s="7"/>
      <c r="N877" s="7"/>
      <c r="O877" s="7"/>
      <c r="P877" s="7"/>
      <c r="Q877" s="10"/>
      <c r="R877" s="7"/>
      <c r="S877" s="7"/>
    </row>
    <row r="878" spans="1:19" x14ac:dyDescent="0.25">
      <c r="A878" s="8"/>
      <c r="B878" s="7"/>
      <c r="C878" s="7"/>
      <c r="D878" s="7"/>
      <c r="E878" s="7"/>
      <c r="F878" s="7"/>
      <c r="G878" s="6"/>
      <c r="H878" s="7"/>
      <c r="I878" s="7"/>
      <c r="J878" s="11"/>
      <c r="K878" s="7"/>
      <c r="L878" s="7"/>
      <c r="M878" s="7"/>
      <c r="N878" s="7"/>
      <c r="O878" s="7"/>
      <c r="P878" s="7"/>
      <c r="Q878" s="10"/>
      <c r="R878" s="7"/>
      <c r="S878" s="7"/>
    </row>
    <row r="879" spans="1:19" x14ac:dyDescent="0.25">
      <c r="A879" s="8"/>
      <c r="B879" s="7"/>
      <c r="C879" s="7"/>
      <c r="D879" s="7"/>
      <c r="E879" s="7"/>
      <c r="F879" s="7"/>
      <c r="G879" s="6"/>
      <c r="H879" s="7"/>
      <c r="I879" s="7"/>
      <c r="J879" s="11"/>
      <c r="K879" s="7"/>
      <c r="L879" s="7"/>
      <c r="M879" s="7"/>
      <c r="N879" s="7"/>
      <c r="O879" s="7"/>
      <c r="P879" s="7"/>
      <c r="Q879" s="10"/>
      <c r="R879" s="7"/>
      <c r="S879" s="7"/>
    </row>
    <row r="880" spans="1:19" x14ac:dyDescent="0.25">
      <c r="A880" s="8"/>
      <c r="B880" s="7"/>
      <c r="C880" s="7"/>
      <c r="D880" s="7"/>
      <c r="E880" s="7"/>
      <c r="F880" s="7"/>
      <c r="G880" s="6"/>
      <c r="H880" s="7"/>
      <c r="I880" s="7"/>
      <c r="J880" s="11"/>
      <c r="K880" s="7"/>
      <c r="L880" s="7"/>
      <c r="M880" s="7"/>
      <c r="N880" s="7"/>
      <c r="O880" s="7"/>
      <c r="P880" s="7"/>
      <c r="Q880" s="10"/>
      <c r="R880" s="7"/>
      <c r="S880" s="7"/>
    </row>
    <row r="881" spans="1:19" x14ac:dyDescent="0.25">
      <c r="A881" s="8"/>
      <c r="B881" s="7"/>
      <c r="C881" s="7"/>
      <c r="D881" s="7"/>
      <c r="E881" s="7"/>
      <c r="F881" s="7"/>
      <c r="G881" s="6"/>
      <c r="H881" s="7"/>
      <c r="I881" s="7"/>
      <c r="J881" s="11"/>
      <c r="K881" s="7"/>
      <c r="L881" s="7"/>
      <c r="M881" s="7"/>
      <c r="N881" s="7"/>
      <c r="O881" s="7"/>
      <c r="P881" s="7"/>
      <c r="Q881" s="10"/>
      <c r="R881" s="7"/>
      <c r="S881" s="7"/>
    </row>
    <row r="882" spans="1:19" x14ac:dyDescent="0.25">
      <c r="A882" s="8"/>
      <c r="B882" s="7"/>
      <c r="C882" s="7"/>
      <c r="D882" s="7"/>
      <c r="E882" s="7"/>
      <c r="F882" s="7"/>
      <c r="G882" s="6"/>
      <c r="H882" s="7"/>
      <c r="I882" s="7"/>
      <c r="J882" s="11"/>
      <c r="K882" s="7"/>
      <c r="L882" s="7"/>
      <c r="M882" s="7"/>
      <c r="N882" s="7"/>
      <c r="O882" s="7"/>
      <c r="P882" s="7"/>
      <c r="Q882" s="10"/>
      <c r="R882" s="7"/>
      <c r="S882" s="7"/>
    </row>
    <row r="883" spans="1:19" x14ac:dyDescent="0.25">
      <c r="A883" s="8"/>
      <c r="B883" s="7"/>
      <c r="C883" s="7"/>
      <c r="D883" s="7"/>
      <c r="E883" s="7"/>
      <c r="F883" s="7"/>
      <c r="G883" s="6"/>
      <c r="H883" s="7"/>
      <c r="I883" s="7"/>
      <c r="J883" s="11"/>
      <c r="K883" s="7"/>
      <c r="L883" s="7"/>
      <c r="M883" s="7"/>
      <c r="N883" s="7"/>
      <c r="O883" s="7"/>
      <c r="P883" s="7"/>
      <c r="Q883" s="10"/>
      <c r="R883" s="7"/>
      <c r="S883" s="7"/>
    </row>
    <row r="884" spans="1:19" x14ac:dyDescent="0.25">
      <c r="A884" s="8"/>
      <c r="B884" s="7"/>
      <c r="C884" s="7"/>
      <c r="D884" s="7"/>
      <c r="E884" s="7"/>
      <c r="F884" s="7"/>
      <c r="G884" s="6"/>
      <c r="H884" s="7"/>
      <c r="I884" s="7"/>
      <c r="J884" s="11"/>
      <c r="K884" s="7"/>
      <c r="L884" s="7"/>
      <c r="M884" s="7"/>
      <c r="N884" s="7"/>
      <c r="O884" s="7"/>
      <c r="P884" s="7"/>
      <c r="Q884" s="10"/>
      <c r="R884" s="7"/>
      <c r="S884" s="7"/>
    </row>
    <row r="885" spans="1:19" x14ac:dyDescent="0.25">
      <c r="A885" s="8"/>
      <c r="B885" s="7"/>
      <c r="C885" s="7"/>
      <c r="D885" s="7"/>
      <c r="E885" s="7"/>
      <c r="F885" s="7"/>
      <c r="G885" s="6"/>
      <c r="H885" s="7"/>
      <c r="I885" s="7"/>
      <c r="J885" s="11"/>
      <c r="K885" s="7"/>
      <c r="L885" s="7"/>
      <c r="M885" s="7"/>
      <c r="N885" s="7"/>
      <c r="O885" s="7"/>
      <c r="P885" s="7"/>
      <c r="Q885" s="10"/>
      <c r="R885" s="7"/>
      <c r="S885" s="7"/>
    </row>
    <row r="886" spans="1:19" x14ac:dyDescent="0.25">
      <c r="A886" s="8"/>
      <c r="B886" s="7"/>
      <c r="C886" s="7"/>
      <c r="D886" s="7"/>
      <c r="E886" s="7"/>
      <c r="F886" s="7"/>
      <c r="G886" s="6"/>
      <c r="H886" s="7"/>
      <c r="I886" s="7"/>
      <c r="J886" s="11"/>
      <c r="K886" s="7"/>
      <c r="L886" s="7"/>
      <c r="M886" s="7"/>
      <c r="N886" s="7"/>
      <c r="O886" s="7"/>
      <c r="P886" s="7"/>
      <c r="Q886" s="10"/>
      <c r="R886" s="7"/>
      <c r="S886" s="7"/>
    </row>
  </sheetData>
  <mergeCells count="202">
    <mergeCell ref="C233:C236"/>
    <mergeCell ref="A234:A236"/>
    <mergeCell ref="B233:B236"/>
    <mergeCell ref="K217:K227"/>
    <mergeCell ref="L217:L227"/>
    <mergeCell ref="M217:M227"/>
    <mergeCell ref="G217:G227"/>
    <mergeCell ref="A217:A227"/>
    <mergeCell ref="B217:B227"/>
    <mergeCell ref="C217:C227"/>
    <mergeCell ref="D217:D227"/>
    <mergeCell ref="E217:E227"/>
    <mergeCell ref="F217:F227"/>
    <mergeCell ref="H217:H227"/>
    <mergeCell ref="J217:J227"/>
    <mergeCell ref="I217:I227"/>
    <mergeCell ref="A167:A170"/>
    <mergeCell ref="B124:B125"/>
    <mergeCell ref="C124:C125"/>
    <mergeCell ref="D124:D125"/>
    <mergeCell ref="E124:E125"/>
    <mergeCell ref="F124:F125"/>
    <mergeCell ref="A139:A149"/>
    <mergeCell ref="F139:F149"/>
    <mergeCell ref="A124:A125"/>
    <mergeCell ref="M167:M170"/>
    <mergeCell ref="L167:L170"/>
    <mergeCell ref="K167:K170"/>
    <mergeCell ref="E39:E45"/>
    <mergeCell ref="D39:D45"/>
    <mergeCell ref="C39:C45"/>
    <mergeCell ref="B39:B45"/>
    <mergeCell ref="F39:F45"/>
    <mergeCell ref="H39:H45"/>
    <mergeCell ref="I39:I45"/>
    <mergeCell ref="J39:J45"/>
    <mergeCell ref="K39:K45"/>
    <mergeCell ref="L39:L45"/>
    <mergeCell ref="M39:M45"/>
    <mergeCell ref="J167:J170"/>
    <mergeCell ref="I167:I170"/>
    <mergeCell ref="H167:H170"/>
    <mergeCell ref="F167:F170"/>
    <mergeCell ref="E167:E170"/>
    <mergeCell ref="D167:D170"/>
    <mergeCell ref="C167:C170"/>
    <mergeCell ref="B167:B170"/>
    <mergeCell ref="B84:B86"/>
    <mergeCell ref="C84:C86"/>
    <mergeCell ref="A33:A34"/>
    <mergeCell ref="J29:J30"/>
    <mergeCell ref="I29:I30"/>
    <mergeCell ref="H29:H30"/>
    <mergeCell ref="F29:F30"/>
    <mergeCell ref="D29:D30"/>
    <mergeCell ref="E29:E30"/>
    <mergeCell ref="C29:C30"/>
    <mergeCell ref="B29:B30"/>
    <mergeCell ref="A29:A30"/>
    <mergeCell ref="E31:E32"/>
    <mergeCell ref="D31:D32"/>
    <mergeCell ref="C31:C32"/>
    <mergeCell ref="B31:B32"/>
    <mergeCell ref="A31:A32"/>
    <mergeCell ref="J31:J32"/>
    <mergeCell ref="I31:I32"/>
    <mergeCell ref="H31:H32"/>
    <mergeCell ref="F31:F32"/>
    <mergeCell ref="J33:J34"/>
    <mergeCell ref="I33:I34"/>
    <mergeCell ref="C33:C34"/>
    <mergeCell ref="B33:B34"/>
    <mergeCell ref="M29:M30"/>
    <mergeCell ref="J20:J28"/>
    <mergeCell ref="I20:I28"/>
    <mergeCell ref="H20:H28"/>
    <mergeCell ref="F20:F28"/>
    <mergeCell ref="K31:K32"/>
    <mergeCell ref="L31:L32"/>
    <mergeCell ref="M31:M32"/>
    <mergeCell ref="H33:H34"/>
    <mergeCell ref="F33:F34"/>
    <mergeCell ref="K33:K34"/>
    <mergeCell ref="L33:L34"/>
    <mergeCell ref="M33:M34"/>
    <mergeCell ref="K20:K28"/>
    <mergeCell ref="L20:L28"/>
    <mergeCell ref="M20:M28"/>
    <mergeCell ref="K12:K15"/>
    <mergeCell ref="L12:L15"/>
    <mergeCell ref="M12:M15"/>
    <mergeCell ref="A12:A15"/>
    <mergeCell ref="B12:B15"/>
    <mergeCell ref="C12:C15"/>
    <mergeCell ref="D12:D15"/>
    <mergeCell ref="E12:E15"/>
    <mergeCell ref="F12:F15"/>
    <mergeCell ref="H12:H15"/>
    <mergeCell ref="I12:I15"/>
    <mergeCell ref="J12:J15"/>
    <mergeCell ref="M62:M72"/>
    <mergeCell ref="A51:A61"/>
    <mergeCell ref="B51:B61"/>
    <mergeCell ref="C51:C61"/>
    <mergeCell ref="D51:D61"/>
    <mergeCell ref="E51:E61"/>
    <mergeCell ref="F51:F61"/>
    <mergeCell ref="H51:H61"/>
    <mergeCell ref="I51:I61"/>
    <mergeCell ref="J51:J61"/>
    <mergeCell ref="K51:K61"/>
    <mergeCell ref="L51:L61"/>
    <mergeCell ref="M51:M61"/>
    <mergeCell ref="A62:A72"/>
    <mergeCell ref="B62:B72"/>
    <mergeCell ref="C62:C72"/>
    <mergeCell ref="D62:D72"/>
    <mergeCell ref="E62:E72"/>
    <mergeCell ref="J84:J86"/>
    <mergeCell ref="A128:A138"/>
    <mergeCell ref="B128:B138"/>
    <mergeCell ref="C128:C138"/>
    <mergeCell ref="D128:D138"/>
    <mergeCell ref="F128:F138"/>
    <mergeCell ref="H128:H138"/>
    <mergeCell ref="I128:I138"/>
    <mergeCell ref="J128:J138"/>
    <mergeCell ref="H124:H125"/>
    <mergeCell ref="I124:I125"/>
    <mergeCell ref="J124:J125"/>
    <mergeCell ref="A84:A86"/>
    <mergeCell ref="K124:K125"/>
    <mergeCell ref="L124:L125"/>
    <mergeCell ref="M124:M125"/>
    <mergeCell ref="K84:K86"/>
    <mergeCell ref="L84:L86"/>
    <mergeCell ref="M84:M86"/>
    <mergeCell ref="K128:K138"/>
    <mergeCell ref="D20:D28"/>
    <mergeCell ref="E20:E28"/>
    <mergeCell ref="F62:F72"/>
    <mergeCell ref="H62:H72"/>
    <mergeCell ref="I62:I72"/>
    <mergeCell ref="J62:J72"/>
    <mergeCell ref="K62:K72"/>
    <mergeCell ref="L62:L72"/>
    <mergeCell ref="K29:K30"/>
    <mergeCell ref="L29:L30"/>
    <mergeCell ref="E33:E34"/>
    <mergeCell ref="D33:D34"/>
    <mergeCell ref="D84:D86"/>
    <mergeCell ref="E84:E86"/>
    <mergeCell ref="F84:F86"/>
    <mergeCell ref="H84:H86"/>
    <mergeCell ref="I84:I86"/>
    <mergeCell ref="G139:G149"/>
    <mergeCell ref="E139:E149"/>
    <mergeCell ref="D139:D149"/>
    <mergeCell ref="C139:C149"/>
    <mergeCell ref="E128:E138"/>
    <mergeCell ref="B139:B149"/>
    <mergeCell ref="M139:M149"/>
    <mergeCell ref="L128:L138"/>
    <mergeCell ref="M128:M138"/>
    <mergeCell ref="H139:H149"/>
    <mergeCell ref="I139:I149"/>
    <mergeCell ref="J139:J149"/>
    <mergeCell ref="K139:K149"/>
    <mergeCell ref="L139:L149"/>
    <mergeCell ref="C20:C28"/>
    <mergeCell ref="B20:B28"/>
    <mergeCell ref="A20:A28"/>
    <mergeCell ref="K248:K270"/>
    <mergeCell ref="L248:L270"/>
    <mergeCell ref="M248:M270"/>
    <mergeCell ref="C282:C299"/>
    <mergeCell ref="B282:B299"/>
    <mergeCell ref="K282:K299"/>
    <mergeCell ref="L282:L299"/>
    <mergeCell ref="M282:M299"/>
    <mergeCell ref="H282:H299"/>
    <mergeCell ref="I282:I299"/>
    <mergeCell ref="J282:J299"/>
    <mergeCell ref="E282:E299"/>
    <mergeCell ref="F282:F299"/>
    <mergeCell ref="D282:D299"/>
    <mergeCell ref="G282:G299"/>
    <mergeCell ref="A248:A270"/>
    <mergeCell ref="B248:B270"/>
    <mergeCell ref="C248:C270"/>
    <mergeCell ref="G51:G61"/>
    <mergeCell ref="G62:G72"/>
    <mergeCell ref="G128:G138"/>
    <mergeCell ref="K316:K326"/>
    <mergeCell ref="M316:M326"/>
    <mergeCell ref="D316:D326"/>
    <mergeCell ref="C316:C326"/>
    <mergeCell ref="B316:B326"/>
    <mergeCell ref="A316:A326"/>
    <mergeCell ref="L316:L326"/>
    <mergeCell ref="G316:G326"/>
    <mergeCell ref="A282:A299"/>
  </mergeCells>
  <phoneticPr fontId="24" type="noConversion"/>
  <hyperlinks>
    <hyperlink ref="B177" r:id="rId1" display="FPB-03633" xr:uid="{5DBBD1D3-D79B-4116-AB29-FC868C4C2A5C}"/>
    <hyperlink ref="B178" r:id="rId2" display="FPB-03635" xr:uid="{BC87B2B9-3BC5-4152-AC76-E24843E5FACD}"/>
    <hyperlink ref="B179" r:id="rId3" display="FPB-03636" xr:uid="{7FBCD8AF-0442-4A6B-8C82-8DC048276617}"/>
    <hyperlink ref="B180" r:id="rId4" display="FPB-03637" xr:uid="{8E90CB0C-717E-407D-9C65-928B10A94AEA}"/>
    <hyperlink ref="B181" r:id="rId5" display="FPB-03638" xr:uid="{8D086581-7246-402A-A4B7-5F243B79523A}"/>
    <hyperlink ref="B182" r:id="rId6" display="FPB-03639" xr:uid="{F27636B1-7A1E-46F9-96F5-F12565F2A045}"/>
    <hyperlink ref="B183" r:id="rId7" display="FPB-03640" xr:uid="{56199511-4BBC-449F-A025-9127E34A54DE}"/>
    <hyperlink ref="B184" r:id="rId8" display="FPB-03641" xr:uid="{5A394DB3-0A02-40B2-AD7F-863AAD3DC32A}"/>
    <hyperlink ref="B185" r:id="rId9" display="FPB-03642" xr:uid="{4B772F44-5E75-4E76-9849-148F335B478B}"/>
    <hyperlink ref="B186" r:id="rId10" display="FPB-03643" xr:uid="{93FA565E-AF54-4A6D-A18E-54A5C3D28892}"/>
    <hyperlink ref="B187" r:id="rId11" display="FPB-03644" xr:uid="{337A3C4F-C9D0-4C15-A1C1-ED5AE3F40A14}"/>
    <hyperlink ref="B188" r:id="rId12" display="FPB-03645" xr:uid="{226CF5B8-6C79-4F5B-AFE7-7929EA13CC03}"/>
    <hyperlink ref="B190" r:id="rId13" display="FPB-03647" xr:uid="{74AB95C1-58B4-4853-AC5D-25134F67DF38}"/>
    <hyperlink ref="B191" r:id="rId14" display="FPB-03648" xr:uid="{C61DD161-9B7A-47D7-A595-21CE0DCA5196}"/>
    <hyperlink ref="B192" r:id="rId15" display="FPB-03649" xr:uid="{F52CB981-C8D3-4A22-86BA-5E764F3415E7}"/>
    <hyperlink ref="B193" r:id="rId16" display="FPB-03650" xr:uid="{109460C7-441C-4CD1-BBE1-48B12C40DDFC}"/>
    <hyperlink ref="C177" r:id="rId17" display="Pendiente Aprobacion" xr:uid="{2F318E3A-8C9F-4CB5-B068-66BB0F8BD970}"/>
    <hyperlink ref="C178" r:id="rId18" display="Pendiente Aprobacion" xr:uid="{A5586C52-BA95-49AE-BCFA-06ACBB224955}"/>
    <hyperlink ref="C188" r:id="rId19" display="Pendiente Aprobacion" xr:uid="{57172F9E-21B8-4CBA-AC02-23D57CB6BD7B}"/>
    <hyperlink ref="B195" r:id="rId20" xr:uid="{31CAA4F7-EF29-46FE-BB83-69D6871C691C}"/>
    <hyperlink ref="B194" r:id="rId21" xr:uid="{8012D7CC-3C5C-4B6F-AFFF-026F2ACFCFA0}"/>
    <hyperlink ref="B196" r:id="rId22" xr:uid="{C0B47AE8-67A0-491B-87F5-F82E6D358926}"/>
    <hyperlink ref="B197" r:id="rId23" xr:uid="{4A3D6264-5E38-4659-AFF2-A0642EF010CA}"/>
    <hyperlink ref="B198" r:id="rId24" xr:uid="{506936F9-A64B-4626-ADF8-D119FD0A0542}"/>
    <hyperlink ref="B199" r:id="rId25" xr:uid="{55A23F43-E03E-4B21-911E-E4817B938186}"/>
    <hyperlink ref="B200" r:id="rId26" xr:uid="{83429EE9-A9DD-41C4-AE0C-D302E7B5550D}"/>
    <hyperlink ref="B201" r:id="rId27" xr:uid="{FEB6B980-91A4-4D3C-BECB-942BB774EEAF}"/>
    <hyperlink ref="B202" r:id="rId28" xr:uid="{AA2A6B20-1493-4014-8391-DAB3EFBCB4F4}"/>
    <hyperlink ref="B203" r:id="rId29" xr:uid="{3E395140-3EAA-4473-9227-B928517C162C}"/>
    <hyperlink ref="B204" r:id="rId30" xr:uid="{1373603D-0F97-403B-99F8-E1573F130B2A}"/>
    <hyperlink ref="B206" r:id="rId31" xr:uid="{3DC0F8E2-13EB-4239-A3B9-BD1C1EB9AB01}"/>
    <hyperlink ref="B207" r:id="rId32" xr:uid="{330A08EF-A785-4B8E-8070-DCF6215BC801}"/>
    <hyperlink ref="B208" r:id="rId33" xr:uid="{58E93E9A-31BE-495B-B216-3B2CBFF4C7D7}"/>
    <hyperlink ref="B210" r:id="rId34" xr:uid="{5E7DB298-A1FC-4430-92F7-755C1D2965FA}"/>
    <hyperlink ref="C210" r:id="rId35" display="ok" xr:uid="{22AF6432-BF7A-4E1C-8B32-F3574B72890A}"/>
    <hyperlink ref="B209" r:id="rId36" xr:uid="{6D13B3C3-BEEF-4479-B5ED-831052A34BB2}"/>
    <hyperlink ref="B213" r:id="rId37" xr:uid="{47B00890-20B4-415D-9C1F-E9EC3DBCA78E}"/>
    <hyperlink ref="C213" r:id="rId38" display="OK" xr:uid="{5DDCDA77-092D-4ABD-B08B-39DEA689F2D5}"/>
    <hyperlink ref="C199" r:id="rId39" display="Pendiente Aprobacion" xr:uid="{FA13AB2C-5E98-4A5E-BB03-C1FCD35D374C}"/>
    <hyperlink ref="C204" r:id="rId40" display="Pendiente Aprobacion" xr:uid="{B46474DE-6AB4-45C1-B56A-7C0915A5678E}"/>
    <hyperlink ref="C208" r:id="rId41" display="Pendiente Aprobacion" xr:uid="{B87E1E59-60BB-451F-9CE6-597F9142459A}"/>
    <hyperlink ref="C207" r:id="rId42" display="Pendiente Aprobacion" xr:uid="{3B92C125-543F-4BD1-91D1-F8E36B91CA4D}"/>
    <hyperlink ref="B214" r:id="rId43" xr:uid="{6CBA9BE9-40D6-43FF-9220-F5FF72A15135}"/>
    <hyperlink ref="B215" r:id="rId44" xr:uid="{93D88A2D-EA2F-42A9-AA3A-A1C3A7BC875C}"/>
    <hyperlink ref="B216" r:id="rId45" xr:uid="{6F9E005E-41A8-4EEA-A590-FAE41FE883C3}"/>
    <hyperlink ref="C198" r:id="rId46" display="ok" xr:uid="{FDCF9AA7-9A27-463C-A3B2-AE112CA254B9}"/>
    <hyperlink ref="C206" r:id="rId47" display="Pendiente Aprobacion" xr:uid="{991F2B70-967C-4F13-BB86-3215AFE95A18}"/>
    <hyperlink ref="C191" r:id="rId48" display="https://bulkmaticlzf-my.sharepoint.com/personal/contabilidad_bulkmatic_com_co/Documents/BULKMATIC%20DE%20COLOMBIA%20S.A.S/CONTABILIDAD/PROVEEDORES/FACTURAS%20PROVEEDORES/05_Facturas_Proveedores_2020-101025PC/05_MAYO_PP_2020/SOCIEDAD%20PORTUARIA%20DE%20BARRANCA%20FC%203002.pdf" xr:uid="{30D6CD24-E9C2-401A-BBC7-12299105CF40}"/>
    <hyperlink ref="C214" r:id="rId49" display="Pendiente Aprobacion" xr:uid="{7ED56738-3079-439C-BC77-007878401F47}"/>
    <hyperlink ref="C193" r:id="rId50" display="Pendiente Aprobacion" xr:uid="{4F3D06D2-7BE6-4D4E-9DD0-F04172C58A04}"/>
    <hyperlink ref="B217:B227" r:id="rId51" display="FPB-03677" xr:uid="{5729E0BB-B7F2-491B-9A71-CC96DC6E41EC}"/>
    <hyperlink ref="C217:C227" r:id="rId52" display="Pendiente Aprobacion" xr:uid="{59E7337F-E24E-4287-8C7C-FB2101070978}"/>
    <hyperlink ref="B212" r:id="rId53" xr:uid="{4BD15803-B9C9-4F4C-BE4B-5D9ACE39450F}"/>
    <hyperlink ref="B228" r:id="rId54" xr:uid="{1408741A-590F-4BAB-81DF-704C53ECDD6C}"/>
    <hyperlink ref="B229" r:id="rId55" xr:uid="{72400A6F-9651-41E0-822E-42BFA585358B}"/>
    <hyperlink ref="B189" r:id="rId56" xr:uid="{A4098165-17A1-4790-B024-B1CFD1472D8D}"/>
    <hyperlink ref="B230" r:id="rId57" xr:uid="{7C91DE58-6787-4163-8233-FE8BD59E4F98}"/>
    <hyperlink ref="B231" r:id="rId58" display="FPB-03684" xr:uid="{2099E11B-B5D1-47A4-B1DB-BD8BEFB27EA6}"/>
    <hyperlink ref="C190" r:id="rId59" xr:uid="{373BDBE0-21F5-47A4-92B9-2BEBE4A86B2E}"/>
    <hyperlink ref="C196" r:id="rId60" xr:uid="{10EF7DCA-58D4-4D70-8963-D3A8CC05760C}"/>
    <hyperlink ref="C179" r:id="rId61" xr:uid="{21F19513-0D81-4F68-BA85-BF6550B62955}"/>
    <hyperlink ref="C232" r:id="rId62" xr:uid="{B700062A-97C8-4296-95FA-3121A75177C2}"/>
    <hyperlink ref="C184" r:id="rId63" xr:uid="{7B41513D-374C-40FF-9161-E1427BD89FF1}"/>
    <hyperlink ref="C231" r:id="rId64" xr:uid="{65C9AD77-52EA-4715-A009-064C1A79BA2B}"/>
    <hyperlink ref="C229" r:id="rId65" xr:uid="{8DC5D6CE-3FA3-44DE-BCB6-4BBD919BC0FA}"/>
    <hyperlink ref="C205" r:id="rId66" xr:uid="{22912D19-6094-4641-ABB2-1109B1024129}"/>
    <hyperlink ref="C180" r:id="rId67" xr:uid="{70946639-5B2B-4768-98C9-6506EDCEF1C9}"/>
    <hyperlink ref="C201" r:id="rId68" xr:uid="{86905658-37BE-4933-A09F-8E7DD6863DA0}"/>
    <hyperlink ref="C182" r:id="rId69" display="OMAR RAMOS" xr:uid="{9B808FF4-DC62-4F7D-A75C-7EA1051DEDB8}"/>
    <hyperlink ref="C212" r:id="rId70" xr:uid="{E6D27910-E087-4CED-9678-2A83AE29A82E}"/>
    <hyperlink ref="C209" r:id="rId71" xr:uid="{804B2E8E-FE7A-411C-890E-C8E8327BB947}"/>
    <hyperlink ref="C195" r:id="rId72" display="WILLIAM LOZADA" xr:uid="{3730010E-36B4-442F-924E-C0EFCABFB49B}"/>
    <hyperlink ref="C183" r:id="rId73" xr:uid="{606FB891-9C94-46F6-9AB3-DF2E6DF6B823}"/>
    <hyperlink ref="C186" r:id="rId74" xr:uid="{996F9DA6-F236-4C04-9739-2C5628BD19F6}"/>
    <hyperlink ref="C187" r:id="rId75" xr:uid="{86448560-B377-4462-A268-0A2023D6A253}"/>
    <hyperlink ref="B232" r:id="rId76" display="FPB-03684" xr:uid="{CA1A98D2-7548-4B71-BA81-C1117A82CD8B}"/>
    <hyperlink ref="C233" r:id="rId77" xr:uid="{9F2F70B9-79A1-40DD-9B5E-87150323D44A}"/>
    <hyperlink ref="B233" r:id="rId78" xr:uid="{7B794B3E-D856-474F-9E73-13D5F477B547}"/>
    <hyperlink ref="B237" r:id="rId79" xr:uid="{E45D7D5A-7EE5-45A6-AEA5-C6463BFF21B3}"/>
    <hyperlink ref="B238" r:id="rId80" xr:uid="{2E9ACC8E-06AB-4E7A-9EAC-790A8F3A18DE}"/>
    <hyperlink ref="B239" r:id="rId81" xr:uid="{A530C0EB-8957-44ED-AB1E-59CB24A4B60D}"/>
    <hyperlink ref="B240" r:id="rId82" xr:uid="{2AFDDED2-CD3E-4126-9722-A99E9B5E68A8}"/>
    <hyperlink ref="C240" r:id="rId83" xr:uid="{3991633F-A8EB-491F-820D-40F9BDB32FF5}"/>
    <hyperlink ref="B241" r:id="rId84" xr:uid="{044A352F-42EF-4EC2-8238-AAE03668E8DD}"/>
    <hyperlink ref="B242" r:id="rId85" xr:uid="{190B4499-B49D-4FE5-818F-5AF10036C294}"/>
    <hyperlink ref="B243" r:id="rId86" xr:uid="{D1C619D6-D097-4552-87D2-220FB51B60D2}"/>
    <hyperlink ref="B244" r:id="rId87" xr:uid="{1348D10B-E5D2-412E-ACDF-1D6EBD4A11E5}"/>
    <hyperlink ref="B245" r:id="rId88" xr:uid="{14151EDB-BD8C-42FB-9A90-6ACFE28E1789}"/>
    <hyperlink ref="C202" r:id="rId89" xr:uid="{F24434C1-2D3B-4426-9BF8-9D759A74A534}"/>
    <hyperlink ref="C242" r:id="rId90" xr:uid="{7D28F594-FB85-4974-820B-C612864C5B60}"/>
    <hyperlink ref="C241" r:id="rId91" xr:uid="{86D53281-31BC-48A4-89F7-DF4D4605317F}"/>
    <hyperlink ref="C228" r:id="rId92" xr:uid="{7220CEAB-E0F4-4C64-99DC-49AB63498D90}"/>
    <hyperlink ref="C216" r:id="rId93" xr:uid="{6EC969F3-75D8-49A3-BF63-7C0BF98C5EBA}"/>
    <hyperlink ref="C215" r:id="rId94" xr:uid="{9B7C5C7C-913F-40F9-BBFB-6DB221309D9F}"/>
    <hyperlink ref="B246" r:id="rId95" xr:uid="{C38A726A-9ABB-48D9-8A8B-49AC3924A203}"/>
    <hyperlink ref="B247" r:id="rId96" xr:uid="{0F5E98CB-9F29-47F4-830C-5AF4C9C0EA17}"/>
    <hyperlink ref="C246" r:id="rId97" display="HENRY RIVERO" xr:uid="{082410D1-EF34-4BA4-A68F-529650242C16}"/>
    <hyperlink ref="C247" r:id="rId98" display="HENRY RIVERO" xr:uid="{089D9BED-CA38-4A47-89B5-25343E4BB4C6}"/>
    <hyperlink ref="B248" r:id="rId99" display="FPB-03695" xr:uid="{9D5918A0-E3DC-4BA0-944B-A7DD0D17CE3E}"/>
    <hyperlink ref="C243" r:id="rId100" xr:uid="{3DC03E5C-33D6-412C-97F4-C5D94FE04DDE}"/>
    <hyperlink ref="C244" r:id="rId101" xr:uid="{8DB6AA06-928E-48F6-B769-58CA85C86F46}"/>
    <hyperlink ref="C189" r:id="rId102" xr:uid="{5ED505BD-38EF-4888-9792-DF8393605C7C}"/>
    <hyperlink ref="C181" r:id="rId103" xr:uid="{A6F4665C-D611-4A0B-BFB9-62CEDE5C6827}"/>
    <hyperlink ref="C185" r:id="rId104" xr:uid="{84D9B71D-1DF3-485B-8035-573FD5DC727A}"/>
    <hyperlink ref="C194" r:id="rId105" xr:uid="{300980A7-E2D9-45D1-87E1-FE4DDA31DA19}"/>
    <hyperlink ref="C203" r:id="rId106" xr:uid="{1D04BCEC-4B9E-447D-B14C-86595203140A}"/>
    <hyperlink ref="B271" r:id="rId107" xr:uid="{396CC271-23E9-4ABE-A981-CE1EF25652EB}"/>
    <hyperlink ref="B272" r:id="rId108" xr:uid="{7972A49E-D2AE-4F4E-A828-B93559B09B37}"/>
    <hyperlink ref="B273" r:id="rId109" xr:uid="{88A8F447-27DF-42D8-9A7D-BA64DA2E084B}"/>
    <hyperlink ref="C272" r:id="rId110" xr:uid="{4416B357-F8B0-45C1-8E22-6F8CC6C1DDEF}"/>
    <hyperlink ref="C248:C270" r:id="rId111" display="VICTOR SABOGAL" xr:uid="{A386C2A2-0841-4B92-B082-53EA3C38CC8F}"/>
    <hyperlink ref="C200" r:id="rId112" xr:uid="{CC2E4618-5E0F-4954-AE25-6F58932FFF56}"/>
    <hyperlink ref="B274" r:id="rId113" xr:uid="{5F540A4A-676F-4F5C-BCEF-09616BD0D190}"/>
    <hyperlink ref="C273" r:id="rId114" xr:uid="{F2D1EA82-AD50-4379-BCF4-9E545FDCE06C}"/>
    <hyperlink ref="B275" r:id="rId115" xr:uid="{B4559AED-C357-4175-927C-85DDF659F14E}"/>
    <hyperlink ref="B276" r:id="rId116" xr:uid="{3EC0DA47-60D7-44EA-93DF-82053B389064}"/>
    <hyperlink ref="B277" r:id="rId117" xr:uid="{6C59ADCE-85D5-4D7C-B8FB-FEA3BD111013}"/>
    <hyperlink ref="C276" r:id="rId118" xr:uid="{AC08EBDD-42A7-4D6F-8FB7-25710BD8CFA7}"/>
    <hyperlink ref="C277" r:id="rId119" xr:uid="{C8D49876-0D6E-4497-8757-3F17FB25319A}"/>
    <hyperlink ref="B211" r:id="rId120" xr:uid="{86838F04-88FF-4161-9FD3-DE8BB3ED31C3}"/>
    <hyperlink ref="B278" r:id="rId121" display="FBP-03703" xr:uid="{87FE75BB-E367-4850-99C5-5F5B03A746E9}"/>
    <hyperlink ref="B279" r:id="rId122" xr:uid="{823D87F5-56EB-41C2-9AE6-D983BF9DB08E}"/>
    <hyperlink ref="B280" r:id="rId123" xr:uid="{370872CC-C4C2-4C17-9862-6B36BEC2F266}"/>
    <hyperlink ref="C279" r:id="rId124" xr:uid="{BB7D76D7-D189-4B6E-9BA4-878B89FBD4B5}"/>
    <hyperlink ref="B281" r:id="rId125" xr:uid="{0420FF93-2C04-40C9-B010-1718AD1932A8}"/>
    <hyperlink ref="C281" r:id="rId126" display="Pendiente Aprobacion" xr:uid="{649CBB39-5D35-44F2-BAAD-D4BEC3F53578}"/>
    <hyperlink ref="C275" r:id="rId127" xr:uid="{5982A460-AFF8-4C94-8FEF-E07F173346AF}"/>
    <hyperlink ref="C271" r:id="rId128" xr:uid="{CB8B02F6-7C3D-4E81-A23E-36B05099C67C}"/>
    <hyperlink ref="B282:B299" r:id="rId129" display="FBP-03705" xr:uid="{0E10F33D-991D-422B-A76D-F83A29F106E1}"/>
    <hyperlink ref="C282:C299" r:id="rId130" display="WILLIAM LOZADA" xr:uid="{481C9598-AA6E-4D08-A868-B807E265CA98}"/>
    <hyperlink ref="C230" r:id="rId131" xr:uid="{4EFFD8DC-4B4F-4775-9BB5-305E43B35E2B}"/>
    <hyperlink ref="B300" r:id="rId132" xr:uid="{759A9FB3-4759-4FD3-B03C-1F05610A42E2}"/>
    <hyperlink ref="C300" r:id="rId133" xr:uid="{57DE9DCD-90AA-4F21-AA08-78CC6877D0E6}"/>
    <hyperlink ref="B301" r:id="rId134" xr:uid="{780A2531-A634-4B47-8F2C-DEF3DE0B21F0}"/>
    <hyperlink ref="C302" r:id="rId135" xr:uid="{28009657-2155-43C1-A967-7602F802BE23}"/>
    <hyperlink ref="B302" r:id="rId136" xr:uid="{70E52AED-BDF2-4F8D-86C3-C25CE4178576}"/>
    <hyperlink ref="C280" r:id="rId137" xr:uid="{26048F56-B20A-4F1C-A5D0-457A963D5878}"/>
    <hyperlink ref="C303" r:id="rId138" xr:uid="{76218003-113B-4A9C-9CFF-5158C76E7997}"/>
    <hyperlink ref="B303" r:id="rId139" xr:uid="{A400FB8D-1A4D-4D8D-856D-D48AC971C741}"/>
    <hyperlink ref="B304" r:id="rId140" xr:uid="{5A715F21-8F11-44B8-9E34-EA28D8949519}"/>
    <hyperlink ref="C304" r:id="rId141" xr:uid="{ECE202BF-5C13-4535-9191-95B064F78C22}"/>
    <hyperlink ref="C301" r:id="rId142" xr:uid="{3CE98C51-DE11-4892-826E-6B08AA793415}"/>
    <hyperlink ref="B305" r:id="rId143" xr:uid="{E45948BA-C155-403E-B9DE-6A033C5FE147}"/>
    <hyperlink ref="C306" r:id="rId144" xr:uid="{B461A3D2-80D7-4510-9BCE-7C1382087DDB}"/>
    <hyperlink ref="B306" r:id="rId145" xr:uid="{FC4F694D-B271-4BD0-99D3-0BA912F6025F}"/>
    <hyperlink ref="B307" r:id="rId146" xr:uid="{CCB2B51A-B6AC-491F-A7A5-15790BECC6CC}"/>
    <hyperlink ref="C305" r:id="rId147" xr:uid="{314764F8-98F8-454D-94AB-396C2A3BC0CD}"/>
    <hyperlink ref="B308" r:id="rId148" xr:uid="{E583CE69-9268-46B6-ABD2-8DA5891A8FB5}"/>
    <hyperlink ref="B309" r:id="rId149" xr:uid="{06C0CDA7-20E1-4760-A858-7A3623F6A462}"/>
    <hyperlink ref="B310" r:id="rId150" xr:uid="{BF6695F5-5FB7-404B-8AB0-FB6C7E4DD673}"/>
    <hyperlink ref="B311" r:id="rId151" xr:uid="{9987C5F6-2BE3-4038-B5B8-5176CE708E45}"/>
    <hyperlink ref="B312" r:id="rId152" xr:uid="{DF8CB802-8E04-4398-A18C-9E40F396064E}"/>
    <hyperlink ref="C312" r:id="rId153" xr:uid="{58FEC80B-1687-41CF-9A49-99A3978A2CAB}"/>
    <hyperlink ref="C313" r:id="rId154" xr:uid="{7B23A8FB-778C-4601-A3AE-587E3983D084}"/>
    <hyperlink ref="B313" r:id="rId155" xr:uid="{1F920F8B-5078-427C-8762-E13492F5EC87}"/>
    <hyperlink ref="C307" r:id="rId156" xr:uid="{98013CCC-910F-4058-A66E-132B1CA909EA}"/>
    <hyperlink ref="C308" r:id="rId157" display="ANTICIPOS DHL" xr:uid="{B8014BDF-6652-4D58-8EEA-A501E24A7BA5}"/>
    <hyperlink ref="C274" r:id="rId158" xr:uid="{FF8154E0-EC24-476B-B951-4FE709AC65AD}"/>
    <hyperlink ref="B314" r:id="rId159" xr:uid="{7018239F-8454-4479-A6DA-361E1A5293A2}"/>
    <hyperlink ref="B315" r:id="rId160" xr:uid="{DF696B38-80F0-446A-B575-01C142375F39}"/>
    <hyperlink ref="B316" r:id="rId161" xr:uid="{075E6F69-0145-427B-8123-312A838D7BA5}"/>
    <hyperlink ref="B205" r:id="rId162" xr:uid="{8A48FC52-03AF-4849-AD7C-4C37F8EEAA89}"/>
    <hyperlink ref="B327" r:id="rId163" xr:uid="{27B48101-9DBB-4A97-B9EB-163A10CDBF86}"/>
    <hyperlink ref="B328" r:id="rId164" xr:uid="{98A701DB-CA63-44EA-812E-31B07487DC96}"/>
    <hyperlink ref="B329" r:id="rId165" xr:uid="{621887A5-B06B-48E0-A794-792408B7DA50}"/>
    <hyperlink ref="B330" r:id="rId166" xr:uid="{705A3A43-BCD6-4078-A116-04C9E06D208D}"/>
    <hyperlink ref="B331" r:id="rId167" xr:uid="{7AF08056-4B6E-43DA-B273-A64FBA793982}"/>
    <hyperlink ref="C327" r:id="rId168" xr:uid="{80816B27-F1C4-4118-9954-B01A82C263D1}"/>
    <hyperlink ref="C328" r:id="rId169" xr:uid="{6F9738C4-C5FB-4813-858A-3D5111FB7169}"/>
    <hyperlink ref="C329" r:id="rId170" xr:uid="{C89A651B-802A-42DE-93B8-A1961A7929AB}"/>
    <hyperlink ref="C330" r:id="rId171" xr:uid="{506E0D7D-8621-46DA-86E3-2836298E206B}"/>
    <hyperlink ref="C331" r:id="rId172" xr:uid="{0E302035-A4D5-4C5B-8335-920393BE5F2F}"/>
    <hyperlink ref="C245" r:id="rId173" xr:uid="{3B10C12D-A163-4C53-80FA-EB2EF9F94969}"/>
    <hyperlink ref="C239" r:id="rId174" xr:uid="{484BEA64-AA9F-4F40-A510-D64F34DDB485}"/>
    <hyperlink ref="C314" r:id="rId175" xr:uid="{58C0CC6F-D72D-4BC6-8C9C-08632C098DAF}"/>
    <hyperlink ref="C315" r:id="rId176" xr:uid="{D00A5BB9-C69A-4C43-B337-6316B5B30FB7}"/>
    <hyperlink ref="B332" r:id="rId177" xr:uid="{B69AD445-64E5-44CB-9B8F-B0BB7CF7C1CC}"/>
    <hyperlink ref="C332" r:id="rId178" xr:uid="{F89F4205-FED4-45DD-BC34-71CFFA38A13C}"/>
    <hyperlink ref="B334" r:id="rId179" display="FBP-03721" xr:uid="{8512FDCB-AB6F-4FB4-B65F-A087F04DAB7E}"/>
    <hyperlink ref="B335" r:id="rId180" display="FBP-03721" xr:uid="{913E004C-AC5E-493F-87B2-1FF4CBF6FE64}"/>
    <hyperlink ref="B336" r:id="rId181" display="FBP-03721" xr:uid="{CE127688-58AC-4F53-A709-79CF01F8A6E5}"/>
    <hyperlink ref="B337" r:id="rId182" display="FBP-03721" xr:uid="{DCC4D04D-B054-4761-97A0-3ADB2C4FE33D}"/>
    <hyperlink ref="B338" r:id="rId183" display="FBP-03721" xr:uid="{E53CCEB6-7E46-4B32-943E-46676173F9F0}"/>
    <hyperlink ref="B339" r:id="rId184" display="FBP-03721" xr:uid="{DB9EB68B-6872-41C6-AE69-3F6819C24B1E}"/>
    <hyperlink ref="C337" r:id="rId185" xr:uid="{D1C92E6D-D95D-4A46-97D2-D937E572E53C}"/>
    <hyperlink ref="C338" r:id="rId186" xr:uid="{ABF01C1D-1631-4CD6-A75C-C349291D89A9}"/>
    <hyperlink ref="C339" r:id="rId187" xr:uid="{A2E8BF67-2524-4D4B-829F-BE84927D84DB}"/>
    <hyperlink ref="B340" r:id="rId188" display="FBP-03733" xr:uid="{1F864FF7-E558-4382-B764-ACF4FFD46B5D}"/>
    <hyperlink ref="C340" r:id="rId189" xr:uid="{8DC4A52F-724A-42D3-BD44-864B005122F3}"/>
    <hyperlink ref="B341" r:id="rId190" xr:uid="{FDB4B9B5-0039-474F-81F9-151CA8603DE2}"/>
    <hyperlink ref="C77" r:id="rId191" xr:uid="{7CBE2235-4180-45BB-B5FB-1D217D9F38FD}"/>
    <hyperlink ref="B176" r:id="rId192" xr:uid="{140F0866-47ED-4A59-ABEB-CB211723FE5B}"/>
    <hyperlink ref="C175" r:id="rId193" display="OK" xr:uid="{B161B10C-383B-4183-80A1-1815FA222289}"/>
    <hyperlink ref="B175" r:id="rId194" xr:uid="{244097F7-7C3C-4719-AB1D-2989F022223B}"/>
    <hyperlink ref="C164" r:id="rId195" display="OK" xr:uid="{EC63FB76-4BFF-44CD-BBAF-0DBEA58268F0}"/>
    <hyperlink ref="C167:C170" r:id="rId196" display="OK" xr:uid="{2D7BFF00-C622-4520-912A-3DEEF2793580}"/>
    <hyperlink ref="C174" r:id="rId197" display="OK" xr:uid="{A3BC3FB0-922A-4DED-B51F-15292BC97103}"/>
    <hyperlink ref="B174" r:id="rId198" xr:uid="{79DA57A3-48A6-436A-AB04-824EFBF8A915}"/>
    <hyperlink ref="B173" r:id="rId199" xr:uid="{97AA46C1-8ABC-4334-B111-3A5B11AF42CE}"/>
    <hyperlink ref="B172" r:id="rId200" xr:uid="{E76FB186-13A5-4C31-BEBE-E5B58AED14E7}"/>
    <hyperlink ref="B171" r:id="rId201" xr:uid="{C0B24C6D-0358-485D-9F44-26FA770E304D}"/>
    <hyperlink ref="C124:C125" r:id="rId202" display="Pendiente Aprobacion" xr:uid="{782CE26D-B450-4E17-9924-65B4D5085789}"/>
    <hyperlink ref="B167:B170" r:id="rId203" display="FPB-03625" xr:uid="{3F6E8278-96BF-490C-B5B7-04C447B75481}"/>
    <hyperlink ref="B166" r:id="rId204" xr:uid="{9EF54AD5-8AC6-490F-8D91-47317D1B9E90}"/>
    <hyperlink ref="C165" r:id="rId205" display="OK" xr:uid="{3417ADE5-E80F-40A6-AF93-5B41DE388488}"/>
    <hyperlink ref="B165" r:id="rId206" xr:uid="{433021DC-F3E6-4C14-B449-A219068E78ED}"/>
    <hyperlink ref="B164" r:id="rId207" xr:uid="{6A274CB5-4ED2-45BB-A61F-522628E8AE4A}"/>
    <hyperlink ref="C163" r:id="rId208" display="OK" xr:uid="{6809AA84-AC9C-453A-9575-5E04FABCBC10}"/>
    <hyperlink ref="B163" r:id="rId209" xr:uid="{27DC3BD5-0FE7-4ECE-9C65-AEEA144694E1}"/>
    <hyperlink ref="C162" r:id="rId210" display="OK" xr:uid="{D2C8BF31-C840-4B55-94A1-A17CF8092B80}"/>
    <hyperlink ref="B162" r:id="rId211" xr:uid="{1E041C1B-701D-4A63-A8DC-8FBF4C72DF6C}"/>
    <hyperlink ref="C161" r:id="rId212" display="OK" xr:uid="{3D468612-4FBA-436B-92F3-8774C3B09FC2}"/>
    <hyperlink ref="C84:C86" r:id="rId213" display="OK" xr:uid="{69D8C769-F047-4D44-8F7A-662D17B013E0}"/>
    <hyperlink ref="C80" r:id="rId214" display="OK" xr:uid="{1B25F8B9-FE0C-4508-95D0-535D010872B4}"/>
    <hyperlink ref="C78" r:id="rId215" display="OK" xr:uid="{BF27EF1C-CBC6-47E0-BAE2-1CB32FFC75E8}"/>
    <hyperlink ref="C49" r:id="rId216" display="OK" xr:uid="{63395A87-1792-4C23-9519-D063BABA6D38}"/>
    <hyperlink ref="C48" r:id="rId217" display="OK" xr:uid="{978AD7A6-E69D-40AC-A91E-2F75352C38EF}"/>
    <hyperlink ref="C33:C34" r:id="rId218" display="OK" xr:uid="{C74395B2-1B5D-4FEF-833B-A1012B3FDC06}"/>
    <hyperlink ref="C17" r:id="rId219" display="OK" xr:uid="{9435F43F-20AD-4E54-831A-AFFA19ACC3C2}"/>
    <hyperlink ref="C16" r:id="rId220" display="OK" xr:uid="{1F9D3AE8-21E1-4E51-B1A8-DEA85C21B150}"/>
    <hyperlink ref="C8" r:id="rId221" display="OK" xr:uid="{96EA1089-A526-4D5F-9671-7027E0355FCD}"/>
    <hyperlink ref="C7" r:id="rId222" display="OK" xr:uid="{DE7F3EFC-1A05-4315-8C51-5699D5F8042C}"/>
    <hyperlink ref="C113" r:id="rId223" display="OK" xr:uid="{65070510-27B8-4A73-939E-EB51A9FA4877}"/>
    <hyperlink ref="B161" r:id="rId224" xr:uid="{E8ED3405-AE28-4006-BB2B-CED1438639A2}"/>
    <hyperlink ref="C160" r:id="rId225" display="OK" xr:uid="{E1988292-802D-4A02-9D41-4F57682ABDE8}"/>
    <hyperlink ref="C154" r:id="rId226" display="Pendiente Aprobacion" xr:uid="{B284F7A7-1BB1-4B28-9EC2-25959D25A6E0}"/>
    <hyperlink ref="B160" r:id="rId227" xr:uid="{0C0472B7-05C0-48FB-B1CA-7E0DC06E29A7}"/>
    <hyperlink ref="C159" r:id="rId228" display="OK" xr:uid="{165A1EAA-1BAA-43BC-AFF8-C5652D698308}"/>
    <hyperlink ref="B159" r:id="rId229" xr:uid="{F01CA69A-46EF-4B4D-B0B9-6DEF67A5C43A}"/>
    <hyperlink ref="C158" r:id="rId230" display="OK" xr:uid="{10AB221E-B8F2-4576-83E1-F18F4952D065}"/>
    <hyperlink ref="C157" r:id="rId231" display="OK" xr:uid="{100542A0-7529-4CCF-8BD7-276FCFD03695}"/>
    <hyperlink ref="C156" r:id="rId232" display="OK" xr:uid="{D6832473-A564-4E59-9065-B6B6D98CC4A6}"/>
    <hyperlink ref="B158" r:id="rId233" xr:uid="{F53F7F55-4D34-495B-BBFF-F3DA117F5268}"/>
    <hyperlink ref="B157" r:id="rId234" xr:uid="{A64B6BF6-3D33-4550-85E5-EB27E8FD417C}"/>
    <hyperlink ref="B156" r:id="rId235" xr:uid="{26419EE5-41D6-4B6C-9384-D74DF545F7D5}"/>
    <hyperlink ref="C126" r:id="rId236" display="OK" xr:uid="{AE48323D-DB2C-43EC-AA49-7D51DC60BF76}"/>
    <hyperlink ref="C117" r:id="rId237" display="OK" xr:uid="{835F80BC-E490-47AC-B824-D66E6719733E}"/>
    <hyperlink ref="C112" r:id="rId238" display="OK" xr:uid="{7E9D87FE-6021-42AE-8F6B-1AC90F321680}"/>
    <hyperlink ref="C105" r:id="rId239" display="OK" xr:uid="{C5C34237-23A0-45D5-A54E-3A1075FBBBA4}"/>
    <hyperlink ref="C97" r:id="rId240" display="OK" xr:uid="{964A5FE7-0D70-4905-9391-9E989B708F13}"/>
    <hyperlink ref="C92" r:id="rId241" display="OK" xr:uid="{9100EF55-9C29-477C-9DFE-8631347F3239}"/>
    <hyperlink ref="C36" r:id="rId242" display="OK" xr:uid="{64AA2406-FA36-4375-B372-50374C2E4B26}"/>
    <hyperlink ref="C155" r:id="rId243" display="OK" xr:uid="{1C2A280D-E38D-4078-80F2-AED827DA04A6}"/>
    <hyperlink ref="B155" r:id="rId244" xr:uid="{F6A02400-30AF-42C9-A835-92A0640A4602}"/>
    <hyperlink ref="C153" r:id="rId245" display="OK" xr:uid="{48A828E8-69BB-43FF-9903-478C0CEA55D2}"/>
    <hyperlink ref="B154" r:id="rId246" xr:uid="{11066849-2AAF-47C8-91EE-F02AC1056106}"/>
    <hyperlink ref="C95" r:id="rId247" display="OK" xr:uid="{9B67A2AE-B444-4F61-8663-C36095B3934C}"/>
    <hyperlink ref="C73" r:id="rId248" display="OK" xr:uid="{3B3F35CB-DB19-4D2A-B4DF-BA4C21F9ECAC}"/>
    <hyperlink ref="C121" r:id="rId249" display="OK" xr:uid="{8BBCCF75-C70F-42CC-AF3B-03688C671BF3}"/>
    <hyperlink ref="C116" r:id="rId250" display="OK" xr:uid="{37D7097B-7422-475B-A355-98639A5B9959}"/>
    <hyperlink ref="C115" r:id="rId251" display="OK" xr:uid="{446C55E8-375B-4259-A64F-49120FAE360A}"/>
    <hyperlink ref="C114" r:id="rId252" display="OK" xr:uid="{CBD45549-E77A-4321-9E01-F1118333A67E}"/>
    <hyperlink ref="B153" r:id="rId253" xr:uid="{F9490E1F-0027-451A-9FE4-5E70950595EE}"/>
    <hyperlink ref="C127" r:id="rId254" display="OK" xr:uid="{122F7F5E-4F05-43F4-9956-554DD7E3C0AE}"/>
    <hyperlink ref="C120" r:id="rId255" display="OK" xr:uid="{961BD597-7AC9-4520-A8D8-3A39C7FAD1D9}"/>
    <hyperlink ref="C107" r:id="rId256" display="OK" xr:uid="{0DB3B1EE-890B-4E1B-AC08-8C69B76E9F8A}"/>
    <hyperlink ref="C18" r:id="rId257" display="OK" xr:uid="{3CB1DEEB-4BB2-490E-9B04-2F1E07D6CD0F}"/>
    <hyperlink ref="C35" r:id="rId258" display="OK" xr:uid="{D34756BF-5327-43F6-9469-C7DD913A5FCE}"/>
    <hyperlink ref="C11" r:id="rId259" display="OK" xr:uid="{70B1673E-ED6B-49E6-9BE1-BCBA941F4B98}"/>
    <hyperlink ref="C122" r:id="rId260" display="OK" xr:uid="{B83957BE-B2FD-484F-A147-48B0D68AA510}"/>
    <hyperlink ref="C91" r:id="rId261" display="OK" xr:uid="{BA25361F-F49B-457B-801F-CEC7C7C8BD5F}"/>
    <hyperlink ref="C90" r:id="rId262" display="OK" xr:uid="{CD884BB6-85C4-4371-A51C-F0771963EAD2}"/>
    <hyperlink ref="C89" r:id="rId263" display="OK" xr:uid="{A65F7E55-A50A-4836-B704-75B05B23608C}"/>
    <hyperlink ref="C88" r:id="rId264" display="OK" xr:uid="{69FA9439-E7D8-4AFA-BDCF-6FB0C0FC36CC}"/>
    <hyperlink ref="C2" r:id="rId265" display="OK" xr:uid="{0F1CDED0-5BB5-48B1-A05E-3132E3657DC3}"/>
    <hyperlink ref="C152" r:id="rId266" display="OK" xr:uid="{91036181-36A6-4BAE-B3D1-E6AA49DF8A5E}"/>
    <hyperlink ref="C151" r:id="rId267" display="OK" xr:uid="{6179147A-5CF6-4B38-9A47-AD1CF8BA71EF}"/>
    <hyperlink ref="C150" r:id="rId268" display="OK" xr:uid="{E3DD19DE-D044-4739-94B7-3425F2C85DFA}"/>
    <hyperlink ref="C123" r:id="rId269" display="OK" xr:uid="{C4F8D4F3-D106-48AD-9D6D-FFBE413BC2FA}"/>
    <hyperlink ref="C119" r:id="rId270" display="OK" xr:uid="{20369121-CA11-4BD8-88BC-DEC7924441CA}"/>
    <hyperlink ref="C118" r:id="rId271" display="OK" xr:uid="{17CBEFA3-0C7C-4648-8BD9-00656DB58A93}"/>
    <hyperlink ref="B152" r:id="rId272" xr:uid="{17FBAF4E-5B94-473E-85BC-693194543525}"/>
    <hyperlink ref="B151" r:id="rId273" xr:uid="{719C83B7-9572-4648-9718-523BB4B455F9}"/>
    <hyperlink ref="B150" r:id="rId274" xr:uid="{3FA9F28B-934C-4B5E-BE50-5FE03F9EFB03}"/>
    <hyperlink ref="B139" r:id="rId275" xr:uid="{399226E5-50E3-4D52-8EE5-DDA0D713F1B9}"/>
    <hyperlink ref="B128" r:id="rId276" xr:uid="{E8223BA5-0B22-480A-BC73-DA2008D60261}"/>
    <hyperlink ref="B127" r:id="rId277" xr:uid="{407394A9-96C2-4E29-9E72-99F7521A8341}"/>
    <hyperlink ref="B126" r:id="rId278" xr:uid="{B86E8DF5-C06A-42FE-B5AD-65CEDE572443}"/>
    <hyperlink ref="B124" r:id="rId279" xr:uid="{CBCBBA31-8C7B-449D-879E-61EF6CDBDD51}"/>
    <hyperlink ref="B123" r:id="rId280" xr:uid="{877DC50E-FE74-48C4-B3ED-C5731BF0605E}"/>
    <hyperlink ref="B122" r:id="rId281" xr:uid="{85DCAADD-7423-4105-BE6F-7B13E3B376D4}"/>
    <hyperlink ref="B121" r:id="rId282" xr:uid="{42D3F70C-30E0-4AE0-B1DC-7BAD0F957912}"/>
    <hyperlink ref="B120" r:id="rId283" xr:uid="{8A6227C6-0E4C-4C61-B603-6FFACC5E2324}"/>
    <hyperlink ref="B119" r:id="rId284" xr:uid="{97C93510-017A-46DC-9EEF-70514A471AEF}"/>
    <hyperlink ref="B118" r:id="rId285" xr:uid="{F2923D88-CE50-4C68-B88A-5417B8821399}"/>
    <hyperlink ref="B117" r:id="rId286" xr:uid="{5C43E311-434D-45C0-B459-B7AF1201DC2E}"/>
    <hyperlink ref="B116" r:id="rId287" xr:uid="{683CA256-7E8F-47FD-8E67-9C63FF23F3EC}"/>
    <hyperlink ref="B115" r:id="rId288" xr:uid="{7D4569AC-A091-4397-BA3D-7F044F884D01}"/>
    <hyperlink ref="B114" r:id="rId289" xr:uid="{1AA7B52C-F7AA-4715-AB2C-E6EB41CCEE7D}"/>
    <hyperlink ref="B113" r:id="rId290" xr:uid="{5AE1BD16-9948-4530-9ACE-340171049616}"/>
    <hyperlink ref="B112" r:id="rId291" xr:uid="{742A81B5-6B61-4526-82C8-B33E1DABF572}"/>
    <hyperlink ref="C111" r:id="rId292" display="OK" xr:uid="{717F70BA-2010-4677-A1B5-12779960DE0B}"/>
    <hyperlink ref="B111" r:id="rId293" xr:uid="{DF22D3DC-B826-4788-B50C-B557EB8EB07C}"/>
    <hyperlink ref="C110" r:id="rId294" display="OK" xr:uid="{2AD653C7-E732-4C0E-ABD7-B297DD9A00CF}"/>
    <hyperlink ref="B110" r:id="rId295" xr:uid="{8546C353-38A2-4784-9F7D-4337F7B62C0D}"/>
    <hyperlink ref="B109" r:id="rId296" xr:uid="{53D82D01-65EB-4321-B634-2BCAEF842552}"/>
    <hyperlink ref="B108" r:id="rId297" xr:uid="{0B385259-24AE-45E1-9B5F-7647093678B2}"/>
    <hyperlink ref="B107" r:id="rId298" xr:uid="{7296C6BA-565D-4929-AA58-D6C202347A25}"/>
    <hyperlink ref="C100" r:id="rId299" display="OK" xr:uid="{1689301A-6BF8-45FB-A7E8-231CD8524929}"/>
    <hyperlink ref="C99" r:id="rId300" display="OK" xr:uid="{288B2BFA-C1AD-46AD-B9C5-471D27BBD6A0}"/>
    <hyperlink ref="C19" r:id="rId301" display="OK" xr:uid="{4FD0F305-910B-41E5-870E-E9DA4F046799}"/>
    <hyperlink ref="B106" r:id="rId302" xr:uid="{0FF323DD-FA0A-4F11-A4FB-E78C91D80529}"/>
    <hyperlink ref="C101" r:id="rId303" display="OK" xr:uid="{5819A8BC-2FA0-48C1-A860-C474B503FEDF}"/>
    <hyperlink ref="C98" r:id="rId304" display="OK" xr:uid="{D5FA7908-87A6-453E-95BB-2FE93419C533}"/>
    <hyperlink ref="C83" r:id="rId305" display="OK" xr:uid="{B72CEC46-A1A0-4838-8E2C-6B16AA2D41D0}"/>
    <hyperlink ref="C82" r:id="rId306" display="OK" xr:uid="{D3C23C7F-A8AE-42C5-8B25-40DF3DA09FED}"/>
    <hyperlink ref="C81" r:id="rId307" display="OK" xr:uid="{09672772-0C56-4D2A-8BDF-C13E24CC665C}"/>
    <hyperlink ref="C79" r:id="rId308" display="OK" xr:uid="{ADBBDEA6-CECD-4BF4-8554-8EE1D28C6B70}"/>
    <hyperlink ref="C38" r:id="rId309" display="OK" xr:uid="{39152399-F85A-4300-BF0C-8A75D97DC4A0}"/>
    <hyperlink ref="C37" r:id="rId310" display="OK" xr:uid="{9846CEE8-A0F7-40D2-97A4-77F3DABA63CB}"/>
    <hyperlink ref="C31:C32" r:id="rId311" display="OK" xr:uid="{5B2C292A-201A-4CE3-B73B-E3012CB0543F}"/>
    <hyperlink ref="C20:C28" r:id="rId312" display="OK" xr:uid="{3A18DFE1-830C-46C9-9D7C-B189B6088D4D}"/>
    <hyperlink ref="C12:C15" r:id="rId313" display="OK" xr:uid="{D0B35748-D277-4D14-8DE8-9A5DFC820412}"/>
    <hyperlink ref="C5" r:id="rId314" display="OK" xr:uid="{393FC760-3849-4A3A-B7E9-C9C153B54C89}"/>
    <hyperlink ref="C4" r:id="rId315" display="OK" xr:uid="{187D6893-F54E-4569-B2D3-5C94A8725D6C}"/>
    <hyperlink ref="C3" r:id="rId316" display="OK" xr:uid="{3FD1ED80-47E6-4843-A295-386445AFCEF5}"/>
    <hyperlink ref="C87" r:id="rId317" display="OK" xr:uid="{87D8FA77-4D5D-419E-B553-71152FC97F23}"/>
    <hyperlink ref="C76" r:id="rId318" display="OK" xr:uid="{AB068C6E-2D26-421D-9A72-E0B695BA292E}"/>
    <hyperlink ref="C47" r:id="rId319" display="OK" xr:uid="{577484F7-B921-4702-987B-38638412C95B}"/>
    <hyperlink ref="C9" r:id="rId320" display="OK" xr:uid="{09F1F514-A40B-4706-8F3F-D464406B5524}"/>
    <hyperlink ref="C29:C30" r:id="rId321" display="OK" xr:uid="{6A7398BF-38F6-45FA-8627-9898D815CB73}"/>
    <hyperlink ref="C75" r:id="rId322" display="OK" xr:uid="{EC9F4172-AA91-4E8E-9F4F-2BAE50848107}"/>
    <hyperlink ref="C39" r:id="rId323" display="OK" xr:uid="{A7D70710-5194-4C1D-9F46-772C63468F02}"/>
    <hyperlink ref="B105" r:id="rId324" xr:uid="{B43E379D-A785-46B2-8C70-B64EB45ABDF8}"/>
    <hyperlink ref="B104" r:id="rId325" xr:uid="{2C065EFF-804B-4402-8F8E-42F98E359C28}"/>
    <hyperlink ref="B103" r:id="rId326" xr:uid="{279E5BFC-FCA3-49C0-BCC9-3CC40798F78A}"/>
    <hyperlink ref="B102" r:id="rId327" xr:uid="{74C46ABF-2638-4B55-881E-819A0551CD0D}"/>
    <hyperlink ref="B101" r:id="rId328" xr:uid="{28B23E8B-FA59-4110-B4DE-899F9AA6F838}"/>
    <hyperlink ref="B100" r:id="rId329" xr:uid="{307C3EB6-7759-4322-87C3-246088932283}"/>
    <hyperlink ref="B99" r:id="rId330" xr:uid="{E76A27BC-BF0E-44BD-88CE-9F109B56714B}"/>
    <hyperlink ref="B98" r:id="rId331" display="FPB-03574" xr:uid="{F64F94D9-1B4A-4303-9C90-5141630B8BB6}"/>
    <hyperlink ref="B97" r:id="rId332" display="FPB-03573" xr:uid="{F35923F2-7184-4696-9D01-FB22E27ED4CC}"/>
    <hyperlink ref="B96" r:id="rId333" display="FPB-03572" xr:uid="{B7967570-83D1-4F99-9FC9-066E0B2394A8}"/>
    <hyperlink ref="B95" r:id="rId334" display="FPB-03571" xr:uid="{A1995B7C-DB1A-40B4-932C-719348E20E72}"/>
    <hyperlink ref="B94" r:id="rId335" display="FPB-03570" xr:uid="{3E5C2429-7C75-4DCD-BDA9-5823CE2F203A}"/>
    <hyperlink ref="B93" r:id="rId336" display="FPB-03569" xr:uid="{3A92AE68-A7D5-4428-8CC6-7C983DCCBCC7}"/>
    <hyperlink ref="B92" r:id="rId337" xr:uid="{786DA2EC-E9B5-4EDA-87C8-B7862B5BCC01}"/>
    <hyperlink ref="B91" r:id="rId338" xr:uid="{DB656FD3-ACCC-4BFC-B5EF-C2EDCCE47C70}"/>
    <hyperlink ref="B90" r:id="rId339" xr:uid="{2AF6C668-AFE6-4A46-BBBE-1634B12755CD}"/>
    <hyperlink ref="B89" r:id="rId340" xr:uid="{B7CE1360-323A-43E4-865A-4AF33D410356}"/>
    <hyperlink ref="B88" r:id="rId341" xr:uid="{F56EF7C0-E4FE-48A4-995E-9D6C8C0341F2}"/>
    <hyperlink ref="B87" r:id="rId342" xr:uid="{96AFB103-BECA-4EFC-AD19-3E0A94A762C7}"/>
    <hyperlink ref="B84" r:id="rId343" xr:uid="{581BA768-6810-41A1-928D-0E54C49C3706}"/>
    <hyperlink ref="B83" r:id="rId344" xr:uid="{402952B7-2307-436E-883F-53E87DA9638C}"/>
    <hyperlink ref="B82" r:id="rId345" xr:uid="{06272A08-F53D-4044-BB1B-13B9410F6978}"/>
    <hyperlink ref="B81" r:id="rId346" xr:uid="{E499D58A-6186-4892-9594-4E022DAB1BF6}"/>
    <hyperlink ref="B80" r:id="rId347" xr:uid="{C51B5B73-9E46-415F-B5FE-EB543A5507AE}"/>
    <hyperlink ref="B79" r:id="rId348" xr:uid="{552E9D23-A73C-44C9-84C3-1EB2D4A3CC6D}"/>
    <hyperlink ref="B78" r:id="rId349" xr:uid="{8DE20C3A-0312-431D-A20D-A67B6DFE51EA}"/>
    <hyperlink ref="B77" r:id="rId350" xr:uid="{3BAC3ADD-1E74-49B5-8581-0AA07772687B}"/>
    <hyperlink ref="B62" r:id="rId351" xr:uid="{DA2B2F7D-1D53-42DB-81E4-6D82E0708898}"/>
    <hyperlink ref="B51" r:id="rId352" xr:uid="{D823FB97-475A-4824-8D3A-CA8D5513F5A8}"/>
    <hyperlink ref="B12" r:id="rId353" xr:uid="{8D7DA32A-2726-4896-8F1E-B0E4F6B73F03}"/>
    <hyperlink ref="B76" r:id="rId354" xr:uid="{09E1F6EA-29DE-45A9-B973-BBDB99A5373D}"/>
    <hyperlink ref="B75" r:id="rId355" xr:uid="{D162F41D-BE7F-432A-9AF7-3A723322164F}"/>
    <hyperlink ref="B39" r:id="rId356" display="04_ABRIL_PP_2020/TRANSMAMONAL FCT-20263.pdf" xr:uid="{5D410F0B-C15F-47B4-92EF-B7F77736CC39}"/>
    <hyperlink ref="B74" r:id="rId357" xr:uid="{5615B3C4-898A-402E-9B8F-25888525F3F5}"/>
    <hyperlink ref="B73" r:id="rId358" xr:uid="{FE2D742F-9846-479B-BE9B-B278BCD7A2C5}"/>
    <hyperlink ref="B50" r:id="rId359" display="FPB-03543" xr:uid="{21B4127D-B974-44CD-9C84-694AD9A74656}"/>
    <hyperlink ref="B49" r:id="rId360" xr:uid="{63C33AF2-CE38-4D92-AA2B-75EB4A3328BA}"/>
    <hyperlink ref="B48" r:id="rId361" xr:uid="{9A2BC267-3C2B-4A3A-8287-796CF486D8C3}"/>
    <hyperlink ref="B47" r:id="rId362" xr:uid="{6AB0EAD8-2D8B-4156-B0C1-F737EC28EC0A}"/>
    <hyperlink ref="B46" r:id="rId363" xr:uid="{76275BA6-A93F-437B-A8E0-5DBF992C775F}"/>
    <hyperlink ref="B38" r:id="rId364" xr:uid="{A2FF52B0-D468-4960-9333-B2DB07DBEA09}"/>
    <hyperlink ref="B37" r:id="rId365" xr:uid="{D7E5DBB5-46D6-4196-9366-86960B813706}"/>
    <hyperlink ref="B29" r:id="rId366" xr:uid="{69F31B74-4EF7-4B87-A338-909B0F11A82E}"/>
    <hyperlink ref="B36" r:id="rId367" xr:uid="{BD580E7D-94E3-4186-856A-EC6DAFB54978}"/>
    <hyperlink ref="B35" r:id="rId368" xr:uid="{603C0ABC-9560-4114-AD7E-6403ECEE9A4D}"/>
    <hyperlink ref="B33" r:id="rId369" xr:uid="{92F87625-13BC-4F68-95A1-1AB8081539A5}"/>
    <hyperlink ref="B31" r:id="rId370" xr:uid="{F57626C7-F7C2-465C-848C-208BB4187742}"/>
    <hyperlink ref="B18" r:id="rId371" xr:uid="{B2B7F748-5AD1-49B4-BC74-DE60B594A738}"/>
    <hyperlink ref="B20" r:id="rId372" xr:uid="{5AEC3B29-4E34-44F5-BC41-A061D6EC2D76}"/>
    <hyperlink ref="B19" r:id="rId373" xr:uid="{729F41AD-4854-4B30-A6C4-C223E701C064}"/>
    <hyperlink ref="B17" r:id="rId374" xr:uid="{7619AE17-2F4E-463A-B0AD-0170753A9CD3}"/>
    <hyperlink ref="B16" r:id="rId375" xr:uid="{D3BCA431-86DD-4A20-8E93-AD489AA342C7}"/>
    <hyperlink ref="B11" r:id="rId376" xr:uid="{2F649565-8159-4F7D-8390-69A41B8C21FE}"/>
    <hyperlink ref="B10" r:id="rId377" xr:uid="{CB44A129-7378-45A8-89BC-22758C41D7FE}"/>
    <hyperlink ref="B9" r:id="rId378" xr:uid="{B3BC8E18-CFD5-4BC7-8D91-6B0E8FB6645A}"/>
    <hyperlink ref="B8" r:id="rId379" xr:uid="{10A80A28-42ED-4B87-ADEF-D5C3AC8635B4}"/>
    <hyperlink ref="B7" r:id="rId380" xr:uid="{E5B6FC36-F372-4ED2-AD66-81C0CAB0F803}"/>
    <hyperlink ref="B6" r:id="rId381" xr:uid="{FE64645A-6ED2-4494-9843-A13A105426EE}"/>
    <hyperlink ref="B5" r:id="rId382" xr:uid="{BD5B4DF8-6313-4A79-834D-B86A126B7788}"/>
    <hyperlink ref="B4" r:id="rId383" xr:uid="{FCC6F211-B200-4754-8D81-F1E211D1489F}"/>
    <hyperlink ref="B3" r:id="rId384" xr:uid="{EC06DA3E-F351-4BD9-901B-5E967AC85973}"/>
    <hyperlink ref="B2" r:id="rId385" xr:uid="{78505C65-1F88-438E-80D3-389EC578C687}"/>
    <hyperlink ref="C173" r:id="rId386" display="Pendiente Aprobacion" xr:uid="{EB5F7C64-4775-4DF6-95E7-60780CBBB006}"/>
    <hyperlink ref="C309" r:id="rId387" xr:uid="{3E6C345B-BA38-4CAB-B6D6-984BA76E1A09}"/>
    <hyperlink ref="C310" r:id="rId388" xr:uid="{856D7188-5D7F-4585-A119-677D95360ED2}"/>
    <hyperlink ref="C311" r:id="rId389" xr:uid="{09FA1587-9C46-4829-A730-470CB914EB91}"/>
    <hyperlink ref="C278" r:id="rId390" xr:uid="{A607E3D9-B6AD-4B95-AB1F-DED2AC15E668}"/>
    <hyperlink ref="C316:C326" r:id="rId391" display="PEDIENTE POR APROBAR" xr:uid="{06204073-9307-44AE-A67C-9B71F600EFEC}"/>
    <hyperlink ref="B342" r:id="rId392" xr:uid="{762BC58F-8C89-4191-A124-3E1C00F157FA}"/>
    <hyperlink ref="B343" r:id="rId393" xr:uid="{739778E4-38F8-4C04-9D38-01333DB06017}"/>
    <hyperlink ref="B344" r:id="rId394" xr:uid="{F68D5F07-0540-489F-934F-679ABFC3211A}"/>
    <hyperlink ref="B345" r:id="rId395" xr:uid="{5BEA5228-1AA7-4066-93D8-AC1C98FCDA29}"/>
    <hyperlink ref="B346" r:id="rId396" xr:uid="{4261BA62-8941-4B67-BFDF-7B60AEDD9836}"/>
    <hyperlink ref="B347" r:id="rId397" xr:uid="{54B23ECF-FB58-40B0-A901-DF58C33C67AA}"/>
    <hyperlink ref="B348" r:id="rId398" xr:uid="{F197C3C8-46E0-42D2-ABD0-4A87B13E3C82}"/>
    <hyperlink ref="B349" r:id="rId399" xr:uid="{D1D8C373-446A-495B-A520-6A9C3BACCC81}"/>
    <hyperlink ref="B350" r:id="rId400" xr:uid="{41F4BCCD-7D63-4A0A-9C80-4DD77AE7327B}"/>
    <hyperlink ref="C350" r:id="rId401" display="PEDIENTE POR APROBAR" xr:uid="{FD7B3B7C-A20E-4961-8516-7CA03B913DA2}"/>
    <hyperlink ref="C333" r:id="rId402" display="PEDIENTE POR APROBAR" xr:uid="{588D586B-FE69-4F7D-A241-68745340E203}"/>
    <hyperlink ref="C334" r:id="rId403" display="PEDIENTE POR APROBAR" xr:uid="{29B34807-2BB5-401A-AC18-7BB17F334D35}"/>
    <hyperlink ref="B333" r:id="rId404" xr:uid="{16B26CF3-6EEE-4F48-A619-A060218177F8}"/>
    <hyperlink ref="B351" r:id="rId405" xr:uid="{C99EE79D-0BA8-476D-83AB-52500284973A}"/>
    <hyperlink ref="B352" r:id="rId406" xr:uid="{E854A414-D989-4101-808A-3109A9B12578}"/>
    <hyperlink ref="C352" r:id="rId407" display="PEDIENTE POR APROBAR" xr:uid="{C22FCDD9-E73F-4A93-B398-9E40E7C7A717}"/>
    <hyperlink ref="C351" r:id="rId408" display="PEDIENTE POR APROBAR" xr:uid="{B324C1DE-1005-4E0A-9399-8B5EBC705922}"/>
    <hyperlink ref="B353" r:id="rId409" xr:uid="{FDE25271-0DA5-419E-B5D3-818161119D44}"/>
    <hyperlink ref="B354" r:id="rId410" xr:uid="{2F0CCE7F-BD15-4071-99C5-3A77A8C2E036}"/>
    <hyperlink ref="C354" r:id="rId411" xr:uid="{4C9101E8-8AD4-4780-BCAB-AE74382AC25E}"/>
    <hyperlink ref="B355" r:id="rId412" xr:uid="{291E9384-5A91-49A4-9A21-8DADAA2207F9}"/>
    <hyperlink ref="B356" r:id="rId413" xr:uid="{7E82F52D-44F6-47A1-B576-D1A6A9AA57C9}"/>
    <hyperlink ref="C355" r:id="rId414" display="PEDIENTE POR APROBAR" xr:uid="{B73838F4-F2C8-48A0-8876-6CB5906DBC90}"/>
    <hyperlink ref="C238" r:id="rId415" xr:uid="{D5CBD423-210E-436B-8973-A91C907E2EAA}"/>
    <hyperlink ref="B360" r:id="rId416" xr:uid="{6D790D53-BCC3-4F62-A36E-9F53A3960CB4}"/>
    <hyperlink ref="B361" r:id="rId417" xr:uid="{B848C7E9-A6CD-4AD0-A7DB-CE640607826B}"/>
    <hyperlink ref="C362" r:id="rId418" xr:uid="{DABFCA2C-B631-4273-B83C-1EBD1C451E28}"/>
    <hyperlink ref="B362" r:id="rId419" xr:uid="{1B2932D9-8D7C-4213-865B-296DE74D5DA1}"/>
    <hyperlink ref="B363" r:id="rId420" xr:uid="{82175ADB-7D3E-421D-87AF-2D170BFF9314}"/>
    <hyperlink ref="B364" r:id="rId421" xr:uid="{BC5B9CAF-10AA-4034-91FA-62A1187C5EEB}"/>
    <hyperlink ref="B365" r:id="rId422" xr:uid="{4C0F7D44-0467-467B-9271-378C3EFC8832}"/>
    <hyperlink ref="B366" r:id="rId423" xr:uid="{0A2AD85E-01F8-44DF-B3C8-C28907E4D215}"/>
    <hyperlink ref="B367" r:id="rId424" xr:uid="{789D8251-A823-486F-9141-F43C162BB875}"/>
    <hyperlink ref="B357" r:id="rId425" xr:uid="{33CD9EEB-4697-47C9-B81C-22864778B627}"/>
    <hyperlink ref="B368" r:id="rId426" xr:uid="{26CE0E40-1F16-46EA-B214-CF6D90AB5649}"/>
    <hyperlink ref="C368" r:id="rId427" xr:uid="{60E9B255-FB7A-4467-B9E2-BC632AB33A80}"/>
    <hyperlink ref="B369" r:id="rId428" xr:uid="{D17B1EE1-4B24-4C9C-BBDC-EE67CB1AE128}"/>
    <hyperlink ref="B370" r:id="rId429" xr:uid="{80C7ACF8-AF96-455E-8738-7F9A3C61BA47}"/>
    <hyperlink ref="B371" r:id="rId430" xr:uid="{6296BD79-71D3-41AC-90D1-FC2A8546BB72}"/>
    <hyperlink ref="C371" r:id="rId431" display="PEDIENTE POR APROBAR" xr:uid="{F80AB011-97C5-42FF-87A9-A9F109CAD468}"/>
    <hyperlink ref="B372" r:id="rId432" xr:uid="{9D0F2783-35E9-44F2-BADA-069D29087016}"/>
  </hyperlinks>
  <pageMargins left="0.7" right="0.7" top="0.75" bottom="0.75" header="0.3" footer="0.3"/>
  <pageSetup orientation="portrait" horizontalDpi="4294967293" r:id="rId4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E0EF-4D8C-4AC3-AAFA-786B23289CE6}">
  <dimension ref="A1:Q432"/>
  <sheetViews>
    <sheetView tabSelected="1" zoomScaleNormal="100" workbookViewId="0">
      <pane xSplit="5" topLeftCell="F1" activePane="topRight" state="frozen"/>
      <selection pane="topRight"/>
    </sheetView>
  </sheetViews>
  <sheetFormatPr baseColWidth="10" defaultColWidth="11.42578125" defaultRowHeight="12.75" x14ac:dyDescent="0.2"/>
  <cols>
    <col min="1" max="1" width="11.5703125" style="3" bestFit="1" customWidth="1"/>
    <col min="2" max="2" width="10.85546875" style="115" bestFit="1" customWidth="1"/>
    <col min="3" max="3" width="24.7109375" style="1" bestFit="1" customWidth="1"/>
    <col min="4" max="4" width="20.5703125" style="1" bestFit="1" customWidth="1"/>
    <col min="5" max="5" width="51.140625" style="1" bestFit="1" customWidth="1"/>
    <col min="6" max="6" width="71.85546875" style="1" bestFit="1" customWidth="1"/>
    <col min="7" max="7" width="255.7109375" style="1" bestFit="1" customWidth="1"/>
    <col min="8" max="8" width="17.5703125" style="1" bestFit="1" customWidth="1"/>
    <col min="9" max="9" width="17.28515625" style="1" bestFit="1" customWidth="1"/>
    <col min="10" max="10" width="13.28515625" style="1" bestFit="1" customWidth="1"/>
    <col min="11" max="11" width="14.42578125" style="1" bestFit="1" customWidth="1"/>
    <col min="12" max="12" width="9" style="1" bestFit="1" customWidth="1"/>
    <col min="13" max="13" width="14.42578125" style="1" bestFit="1" customWidth="1"/>
    <col min="14" max="14" width="9.5703125" style="1" bestFit="1" customWidth="1"/>
    <col min="15" max="15" width="14.42578125" style="1" bestFit="1" customWidth="1"/>
    <col min="16" max="16" width="17.42578125" style="1" bestFit="1" customWidth="1"/>
    <col min="17" max="17" width="23.28515625" style="1" bestFit="1" customWidth="1"/>
    <col min="18" max="16384" width="11.42578125" style="4"/>
  </cols>
  <sheetData>
    <row r="1" spans="1:17" s="299" customFormat="1" ht="34.5" customHeight="1" collapsed="1" x14ac:dyDescent="0.25">
      <c r="A1" s="144" t="s">
        <v>0</v>
      </c>
      <c r="B1" s="144" t="s">
        <v>1</v>
      </c>
      <c r="C1" s="144" t="s">
        <v>2</v>
      </c>
      <c r="D1" s="144" t="s">
        <v>3</v>
      </c>
      <c r="E1" s="144" t="s">
        <v>4</v>
      </c>
      <c r="F1" s="144" t="s">
        <v>5</v>
      </c>
      <c r="G1" s="144" t="s">
        <v>6</v>
      </c>
      <c r="H1" s="144" t="s">
        <v>7</v>
      </c>
      <c r="I1" s="144" t="s">
        <v>8</v>
      </c>
      <c r="J1" s="144" t="s">
        <v>9</v>
      </c>
      <c r="K1" s="144" t="s">
        <v>10</v>
      </c>
      <c r="L1" s="144" t="s">
        <v>11</v>
      </c>
      <c r="M1" s="144" t="s">
        <v>12</v>
      </c>
      <c r="N1" s="144" t="s">
        <v>13</v>
      </c>
      <c r="O1" s="144" t="s">
        <v>14</v>
      </c>
      <c r="P1" s="144" t="s">
        <v>15</v>
      </c>
      <c r="Q1" s="296" t="s">
        <v>16</v>
      </c>
    </row>
    <row r="2" spans="1:17" s="5" customFormat="1" ht="31.5" x14ac:dyDescent="0.25">
      <c r="A2" s="32">
        <v>2255</v>
      </c>
      <c r="B2" s="146" t="s">
        <v>1849</v>
      </c>
      <c r="C2" s="23" t="s">
        <v>1867</v>
      </c>
      <c r="D2" s="35" t="s">
        <v>1832</v>
      </c>
      <c r="E2" s="35" t="s">
        <v>1566</v>
      </c>
      <c r="F2" s="65" t="s">
        <v>1833</v>
      </c>
      <c r="G2" s="43"/>
      <c r="H2" s="36">
        <v>43983</v>
      </c>
      <c r="I2" s="36">
        <v>43983</v>
      </c>
      <c r="J2" s="36">
        <v>44013</v>
      </c>
      <c r="K2" s="147">
        <v>900293</v>
      </c>
      <c r="L2" s="35">
        <v>171056</v>
      </c>
      <c r="M2" s="147">
        <f t="shared" ref="M2:M9" si="0">K2+L2</f>
        <v>1071349</v>
      </c>
      <c r="N2" s="35" t="s">
        <v>21</v>
      </c>
      <c r="O2" s="147">
        <v>900293</v>
      </c>
      <c r="P2" s="35" t="s">
        <v>1615</v>
      </c>
      <c r="Q2" s="297"/>
    </row>
    <row r="3" spans="1:17" s="5" customFormat="1" ht="31.5" x14ac:dyDescent="0.25">
      <c r="A3" s="32">
        <v>2256</v>
      </c>
      <c r="B3" s="148" t="s">
        <v>1850</v>
      </c>
      <c r="C3" s="23" t="s">
        <v>1867</v>
      </c>
      <c r="D3" s="35" t="s">
        <v>1835</v>
      </c>
      <c r="E3" s="35" t="s">
        <v>1566</v>
      </c>
      <c r="F3" s="65" t="s">
        <v>1836</v>
      </c>
      <c r="G3" s="35"/>
      <c r="H3" s="36">
        <v>43983</v>
      </c>
      <c r="I3" s="36">
        <v>43983</v>
      </c>
      <c r="J3" s="36">
        <v>44013</v>
      </c>
      <c r="K3" s="147">
        <v>900293</v>
      </c>
      <c r="L3" s="35">
        <v>171056</v>
      </c>
      <c r="M3" s="147">
        <f t="shared" si="0"/>
        <v>1071349</v>
      </c>
      <c r="N3" s="35" t="s">
        <v>21</v>
      </c>
      <c r="O3" s="147">
        <v>900293</v>
      </c>
      <c r="P3" s="35" t="s">
        <v>1615</v>
      </c>
      <c r="Q3" s="297"/>
    </row>
    <row r="4" spans="1:17" s="5" customFormat="1" ht="15.75" x14ac:dyDescent="0.25">
      <c r="A4" s="32">
        <v>2257</v>
      </c>
      <c r="B4" s="148" t="s">
        <v>1851</v>
      </c>
      <c r="C4" s="23" t="s">
        <v>1834</v>
      </c>
      <c r="D4" s="35" t="s">
        <v>1837</v>
      </c>
      <c r="E4" s="35" t="s">
        <v>1838</v>
      </c>
      <c r="F4" s="35" t="s">
        <v>1839</v>
      </c>
      <c r="G4" s="35"/>
      <c r="H4" s="36">
        <v>43983</v>
      </c>
      <c r="I4" s="36">
        <v>43983</v>
      </c>
      <c r="J4" s="36">
        <v>43997</v>
      </c>
      <c r="K4" s="147">
        <v>520000</v>
      </c>
      <c r="L4" s="35"/>
      <c r="M4" s="147">
        <f t="shared" si="0"/>
        <v>520000</v>
      </c>
      <c r="N4" s="35" t="s">
        <v>28</v>
      </c>
      <c r="O4" s="147">
        <v>0</v>
      </c>
      <c r="P4" s="35" t="s">
        <v>29</v>
      </c>
      <c r="Q4" s="297"/>
    </row>
    <row r="5" spans="1:17" s="5" customFormat="1" ht="15.75" x14ac:dyDescent="0.25">
      <c r="A5" s="32">
        <v>2258</v>
      </c>
      <c r="B5" s="148" t="s">
        <v>1852</v>
      </c>
      <c r="C5" s="23" t="s">
        <v>1450</v>
      </c>
      <c r="D5" s="35" t="s">
        <v>1840</v>
      </c>
      <c r="E5" s="35" t="s">
        <v>1841</v>
      </c>
      <c r="F5" s="35" t="s">
        <v>1842</v>
      </c>
      <c r="G5" s="35"/>
      <c r="H5" s="36">
        <v>43983</v>
      </c>
      <c r="I5" s="36">
        <v>43983</v>
      </c>
      <c r="J5" s="36">
        <v>43983</v>
      </c>
      <c r="K5" s="147">
        <v>11440000</v>
      </c>
      <c r="L5" s="35">
        <v>2173600</v>
      </c>
      <c r="M5" s="147">
        <f t="shared" si="0"/>
        <v>13613600</v>
      </c>
      <c r="N5" s="35" t="s">
        <v>28</v>
      </c>
      <c r="O5" s="147">
        <f t="shared" ref="O5:O15" si="1">K5</f>
        <v>11440000</v>
      </c>
      <c r="P5" s="35" t="s">
        <v>29</v>
      </c>
      <c r="Q5" s="297"/>
    </row>
    <row r="6" spans="1:17" s="5" customFormat="1" ht="15.75" x14ac:dyDescent="0.25">
      <c r="A6" s="32">
        <v>2259</v>
      </c>
      <c r="B6" s="148" t="s">
        <v>1853</v>
      </c>
      <c r="C6" s="33" t="s">
        <v>1685</v>
      </c>
      <c r="D6" s="58" t="s">
        <v>1843</v>
      </c>
      <c r="E6" s="35" t="s">
        <v>162</v>
      </c>
      <c r="F6" s="35" t="s">
        <v>1844</v>
      </c>
      <c r="G6" s="35"/>
      <c r="H6" s="36">
        <v>43983</v>
      </c>
      <c r="I6" s="36">
        <v>43983</v>
      </c>
      <c r="J6" s="36">
        <v>44013</v>
      </c>
      <c r="K6" s="147">
        <v>8638700</v>
      </c>
      <c r="L6" s="35"/>
      <c r="M6" s="147">
        <f t="shared" si="0"/>
        <v>8638700</v>
      </c>
      <c r="N6" s="35" t="s">
        <v>129</v>
      </c>
      <c r="O6" s="147">
        <f t="shared" si="1"/>
        <v>8638700</v>
      </c>
      <c r="P6" s="35" t="s">
        <v>1709</v>
      </c>
      <c r="Q6" s="297"/>
    </row>
    <row r="7" spans="1:17" s="5" customFormat="1" ht="15.75" x14ac:dyDescent="0.25">
      <c r="A7" s="32">
        <v>2260</v>
      </c>
      <c r="B7" s="148" t="s">
        <v>1854</v>
      </c>
      <c r="C7" s="33" t="s">
        <v>1685</v>
      </c>
      <c r="D7" s="58" t="s">
        <v>1845</v>
      </c>
      <c r="E7" s="35" t="s">
        <v>162</v>
      </c>
      <c r="F7" s="35" t="s">
        <v>1846</v>
      </c>
      <c r="G7" s="35"/>
      <c r="H7" s="35"/>
      <c r="I7" s="36">
        <v>43983</v>
      </c>
      <c r="J7" s="36">
        <v>43983</v>
      </c>
      <c r="K7" s="147">
        <v>1600000</v>
      </c>
      <c r="L7" s="35"/>
      <c r="M7" s="147">
        <f t="shared" si="0"/>
        <v>1600000</v>
      </c>
      <c r="N7" s="35" t="s">
        <v>94</v>
      </c>
      <c r="O7" s="147">
        <f t="shared" si="1"/>
        <v>1600000</v>
      </c>
      <c r="P7" s="35" t="s">
        <v>1709</v>
      </c>
      <c r="Q7" s="297"/>
    </row>
    <row r="8" spans="1:17" s="5" customFormat="1" ht="15.75" x14ac:dyDescent="0.25">
      <c r="A8" s="32">
        <v>2261</v>
      </c>
      <c r="B8" s="148" t="s">
        <v>1855</v>
      </c>
      <c r="C8" s="33" t="s">
        <v>57</v>
      </c>
      <c r="D8" s="58" t="s">
        <v>1848</v>
      </c>
      <c r="E8" s="35" t="s">
        <v>162</v>
      </c>
      <c r="F8" s="35" t="s">
        <v>1847</v>
      </c>
      <c r="G8" s="35"/>
      <c r="H8" s="36">
        <v>43983</v>
      </c>
      <c r="I8" s="36">
        <v>43983</v>
      </c>
      <c r="J8" s="36">
        <v>44013</v>
      </c>
      <c r="K8" s="147">
        <v>2550919</v>
      </c>
      <c r="L8" s="35"/>
      <c r="M8" s="147">
        <f t="shared" si="0"/>
        <v>2550919</v>
      </c>
      <c r="N8" s="35" t="s">
        <v>154</v>
      </c>
      <c r="O8" s="147">
        <f t="shared" si="1"/>
        <v>2550919</v>
      </c>
      <c r="P8" s="35" t="s">
        <v>1709</v>
      </c>
      <c r="Q8" s="297"/>
    </row>
    <row r="9" spans="1:17" s="5" customFormat="1" ht="15.75" x14ac:dyDescent="0.25">
      <c r="A9" s="32">
        <v>2262</v>
      </c>
      <c r="B9" s="148" t="s">
        <v>1856</v>
      </c>
      <c r="C9" s="33" t="s">
        <v>1570</v>
      </c>
      <c r="D9" s="35">
        <v>41664</v>
      </c>
      <c r="E9" s="35" t="s">
        <v>859</v>
      </c>
      <c r="F9" s="35" t="s">
        <v>1857</v>
      </c>
      <c r="G9" s="106" t="s">
        <v>1859</v>
      </c>
      <c r="H9" s="36">
        <v>43983</v>
      </c>
      <c r="I9" s="36">
        <v>43983</v>
      </c>
      <c r="J9" s="36">
        <v>43983</v>
      </c>
      <c r="K9" s="147">
        <v>90000</v>
      </c>
      <c r="L9" s="35">
        <v>17100</v>
      </c>
      <c r="M9" s="147">
        <f t="shared" si="0"/>
        <v>107100</v>
      </c>
      <c r="N9" s="35" t="s">
        <v>219</v>
      </c>
      <c r="O9" s="147">
        <f t="shared" si="1"/>
        <v>90000</v>
      </c>
      <c r="P9" s="35" t="s">
        <v>1858</v>
      </c>
      <c r="Q9" s="298"/>
    </row>
    <row r="10" spans="1:17" s="5" customFormat="1" ht="31.5" x14ac:dyDescent="0.25">
      <c r="A10" s="32">
        <v>2263</v>
      </c>
      <c r="B10" s="148" t="s">
        <v>1863</v>
      </c>
      <c r="C10" s="23" t="s">
        <v>1867</v>
      </c>
      <c r="D10" s="58" t="s">
        <v>1861</v>
      </c>
      <c r="E10" s="35" t="s">
        <v>1860</v>
      </c>
      <c r="F10" s="65" t="s">
        <v>1862</v>
      </c>
      <c r="G10" s="43"/>
      <c r="H10" s="36">
        <v>43984</v>
      </c>
      <c r="I10" s="36">
        <v>43984</v>
      </c>
      <c r="J10" s="36">
        <v>44014</v>
      </c>
      <c r="K10" s="147">
        <v>3633000</v>
      </c>
      <c r="L10" s="35"/>
      <c r="M10" s="147">
        <v>3633000</v>
      </c>
      <c r="N10" s="35" t="s">
        <v>21</v>
      </c>
      <c r="O10" s="147">
        <f t="shared" si="1"/>
        <v>3633000</v>
      </c>
      <c r="P10" s="35" t="s">
        <v>1615</v>
      </c>
      <c r="Q10" s="298"/>
    </row>
    <row r="11" spans="1:17" s="2" customFormat="1" ht="47.25" x14ac:dyDescent="0.25">
      <c r="A11" s="32">
        <v>2264</v>
      </c>
      <c r="B11" s="148" t="s">
        <v>1863</v>
      </c>
      <c r="C11" s="23" t="s">
        <v>1867</v>
      </c>
      <c r="D11" s="35" t="s">
        <v>1871</v>
      </c>
      <c r="E11" s="35" t="s">
        <v>1872</v>
      </c>
      <c r="F11" s="65" t="s">
        <v>1873</v>
      </c>
      <c r="G11" s="43"/>
      <c r="H11" s="36">
        <v>43984</v>
      </c>
      <c r="I11" s="36">
        <v>43984</v>
      </c>
      <c r="J11" s="36">
        <v>43999</v>
      </c>
      <c r="K11" s="147">
        <v>195584</v>
      </c>
      <c r="L11" s="35">
        <v>3716</v>
      </c>
      <c r="M11" s="147">
        <f>L11+K11</f>
        <v>199300</v>
      </c>
      <c r="N11" s="107" t="s">
        <v>144</v>
      </c>
      <c r="O11" s="147">
        <f t="shared" si="1"/>
        <v>195584</v>
      </c>
      <c r="P11" s="35" t="s">
        <v>1874</v>
      </c>
      <c r="Q11" s="298"/>
    </row>
    <row r="12" spans="1:17" s="2" customFormat="1" ht="15.75" x14ac:dyDescent="0.25">
      <c r="A12" s="32">
        <v>2265</v>
      </c>
      <c r="B12" s="148" t="s">
        <v>1877</v>
      </c>
      <c r="C12" s="23" t="s">
        <v>1867</v>
      </c>
      <c r="D12" s="35">
        <v>703452</v>
      </c>
      <c r="E12" s="35" t="s">
        <v>1891</v>
      </c>
      <c r="F12" s="35" t="s">
        <v>1896</v>
      </c>
      <c r="G12" s="43" t="s">
        <v>1892</v>
      </c>
      <c r="H12" s="36">
        <v>43985</v>
      </c>
      <c r="I12" s="36">
        <v>43985</v>
      </c>
      <c r="J12" s="84">
        <v>43985</v>
      </c>
      <c r="K12" s="149">
        <v>131750</v>
      </c>
      <c r="L12" s="35"/>
      <c r="M12" s="149">
        <v>131750</v>
      </c>
      <c r="N12" s="35" t="s">
        <v>219</v>
      </c>
      <c r="O12" s="147">
        <f t="shared" si="1"/>
        <v>131750</v>
      </c>
      <c r="P12" s="35" t="s">
        <v>1858</v>
      </c>
      <c r="Q12" s="298"/>
    </row>
    <row r="13" spans="1:17" s="2" customFormat="1" ht="15.75" x14ac:dyDescent="0.25">
      <c r="A13" s="32">
        <v>2266</v>
      </c>
      <c r="B13" s="148" t="s">
        <v>1875</v>
      </c>
      <c r="C13" s="23" t="s">
        <v>1867</v>
      </c>
      <c r="D13" s="35">
        <v>703493</v>
      </c>
      <c r="E13" s="35" t="s">
        <v>1891</v>
      </c>
      <c r="F13" s="35" t="s">
        <v>1893</v>
      </c>
      <c r="G13" s="43" t="s">
        <v>1892</v>
      </c>
      <c r="H13" s="36">
        <v>43985</v>
      </c>
      <c r="I13" s="36">
        <v>43985</v>
      </c>
      <c r="J13" s="84">
        <v>43985</v>
      </c>
      <c r="K13" s="149">
        <v>131750</v>
      </c>
      <c r="L13" s="35"/>
      <c r="M13" s="149">
        <v>131750</v>
      </c>
      <c r="N13" s="35" t="s">
        <v>219</v>
      </c>
      <c r="O13" s="147">
        <f t="shared" si="1"/>
        <v>131750</v>
      </c>
      <c r="P13" s="35" t="s">
        <v>1858</v>
      </c>
      <c r="Q13" s="298"/>
    </row>
    <row r="14" spans="1:17" s="2" customFormat="1" ht="15.75" x14ac:dyDescent="0.25">
      <c r="A14" s="32">
        <v>2267</v>
      </c>
      <c r="B14" s="148" t="s">
        <v>1876</v>
      </c>
      <c r="C14" s="23" t="s">
        <v>1867</v>
      </c>
      <c r="D14" s="35">
        <v>703451</v>
      </c>
      <c r="E14" s="35" t="s">
        <v>1891</v>
      </c>
      <c r="F14" s="35" t="s">
        <v>1894</v>
      </c>
      <c r="G14" s="43" t="s">
        <v>1892</v>
      </c>
      <c r="H14" s="36">
        <v>43985</v>
      </c>
      <c r="I14" s="36">
        <v>43985</v>
      </c>
      <c r="J14" s="36">
        <v>43985</v>
      </c>
      <c r="K14" s="149">
        <v>131750</v>
      </c>
      <c r="L14" s="35"/>
      <c r="M14" s="149">
        <v>131750</v>
      </c>
      <c r="N14" s="35" t="s">
        <v>219</v>
      </c>
      <c r="O14" s="147">
        <f t="shared" si="1"/>
        <v>131750</v>
      </c>
      <c r="P14" s="35" t="s">
        <v>1858</v>
      </c>
      <c r="Q14" s="298"/>
    </row>
    <row r="15" spans="1:17" s="2" customFormat="1" ht="15.75" x14ac:dyDescent="0.25">
      <c r="A15" s="32">
        <v>2268</v>
      </c>
      <c r="B15" s="148" t="s">
        <v>1878</v>
      </c>
      <c r="C15" s="23" t="s">
        <v>1867</v>
      </c>
      <c r="D15" s="35">
        <v>703453</v>
      </c>
      <c r="E15" s="35" t="s">
        <v>1891</v>
      </c>
      <c r="F15" s="35" t="s">
        <v>1895</v>
      </c>
      <c r="G15" s="43" t="s">
        <v>1892</v>
      </c>
      <c r="H15" s="36">
        <v>43985</v>
      </c>
      <c r="I15" s="36">
        <v>43985</v>
      </c>
      <c r="J15" s="84">
        <v>43985</v>
      </c>
      <c r="K15" s="149">
        <v>131750</v>
      </c>
      <c r="L15" s="35"/>
      <c r="M15" s="149">
        <v>131750</v>
      </c>
      <c r="N15" s="35" t="s">
        <v>219</v>
      </c>
      <c r="O15" s="147">
        <f t="shared" si="1"/>
        <v>131750</v>
      </c>
      <c r="P15" s="35" t="s">
        <v>1858</v>
      </c>
      <c r="Q15" s="298"/>
    </row>
    <row r="16" spans="1:17" s="2" customFormat="1" ht="15.75" x14ac:dyDescent="0.25">
      <c r="A16" s="32">
        <v>2269</v>
      </c>
      <c r="B16" s="148" t="s">
        <v>1879</v>
      </c>
      <c r="C16" s="23" t="s">
        <v>1867</v>
      </c>
      <c r="D16" s="35">
        <v>384363</v>
      </c>
      <c r="E16" s="35" t="s">
        <v>1897</v>
      </c>
      <c r="F16" s="35"/>
      <c r="G16" s="43" t="s">
        <v>1892</v>
      </c>
      <c r="H16" s="36">
        <v>43935</v>
      </c>
      <c r="I16" s="36">
        <v>43935</v>
      </c>
      <c r="J16" s="84">
        <v>43935</v>
      </c>
      <c r="K16" s="149">
        <v>2300</v>
      </c>
      <c r="L16" s="35"/>
      <c r="M16" s="149">
        <v>2300</v>
      </c>
      <c r="N16" s="35" t="s">
        <v>219</v>
      </c>
      <c r="O16" s="149">
        <v>2300</v>
      </c>
      <c r="P16" s="35" t="s">
        <v>1858</v>
      </c>
      <c r="Q16" s="298"/>
    </row>
    <row r="17" spans="1:17" s="2" customFormat="1" ht="15.75" x14ac:dyDescent="0.25">
      <c r="A17" s="32">
        <v>2270</v>
      </c>
      <c r="B17" s="148" t="s">
        <v>1880</v>
      </c>
      <c r="C17" s="23" t="s">
        <v>1867</v>
      </c>
      <c r="D17" s="35">
        <v>379459</v>
      </c>
      <c r="E17" s="35" t="s">
        <v>1897</v>
      </c>
      <c r="F17" s="35"/>
      <c r="G17" s="43" t="s">
        <v>1892</v>
      </c>
      <c r="H17" s="36">
        <v>43996</v>
      </c>
      <c r="I17" s="36">
        <v>43996</v>
      </c>
      <c r="J17" s="84">
        <v>43996</v>
      </c>
      <c r="K17" s="149">
        <v>3016</v>
      </c>
      <c r="L17" s="35"/>
      <c r="M17" s="149">
        <v>3016</v>
      </c>
      <c r="N17" s="35" t="s">
        <v>219</v>
      </c>
      <c r="O17" s="149">
        <v>3016</v>
      </c>
      <c r="P17" s="35" t="s">
        <v>1858</v>
      </c>
      <c r="Q17" s="298"/>
    </row>
    <row r="18" spans="1:17" s="2" customFormat="1" ht="15.75" x14ac:dyDescent="0.25">
      <c r="A18" s="32">
        <v>2271</v>
      </c>
      <c r="B18" s="148" t="s">
        <v>1881</v>
      </c>
      <c r="C18" s="23" t="s">
        <v>1867</v>
      </c>
      <c r="D18" s="35" t="s">
        <v>1898</v>
      </c>
      <c r="E18" s="35" t="s">
        <v>1899</v>
      </c>
      <c r="F18" s="35" t="s">
        <v>1901</v>
      </c>
      <c r="G18" s="43"/>
      <c r="H18" s="36">
        <v>43985</v>
      </c>
      <c r="I18" s="36">
        <v>43985</v>
      </c>
      <c r="J18" s="84">
        <v>44015</v>
      </c>
      <c r="K18" s="147">
        <v>103180</v>
      </c>
      <c r="L18" s="35">
        <v>1960</v>
      </c>
      <c r="M18" s="147">
        <f>L18+K18</f>
        <v>105140</v>
      </c>
      <c r="N18" s="107" t="s">
        <v>144</v>
      </c>
      <c r="O18" s="147">
        <f t="shared" ref="O18:O49" si="2">K18</f>
        <v>103180</v>
      </c>
      <c r="P18" s="35" t="s">
        <v>1874</v>
      </c>
      <c r="Q18" s="298"/>
    </row>
    <row r="19" spans="1:17" s="2" customFormat="1" ht="47.25" x14ac:dyDescent="0.25">
      <c r="A19" s="32">
        <v>2272</v>
      </c>
      <c r="B19" s="148" t="s">
        <v>1882</v>
      </c>
      <c r="C19" s="40" t="s">
        <v>31</v>
      </c>
      <c r="D19" s="35" t="s">
        <v>1902</v>
      </c>
      <c r="E19" s="35" t="s">
        <v>1566</v>
      </c>
      <c r="F19" s="65" t="s">
        <v>1903</v>
      </c>
      <c r="G19" s="43"/>
      <c r="H19" s="36">
        <v>43985</v>
      </c>
      <c r="I19" s="36">
        <v>43985</v>
      </c>
      <c r="J19" s="84">
        <v>44015</v>
      </c>
      <c r="K19" s="147">
        <v>179332</v>
      </c>
      <c r="L19" s="35">
        <v>34073</v>
      </c>
      <c r="M19" s="147">
        <f>L19+K19</f>
        <v>213405</v>
      </c>
      <c r="N19" s="35" t="s">
        <v>21</v>
      </c>
      <c r="O19" s="147">
        <f t="shared" si="2"/>
        <v>179332</v>
      </c>
      <c r="P19" s="35" t="s">
        <v>1615</v>
      </c>
      <c r="Q19" s="298"/>
    </row>
    <row r="20" spans="1:17" s="2" customFormat="1" ht="15.75" x14ac:dyDescent="0.25">
      <c r="A20" s="32">
        <v>2273</v>
      </c>
      <c r="B20" s="148" t="s">
        <v>1883</v>
      </c>
      <c r="C20" s="33" t="s">
        <v>1525</v>
      </c>
      <c r="D20" s="35" t="s">
        <v>1905</v>
      </c>
      <c r="E20" s="35" t="s">
        <v>1904</v>
      </c>
      <c r="F20" s="35" t="s">
        <v>1906</v>
      </c>
      <c r="G20" s="150" t="s">
        <v>1931</v>
      </c>
      <c r="H20" s="36">
        <v>43985</v>
      </c>
      <c r="I20" s="36">
        <v>43985</v>
      </c>
      <c r="J20" s="84">
        <v>43985</v>
      </c>
      <c r="K20" s="147">
        <v>633000</v>
      </c>
      <c r="L20" s="35">
        <v>120270</v>
      </c>
      <c r="M20" s="147">
        <f>L20+K20</f>
        <v>753270</v>
      </c>
      <c r="N20" s="107" t="s">
        <v>204</v>
      </c>
      <c r="O20" s="147">
        <f t="shared" si="2"/>
        <v>633000</v>
      </c>
      <c r="P20" s="35" t="s">
        <v>1709</v>
      </c>
      <c r="Q20" s="298"/>
    </row>
    <row r="21" spans="1:17" s="2" customFormat="1" ht="15.75" x14ac:dyDescent="0.25">
      <c r="A21" s="32">
        <v>2274</v>
      </c>
      <c r="B21" s="148" t="s">
        <v>1884</v>
      </c>
      <c r="C21" s="33" t="s">
        <v>1570</v>
      </c>
      <c r="D21" s="35" t="s">
        <v>1907</v>
      </c>
      <c r="E21" s="35" t="s">
        <v>1904</v>
      </c>
      <c r="F21" s="35" t="s">
        <v>1906</v>
      </c>
      <c r="G21" s="151" t="s">
        <v>1908</v>
      </c>
      <c r="H21" s="36">
        <v>43985</v>
      </c>
      <c r="I21" s="36">
        <v>43985</v>
      </c>
      <c r="J21" s="84">
        <v>43985</v>
      </c>
      <c r="K21" s="147">
        <v>2008720</v>
      </c>
      <c r="L21" s="35">
        <v>320720</v>
      </c>
      <c r="M21" s="147">
        <f>L21+K21</f>
        <v>2329440</v>
      </c>
      <c r="N21" s="107" t="s">
        <v>219</v>
      </c>
      <c r="O21" s="147">
        <f t="shared" si="2"/>
        <v>2008720</v>
      </c>
      <c r="P21" s="35" t="s">
        <v>1858</v>
      </c>
      <c r="Q21" s="298"/>
    </row>
    <row r="22" spans="1:17" s="2" customFormat="1" ht="15.75" x14ac:dyDescent="0.25">
      <c r="A22" s="32">
        <v>2275</v>
      </c>
      <c r="B22" s="148" t="s">
        <v>1885</v>
      </c>
      <c r="C22" s="35" t="s">
        <v>1867</v>
      </c>
      <c r="D22" s="35" t="s">
        <v>1929</v>
      </c>
      <c r="E22" s="35" t="s">
        <v>1452</v>
      </c>
      <c r="F22" s="35" t="s">
        <v>1930</v>
      </c>
      <c r="G22" s="43"/>
      <c r="H22" s="36">
        <v>43985</v>
      </c>
      <c r="I22" s="36">
        <v>43985</v>
      </c>
      <c r="J22" s="84">
        <v>43986</v>
      </c>
      <c r="K22" s="147">
        <v>1900000</v>
      </c>
      <c r="L22" s="35">
        <v>361000</v>
      </c>
      <c r="M22" s="147">
        <f>L22+K22</f>
        <v>2261000</v>
      </c>
      <c r="N22" s="35" t="s">
        <v>28</v>
      </c>
      <c r="O22" s="147">
        <f t="shared" si="2"/>
        <v>1900000</v>
      </c>
      <c r="P22" s="35" t="s">
        <v>29</v>
      </c>
      <c r="Q22" s="298"/>
    </row>
    <row r="23" spans="1:17" s="2" customFormat="1" ht="15.75" x14ac:dyDescent="0.25">
      <c r="A23" s="32">
        <v>2276</v>
      </c>
      <c r="B23" s="148" t="s">
        <v>1886</v>
      </c>
      <c r="C23" s="33" t="s">
        <v>1685</v>
      </c>
      <c r="D23" s="58" t="s">
        <v>1933</v>
      </c>
      <c r="E23" s="35" t="s">
        <v>162</v>
      </c>
      <c r="F23" s="35" t="s">
        <v>1934</v>
      </c>
      <c r="G23" s="43"/>
      <c r="H23" s="36">
        <v>43985</v>
      </c>
      <c r="I23" s="36">
        <v>43985</v>
      </c>
      <c r="J23" s="84">
        <v>44015</v>
      </c>
      <c r="K23" s="147">
        <v>17276050</v>
      </c>
      <c r="L23" s="35"/>
      <c r="M23" s="147">
        <v>0</v>
      </c>
      <c r="N23" s="107" t="s">
        <v>194</v>
      </c>
      <c r="O23" s="147">
        <f t="shared" si="2"/>
        <v>17276050</v>
      </c>
      <c r="P23" s="35" t="s">
        <v>1935</v>
      </c>
      <c r="Q23" s="298"/>
    </row>
    <row r="24" spans="1:17" s="2" customFormat="1" ht="31.5" x14ac:dyDescent="0.25">
      <c r="A24" s="32">
        <v>2277</v>
      </c>
      <c r="B24" s="148" t="s">
        <v>1887</v>
      </c>
      <c r="C24" s="33" t="s">
        <v>1073</v>
      </c>
      <c r="D24" s="35" t="s">
        <v>1937</v>
      </c>
      <c r="E24" s="35" t="s">
        <v>1327</v>
      </c>
      <c r="F24" s="65" t="s">
        <v>1938</v>
      </c>
      <c r="G24" s="43"/>
      <c r="H24" s="36">
        <v>43986</v>
      </c>
      <c r="I24" s="36">
        <v>43986</v>
      </c>
      <c r="J24" s="84">
        <v>44015</v>
      </c>
      <c r="K24" s="147">
        <v>4900000</v>
      </c>
      <c r="L24" s="35"/>
      <c r="M24" s="147">
        <v>0</v>
      </c>
      <c r="N24" s="90" t="s">
        <v>1323</v>
      </c>
      <c r="O24" s="147">
        <f t="shared" si="2"/>
        <v>4900000</v>
      </c>
      <c r="P24" s="35" t="s">
        <v>494</v>
      </c>
      <c r="Q24" s="298"/>
    </row>
    <row r="25" spans="1:17" s="2" customFormat="1" ht="15.75" x14ac:dyDescent="0.25">
      <c r="A25" s="32">
        <v>2278</v>
      </c>
      <c r="B25" s="148" t="s">
        <v>1888</v>
      </c>
      <c r="C25" s="35" t="s">
        <v>1867</v>
      </c>
      <c r="D25" s="35">
        <v>2114</v>
      </c>
      <c r="E25" s="35" t="s">
        <v>724</v>
      </c>
      <c r="F25" s="35" t="s">
        <v>1939</v>
      </c>
      <c r="G25" s="43"/>
      <c r="H25" s="36">
        <v>43986</v>
      </c>
      <c r="I25" s="36">
        <v>43986</v>
      </c>
      <c r="J25" s="84">
        <v>43983</v>
      </c>
      <c r="K25" s="147">
        <v>11440000</v>
      </c>
      <c r="L25" s="35">
        <v>2173600</v>
      </c>
      <c r="M25" s="147">
        <f t="shared" ref="M25:M32" si="3">L25+K25</f>
        <v>13613600</v>
      </c>
      <c r="N25" s="35" t="s">
        <v>28</v>
      </c>
      <c r="O25" s="147">
        <f t="shared" si="2"/>
        <v>11440000</v>
      </c>
      <c r="P25" s="35" t="s">
        <v>29</v>
      </c>
      <c r="Q25" s="298"/>
    </row>
    <row r="26" spans="1:17" s="2" customFormat="1" ht="15.75" x14ac:dyDescent="0.25">
      <c r="A26" s="32">
        <v>2279</v>
      </c>
      <c r="B26" s="152" t="s">
        <v>1889</v>
      </c>
      <c r="C26" s="35" t="s">
        <v>1867</v>
      </c>
      <c r="D26" s="35" t="s">
        <v>1944</v>
      </c>
      <c r="E26" s="75" t="s">
        <v>1940</v>
      </c>
      <c r="F26" s="75" t="s">
        <v>1943</v>
      </c>
      <c r="G26" s="52" t="s">
        <v>1962</v>
      </c>
      <c r="H26" s="36">
        <v>43983</v>
      </c>
      <c r="I26" s="36">
        <v>43983</v>
      </c>
      <c r="J26" s="84">
        <v>44005</v>
      </c>
      <c r="K26" s="147">
        <v>4900000</v>
      </c>
      <c r="L26" s="35"/>
      <c r="M26" s="147">
        <f t="shared" si="3"/>
        <v>4900000</v>
      </c>
      <c r="N26" s="90" t="s">
        <v>1323</v>
      </c>
      <c r="O26" s="147">
        <f t="shared" si="2"/>
        <v>4900000</v>
      </c>
      <c r="P26" s="35" t="s">
        <v>494</v>
      </c>
      <c r="Q26" s="298"/>
    </row>
    <row r="27" spans="1:17" s="2" customFormat="1" ht="15.75" x14ac:dyDescent="0.25">
      <c r="A27" s="32">
        <v>2280</v>
      </c>
      <c r="B27" s="152" t="s">
        <v>1890</v>
      </c>
      <c r="C27" s="35" t="s">
        <v>1867</v>
      </c>
      <c r="D27" s="35" t="s">
        <v>1944</v>
      </c>
      <c r="E27" s="75" t="s">
        <v>1941</v>
      </c>
      <c r="F27" s="75" t="s">
        <v>1943</v>
      </c>
      <c r="G27" s="52" t="s">
        <v>1962</v>
      </c>
      <c r="H27" s="36">
        <v>43985</v>
      </c>
      <c r="I27" s="36">
        <v>43985</v>
      </c>
      <c r="J27" s="84">
        <v>44005</v>
      </c>
      <c r="K27" s="147">
        <v>4930000</v>
      </c>
      <c r="L27" s="35"/>
      <c r="M27" s="147">
        <f t="shared" si="3"/>
        <v>4930000</v>
      </c>
      <c r="N27" s="90" t="s">
        <v>1323</v>
      </c>
      <c r="O27" s="147">
        <f t="shared" si="2"/>
        <v>4930000</v>
      </c>
      <c r="P27" s="35" t="s">
        <v>494</v>
      </c>
      <c r="Q27" s="298"/>
    </row>
    <row r="28" spans="1:17" s="2" customFormat="1" ht="15.75" x14ac:dyDescent="0.25">
      <c r="A28" s="32">
        <v>2281</v>
      </c>
      <c r="B28" s="152" t="s">
        <v>1910</v>
      </c>
      <c r="C28" s="35" t="s">
        <v>1867</v>
      </c>
      <c r="D28" s="35" t="s">
        <v>1944</v>
      </c>
      <c r="E28" s="75" t="s">
        <v>1942</v>
      </c>
      <c r="F28" s="75" t="s">
        <v>1943</v>
      </c>
      <c r="G28" s="52" t="s">
        <v>1962</v>
      </c>
      <c r="H28" s="36">
        <v>43985</v>
      </c>
      <c r="I28" s="36">
        <v>43985</v>
      </c>
      <c r="J28" s="84">
        <v>44005</v>
      </c>
      <c r="K28" s="147">
        <v>4930000</v>
      </c>
      <c r="L28" s="35"/>
      <c r="M28" s="147">
        <f t="shared" si="3"/>
        <v>4930000</v>
      </c>
      <c r="N28" s="90" t="s">
        <v>1323</v>
      </c>
      <c r="O28" s="147">
        <f t="shared" si="2"/>
        <v>4930000</v>
      </c>
      <c r="P28" s="35" t="s">
        <v>494</v>
      </c>
      <c r="Q28" s="298"/>
    </row>
    <row r="29" spans="1:17" s="2" customFormat="1" ht="15.75" x14ac:dyDescent="0.25">
      <c r="A29" s="32">
        <v>2283</v>
      </c>
      <c r="B29" s="148" t="s">
        <v>1911</v>
      </c>
      <c r="C29" s="35" t="s">
        <v>1867</v>
      </c>
      <c r="D29" s="35">
        <v>6424</v>
      </c>
      <c r="E29" s="35" t="s">
        <v>1945</v>
      </c>
      <c r="F29" s="65" t="s">
        <v>1946</v>
      </c>
      <c r="G29" s="43"/>
      <c r="H29" s="36">
        <v>43987</v>
      </c>
      <c r="I29" s="36">
        <v>43987</v>
      </c>
      <c r="J29" s="84">
        <v>44017</v>
      </c>
      <c r="K29" s="147">
        <v>109500</v>
      </c>
      <c r="L29" s="35"/>
      <c r="M29" s="147">
        <f t="shared" si="3"/>
        <v>109500</v>
      </c>
      <c r="N29" s="107" t="s">
        <v>117</v>
      </c>
      <c r="O29" s="147">
        <f t="shared" si="2"/>
        <v>109500</v>
      </c>
      <c r="P29" s="35" t="s">
        <v>29</v>
      </c>
      <c r="Q29" s="298"/>
    </row>
    <row r="30" spans="1:17" s="2" customFormat="1" ht="15.75" x14ac:dyDescent="0.25">
      <c r="A30" s="32">
        <v>2284</v>
      </c>
      <c r="B30" s="148" t="s">
        <v>1912</v>
      </c>
      <c r="C30" s="35" t="s">
        <v>1867</v>
      </c>
      <c r="D30" s="35">
        <v>335</v>
      </c>
      <c r="E30" s="35" t="s">
        <v>1522</v>
      </c>
      <c r="F30" s="35" t="s">
        <v>177</v>
      </c>
      <c r="G30" s="43"/>
      <c r="H30" s="36">
        <v>43983</v>
      </c>
      <c r="I30" s="36">
        <v>43983</v>
      </c>
      <c r="J30" s="84">
        <v>43983</v>
      </c>
      <c r="K30" s="147">
        <v>624000</v>
      </c>
      <c r="L30" s="35"/>
      <c r="M30" s="147">
        <f t="shared" si="3"/>
        <v>624000</v>
      </c>
      <c r="N30" s="35" t="s">
        <v>28</v>
      </c>
      <c r="O30" s="147">
        <f t="shared" si="2"/>
        <v>624000</v>
      </c>
      <c r="P30" s="35" t="s">
        <v>29</v>
      </c>
      <c r="Q30" s="298"/>
    </row>
    <row r="31" spans="1:17" s="2" customFormat="1" ht="15.75" x14ac:dyDescent="0.25">
      <c r="A31" s="32">
        <v>2285</v>
      </c>
      <c r="B31" s="148" t="s">
        <v>1913</v>
      </c>
      <c r="C31" s="33" t="s">
        <v>1073</v>
      </c>
      <c r="D31" s="35" t="s">
        <v>1944</v>
      </c>
      <c r="E31" s="35" t="s">
        <v>1828</v>
      </c>
      <c r="F31" s="75" t="s">
        <v>1943</v>
      </c>
      <c r="G31" s="52" t="s">
        <v>1962</v>
      </c>
      <c r="H31" s="36">
        <v>43983</v>
      </c>
      <c r="I31" s="36">
        <v>43983</v>
      </c>
      <c r="J31" s="84">
        <v>43983</v>
      </c>
      <c r="K31" s="147">
        <v>4980000</v>
      </c>
      <c r="L31" s="35"/>
      <c r="M31" s="147">
        <f t="shared" si="3"/>
        <v>4980000</v>
      </c>
      <c r="N31" s="35" t="s">
        <v>1323</v>
      </c>
      <c r="O31" s="147">
        <f t="shared" si="2"/>
        <v>4980000</v>
      </c>
      <c r="P31" s="35" t="s">
        <v>494</v>
      </c>
      <c r="Q31" s="298"/>
    </row>
    <row r="32" spans="1:17" s="2" customFormat="1" ht="15.75" x14ac:dyDescent="0.25">
      <c r="A32" s="32">
        <v>2286</v>
      </c>
      <c r="B32" s="148" t="s">
        <v>1914</v>
      </c>
      <c r="C32" s="35" t="s">
        <v>1867</v>
      </c>
      <c r="D32" s="35" t="s">
        <v>1947</v>
      </c>
      <c r="E32" s="35" t="s">
        <v>763</v>
      </c>
      <c r="F32" s="35" t="s">
        <v>1948</v>
      </c>
      <c r="G32" s="43"/>
      <c r="H32" s="36">
        <v>43987</v>
      </c>
      <c r="I32" s="36">
        <v>43987</v>
      </c>
      <c r="J32" s="84">
        <v>43993</v>
      </c>
      <c r="K32" s="147">
        <v>41352</v>
      </c>
      <c r="L32" s="35"/>
      <c r="M32" s="147">
        <f t="shared" si="3"/>
        <v>41352</v>
      </c>
      <c r="N32" s="107" t="s">
        <v>144</v>
      </c>
      <c r="O32" s="147">
        <f t="shared" si="2"/>
        <v>41352</v>
      </c>
      <c r="P32" s="35" t="s">
        <v>1874</v>
      </c>
      <c r="Q32" s="298"/>
    </row>
    <row r="33" spans="1:17" s="2" customFormat="1" ht="15.75" x14ac:dyDescent="0.25">
      <c r="A33" s="32">
        <v>2287</v>
      </c>
      <c r="B33" s="148" t="s">
        <v>1915</v>
      </c>
      <c r="C33" s="35" t="s">
        <v>1867</v>
      </c>
      <c r="D33" s="35" t="s">
        <v>1949</v>
      </c>
      <c r="E33" s="35" t="s">
        <v>152</v>
      </c>
      <c r="F33" s="35" t="s">
        <v>1950</v>
      </c>
      <c r="G33" s="43"/>
      <c r="H33" s="36">
        <v>43987</v>
      </c>
      <c r="I33" s="36">
        <v>43987</v>
      </c>
      <c r="J33" s="84">
        <v>43987</v>
      </c>
      <c r="K33" s="153" t="s">
        <v>1951</v>
      </c>
      <c r="L33" s="35"/>
      <c r="M33" s="153" t="s">
        <v>1951</v>
      </c>
      <c r="N33" s="107" t="s">
        <v>154</v>
      </c>
      <c r="O33" s="154" t="str">
        <f t="shared" si="2"/>
        <v>4,270.00</v>
      </c>
      <c r="P33" s="35" t="s">
        <v>1709</v>
      </c>
      <c r="Q33" s="298"/>
    </row>
    <row r="34" spans="1:17" s="2" customFormat="1" ht="15.75" x14ac:dyDescent="0.25">
      <c r="A34" s="32">
        <v>2288</v>
      </c>
      <c r="B34" s="148" t="s">
        <v>1916</v>
      </c>
      <c r="C34" s="35" t="s">
        <v>1867</v>
      </c>
      <c r="D34" s="35" t="s">
        <v>1952</v>
      </c>
      <c r="E34" s="35" t="s">
        <v>152</v>
      </c>
      <c r="F34" s="35" t="s">
        <v>1953</v>
      </c>
      <c r="G34" s="43"/>
      <c r="H34" s="36">
        <v>43987</v>
      </c>
      <c r="I34" s="36">
        <v>43987</v>
      </c>
      <c r="J34" s="84">
        <v>43987</v>
      </c>
      <c r="K34" s="153" t="s">
        <v>1954</v>
      </c>
      <c r="L34" s="35"/>
      <c r="M34" s="153" t="s">
        <v>1954</v>
      </c>
      <c r="N34" s="50"/>
      <c r="O34" s="147" t="str">
        <f t="shared" si="2"/>
        <v>4,270.01</v>
      </c>
      <c r="P34" s="35"/>
      <c r="Q34" s="298"/>
    </row>
    <row r="35" spans="1:17" s="2" customFormat="1" ht="15.75" x14ac:dyDescent="0.25">
      <c r="A35" s="32">
        <v>2289</v>
      </c>
      <c r="B35" s="148" t="s">
        <v>1917</v>
      </c>
      <c r="C35" s="35" t="s">
        <v>1867</v>
      </c>
      <c r="D35" s="35" t="s">
        <v>1958</v>
      </c>
      <c r="E35" s="35" t="s">
        <v>1587</v>
      </c>
      <c r="F35" s="35" t="s">
        <v>1426</v>
      </c>
      <c r="G35" s="43"/>
      <c r="H35" s="36">
        <v>43983</v>
      </c>
      <c r="I35" s="36">
        <v>43983</v>
      </c>
      <c r="J35" s="84">
        <v>44013</v>
      </c>
      <c r="K35" s="147">
        <v>4148404</v>
      </c>
      <c r="L35" s="35">
        <v>788196</v>
      </c>
      <c r="M35" s="147">
        <f>L35+K35</f>
        <v>4936600</v>
      </c>
      <c r="N35" s="35" t="s">
        <v>28</v>
      </c>
      <c r="O35" s="147">
        <f t="shared" si="2"/>
        <v>4148404</v>
      </c>
      <c r="P35" s="35" t="s">
        <v>29</v>
      </c>
      <c r="Q35" s="298"/>
    </row>
    <row r="36" spans="1:17" s="2" customFormat="1" ht="15.75" x14ac:dyDescent="0.25">
      <c r="A36" s="32">
        <v>2290</v>
      </c>
      <c r="B36" s="148" t="s">
        <v>1918</v>
      </c>
      <c r="C36" s="35" t="s">
        <v>1867</v>
      </c>
      <c r="D36" s="35" t="s">
        <v>1961</v>
      </c>
      <c r="E36" s="35" t="s">
        <v>1959</v>
      </c>
      <c r="F36" s="35" t="s">
        <v>1960</v>
      </c>
      <c r="G36" s="43" t="s">
        <v>1127</v>
      </c>
      <c r="H36" s="36">
        <v>43987</v>
      </c>
      <c r="I36" s="36">
        <v>43987</v>
      </c>
      <c r="J36" s="84">
        <v>43987</v>
      </c>
      <c r="K36" s="147">
        <v>859048</v>
      </c>
      <c r="L36" s="35">
        <v>14856</v>
      </c>
      <c r="M36" s="147">
        <f>L36+K36</f>
        <v>873904</v>
      </c>
      <c r="N36" s="35" t="s">
        <v>28</v>
      </c>
      <c r="O36" s="147">
        <f t="shared" si="2"/>
        <v>859048</v>
      </c>
      <c r="P36" s="35" t="s">
        <v>29</v>
      </c>
      <c r="Q36" s="298"/>
    </row>
    <row r="37" spans="1:17" s="2" customFormat="1" ht="15.75" x14ac:dyDescent="0.25">
      <c r="A37" s="32">
        <v>2291</v>
      </c>
      <c r="B37" s="148" t="s">
        <v>1919</v>
      </c>
      <c r="C37" s="33" t="s">
        <v>487</v>
      </c>
      <c r="D37" s="35" t="s">
        <v>1963</v>
      </c>
      <c r="E37" s="35" t="s">
        <v>71</v>
      </c>
      <c r="F37" s="35" t="s">
        <v>1964</v>
      </c>
      <c r="G37" s="113" t="s">
        <v>1965</v>
      </c>
      <c r="H37" s="36">
        <v>43990</v>
      </c>
      <c r="I37" s="36">
        <v>43990</v>
      </c>
      <c r="J37" s="84">
        <v>43990</v>
      </c>
      <c r="K37" s="147">
        <v>5650000</v>
      </c>
      <c r="L37" s="35">
        <v>1073500</v>
      </c>
      <c r="M37" s="147">
        <f t="shared" ref="M37:M39" si="4">L37+K37</f>
        <v>6723500</v>
      </c>
      <c r="N37" s="35" t="s">
        <v>73</v>
      </c>
      <c r="O37" s="147">
        <f t="shared" si="2"/>
        <v>5650000</v>
      </c>
      <c r="P37" s="35" t="s">
        <v>36</v>
      </c>
      <c r="Q37" s="298"/>
    </row>
    <row r="38" spans="1:17" s="2" customFormat="1" ht="15.75" x14ac:dyDescent="0.25">
      <c r="A38" s="32">
        <v>2293</v>
      </c>
      <c r="B38" s="148" t="s">
        <v>1921</v>
      </c>
      <c r="C38" s="35" t="s">
        <v>1867</v>
      </c>
      <c r="D38" s="35">
        <v>15</v>
      </c>
      <c r="E38" s="35" t="s">
        <v>1504</v>
      </c>
      <c r="F38" s="35" t="s">
        <v>1969</v>
      </c>
      <c r="G38" s="43"/>
      <c r="H38" s="36">
        <v>43990</v>
      </c>
      <c r="I38" s="36">
        <v>43990</v>
      </c>
      <c r="J38" s="84">
        <v>43990</v>
      </c>
      <c r="K38" s="147">
        <v>1800000</v>
      </c>
      <c r="L38" s="35">
        <v>342000</v>
      </c>
      <c r="M38" s="147">
        <f t="shared" si="4"/>
        <v>2142000</v>
      </c>
      <c r="N38" s="35" t="s">
        <v>28</v>
      </c>
      <c r="O38" s="147">
        <f t="shared" si="2"/>
        <v>1800000</v>
      </c>
      <c r="P38" s="35" t="s">
        <v>29</v>
      </c>
      <c r="Q38" s="298"/>
    </row>
    <row r="39" spans="1:17" s="2" customFormat="1" ht="31.5" x14ac:dyDescent="0.25">
      <c r="A39" s="32">
        <v>2294</v>
      </c>
      <c r="B39" s="148" t="s">
        <v>1922</v>
      </c>
      <c r="C39" s="33" t="s">
        <v>1525</v>
      </c>
      <c r="D39" s="35" t="s">
        <v>1970</v>
      </c>
      <c r="E39" s="35" t="s">
        <v>1971</v>
      </c>
      <c r="F39" s="65" t="s">
        <v>1972</v>
      </c>
      <c r="G39" s="43"/>
      <c r="H39" s="36">
        <v>43991</v>
      </c>
      <c r="I39" s="36">
        <v>43991</v>
      </c>
      <c r="J39" s="84">
        <v>44021</v>
      </c>
      <c r="K39" s="147">
        <v>4461600</v>
      </c>
      <c r="L39" s="35">
        <v>847704</v>
      </c>
      <c r="M39" s="147">
        <f t="shared" si="4"/>
        <v>5309304</v>
      </c>
      <c r="N39" s="35" t="s">
        <v>204</v>
      </c>
      <c r="O39" s="147">
        <f t="shared" si="2"/>
        <v>4461600</v>
      </c>
      <c r="P39" s="35" t="s">
        <v>1709</v>
      </c>
      <c r="Q39" s="298"/>
    </row>
    <row r="40" spans="1:17" s="2" customFormat="1" ht="31.5" x14ac:dyDescent="0.25">
      <c r="A40" s="32">
        <v>2295</v>
      </c>
      <c r="B40" s="148" t="s">
        <v>1923</v>
      </c>
      <c r="C40" s="35" t="s">
        <v>1867</v>
      </c>
      <c r="D40" s="35">
        <v>3008</v>
      </c>
      <c r="E40" s="35" t="s">
        <v>1973</v>
      </c>
      <c r="F40" s="65" t="s">
        <v>1974</v>
      </c>
      <c r="G40" s="114"/>
      <c r="H40" s="36">
        <v>43986</v>
      </c>
      <c r="I40" s="36">
        <v>43986</v>
      </c>
      <c r="J40" s="84">
        <v>43986</v>
      </c>
      <c r="K40" s="147">
        <v>549068</v>
      </c>
      <c r="L40" s="35"/>
      <c r="M40" s="147">
        <v>549068</v>
      </c>
      <c r="N40" s="107" t="s">
        <v>1596</v>
      </c>
      <c r="O40" s="147">
        <f t="shared" si="2"/>
        <v>549068</v>
      </c>
      <c r="P40" s="35" t="s">
        <v>55</v>
      </c>
      <c r="Q40" s="298"/>
    </row>
    <row r="41" spans="1:17" s="2" customFormat="1" ht="15.75" x14ac:dyDescent="0.25">
      <c r="A41" s="32">
        <v>2295</v>
      </c>
      <c r="B41" s="152" t="s">
        <v>1923</v>
      </c>
      <c r="C41" s="35"/>
      <c r="D41" s="35"/>
      <c r="E41" s="35"/>
      <c r="F41" s="35"/>
      <c r="G41" s="43"/>
      <c r="H41" s="35"/>
      <c r="I41" s="35"/>
      <c r="J41" s="23"/>
      <c r="K41" s="147">
        <v>0</v>
      </c>
      <c r="L41" s="35"/>
      <c r="M41" s="147">
        <v>0</v>
      </c>
      <c r="N41" s="35"/>
      <c r="O41" s="147">
        <f t="shared" si="2"/>
        <v>0</v>
      </c>
      <c r="P41" s="35"/>
      <c r="Q41" s="298"/>
    </row>
    <row r="42" spans="1:17" s="2" customFormat="1" ht="15.75" x14ac:dyDescent="0.25">
      <c r="A42" s="32">
        <v>2296</v>
      </c>
      <c r="B42" s="152" t="s">
        <v>1924</v>
      </c>
      <c r="C42" s="35"/>
      <c r="D42" s="35"/>
      <c r="E42" s="35"/>
      <c r="F42" s="35"/>
      <c r="G42" s="43"/>
      <c r="H42" s="35"/>
      <c r="I42" s="35"/>
      <c r="J42" s="23"/>
      <c r="K42" s="147">
        <v>0</v>
      </c>
      <c r="L42" s="35"/>
      <c r="M42" s="147">
        <v>0</v>
      </c>
      <c r="N42" s="35"/>
      <c r="O42" s="147">
        <f t="shared" si="2"/>
        <v>0</v>
      </c>
      <c r="P42" s="35"/>
      <c r="Q42" s="298"/>
    </row>
    <row r="43" spans="1:17" s="2" customFormat="1" ht="15.75" x14ac:dyDescent="0.25">
      <c r="A43" s="32">
        <v>2297</v>
      </c>
      <c r="B43" s="152" t="s">
        <v>1925</v>
      </c>
      <c r="C43" s="35"/>
      <c r="D43" s="35"/>
      <c r="E43" s="35"/>
      <c r="F43" s="35"/>
      <c r="G43" s="43"/>
      <c r="H43" s="35"/>
      <c r="I43" s="35"/>
      <c r="J43" s="23"/>
      <c r="K43" s="147">
        <v>0</v>
      </c>
      <c r="L43" s="35"/>
      <c r="M43" s="147">
        <v>0</v>
      </c>
      <c r="N43" s="35"/>
      <c r="O43" s="147">
        <f t="shared" si="2"/>
        <v>0</v>
      </c>
      <c r="P43" s="35"/>
      <c r="Q43" s="298"/>
    </row>
    <row r="44" spans="1:17" s="2" customFormat="1" ht="15.75" x14ac:dyDescent="0.25">
      <c r="A44" s="32">
        <v>2298</v>
      </c>
      <c r="B44" s="152" t="s">
        <v>1926</v>
      </c>
      <c r="C44" s="35"/>
      <c r="D44" s="35"/>
      <c r="E44" s="35"/>
      <c r="F44" s="35"/>
      <c r="G44" s="43"/>
      <c r="H44" s="35"/>
      <c r="I44" s="35"/>
      <c r="J44" s="23"/>
      <c r="K44" s="147">
        <v>0</v>
      </c>
      <c r="L44" s="35"/>
      <c r="M44" s="147">
        <v>0</v>
      </c>
      <c r="N44" s="35"/>
      <c r="O44" s="147">
        <f t="shared" si="2"/>
        <v>0</v>
      </c>
      <c r="P44" s="35"/>
      <c r="Q44" s="298"/>
    </row>
    <row r="45" spans="1:17" s="2" customFormat="1" ht="15.75" x14ac:dyDescent="0.25">
      <c r="A45" s="32">
        <v>2299</v>
      </c>
      <c r="B45" s="152" t="s">
        <v>1927</v>
      </c>
      <c r="C45" s="35"/>
      <c r="D45" s="35"/>
      <c r="E45" s="35"/>
      <c r="F45" s="35"/>
      <c r="G45" s="43"/>
      <c r="H45" s="35"/>
      <c r="I45" s="35"/>
      <c r="J45" s="23"/>
      <c r="K45" s="147">
        <v>0</v>
      </c>
      <c r="L45" s="35"/>
      <c r="M45" s="147">
        <v>0</v>
      </c>
      <c r="N45" s="35"/>
      <c r="O45" s="147">
        <f t="shared" si="2"/>
        <v>0</v>
      </c>
      <c r="P45" s="35"/>
      <c r="Q45" s="298"/>
    </row>
    <row r="46" spans="1:17" s="2" customFormat="1" ht="15.75" x14ac:dyDescent="0.25">
      <c r="A46" s="32">
        <v>2300</v>
      </c>
      <c r="B46" s="152" t="s">
        <v>1928</v>
      </c>
      <c r="C46" s="35"/>
      <c r="D46" s="35"/>
      <c r="E46" s="35"/>
      <c r="F46" s="35"/>
      <c r="G46" s="43"/>
      <c r="H46" s="35"/>
      <c r="I46" s="35"/>
      <c r="J46" s="23"/>
      <c r="K46" s="147">
        <v>0</v>
      </c>
      <c r="L46" s="35"/>
      <c r="M46" s="147">
        <v>0</v>
      </c>
      <c r="N46" s="35"/>
      <c r="O46" s="147">
        <f t="shared" si="2"/>
        <v>0</v>
      </c>
      <c r="P46" s="35"/>
      <c r="Q46" s="298"/>
    </row>
    <row r="47" spans="1:17" s="4" customFormat="1" ht="15.75" x14ac:dyDescent="0.25">
      <c r="A47" s="9"/>
      <c r="B47" s="8"/>
      <c r="C47" s="12"/>
      <c r="D47" s="12"/>
      <c r="E47" s="12"/>
      <c r="F47" s="12"/>
      <c r="G47" s="12"/>
      <c r="H47" s="12"/>
      <c r="I47" s="12"/>
      <c r="J47" s="12"/>
      <c r="K47" s="145">
        <v>0</v>
      </c>
      <c r="L47" s="12"/>
      <c r="M47" s="145">
        <f t="shared" ref="M47:M74" si="5">K47+L47</f>
        <v>0</v>
      </c>
      <c r="N47" s="12"/>
      <c r="O47" s="145">
        <f t="shared" si="2"/>
        <v>0</v>
      </c>
      <c r="P47" s="12"/>
      <c r="Q47" s="12"/>
    </row>
    <row r="48" spans="1:17" s="4" customFormat="1" ht="15.75" x14ac:dyDescent="0.25">
      <c r="A48" s="9"/>
      <c r="B48" s="8"/>
      <c r="C48" s="12"/>
      <c r="D48" s="12"/>
      <c r="E48" s="12"/>
      <c r="F48" s="12"/>
      <c r="G48" s="12"/>
      <c r="H48" s="12"/>
      <c r="I48" s="12"/>
      <c r="J48" s="12"/>
      <c r="K48" s="143">
        <v>0</v>
      </c>
      <c r="L48" s="12"/>
      <c r="M48" s="143">
        <f t="shared" si="5"/>
        <v>0</v>
      </c>
      <c r="N48" s="12"/>
      <c r="O48" s="143">
        <f t="shared" si="2"/>
        <v>0</v>
      </c>
      <c r="P48" s="12"/>
      <c r="Q48" s="12"/>
    </row>
    <row r="49" spans="1:17" s="4" customFormat="1" ht="15.75" x14ac:dyDescent="0.25">
      <c r="A49" s="9"/>
      <c r="B49" s="8"/>
      <c r="C49" s="12"/>
      <c r="D49" s="12"/>
      <c r="E49" s="12"/>
      <c r="F49" s="12"/>
      <c r="G49" s="12"/>
      <c r="H49" s="12"/>
      <c r="I49" s="12"/>
      <c r="J49" s="12"/>
      <c r="K49" s="143">
        <v>0</v>
      </c>
      <c r="L49" s="12"/>
      <c r="M49" s="143">
        <f t="shared" si="5"/>
        <v>0</v>
      </c>
      <c r="N49" s="12"/>
      <c r="O49" s="143">
        <f t="shared" si="2"/>
        <v>0</v>
      </c>
      <c r="P49" s="12"/>
      <c r="Q49" s="12"/>
    </row>
    <row r="50" spans="1:17" s="4" customFormat="1" ht="15.75" x14ac:dyDescent="0.25">
      <c r="A50" s="9"/>
      <c r="B50" s="8"/>
      <c r="C50" s="12"/>
      <c r="D50" s="12"/>
      <c r="E50" s="12"/>
      <c r="F50" s="12"/>
      <c r="G50" s="12"/>
      <c r="H50" s="12"/>
      <c r="I50" s="12"/>
      <c r="J50" s="12"/>
      <c r="K50" s="143">
        <v>0</v>
      </c>
      <c r="L50" s="12"/>
      <c r="M50" s="143">
        <f t="shared" si="5"/>
        <v>0</v>
      </c>
      <c r="N50" s="12"/>
      <c r="O50" s="143">
        <f t="shared" ref="O50:O67" si="6">K50</f>
        <v>0</v>
      </c>
      <c r="P50" s="12"/>
      <c r="Q50" s="12"/>
    </row>
    <row r="51" spans="1:17" s="4" customFormat="1" ht="15.75" x14ac:dyDescent="0.25">
      <c r="A51" s="9"/>
      <c r="B51" s="8"/>
      <c r="C51" s="12"/>
      <c r="D51" s="12"/>
      <c r="E51" s="12"/>
      <c r="F51" s="12"/>
      <c r="G51" s="12"/>
      <c r="H51" s="12"/>
      <c r="I51" s="12"/>
      <c r="J51" s="12"/>
      <c r="K51" s="143">
        <v>0</v>
      </c>
      <c r="L51" s="12"/>
      <c r="M51" s="143">
        <f t="shared" si="5"/>
        <v>0</v>
      </c>
      <c r="N51" s="12"/>
      <c r="O51" s="143">
        <f t="shared" si="6"/>
        <v>0</v>
      </c>
      <c r="P51" s="12"/>
      <c r="Q51" s="12"/>
    </row>
    <row r="52" spans="1:17" s="4" customFormat="1" ht="15.75" x14ac:dyDescent="0.25">
      <c r="A52" s="9"/>
      <c r="B52" s="8"/>
      <c r="C52" s="12"/>
      <c r="D52" s="12"/>
      <c r="E52" s="12"/>
      <c r="F52" s="12"/>
      <c r="G52" s="12"/>
      <c r="H52" s="12"/>
      <c r="I52" s="12"/>
      <c r="J52" s="12"/>
      <c r="K52" s="143">
        <v>0</v>
      </c>
      <c r="L52" s="12"/>
      <c r="M52" s="143">
        <f t="shared" si="5"/>
        <v>0</v>
      </c>
      <c r="N52" s="12"/>
      <c r="O52" s="143">
        <f t="shared" si="6"/>
        <v>0</v>
      </c>
      <c r="P52" s="12"/>
      <c r="Q52" s="12"/>
    </row>
    <row r="53" spans="1:17" s="4" customFormat="1" ht="15.75" x14ac:dyDescent="0.25">
      <c r="A53" s="9"/>
      <c r="B53" s="8"/>
      <c r="C53" s="12"/>
      <c r="D53" s="12"/>
      <c r="E53" s="12"/>
      <c r="F53" s="12"/>
      <c r="G53" s="12"/>
      <c r="H53" s="12"/>
      <c r="I53" s="12"/>
      <c r="J53" s="12"/>
      <c r="K53" s="143">
        <v>0</v>
      </c>
      <c r="L53" s="12"/>
      <c r="M53" s="143">
        <f t="shared" si="5"/>
        <v>0</v>
      </c>
      <c r="N53" s="12"/>
      <c r="O53" s="143">
        <f t="shared" si="6"/>
        <v>0</v>
      </c>
      <c r="P53" s="12"/>
      <c r="Q53" s="12"/>
    </row>
    <row r="54" spans="1:17" s="4" customFormat="1" ht="15.75" x14ac:dyDescent="0.25">
      <c r="A54" s="9"/>
      <c r="B54" s="8"/>
      <c r="C54" s="12"/>
      <c r="D54" s="12"/>
      <c r="E54" s="12"/>
      <c r="F54" s="12"/>
      <c r="G54" s="12"/>
      <c r="H54" s="12"/>
      <c r="I54" s="12"/>
      <c r="J54" s="12"/>
      <c r="K54" s="143">
        <v>0</v>
      </c>
      <c r="L54" s="12"/>
      <c r="M54" s="143">
        <f t="shared" si="5"/>
        <v>0</v>
      </c>
      <c r="N54" s="12"/>
      <c r="O54" s="143">
        <f t="shared" si="6"/>
        <v>0</v>
      </c>
      <c r="P54" s="12"/>
      <c r="Q54" s="12"/>
    </row>
    <row r="55" spans="1:17" s="4" customFormat="1" ht="15.75" x14ac:dyDescent="0.25">
      <c r="A55" s="9"/>
      <c r="B55" s="8"/>
      <c r="C55" s="12"/>
      <c r="D55" s="12"/>
      <c r="E55" s="12"/>
      <c r="F55" s="12"/>
      <c r="G55" s="12"/>
      <c r="H55" s="12"/>
      <c r="I55" s="12"/>
      <c r="J55" s="12"/>
      <c r="K55" s="143">
        <v>0</v>
      </c>
      <c r="L55" s="12"/>
      <c r="M55" s="143">
        <f t="shared" si="5"/>
        <v>0</v>
      </c>
      <c r="N55" s="12"/>
      <c r="O55" s="143">
        <f t="shared" si="6"/>
        <v>0</v>
      </c>
      <c r="P55" s="12"/>
      <c r="Q55" s="12"/>
    </row>
    <row r="56" spans="1:17" s="4" customFormat="1" ht="15.75" x14ac:dyDescent="0.25">
      <c r="A56" s="9"/>
      <c r="B56" s="8"/>
      <c r="C56" s="12"/>
      <c r="D56" s="12"/>
      <c r="E56" s="12"/>
      <c r="F56" s="12"/>
      <c r="G56" s="12"/>
      <c r="H56" s="12"/>
      <c r="I56" s="12"/>
      <c r="J56" s="12"/>
      <c r="K56" s="143">
        <v>0</v>
      </c>
      <c r="L56" s="12"/>
      <c r="M56" s="143">
        <f t="shared" si="5"/>
        <v>0</v>
      </c>
      <c r="N56" s="12"/>
      <c r="O56" s="143">
        <f t="shared" si="6"/>
        <v>0</v>
      </c>
      <c r="P56" s="12"/>
      <c r="Q56" s="12"/>
    </row>
    <row r="57" spans="1:17" s="4" customFormat="1" ht="15.75" x14ac:dyDescent="0.25">
      <c r="A57" s="9"/>
      <c r="B57" s="8"/>
      <c r="C57" s="12"/>
      <c r="D57" s="12"/>
      <c r="E57" s="12"/>
      <c r="F57" s="12"/>
      <c r="G57" s="12"/>
      <c r="H57" s="12"/>
      <c r="I57" s="12"/>
      <c r="J57" s="12"/>
      <c r="K57" s="143">
        <v>0</v>
      </c>
      <c r="L57" s="12"/>
      <c r="M57" s="143">
        <f t="shared" si="5"/>
        <v>0</v>
      </c>
      <c r="N57" s="12"/>
      <c r="O57" s="143">
        <f t="shared" si="6"/>
        <v>0</v>
      </c>
      <c r="P57" s="12"/>
      <c r="Q57" s="12"/>
    </row>
    <row r="58" spans="1:17" s="4" customFormat="1" ht="15.75" x14ac:dyDescent="0.25">
      <c r="A58" s="9"/>
      <c r="B58" s="8"/>
      <c r="C58" s="12"/>
      <c r="D58" s="12"/>
      <c r="E58" s="12"/>
      <c r="F58" s="12"/>
      <c r="G58" s="12"/>
      <c r="H58" s="12"/>
      <c r="I58" s="12"/>
      <c r="J58" s="12"/>
      <c r="K58" s="143">
        <v>0</v>
      </c>
      <c r="L58" s="12"/>
      <c r="M58" s="143">
        <f t="shared" si="5"/>
        <v>0</v>
      </c>
      <c r="N58" s="12"/>
      <c r="O58" s="143">
        <f t="shared" si="6"/>
        <v>0</v>
      </c>
      <c r="P58" s="12"/>
      <c r="Q58" s="12"/>
    </row>
    <row r="59" spans="1:17" s="4" customFormat="1" ht="15.75" x14ac:dyDescent="0.25">
      <c r="A59" s="9"/>
      <c r="B59" s="8"/>
      <c r="C59" s="12"/>
      <c r="D59" s="12"/>
      <c r="E59" s="12"/>
      <c r="F59" s="12"/>
      <c r="G59" s="12"/>
      <c r="H59" s="12"/>
      <c r="I59" s="12"/>
      <c r="J59" s="12"/>
      <c r="K59" s="143">
        <v>0</v>
      </c>
      <c r="L59" s="12"/>
      <c r="M59" s="143">
        <f t="shared" si="5"/>
        <v>0</v>
      </c>
      <c r="N59" s="12"/>
      <c r="O59" s="143">
        <f t="shared" si="6"/>
        <v>0</v>
      </c>
      <c r="P59" s="12"/>
      <c r="Q59" s="12"/>
    </row>
    <row r="60" spans="1:17" s="4" customFormat="1" ht="15.75" x14ac:dyDescent="0.25">
      <c r="A60" s="9"/>
      <c r="B60" s="8"/>
      <c r="C60" s="12"/>
      <c r="D60" s="12"/>
      <c r="E60" s="12"/>
      <c r="F60" s="12"/>
      <c r="G60" s="12"/>
      <c r="H60" s="12"/>
      <c r="I60" s="12"/>
      <c r="J60" s="12"/>
      <c r="K60" s="143">
        <v>0</v>
      </c>
      <c r="L60" s="12"/>
      <c r="M60" s="143">
        <f t="shared" si="5"/>
        <v>0</v>
      </c>
      <c r="N60" s="12"/>
      <c r="O60" s="143">
        <f t="shared" si="6"/>
        <v>0</v>
      </c>
      <c r="P60" s="12"/>
      <c r="Q60" s="12"/>
    </row>
    <row r="61" spans="1:17" s="4" customFormat="1" ht="15.75" x14ac:dyDescent="0.25">
      <c r="A61" s="9"/>
      <c r="B61" s="8"/>
      <c r="C61" s="12"/>
      <c r="D61" s="12"/>
      <c r="E61" s="12"/>
      <c r="F61" s="12"/>
      <c r="G61" s="12"/>
      <c r="H61" s="12"/>
      <c r="I61" s="12"/>
      <c r="J61" s="12"/>
      <c r="K61" s="143">
        <v>0</v>
      </c>
      <c r="L61" s="12"/>
      <c r="M61" s="143">
        <f t="shared" si="5"/>
        <v>0</v>
      </c>
      <c r="N61" s="12"/>
      <c r="O61" s="143">
        <f t="shared" si="6"/>
        <v>0</v>
      </c>
      <c r="P61" s="12"/>
      <c r="Q61" s="12"/>
    </row>
    <row r="62" spans="1:17" s="4" customFormat="1" ht="15.75" x14ac:dyDescent="0.25">
      <c r="A62" s="9"/>
      <c r="B62" s="8"/>
      <c r="C62" s="12"/>
      <c r="D62" s="12"/>
      <c r="E62" s="12"/>
      <c r="F62" s="12"/>
      <c r="G62" s="12"/>
      <c r="H62" s="12"/>
      <c r="I62" s="12"/>
      <c r="J62" s="12"/>
      <c r="K62" s="143">
        <v>0</v>
      </c>
      <c r="L62" s="12"/>
      <c r="M62" s="143">
        <f t="shared" si="5"/>
        <v>0</v>
      </c>
      <c r="N62" s="12"/>
      <c r="O62" s="143">
        <f t="shared" si="6"/>
        <v>0</v>
      </c>
      <c r="P62" s="12"/>
      <c r="Q62" s="12"/>
    </row>
    <row r="63" spans="1:17" s="4" customFormat="1" ht="15.75" x14ac:dyDescent="0.25">
      <c r="A63" s="9"/>
      <c r="B63" s="8"/>
      <c r="C63" s="12"/>
      <c r="D63" s="12"/>
      <c r="E63" s="12"/>
      <c r="F63" s="12"/>
      <c r="G63" s="12"/>
      <c r="H63" s="12"/>
      <c r="I63" s="12"/>
      <c r="J63" s="12"/>
      <c r="K63" s="143">
        <v>0</v>
      </c>
      <c r="L63" s="12"/>
      <c r="M63" s="143">
        <f t="shared" si="5"/>
        <v>0</v>
      </c>
      <c r="N63" s="12"/>
      <c r="O63" s="143">
        <f t="shared" si="6"/>
        <v>0</v>
      </c>
      <c r="P63" s="12"/>
      <c r="Q63" s="12"/>
    </row>
    <row r="64" spans="1:17" s="4" customFormat="1" ht="15.75" x14ac:dyDescent="0.25">
      <c r="A64" s="9"/>
      <c r="B64" s="8"/>
      <c r="C64" s="12"/>
      <c r="D64" s="12"/>
      <c r="E64" s="12"/>
      <c r="F64" s="12"/>
      <c r="G64" s="12"/>
      <c r="H64" s="12"/>
      <c r="I64" s="12"/>
      <c r="J64" s="12"/>
      <c r="K64" s="143">
        <v>0</v>
      </c>
      <c r="L64" s="12"/>
      <c r="M64" s="143">
        <f t="shared" si="5"/>
        <v>0</v>
      </c>
      <c r="N64" s="12"/>
      <c r="O64" s="143">
        <f t="shared" si="6"/>
        <v>0</v>
      </c>
      <c r="P64" s="12"/>
      <c r="Q64" s="12"/>
    </row>
    <row r="65" spans="1:17" s="4" customFormat="1" ht="15.75" x14ac:dyDescent="0.25">
      <c r="A65" s="9"/>
      <c r="B65" s="8"/>
      <c r="C65" s="12"/>
      <c r="D65" s="12"/>
      <c r="E65" s="12"/>
      <c r="F65" s="12"/>
      <c r="G65" s="12"/>
      <c r="H65" s="12"/>
      <c r="I65" s="12"/>
      <c r="J65" s="12"/>
      <c r="K65" s="143">
        <v>0</v>
      </c>
      <c r="L65" s="12"/>
      <c r="M65" s="143">
        <f t="shared" si="5"/>
        <v>0</v>
      </c>
      <c r="N65" s="12"/>
      <c r="O65" s="143">
        <f t="shared" si="6"/>
        <v>0</v>
      </c>
      <c r="P65" s="12"/>
      <c r="Q65" s="12"/>
    </row>
    <row r="66" spans="1:17" s="4" customFormat="1" ht="15.75" x14ac:dyDescent="0.25">
      <c r="A66" s="9"/>
      <c r="B66" s="8"/>
      <c r="C66" s="12"/>
      <c r="D66" s="12"/>
      <c r="E66" s="12"/>
      <c r="F66" s="12"/>
      <c r="G66" s="12"/>
      <c r="H66" s="12"/>
      <c r="I66" s="12"/>
      <c r="J66" s="12"/>
      <c r="K66" s="143">
        <v>0</v>
      </c>
      <c r="L66" s="12"/>
      <c r="M66" s="143">
        <f t="shared" si="5"/>
        <v>0</v>
      </c>
      <c r="N66" s="12"/>
      <c r="O66" s="143">
        <f t="shared" si="6"/>
        <v>0</v>
      </c>
      <c r="P66" s="12"/>
      <c r="Q66" s="12"/>
    </row>
    <row r="67" spans="1:17" s="4" customFormat="1" ht="15.75" x14ac:dyDescent="0.25">
      <c r="A67" s="9"/>
      <c r="B67" s="8"/>
      <c r="C67" s="12"/>
      <c r="D67" s="12"/>
      <c r="E67" s="12"/>
      <c r="F67" s="12"/>
      <c r="G67" s="12"/>
      <c r="H67" s="12"/>
      <c r="I67" s="12"/>
      <c r="J67" s="12"/>
      <c r="K67" s="143">
        <v>0</v>
      </c>
      <c r="L67" s="12"/>
      <c r="M67" s="143">
        <f t="shared" si="5"/>
        <v>0</v>
      </c>
      <c r="N67" s="12"/>
      <c r="O67" s="143">
        <f t="shared" si="6"/>
        <v>0</v>
      </c>
      <c r="P67" s="12"/>
      <c r="Q67" s="12"/>
    </row>
    <row r="68" spans="1:17" s="4" customFormat="1" ht="15.75" x14ac:dyDescent="0.25">
      <c r="A68" s="9"/>
      <c r="B68" s="8"/>
      <c r="C68" s="12"/>
      <c r="D68" s="12"/>
      <c r="E68" s="12"/>
      <c r="F68" s="12"/>
      <c r="G68" s="12"/>
      <c r="H68" s="12"/>
      <c r="I68" s="12"/>
      <c r="J68" s="12"/>
      <c r="K68" s="143">
        <v>0</v>
      </c>
      <c r="L68" s="12"/>
      <c r="M68" s="143">
        <f t="shared" si="5"/>
        <v>0</v>
      </c>
      <c r="N68" s="12"/>
      <c r="O68" s="143">
        <f t="shared" ref="O68:O131" si="7">K68</f>
        <v>0</v>
      </c>
      <c r="P68" s="12"/>
      <c r="Q68" s="12"/>
    </row>
    <row r="69" spans="1:17" s="4" customFormat="1" ht="15.75" x14ac:dyDescent="0.25">
      <c r="A69" s="9"/>
      <c r="B69" s="8"/>
      <c r="C69" s="12"/>
      <c r="D69" s="12"/>
      <c r="E69" s="12"/>
      <c r="F69" s="12"/>
      <c r="G69" s="12"/>
      <c r="H69" s="12"/>
      <c r="I69" s="12"/>
      <c r="J69" s="12"/>
      <c r="K69" s="143">
        <v>0</v>
      </c>
      <c r="L69" s="12"/>
      <c r="M69" s="143">
        <f t="shared" si="5"/>
        <v>0</v>
      </c>
      <c r="N69" s="12"/>
      <c r="O69" s="143">
        <f t="shared" si="7"/>
        <v>0</v>
      </c>
      <c r="P69" s="12"/>
      <c r="Q69" s="12"/>
    </row>
    <row r="70" spans="1:17" s="4" customFormat="1" ht="15.75" x14ac:dyDescent="0.25">
      <c r="A70" s="9"/>
      <c r="B70" s="8"/>
      <c r="C70" s="12"/>
      <c r="D70" s="12"/>
      <c r="E70" s="12"/>
      <c r="F70" s="12"/>
      <c r="G70" s="12"/>
      <c r="H70" s="12"/>
      <c r="I70" s="12"/>
      <c r="J70" s="12"/>
      <c r="K70" s="143">
        <v>0</v>
      </c>
      <c r="L70" s="12"/>
      <c r="M70" s="143">
        <f t="shared" si="5"/>
        <v>0</v>
      </c>
      <c r="N70" s="12"/>
      <c r="O70" s="143">
        <f t="shared" si="7"/>
        <v>0</v>
      </c>
      <c r="P70" s="12"/>
      <c r="Q70" s="12"/>
    </row>
    <row r="71" spans="1:17" s="4" customFormat="1" ht="15.75" x14ac:dyDescent="0.25">
      <c r="A71" s="9"/>
      <c r="B71" s="8"/>
      <c r="C71" s="12"/>
      <c r="D71" s="12"/>
      <c r="E71" s="12"/>
      <c r="F71" s="12"/>
      <c r="G71" s="12"/>
      <c r="H71" s="12"/>
      <c r="I71" s="12"/>
      <c r="J71" s="12"/>
      <c r="K71" s="143">
        <v>0</v>
      </c>
      <c r="L71" s="12"/>
      <c r="M71" s="143">
        <f t="shared" si="5"/>
        <v>0</v>
      </c>
      <c r="N71" s="12"/>
      <c r="O71" s="143">
        <f t="shared" si="7"/>
        <v>0</v>
      </c>
      <c r="P71" s="12"/>
      <c r="Q71" s="12"/>
    </row>
    <row r="72" spans="1:17" s="4" customFormat="1" ht="15.75" x14ac:dyDescent="0.25">
      <c r="A72" s="9"/>
      <c r="B72" s="8"/>
      <c r="C72" s="12"/>
      <c r="D72" s="12"/>
      <c r="E72" s="12"/>
      <c r="F72" s="12"/>
      <c r="G72" s="12"/>
      <c r="H72" s="12"/>
      <c r="I72" s="12"/>
      <c r="J72" s="12"/>
      <c r="K72" s="143">
        <v>0</v>
      </c>
      <c r="L72" s="12"/>
      <c r="M72" s="143">
        <f t="shared" si="5"/>
        <v>0</v>
      </c>
      <c r="N72" s="12"/>
      <c r="O72" s="143">
        <f t="shared" si="7"/>
        <v>0</v>
      </c>
      <c r="P72" s="12"/>
      <c r="Q72" s="12"/>
    </row>
    <row r="73" spans="1:17" s="4" customFormat="1" ht="15.75" x14ac:dyDescent="0.25">
      <c r="A73" s="9"/>
      <c r="B73" s="8"/>
      <c r="C73" s="12"/>
      <c r="D73" s="12"/>
      <c r="E73" s="12"/>
      <c r="F73" s="12"/>
      <c r="G73" s="12"/>
      <c r="H73" s="12"/>
      <c r="I73" s="12"/>
      <c r="J73" s="12"/>
      <c r="K73" s="143">
        <v>0</v>
      </c>
      <c r="L73" s="12"/>
      <c r="M73" s="143">
        <f t="shared" si="5"/>
        <v>0</v>
      </c>
      <c r="N73" s="12"/>
      <c r="O73" s="143">
        <f t="shared" si="7"/>
        <v>0</v>
      </c>
      <c r="P73" s="12"/>
      <c r="Q73" s="12"/>
    </row>
    <row r="74" spans="1:17" s="4" customFormat="1" ht="15.75" x14ac:dyDescent="0.25">
      <c r="A74" s="9"/>
      <c r="B74" s="8"/>
      <c r="C74" s="12"/>
      <c r="D74" s="12"/>
      <c r="E74" s="12"/>
      <c r="F74" s="12"/>
      <c r="G74" s="12"/>
      <c r="H74" s="12"/>
      <c r="I74" s="12"/>
      <c r="J74" s="12"/>
      <c r="K74" s="143">
        <v>0</v>
      </c>
      <c r="L74" s="12"/>
      <c r="M74" s="143">
        <f t="shared" si="5"/>
        <v>0</v>
      </c>
      <c r="N74" s="12"/>
      <c r="O74" s="143">
        <f t="shared" si="7"/>
        <v>0</v>
      </c>
      <c r="P74" s="12"/>
      <c r="Q74" s="12"/>
    </row>
    <row r="75" spans="1:17" s="4" customFormat="1" ht="15.75" x14ac:dyDescent="0.25">
      <c r="A75" s="9"/>
      <c r="B75" s="8"/>
      <c r="C75" s="12"/>
      <c r="D75" s="12"/>
      <c r="E75" s="12"/>
      <c r="F75" s="12"/>
      <c r="G75" s="12"/>
      <c r="H75" s="12"/>
      <c r="I75" s="12"/>
      <c r="J75" s="12"/>
      <c r="K75" s="143">
        <v>0</v>
      </c>
      <c r="L75" s="12"/>
      <c r="M75" s="143">
        <f t="shared" ref="M75:M138" si="8">K75+L75</f>
        <v>0</v>
      </c>
      <c r="N75" s="12"/>
      <c r="O75" s="143">
        <f t="shared" si="7"/>
        <v>0</v>
      </c>
      <c r="P75" s="12"/>
      <c r="Q75" s="12"/>
    </row>
    <row r="76" spans="1:17" s="4" customFormat="1" ht="15.75" x14ac:dyDescent="0.25">
      <c r="A76" s="9"/>
      <c r="B76" s="8"/>
      <c r="C76" s="12"/>
      <c r="D76" s="12"/>
      <c r="E76" s="12"/>
      <c r="F76" s="12"/>
      <c r="G76" s="12"/>
      <c r="H76" s="12"/>
      <c r="I76" s="12"/>
      <c r="J76" s="12"/>
      <c r="K76" s="143">
        <v>0</v>
      </c>
      <c r="L76" s="12"/>
      <c r="M76" s="143">
        <f t="shared" si="8"/>
        <v>0</v>
      </c>
      <c r="N76" s="12"/>
      <c r="O76" s="143">
        <f t="shared" si="7"/>
        <v>0</v>
      </c>
      <c r="P76" s="12"/>
      <c r="Q76" s="12"/>
    </row>
    <row r="77" spans="1:17" s="4" customFormat="1" ht="15.75" x14ac:dyDescent="0.25">
      <c r="A77" s="9"/>
      <c r="B77" s="8"/>
      <c r="C77" s="12"/>
      <c r="D77" s="12"/>
      <c r="E77" s="12"/>
      <c r="F77" s="12"/>
      <c r="G77" s="12"/>
      <c r="H77" s="12"/>
      <c r="I77" s="12"/>
      <c r="J77" s="12"/>
      <c r="K77" s="143">
        <v>0</v>
      </c>
      <c r="L77" s="12"/>
      <c r="M77" s="143">
        <f t="shared" si="8"/>
        <v>0</v>
      </c>
      <c r="N77" s="12"/>
      <c r="O77" s="143">
        <f t="shared" si="7"/>
        <v>0</v>
      </c>
      <c r="P77" s="12"/>
      <c r="Q77" s="12"/>
    </row>
    <row r="78" spans="1:17" s="4" customFormat="1" ht="15.75" x14ac:dyDescent="0.25">
      <c r="A78" s="9"/>
      <c r="B78" s="8"/>
      <c r="C78" s="12"/>
      <c r="D78" s="12"/>
      <c r="E78" s="12"/>
      <c r="F78" s="12"/>
      <c r="G78" s="12"/>
      <c r="H78" s="12"/>
      <c r="I78" s="12"/>
      <c r="J78" s="12"/>
      <c r="K78" s="143">
        <v>0</v>
      </c>
      <c r="L78" s="12"/>
      <c r="M78" s="143">
        <f t="shared" si="8"/>
        <v>0</v>
      </c>
      <c r="N78" s="12"/>
      <c r="O78" s="143">
        <f t="shared" si="7"/>
        <v>0</v>
      </c>
      <c r="P78" s="12"/>
      <c r="Q78" s="12"/>
    </row>
    <row r="79" spans="1:17" s="4" customFormat="1" ht="15.75" x14ac:dyDescent="0.25">
      <c r="A79" s="9"/>
      <c r="B79" s="8"/>
      <c r="C79" s="12"/>
      <c r="D79" s="12"/>
      <c r="E79" s="12"/>
      <c r="F79" s="12"/>
      <c r="G79" s="12"/>
      <c r="H79" s="12"/>
      <c r="I79" s="12"/>
      <c r="J79" s="12"/>
      <c r="K79" s="143">
        <v>0</v>
      </c>
      <c r="L79" s="12"/>
      <c r="M79" s="143">
        <f t="shared" si="8"/>
        <v>0</v>
      </c>
      <c r="N79" s="12"/>
      <c r="O79" s="143">
        <f t="shared" si="7"/>
        <v>0</v>
      </c>
      <c r="P79" s="12"/>
      <c r="Q79" s="12"/>
    </row>
    <row r="80" spans="1:17" s="4" customFormat="1" ht="15.75" x14ac:dyDescent="0.25">
      <c r="A80" s="9"/>
      <c r="B80" s="8"/>
      <c r="C80" s="12"/>
      <c r="D80" s="12"/>
      <c r="E80" s="12"/>
      <c r="F80" s="12"/>
      <c r="G80" s="12"/>
      <c r="H80" s="12"/>
      <c r="I80" s="12"/>
      <c r="J80" s="12"/>
      <c r="K80" s="143">
        <v>0</v>
      </c>
      <c r="L80" s="12"/>
      <c r="M80" s="143">
        <f t="shared" si="8"/>
        <v>0</v>
      </c>
      <c r="N80" s="12"/>
      <c r="O80" s="143">
        <f t="shared" si="7"/>
        <v>0</v>
      </c>
      <c r="P80" s="12"/>
      <c r="Q80" s="12"/>
    </row>
    <row r="81" spans="1:17" s="4" customFormat="1" ht="15.75" x14ac:dyDescent="0.25">
      <c r="A81" s="9"/>
      <c r="B81" s="8"/>
      <c r="C81" s="12"/>
      <c r="D81" s="12"/>
      <c r="E81" s="12"/>
      <c r="F81" s="12"/>
      <c r="G81" s="12"/>
      <c r="H81" s="12"/>
      <c r="I81" s="12"/>
      <c r="J81" s="12"/>
      <c r="K81" s="143">
        <v>0</v>
      </c>
      <c r="L81" s="12"/>
      <c r="M81" s="143">
        <f t="shared" si="8"/>
        <v>0</v>
      </c>
      <c r="N81" s="12"/>
      <c r="O81" s="143">
        <f t="shared" si="7"/>
        <v>0</v>
      </c>
      <c r="P81" s="12"/>
      <c r="Q81" s="12"/>
    </row>
    <row r="82" spans="1:17" s="4" customFormat="1" ht="15.75" x14ac:dyDescent="0.25">
      <c r="A82" s="9"/>
      <c r="B82" s="8"/>
      <c r="C82" s="12"/>
      <c r="D82" s="12"/>
      <c r="E82" s="12"/>
      <c r="F82" s="12"/>
      <c r="G82" s="12"/>
      <c r="H82" s="12"/>
      <c r="I82" s="12"/>
      <c r="J82" s="12"/>
      <c r="K82" s="143">
        <v>0</v>
      </c>
      <c r="L82" s="12"/>
      <c r="M82" s="143">
        <f t="shared" si="8"/>
        <v>0</v>
      </c>
      <c r="N82" s="12"/>
      <c r="O82" s="143">
        <f t="shared" si="7"/>
        <v>0</v>
      </c>
      <c r="P82" s="12"/>
      <c r="Q82" s="12"/>
    </row>
    <row r="83" spans="1:17" s="4" customFormat="1" ht="15.75" x14ac:dyDescent="0.25">
      <c r="A83" s="9"/>
      <c r="B83" s="8"/>
      <c r="C83" s="12"/>
      <c r="D83" s="12"/>
      <c r="E83" s="12"/>
      <c r="F83" s="12"/>
      <c r="G83" s="12"/>
      <c r="H83" s="12"/>
      <c r="I83" s="12"/>
      <c r="J83" s="12"/>
      <c r="K83" s="143">
        <v>0</v>
      </c>
      <c r="L83" s="12"/>
      <c r="M83" s="143">
        <f t="shared" si="8"/>
        <v>0</v>
      </c>
      <c r="N83" s="12"/>
      <c r="O83" s="143">
        <f t="shared" si="7"/>
        <v>0</v>
      </c>
      <c r="P83" s="12"/>
      <c r="Q83" s="12"/>
    </row>
    <row r="84" spans="1:17" s="4" customFormat="1" ht="15.75" x14ac:dyDescent="0.25">
      <c r="A84" s="9"/>
      <c r="B84" s="8"/>
      <c r="C84" s="12"/>
      <c r="D84" s="12"/>
      <c r="E84" s="12"/>
      <c r="F84" s="12"/>
      <c r="G84" s="12"/>
      <c r="H84" s="12"/>
      <c r="I84" s="12"/>
      <c r="J84" s="12"/>
      <c r="K84" s="143">
        <v>0</v>
      </c>
      <c r="L84" s="12"/>
      <c r="M84" s="143">
        <f t="shared" si="8"/>
        <v>0</v>
      </c>
      <c r="N84" s="12"/>
      <c r="O84" s="143">
        <f t="shared" si="7"/>
        <v>0</v>
      </c>
      <c r="P84" s="12"/>
      <c r="Q84" s="12"/>
    </row>
    <row r="85" spans="1:17" s="4" customFormat="1" ht="15.75" x14ac:dyDescent="0.25">
      <c r="A85" s="9"/>
      <c r="B85" s="8"/>
      <c r="C85" s="12"/>
      <c r="D85" s="12"/>
      <c r="E85" s="12"/>
      <c r="F85" s="12"/>
      <c r="G85" s="12"/>
      <c r="H85" s="12"/>
      <c r="I85" s="12"/>
      <c r="J85" s="12"/>
      <c r="K85" s="143">
        <v>0</v>
      </c>
      <c r="L85" s="12"/>
      <c r="M85" s="143">
        <f t="shared" si="8"/>
        <v>0</v>
      </c>
      <c r="N85" s="12"/>
      <c r="O85" s="143">
        <f t="shared" si="7"/>
        <v>0</v>
      </c>
      <c r="P85" s="12"/>
      <c r="Q85" s="12"/>
    </row>
    <row r="86" spans="1:17" s="4" customFormat="1" ht="15.75" x14ac:dyDescent="0.25">
      <c r="A86" s="9"/>
      <c r="B86" s="8"/>
      <c r="C86" s="12"/>
      <c r="D86" s="12"/>
      <c r="E86" s="12"/>
      <c r="F86" s="12"/>
      <c r="G86" s="12"/>
      <c r="H86" s="12"/>
      <c r="I86" s="12"/>
      <c r="J86" s="12"/>
      <c r="K86" s="143">
        <v>0</v>
      </c>
      <c r="L86" s="12"/>
      <c r="M86" s="143">
        <f t="shared" si="8"/>
        <v>0</v>
      </c>
      <c r="N86" s="12"/>
      <c r="O86" s="143">
        <f t="shared" si="7"/>
        <v>0</v>
      </c>
      <c r="P86" s="12"/>
      <c r="Q86" s="12"/>
    </row>
    <row r="87" spans="1:17" s="4" customFormat="1" ht="15.75" x14ac:dyDescent="0.25">
      <c r="A87" s="9"/>
      <c r="B87" s="8"/>
      <c r="C87" s="12"/>
      <c r="D87" s="12"/>
      <c r="E87" s="12"/>
      <c r="F87" s="12"/>
      <c r="G87" s="12"/>
      <c r="H87" s="12"/>
      <c r="I87" s="12"/>
      <c r="J87" s="12"/>
      <c r="K87" s="143">
        <v>0</v>
      </c>
      <c r="L87" s="12"/>
      <c r="M87" s="143">
        <f t="shared" si="8"/>
        <v>0</v>
      </c>
      <c r="N87" s="12"/>
      <c r="O87" s="143">
        <f t="shared" si="7"/>
        <v>0</v>
      </c>
      <c r="P87" s="12"/>
      <c r="Q87" s="12"/>
    </row>
    <row r="88" spans="1:17" s="4" customFormat="1" ht="15.75" x14ac:dyDescent="0.25">
      <c r="A88" s="9"/>
      <c r="B88" s="8"/>
      <c r="C88" s="12"/>
      <c r="D88" s="12"/>
      <c r="E88" s="12"/>
      <c r="F88" s="12"/>
      <c r="G88" s="12"/>
      <c r="H88" s="12"/>
      <c r="I88" s="12"/>
      <c r="J88" s="12"/>
      <c r="K88" s="143">
        <v>0</v>
      </c>
      <c r="L88" s="12"/>
      <c r="M88" s="143">
        <f t="shared" si="8"/>
        <v>0</v>
      </c>
      <c r="N88" s="12"/>
      <c r="O88" s="143">
        <f t="shared" si="7"/>
        <v>0</v>
      </c>
      <c r="P88" s="12"/>
      <c r="Q88" s="12"/>
    </row>
    <row r="89" spans="1:17" s="4" customFormat="1" ht="15.75" x14ac:dyDescent="0.25">
      <c r="A89" s="9"/>
      <c r="B89" s="8"/>
      <c r="C89" s="12"/>
      <c r="D89" s="12"/>
      <c r="E89" s="12"/>
      <c r="F89" s="12"/>
      <c r="G89" s="12"/>
      <c r="H89" s="12"/>
      <c r="I89" s="12"/>
      <c r="J89" s="12"/>
      <c r="K89" s="143">
        <v>0</v>
      </c>
      <c r="L89" s="12"/>
      <c r="M89" s="143">
        <f t="shared" si="8"/>
        <v>0</v>
      </c>
      <c r="N89" s="12"/>
      <c r="O89" s="143">
        <f t="shared" si="7"/>
        <v>0</v>
      </c>
      <c r="P89" s="12"/>
      <c r="Q89" s="12"/>
    </row>
    <row r="90" spans="1:17" s="4" customFormat="1" ht="15.75" x14ac:dyDescent="0.25">
      <c r="A90" s="9"/>
      <c r="B90" s="8"/>
      <c r="C90" s="12"/>
      <c r="D90" s="12"/>
      <c r="E90" s="12"/>
      <c r="F90" s="12"/>
      <c r="G90" s="12"/>
      <c r="H90" s="12"/>
      <c r="I90" s="12"/>
      <c r="J90" s="12"/>
      <c r="K90" s="143">
        <v>0</v>
      </c>
      <c r="L90" s="12"/>
      <c r="M90" s="143">
        <f t="shared" si="8"/>
        <v>0</v>
      </c>
      <c r="N90" s="12"/>
      <c r="O90" s="143">
        <f t="shared" si="7"/>
        <v>0</v>
      </c>
      <c r="P90" s="12"/>
      <c r="Q90" s="12"/>
    </row>
    <row r="91" spans="1:17" s="4" customFormat="1" ht="15.75" x14ac:dyDescent="0.25">
      <c r="A91" s="9"/>
      <c r="B91" s="8"/>
      <c r="C91" s="12"/>
      <c r="D91" s="12"/>
      <c r="E91" s="12"/>
      <c r="F91" s="12"/>
      <c r="G91" s="12"/>
      <c r="H91" s="12"/>
      <c r="I91" s="12"/>
      <c r="J91" s="12"/>
      <c r="K91" s="143">
        <v>0</v>
      </c>
      <c r="L91" s="12"/>
      <c r="M91" s="143">
        <f t="shared" si="8"/>
        <v>0</v>
      </c>
      <c r="N91" s="12"/>
      <c r="O91" s="143">
        <f t="shared" si="7"/>
        <v>0</v>
      </c>
      <c r="P91" s="12"/>
      <c r="Q91" s="12"/>
    </row>
    <row r="92" spans="1:17" s="4" customFormat="1" ht="15.75" x14ac:dyDescent="0.25">
      <c r="A92" s="9"/>
      <c r="B92" s="8"/>
      <c r="C92" s="12"/>
      <c r="D92" s="12"/>
      <c r="E92" s="12"/>
      <c r="F92" s="12"/>
      <c r="G92" s="12"/>
      <c r="H92" s="12"/>
      <c r="I92" s="12"/>
      <c r="J92" s="12"/>
      <c r="K92" s="143">
        <v>0</v>
      </c>
      <c r="L92" s="12"/>
      <c r="M92" s="143">
        <f t="shared" si="8"/>
        <v>0</v>
      </c>
      <c r="N92" s="12"/>
      <c r="O92" s="143">
        <f t="shared" si="7"/>
        <v>0</v>
      </c>
      <c r="P92" s="12"/>
      <c r="Q92" s="12"/>
    </row>
    <row r="93" spans="1:17" s="4" customFormat="1" ht="15.75" x14ac:dyDescent="0.25">
      <c r="A93" s="9"/>
      <c r="B93" s="8"/>
      <c r="C93" s="12"/>
      <c r="D93" s="12"/>
      <c r="E93" s="12"/>
      <c r="F93" s="12"/>
      <c r="G93" s="12"/>
      <c r="H93" s="12"/>
      <c r="I93" s="12"/>
      <c r="J93" s="12"/>
      <c r="K93" s="143">
        <v>0</v>
      </c>
      <c r="L93" s="12"/>
      <c r="M93" s="143">
        <f t="shared" si="8"/>
        <v>0</v>
      </c>
      <c r="N93" s="12"/>
      <c r="O93" s="143">
        <f t="shared" si="7"/>
        <v>0</v>
      </c>
      <c r="P93" s="12"/>
      <c r="Q93" s="12"/>
    </row>
    <row r="94" spans="1:17" s="4" customFormat="1" ht="15.75" x14ac:dyDescent="0.25">
      <c r="A94" s="9"/>
      <c r="B94" s="8"/>
      <c r="C94" s="12"/>
      <c r="D94" s="12"/>
      <c r="E94" s="12"/>
      <c r="F94" s="12"/>
      <c r="G94" s="12"/>
      <c r="H94" s="12"/>
      <c r="I94" s="12"/>
      <c r="J94" s="12"/>
      <c r="K94" s="143">
        <v>0</v>
      </c>
      <c r="L94" s="12"/>
      <c r="M94" s="143">
        <f t="shared" si="8"/>
        <v>0</v>
      </c>
      <c r="N94" s="12"/>
      <c r="O94" s="143">
        <f t="shared" si="7"/>
        <v>0</v>
      </c>
      <c r="P94" s="12"/>
      <c r="Q94" s="12"/>
    </row>
    <row r="95" spans="1:17" s="4" customFormat="1" ht="15.75" x14ac:dyDescent="0.25">
      <c r="A95" s="9"/>
      <c r="B95" s="8"/>
      <c r="C95" s="12"/>
      <c r="D95" s="12"/>
      <c r="E95" s="12"/>
      <c r="F95" s="12"/>
      <c r="G95" s="12"/>
      <c r="H95" s="12"/>
      <c r="I95" s="12"/>
      <c r="J95" s="12"/>
      <c r="K95" s="143">
        <v>0</v>
      </c>
      <c r="L95" s="12"/>
      <c r="M95" s="143">
        <f t="shared" si="8"/>
        <v>0</v>
      </c>
      <c r="N95" s="12"/>
      <c r="O95" s="143">
        <f t="shared" si="7"/>
        <v>0</v>
      </c>
      <c r="P95" s="12"/>
      <c r="Q95" s="12"/>
    </row>
    <row r="96" spans="1:17" s="4" customFormat="1" ht="15.75" x14ac:dyDescent="0.25">
      <c r="A96" s="9"/>
      <c r="B96" s="8"/>
      <c r="C96" s="12"/>
      <c r="D96" s="12"/>
      <c r="E96" s="12"/>
      <c r="F96" s="12"/>
      <c r="G96" s="12"/>
      <c r="H96" s="12"/>
      <c r="I96" s="12"/>
      <c r="J96" s="12"/>
      <c r="K96" s="143">
        <v>0</v>
      </c>
      <c r="L96" s="12"/>
      <c r="M96" s="143">
        <f t="shared" si="8"/>
        <v>0</v>
      </c>
      <c r="N96" s="12"/>
      <c r="O96" s="143">
        <f t="shared" si="7"/>
        <v>0</v>
      </c>
      <c r="P96" s="12"/>
      <c r="Q96" s="12"/>
    </row>
    <row r="97" spans="1:17" s="4" customFormat="1" ht="15.75" x14ac:dyDescent="0.25">
      <c r="A97" s="9"/>
      <c r="B97" s="8"/>
      <c r="C97" s="12"/>
      <c r="D97" s="12"/>
      <c r="E97" s="12"/>
      <c r="F97" s="12"/>
      <c r="G97" s="12"/>
      <c r="H97" s="12"/>
      <c r="I97" s="12"/>
      <c r="J97" s="12"/>
      <c r="K97" s="143">
        <v>0</v>
      </c>
      <c r="L97" s="12"/>
      <c r="M97" s="143">
        <f t="shared" si="8"/>
        <v>0</v>
      </c>
      <c r="N97" s="12"/>
      <c r="O97" s="143">
        <f t="shared" si="7"/>
        <v>0</v>
      </c>
      <c r="P97" s="12"/>
      <c r="Q97" s="12"/>
    </row>
    <row r="98" spans="1:17" s="4" customFormat="1" ht="15.75" x14ac:dyDescent="0.25">
      <c r="A98" s="9"/>
      <c r="B98" s="8"/>
      <c r="C98" s="12"/>
      <c r="D98" s="12"/>
      <c r="E98" s="12"/>
      <c r="F98" s="12"/>
      <c r="G98" s="12"/>
      <c r="H98" s="12"/>
      <c r="I98" s="12"/>
      <c r="J98" s="12"/>
      <c r="K98" s="143">
        <v>0</v>
      </c>
      <c r="L98" s="12"/>
      <c r="M98" s="143">
        <f t="shared" si="8"/>
        <v>0</v>
      </c>
      <c r="N98" s="12"/>
      <c r="O98" s="143">
        <f t="shared" si="7"/>
        <v>0</v>
      </c>
      <c r="P98" s="12"/>
      <c r="Q98" s="12"/>
    </row>
    <row r="99" spans="1:17" s="4" customFormat="1" ht="15.75" x14ac:dyDescent="0.25">
      <c r="A99" s="9"/>
      <c r="B99" s="8"/>
      <c r="C99" s="12"/>
      <c r="D99" s="12"/>
      <c r="E99" s="12"/>
      <c r="F99" s="12"/>
      <c r="G99" s="12"/>
      <c r="H99" s="12"/>
      <c r="I99" s="12"/>
      <c r="J99" s="12"/>
      <c r="K99" s="143">
        <v>0</v>
      </c>
      <c r="L99" s="12"/>
      <c r="M99" s="143">
        <f t="shared" si="8"/>
        <v>0</v>
      </c>
      <c r="N99" s="12"/>
      <c r="O99" s="143">
        <f t="shared" si="7"/>
        <v>0</v>
      </c>
      <c r="P99" s="12"/>
      <c r="Q99" s="12"/>
    </row>
    <row r="100" spans="1:17" s="4" customFormat="1" ht="15.75" x14ac:dyDescent="0.25">
      <c r="A100" s="9"/>
      <c r="B100" s="8"/>
      <c r="C100" s="12"/>
      <c r="D100" s="12"/>
      <c r="E100" s="12"/>
      <c r="F100" s="12"/>
      <c r="G100" s="12"/>
      <c r="H100" s="12"/>
      <c r="I100" s="12"/>
      <c r="J100" s="12"/>
      <c r="K100" s="143">
        <v>0</v>
      </c>
      <c r="L100" s="12"/>
      <c r="M100" s="143">
        <f t="shared" si="8"/>
        <v>0</v>
      </c>
      <c r="N100" s="12"/>
      <c r="O100" s="143">
        <f t="shared" si="7"/>
        <v>0</v>
      </c>
      <c r="P100" s="12"/>
      <c r="Q100" s="12"/>
    </row>
    <row r="101" spans="1:17" s="4" customFormat="1" ht="15.75" x14ac:dyDescent="0.25">
      <c r="A101" s="9"/>
      <c r="B101" s="8"/>
      <c r="C101" s="12"/>
      <c r="D101" s="12"/>
      <c r="E101" s="12"/>
      <c r="F101" s="12"/>
      <c r="G101" s="12"/>
      <c r="H101" s="12"/>
      <c r="I101" s="12"/>
      <c r="J101" s="12"/>
      <c r="K101" s="143">
        <v>0</v>
      </c>
      <c r="L101" s="12"/>
      <c r="M101" s="143">
        <f t="shared" si="8"/>
        <v>0</v>
      </c>
      <c r="N101" s="12"/>
      <c r="O101" s="143">
        <f t="shared" si="7"/>
        <v>0</v>
      </c>
      <c r="P101" s="12"/>
      <c r="Q101" s="12"/>
    </row>
    <row r="102" spans="1:17" s="4" customFormat="1" ht="15.75" x14ac:dyDescent="0.25">
      <c r="A102" s="9"/>
      <c r="B102" s="8"/>
      <c r="C102" s="12"/>
      <c r="D102" s="12"/>
      <c r="E102" s="12"/>
      <c r="F102" s="12"/>
      <c r="G102" s="12"/>
      <c r="H102" s="12"/>
      <c r="I102" s="12"/>
      <c r="J102" s="12"/>
      <c r="K102" s="143">
        <v>0</v>
      </c>
      <c r="L102" s="12"/>
      <c r="M102" s="143">
        <f t="shared" si="8"/>
        <v>0</v>
      </c>
      <c r="N102" s="12"/>
      <c r="O102" s="143">
        <f t="shared" si="7"/>
        <v>0</v>
      </c>
      <c r="P102" s="12"/>
      <c r="Q102" s="12"/>
    </row>
    <row r="103" spans="1:17" s="4" customFormat="1" ht="15.75" x14ac:dyDescent="0.25">
      <c r="A103" s="9"/>
      <c r="B103" s="8"/>
      <c r="C103" s="12"/>
      <c r="D103" s="12"/>
      <c r="E103" s="12"/>
      <c r="F103" s="12"/>
      <c r="G103" s="12"/>
      <c r="H103" s="12"/>
      <c r="I103" s="12"/>
      <c r="J103" s="12"/>
      <c r="K103" s="143">
        <v>0</v>
      </c>
      <c r="L103" s="12"/>
      <c r="M103" s="143">
        <f t="shared" si="8"/>
        <v>0</v>
      </c>
      <c r="N103" s="12"/>
      <c r="O103" s="143">
        <f t="shared" si="7"/>
        <v>0</v>
      </c>
      <c r="P103" s="12"/>
      <c r="Q103" s="12"/>
    </row>
    <row r="104" spans="1:17" s="4" customFormat="1" ht="15.75" x14ac:dyDescent="0.25">
      <c r="A104" s="9"/>
      <c r="B104" s="8"/>
      <c r="C104" s="12"/>
      <c r="D104" s="12"/>
      <c r="E104" s="12"/>
      <c r="F104" s="12"/>
      <c r="G104" s="12"/>
      <c r="H104" s="12"/>
      <c r="I104" s="12"/>
      <c r="J104" s="12"/>
      <c r="K104" s="143">
        <v>0</v>
      </c>
      <c r="L104" s="12"/>
      <c r="M104" s="143">
        <f t="shared" si="8"/>
        <v>0</v>
      </c>
      <c r="N104" s="12"/>
      <c r="O104" s="143">
        <f t="shared" si="7"/>
        <v>0</v>
      </c>
      <c r="P104" s="12"/>
      <c r="Q104" s="12"/>
    </row>
    <row r="105" spans="1:17" s="4" customFormat="1" ht="15.75" x14ac:dyDescent="0.25">
      <c r="A105" s="9"/>
      <c r="B105" s="8"/>
      <c r="C105" s="12"/>
      <c r="D105" s="12"/>
      <c r="E105" s="12"/>
      <c r="F105" s="12"/>
      <c r="G105" s="12"/>
      <c r="H105" s="12"/>
      <c r="I105" s="12"/>
      <c r="J105" s="12"/>
      <c r="K105" s="143">
        <v>0</v>
      </c>
      <c r="L105" s="12"/>
      <c r="M105" s="143">
        <f t="shared" si="8"/>
        <v>0</v>
      </c>
      <c r="N105" s="12"/>
      <c r="O105" s="143">
        <f t="shared" si="7"/>
        <v>0</v>
      </c>
      <c r="P105" s="12"/>
      <c r="Q105" s="12"/>
    </row>
    <row r="106" spans="1:17" s="4" customFormat="1" ht="15.75" x14ac:dyDescent="0.25">
      <c r="A106" s="9"/>
      <c r="B106" s="8"/>
      <c r="C106" s="12"/>
      <c r="D106" s="12"/>
      <c r="E106" s="12"/>
      <c r="F106" s="12"/>
      <c r="G106" s="12"/>
      <c r="H106" s="12"/>
      <c r="I106" s="12"/>
      <c r="J106" s="12"/>
      <c r="K106" s="143">
        <v>0</v>
      </c>
      <c r="L106" s="12"/>
      <c r="M106" s="143">
        <f t="shared" si="8"/>
        <v>0</v>
      </c>
      <c r="N106" s="12"/>
      <c r="O106" s="143">
        <f t="shared" si="7"/>
        <v>0</v>
      </c>
      <c r="P106" s="12"/>
      <c r="Q106" s="12"/>
    </row>
    <row r="107" spans="1:17" s="4" customFormat="1" ht="15.75" x14ac:dyDescent="0.25">
      <c r="A107" s="9"/>
      <c r="B107" s="8"/>
      <c r="C107" s="12"/>
      <c r="D107" s="12"/>
      <c r="E107" s="12"/>
      <c r="F107" s="12"/>
      <c r="G107" s="12"/>
      <c r="H107" s="12"/>
      <c r="I107" s="12"/>
      <c r="J107" s="12"/>
      <c r="K107" s="143">
        <v>0</v>
      </c>
      <c r="L107" s="12"/>
      <c r="M107" s="143">
        <f t="shared" si="8"/>
        <v>0</v>
      </c>
      <c r="N107" s="12"/>
      <c r="O107" s="143">
        <f t="shared" si="7"/>
        <v>0</v>
      </c>
      <c r="P107" s="12"/>
      <c r="Q107" s="12"/>
    </row>
    <row r="108" spans="1:17" s="4" customFormat="1" ht="15.75" x14ac:dyDescent="0.25">
      <c r="A108" s="9"/>
      <c r="B108" s="8"/>
      <c r="C108" s="12"/>
      <c r="D108" s="12"/>
      <c r="E108" s="12"/>
      <c r="F108" s="12"/>
      <c r="G108" s="12"/>
      <c r="H108" s="12"/>
      <c r="I108" s="12"/>
      <c r="J108" s="12"/>
      <c r="K108" s="143">
        <v>0</v>
      </c>
      <c r="L108" s="12"/>
      <c r="M108" s="143">
        <f t="shared" si="8"/>
        <v>0</v>
      </c>
      <c r="N108" s="12"/>
      <c r="O108" s="143">
        <f t="shared" si="7"/>
        <v>0</v>
      </c>
      <c r="P108" s="12"/>
      <c r="Q108" s="12"/>
    </row>
    <row r="109" spans="1:17" s="4" customFormat="1" ht="15.75" x14ac:dyDescent="0.25">
      <c r="A109" s="9"/>
      <c r="B109" s="8"/>
      <c r="C109" s="12"/>
      <c r="D109" s="12"/>
      <c r="E109" s="12"/>
      <c r="F109" s="12"/>
      <c r="G109" s="12"/>
      <c r="H109" s="12"/>
      <c r="I109" s="12"/>
      <c r="J109" s="12"/>
      <c r="K109" s="143">
        <v>0</v>
      </c>
      <c r="L109" s="12"/>
      <c r="M109" s="143">
        <f t="shared" si="8"/>
        <v>0</v>
      </c>
      <c r="N109" s="12"/>
      <c r="O109" s="143">
        <f t="shared" si="7"/>
        <v>0</v>
      </c>
      <c r="P109" s="12"/>
      <c r="Q109" s="12"/>
    </row>
    <row r="110" spans="1:17" s="4" customFormat="1" ht="15.75" x14ac:dyDescent="0.25">
      <c r="A110" s="9"/>
      <c r="B110" s="8"/>
      <c r="C110" s="12"/>
      <c r="D110" s="12"/>
      <c r="E110" s="12"/>
      <c r="F110" s="12"/>
      <c r="G110" s="12"/>
      <c r="H110" s="12"/>
      <c r="I110" s="12"/>
      <c r="J110" s="12"/>
      <c r="K110" s="143">
        <v>0</v>
      </c>
      <c r="L110" s="12"/>
      <c r="M110" s="143">
        <f t="shared" si="8"/>
        <v>0</v>
      </c>
      <c r="N110" s="12"/>
      <c r="O110" s="143">
        <f t="shared" si="7"/>
        <v>0</v>
      </c>
      <c r="P110" s="12"/>
      <c r="Q110" s="12"/>
    </row>
    <row r="111" spans="1:17" s="4" customFormat="1" ht="15.75" x14ac:dyDescent="0.25">
      <c r="A111" s="9"/>
      <c r="B111" s="8"/>
      <c r="C111" s="12"/>
      <c r="D111" s="12"/>
      <c r="E111" s="12"/>
      <c r="F111" s="12"/>
      <c r="G111" s="12"/>
      <c r="H111" s="12"/>
      <c r="I111" s="12"/>
      <c r="J111" s="12"/>
      <c r="K111" s="143">
        <v>0</v>
      </c>
      <c r="L111" s="12"/>
      <c r="M111" s="143">
        <f t="shared" si="8"/>
        <v>0</v>
      </c>
      <c r="N111" s="12"/>
      <c r="O111" s="143">
        <f t="shared" si="7"/>
        <v>0</v>
      </c>
      <c r="P111" s="12"/>
      <c r="Q111" s="12"/>
    </row>
    <row r="112" spans="1:17" s="4" customFormat="1" ht="15.75" x14ac:dyDescent="0.25">
      <c r="A112" s="9"/>
      <c r="B112" s="8"/>
      <c r="C112" s="12"/>
      <c r="D112" s="12"/>
      <c r="E112" s="12"/>
      <c r="F112" s="12"/>
      <c r="G112" s="12"/>
      <c r="H112" s="12"/>
      <c r="I112" s="12"/>
      <c r="J112" s="12"/>
      <c r="K112" s="143">
        <v>0</v>
      </c>
      <c r="L112" s="12"/>
      <c r="M112" s="143">
        <f t="shared" si="8"/>
        <v>0</v>
      </c>
      <c r="N112" s="12"/>
      <c r="O112" s="143">
        <f t="shared" si="7"/>
        <v>0</v>
      </c>
      <c r="P112" s="12"/>
      <c r="Q112" s="12"/>
    </row>
    <row r="113" spans="1:17" s="4" customFormat="1" ht="15.75" x14ac:dyDescent="0.25">
      <c r="A113" s="9"/>
      <c r="B113" s="8"/>
      <c r="C113" s="12"/>
      <c r="D113" s="12"/>
      <c r="E113" s="12"/>
      <c r="F113" s="12"/>
      <c r="G113" s="12"/>
      <c r="H113" s="12"/>
      <c r="I113" s="12"/>
      <c r="J113" s="12"/>
      <c r="K113" s="143">
        <v>0</v>
      </c>
      <c r="L113" s="12"/>
      <c r="M113" s="143">
        <f t="shared" si="8"/>
        <v>0</v>
      </c>
      <c r="N113" s="12"/>
      <c r="O113" s="143">
        <f t="shared" si="7"/>
        <v>0</v>
      </c>
      <c r="P113" s="12"/>
      <c r="Q113" s="12"/>
    </row>
    <row r="114" spans="1:17" s="4" customFormat="1" ht="15.75" x14ac:dyDescent="0.25">
      <c r="A114" s="9"/>
      <c r="B114" s="8"/>
      <c r="C114" s="12"/>
      <c r="D114" s="12"/>
      <c r="E114" s="12"/>
      <c r="F114" s="12"/>
      <c r="G114" s="12"/>
      <c r="H114" s="12"/>
      <c r="I114" s="12"/>
      <c r="J114" s="12"/>
      <c r="K114" s="143">
        <v>0</v>
      </c>
      <c r="L114" s="12"/>
      <c r="M114" s="143">
        <f t="shared" si="8"/>
        <v>0</v>
      </c>
      <c r="N114" s="12"/>
      <c r="O114" s="143">
        <f t="shared" si="7"/>
        <v>0</v>
      </c>
      <c r="P114" s="12"/>
      <c r="Q114" s="12"/>
    </row>
    <row r="115" spans="1:17" s="4" customFormat="1" ht="15.75" x14ac:dyDescent="0.25">
      <c r="A115" s="9"/>
      <c r="B115" s="8"/>
      <c r="C115" s="12"/>
      <c r="D115" s="12"/>
      <c r="E115" s="12"/>
      <c r="F115" s="12"/>
      <c r="G115" s="12"/>
      <c r="H115" s="12"/>
      <c r="I115" s="12"/>
      <c r="J115" s="12"/>
      <c r="K115" s="143">
        <v>0</v>
      </c>
      <c r="L115" s="12"/>
      <c r="M115" s="143">
        <f t="shared" si="8"/>
        <v>0</v>
      </c>
      <c r="N115" s="12"/>
      <c r="O115" s="143">
        <f t="shared" si="7"/>
        <v>0</v>
      </c>
      <c r="P115" s="12"/>
      <c r="Q115" s="12"/>
    </row>
    <row r="116" spans="1:17" s="4" customFormat="1" ht="15.75" x14ac:dyDescent="0.25">
      <c r="A116" s="9"/>
      <c r="B116" s="8"/>
      <c r="C116" s="12"/>
      <c r="D116" s="12"/>
      <c r="E116" s="12"/>
      <c r="F116" s="12"/>
      <c r="G116" s="12"/>
      <c r="H116" s="12"/>
      <c r="I116" s="12"/>
      <c r="J116" s="12"/>
      <c r="K116" s="143">
        <v>0</v>
      </c>
      <c r="L116" s="12"/>
      <c r="M116" s="143">
        <f t="shared" si="8"/>
        <v>0</v>
      </c>
      <c r="N116" s="12"/>
      <c r="O116" s="143">
        <f t="shared" si="7"/>
        <v>0</v>
      </c>
      <c r="P116" s="12"/>
      <c r="Q116" s="12"/>
    </row>
    <row r="117" spans="1:17" s="4" customFormat="1" ht="15.75" x14ac:dyDescent="0.25">
      <c r="A117" s="9"/>
      <c r="B117" s="8"/>
      <c r="C117" s="12"/>
      <c r="D117" s="12"/>
      <c r="E117" s="12"/>
      <c r="F117" s="12"/>
      <c r="G117" s="12"/>
      <c r="H117" s="12"/>
      <c r="I117" s="12"/>
      <c r="J117" s="12"/>
      <c r="K117" s="143">
        <v>0</v>
      </c>
      <c r="L117" s="12"/>
      <c r="M117" s="143">
        <f t="shared" si="8"/>
        <v>0</v>
      </c>
      <c r="N117" s="12"/>
      <c r="O117" s="143">
        <f t="shared" si="7"/>
        <v>0</v>
      </c>
      <c r="P117" s="12"/>
      <c r="Q117" s="12"/>
    </row>
    <row r="118" spans="1:17" s="4" customFormat="1" ht="15.75" x14ac:dyDescent="0.25">
      <c r="A118" s="9"/>
      <c r="B118" s="8"/>
      <c r="C118" s="12"/>
      <c r="D118" s="12"/>
      <c r="E118" s="12"/>
      <c r="F118" s="12"/>
      <c r="G118" s="12"/>
      <c r="H118" s="12"/>
      <c r="I118" s="12"/>
      <c r="J118" s="12"/>
      <c r="K118" s="143">
        <v>0</v>
      </c>
      <c r="L118" s="12"/>
      <c r="M118" s="143">
        <f t="shared" si="8"/>
        <v>0</v>
      </c>
      <c r="N118" s="12"/>
      <c r="O118" s="143">
        <f t="shared" si="7"/>
        <v>0</v>
      </c>
      <c r="P118" s="12"/>
      <c r="Q118" s="12"/>
    </row>
    <row r="119" spans="1:17" s="4" customFormat="1" ht="15.75" x14ac:dyDescent="0.25">
      <c r="A119" s="9"/>
      <c r="B119" s="8"/>
      <c r="C119" s="12"/>
      <c r="D119" s="12"/>
      <c r="E119" s="12"/>
      <c r="F119" s="12"/>
      <c r="G119" s="12"/>
      <c r="H119" s="12"/>
      <c r="I119" s="12"/>
      <c r="J119" s="12"/>
      <c r="K119" s="143">
        <v>0</v>
      </c>
      <c r="L119" s="12"/>
      <c r="M119" s="143">
        <f t="shared" si="8"/>
        <v>0</v>
      </c>
      <c r="N119" s="12"/>
      <c r="O119" s="143">
        <f t="shared" si="7"/>
        <v>0</v>
      </c>
      <c r="P119" s="12"/>
      <c r="Q119" s="12"/>
    </row>
    <row r="120" spans="1:17" s="4" customFormat="1" ht="15.75" x14ac:dyDescent="0.25">
      <c r="A120" s="9"/>
      <c r="B120" s="8"/>
      <c r="C120" s="12"/>
      <c r="D120" s="12"/>
      <c r="E120" s="12"/>
      <c r="F120" s="12"/>
      <c r="G120" s="12"/>
      <c r="H120" s="12"/>
      <c r="I120" s="12"/>
      <c r="J120" s="12"/>
      <c r="K120" s="143">
        <v>0</v>
      </c>
      <c r="L120" s="12"/>
      <c r="M120" s="143">
        <f t="shared" si="8"/>
        <v>0</v>
      </c>
      <c r="N120" s="12"/>
      <c r="O120" s="143">
        <f t="shared" si="7"/>
        <v>0</v>
      </c>
      <c r="P120" s="12"/>
      <c r="Q120" s="12"/>
    </row>
    <row r="121" spans="1:17" s="4" customFormat="1" ht="15.75" x14ac:dyDescent="0.25">
      <c r="A121" s="9"/>
      <c r="B121" s="8"/>
      <c r="C121" s="12"/>
      <c r="D121" s="12"/>
      <c r="E121" s="12"/>
      <c r="F121" s="12"/>
      <c r="G121" s="12"/>
      <c r="H121" s="12"/>
      <c r="I121" s="12"/>
      <c r="J121" s="12"/>
      <c r="K121" s="143">
        <v>0</v>
      </c>
      <c r="L121" s="12"/>
      <c r="M121" s="143">
        <f t="shared" si="8"/>
        <v>0</v>
      </c>
      <c r="N121" s="12"/>
      <c r="O121" s="143">
        <f t="shared" si="7"/>
        <v>0</v>
      </c>
      <c r="P121" s="12"/>
      <c r="Q121" s="12"/>
    </row>
    <row r="122" spans="1:17" s="4" customFormat="1" ht="15.75" x14ac:dyDescent="0.25">
      <c r="A122" s="9"/>
      <c r="B122" s="8"/>
      <c r="C122" s="12"/>
      <c r="D122" s="12"/>
      <c r="E122" s="12"/>
      <c r="F122" s="12"/>
      <c r="G122" s="12"/>
      <c r="H122" s="12"/>
      <c r="I122" s="12"/>
      <c r="J122" s="12"/>
      <c r="K122" s="143">
        <v>0</v>
      </c>
      <c r="L122" s="12"/>
      <c r="M122" s="143">
        <f t="shared" si="8"/>
        <v>0</v>
      </c>
      <c r="N122" s="12"/>
      <c r="O122" s="143">
        <f t="shared" si="7"/>
        <v>0</v>
      </c>
      <c r="P122" s="12"/>
      <c r="Q122" s="12"/>
    </row>
    <row r="123" spans="1:17" s="4" customFormat="1" ht="15.75" x14ac:dyDescent="0.25">
      <c r="A123" s="9"/>
      <c r="B123" s="8"/>
      <c r="C123" s="12"/>
      <c r="D123" s="12"/>
      <c r="E123" s="12"/>
      <c r="F123" s="12"/>
      <c r="G123" s="12"/>
      <c r="H123" s="12"/>
      <c r="I123" s="12"/>
      <c r="J123" s="12"/>
      <c r="K123" s="143">
        <v>0</v>
      </c>
      <c r="L123" s="12"/>
      <c r="M123" s="143">
        <f t="shared" si="8"/>
        <v>0</v>
      </c>
      <c r="N123" s="12"/>
      <c r="O123" s="143">
        <f t="shared" si="7"/>
        <v>0</v>
      </c>
      <c r="P123" s="12"/>
      <c r="Q123" s="12"/>
    </row>
    <row r="124" spans="1:17" s="4" customFormat="1" ht="15.75" x14ac:dyDescent="0.25">
      <c r="A124" s="9"/>
      <c r="B124" s="8"/>
      <c r="C124" s="12"/>
      <c r="D124" s="12"/>
      <c r="E124" s="12"/>
      <c r="F124" s="12"/>
      <c r="G124" s="12"/>
      <c r="H124" s="12"/>
      <c r="I124" s="12"/>
      <c r="J124" s="12"/>
      <c r="K124" s="143">
        <v>0</v>
      </c>
      <c r="L124" s="12"/>
      <c r="M124" s="143">
        <f t="shared" si="8"/>
        <v>0</v>
      </c>
      <c r="N124" s="12"/>
      <c r="O124" s="143">
        <f t="shared" si="7"/>
        <v>0</v>
      </c>
      <c r="P124" s="12"/>
      <c r="Q124" s="12"/>
    </row>
    <row r="125" spans="1:17" s="4" customFormat="1" ht="15.75" x14ac:dyDescent="0.25">
      <c r="A125" s="9"/>
      <c r="B125" s="8"/>
      <c r="C125" s="12"/>
      <c r="D125" s="12"/>
      <c r="E125" s="12"/>
      <c r="F125" s="12"/>
      <c r="G125" s="12"/>
      <c r="H125" s="12"/>
      <c r="I125" s="12"/>
      <c r="J125" s="12"/>
      <c r="K125" s="143">
        <v>0</v>
      </c>
      <c r="L125" s="12"/>
      <c r="M125" s="143">
        <f t="shared" si="8"/>
        <v>0</v>
      </c>
      <c r="N125" s="12"/>
      <c r="O125" s="143">
        <f t="shared" si="7"/>
        <v>0</v>
      </c>
      <c r="P125" s="12"/>
      <c r="Q125" s="12"/>
    </row>
    <row r="126" spans="1:17" s="4" customFormat="1" ht="15.75" x14ac:dyDescent="0.25">
      <c r="A126" s="9"/>
      <c r="B126" s="8"/>
      <c r="C126" s="12"/>
      <c r="D126" s="12"/>
      <c r="E126" s="12"/>
      <c r="F126" s="12"/>
      <c r="G126" s="12"/>
      <c r="H126" s="12"/>
      <c r="I126" s="12"/>
      <c r="J126" s="12"/>
      <c r="K126" s="143">
        <v>0</v>
      </c>
      <c r="L126" s="12"/>
      <c r="M126" s="143">
        <f t="shared" si="8"/>
        <v>0</v>
      </c>
      <c r="N126" s="12"/>
      <c r="O126" s="143">
        <f t="shared" si="7"/>
        <v>0</v>
      </c>
      <c r="P126" s="12"/>
      <c r="Q126" s="12"/>
    </row>
    <row r="127" spans="1:17" s="4" customFormat="1" ht="15.75" x14ac:dyDescent="0.25">
      <c r="A127" s="9"/>
      <c r="B127" s="8"/>
      <c r="C127" s="12"/>
      <c r="D127" s="12"/>
      <c r="E127" s="12"/>
      <c r="F127" s="12"/>
      <c r="G127" s="12"/>
      <c r="H127" s="12"/>
      <c r="I127" s="12"/>
      <c r="J127" s="12"/>
      <c r="K127" s="143">
        <v>0</v>
      </c>
      <c r="L127" s="12"/>
      <c r="M127" s="143">
        <f t="shared" si="8"/>
        <v>0</v>
      </c>
      <c r="N127" s="12"/>
      <c r="O127" s="143">
        <f t="shared" si="7"/>
        <v>0</v>
      </c>
      <c r="P127" s="12"/>
      <c r="Q127" s="12"/>
    </row>
    <row r="128" spans="1:17" s="4" customFormat="1" ht="15.75" x14ac:dyDescent="0.25">
      <c r="A128" s="9"/>
      <c r="B128" s="8"/>
      <c r="C128" s="12"/>
      <c r="D128" s="12"/>
      <c r="E128" s="12"/>
      <c r="F128" s="12"/>
      <c r="G128" s="12"/>
      <c r="H128" s="12"/>
      <c r="I128" s="12"/>
      <c r="J128" s="12"/>
      <c r="K128" s="143">
        <v>0</v>
      </c>
      <c r="L128" s="12"/>
      <c r="M128" s="143">
        <f t="shared" si="8"/>
        <v>0</v>
      </c>
      <c r="N128" s="12"/>
      <c r="O128" s="143">
        <f t="shared" si="7"/>
        <v>0</v>
      </c>
      <c r="P128" s="12"/>
      <c r="Q128" s="12"/>
    </row>
    <row r="129" spans="1:17" s="4" customFormat="1" ht="15.75" x14ac:dyDescent="0.25">
      <c r="A129" s="9"/>
      <c r="B129" s="8"/>
      <c r="C129" s="12"/>
      <c r="D129" s="12"/>
      <c r="E129" s="12"/>
      <c r="F129" s="12"/>
      <c r="G129" s="12"/>
      <c r="H129" s="12"/>
      <c r="I129" s="12"/>
      <c r="J129" s="12"/>
      <c r="K129" s="143">
        <v>0</v>
      </c>
      <c r="L129" s="12"/>
      <c r="M129" s="143">
        <f t="shared" si="8"/>
        <v>0</v>
      </c>
      <c r="N129" s="12"/>
      <c r="O129" s="143">
        <f t="shared" si="7"/>
        <v>0</v>
      </c>
      <c r="P129" s="12"/>
      <c r="Q129" s="12"/>
    </row>
    <row r="130" spans="1:17" s="4" customFormat="1" ht="15.75" x14ac:dyDescent="0.25">
      <c r="A130" s="9"/>
      <c r="B130" s="8"/>
      <c r="C130" s="12"/>
      <c r="D130" s="12"/>
      <c r="E130" s="12"/>
      <c r="F130" s="12"/>
      <c r="G130" s="12"/>
      <c r="H130" s="12"/>
      <c r="I130" s="12"/>
      <c r="J130" s="12"/>
      <c r="K130" s="143">
        <v>0</v>
      </c>
      <c r="L130" s="12"/>
      <c r="M130" s="143">
        <f t="shared" si="8"/>
        <v>0</v>
      </c>
      <c r="N130" s="12"/>
      <c r="O130" s="143">
        <f t="shared" si="7"/>
        <v>0</v>
      </c>
      <c r="P130" s="12"/>
      <c r="Q130" s="12"/>
    </row>
    <row r="131" spans="1:17" s="4" customFormat="1" ht="15.75" x14ac:dyDescent="0.25">
      <c r="A131" s="9"/>
      <c r="B131" s="8"/>
      <c r="C131" s="12"/>
      <c r="D131" s="12"/>
      <c r="E131" s="12"/>
      <c r="F131" s="12"/>
      <c r="G131" s="12"/>
      <c r="H131" s="12"/>
      <c r="I131" s="12"/>
      <c r="J131" s="12"/>
      <c r="K131" s="143">
        <v>0</v>
      </c>
      <c r="L131" s="12"/>
      <c r="M131" s="143">
        <f t="shared" si="8"/>
        <v>0</v>
      </c>
      <c r="N131" s="12"/>
      <c r="O131" s="143">
        <f t="shared" si="7"/>
        <v>0</v>
      </c>
      <c r="P131" s="12"/>
      <c r="Q131" s="12"/>
    </row>
    <row r="132" spans="1:17" s="4" customFormat="1" ht="15.75" x14ac:dyDescent="0.25">
      <c r="A132" s="9"/>
      <c r="B132" s="8"/>
      <c r="C132" s="12"/>
      <c r="D132" s="12"/>
      <c r="E132" s="12"/>
      <c r="F132" s="12"/>
      <c r="G132" s="12"/>
      <c r="H132" s="12"/>
      <c r="I132" s="12"/>
      <c r="J132" s="12"/>
      <c r="K132" s="143">
        <v>0</v>
      </c>
      <c r="L132" s="12"/>
      <c r="M132" s="143">
        <f t="shared" si="8"/>
        <v>0</v>
      </c>
      <c r="N132" s="12"/>
      <c r="O132" s="143">
        <f t="shared" ref="O132:O195" si="9">K132</f>
        <v>0</v>
      </c>
      <c r="P132" s="12"/>
      <c r="Q132" s="12"/>
    </row>
    <row r="133" spans="1:17" s="4" customFormat="1" ht="15.75" x14ac:dyDescent="0.25">
      <c r="A133" s="9"/>
      <c r="B133" s="8"/>
      <c r="C133" s="12"/>
      <c r="D133" s="12"/>
      <c r="E133" s="12"/>
      <c r="F133" s="12"/>
      <c r="G133" s="12"/>
      <c r="H133" s="12"/>
      <c r="I133" s="12"/>
      <c r="J133" s="12"/>
      <c r="K133" s="143">
        <v>0</v>
      </c>
      <c r="L133" s="12"/>
      <c r="M133" s="143">
        <f t="shared" si="8"/>
        <v>0</v>
      </c>
      <c r="N133" s="12"/>
      <c r="O133" s="143">
        <f t="shared" si="9"/>
        <v>0</v>
      </c>
      <c r="P133" s="12"/>
      <c r="Q133" s="12"/>
    </row>
    <row r="134" spans="1:17" s="4" customFormat="1" ht="15.75" x14ac:dyDescent="0.25">
      <c r="A134" s="9"/>
      <c r="B134" s="8"/>
      <c r="C134" s="12"/>
      <c r="D134" s="12"/>
      <c r="E134" s="12"/>
      <c r="F134" s="12"/>
      <c r="G134" s="12"/>
      <c r="H134" s="12"/>
      <c r="I134" s="12"/>
      <c r="J134" s="12"/>
      <c r="K134" s="143">
        <v>0</v>
      </c>
      <c r="L134" s="12"/>
      <c r="M134" s="143">
        <f t="shared" si="8"/>
        <v>0</v>
      </c>
      <c r="N134" s="12"/>
      <c r="O134" s="143">
        <f t="shared" si="9"/>
        <v>0</v>
      </c>
      <c r="P134" s="12"/>
      <c r="Q134" s="12"/>
    </row>
    <row r="135" spans="1:17" s="4" customFormat="1" ht="15.75" x14ac:dyDescent="0.25">
      <c r="A135" s="9"/>
      <c r="B135" s="8"/>
      <c r="C135" s="12"/>
      <c r="D135" s="12"/>
      <c r="E135" s="12"/>
      <c r="F135" s="12"/>
      <c r="G135" s="12"/>
      <c r="H135" s="12"/>
      <c r="I135" s="12"/>
      <c r="J135" s="12"/>
      <c r="K135" s="143">
        <v>0</v>
      </c>
      <c r="L135" s="12"/>
      <c r="M135" s="143">
        <f t="shared" si="8"/>
        <v>0</v>
      </c>
      <c r="N135" s="12"/>
      <c r="O135" s="143">
        <f t="shared" si="9"/>
        <v>0</v>
      </c>
      <c r="P135" s="12"/>
      <c r="Q135" s="12"/>
    </row>
    <row r="136" spans="1:17" s="4" customFormat="1" ht="15.75" x14ac:dyDescent="0.25">
      <c r="A136" s="9"/>
      <c r="B136" s="8"/>
      <c r="C136" s="12"/>
      <c r="D136" s="12"/>
      <c r="E136" s="12"/>
      <c r="F136" s="12"/>
      <c r="G136" s="12"/>
      <c r="H136" s="12"/>
      <c r="I136" s="12"/>
      <c r="J136" s="12"/>
      <c r="K136" s="143">
        <v>0</v>
      </c>
      <c r="L136" s="12"/>
      <c r="M136" s="143">
        <f t="shared" si="8"/>
        <v>0</v>
      </c>
      <c r="N136" s="12"/>
      <c r="O136" s="143">
        <f t="shared" si="9"/>
        <v>0</v>
      </c>
      <c r="P136" s="12"/>
      <c r="Q136" s="12"/>
    </row>
    <row r="137" spans="1:17" s="4" customFormat="1" ht="15.75" x14ac:dyDescent="0.25">
      <c r="A137" s="9"/>
      <c r="B137" s="8"/>
      <c r="C137" s="12"/>
      <c r="D137" s="12"/>
      <c r="E137" s="12"/>
      <c r="F137" s="12"/>
      <c r="G137" s="12"/>
      <c r="H137" s="12"/>
      <c r="I137" s="12"/>
      <c r="J137" s="12"/>
      <c r="K137" s="143">
        <v>0</v>
      </c>
      <c r="L137" s="12"/>
      <c r="M137" s="143">
        <f t="shared" si="8"/>
        <v>0</v>
      </c>
      <c r="N137" s="12"/>
      <c r="O137" s="143">
        <f t="shared" si="9"/>
        <v>0</v>
      </c>
      <c r="P137" s="12"/>
      <c r="Q137" s="12"/>
    </row>
    <row r="138" spans="1:17" s="4" customFormat="1" ht="15.75" x14ac:dyDescent="0.25">
      <c r="A138" s="9"/>
      <c r="B138" s="8"/>
      <c r="C138" s="12"/>
      <c r="D138" s="12"/>
      <c r="E138" s="12"/>
      <c r="F138" s="12"/>
      <c r="G138" s="12"/>
      <c r="H138" s="12"/>
      <c r="I138" s="12"/>
      <c r="J138" s="12"/>
      <c r="K138" s="143">
        <v>0</v>
      </c>
      <c r="L138" s="12"/>
      <c r="M138" s="143">
        <f t="shared" si="8"/>
        <v>0</v>
      </c>
      <c r="N138" s="12"/>
      <c r="O138" s="143">
        <f t="shared" si="9"/>
        <v>0</v>
      </c>
      <c r="P138" s="12"/>
      <c r="Q138" s="12"/>
    </row>
    <row r="139" spans="1:17" s="4" customFormat="1" ht="15.75" x14ac:dyDescent="0.25">
      <c r="A139" s="9"/>
      <c r="B139" s="8"/>
      <c r="C139" s="12"/>
      <c r="D139" s="12"/>
      <c r="E139" s="12"/>
      <c r="F139" s="12"/>
      <c r="G139" s="12"/>
      <c r="H139" s="12"/>
      <c r="I139" s="12"/>
      <c r="J139" s="12"/>
      <c r="K139" s="143">
        <v>0</v>
      </c>
      <c r="L139" s="12"/>
      <c r="M139" s="143">
        <f t="shared" ref="M139:M202" si="10">K139+L139</f>
        <v>0</v>
      </c>
      <c r="N139" s="12"/>
      <c r="O139" s="143">
        <f t="shared" si="9"/>
        <v>0</v>
      </c>
      <c r="P139" s="12"/>
      <c r="Q139" s="12"/>
    </row>
    <row r="140" spans="1:17" s="4" customFormat="1" ht="15.75" x14ac:dyDescent="0.25">
      <c r="A140" s="9"/>
      <c r="B140" s="8"/>
      <c r="C140" s="12"/>
      <c r="D140" s="12"/>
      <c r="E140" s="12"/>
      <c r="F140" s="12"/>
      <c r="G140" s="12"/>
      <c r="H140" s="12"/>
      <c r="I140" s="12"/>
      <c r="J140" s="12"/>
      <c r="K140" s="143">
        <v>0</v>
      </c>
      <c r="L140" s="12"/>
      <c r="M140" s="143">
        <f t="shared" si="10"/>
        <v>0</v>
      </c>
      <c r="N140" s="12"/>
      <c r="O140" s="143">
        <f t="shared" si="9"/>
        <v>0</v>
      </c>
      <c r="P140" s="12"/>
      <c r="Q140" s="12"/>
    </row>
    <row r="141" spans="1:17" s="4" customFormat="1" ht="15.75" x14ac:dyDescent="0.25">
      <c r="A141" s="9"/>
      <c r="B141" s="8"/>
      <c r="C141" s="12"/>
      <c r="D141" s="12"/>
      <c r="E141" s="12"/>
      <c r="F141" s="12"/>
      <c r="G141" s="12"/>
      <c r="H141" s="12"/>
      <c r="I141" s="12"/>
      <c r="J141" s="12"/>
      <c r="K141" s="143">
        <v>0</v>
      </c>
      <c r="L141" s="12"/>
      <c r="M141" s="143">
        <f t="shared" si="10"/>
        <v>0</v>
      </c>
      <c r="N141" s="12"/>
      <c r="O141" s="143">
        <f t="shared" si="9"/>
        <v>0</v>
      </c>
      <c r="P141" s="12"/>
      <c r="Q141" s="12"/>
    </row>
    <row r="142" spans="1:17" s="4" customFormat="1" ht="15.75" x14ac:dyDescent="0.25">
      <c r="A142" s="9"/>
      <c r="B142" s="8"/>
      <c r="C142" s="12"/>
      <c r="D142" s="12"/>
      <c r="E142" s="12"/>
      <c r="F142" s="12"/>
      <c r="G142" s="12"/>
      <c r="H142" s="12"/>
      <c r="I142" s="12"/>
      <c r="J142" s="12"/>
      <c r="K142" s="143">
        <v>0</v>
      </c>
      <c r="L142" s="12"/>
      <c r="M142" s="143">
        <f t="shared" si="10"/>
        <v>0</v>
      </c>
      <c r="N142" s="12"/>
      <c r="O142" s="143">
        <f t="shared" si="9"/>
        <v>0</v>
      </c>
      <c r="P142" s="12"/>
      <c r="Q142" s="12"/>
    </row>
    <row r="143" spans="1:17" s="4" customFormat="1" ht="15.75" x14ac:dyDescent="0.25">
      <c r="A143" s="9"/>
      <c r="B143" s="8"/>
      <c r="C143" s="12"/>
      <c r="D143" s="12"/>
      <c r="E143" s="12"/>
      <c r="F143" s="12"/>
      <c r="G143" s="12"/>
      <c r="H143" s="12"/>
      <c r="I143" s="12"/>
      <c r="J143" s="12"/>
      <c r="K143" s="143">
        <v>0</v>
      </c>
      <c r="L143" s="12"/>
      <c r="M143" s="143">
        <f t="shared" si="10"/>
        <v>0</v>
      </c>
      <c r="N143" s="12"/>
      <c r="O143" s="143">
        <f t="shared" si="9"/>
        <v>0</v>
      </c>
      <c r="P143" s="12"/>
      <c r="Q143" s="12"/>
    </row>
    <row r="144" spans="1:17" s="4" customFormat="1" ht="15.75" x14ac:dyDescent="0.25">
      <c r="A144" s="9"/>
      <c r="B144" s="8"/>
      <c r="C144" s="12"/>
      <c r="D144" s="12"/>
      <c r="E144" s="12"/>
      <c r="F144" s="12"/>
      <c r="G144" s="12"/>
      <c r="H144" s="12"/>
      <c r="I144" s="12"/>
      <c r="J144" s="12"/>
      <c r="K144" s="143">
        <v>0</v>
      </c>
      <c r="L144" s="12"/>
      <c r="M144" s="143">
        <f t="shared" si="10"/>
        <v>0</v>
      </c>
      <c r="N144" s="12"/>
      <c r="O144" s="143">
        <f t="shared" si="9"/>
        <v>0</v>
      </c>
      <c r="P144" s="12"/>
      <c r="Q144" s="12"/>
    </row>
    <row r="145" spans="1:17" s="4" customFormat="1" ht="15.75" x14ac:dyDescent="0.25">
      <c r="A145" s="9"/>
      <c r="B145" s="8"/>
      <c r="C145" s="12"/>
      <c r="D145" s="12"/>
      <c r="E145" s="12"/>
      <c r="F145" s="12"/>
      <c r="G145" s="12"/>
      <c r="H145" s="12"/>
      <c r="I145" s="12"/>
      <c r="J145" s="12"/>
      <c r="K145" s="143">
        <v>0</v>
      </c>
      <c r="L145" s="12"/>
      <c r="M145" s="143">
        <f t="shared" si="10"/>
        <v>0</v>
      </c>
      <c r="N145" s="12"/>
      <c r="O145" s="143">
        <f t="shared" si="9"/>
        <v>0</v>
      </c>
      <c r="P145" s="12"/>
      <c r="Q145" s="12"/>
    </row>
    <row r="146" spans="1:17" s="4" customFormat="1" ht="15.75" x14ac:dyDescent="0.25">
      <c r="A146" s="9"/>
      <c r="B146" s="8"/>
      <c r="C146" s="12"/>
      <c r="D146" s="12"/>
      <c r="E146" s="12"/>
      <c r="F146" s="12"/>
      <c r="G146" s="12"/>
      <c r="H146" s="12"/>
      <c r="I146" s="12"/>
      <c r="J146" s="12"/>
      <c r="K146" s="143">
        <v>0</v>
      </c>
      <c r="L146" s="12"/>
      <c r="M146" s="143">
        <f t="shared" si="10"/>
        <v>0</v>
      </c>
      <c r="N146" s="12"/>
      <c r="O146" s="143">
        <f t="shared" si="9"/>
        <v>0</v>
      </c>
      <c r="P146" s="12"/>
      <c r="Q146" s="12"/>
    </row>
    <row r="147" spans="1:17" s="4" customFormat="1" ht="15.75" x14ac:dyDescent="0.25">
      <c r="A147" s="9"/>
      <c r="B147" s="8"/>
      <c r="C147" s="12"/>
      <c r="D147" s="12"/>
      <c r="E147" s="12"/>
      <c r="F147" s="12"/>
      <c r="G147" s="12"/>
      <c r="H147" s="12"/>
      <c r="I147" s="12"/>
      <c r="J147" s="12"/>
      <c r="K147" s="143">
        <v>0</v>
      </c>
      <c r="L147" s="12"/>
      <c r="M147" s="143">
        <f t="shared" si="10"/>
        <v>0</v>
      </c>
      <c r="N147" s="12"/>
      <c r="O147" s="143">
        <f t="shared" si="9"/>
        <v>0</v>
      </c>
      <c r="P147" s="12"/>
      <c r="Q147" s="12"/>
    </row>
    <row r="148" spans="1:17" s="4" customFormat="1" ht="15.75" x14ac:dyDescent="0.25">
      <c r="A148" s="9"/>
      <c r="B148" s="8"/>
      <c r="C148" s="12"/>
      <c r="D148" s="12"/>
      <c r="E148" s="12"/>
      <c r="F148" s="12"/>
      <c r="G148" s="12"/>
      <c r="H148" s="12"/>
      <c r="I148" s="12"/>
      <c r="J148" s="12"/>
      <c r="K148" s="143">
        <v>0</v>
      </c>
      <c r="L148" s="12"/>
      <c r="M148" s="143">
        <f t="shared" si="10"/>
        <v>0</v>
      </c>
      <c r="N148" s="12"/>
      <c r="O148" s="143">
        <f t="shared" si="9"/>
        <v>0</v>
      </c>
      <c r="P148" s="12"/>
      <c r="Q148" s="12"/>
    </row>
    <row r="149" spans="1:17" s="4" customFormat="1" ht="15.75" x14ac:dyDescent="0.25">
      <c r="A149" s="9"/>
      <c r="B149" s="8"/>
      <c r="C149" s="12"/>
      <c r="D149" s="12"/>
      <c r="E149" s="12"/>
      <c r="F149" s="12"/>
      <c r="G149" s="12"/>
      <c r="H149" s="12"/>
      <c r="I149" s="12"/>
      <c r="J149" s="12"/>
      <c r="K149" s="143">
        <v>0</v>
      </c>
      <c r="L149" s="12"/>
      <c r="M149" s="143">
        <f t="shared" si="10"/>
        <v>0</v>
      </c>
      <c r="N149" s="12"/>
      <c r="O149" s="143">
        <f t="shared" si="9"/>
        <v>0</v>
      </c>
      <c r="P149" s="12"/>
      <c r="Q149" s="12"/>
    </row>
    <row r="150" spans="1:17" s="4" customFormat="1" ht="15.75" x14ac:dyDescent="0.25">
      <c r="A150" s="9"/>
      <c r="B150" s="8"/>
      <c r="C150" s="12"/>
      <c r="D150" s="12"/>
      <c r="E150" s="12"/>
      <c r="F150" s="12"/>
      <c r="G150" s="12"/>
      <c r="H150" s="12"/>
      <c r="I150" s="12"/>
      <c r="J150" s="12"/>
      <c r="K150" s="143">
        <v>0</v>
      </c>
      <c r="L150" s="12"/>
      <c r="M150" s="143">
        <f t="shared" si="10"/>
        <v>0</v>
      </c>
      <c r="N150" s="12"/>
      <c r="O150" s="143">
        <f t="shared" si="9"/>
        <v>0</v>
      </c>
      <c r="P150" s="12"/>
      <c r="Q150" s="12"/>
    </row>
    <row r="151" spans="1:17" s="4" customFormat="1" ht="15.75" x14ac:dyDescent="0.25">
      <c r="A151" s="9"/>
      <c r="B151" s="8"/>
      <c r="C151" s="12"/>
      <c r="D151" s="12"/>
      <c r="E151" s="12"/>
      <c r="F151" s="12"/>
      <c r="G151" s="12"/>
      <c r="H151" s="12"/>
      <c r="I151" s="12"/>
      <c r="J151" s="12"/>
      <c r="K151" s="143">
        <v>0</v>
      </c>
      <c r="L151" s="12"/>
      <c r="M151" s="143">
        <f t="shared" si="10"/>
        <v>0</v>
      </c>
      <c r="N151" s="12"/>
      <c r="O151" s="143">
        <f t="shared" si="9"/>
        <v>0</v>
      </c>
      <c r="P151" s="12"/>
      <c r="Q151" s="12"/>
    </row>
    <row r="152" spans="1:17" s="4" customFormat="1" ht="15.75" x14ac:dyDescent="0.25">
      <c r="A152" s="9"/>
      <c r="B152" s="8"/>
      <c r="C152" s="12"/>
      <c r="D152" s="12"/>
      <c r="E152" s="12"/>
      <c r="F152" s="12"/>
      <c r="G152" s="12"/>
      <c r="H152" s="12"/>
      <c r="I152" s="12"/>
      <c r="J152" s="12"/>
      <c r="K152" s="143">
        <v>0</v>
      </c>
      <c r="L152" s="12"/>
      <c r="M152" s="143">
        <f t="shared" si="10"/>
        <v>0</v>
      </c>
      <c r="N152" s="12"/>
      <c r="O152" s="143">
        <f t="shared" si="9"/>
        <v>0</v>
      </c>
      <c r="P152" s="12"/>
      <c r="Q152" s="12"/>
    </row>
    <row r="153" spans="1:17" s="4" customFormat="1" ht="15.75" x14ac:dyDescent="0.25">
      <c r="A153" s="9"/>
      <c r="B153" s="8"/>
      <c r="C153" s="12"/>
      <c r="D153" s="12"/>
      <c r="E153" s="12"/>
      <c r="F153" s="12"/>
      <c r="G153" s="12"/>
      <c r="H153" s="12"/>
      <c r="I153" s="12"/>
      <c r="J153" s="12"/>
      <c r="K153" s="143">
        <v>0</v>
      </c>
      <c r="L153" s="12"/>
      <c r="M153" s="143">
        <f t="shared" si="10"/>
        <v>0</v>
      </c>
      <c r="N153" s="12"/>
      <c r="O153" s="143">
        <f t="shared" si="9"/>
        <v>0</v>
      </c>
      <c r="P153" s="12"/>
      <c r="Q153" s="12"/>
    </row>
    <row r="154" spans="1:17" s="4" customFormat="1" ht="15.75" x14ac:dyDescent="0.25">
      <c r="A154" s="9"/>
      <c r="B154" s="8"/>
      <c r="C154" s="12"/>
      <c r="D154" s="12"/>
      <c r="E154" s="12"/>
      <c r="F154" s="12"/>
      <c r="G154" s="12"/>
      <c r="H154" s="12"/>
      <c r="I154" s="12"/>
      <c r="J154" s="12"/>
      <c r="K154" s="143">
        <v>0</v>
      </c>
      <c r="L154" s="12"/>
      <c r="M154" s="143">
        <f t="shared" si="10"/>
        <v>0</v>
      </c>
      <c r="N154" s="12"/>
      <c r="O154" s="143">
        <f t="shared" si="9"/>
        <v>0</v>
      </c>
      <c r="P154" s="12"/>
      <c r="Q154" s="12"/>
    </row>
    <row r="155" spans="1:17" s="4" customFormat="1" ht="15.75" x14ac:dyDescent="0.25">
      <c r="A155" s="9"/>
      <c r="B155" s="8"/>
      <c r="C155" s="12"/>
      <c r="D155" s="12"/>
      <c r="E155" s="12"/>
      <c r="F155" s="12"/>
      <c r="G155" s="12"/>
      <c r="H155" s="12"/>
      <c r="I155" s="12"/>
      <c r="J155" s="12"/>
      <c r="K155" s="143">
        <v>0</v>
      </c>
      <c r="L155" s="12"/>
      <c r="M155" s="143">
        <f t="shared" si="10"/>
        <v>0</v>
      </c>
      <c r="N155" s="12"/>
      <c r="O155" s="143">
        <f t="shared" si="9"/>
        <v>0</v>
      </c>
      <c r="P155" s="12"/>
      <c r="Q155" s="12"/>
    </row>
    <row r="156" spans="1:17" s="4" customFormat="1" ht="15.75" x14ac:dyDescent="0.25">
      <c r="A156" s="9"/>
      <c r="B156" s="8"/>
      <c r="C156" s="12"/>
      <c r="D156" s="12"/>
      <c r="E156" s="12"/>
      <c r="F156" s="12"/>
      <c r="G156" s="12"/>
      <c r="H156" s="12"/>
      <c r="I156" s="12"/>
      <c r="J156" s="12"/>
      <c r="K156" s="143">
        <v>0</v>
      </c>
      <c r="L156" s="12"/>
      <c r="M156" s="143">
        <f t="shared" si="10"/>
        <v>0</v>
      </c>
      <c r="N156" s="12"/>
      <c r="O156" s="143">
        <f t="shared" si="9"/>
        <v>0</v>
      </c>
      <c r="P156" s="12"/>
      <c r="Q156" s="12"/>
    </row>
    <row r="157" spans="1:17" s="4" customFormat="1" ht="15.75" x14ac:dyDescent="0.25">
      <c r="A157" s="9"/>
      <c r="B157" s="8"/>
      <c r="C157" s="12"/>
      <c r="D157" s="12"/>
      <c r="E157" s="12"/>
      <c r="F157" s="12"/>
      <c r="G157" s="12"/>
      <c r="H157" s="12"/>
      <c r="I157" s="12"/>
      <c r="J157" s="12"/>
      <c r="K157" s="143">
        <v>0</v>
      </c>
      <c r="L157" s="12"/>
      <c r="M157" s="143">
        <f t="shared" si="10"/>
        <v>0</v>
      </c>
      <c r="N157" s="12"/>
      <c r="O157" s="143">
        <f t="shared" si="9"/>
        <v>0</v>
      </c>
      <c r="P157" s="12"/>
      <c r="Q157" s="12"/>
    </row>
    <row r="158" spans="1:17" s="4" customFormat="1" ht="15.75" x14ac:dyDescent="0.25">
      <c r="A158" s="9"/>
      <c r="B158" s="8"/>
      <c r="C158" s="12"/>
      <c r="D158" s="12"/>
      <c r="E158" s="12"/>
      <c r="F158" s="12"/>
      <c r="G158" s="12"/>
      <c r="H158" s="12"/>
      <c r="I158" s="12"/>
      <c r="J158" s="12"/>
      <c r="K158" s="143">
        <v>0</v>
      </c>
      <c r="L158" s="12"/>
      <c r="M158" s="143">
        <f t="shared" si="10"/>
        <v>0</v>
      </c>
      <c r="N158" s="12"/>
      <c r="O158" s="143">
        <f t="shared" si="9"/>
        <v>0</v>
      </c>
      <c r="P158" s="12"/>
      <c r="Q158" s="12"/>
    </row>
    <row r="159" spans="1:17" s="4" customFormat="1" ht="15.75" x14ac:dyDescent="0.25">
      <c r="A159" s="9"/>
      <c r="B159" s="8"/>
      <c r="C159" s="12"/>
      <c r="D159" s="12"/>
      <c r="E159" s="12"/>
      <c r="F159" s="12"/>
      <c r="G159" s="12"/>
      <c r="H159" s="12"/>
      <c r="I159" s="12"/>
      <c r="J159" s="12"/>
      <c r="K159" s="143">
        <v>0</v>
      </c>
      <c r="L159" s="12"/>
      <c r="M159" s="143">
        <f t="shared" si="10"/>
        <v>0</v>
      </c>
      <c r="N159" s="12"/>
      <c r="O159" s="143">
        <f t="shared" si="9"/>
        <v>0</v>
      </c>
      <c r="P159" s="12"/>
      <c r="Q159" s="12"/>
    </row>
    <row r="160" spans="1:17" s="4" customFormat="1" ht="15.75" x14ac:dyDescent="0.25">
      <c r="A160" s="9"/>
      <c r="B160" s="8"/>
      <c r="C160" s="12"/>
      <c r="D160" s="12"/>
      <c r="E160" s="12"/>
      <c r="F160" s="12"/>
      <c r="G160" s="12"/>
      <c r="H160" s="12"/>
      <c r="I160" s="12"/>
      <c r="J160" s="12"/>
      <c r="K160" s="143">
        <v>0</v>
      </c>
      <c r="L160" s="12"/>
      <c r="M160" s="143">
        <f t="shared" si="10"/>
        <v>0</v>
      </c>
      <c r="N160" s="12"/>
      <c r="O160" s="143">
        <f t="shared" si="9"/>
        <v>0</v>
      </c>
      <c r="P160" s="12"/>
      <c r="Q160" s="12"/>
    </row>
    <row r="161" spans="1:17" s="4" customFormat="1" ht="15.75" x14ac:dyDescent="0.25">
      <c r="A161" s="9"/>
      <c r="B161" s="8"/>
      <c r="C161" s="12"/>
      <c r="D161" s="12"/>
      <c r="E161" s="12"/>
      <c r="F161" s="12"/>
      <c r="G161" s="12"/>
      <c r="H161" s="12"/>
      <c r="I161" s="12"/>
      <c r="J161" s="12"/>
      <c r="K161" s="143">
        <v>0</v>
      </c>
      <c r="L161" s="12"/>
      <c r="M161" s="143">
        <f t="shared" si="10"/>
        <v>0</v>
      </c>
      <c r="N161" s="12"/>
      <c r="O161" s="143">
        <f t="shared" si="9"/>
        <v>0</v>
      </c>
      <c r="P161" s="12"/>
      <c r="Q161" s="12"/>
    </row>
    <row r="162" spans="1:17" s="4" customFormat="1" ht="15.75" x14ac:dyDescent="0.25">
      <c r="A162" s="9"/>
      <c r="B162" s="8"/>
      <c r="C162" s="12"/>
      <c r="D162" s="12"/>
      <c r="E162" s="12"/>
      <c r="F162" s="12"/>
      <c r="G162" s="12"/>
      <c r="H162" s="12"/>
      <c r="I162" s="12"/>
      <c r="J162" s="12"/>
      <c r="K162" s="143">
        <v>0</v>
      </c>
      <c r="L162" s="12"/>
      <c r="M162" s="143">
        <f t="shared" si="10"/>
        <v>0</v>
      </c>
      <c r="N162" s="12"/>
      <c r="O162" s="143">
        <f t="shared" si="9"/>
        <v>0</v>
      </c>
      <c r="P162" s="12"/>
      <c r="Q162" s="12"/>
    </row>
    <row r="163" spans="1:17" s="4" customFormat="1" ht="15.75" x14ac:dyDescent="0.25">
      <c r="A163" s="9"/>
      <c r="B163" s="8"/>
      <c r="C163" s="12"/>
      <c r="D163" s="12"/>
      <c r="E163" s="12"/>
      <c r="F163" s="12"/>
      <c r="G163" s="12"/>
      <c r="H163" s="12"/>
      <c r="I163" s="12"/>
      <c r="J163" s="12"/>
      <c r="K163" s="143">
        <v>0</v>
      </c>
      <c r="L163" s="12"/>
      <c r="M163" s="143">
        <f t="shared" si="10"/>
        <v>0</v>
      </c>
      <c r="N163" s="12"/>
      <c r="O163" s="143">
        <f t="shared" si="9"/>
        <v>0</v>
      </c>
      <c r="P163" s="12"/>
      <c r="Q163" s="12"/>
    </row>
    <row r="164" spans="1:17" s="4" customFormat="1" ht="15.75" x14ac:dyDescent="0.25">
      <c r="A164" s="9"/>
      <c r="B164" s="8"/>
      <c r="C164" s="12"/>
      <c r="D164" s="12"/>
      <c r="E164" s="12"/>
      <c r="F164" s="12"/>
      <c r="G164" s="12"/>
      <c r="H164" s="12"/>
      <c r="I164" s="12"/>
      <c r="J164" s="12"/>
      <c r="K164" s="143">
        <v>0</v>
      </c>
      <c r="L164" s="12"/>
      <c r="M164" s="143">
        <f t="shared" si="10"/>
        <v>0</v>
      </c>
      <c r="N164" s="12"/>
      <c r="O164" s="143">
        <f t="shared" si="9"/>
        <v>0</v>
      </c>
      <c r="P164" s="12"/>
      <c r="Q164" s="12"/>
    </row>
    <row r="165" spans="1:17" s="4" customFormat="1" ht="15.75" x14ac:dyDescent="0.25">
      <c r="A165" s="9"/>
      <c r="B165" s="8"/>
      <c r="C165" s="12"/>
      <c r="D165" s="12"/>
      <c r="E165" s="12"/>
      <c r="F165" s="12"/>
      <c r="G165" s="12"/>
      <c r="H165" s="12"/>
      <c r="I165" s="12"/>
      <c r="J165" s="12"/>
      <c r="K165" s="143">
        <v>0</v>
      </c>
      <c r="L165" s="12"/>
      <c r="M165" s="143">
        <f t="shared" si="10"/>
        <v>0</v>
      </c>
      <c r="N165" s="12"/>
      <c r="O165" s="143">
        <f t="shared" si="9"/>
        <v>0</v>
      </c>
      <c r="P165" s="12"/>
      <c r="Q165" s="12"/>
    </row>
    <row r="166" spans="1:17" s="4" customFormat="1" ht="15.75" x14ac:dyDescent="0.25">
      <c r="A166" s="9"/>
      <c r="B166" s="8"/>
      <c r="C166" s="12"/>
      <c r="D166" s="12"/>
      <c r="E166" s="12"/>
      <c r="F166" s="12"/>
      <c r="G166" s="12"/>
      <c r="H166" s="12"/>
      <c r="I166" s="12"/>
      <c r="J166" s="12"/>
      <c r="K166" s="143">
        <v>0</v>
      </c>
      <c r="L166" s="12"/>
      <c r="M166" s="143">
        <f t="shared" si="10"/>
        <v>0</v>
      </c>
      <c r="N166" s="12"/>
      <c r="O166" s="143">
        <f t="shared" si="9"/>
        <v>0</v>
      </c>
      <c r="P166" s="12"/>
      <c r="Q166" s="12"/>
    </row>
    <row r="167" spans="1:17" s="4" customFormat="1" ht="15.75" x14ac:dyDescent="0.25">
      <c r="A167" s="9"/>
      <c r="B167" s="8"/>
      <c r="C167" s="12"/>
      <c r="D167" s="12"/>
      <c r="E167" s="12"/>
      <c r="F167" s="12"/>
      <c r="G167" s="12"/>
      <c r="H167" s="12"/>
      <c r="I167" s="12"/>
      <c r="J167" s="12"/>
      <c r="K167" s="143">
        <v>0</v>
      </c>
      <c r="L167" s="12"/>
      <c r="M167" s="143">
        <f t="shared" si="10"/>
        <v>0</v>
      </c>
      <c r="N167" s="12"/>
      <c r="O167" s="143">
        <f t="shared" si="9"/>
        <v>0</v>
      </c>
      <c r="P167" s="12"/>
      <c r="Q167" s="12"/>
    </row>
    <row r="168" spans="1:17" s="4" customFormat="1" ht="15.75" x14ac:dyDescent="0.25">
      <c r="A168" s="9"/>
      <c r="B168" s="8"/>
      <c r="C168" s="12"/>
      <c r="D168" s="12"/>
      <c r="E168" s="12"/>
      <c r="F168" s="12"/>
      <c r="G168" s="12"/>
      <c r="H168" s="12"/>
      <c r="I168" s="12"/>
      <c r="J168" s="12"/>
      <c r="K168" s="143">
        <v>0</v>
      </c>
      <c r="L168" s="12"/>
      <c r="M168" s="143">
        <f t="shared" si="10"/>
        <v>0</v>
      </c>
      <c r="N168" s="12"/>
      <c r="O168" s="143">
        <f t="shared" si="9"/>
        <v>0</v>
      </c>
      <c r="P168" s="12"/>
      <c r="Q168" s="12"/>
    </row>
    <row r="169" spans="1:17" s="4" customFormat="1" ht="15.75" x14ac:dyDescent="0.25">
      <c r="A169" s="9"/>
      <c r="B169" s="8"/>
      <c r="C169" s="12"/>
      <c r="D169" s="12"/>
      <c r="E169" s="12"/>
      <c r="F169" s="12"/>
      <c r="G169" s="12"/>
      <c r="H169" s="12"/>
      <c r="I169" s="12"/>
      <c r="J169" s="12"/>
      <c r="K169" s="143">
        <v>0</v>
      </c>
      <c r="L169" s="12"/>
      <c r="M169" s="143">
        <f t="shared" si="10"/>
        <v>0</v>
      </c>
      <c r="N169" s="12"/>
      <c r="O169" s="143">
        <f t="shared" si="9"/>
        <v>0</v>
      </c>
      <c r="P169" s="12"/>
      <c r="Q169" s="12"/>
    </row>
    <row r="170" spans="1:17" s="4" customFormat="1" ht="15.75" x14ac:dyDescent="0.25">
      <c r="A170" s="9"/>
      <c r="B170" s="8"/>
      <c r="C170" s="12"/>
      <c r="D170" s="12"/>
      <c r="E170" s="12"/>
      <c r="F170" s="12"/>
      <c r="G170" s="12"/>
      <c r="H170" s="12"/>
      <c r="I170" s="12"/>
      <c r="J170" s="12"/>
      <c r="K170" s="143">
        <v>0</v>
      </c>
      <c r="L170" s="12"/>
      <c r="M170" s="143">
        <f t="shared" si="10"/>
        <v>0</v>
      </c>
      <c r="N170" s="12"/>
      <c r="O170" s="143">
        <f t="shared" si="9"/>
        <v>0</v>
      </c>
      <c r="P170" s="12"/>
      <c r="Q170" s="12"/>
    </row>
    <row r="171" spans="1:17" s="4" customFormat="1" ht="15.75" x14ac:dyDescent="0.25">
      <c r="A171" s="9"/>
      <c r="B171" s="8"/>
      <c r="C171" s="12"/>
      <c r="D171" s="12"/>
      <c r="E171" s="12"/>
      <c r="F171" s="12"/>
      <c r="G171" s="12"/>
      <c r="H171" s="12"/>
      <c r="I171" s="12"/>
      <c r="J171" s="12"/>
      <c r="K171" s="143">
        <v>0</v>
      </c>
      <c r="L171" s="12"/>
      <c r="M171" s="143">
        <f t="shared" si="10"/>
        <v>0</v>
      </c>
      <c r="N171" s="12"/>
      <c r="O171" s="143">
        <f t="shared" si="9"/>
        <v>0</v>
      </c>
      <c r="P171" s="12"/>
      <c r="Q171" s="12"/>
    </row>
    <row r="172" spans="1:17" s="4" customFormat="1" ht="15.75" x14ac:dyDescent="0.25">
      <c r="A172" s="9"/>
      <c r="B172" s="8"/>
      <c r="C172" s="12"/>
      <c r="D172" s="12"/>
      <c r="E172" s="12"/>
      <c r="F172" s="12"/>
      <c r="G172" s="12"/>
      <c r="H172" s="12"/>
      <c r="I172" s="12"/>
      <c r="J172" s="12"/>
      <c r="K172" s="143">
        <v>0</v>
      </c>
      <c r="L172" s="12"/>
      <c r="M172" s="143">
        <f t="shared" si="10"/>
        <v>0</v>
      </c>
      <c r="N172" s="12"/>
      <c r="O172" s="143">
        <f t="shared" si="9"/>
        <v>0</v>
      </c>
      <c r="P172" s="12"/>
      <c r="Q172" s="12"/>
    </row>
    <row r="173" spans="1:17" s="4" customFormat="1" ht="15.75" x14ac:dyDescent="0.25">
      <c r="A173" s="9"/>
      <c r="B173" s="8"/>
      <c r="C173" s="12"/>
      <c r="D173" s="12"/>
      <c r="E173" s="12"/>
      <c r="F173" s="12"/>
      <c r="G173" s="12"/>
      <c r="H173" s="12"/>
      <c r="I173" s="12"/>
      <c r="J173" s="12"/>
      <c r="K173" s="143">
        <v>0</v>
      </c>
      <c r="L173" s="12"/>
      <c r="M173" s="143">
        <f t="shared" si="10"/>
        <v>0</v>
      </c>
      <c r="N173" s="12"/>
      <c r="O173" s="143">
        <f t="shared" si="9"/>
        <v>0</v>
      </c>
      <c r="P173" s="12"/>
      <c r="Q173" s="12"/>
    </row>
    <row r="174" spans="1:17" s="4" customFormat="1" ht="15.75" x14ac:dyDescent="0.25">
      <c r="A174" s="9"/>
      <c r="B174" s="8"/>
      <c r="C174" s="12"/>
      <c r="D174" s="12"/>
      <c r="E174" s="12"/>
      <c r="F174" s="12"/>
      <c r="G174" s="12"/>
      <c r="H174" s="12"/>
      <c r="I174" s="12"/>
      <c r="J174" s="12"/>
      <c r="K174" s="143">
        <v>0</v>
      </c>
      <c r="L174" s="12"/>
      <c r="M174" s="143">
        <f t="shared" si="10"/>
        <v>0</v>
      </c>
      <c r="N174" s="12"/>
      <c r="O174" s="143">
        <f t="shared" si="9"/>
        <v>0</v>
      </c>
      <c r="P174" s="12"/>
      <c r="Q174" s="12"/>
    </row>
    <row r="175" spans="1:17" s="4" customFormat="1" ht="15.75" x14ac:dyDescent="0.25">
      <c r="A175" s="9"/>
      <c r="B175" s="8"/>
      <c r="C175" s="12"/>
      <c r="D175" s="12"/>
      <c r="E175" s="12"/>
      <c r="F175" s="12"/>
      <c r="G175" s="12"/>
      <c r="H175" s="12"/>
      <c r="I175" s="12"/>
      <c r="J175" s="12"/>
      <c r="K175" s="143">
        <v>0</v>
      </c>
      <c r="L175" s="12"/>
      <c r="M175" s="143">
        <f t="shared" si="10"/>
        <v>0</v>
      </c>
      <c r="N175" s="12"/>
      <c r="O175" s="143">
        <f t="shared" si="9"/>
        <v>0</v>
      </c>
      <c r="P175" s="12"/>
      <c r="Q175" s="12"/>
    </row>
    <row r="176" spans="1:17" s="4" customFormat="1" ht="15.75" x14ac:dyDescent="0.25">
      <c r="A176" s="9"/>
      <c r="B176" s="8"/>
      <c r="C176" s="12"/>
      <c r="D176" s="12"/>
      <c r="E176" s="12"/>
      <c r="F176" s="12"/>
      <c r="G176" s="12"/>
      <c r="H176" s="12"/>
      <c r="I176" s="12"/>
      <c r="J176" s="12"/>
      <c r="K176" s="143">
        <v>0</v>
      </c>
      <c r="L176" s="12"/>
      <c r="M176" s="143">
        <f t="shared" si="10"/>
        <v>0</v>
      </c>
      <c r="N176" s="12"/>
      <c r="O176" s="143">
        <f t="shared" si="9"/>
        <v>0</v>
      </c>
      <c r="P176" s="12"/>
      <c r="Q176" s="12"/>
    </row>
    <row r="177" spans="1:17" s="4" customFormat="1" ht="15.75" x14ac:dyDescent="0.25">
      <c r="A177" s="9"/>
      <c r="B177" s="8"/>
      <c r="C177" s="12"/>
      <c r="D177" s="12"/>
      <c r="E177" s="12"/>
      <c r="F177" s="12"/>
      <c r="G177" s="12"/>
      <c r="H177" s="12"/>
      <c r="I177" s="12"/>
      <c r="J177" s="12"/>
      <c r="K177" s="143">
        <v>0</v>
      </c>
      <c r="L177" s="12"/>
      <c r="M177" s="143">
        <f t="shared" si="10"/>
        <v>0</v>
      </c>
      <c r="N177" s="12"/>
      <c r="O177" s="143">
        <f t="shared" si="9"/>
        <v>0</v>
      </c>
      <c r="P177" s="12"/>
      <c r="Q177" s="12"/>
    </row>
    <row r="178" spans="1:17" s="4" customFormat="1" ht="15.75" x14ac:dyDescent="0.25">
      <c r="A178" s="9"/>
      <c r="B178" s="8"/>
      <c r="C178" s="12"/>
      <c r="D178" s="12"/>
      <c r="E178" s="12"/>
      <c r="F178" s="12"/>
      <c r="G178" s="12"/>
      <c r="H178" s="12"/>
      <c r="I178" s="12"/>
      <c r="J178" s="12"/>
      <c r="K178" s="143">
        <v>0</v>
      </c>
      <c r="L178" s="12"/>
      <c r="M178" s="143">
        <f t="shared" si="10"/>
        <v>0</v>
      </c>
      <c r="N178" s="12"/>
      <c r="O178" s="143">
        <f t="shared" si="9"/>
        <v>0</v>
      </c>
      <c r="P178" s="12"/>
      <c r="Q178" s="12"/>
    </row>
    <row r="179" spans="1:17" s="4" customFormat="1" ht="15.75" x14ac:dyDescent="0.25">
      <c r="A179" s="9"/>
      <c r="B179" s="8"/>
      <c r="C179" s="12"/>
      <c r="D179" s="12"/>
      <c r="E179" s="12"/>
      <c r="F179" s="12"/>
      <c r="G179" s="12"/>
      <c r="H179" s="12"/>
      <c r="I179" s="12"/>
      <c r="J179" s="12"/>
      <c r="K179" s="143">
        <v>0</v>
      </c>
      <c r="L179" s="12"/>
      <c r="M179" s="143">
        <f t="shared" si="10"/>
        <v>0</v>
      </c>
      <c r="N179" s="12"/>
      <c r="O179" s="143">
        <f t="shared" si="9"/>
        <v>0</v>
      </c>
      <c r="P179" s="12"/>
      <c r="Q179" s="12"/>
    </row>
    <row r="180" spans="1:17" s="4" customFormat="1" ht="15.75" x14ac:dyDescent="0.25">
      <c r="A180" s="9"/>
      <c r="B180" s="8"/>
      <c r="C180" s="12"/>
      <c r="D180" s="12"/>
      <c r="E180" s="12"/>
      <c r="F180" s="12"/>
      <c r="G180" s="12"/>
      <c r="H180" s="12"/>
      <c r="I180" s="12"/>
      <c r="J180" s="12"/>
      <c r="K180" s="143">
        <v>0</v>
      </c>
      <c r="L180" s="12"/>
      <c r="M180" s="143">
        <f t="shared" si="10"/>
        <v>0</v>
      </c>
      <c r="N180" s="12"/>
      <c r="O180" s="143">
        <f t="shared" si="9"/>
        <v>0</v>
      </c>
      <c r="P180" s="12"/>
      <c r="Q180" s="12"/>
    </row>
    <row r="181" spans="1:17" s="4" customFormat="1" ht="15.75" x14ac:dyDescent="0.25">
      <c r="A181" s="9"/>
      <c r="B181" s="8"/>
      <c r="C181" s="12"/>
      <c r="D181" s="12"/>
      <c r="E181" s="12"/>
      <c r="F181" s="12"/>
      <c r="G181" s="12"/>
      <c r="H181" s="12"/>
      <c r="I181" s="12"/>
      <c r="J181" s="12"/>
      <c r="K181" s="143">
        <v>0</v>
      </c>
      <c r="L181" s="12"/>
      <c r="M181" s="143">
        <f t="shared" si="10"/>
        <v>0</v>
      </c>
      <c r="N181" s="12"/>
      <c r="O181" s="143">
        <f t="shared" si="9"/>
        <v>0</v>
      </c>
      <c r="P181" s="12"/>
      <c r="Q181" s="12"/>
    </row>
    <row r="182" spans="1:17" s="4" customFormat="1" ht="15.75" x14ac:dyDescent="0.25">
      <c r="A182" s="9"/>
      <c r="B182" s="8"/>
      <c r="C182" s="12"/>
      <c r="D182" s="12"/>
      <c r="E182" s="12"/>
      <c r="F182" s="12"/>
      <c r="G182" s="12"/>
      <c r="H182" s="12"/>
      <c r="I182" s="12"/>
      <c r="J182" s="12"/>
      <c r="K182" s="143">
        <v>0</v>
      </c>
      <c r="L182" s="12"/>
      <c r="M182" s="143">
        <f t="shared" si="10"/>
        <v>0</v>
      </c>
      <c r="N182" s="12"/>
      <c r="O182" s="143">
        <f t="shared" si="9"/>
        <v>0</v>
      </c>
      <c r="P182" s="12"/>
      <c r="Q182" s="12"/>
    </row>
    <row r="183" spans="1:17" s="4" customFormat="1" ht="15.75" x14ac:dyDescent="0.25">
      <c r="A183" s="9"/>
      <c r="B183" s="8"/>
      <c r="C183" s="12"/>
      <c r="D183" s="12"/>
      <c r="E183" s="12"/>
      <c r="F183" s="12"/>
      <c r="G183" s="12"/>
      <c r="H183" s="12"/>
      <c r="I183" s="12"/>
      <c r="J183" s="12"/>
      <c r="K183" s="143">
        <v>0</v>
      </c>
      <c r="L183" s="12"/>
      <c r="M183" s="143">
        <f t="shared" si="10"/>
        <v>0</v>
      </c>
      <c r="N183" s="12"/>
      <c r="O183" s="143">
        <f t="shared" si="9"/>
        <v>0</v>
      </c>
      <c r="P183" s="12"/>
      <c r="Q183" s="12"/>
    </row>
    <row r="184" spans="1:17" s="4" customFormat="1" ht="15.75" x14ac:dyDescent="0.25">
      <c r="A184" s="9"/>
      <c r="B184" s="8"/>
      <c r="C184" s="12"/>
      <c r="D184" s="12"/>
      <c r="E184" s="12"/>
      <c r="F184" s="12"/>
      <c r="G184" s="12"/>
      <c r="H184" s="12"/>
      <c r="I184" s="12"/>
      <c r="J184" s="12"/>
      <c r="K184" s="143">
        <v>0</v>
      </c>
      <c r="L184" s="12"/>
      <c r="M184" s="143">
        <f t="shared" si="10"/>
        <v>0</v>
      </c>
      <c r="N184" s="12"/>
      <c r="O184" s="143">
        <f t="shared" si="9"/>
        <v>0</v>
      </c>
      <c r="P184" s="12"/>
      <c r="Q184" s="12"/>
    </row>
    <row r="185" spans="1:17" s="4" customFormat="1" ht="15.75" x14ac:dyDescent="0.25">
      <c r="A185" s="9"/>
      <c r="B185" s="8"/>
      <c r="C185" s="12"/>
      <c r="D185" s="12"/>
      <c r="E185" s="12"/>
      <c r="F185" s="12"/>
      <c r="G185" s="12"/>
      <c r="H185" s="12"/>
      <c r="I185" s="12"/>
      <c r="J185" s="12"/>
      <c r="K185" s="143">
        <v>0</v>
      </c>
      <c r="L185" s="12"/>
      <c r="M185" s="143">
        <f t="shared" si="10"/>
        <v>0</v>
      </c>
      <c r="N185" s="12"/>
      <c r="O185" s="143">
        <f t="shared" si="9"/>
        <v>0</v>
      </c>
      <c r="P185" s="12"/>
      <c r="Q185" s="12"/>
    </row>
    <row r="186" spans="1:17" s="4" customFormat="1" ht="15.75" x14ac:dyDescent="0.25">
      <c r="A186" s="9"/>
      <c r="B186" s="8"/>
      <c r="C186" s="12"/>
      <c r="D186" s="12"/>
      <c r="E186" s="12"/>
      <c r="F186" s="12"/>
      <c r="G186" s="12"/>
      <c r="H186" s="12"/>
      <c r="I186" s="12"/>
      <c r="J186" s="12"/>
      <c r="K186" s="143">
        <v>0</v>
      </c>
      <c r="L186" s="12"/>
      <c r="M186" s="143">
        <f t="shared" si="10"/>
        <v>0</v>
      </c>
      <c r="N186" s="12"/>
      <c r="O186" s="143">
        <f t="shared" si="9"/>
        <v>0</v>
      </c>
      <c r="P186" s="12"/>
      <c r="Q186" s="12"/>
    </row>
    <row r="187" spans="1:17" s="4" customFormat="1" ht="15.75" x14ac:dyDescent="0.25">
      <c r="A187" s="9"/>
      <c r="B187" s="8"/>
      <c r="C187" s="12"/>
      <c r="D187" s="12"/>
      <c r="E187" s="12"/>
      <c r="F187" s="12"/>
      <c r="G187" s="12"/>
      <c r="H187" s="12"/>
      <c r="I187" s="12"/>
      <c r="J187" s="12"/>
      <c r="K187" s="143">
        <v>0</v>
      </c>
      <c r="L187" s="12"/>
      <c r="M187" s="143">
        <f t="shared" si="10"/>
        <v>0</v>
      </c>
      <c r="N187" s="12"/>
      <c r="O187" s="143">
        <f t="shared" si="9"/>
        <v>0</v>
      </c>
      <c r="P187" s="12"/>
      <c r="Q187" s="12"/>
    </row>
    <row r="188" spans="1:17" s="4" customFormat="1" ht="15.75" x14ac:dyDescent="0.25">
      <c r="A188" s="9"/>
      <c r="B188" s="8"/>
      <c r="C188" s="12"/>
      <c r="D188" s="12"/>
      <c r="E188" s="12"/>
      <c r="F188" s="12"/>
      <c r="G188" s="12"/>
      <c r="H188" s="12"/>
      <c r="I188" s="12"/>
      <c r="J188" s="12"/>
      <c r="K188" s="143">
        <v>0</v>
      </c>
      <c r="L188" s="12"/>
      <c r="M188" s="143">
        <f t="shared" si="10"/>
        <v>0</v>
      </c>
      <c r="N188" s="12"/>
      <c r="O188" s="143">
        <f t="shared" si="9"/>
        <v>0</v>
      </c>
      <c r="P188" s="12"/>
      <c r="Q188" s="12"/>
    </row>
    <row r="189" spans="1:17" s="4" customFormat="1" ht="15.75" x14ac:dyDescent="0.25">
      <c r="A189" s="9"/>
      <c r="B189" s="8"/>
      <c r="C189" s="12"/>
      <c r="D189" s="12"/>
      <c r="E189" s="12"/>
      <c r="F189" s="12"/>
      <c r="G189" s="12"/>
      <c r="H189" s="12"/>
      <c r="I189" s="12"/>
      <c r="J189" s="12"/>
      <c r="K189" s="143">
        <v>0</v>
      </c>
      <c r="L189" s="12"/>
      <c r="M189" s="143">
        <f t="shared" si="10"/>
        <v>0</v>
      </c>
      <c r="N189" s="12"/>
      <c r="O189" s="143">
        <f t="shared" si="9"/>
        <v>0</v>
      </c>
      <c r="P189" s="12"/>
      <c r="Q189" s="12"/>
    </row>
    <row r="190" spans="1:17" s="4" customFormat="1" ht="15.75" x14ac:dyDescent="0.25">
      <c r="A190" s="9"/>
      <c r="B190" s="8"/>
      <c r="C190" s="12"/>
      <c r="D190" s="12"/>
      <c r="E190" s="12"/>
      <c r="F190" s="12"/>
      <c r="G190" s="12"/>
      <c r="H190" s="12"/>
      <c r="I190" s="12"/>
      <c r="J190" s="12"/>
      <c r="K190" s="143">
        <v>0</v>
      </c>
      <c r="L190" s="12"/>
      <c r="M190" s="143">
        <f t="shared" si="10"/>
        <v>0</v>
      </c>
      <c r="N190" s="12"/>
      <c r="O190" s="143">
        <f t="shared" si="9"/>
        <v>0</v>
      </c>
      <c r="P190" s="12"/>
      <c r="Q190" s="12"/>
    </row>
    <row r="191" spans="1:17" s="4" customFormat="1" ht="15.75" x14ac:dyDescent="0.25">
      <c r="A191" s="9"/>
      <c r="B191" s="8"/>
      <c r="C191" s="12"/>
      <c r="D191" s="12"/>
      <c r="E191" s="12"/>
      <c r="F191" s="12"/>
      <c r="G191" s="12"/>
      <c r="H191" s="12"/>
      <c r="I191" s="12"/>
      <c r="J191" s="12"/>
      <c r="K191" s="143">
        <v>0</v>
      </c>
      <c r="L191" s="12"/>
      <c r="M191" s="143">
        <f t="shared" si="10"/>
        <v>0</v>
      </c>
      <c r="N191" s="12"/>
      <c r="O191" s="143">
        <f t="shared" si="9"/>
        <v>0</v>
      </c>
      <c r="P191" s="12"/>
      <c r="Q191" s="12"/>
    </row>
    <row r="192" spans="1:17" s="4" customFormat="1" ht="15.75" x14ac:dyDescent="0.25">
      <c r="A192" s="9"/>
      <c r="B192" s="8"/>
      <c r="C192" s="12"/>
      <c r="D192" s="12"/>
      <c r="E192" s="12"/>
      <c r="F192" s="12"/>
      <c r="G192" s="12"/>
      <c r="H192" s="12"/>
      <c r="I192" s="12"/>
      <c r="J192" s="12"/>
      <c r="K192" s="143">
        <v>0</v>
      </c>
      <c r="L192" s="12"/>
      <c r="M192" s="143">
        <f t="shared" si="10"/>
        <v>0</v>
      </c>
      <c r="N192" s="12"/>
      <c r="O192" s="143">
        <f t="shared" si="9"/>
        <v>0</v>
      </c>
      <c r="P192" s="12"/>
      <c r="Q192" s="12"/>
    </row>
    <row r="193" spans="1:17" s="4" customFormat="1" ht="15.75" x14ac:dyDescent="0.25">
      <c r="A193" s="9"/>
      <c r="B193" s="8"/>
      <c r="C193" s="12"/>
      <c r="D193" s="12"/>
      <c r="E193" s="12"/>
      <c r="F193" s="12"/>
      <c r="G193" s="12"/>
      <c r="H193" s="12"/>
      <c r="I193" s="12"/>
      <c r="J193" s="12"/>
      <c r="K193" s="143">
        <v>0</v>
      </c>
      <c r="L193" s="12"/>
      <c r="M193" s="143">
        <f t="shared" si="10"/>
        <v>0</v>
      </c>
      <c r="N193" s="12"/>
      <c r="O193" s="143">
        <f t="shared" si="9"/>
        <v>0</v>
      </c>
      <c r="P193" s="12"/>
      <c r="Q193" s="12"/>
    </row>
    <row r="194" spans="1:17" s="4" customFormat="1" ht="15.75" x14ac:dyDescent="0.25">
      <c r="A194" s="9"/>
      <c r="B194" s="8"/>
      <c r="C194" s="12"/>
      <c r="D194" s="12"/>
      <c r="E194" s="12"/>
      <c r="F194" s="12"/>
      <c r="G194" s="12"/>
      <c r="H194" s="12"/>
      <c r="I194" s="12"/>
      <c r="J194" s="12"/>
      <c r="K194" s="143">
        <v>0</v>
      </c>
      <c r="L194" s="12"/>
      <c r="M194" s="143">
        <f t="shared" si="10"/>
        <v>0</v>
      </c>
      <c r="N194" s="12"/>
      <c r="O194" s="143">
        <f t="shared" si="9"/>
        <v>0</v>
      </c>
      <c r="P194" s="12"/>
      <c r="Q194" s="12"/>
    </row>
    <row r="195" spans="1:17" s="4" customFormat="1" ht="15.75" x14ac:dyDescent="0.25">
      <c r="A195" s="9"/>
      <c r="B195" s="8"/>
      <c r="C195" s="12"/>
      <c r="D195" s="12"/>
      <c r="E195" s="12"/>
      <c r="F195" s="12"/>
      <c r="G195" s="12"/>
      <c r="H195" s="12"/>
      <c r="I195" s="12"/>
      <c r="J195" s="12"/>
      <c r="K195" s="143">
        <v>0</v>
      </c>
      <c r="L195" s="12"/>
      <c r="M195" s="143">
        <f t="shared" si="10"/>
        <v>0</v>
      </c>
      <c r="N195" s="12"/>
      <c r="O195" s="143">
        <f t="shared" si="9"/>
        <v>0</v>
      </c>
      <c r="P195" s="12"/>
      <c r="Q195" s="12"/>
    </row>
    <row r="196" spans="1:17" s="4" customFormat="1" ht="15.75" x14ac:dyDescent="0.25">
      <c r="A196" s="9"/>
      <c r="B196" s="8"/>
      <c r="C196" s="12"/>
      <c r="D196" s="12"/>
      <c r="E196" s="12"/>
      <c r="F196" s="12"/>
      <c r="G196" s="12"/>
      <c r="H196" s="12"/>
      <c r="I196" s="12"/>
      <c r="J196" s="12"/>
      <c r="K196" s="143">
        <v>0</v>
      </c>
      <c r="L196" s="12"/>
      <c r="M196" s="143">
        <f t="shared" si="10"/>
        <v>0</v>
      </c>
      <c r="N196" s="12"/>
      <c r="O196" s="143">
        <f t="shared" ref="O196:O259" si="11">K196</f>
        <v>0</v>
      </c>
      <c r="P196" s="12"/>
      <c r="Q196" s="12"/>
    </row>
    <row r="197" spans="1:17" s="4" customFormat="1" ht="15.75" x14ac:dyDescent="0.25">
      <c r="A197" s="9"/>
      <c r="B197" s="8"/>
      <c r="C197" s="12"/>
      <c r="D197" s="12"/>
      <c r="E197" s="12"/>
      <c r="F197" s="12"/>
      <c r="G197" s="12"/>
      <c r="H197" s="12"/>
      <c r="I197" s="12"/>
      <c r="J197" s="12"/>
      <c r="K197" s="143">
        <v>0</v>
      </c>
      <c r="L197" s="12"/>
      <c r="M197" s="143">
        <f t="shared" si="10"/>
        <v>0</v>
      </c>
      <c r="N197" s="12"/>
      <c r="O197" s="143">
        <f t="shared" si="11"/>
        <v>0</v>
      </c>
      <c r="P197" s="12"/>
      <c r="Q197" s="12"/>
    </row>
    <row r="198" spans="1:17" s="4" customFormat="1" ht="15.75" x14ac:dyDescent="0.25">
      <c r="A198" s="9"/>
      <c r="B198" s="8"/>
      <c r="C198" s="12"/>
      <c r="D198" s="12"/>
      <c r="E198" s="12"/>
      <c r="F198" s="12"/>
      <c r="G198" s="12"/>
      <c r="H198" s="12"/>
      <c r="I198" s="12"/>
      <c r="J198" s="12"/>
      <c r="K198" s="143">
        <v>0</v>
      </c>
      <c r="L198" s="12"/>
      <c r="M198" s="143">
        <f t="shared" si="10"/>
        <v>0</v>
      </c>
      <c r="N198" s="12"/>
      <c r="O198" s="143">
        <f t="shared" si="11"/>
        <v>0</v>
      </c>
      <c r="P198" s="12"/>
      <c r="Q198" s="12"/>
    </row>
    <row r="199" spans="1:17" s="4" customFormat="1" ht="15.75" x14ac:dyDescent="0.25">
      <c r="A199" s="9"/>
      <c r="B199" s="8"/>
      <c r="C199" s="12"/>
      <c r="D199" s="12"/>
      <c r="E199" s="12"/>
      <c r="F199" s="12"/>
      <c r="G199" s="12"/>
      <c r="H199" s="12"/>
      <c r="I199" s="12"/>
      <c r="J199" s="12"/>
      <c r="K199" s="143">
        <v>0</v>
      </c>
      <c r="L199" s="12"/>
      <c r="M199" s="143">
        <f t="shared" si="10"/>
        <v>0</v>
      </c>
      <c r="N199" s="12"/>
      <c r="O199" s="143">
        <f t="shared" si="11"/>
        <v>0</v>
      </c>
      <c r="P199" s="12"/>
      <c r="Q199" s="12"/>
    </row>
    <row r="200" spans="1:17" s="4" customFormat="1" ht="15.75" x14ac:dyDescent="0.25">
      <c r="A200" s="9"/>
      <c r="B200" s="8"/>
      <c r="C200" s="12"/>
      <c r="D200" s="12"/>
      <c r="E200" s="12"/>
      <c r="F200" s="12"/>
      <c r="G200" s="12"/>
      <c r="H200" s="12"/>
      <c r="I200" s="12"/>
      <c r="J200" s="12"/>
      <c r="K200" s="143">
        <v>0</v>
      </c>
      <c r="L200" s="12"/>
      <c r="M200" s="143">
        <f t="shared" si="10"/>
        <v>0</v>
      </c>
      <c r="N200" s="12"/>
      <c r="O200" s="143">
        <f t="shared" si="11"/>
        <v>0</v>
      </c>
      <c r="P200" s="12"/>
      <c r="Q200" s="12"/>
    </row>
    <row r="201" spans="1:17" s="4" customFormat="1" ht="15.75" x14ac:dyDescent="0.25">
      <c r="A201" s="9"/>
      <c r="B201" s="8"/>
      <c r="C201" s="12"/>
      <c r="D201" s="12"/>
      <c r="E201" s="12"/>
      <c r="F201" s="12"/>
      <c r="G201" s="12"/>
      <c r="H201" s="12"/>
      <c r="I201" s="12"/>
      <c r="J201" s="12"/>
      <c r="K201" s="143">
        <v>0</v>
      </c>
      <c r="L201" s="12"/>
      <c r="M201" s="143">
        <f t="shared" si="10"/>
        <v>0</v>
      </c>
      <c r="N201" s="12"/>
      <c r="O201" s="143">
        <f t="shared" si="11"/>
        <v>0</v>
      </c>
      <c r="P201" s="12"/>
      <c r="Q201" s="12"/>
    </row>
    <row r="202" spans="1:17" s="4" customFormat="1" ht="15.75" x14ac:dyDescent="0.25">
      <c r="A202" s="9"/>
      <c r="B202" s="8"/>
      <c r="C202" s="12"/>
      <c r="D202" s="12"/>
      <c r="E202" s="12"/>
      <c r="F202" s="12"/>
      <c r="G202" s="12"/>
      <c r="H202" s="12"/>
      <c r="I202" s="12"/>
      <c r="J202" s="12"/>
      <c r="K202" s="143">
        <v>0</v>
      </c>
      <c r="L202" s="12"/>
      <c r="M202" s="143">
        <f t="shared" si="10"/>
        <v>0</v>
      </c>
      <c r="N202" s="12"/>
      <c r="O202" s="143">
        <f t="shared" si="11"/>
        <v>0</v>
      </c>
      <c r="P202" s="12"/>
      <c r="Q202" s="12"/>
    </row>
    <row r="203" spans="1:17" s="4" customFormat="1" ht="15.75" x14ac:dyDescent="0.25">
      <c r="A203" s="9"/>
      <c r="B203" s="8"/>
      <c r="C203" s="12"/>
      <c r="D203" s="12"/>
      <c r="E203" s="12"/>
      <c r="F203" s="12"/>
      <c r="G203" s="12"/>
      <c r="H203" s="12"/>
      <c r="I203" s="12"/>
      <c r="J203" s="12"/>
      <c r="K203" s="143">
        <v>0</v>
      </c>
      <c r="L203" s="12"/>
      <c r="M203" s="143">
        <f t="shared" ref="M203:M266" si="12">K203+L203</f>
        <v>0</v>
      </c>
      <c r="N203" s="12"/>
      <c r="O203" s="143">
        <f t="shared" si="11"/>
        <v>0</v>
      </c>
      <c r="P203" s="12"/>
      <c r="Q203" s="12"/>
    </row>
    <row r="204" spans="1:17" s="4" customFormat="1" ht="15.75" x14ac:dyDescent="0.25">
      <c r="A204" s="9"/>
      <c r="B204" s="8"/>
      <c r="C204" s="12"/>
      <c r="D204" s="12"/>
      <c r="E204" s="12"/>
      <c r="F204" s="12"/>
      <c r="G204" s="12"/>
      <c r="H204" s="12"/>
      <c r="I204" s="12"/>
      <c r="J204" s="12"/>
      <c r="K204" s="143">
        <v>0</v>
      </c>
      <c r="L204" s="12"/>
      <c r="M204" s="143">
        <f t="shared" si="12"/>
        <v>0</v>
      </c>
      <c r="N204" s="12"/>
      <c r="O204" s="143">
        <f t="shared" si="11"/>
        <v>0</v>
      </c>
      <c r="P204" s="12"/>
      <c r="Q204" s="12"/>
    </row>
    <row r="205" spans="1:17" s="4" customFormat="1" ht="15.75" x14ac:dyDescent="0.25">
      <c r="A205" s="9"/>
      <c r="B205" s="8"/>
      <c r="C205" s="12"/>
      <c r="D205" s="12"/>
      <c r="E205" s="12"/>
      <c r="F205" s="12"/>
      <c r="G205" s="12"/>
      <c r="H205" s="12"/>
      <c r="I205" s="12"/>
      <c r="J205" s="12"/>
      <c r="K205" s="143">
        <v>0</v>
      </c>
      <c r="L205" s="12"/>
      <c r="M205" s="143">
        <f t="shared" si="12"/>
        <v>0</v>
      </c>
      <c r="N205" s="12"/>
      <c r="O205" s="143">
        <f t="shared" si="11"/>
        <v>0</v>
      </c>
      <c r="P205" s="12"/>
      <c r="Q205" s="12"/>
    </row>
    <row r="206" spans="1:17" s="4" customFormat="1" ht="15.75" x14ac:dyDescent="0.25">
      <c r="A206" s="9"/>
      <c r="B206" s="8"/>
      <c r="C206" s="12"/>
      <c r="D206" s="12"/>
      <c r="E206" s="12"/>
      <c r="F206" s="12"/>
      <c r="G206" s="12"/>
      <c r="H206" s="12"/>
      <c r="I206" s="12"/>
      <c r="J206" s="12"/>
      <c r="K206" s="143">
        <v>0</v>
      </c>
      <c r="L206" s="12"/>
      <c r="M206" s="143">
        <f t="shared" si="12"/>
        <v>0</v>
      </c>
      <c r="N206" s="12"/>
      <c r="O206" s="143">
        <f t="shared" si="11"/>
        <v>0</v>
      </c>
      <c r="P206" s="12"/>
      <c r="Q206" s="12"/>
    </row>
    <row r="207" spans="1:17" s="4" customFormat="1" ht="15.75" x14ac:dyDescent="0.25">
      <c r="A207" s="9"/>
      <c r="B207" s="8"/>
      <c r="C207" s="12"/>
      <c r="D207" s="12"/>
      <c r="E207" s="12"/>
      <c r="F207" s="12"/>
      <c r="G207" s="12"/>
      <c r="H207" s="12"/>
      <c r="I207" s="12"/>
      <c r="J207" s="12"/>
      <c r="K207" s="143">
        <v>0</v>
      </c>
      <c r="L207" s="12"/>
      <c r="M207" s="143">
        <f t="shared" si="12"/>
        <v>0</v>
      </c>
      <c r="N207" s="12"/>
      <c r="O207" s="143">
        <f t="shared" si="11"/>
        <v>0</v>
      </c>
      <c r="P207" s="12"/>
      <c r="Q207" s="12"/>
    </row>
    <row r="208" spans="1:17" s="4" customFormat="1" ht="15.75" x14ac:dyDescent="0.25">
      <c r="A208" s="9"/>
      <c r="B208" s="8"/>
      <c r="C208" s="12"/>
      <c r="D208" s="12"/>
      <c r="E208" s="12"/>
      <c r="F208" s="12"/>
      <c r="G208" s="12"/>
      <c r="H208" s="12"/>
      <c r="I208" s="12"/>
      <c r="J208" s="12"/>
      <c r="K208" s="143">
        <v>0</v>
      </c>
      <c r="L208" s="12"/>
      <c r="M208" s="143">
        <f t="shared" si="12"/>
        <v>0</v>
      </c>
      <c r="N208" s="12"/>
      <c r="O208" s="143">
        <f t="shared" si="11"/>
        <v>0</v>
      </c>
      <c r="P208" s="12"/>
      <c r="Q208" s="12"/>
    </row>
    <row r="209" spans="1:17" s="4" customFormat="1" ht="15.75" x14ac:dyDescent="0.25">
      <c r="A209" s="9"/>
      <c r="B209" s="8"/>
      <c r="C209" s="12"/>
      <c r="D209" s="12"/>
      <c r="E209" s="12"/>
      <c r="F209" s="12"/>
      <c r="G209" s="12"/>
      <c r="H209" s="12"/>
      <c r="I209" s="12"/>
      <c r="J209" s="12"/>
      <c r="K209" s="143">
        <v>0</v>
      </c>
      <c r="L209" s="12"/>
      <c r="M209" s="143">
        <f t="shared" si="12"/>
        <v>0</v>
      </c>
      <c r="N209" s="12"/>
      <c r="O209" s="143">
        <f t="shared" si="11"/>
        <v>0</v>
      </c>
      <c r="P209" s="12"/>
      <c r="Q209" s="12"/>
    </row>
    <row r="210" spans="1:17" s="4" customFormat="1" ht="15.75" x14ac:dyDescent="0.25">
      <c r="A210" s="9"/>
      <c r="B210" s="8"/>
      <c r="C210" s="12"/>
      <c r="D210" s="12"/>
      <c r="E210" s="12"/>
      <c r="F210" s="12"/>
      <c r="G210" s="12"/>
      <c r="H210" s="12"/>
      <c r="I210" s="12"/>
      <c r="J210" s="12"/>
      <c r="K210" s="143">
        <v>0</v>
      </c>
      <c r="L210" s="12"/>
      <c r="M210" s="143">
        <f t="shared" si="12"/>
        <v>0</v>
      </c>
      <c r="N210" s="12"/>
      <c r="O210" s="143">
        <f t="shared" si="11"/>
        <v>0</v>
      </c>
      <c r="P210" s="12"/>
      <c r="Q210" s="12"/>
    </row>
    <row r="211" spans="1:17" s="4" customFormat="1" ht="15.75" x14ac:dyDescent="0.25">
      <c r="A211" s="9"/>
      <c r="B211" s="8"/>
      <c r="C211" s="12"/>
      <c r="D211" s="12"/>
      <c r="E211" s="12"/>
      <c r="F211" s="12"/>
      <c r="G211" s="12"/>
      <c r="H211" s="12"/>
      <c r="I211" s="12"/>
      <c r="J211" s="12"/>
      <c r="K211" s="143">
        <v>0</v>
      </c>
      <c r="L211" s="12"/>
      <c r="M211" s="143">
        <f t="shared" si="12"/>
        <v>0</v>
      </c>
      <c r="N211" s="12"/>
      <c r="O211" s="143">
        <f t="shared" si="11"/>
        <v>0</v>
      </c>
      <c r="P211" s="12"/>
      <c r="Q211" s="12"/>
    </row>
    <row r="212" spans="1:17" s="4" customFormat="1" ht="15.75" x14ac:dyDescent="0.25">
      <c r="A212" s="9"/>
      <c r="B212" s="8"/>
      <c r="C212" s="12"/>
      <c r="D212" s="12"/>
      <c r="E212" s="12"/>
      <c r="F212" s="12"/>
      <c r="G212" s="12"/>
      <c r="H212" s="12"/>
      <c r="I212" s="12"/>
      <c r="J212" s="12"/>
      <c r="K212" s="143">
        <v>0</v>
      </c>
      <c r="L212" s="12"/>
      <c r="M212" s="143">
        <f t="shared" si="12"/>
        <v>0</v>
      </c>
      <c r="N212" s="12"/>
      <c r="O212" s="143">
        <f t="shared" si="11"/>
        <v>0</v>
      </c>
      <c r="P212" s="12"/>
      <c r="Q212" s="12"/>
    </row>
    <row r="213" spans="1:17" s="4" customFormat="1" ht="15.75" x14ac:dyDescent="0.25">
      <c r="A213" s="9"/>
      <c r="B213" s="8"/>
      <c r="C213" s="12"/>
      <c r="D213" s="12"/>
      <c r="E213" s="12"/>
      <c r="F213" s="12"/>
      <c r="G213" s="12"/>
      <c r="H213" s="12"/>
      <c r="I213" s="12"/>
      <c r="J213" s="12"/>
      <c r="K213" s="143">
        <v>0</v>
      </c>
      <c r="L213" s="12"/>
      <c r="M213" s="143">
        <f t="shared" si="12"/>
        <v>0</v>
      </c>
      <c r="N213" s="12"/>
      <c r="O213" s="143">
        <f t="shared" si="11"/>
        <v>0</v>
      </c>
      <c r="P213" s="12"/>
      <c r="Q213" s="12"/>
    </row>
    <row r="214" spans="1:17" s="4" customFormat="1" ht="15.75" x14ac:dyDescent="0.25">
      <c r="A214" s="9"/>
      <c r="B214" s="8"/>
      <c r="C214" s="12"/>
      <c r="D214" s="12"/>
      <c r="E214" s="12"/>
      <c r="F214" s="12"/>
      <c r="G214" s="12"/>
      <c r="H214" s="12"/>
      <c r="I214" s="12"/>
      <c r="J214" s="12"/>
      <c r="K214" s="143">
        <v>0</v>
      </c>
      <c r="L214" s="12"/>
      <c r="M214" s="143">
        <f t="shared" si="12"/>
        <v>0</v>
      </c>
      <c r="N214" s="12"/>
      <c r="O214" s="143">
        <f t="shared" si="11"/>
        <v>0</v>
      </c>
      <c r="P214" s="12"/>
      <c r="Q214" s="12"/>
    </row>
    <row r="215" spans="1:17" s="4" customFormat="1" ht="15.75" x14ac:dyDescent="0.25">
      <c r="A215" s="9"/>
      <c r="B215" s="8"/>
      <c r="C215" s="12"/>
      <c r="D215" s="12"/>
      <c r="E215" s="12"/>
      <c r="F215" s="12"/>
      <c r="G215" s="12"/>
      <c r="H215" s="12"/>
      <c r="I215" s="12"/>
      <c r="J215" s="12"/>
      <c r="K215" s="143">
        <v>0</v>
      </c>
      <c r="L215" s="12"/>
      <c r="M215" s="143">
        <f t="shared" si="12"/>
        <v>0</v>
      </c>
      <c r="N215" s="12"/>
      <c r="O215" s="143">
        <f t="shared" si="11"/>
        <v>0</v>
      </c>
      <c r="P215" s="12"/>
      <c r="Q215" s="12"/>
    </row>
    <row r="216" spans="1:17" s="4" customFormat="1" ht="15.75" x14ac:dyDescent="0.25">
      <c r="A216" s="9"/>
      <c r="B216" s="8"/>
      <c r="C216" s="12"/>
      <c r="D216" s="12"/>
      <c r="E216" s="12"/>
      <c r="F216" s="12"/>
      <c r="G216" s="12"/>
      <c r="H216" s="12"/>
      <c r="I216" s="12"/>
      <c r="J216" s="12"/>
      <c r="K216" s="143">
        <v>0</v>
      </c>
      <c r="L216" s="12"/>
      <c r="M216" s="143">
        <f t="shared" si="12"/>
        <v>0</v>
      </c>
      <c r="N216" s="12"/>
      <c r="O216" s="143">
        <f t="shared" si="11"/>
        <v>0</v>
      </c>
      <c r="P216" s="12"/>
      <c r="Q216" s="12"/>
    </row>
    <row r="217" spans="1:17" s="4" customFormat="1" ht="15.75" x14ac:dyDescent="0.25">
      <c r="A217" s="9"/>
      <c r="B217" s="8"/>
      <c r="C217" s="12"/>
      <c r="D217" s="12"/>
      <c r="E217" s="12"/>
      <c r="F217" s="12"/>
      <c r="G217" s="12"/>
      <c r="H217" s="12"/>
      <c r="I217" s="12"/>
      <c r="J217" s="12"/>
      <c r="K217" s="143">
        <v>0</v>
      </c>
      <c r="L217" s="12"/>
      <c r="M217" s="143">
        <f t="shared" si="12"/>
        <v>0</v>
      </c>
      <c r="N217" s="12"/>
      <c r="O217" s="143">
        <f t="shared" si="11"/>
        <v>0</v>
      </c>
      <c r="P217" s="12"/>
      <c r="Q217" s="12"/>
    </row>
    <row r="218" spans="1:17" s="4" customFormat="1" ht="15.75" x14ac:dyDescent="0.25">
      <c r="A218" s="9"/>
      <c r="B218" s="8"/>
      <c r="C218" s="12"/>
      <c r="D218" s="12"/>
      <c r="E218" s="12"/>
      <c r="F218" s="12"/>
      <c r="G218" s="12"/>
      <c r="H218" s="12"/>
      <c r="I218" s="12"/>
      <c r="J218" s="12"/>
      <c r="K218" s="143">
        <v>0</v>
      </c>
      <c r="L218" s="12"/>
      <c r="M218" s="143">
        <f t="shared" si="12"/>
        <v>0</v>
      </c>
      <c r="N218" s="12"/>
      <c r="O218" s="143">
        <f t="shared" si="11"/>
        <v>0</v>
      </c>
      <c r="P218" s="12"/>
      <c r="Q218" s="12"/>
    </row>
    <row r="219" spans="1:17" s="4" customFormat="1" ht="15.75" x14ac:dyDescent="0.25">
      <c r="A219" s="9"/>
      <c r="B219" s="8"/>
      <c r="C219" s="12"/>
      <c r="D219" s="12"/>
      <c r="E219" s="12"/>
      <c r="F219" s="12"/>
      <c r="G219" s="12"/>
      <c r="H219" s="12"/>
      <c r="I219" s="12"/>
      <c r="J219" s="12"/>
      <c r="K219" s="143">
        <v>0</v>
      </c>
      <c r="L219" s="12"/>
      <c r="M219" s="143">
        <f t="shared" si="12"/>
        <v>0</v>
      </c>
      <c r="N219" s="12"/>
      <c r="O219" s="143">
        <f t="shared" si="11"/>
        <v>0</v>
      </c>
      <c r="P219" s="12"/>
      <c r="Q219" s="12"/>
    </row>
    <row r="220" spans="1:17" s="4" customFormat="1" ht="15.75" x14ac:dyDescent="0.25">
      <c r="A220" s="9"/>
      <c r="B220" s="8"/>
      <c r="C220" s="12"/>
      <c r="D220" s="12"/>
      <c r="E220" s="12"/>
      <c r="F220" s="12"/>
      <c r="G220" s="12"/>
      <c r="H220" s="12"/>
      <c r="I220" s="12"/>
      <c r="J220" s="12"/>
      <c r="K220" s="143">
        <v>0</v>
      </c>
      <c r="L220" s="12"/>
      <c r="M220" s="143">
        <f t="shared" si="12"/>
        <v>0</v>
      </c>
      <c r="N220" s="12"/>
      <c r="O220" s="143">
        <f t="shared" si="11"/>
        <v>0</v>
      </c>
      <c r="P220" s="12"/>
      <c r="Q220" s="12"/>
    </row>
    <row r="221" spans="1:17" s="4" customFormat="1" ht="15.75" x14ac:dyDescent="0.25">
      <c r="A221" s="9"/>
      <c r="B221" s="8"/>
      <c r="C221" s="12"/>
      <c r="D221" s="12"/>
      <c r="E221" s="12"/>
      <c r="F221" s="12"/>
      <c r="G221" s="12"/>
      <c r="H221" s="12"/>
      <c r="I221" s="12"/>
      <c r="J221" s="12"/>
      <c r="K221" s="143">
        <v>0</v>
      </c>
      <c r="L221" s="12"/>
      <c r="M221" s="143">
        <f t="shared" si="12"/>
        <v>0</v>
      </c>
      <c r="N221" s="12"/>
      <c r="O221" s="143">
        <f t="shared" si="11"/>
        <v>0</v>
      </c>
      <c r="P221" s="12"/>
      <c r="Q221" s="12"/>
    </row>
    <row r="222" spans="1:17" s="4" customFormat="1" ht="15.75" x14ac:dyDescent="0.25">
      <c r="A222" s="9"/>
      <c r="B222" s="8"/>
      <c r="C222" s="12"/>
      <c r="D222" s="12"/>
      <c r="E222" s="12"/>
      <c r="F222" s="12"/>
      <c r="G222" s="12"/>
      <c r="H222" s="12"/>
      <c r="I222" s="12"/>
      <c r="J222" s="12"/>
      <c r="K222" s="143">
        <v>0</v>
      </c>
      <c r="L222" s="12"/>
      <c r="M222" s="143">
        <f t="shared" si="12"/>
        <v>0</v>
      </c>
      <c r="N222" s="12"/>
      <c r="O222" s="143">
        <f t="shared" si="11"/>
        <v>0</v>
      </c>
      <c r="P222" s="12"/>
      <c r="Q222" s="12"/>
    </row>
    <row r="223" spans="1:17" s="4" customFormat="1" ht="15.75" x14ac:dyDescent="0.25">
      <c r="A223" s="9"/>
      <c r="B223" s="8"/>
      <c r="C223" s="12"/>
      <c r="D223" s="12"/>
      <c r="E223" s="12"/>
      <c r="F223" s="12"/>
      <c r="G223" s="12"/>
      <c r="H223" s="12"/>
      <c r="I223" s="12"/>
      <c r="J223" s="12"/>
      <c r="K223" s="143">
        <v>0</v>
      </c>
      <c r="L223" s="12"/>
      <c r="M223" s="143">
        <f t="shared" si="12"/>
        <v>0</v>
      </c>
      <c r="N223" s="12"/>
      <c r="O223" s="143">
        <f t="shared" si="11"/>
        <v>0</v>
      </c>
      <c r="P223" s="12"/>
      <c r="Q223" s="12"/>
    </row>
    <row r="224" spans="1:17" s="4" customFormat="1" ht="15.75" x14ac:dyDescent="0.25">
      <c r="A224" s="9"/>
      <c r="B224" s="8"/>
      <c r="C224" s="12"/>
      <c r="D224" s="12"/>
      <c r="E224" s="12"/>
      <c r="F224" s="12"/>
      <c r="G224" s="12"/>
      <c r="H224" s="12"/>
      <c r="I224" s="12"/>
      <c r="J224" s="12"/>
      <c r="K224" s="143">
        <v>0</v>
      </c>
      <c r="L224" s="12"/>
      <c r="M224" s="143">
        <f t="shared" si="12"/>
        <v>0</v>
      </c>
      <c r="N224" s="12"/>
      <c r="O224" s="143">
        <f t="shared" si="11"/>
        <v>0</v>
      </c>
      <c r="P224" s="12"/>
      <c r="Q224" s="12"/>
    </row>
    <row r="225" spans="1:17" s="4" customFormat="1" ht="15.75" x14ac:dyDescent="0.25">
      <c r="A225" s="9"/>
      <c r="B225" s="8"/>
      <c r="C225" s="12"/>
      <c r="D225" s="12"/>
      <c r="E225" s="12"/>
      <c r="F225" s="12"/>
      <c r="G225" s="12"/>
      <c r="H225" s="12"/>
      <c r="I225" s="12"/>
      <c r="J225" s="12"/>
      <c r="K225" s="143">
        <v>0</v>
      </c>
      <c r="L225" s="12"/>
      <c r="M225" s="143">
        <f t="shared" si="12"/>
        <v>0</v>
      </c>
      <c r="N225" s="12"/>
      <c r="O225" s="143">
        <f t="shared" si="11"/>
        <v>0</v>
      </c>
      <c r="P225" s="12"/>
      <c r="Q225" s="12"/>
    </row>
    <row r="226" spans="1:17" s="4" customFormat="1" ht="15.75" x14ac:dyDescent="0.25">
      <c r="A226" s="9"/>
      <c r="B226" s="8"/>
      <c r="C226" s="12"/>
      <c r="D226" s="12"/>
      <c r="E226" s="12"/>
      <c r="F226" s="12"/>
      <c r="G226" s="12"/>
      <c r="H226" s="12"/>
      <c r="I226" s="12"/>
      <c r="J226" s="12"/>
      <c r="K226" s="143">
        <v>0</v>
      </c>
      <c r="L226" s="12"/>
      <c r="M226" s="143">
        <f t="shared" si="12"/>
        <v>0</v>
      </c>
      <c r="N226" s="12"/>
      <c r="O226" s="143">
        <f t="shared" si="11"/>
        <v>0</v>
      </c>
      <c r="P226" s="12"/>
      <c r="Q226" s="12"/>
    </row>
    <row r="227" spans="1:17" s="4" customFormat="1" ht="15.75" x14ac:dyDescent="0.25">
      <c r="A227" s="9"/>
      <c r="B227" s="8"/>
      <c r="C227" s="12"/>
      <c r="D227" s="12"/>
      <c r="E227" s="12"/>
      <c r="F227" s="12"/>
      <c r="G227" s="12"/>
      <c r="H227" s="12"/>
      <c r="I227" s="12"/>
      <c r="J227" s="12"/>
      <c r="K227" s="143">
        <v>0</v>
      </c>
      <c r="L227" s="12"/>
      <c r="M227" s="143">
        <f t="shared" si="12"/>
        <v>0</v>
      </c>
      <c r="N227" s="12"/>
      <c r="O227" s="143">
        <f t="shared" si="11"/>
        <v>0</v>
      </c>
      <c r="P227" s="12"/>
      <c r="Q227" s="12"/>
    </row>
    <row r="228" spans="1:17" s="4" customFormat="1" ht="15.75" x14ac:dyDescent="0.25">
      <c r="A228" s="9"/>
      <c r="B228" s="8"/>
      <c r="C228" s="12"/>
      <c r="D228" s="12"/>
      <c r="E228" s="12"/>
      <c r="F228" s="12"/>
      <c r="G228" s="12"/>
      <c r="H228" s="12"/>
      <c r="I228" s="12"/>
      <c r="J228" s="12"/>
      <c r="K228" s="143">
        <v>0</v>
      </c>
      <c r="L228" s="12"/>
      <c r="M228" s="143">
        <f t="shared" si="12"/>
        <v>0</v>
      </c>
      <c r="N228" s="12"/>
      <c r="O228" s="143">
        <f t="shared" si="11"/>
        <v>0</v>
      </c>
      <c r="P228" s="12"/>
      <c r="Q228" s="12"/>
    </row>
    <row r="229" spans="1:17" s="4" customFormat="1" ht="15.75" x14ac:dyDescent="0.25">
      <c r="A229" s="9"/>
      <c r="B229" s="8"/>
      <c r="C229" s="12"/>
      <c r="D229" s="12"/>
      <c r="E229" s="12"/>
      <c r="F229" s="12"/>
      <c r="G229" s="12"/>
      <c r="H229" s="12"/>
      <c r="I229" s="12"/>
      <c r="J229" s="12"/>
      <c r="K229" s="143">
        <v>0</v>
      </c>
      <c r="L229" s="12"/>
      <c r="M229" s="143">
        <f t="shared" si="12"/>
        <v>0</v>
      </c>
      <c r="N229" s="12"/>
      <c r="O229" s="143">
        <f t="shared" si="11"/>
        <v>0</v>
      </c>
      <c r="P229" s="12"/>
      <c r="Q229" s="12"/>
    </row>
    <row r="230" spans="1:17" s="4" customFormat="1" ht="15.75" x14ac:dyDescent="0.25">
      <c r="A230" s="9"/>
      <c r="B230" s="8"/>
      <c r="C230" s="12"/>
      <c r="D230" s="12"/>
      <c r="E230" s="12"/>
      <c r="F230" s="12"/>
      <c r="G230" s="12"/>
      <c r="H230" s="12"/>
      <c r="I230" s="12"/>
      <c r="J230" s="12"/>
      <c r="K230" s="143">
        <v>0</v>
      </c>
      <c r="L230" s="12"/>
      <c r="M230" s="143">
        <f t="shared" si="12"/>
        <v>0</v>
      </c>
      <c r="N230" s="12"/>
      <c r="O230" s="143">
        <f t="shared" si="11"/>
        <v>0</v>
      </c>
      <c r="P230" s="12"/>
      <c r="Q230" s="12"/>
    </row>
    <row r="231" spans="1:17" s="4" customFormat="1" ht="15.75" x14ac:dyDescent="0.25">
      <c r="A231" s="9"/>
      <c r="B231" s="8"/>
      <c r="C231" s="12"/>
      <c r="D231" s="12"/>
      <c r="E231" s="12"/>
      <c r="F231" s="12"/>
      <c r="G231" s="12"/>
      <c r="H231" s="12"/>
      <c r="I231" s="12"/>
      <c r="J231" s="12"/>
      <c r="K231" s="143">
        <v>0</v>
      </c>
      <c r="L231" s="12"/>
      <c r="M231" s="143">
        <f t="shared" si="12"/>
        <v>0</v>
      </c>
      <c r="N231" s="12"/>
      <c r="O231" s="143">
        <f t="shared" si="11"/>
        <v>0</v>
      </c>
      <c r="P231" s="12"/>
      <c r="Q231" s="12"/>
    </row>
    <row r="232" spans="1:17" s="4" customFormat="1" ht="15.75" x14ac:dyDescent="0.25">
      <c r="A232" s="9"/>
      <c r="B232" s="8"/>
      <c r="C232" s="12"/>
      <c r="D232" s="12"/>
      <c r="E232" s="12"/>
      <c r="F232" s="12"/>
      <c r="G232" s="12"/>
      <c r="H232" s="12"/>
      <c r="I232" s="12"/>
      <c r="J232" s="12"/>
      <c r="K232" s="143">
        <v>0</v>
      </c>
      <c r="L232" s="12"/>
      <c r="M232" s="143">
        <f t="shared" si="12"/>
        <v>0</v>
      </c>
      <c r="N232" s="12"/>
      <c r="O232" s="143">
        <f t="shared" si="11"/>
        <v>0</v>
      </c>
      <c r="P232" s="12"/>
      <c r="Q232" s="12"/>
    </row>
    <row r="233" spans="1:17" s="4" customFormat="1" ht="15.75" x14ac:dyDescent="0.25">
      <c r="A233" s="9"/>
      <c r="B233" s="8"/>
      <c r="C233" s="12"/>
      <c r="D233" s="12"/>
      <c r="E233" s="12"/>
      <c r="F233" s="12"/>
      <c r="G233" s="12"/>
      <c r="H233" s="12"/>
      <c r="I233" s="12"/>
      <c r="J233" s="12"/>
      <c r="K233" s="143">
        <v>0</v>
      </c>
      <c r="L233" s="12"/>
      <c r="M233" s="143">
        <f t="shared" si="12"/>
        <v>0</v>
      </c>
      <c r="N233" s="12"/>
      <c r="O233" s="143">
        <f t="shared" si="11"/>
        <v>0</v>
      </c>
      <c r="P233" s="12"/>
      <c r="Q233" s="12"/>
    </row>
    <row r="234" spans="1:17" s="4" customFormat="1" ht="15.75" x14ac:dyDescent="0.25">
      <c r="A234" s="9"/>
      <c r="B234" s="8"/>
      <c r="C234" s="12"/>
      <c r="D234" s="12"/>
      <c r="E234" s="12"/>
      <c r="F234" s="12"/>
      <c r="G234" s="12"/>
      <c r="H234" s="12"/>
      <c r="I234" s="12"/>
      <c r="J234" s="12"/>
      <c r="K234" s="143">
        <v>0</v>
      </c>
      <c r="L234" s="12"/>
      <c r="M234" s="143">
        <f t="shared" si="12"/>
        <v>0</v>
      </c>
      <c r="N234" s="12"/>
      <c r="O234" s="143">
        <f t="shared" si="11"/>
        <v>0</v>
      </c>
      <c r="P234" s="12"/>
      <c r="Q234" s="12"/>
    </row>
    <row r="235" spans="1:17" s="4" customFormat="1" ht="15.75" x14ac:dyDescent="0.25">
      <c r="A235" s="9"/>
      <c r="B235" s="8"/>
      <c r="C235" s="12"/>
      <c r="D235" s="12"/>
      <c r="E235" s="12"/>
      <c r="F235" s="12"/>
      <c r="G235" s="12"/>
      <c r="H235" s="12"/>
      <c r="I235" s="12"/>
      <c r="J235" s="12"/>
      <c r="K235" s="143">
        <v>0</v>
      </c>
      <c r="L235" s="12"/>
      <c r="M235" s="143">
        <f t="shared" si="12"/>
        <v>0</v>
      </c>
      <c r="N235" s="12"/>
      <c r="O235" s="143">
        <f t="shared" si="11"/>
        <v>0</v>
      </c>
      <c r="P235" s="12"/>
      <c r="Q235" s="12"/>
    </row>
    <row r="236" spans="1:17" s="4" customFormat="1" ht="15.75" x14ac:dyDescent="0.25">
      <c r="A236" s="9"/>
      <c r="B236" s="8"/>
      <c r="C236" s="12"/>
      <c r="D236" s="12"/>
      <c r="E236" s="12"/>
      <c r="F236" s="12"/>
      <c r="G236" s="12"/>
      <c r="H236" s="12"/>
      <c r="I236" s="12"/>
      <c r="J236" s="12"/>
      <c r="K236" s="143">
        <v>0</v>
      </c>
      <c r="L236" s="12"/>
      <c r="M236" s="143">
        <f t="shared" si="12"/>
        <v>0</v>
      </c>
      <c r="N236" s="12"/>
      <c r="O236" s="143">
        <f t="shared" si="11"/>
        <v>0</v>
      </c>
      <c r="P236" s="12"/>
      <c r="Q236" s="12"/>
    </row>
    <row r="237" spans="1:17" s="4" customFormat="1" ht="15.75" x14ac:dyDescent="0.25">
      <c r="A237" s="9"/>
      <c r="B237" s="8"/>
      <c r="C237" s="12"/>
      <c r="D237" s="12"/>
      <c r="E237" s="12"/>
      <c r="F237" s="12"/>
      <c r="G237" s="12"/>
      <c r="H237" s="12"/>
      <c r="I237" s="12"/>
      <c r="J237" s="12"/>
      <c r="K237" s="143">
        <v>0</v>
      </c>
      <c r="L237" s="12"/>
      <c r="M237" s="143">
        <f t="shared" si="12"/>
        <v>0</v>
      </c>
      <c r="N237" s="12"/>
      <c r="O237" s="143">
        <f t="shared" si="11"/>
        <v>0</v>
      </c>
      <c r="P237" s="12"/>
      <c r="Q237" s="12"/>
    </row>
    <row r="238" spans="1:17" s="4" customFormat="1" ht="15.75" x14ac:dyDescent="0.25">
      <c r="A238" s="9"/>
      <c r="B238" s="8"/>
      <c r="C238" s="12"/>
      <c r="D238" s="12"/>
      <c r="E238" s="12"/>
      <c r="F238" s="12"/>
      <c r="G238" s="12"/>
      <c r="H238" s="12"/>
      <c r="I238" s="12"/>
      <c r="J238" s="12"/>
      <c r="K238" s="143">
        <v>0</v>
      </c>
      <c r="L238" s="12"/>
      <c r="M238" s="143">
        <f t="shared" si="12"/>
        <v>0</v>
      </c>
      <c r="N238" s="12"/>
      <c r="O238" s="143">
        <f t="shared" si="11"/>
        <v>0</v>
      </c>
      <c r="P238" s="12"/>
      <c r="Q238" s="12"/>
    </row>
    <row r="239" spans="1:17" s="4" customFormat="1" ht="15.75" x14ac:dyDescent="0.25">
      <c r="A239" s="9"/>
      <c r="B239" s="8"/>
      <c r="C239" s="12"/>
      <c r="D239" s="12"/>
      <c r="E239" s="12"/>
      <c r="F239" s="12"/>
      <c r="G239" s="12"/>
      <c r="H239" s="12"/>
      <c r="I239" s="12"/>
      <c r="J239" s="12"/>
      <c r="K239" s="143">
        <v>0</v>
      </c>
      <c r="L239" s="12"/>
      <c r="M239" s="143">
        <f t="shared" si="12"/>
        <v>0</v>
      </c>
      <c r="N239" s="12"/>
      <c r="O239" s="143">
        <f t="shared" si="11"/>
        <v>0</v>
      </c>
      <c r="P239" s="12"/>
      <c r="Q239" s="12"/>
    </row>
    <row r="240" spans="1:17" s="4" customFormat="1" ht="15.75" x14ac:dyDescent="0.25">
      <c r="A240" s="9"/>
      <c r="B240" s="8"/>
      <c r="C240" s="12"/>
      <c r="D240" s="12"/>
      <c r="E240" s="12"/>
      <c r="F240" s="12"/>
      <c r="G240" s="12"/>
      <c r="H240" s="12"/>
      <c r="I240" s="12"/>
      <c r="J240" s="12"/>
      <c r="K240" s="143">
        <v>0</v>
      </c>
      <c r="L240" s="12"/>
      <c r="M240" s="143">
        <f t="shared" si="12"/>
        <v>0</v>
      </c>
      <c r="N240" s="12"/>
      <c r="O240" s="143">
        <f t="shared" si="11"/>
        <v>0</v>
      </c>
      <c r="P240" s="12"/>
      <c r="Q240" s="12"/>
    </row>
    <row r="241" spans="1:17" s="4" customFormat="1" ht="15.75" x14ac:dyDescent="0.25">
      <c r="A241" s="9"/>
      <c r="B241" s="8"/>
      <c r="C241" s="12"/>
      <c r="D241" s="12"/>
      <c r="E241" s="12"/>
      <c r="F241" s="12"/>
      <c r="G241" s="12"/>
      <c r="H241" s="12"/>
      <c r="I241" s="12"/>
      <c r="J241" s="12"/>
      <c r="K241" s="143">
        <v>0</v>
      </c>
      <c r="L241" s="12"/>
      <c r="M241" s="143">
        <f t="shared" si="12"/>
        <v>0</v>
      </c>
      <c r="N241" s="12"/>
      <c r="O241" s="143">
        <f t="shared" si="11"/>
        <v>0</v>
      </c>
      <c r="P241" s="12"/>
      <c r="Q241" s="12"/>
    </row>
    <row r="242" spans="1:17" s="4" customFormat="1" ht="15.75" x14ac:dyDescent="0.25">
      <c r="A242" s="9"/>
      <c r="B242" s="8"/>
      <c r="C242" s="12"/>
      <c r="D242" s="12"/>
      <c r="E242" s="12"/>
      <c r="F242" s="12"/>
      <c r="G242" s="12"/>
      <c r="H242" s="12"/>
      <c r="I242" s="12"/>
      <c r="J242" s="12"/>
      <c r="K242" s="143">
        <v>0</v>
      </c>
      <c r="L242" s="12"/>
      <c r="M242" s="143">
        <f t="shared" si="12"/>
        <v>0</v>
      </c>
      <c r="N242" s="12"/>
      <c r="O242" s="143">
        <f t="shared" si="11"/>
        <v>0</v>
      </c>
      <c r="P242" s="12"/>
      <c r="Q242" s="12"/>
    </row>
    <row r="243" spans="1:17" s="4" customFormat="1" ht="15.75" x14ac:dyDescent="0.25">
      <c r="A243" s="9"/>
      <c r="B243" s="8"/>
      <c r="C243" s="12"/>
      <c r="D243" s="12"/>
      <c r="E243" s="12"/>
      <c r="F243" s="12"/>
      <c r="G243" s="12"/>
      <c r="H243" s="12"/>
      <c r="I243" s="12"/>
      <c r="J243" s="12"/>
      <c r="K243" s="143">
        <v>0</v>
      </c>
      <c r="L243" s="12"/>
      <c r="M243" s="143">
        <f t="shared" si="12"/>
        <v>0</v>
      </c>
      <c r="N243" s="12"/>
      <c r="O243" s="143">
        <f t="shared" si="11"/>
        <v>0</v>
      </c>
      <c r="P243" s="12"/>
      <c r="Q243" s="12"/>
    </row>
    <row r="244" spans="1:17" s="4" customFormat="1" ht="15.75" x14ac:dyDescent="0.25">
      <c r="A244" s="9"/>
      <c r="B244" s="8"/>
      <c r="C244" s="12"/>
      <c r="D244" s="12"/>
      <c r="E244" s="12"/>
      <c r="F244" s="12"/>
      <c r="G244" s="12"/>
      <c r="H244" s="12"/>
      <c r="I244" s="12"/>
      <c r="J244" s="12"/>
      <c r="K244" s="143">
        <v>0</v>
      </c>
      <c r="L244" s="12"/>
      <c r="M244" s="143">
        <f t="shared" si="12"/>
        <v>0</v>
      </c>
      <c r="N244" s="12"/>
      <c r="O244" s="143">
        <f t="shared" si="11"/>
        <v>0</v>
      </c>
      <c r="P244" s="12"/>
      <c r="Q244" s="12"/>
    </row>
    <row r="245" spans="1:17" s="4" customFormat="1" ht="15.75" x14ac:dyDescent="0.25">
      <c r="A245" s="9"/>
      <c r="B245" s="8"/>
      <c r="C245" s="12"/>
      <c r="D245" s="12"/>
      <c r="E245" s="12"/>
      <c r="F245" s="12"/>
      <c r="G245" s="12"/>
      <c r="H245" s="12"/>
      <c r="I245" s="12"/>
      <c r="J245" s="12"/>
      <c r="K245" s="143">
        <v>0</v>
      </c>
      <c r="L245" s="12"/>
      <c r="M245" s="143">
        <f t="shared" si="12"/>
        <v>0</v>
      </c>
      <c r="N245" s="12"/>
      <c r="O245" s="143">
        <f t="shared" si="11"/>
        <v>0</v>
      </c>
      <c r="P245" s="12"/>
      <c r="Q245" s="12"/>
    </row>
    <row r="246" spans="1:17" s="4" customFormat="1" ht="15.75" x14ac:dyDescent="0.25">
      <c r="A246" s="9"/>
      <c r="B246" s="8"/>
      <c r="C246" s="12"/>
      <c r="D246" s="12"/>
      <c r="E246" s="12"/>
      <c r="F246" s="12"/>
      <c r="G246" s="12"/>
      <c r="H246" s="12"/>
      <c r="I246" s="12"/>
      <c r="J246" s="12"/>
      <c r="K246" s="143">
        <v>0</v>
      </c>
      <c r="L246" s="12"/>
      <c r="M246" s="143">
        <f t="shared" si="12"/>
        <v>0</v>
      </c>
      <c r="N246" s="12"/>
      <c r="O246" s="143">
        <f t="shared" si="11"/>
        <v>0</v>
      </c>
      <c r="P246" s="12"/>
      <c r="Q246" s="12"/>
    </row>
    <row r="247" spans="1:17" s="4" customFormat="1" ht="15.75" x14ac:dyDescent="0.25">
      <c r="A247" s="9"/>
      <c r="B247" s="8"/>
      <c r="C247" s="12"/>
      <c r="D247" s="12"/>
      <c r="E247" s="12"/>
      <c r="F247" s="12"/>
      <c r="G247" s="12"/>
      <c r="H247" s="12"/>
      <c r="I247" s="12"/>
      <c r="J247" s="12"/>
      <c r="K247" s="143">
        <v>0</v>
      </c>
      <c r="L247" s="12"/>
      <c r="M247" s="143">
        <f t="shared" si="12"/>
        <v>0</v>
      </c>
      <c r="N247" s="12"/>
      <c r="O247" s="143">
        <f t="shared" si="11"/>
        <v>0</v>
      </c>
      <c r="P247" s="12"/>
      <c r="Q247" s="12"/>
    </row>
    <row r="248" spans="1:17" s="4" customFormat="1" ht="15.75" x14ac:dyDescent="0.25">
      <c r="A248" s="9"/>
      <c r="B248" s="8"/>
      <c r="C248" s="12"/>
      <c r="D248" s="12"/>
      <c r="E248" s="12"/>
      <c r="F248" s="12"/>
      <c r="G248" s="12"/>
      <c r="H248" s="12"/>
      <c r="I248" s="12"/>
      <c r="J248" s="12"/>
      <c r="K248" s="143">
        <v>0</v>
      </c>
      <c r="L248" s="12"/>
      <c r="M248" s="143">
        <f t="shared" si="12"/>
        <v>0</v>
      </c>
      <c r="N248" s="12"/>
      <c r="O248" s="143">
        <f t="shared" si="11"/>
        <v>0</v>
      </c>
      <c r="P248" s="12"/>
      <c r="Q248" s="12"/>
    </row>
    <row r="249" spans="1:17" s="4" customFormat="1" ht="15.75" x14ac:dyDescent="0.25">
      <c r="A249" s="9"/>
      <c r="B249" s="8"/>
      <c r="C249" s="12"/>
      <c r="D249" s="12"/>
      <c r="E249" s="12"/>
      <c r="F249" s="12"/>
      <c r="G249" s="12"/>
      <c r="H249" s="12"/>
      <c r="I249" s="12"/>
      <c r="J249" s="12"/>
      <c r="K249" s="143">
        <v>0</v>
      </c>
      <c r="L249" s="12"/>
      <c r="M249" s="143">
        <f t="shared" si="12"/>
        <v>0</v>
      </c>
      <c r="N249" s="12"/>
      <c r="O249" s="143">
        <f t="shared" si="11"/>
        <v>0</v>
      </c>
      <c r="P249" s="12"/>
      <c r="Q249" s="12"/>
    </row>
    <row r="250" spans="1:17" s="4" customFormat="1" ht="15.75" x14ac:dyDescent="0.25">
      <c r="A250" s="9"/>
      <c r="B250" s="8"/>
      <c r="C250" s="12"/>
      <c r="D250" s="12"/>
      <c r="E250" s="12"/>
      <c r="F250" s="12"/>
      <c r="G250" s="12"/>
      <c r="H250" s="12"/>
      <c r="I250" s="12"/>
      <c r="J250" s="12"/>
      <c r="K250" s="143">
        <v>0</v>
      </c>
      <c r="L250" s="12"/>
      <c r="M250" s="143">
        <f t="shared" si="12"/>
        <v>0</v>
      </c>
      <c r="N250" s="12"/>
      <c r="O250" s="143">
        <f t="shared" si="11"/>
        <v>0</v>
      </c>
      <c r="P250" s="12"/>
      <c r="Q250" s="12"/>
    </row>
    <row r="251" spans="1:17" s="4" customFormat="1" ht="15.75" x14ac:dyDescent="0.25">
      <c r="A251" s="9"/>
      <c r="B251" s="8"/>
      <c r="C251" s="12"/>
      <c r="D251" s="12"/>
      <c r="E251" s="12"/>
      <c r="F251" s="12"/>
      <c r="G251" s="12"/>
      <c r="H251" s="12"/>
      <c r="I251" s="12"/>
      <c r="J251" s="12"/>
      <c r="K251" s="143">
        <v>0</v>
      </c>
      <c r="L251" s="12"/>
      <c r="M251" s="143">
        <f t="shared" si="12"/>
        <v>0</v>
      </c>
      <c r="N251" s="12"/>
      <c r="O251" s="143">
        <f t="shared" si="11"/>
        <v>0</v>
      </c>
      <c r="P251" s="12"/>
      <c r="Q251" s="12"/>
    </row>
    <row r="252" spans="1:17" s="4" customFormat="1" ht="15.75" x14ac:dyDescent="0.25">
      <c r="A252" s="9"/>
      <c r="B252" s="8"/>
      <c r="C252" s="12"/>
      <c r="D252" s="12"/>
      <c r="E252" s="12"/>
      <c r="F252" s="12"/>
      <c r="G252" s="12"/>
      <c r="H252" s="12"/>
      <c r="I252" s="12"/>
      <c r="J252" s="12"/>
      <c r="K252" s="143">
        <v>0</v>
      </c>
      <c r="L252" s="12"/>
      <c r="M252" s="143">
        <f t="shared" si="12"/>
        <v>0</v>
      </c>
      <c r="N252" s="12"/>
      <c r="O252" s="143">
        <f t="shared" si="11"/>
        <v>0</v>
      </c>
      <c r="P252" s="12"/>
      <c r="Q252" s="12"/>
    </row>
    <row r="253" spans="1:17" s="4" customFormat="1" ht="15.75" x14ac:dyDescent="0.25">
      <c r="A253" s="9"/>
      <c r="B253" s="8"/>
      <c r="C253" s="12"/>
      <c r="D253" s="12"/>
      <c r="E253" s="12"/>
      <c r="F253" s="12"/>
      <c r="G253" s="12"/>
      <c r="H253" s="12"/>
      <c r="I253" s="12"/>
      <c r="J253" s="12"/>
      <c r="K253" s="143">
        <v>0</v>
      </c>
      <c r="L253" s="12"/>
      <c r="M253" s="143">
        <f t="shared" si="12"/>
        <v>0</v>
      </c>
      <c r="N253" s="12"/>
      <c r="O253" s="143">
        <f t="shared" si="11"/>
        <v>0</v>
      </c>
      <c r="P253" s="12"/>
      <c r="Q253" s="12"/>
    </row>
    <row r="254" spans="1:17" s="4" customFormat="1" ht="15.75" x14ac:dyDescent="0.25">
      <c r="A254" s="9"/>
      <c r="B254" s="8"/>
      <c r="C254" s="12"/>
      <c r="D254" s="12"/>
      <c r="E254" s="12"/>
      <c r="F254" s="12"/>
      <c r="G254" s="12"/>
      <c r="H254" s="12"/>
      <c r="I254" s="12"/>
      <c r="J254" s="12"/>
      <c r="K254" s="143">
        <v>0</v>
      </c>
      <c r="L254" s="12"/>
      <c r="M254" s="143">
        <f t="shared" si="12"/>
        <v>0</v>
      </c>
      <c r="N254" s="12"/>
      <c r="O254" s="143">
        <f t="shared" si="11"/>
        <v>0</v>
      </c>
      <c r="P254" s="12"/>
      <c r="Q254" s="12"/>
    </row>
    <row r="255" spans="1:17" s="4" customFormat="1" ht="15.75" x14ac:dyDescent="0.25">
      <c r="A255" s="9"/>
      <c r="B255" s="8"/>
      <c r="C255" s="12"/>
      <c r="D255" s="12"/>
      <c r="E255" s="12"/>
      <c r="F255" s="12"/>
      <c r="G255" s="12"/>
      <c r="H255" s="12"/>
      <c r="I255" s="12"/>
      <c r="J255" s="12"/>
      <c r="K255" s="143">
        <v>0</v>
      </c>
      <c r="L255" s="12"/>
      <c r="M255" s="143">
        <f t="shared" si="12"/>
        <v>0</v>
      </c>
      <c r="N255" s="12"/>
      <c r="O255" s="143">
        <f t="shared" si="11"/>
        <v>0</v>
      </c>
      <c r="P255" s="12"/>
      <c r="Q255" s="12"/>
    </row>
    <row r="256" spans="1:17" s="4" customFormat="1" ht="15.75" x14ac:dyDescent="0.25">
      <c r="A256" s="9"/>
      <c r="B256" s="8"/>
      <c r="C256" s="12"/>
      <c r="D256" s="12"/>
      <c r="E256" s="12"/>
      <c r="F256" s="12"/>
      <c r="G256" s="12"/>
      <c r="H256" s="12"/>
      <c r="I256" s="12"/>
      <c r="J256" s="12"/>
      <c r="K256" s="143">
        <v>0</v>
      </c>
      <c r="L256" s="12"/>
      <c r="M256" s="143">
        <f t="shared" si="12"/>
        <v>0</v>
      </c>
      <c r="N256" s="12"/>
      <c r="O256" s="143">
        <f t="shared" si="11"/>
        <v>0</v>
      </c>
      <c r="P256" s="12"/>
      <c r="Q256" s="12"/>
    </row>
    <row r="257" spans="1:17" s="4" customFormat="1" ht="15.75" x14ac:dyDescent="0.25">
      <c r="A257" s="9"/>
      <c r="B257" s="8"/>
      <c r="C257" s="12"/>
      <c r="D257" s="12"/>
      <c r="E257" s="12"/>
      <c r="F257" s="12"/>
      <c r="G257" s="12"/>
      <c r="H257" s="12"/>
      <c r="I257" s="12"/>
      <c r="J257" s="12"/>
      <c r="K257" s="143">
        <v>0</v>
      </c>
      <c r="L257" s="12"/>
      <c r="M257" s="143">
        <f t="shared" si="12"/>
        <v>0</v>
      </c>
      <c r="N257" s="12"/>
      <c r="O257" s="143">
        <f t="shared" si="11"/>
        <v>0</v>
      </c>
      <c r="P257" s="12"/>
      <c r="Q257" s="12"/>
    </row>
    <row r="258" spans="1:17" s="4" customFormat="1" ht="15.75" x14ac:dyDescent="0.25">
      <c r="A258" s="9"/>
      <c r="B258" s="8"/>
      <c r="C258" s="12"/>
      <c r="D258" s="12"/>
      <c r="E258" s="12"/>
      <c r="F258" s="12"/>
      <c r="G258" s="12"/>
      <c r="H258" s="12"/>
      <c r="I258" s="12"/>
      <c r="J258" s="12"/>
      <c r="K258" s="143">
        <v>0</v>
      </c>
      <c r="L258" s="12"/>
      <c r="M258" s="143">
        <f t="shared" si="12"/>
        <v>0</v>
      </c>
      <c r="N258" s="12"/>
      <c r="O258" s="143">
        <f t="shared" si="11"/>
        <v>0</v>
      </c>
      <c r="P258" s="12"/>
      <c r="Q258" s="12"/>
    </row>
    <row r="259" spans="1:17" s="4" customFormat="1" ht="15.75" x14ac:dyDescent="0.25">
      <c r="A259" s="9"/>
      <c r="B259" s="8"/>
      <c r="C259" s="12"/>
      <c r="D259" s="12"/>
      <c r="E259" s="12"/>
      <c r="F259" s="12"/>
      <c r="G259" s="12"/>
      <c r="H259" s="12"/>
      <c r="I259" s="12"/>
      <c r="J259" s="12"/>
      <c r="K259" s="143">
        <v>0</v>
      </c>
      <c r="L259" s="12"/>
      <c r="M259" s="143">
        <f t="shared" si="12"/>
        <v>0</v>
      </c>
      <c r="N259" s="12"/>
      <c r="O259" s="143">
        <f t="shared" si="11"/>
        <v>0</v>
      </c>
      <c r="P259" s="12"/>
      <c r="Q259" s="12"/>
    </row>
    <row r="260" spans="1:17" s="4" customFormat="1" ht="15.75" x14ac:dyDescent="0.25">
      <c r="A260" s="9"/>
      <c r="B260" s="8"/>
      <c r="C260" s="12"/>
      <c r="D260" s="12"/>
      <c r="E260" s="12"/>
      <c r="F260" s="12"/>
      <c r="G260" s="12"/>
      <c r="H260" s="12"/>
      <c r="I260" s="12"/>
      <c r="J260" s="12"/>
      <c r="K260" s="143">
        <v>0</v>
      </c>
      <c r="L260" s="12"/>
      <c r="M260" s="143">
        <f t="shared" si="12"/>
        <v>0</v>
      </c>
      <c r="N260" s="12"/>
      <c r="O260" s="143">
        <f t="shared" ref="O260:O323" si="13">K260</f>
        <v>0</v>
      </c>
      <c r="P260" s="12"/>
      <c r="Q260" s="12"/>
    </row>
    <row r="261" spans="1:17" s="4" customFormat="1" ht="15.75" x14ac:dyDescent="0.25">
      <c r="A261" s="9"/>
      <c r="B261" s="8"/>
      <c r="C261" s="12"/>
      <c r="D261" s="12"/>
      <c r="E261" s="12"/>
      <c r="F261" s="12"/>
      <c r="G261" s="12"/>
      <c r="H261" s="12"/>
      <c r="I261" s="12"/>
      <c r="J261" s="12"/>
      <c r="K261" s="143">
        <v>0</v>
      </c>
      <c r="L261" s="12"/>
      <c r="M261" s="143">
        <f t="shared" si="12"/>
        <v>0</v>
      </c>
      <c r="N261" s="12"/>
      <c r="O261" s="143">
        <f t="shared" si="13"/>
        <v>0</v>
      </c>
      <c r="P261" s="12"/>
      <c r="Q261" s="12"/>
    </row>
    <row r="262" spans="1:17" s="4" customFormat="1" ht="15.75" x14ac:dyDescent="0.25">
      <c r="A262" s="9"/>
      <c r="B262" s="8"/>
      <c r="C262" s="12"/>
      <c r="D262" s="12"/>
      <c r="E262" s="12"/>
      <c r="F262" s="12"/>
      <c r="G262" s="12"/>
      <c r="H262" s="12"/>
      <c r="I262" s="12"/>
      <c r="J262" s="12"/>
      <c r="K262" s="143">
        <v>0</v>
      </c>
      <c r="L262" s="12"/>
      <c r="M262" s="143">
        <f t="shared" si="12"/>
        <v>0</v>
      </c>
      <c r="N262" s="12"/>
      <c r="O262" s="143">
        <f t="shared" si="13"/>
        <v>0</v>
      </c>
      <c r="P262" s="12"/>
      <c r="Q262" s="12"/>
    </row>
    <row r="263" spans="1:17" s="4" customFormat="1" ht="15.75" x14ac:dyDescent="0.25">
      <c r="A263" s="9"/>
      <c r="B263" s="8"/>
      <c r="C263" s="12"/>
      <c r="D263" s="12"/>
      <c r="E263" s="12"/>
      <c r="F263" s="12"/>
      <c r="G263" s="12"/>
      <c r="H263" s="12"/>
      <c r="I263" s="12"/>
      <c r="J263" s="12"/>
      <c r="K263" s="143">
        <v>0</v>
      </c>
      <c r="L263" s="12"/>
      <c r="M263" s="143">
        <f t="shared" si="12"/>
        <v>0</v>
      </c>
      <c r="N263" s="12"/>
      <c r="O263" s="143">
        <f t="shared" si="13"/>
        <v>0</v>
      </c>
      <c r="P263" s="12"/>
      <c r="Q263" s="12"/>
    </row>
    <row r="264" spans="1:17" s="4" customFormat="1" ht="15.75" x14ac:dyDescent="0.25">
      <c r="A264" s="9"/>
      <c r="B264" s="8"/>
      <c r="C264" s="12"/>
      <c r="D264" s="12"/>
      <c r="E264" s="12"/>
      <c r="F264" s="12"/>
      <c r="G264" s="12"/>
      <c r="H264" s="12"/>
      <c r="I264" s="12"/>
      <c r="J264" s="12"/>
      <c r="K264" s="143">
        <v>0</v>
      </c>
      <c r="L264" s="12"/>
      <c r="M264" s="143">
        <f t="shared" si="12"/>
        <v>0</v>
      </c>
      <c r="N264" s="12"/>
      <c r="O264" s="143">
        <f t="shared" si="13"/>
        <v>0</v>
      </c>
      <c r="P264" s="12"/>
      <c r="Q264" s="12"/>
    </row>
    <row r="265" spans="1:17" s="4" customFormat="1" ht="15.75" x14ac:dyDescent="0.25">
      <c r="A265" s="9"/>
      <c r="B265" s="8"/>
      <c r="C265" s="12"/>
      <c r="D265" s="12"/>
      <c r="E265" s="12"/>
      <c r="F265" s="12"/>
      <c r="G265" s="12"/>
      <c r="H265" s="12"/>
      <c r="I265" s="12"/>
      <c r="J265" s="12"/>
      <c r="K265" s="143">
        <v>0</v>
      </c>
      <c r="L265" s="12"/>
      <c r="M265" s="143">
        <f t="shared" si="12"/>
        <v>0</v>
      </c>
      <c r="N265" s="12"/>
      <c r="O265" s="143">
        <f t="shared" si="13"/>
        <v>0</v>
      </c>
      <c r="P265" s="12"/>
      <c r="Q265" s="12"/>
    </row>
    <row r="266" spans="1:17" s="4" customFormat="1" ht="15.75" x14ac:dyDescent="0.25">
      <c r="A266" s="9"/>
      <c r="B266" s="8"/>
      <c r="C266" s="12"/>
      <c r="D266" s="12"/>
      <c r="E266" s="12"/>
      <c r="F266" s="12"/>
      <c r="G266" s="12"/>
      <c r="H266" s="12"/>
      <c r="I266" s="12"/>
      <c r="J266" s="12"/>
      <c r="K266" s="143">
        <v>0</v>
      </c>
      <c r="L266" s="12"/>
      <c r="M266" s="143">
        <f t="shared" si="12"/>
        <v>0</v>
      </c>
      <c r="N266" s="12"/>
      <c r="O266" s="143">
        <f t="shared" si="13"/>
        <v>0</v>
      </c>
      <c r="P266" s="12"/>
      <c r="Q266" s="12"/>
    </row>
    <row r="267" spans="1:17" s="4" customFormat="1" ht="15.75" x14ac:dyDescent="0.25">
      <c r="A267" s="9"/>
      <c r="B267" s="8"/>
      <c r="C267" s="12"/>
      <c r="D267" s="12"/>
      <c r="E267" s="12"/>
      <c r="F267" s="12"/>
      <c r="G267" s="12"/>
      <c r="H267" s="12"/>
      <c r="I267" s="12"/>
      <c r="J267" s="12"/>
      <c r="K267" s="143">
        <v>0</v>
      </c>
      <c r="L267" s="12"/>
      <c r="M267" s="143">
        <f t="shared" ref="M267:M330" si="14">K267+L267</f>
        <v>0</v>
      </c>
      <c r="N267" s="12"/>
      <c r="O267" s="143">
        <f t="shared" si="13"/>
        <v>0</v>
      </c>
      <c r="P267" s="12"/>
      <c r="Q267" s="12"/>
    </row>
    <row r="268" spans="1:17" s="4" customFormat="1" ht="15.75" x14ac:dyDescent="0.25">
      <c r="A268" s="9"/>
      <c r="B268" s="8"/>
      <c r="C268" s="12"/>
      <c r="D268" s="12"/>
      <c r="E268" s="12"/>
      <c r="F268" s="12"/>
      <c r="G268" s="12"/>
      <c r="H268" s="12"/>
      <c r="I268" s="12"/>
      <c r="J268" s="12"/>
      <c r="K268" s="143">
        <v>0</v>
      </c>
      <c r="L268" s="12"/>
      <c r="M268" s="143">
        <f t="shared" si="14"/>
        <v>0</v>
      </c>
      <c r="N268" s="12"/>
      <c r="O268" s="143">
        <f t="shared" si="13"/>
        <v>0</v>
      </c>
      <c r="P268" s="12"/>
      <c r="Q268" s="12"/>
    </row>
    <row r="269" spans="1:17" s="4" customFormat="1" ht="15.75" x14ac:dyDescent="0.25">
      <c r="A269" s="9"/>
      <c r="B269" s="8"/>
      <c r="C269" s="12"/>
      <c r="D269" s="12"/>
      <c r="E269" s="12"/>
      <c r="F269" s="12"/>
      <c r="G269" s="12"/>
      <c r="H269" s="12"/>
      <c r="I269" s="12"/>
      <c r="J269" s="12"/>
      <c r="K269" s="143">
        <v>0</v>
      </c>
      <c r="L269" s="12"/>
      <c r="M269" s="143">
        <f t="shared" si="14"/>
        <v>0</v>
      </c>
      <c r="N269" s="12"/>
      <c r="O269" s="143">
        <f t="shared" si="13"/>
        <v>0</v>
      </c>
      <c r="P269" s="12"/>
      <c r="Q269" s="12"/>
    </row>
    <row r="270" spans="1:17" s="4" customFormat="1" ht="15.75" x14ac:dyDescent="0.25">
      <c r="A270" s="9"/>
      <c r="B270" s="8"/>
      <c r="C270" s="12"/>
      <c r="D270" s="12"/>
      <c r="E270" s="12"/>
      <c r="F270" s="12"/>
      <c r="G270" s="12"/>
      <c r="H270" s="12"/>
      <c r="I270" s="12"/>
      <c r="J270" s="12"/>
      <c r="K270" s="143">
        <v>0</v>
      </c>
      <c r="L270" s="12"/>
      <c r="M270" s="143">
        <f t="shared" si="14"/>
        <v>0</v>
      </c>
      <c r="N270" s="12"/>
      <c r="O270" s="143">
        <f t="shared" si="13"/>
        <v>0</v>
      </c>
      <c r="P270" s="12"/>
      <c r="Q270" s="12"/>
    </row>
    <row r="271" spans="1:17" s="4" customFormat="1" ht="15.75" x14ac:dyDescent="0.25">
      <c r="A271" s="9"/>
      <c r="B271" s="8"/>
      <c r="C271" s="12"/>
      <c r="D271" s="12"/>
      <c r="E271" s="12"/>
      <c r="F271" s="12"/>
      <c r="G271" s="12"/>
      <c r="H271" s="12"/>
      <c r="I271" s="12"/>
      <c r="J271" s="12"/>
      <c r="K271" s="143">
        <v>0</v>
      </c>
      <c r="L271" s="12"/>
      <c r="M271" s="143">
        <f t="shared" si="14"/>
        <v>0</v>
      </c>
      <c r="N271" s="12"/>
      <c r="O271" s="143">
        <f t="shared" si="13"/>
        <v>0</v>
      </c>
      <c r="P271" s="12"/>
      <c r="Q271" s="12"/>
    </row>
    <row r="272" spans="1:17" s="4" customFormat="1" ht="15.75" x14ac:dyDescent="0.25">
      <c r="A272" s="9"/>
      <c r="B272" s="8"/>
      <c r="C272" s="12"/>
      <c r="D272" s="12"/>
      <c r="E272" s="12"/>
      <c r="F272" s="12"/>
      <c r="G272" s="12"/>
      <c r="H272" s="12"/>
      <c r="I272" s="12"/>
      <c r="J272" s="12"/>
      <c r="K272" s="143">
        <v>0</v>
      </c>
      <c r="L272" s="12"/>
      <c r="M272" s="143">
        <f t="shared" si="14"/>
        <v>0</v>
      </c>
      <c r="N272" s="12"/>
      <c r="O272" s="143">
        <f t="shared" si="13"/>
        <v>0</v>
      </c>
      <c r="P272" s="12"/>
      <c r="Q272" s="12"/>
    </row>
    <row r="273" spans="1:17" s="4" customFormat="1" ht="15.75" x14ac:dyDescent="0.25">
      <c r="A273" s="9"/>
      <c r="B273" s="8"/>
      <c r="C273" s="12"/>
      <c r="D273" s="12"/>
      <c r="E273" s="12"/>
      <c r="F273" s="12"/>
      <c r="G273" s="12"/>
      <c r="H273" s="12"/>
      <c r="I273" s="12"/>
      <c r="J273" s="12"/>
      <c r="K273" s="143">
        <v>0</v>
      </c>
      <c r="L273" s="12"/>
      <c r="M273" s="143">
        <f t="shared" si="14"/>
        <v>0</v>
      </c>
      <c r="N273" s="12"/>
      <c r="O273" s="143">
        <f t="shared" si="13"/>
        <v>0</v>
      </c>
      <c r="P273" s="12"/>
      <c r="Q273" s="12"/>
    </row>
    <row r="274" spans="1:17" s="4" customFormat="1" ht="15.75" x14ac:dyDescent="0.25">
      <c r="A274" s="9"/>
      <c r="B274" s="8"/>
      <c r="C274" s="12"/>
      <c r="D274" s="12"/>
      <c r="E274" s="12"/>
      <c r="F274" s="12"/>
      <c r="G274" s="12"/>
      <c r="H274" s="12"/>
      <c r="I274" s="12"/>
      <c r="J274" s="12"/>
      <c r="K274" s="143">
        <v>0</v>
      </c>
      <c r="L274" s="12"/>
      <c r="M274" s="143">
        <f t="shared" si="14"/>
        <v>0</v>
      </c>
      <c r="N274" s="12"/>
      <c r="O274" s="143">
        <f t="shared" si="13"/>
        <v>0</v>
      </c>
      <c r="P274" s="12"/>
      <c r="Q274" s="12"/>
    </row>
    <row r="275" spans="1:17" s="4" customFormat="1" ht="15.75" x14ac:dyDescent="0.25">
      <c r="A275" s="9"/>
      <c r="B275" s="8"/>
      <c r="C275" s="12"/>
      <c r="D275" s="12"/>
      <c r="E275" s="12"/>
      <c r="F275" s="12"/>
      <c r="G275" s="12"/>
      <c r="H275" s="12"/>
      <c r="I275" s="12"/>
      <c r="J275" s="12"/>
      <c r="K275" s="143">
        <v>0</v>
      </c>
      <c r="L275" s="12"/>
      <c r="M275" s="143">
        <f t="shared" si="14"/>
        <v>0</v>
      </c>
      <c r="N275" s="12"/>
      <c r="O275" s="143">
        <f t="shared" si="13"/>
        <v>0</v>
      </c>
      <c r="P275" s="12"/>
      <c r="Q275" s="12"/>
    </row>
    <row r="276" spans="1:17" s="4" customFormat="1" ht="15.75" x14ac:dyDescent="0.25">
      <c r="A276" s="9"/>
      <c r="B276" s="8"/>
      <c r="C276" s="12"/>
      <c r="D276" s="12"/>
      <c r="E276" s="12"/>
      <c r="F276" s="12"/>
      <c r="G276" s="12"/>
      <c r="H276" s="12"/>
      <c r="I276" s="12"/>
      <c r="J276" s="12"/>
      <c r="K276" s="143">
        <v>0</v>
      </c>
      <c r="L276" s="12"/>
      <c r="M276" s="143">
        <f t="shared" si="14"/>
        <v>0</v>
      </c>
      <c r="N276" s="12"/>
      <c r="O276" s="143">
        <f t="shared" si="13"/>
        <v>0</v>
      </c>
      <c r="P276" s="12"/>
      <c r="Q276" s="12"/>
    </row>
    <row r="277" spans="1:17" s="4" customFormat="1" ht="15.75" x14ac:dyDescent="0.25">
      <c r="A277" s="9"/>
      <c r="B277" s="8"/>
      <c r="C277" s="12"/>
      <c r="D277" s="12"/>
      <c r="E277" s="12"/>
      <c r="F277" s="12"/>
      <c r="G277" s="12"/>
      <c r="H277" s="12"/>
      <c r="I277" s="12"/>
      <c r="J277" s="12"/>
      <c r="K277" s="143">
        <v>0</v>
      </c>
      <c r="L277" s="12"/>
      <c r="M277" s="143">
        <f t="shared" si="14"/>
        <v>0</v>
      </c>
      <c r="N277" s="12"/>
      <c r="O277" s="143">
        <f t="shared" si="13"/>
        <v>0</v>
      </c>
      <c r="P277" s="12"/>
      <c r="Q277" s="12"/>
    </row>
    <row r="278" spans="1:17" s="4" customFormat="1" ht="15.75" x14ac:dyDescent="0.25">
      <c r="A278" s="9"/>
      <c r="B278" s="8"/>
      <c r="C278" s="12"/>
      <c r="D278" s="12"/>
      <c r="E278" s="12"/>
      <c r="F278" s="12"/>
      <c r="G278" s="12"/>
      <c r="H278" s="12"/>
      <c r="I278" s="12"/>
      <c r="J278" s="12"/>
      <c r="K278" s="143">
        <v>0</v>
      </c>
      <c r="L278" s="12"/>
      <c r="M278" s="143">
        <f t="shared" si="14"/>
        <v>0</v>
      </c>
      <c r="N278" s="12"/>
      <c r="O278" s="143">
        <f t="shared" si="13"/>
        <v>0</v>
      </c>
      <c r="P278" s="12"/>
      <c r="Q278" s="12"/>
    </row>
    <row r="279" spans="1:17" s="4" customFormat="1" ht="15.75" x14ac:dyDescent="0.25">
      <c r="A279" s="9"/>
      <c r="B279" s="8"/>
      <c r="C279" s="12"/>
      <c r="D279" s="12"/>
      <c r="E279" s="12"/>
      <c r="F279" s="12"/>
      <c r="G279" s="12"/>
      <c r="H279" s="12"/>
      <c r="I279" s="12"/>
      <c r="J279" s="12"/>
      <c r="K279" s="143">
        <v>0</v>
      </c>
      <c r="L279" s="12"/>
      <c r="M279" s="143">
        <f t="shared" si="14"/>
        <v>0</v>
      </c>
      <c r="N279" s="12"/>
      <c r="O279" s="143">
        <f t="shared" si="13"/>
        <v>0</v>
      </c>
      <c r="P279" s="12"/>
      <c r="Q279" s="12"/>
    </row>
    <row r="280" spans="1:17" s="4" customFormat="1" ht="15.75" x14ac:dyDescent="0.25">
      <c r="A280" s="9"/>
      <c r="B280" s="8"/>
      <c r="C280" s="12"/>
      <c r="D280" s="12"/>
      <c r="E280" s="12"/>
      <c r="F280" s="12"/>
      <c r="G280" s="12"/>
      <c r="H280" s="12"/>
      <c r="I280" s="12"/>
      <c r="J280" s="12"/>
      <c r="K280" s="143">
        <v>0</v>
      </c>
      <c r="L280" s="12"/>
      <c r="M280" s="143">
        <f t="shared" si="14"/>
        <v>0</v>
      </c>
      <c r="N280" s="12"/>
      <c r="O280" s="143">
        <f t="shared" si="13"/>
        <v>0</v>
      </c>
      <c r="P280" s="12"/>
      <c r="Q280" s="12"/>
    </row>
    <row r="281" spans="1:17" s="4" customFormat="1" ht="15.75" x14ac:dyDescent="0.25">
      <c r="A281" s="9"/>
      <c r="B281" s="8"/>
      <c r="C281" s="12"/>
      <c r="D281" s="12"/>
      <c r="E281" s="12"/>
      <c r="F281" s="12"/>
      <c r="G281" s="12"/>
      <c r="H281" s="12"/>
      <c r="I281" s="12"/>
      <c r="J281" s="12"/>
      <c r="K281" s="143">
        <v>0</v>
      </c>
      <c r="L281" s="12"/>
      <c r="M281" s="143">
        <f t="shared" si="14"/>
        <v>0</v>
      </c>
      <c r="N281" s="12"/>
      <c r="O281" s="143">
        <f t="shared" si="13"/>
        <v>0</v>
      </c>
      <c r="P281" s="12"/>
      <c r="Q281" s="12"/>
    </row>
    <row r="282" spans="1:17" s="4" customFormat="1" ht="15.75" x14ac:dyDescent="0.25">
      <c r="A282" s="9"/>
      <c r="B282" s="8"/>
      <c r="C282" s="12"/>
      <c r="D282" s="12"/>
      <c r="E282" s="12"/>
      <c r="F282" s="12"/>
      <c r="G282" s="12"/>
      <c r="H282" s="12"/>
      <c r="I282" s="12"/>
      <c r="J282" s="12"/>
      <c r="K282" s="143">
        <v>0</v>
      </c>
      <c r="L282" s="12"/>
      <c r="M282" s="143">
        <f t="shared" si="14"/>
        <v>0</v>
      </c>
      <c r="N282" s="12"/>
      <c r="O282" s="143">
        <f t="shared" si="13"/>
        <v>0</v>
      </c>
      <c r="P282" s="12"/>
      <c r="Q282" s="12"/>
    </row>
    <row r="283" spans="1:17" s="4" customFormat="1" ht="15.75" x14ac:dyDescent="0.25">
      <c r="A283" s="9"/>
      <c r="B283" s="8"/>
      <c r="C283" s="12"/>
      <c r="D283" s="12"/>
      <c r="E283" s="12"/>
      <c r="F283" s="12"/>
      <c r="G283" s="12"/>
      <c r="H283" s="12"/>
      <c r="I283" s="12"/>
      <c r="J283" s="12"/>
      <c r="K283" s="143">
        <v>0</v>
      </c>
      <c r="L283" s="12"/>
      <c r="M283" s="143">
        <f t="shared" si="14"/>
        <v>0</v>
      </c>
      <c r="N283" s="12"/>
      <c r="O283" s="143">
        <f t="shared" si="13"/>
        <v>0</v>
      </c>
      <c r="P283" s="12"/>
      <c r="Q283" s="12"/>
    </row>
    <row r="284" spans="1:17" s="4" customFormat="1" ht="15.75" x14ac:dyDescent="0.25">
      <c r="A284" s="9"/>
      <c r="B284" s="8"/>
      <c r="C284" s="12"/>
      <c r="D284" s="12"/>
      <c r="E284" s="12"/>
      <c r="F284" s="12"/>
      <c r="G284" s="12"/>
      <c r="H284" s="12"/>
      <c r="I284" s="12"/>
      <c r="J284" s="12"/>
      <c r="K284" s="143">
        <v>0</v>
      </c>
      <c r="L284" s="12"/>
      <c r="M284" s="143">
        <f t="shared" si="14"/>
        <v>0</v>
      </c>
      <c r="N284" s="12"/>
      <c r="O284" s="143">
        <f t="shared" si="13"/>
        <v>0</v>
      </c>
      <c r="P284" s="12"/>
      <c r="Q284" s="12"/>
    </row>
    <row r="285" spans="1:17" s="4" customFormat="1" ht="15.75" x14ac:dyDescent="0.25">
      <c r="A285" s="9"/>
      <c r="B285" s="8"/>
      <c r="C285" s="12"/>
      <c r="D285" s="12"/>
      <c r="E285" s="12"/>
      <c r="F285" s="12"/>
      <c r="G285" s="12"/>
      <c r="H285" s="12"/>
      <c r="I285" s="12"/>
      <c r="J285" s="12"/>
      <c r="K285" s="143">
        <v>0</v>
      </c>
      <c r="L285" s="12"/>
      <c r="M285" s="143">
        <f t="shared" si="14"/>
        <v>0</v>
      </c>
      <c r="N285" s="12"/>
      <c r="O285" s="143">
        <f t="shared" si="13"/>
        <v>0</v>
      </c>
      <c r="P285" s="12"/>
      <c r="Q285" s="12"/>
    </row>
    <row r="286" spans="1:17" s="4" customFormat="1" ht="15.75" x14ac:dyDescent="0.25">
      <c r="A286" s="9"/>
      <c r="B286" s="8"/>
      <c r="C286" s="12"/>
      <c r="D286" s="12"/>
      <c r="E286" s="12"/>
      <c r="F286" s="12"/>
      <c r="G286" s="12"/>
      <c r="H286" s="12"/>
      <c r="I286" s="12"/>
      <c r="J286" s="12"/>
      <c r="K286" s="143">
        <v>0</v>
      </c>
      <c r="L286" s="12"/>
      <c r="M286" s="143">
        <f t="shared" si="14"/>
        <v>0</v>
      </c>
      <c r="N286" s="12"/>
      <c r="O286" s="143">
        <f t="shared" si="13"/>
        <v>0</v>
      </c>
      <c r="P286" s="12"/>
      <c r="Q286" s="12"/>
    </row>
    <row r="287" spans="1:17" s="4" customFormat="1" ht="15.75" x14ac:dyDescent="0.25">
      <c r="A287" s="9"/>
      <c r="B287" s="8"/>
      <c r="C287" s="12"/>
      <c r="D287" s="12"/>
      <c r="E287" s="12"/>
      <c r="F287" s="12"/>
      <c r="G287" s="12"/>
      <c r="H287" s="12"/>
      <c r="I287" s="12"/>
      <c r="J287" s="12"/>
      <c r="K287" s="143">
        <v>0</v>
      </c>
      <c r="L287" s="12"/>
      <c r="M287" s="143">
        <f t="shared" si="14"/>
        <v>0</v>
      </c>
      <c r="N287" s="12"/>
      <c r="O287" s="143">
        <f t="shared" si="13"/>
        <v>0</v>
      </c>
      <c r="P287" s="12"/>
      <c r="Q287" s="12"/>
    </row>
    <row r="288" spans="1:17" s="4" customFormat="1" ht="15.75" x14ac:dyDescent="0.25">
      <c r="A288" s="9"/>
      <c r="B288" s="8"/>
      <c r="C288" s="12"/>
      <c r="D288" s="12"/>
      <c r="E288" s="12"/>
      <c r="F288" s="12"/>
      <c r="G288" s="12"/>
      <c r="H288" s="12"/>
      <c r="I288" s="12"/>
      <c r="J288" s="12"/>
      <c r="K288" s="143">
        <v>0</v>
      </c>
      <c r="L288" s="12"/>
      <c r="M288" s="143">
        <f t="shared" si="14"/>
        <v>0</v>
      </c>
      <c r="N288" s="12"/>
      <c r="O288" s="143">
        <f t="shared" si="13"/>
        <v>0</v>
      </c>
      <c r="P288" s="12"/>
      <c r="Q288" s="12"/>
    </row>
    <row r="289" spans="1:17" s="4" customFormat="1" ht="15.75" x14ac:dyDescent="0.25">
      <c r="A289" s="9"/>
      <c r="B289" s="8"/>
      <c r="C289" s="12"/>
      <c r="D289" s="12"/>
      <c r="E289" s="12"/>
      <c r="F289" s="12"/>
      <c r="G289" s="12"/>
      <c r="H289" s="12"/>
      <c r="I289" s="12"/>
      <c r="J289" s="12"/>
      <c r="K289" s="143">
        <v>0</v>
      </c>
      <c r="L289" s="12"/>
      <c r="M289" s="143">
        <f t="shared" si="14"/>
        <v>0</v>
      </c>
      <c r="N289" s="12"/>
      <c r="O289" s="143">
        <f t="shared" si="13"/>
        <v>0</v>
      </c>
      <c r="P289" s="12"/>
      <c r="Q289" s="12"/>
    </row>
    <row r="290" spans="1:17" s="4" customFormat="1" ht="15.75" x14ac:dyDescent="0.25">
      <c r="A290" s="9"/>
      <c r="B290" s="8"/>
      <c r="C290" s="12"/>
      <c r="D290" s="12"/>
      <c r="E290" s="12"/>
      <c r="F290" s="12"/>
      <c r="G290" s="12"/>
      <c r="H290" s="12"/>
      <c r="I290" s="12"/>
      <c r="J290" s="12"/>
      <c r="K290" s="143">
        <v>0</v>
      </c>
      <c r="L290" s="12"/>
      <c r="M290" s="143">
        <f t="shared" si="14"/>
        <v>0</v>
      </c>
      <c r="N290" s="12"/>
      <c r="O290" s="143">
        <f t="shared" si="13"/>
        <v>0</v>
      </c>
      <c r="P290" s="12"/>
      <c r="Q290" s="12"/>
    </row>
    <row r="291" spans="1:17" s="4" customFormat="1" ht="15.75" x14ac:dyDescent="0.25">
      <c r="A291" s="9"/>
      <c r="B291" s="8"/>
      <c r="C291" s="12"/>
      <c r="D291" s="12"/>
      <c r="E291" s="12"/>
      <c r="F291" s="12"/>
      <c r="G291" s="12"/>
      <c r="H291" s="12"/>
      <c r="I291" s="12"/>
      <c r="J291" s="12"/>
      <c r="K291" s="143">
        <v>0</v>
      </c>
      <c r="L291" s="12"/>
      <c r="M291" s="143">
        <f t="shared" si="14"/>
        <v>0</v>
      </c>
      <c r="N291" s="12"/>
      <c r="O291" s="143">
        <f t="shared" si="13"/>
        <v>0</v>
      </c>
      <c r="P291" s="12"/>
      <c r="Q291" s="12"/>
    </row>
    <row r="292" spans="1:17" s="4" customFormat="1" ht="15.75" x14ac:dyDescent="0.25">
      <c r="A292" s="9"/>
      <c r="B292" s="8"/>
      <c r="C292" s="12"/>
      <c r="D292" s="12"/>
      <c r="E292" s="12"/>
      <c r="F292" s="12"/>
      <c r="G292" s="12"/>
      <c r="H292" s="12"/>
      <c r="I292" s="12"/>
      <c r="J292" s="12"/>
      <c r="K292" s="143">
        <v>0</v>
      </c>
      <c r="L292" s="12"/>
      <c r="M292" s="143">
        <f t="shared" si="14"/>
        <v>0</v>
      </c>
      <c r="N292" s="12"/>
      <c r="O292" s="143">
        <f t="shared" si="13"/>
        <v>0</v>
      </c>
      <c r="P292" s="12"/>
      <c r="Q292" s="12"/>
    </row>
    <row r="293" spans="1:17" s="4" customFormat="1" ht="15.75" x14ac:dyDescent="0.25">
      <c r="A293" s="9"/>
      <c r="B293" s="8"/>
      <c r="C293" s="12"/>
      <c r="D293" s="12"/>
      <c r="E293" s="12"/>
      <c r="F293" s="12"/>
      <c r="G293" s="12"/>
      <c r="H293" s="12"/>
      <c r="I293" s="12"/>
      <c r="J293" s="12"/>
      <c r="K293" s="143">
        <v>0</v>
      </c>
      <c r="L293" s="12"/>
      <c r="M293" s="143">
        <f t="shared" si="14"/>
        <v>0</v>
      </c>
      <c r="N293" s="12"/>
      <c r="O293" s="143">
        <f t="shared" si="13"/>
        <v>0</v>
      </c>
      <c r="P293" s="12"/>
      <c r="Q293" s="12"/>
    </row>
    <row r="294" spans="1:17" s="4" customFormat="1" ht="15.75" x14ac:dyDescent="0.25">
      <c r="A294" s="9"/>
      <c r="B294" s="8"/>
      <c r="C294" s="12"/>
      <c r="D294" s="12"/>
      <c r="E294" s="12"/>
      <c r="F294" s="12"/>
      <c r="G294" s="12"/>
      <c r="H294" s="12"/>
      <c r="I294" s="12"/>
      <c r="J294" s="12"/>
      <c r="K294" s="143">
        <v>0</v>
      </c>
      <c r="L294" s="12"/>
      <c r="M294" s="143">
        <f t="shared" si="14"/>
        <v>0</v>
      </c>
      <c r="N294" s="12"/>
      <c r="O294" s="143">
        <f t="shared" si="13"/>
        <v>0</v>
      </c>
      <c r="P294" s="12"/>
      <c r="Q294" s="12"/>
    </row>
    <row r="295" spans="1:17" s="4" customFormat="1" ht="15.75" x14ac:dyDescent="0.25">
      <c r="A295" s="9"/>
      <c r="B295" s="8"/>
      <c r="C295" s="12"/>
      <c r="D295" s="12"/>
      <c r="E295" s="12"/>
      <c r="F295" s="12"/>
      <c r="G295" s="12"/>
      <c r="H295" s="12"/>
      <c r="I295" s="12"/>
      <c r="J295" s="12"/>
      <c r="K295" s="143">
        <v>0</v>
      </c>
      <c r="L295" s="12"/>
      <c r="M295" s="143">
        <f t="shared" si="14"/>
        <v>0</v>
      </c>
      <c r="N295" s="12"/>
      <c r="O295" s="143">
        <f t="shared" si="13"/>
        <v>0</v>
      </c>
      <c r="P295" s="12"/>
      <c r="Q295" s="12"/>
    </row>
    <row r="296" spans="1:17" s="4" customFormat="1" ht="15.75" x14ac:dyDescent="0.25">
      <c r="A296" s="9"/>
      <c r="B296" s="8"/>
      <c r="C296" s="12"/>
      <c r="D296" s="12"/>
      <c r="E296" s="12"/>
      <c r="F296" s="12"/>
      <c r="G296" s="12"/>
      <c r="H296" s="12"/>
      <c r="I296" s="12"/>
      <c r="J296" s="12"/>
      <c r="K296" s="143">
        <v>0</v>
      </c>
      <c r="L296" s="12"/>
      <c r="M296" s="143">
        <f t="shared" si="14"/>
        <v>0</v>
      </c>
      <c r="N296" s="12"/>
      <c r="O296" s="143">
        <f t="shared" si="13"/>
        <v>0</v>
      </c>
      <c r="P296" s="12"/>
      <c r="Q296" s="12"/>
    </row>
    <row r="297" spans="1:17" s="4" customFormat="1" ht="15.75" x14ac:dyDescent="0.25">
      <c r="A297" s="9"/>
      <c r="B297" s="8"/>
      <c r="C297" s="12"/>
      <c r="D297" s="12"/>
      <c r="E297" s="12"/>
      <c r="F297" s="12"/>
      <c r="G297" s="12"/>
      <c r="H297" s="12"/>
      <c r="I297" s="12"/>
      <c r="J297" s="12"/>
      <c r="K297" s="143">
        <v>0</v>
      </c>
      <c r="L297" s="12"/>
      <c r="M297" s="143">
        <f t="shared" si="14"/>
        <v>0</v>
      </c>
      <c r="N297" s="12"/>
      <c r="O297" s="143">
        <f t="shared" si="13"/>
        <v>0</v>
      </c>
      <c r="P297" s="12"/>
      <c r="Q297" s="12"/>
    </row>
    <row r="298" spans="1:17" s="4" customFormat="1" ht="15.75" x14ac:dyDescent="0.25">
      <c r="A298" s="9"/>
      <c r="B298" s="8"/>
      <c r="C298" s="12"/>
      <c r="D298" s="12"/>
      <c r="E298" s="12"/>
      <c r="F298" s="12"/>
      <c r="G298" s="12"/>
      <c r="H298" s="12"/>
      <c r="I298" s="12"/>
      <c r="J298" s="12"/>
      <c r="K298" s="143">
        <v>0</v>
      </c>
      <c r="L298" s="12"/>
      <c r="M298" s="143">
        <f t="shared" si="14"/>
        <v>0</v>
      </c>
      <c r="N298" s="12"/>
      <c r="O298" s="143">
        <f t="shared" si="13"/>
        <v>0</v>
      </c>
      <c r="P298" s="12"/>
      <c r="Q298" s="12"/>
    </row>
    <row r="299" spans="1:17" s="4" customFormat="1" ht="15.75" x14ac:dyDescent="0.25">
      <c r="A299" s="9"/>
      <c r="B299" s="8"/>
      <c r="C299" s="12"/>
      <c r="D299" s="12"/>
      <c r="E299" s="12"/>
      <c r="F299" s="12"/>
      <c r="G299" s="12"/>
      <c r="H299" s="12"/>
      <c r="I299" s="12"/>
      <c r="J299" s="12"/>
      <c r="K299" s="143">
        <v>0</v>
      </c>
      <c r="L299" s="12"/>
      <c r="M299" s="143">
        <f t="shared" si="14"/>
        <v>0</v>
      </c>
      <c r="N299" s="12"/>
      <c r="O299" s="143">
        <f t="shared" si="13"/>
        <v>0</v>
      </c>
      <c r="P299" s="12"/>
      <c r="Q299" s="12"/>
    </row>
    <row r="300" spans="1:17" s="4" customFormat="1" ht="15.75" x14ac:dyDescent="0.25">
      <c r="A300" s="9"/>
      <c r="B300" s="8"/>
      <c r="C300" s="12"/>
      <c r="D300" s="12"/>
      <c r="E300" s="12"/>
      <c r="F300" s="12"/>
      <c r="G300" s="12"/>
      <c r="H300" s="12"/>
      <c r="I300" s="12"/>
      <c r="J300" s="12"/>
      <c r="K300" s="143">
        <v>0</v>
      </c>
      <c r="L300" s="12"/>
      <c r="M300" s="143">
        <f t="shared" si="14"/>
        <v>0</v>
      </c>
      <c r="N300" s="12"/>
      <c r="O300" s="143">
        <f t="shared" si="13"/>
        <v>0</v>
      </c>
      <c r="P300" s="12"/>
      <c r="Q300" s="12"/>
    </row>
    <row r="301" spans="1:17" s="4" customFormat="1" ht="15.75" x14ac:dyDescent="0.25">
      <c r="A301" s="9"/>
      <c r="B301" s="8"/>
      <c r="C301" s="12"/>
      <c r="D301" s="12"/>
      <c r="E301" s="12"/>
      <c r="F301" s="12"/>
      <c r="G301" s="12"/>
      <c r="H301" s="12"/>
      <c r="I301" s="12"/>
      <c r="J301" s="12"/>
      <c r="K301" s="143">
        <v>0</v>
      </c>
      <c r="L301" s="12"/>
      <c r="M301" s="143">
        <f t="shared" si="14"/>
        <v>0</v>
      </c>
      <c r="N301" s="12"/>
      <c r="O301" s="143">
        <f t="shared" si="13"/>
        <v>0</v>
      </c>
      <c r="P301" s="12"/>
      <c r="Q301" s="12"/>
    </row>
    <row r="302" spans="1:17" s="4" customFormat="1" ht="15.75" x14ac:dyDescent="0.25">
      <c r="A302" s="9"/>
      <c r="B302" s="8"/>
      <c r="C302" s="12"/>
      <c r="D302" s="12"/>
      <c r="E302" s="12"/>
      <c r="F302" s="12"/>
      <c r="G302" s="12"/>
      <c r="H302" s="12"/>
      <c r="I302" s="12"/>
      <c r="J302" s="12"/>
      <c r="K302" s="143">
        <v>0</v>
      </c>
      <c r="L302" s="12"/>
      <c r="M302" s="143">
        <f t="shared" si="14"/>
        <v>0</v>
      </c>
      <c r="N302" s="12"/>
      <c r="O302" s="143">
        <f t="shared" si="13"/>
        <v>0</v>
      </c>
      <c r="P302" s="12"/>
      <c r="Q302" s="12"/>
    </row>
    <row r="303" spans="1:17" s="4" customFormat="1" ht="15.75" x14ac:dyDescent="0.25">
      <c r="A303" s="9"/>
      <c r="B303" s="8"/>
      <c r="C303" s="12"/>
      <c r="D303" s="12"/>
      <c r="E303" s="12"/>
      <c r="F303" s="12"/>
      <c r="G303" s="12"/>
      <c r="H303" s="12"/>
      <c r="I303" s="12"/>
      <c r="J303" s="12"/>
      <c r="K303" s="143">
        <v>0</v>
      </c>
      <c r="L303" s="12"/>
      <c r="M303" s="143">
        <f t="shared" si="14"/>
        <v>0</v>
      </c>
      <c r="N303" s="12"/>
      <c r="O303" s="143">
        <f t="shared" si="13"/>
        <v>0</v>
      </c>
      <c r="P303" s="12"/>
      <c r="Q303" s="12"/>
    </row>
    <row r="304" spans="1:17" s="4" customFormat="1" ht="15.75" x14ac:dyDescent="0.25">
      <c r="A304" s="9"/>
      <c r="B304" s="8"/>
      <c r="C304" s="12"/>
      <c r="D304" s="12"/>
      <c r="E304" s="12"/>
      <c r="F304" s="12"/>
      <c r="G304" s="12"/>
      <c r="H304" s="12"/>
      <c r="I304" s="12"/>
      <c r="J304" s="12"/>
      <c r="K304" s="143">
        <v>0</v>
      </c>
      <c r="L304" s="12"/>
      <c r="M304" s="143">
        <f t="shared" si="14"/>
        <v>0</v>
      </c>
      <c r="N304" s="12"/>
      <c r="O304" s="143">
        <f t="shared" si="13"/>
        <v>0</v>
      </c>
      <c r="P304" s="12"/>
      <c r="Q304" s="12"/>
    </row>
    <row r="305" spans="1:17" s="4" customFormat="1" ht="15.75" x14ac:dyDescent="0.25">
      <c r="A305" s="9"/>
      <c r="B305" s="8"/>
      <c r="C305" s="12"/>
      <c r="D305" s="12"/>
      <c r="E305" s="12"/>
      <c r="F305" s="12"/>
      <c r="G305" s="12"/>
      <c r="H305" s="12"/>
      <c r="I305" s="12"/>
      <c r="J305" s="12"/>
      <c r="K305" s="143">
        <v>0</v>
      </c>
      <c r="L305" s="12"/>
      <c r="M305" s="143">
        <f t="shared" si="14"/>
        <v>0</v>
      </c>
      <c r="N305" s="12"/>
      <c r="O305" s="143">
        <f t="shared" si="13"/>
        <v>0</v>
      </c>
      <c r="P305" s="12"/>
      <c r="Q305" s="12"/>
    </row>
    <row r="306" spans="1:17" s="4" customFormat="1" ht="15.75" x14ac:dyDescent="0.25">
      <c r="A306" s="9"/>
      <c r="B306" s="8"/>
      <c r="C306" s="12"/>
      <c r="D306" s="12"/>
      <c r="E306" s="12"/>
      <c r="F306" s="12"/>
      <c r="G306" s="12"/>
      <c r="H306" s="12"/>
      <c r="I306" s="12"/>
      <c r="J306" s="12"/>
      <c r="K306" s="143">
        <v>0</v>
      </c>
      <c r="L306" s="12"/>
      <c r="M306" s="143">
        <f t="shared" si="14"/>
        <v>0</v>
      </c>
      <c r="N306" s="12"/>
      <c r="O306" s="143">
        <f t="shared" si="13"/>
        <v>0</v>
      </c>
      <c r="P306" s="12"/>
      <c r="Q306" s="12"/>
    </row>
    <row r="307" spans="1:17" s="4" customFormat="1" ht="15.75" x14ac:dyDescent="0.25">
      <c r="A307" s="9"/>
      <c r="B307" s="8"/>
      <c r="C307" s="12"/>
      <c r="D307" s="12"/>
      <c r="E307" s="12"/>
      <c r="F307" s="12"/>
      <c r="G307" s="12"/>
      <c r="H307" s="12"/>
      <c r="I307" s="12"/>
      <c r="J307" s="12"/>
      <c r="K307" s="143">
        <v>0</v>
      </c>
      <c r="L307" s="12"/>
      <c r="M307" s="143">
        <f t="shared" si="14"/>
        <v>0</v>
      </c>
      <c r="N307" s="12"/>
      <c r="O307" s="143">
        <f t="shared" si="13"/>
        <v>0</v>
      </c>
      <c r="P307" s="12"/>
      <c r="Q307" s="12"/>
    </row>
    <row r="308" spans="1:17" s="4" customFormat="1" ht="15.75" x14ac:dyDescent="0.25">
      <c r="A308" s="9"/>
      <c r="B308" s="8"/>
      <c r="C308" s="12"/>
      <c r="D308" s="12"/>
      <c r="E308" s="12"/>
      <c r="F308" s="12"/>
      <c r="G308" s="12"/>
      <c r="H308" s="12"/>
      <c r="I308" s="12"/>
      <c r="J308" s="12"/>
      <c r="K308" s="143">
        <v>0</v>
      </c>
      <c r="L308" s="12"/>
      <c r="M308" s="143">
        <f t="shared" si="14"/>
        <v>0</v>
      </c>
      <c r="N308" s="12"/>
      <c r="O308" s="143">
        <f t="shared" si="13"/>
        <v>0</v>
      </c>
      <c r="P308" s="12"/>
      <c r="Q308" s="12"/>
    </row>
    <row r="309" spans="1:17" s="4" customFormat="1" ht="15.75" x14ac:dyDescent="0.25">
      <c r="A309" s="9"/>
      <c r="B309" s="8"/>
      <c r="C309" s="12"/>
      <c r="D309" s="12"/>
      <c r="E309" s="12"/>
      <c r="F309" s="12"/>
      <c r="G309" s="12"/>
      <c r="H309" s="12"/>
      <c r="I309" s="12"/>
      <c r="J309" s="12"/>
      <c r="K309" s="143">
        <v>0</v>
      </c>
      <c r="L309" s="12"/>
      <c r="M309" s="143">
        <f t="shared" si="14"/>
        <v>0</v>
      </c>
      <c r="N309" s="12"/>
      <c r="O309" s="143">
        <f t="shared" si="13"/>
        <v>0</v>
      </c>
      <c r="P309" s="12"/>
      <c r="Q309" s="12"/>
    </row>
    <row r="310" spans="1:17" s="4" customFormat="1" ht="15.75" x14ac:dyDescent="0.25">
      <c r="A310" s="9"/>
      <c r="B310" s="8"/>
      <c r="C310" s="12"/>
      <c r="D310" s="12"/>
      <c r="E310" s="12"/>
      <c r="F310" s="12"/>
      <c r="G310" s="12"/>
      <c r="H310" s="12"/>
      <c r="I310" s="12"/>
      <c r="J310" s="12"/>
      <c r="K310" s="143">
        <v>0</v>
      </c>
      <c r="L310" s="12"/>
      <c r="M310" s="143">
        <f t="shared" si="14"/>
        <v>0</v>
      </c>
      <c r="N310" s="12"/>
      <c r="O310" s="143">
        <f t="shared" si="13"/>
        <v>0</v>
      </c>
      <c r="P310" s="12"/>
      <c r="Q310" s="12"/>
    </row>
    <row r="311" spans="1:17" s="4" customFormat="1" ht="15.75" x14ac:dyDescent="0.25">
      <c r="A311" s="9"/>
      <c r="B311" s="8"/>
      <c r="C311" s="12"/>
      <c r="D311" s="12"/>
      <c r="E311" s="12"/>
      <c r="F311" s="12"/>
      <c r="G311" s="12"/>
      <c r="H311" s="12"/>
      <c r="I311" s="12"/>
      <c r="J311" s="12"/>
      <c r="K311" s="143">
        <v>0</v>
      </c>
      <c r="L311" s="12"/>
      <c r="M311" s="143">
        <f t="shared" si="14"/>
        <v>0</v>
      </c>
      <c r="N311" s="12"/>
      <c r="O311" s="143">
        <f t="shared" si="13"/>
        <v>0</v>
      </c>
      <c r="P311" s="12"/>
      <c r="Q311" s="12"/>
    </row>
    <row r="312" spans="1:17" s="4" customFormat="1" ht="15.75" x14ac:dyDescent="0.25">
      <c r="A312" s="9"/>
      <c r="B312" s="8"/>
      <c r="C312" s="12"/>
      <c r="D312" s="12"/>
      <c r="E312" s="12"/>
      <c r="F312" s="12"/>
      <c r="G312" s="12"/>
      <c r="H312" s="12"/>
      <c r="I312" s="12"/>
      <c r="J312" s="12"/>
      <c r="K312" s="143">
        <v>0</v>
      </c>
      <c r="L312" s="12"/>
      <c r="M312" s="143">
        <f t="shared" si="14"/>
        <v>0</v>
      </c>
      <c r="N312" s="12"/>
      <c r="O312" s="143">
        <f t="shared" si="13"/>
        <v>0</v>
      </c>
      <c r="P312" s="12"/>
      <c r="Q312" s="12"/>
    </row>
    <row r="313" spans="1:17" s="4" customFormat="1" ht="15.75" x14ac:dyDescent="0.25">
      <c r="A313" s="9"/>
      <c r="B313" s="8"/>
      <c r="C313" s="12"/>
      <c r="D313" s="12"/>
      <c r="E313" s="12"/>
      <c r="F313" s="12"/>
      <c r="G313" s="12"/>
      <c r="H313" s="12"/>
      <c r="I313" s="12"/>
      <c r="J313" s="12"/>
      <c r="K313" s="143">
        <v>0</v>
      </c>
      <c r="L313" s="12"/>
      <c r="M313" s="143">
        <f t="shared" si="14"/>
        <v>0</v>
      </c>
      <c r="N313" s="12"/>
      <c r="O313" s="143">
        <f t="shared" si="13"/>
        <v>0</v>
      </c>
      <c r="P313" s="12"/>
      <c r="Q313" s="12"/>
    </row>
    <row r="314" spans="1:17" s="4" customFormat="1" ht="15.75" x14ac:dyDescent="0.25">
      <c r="A314" s="9"/>
      <c r="B314" s="8"/>
      <c r="C314" s="12"/>
      <c r="D314" s="12"/>
      <c r="E314" s="12"/>
      <c r="F314" s="12"/>
      <c r="G314" s="12"/>
      <c r="H314" s="12"/>
      <c r="I314" s="12"/>
      <c r="J314" s="12"/>
      <c r="K314" s="143">
        <v>0</v>
      </c>
      <c r="L314" s="12"/>
      <c r="M314" s="143">
        <f t="shared" si="14"/>
        <v>0</v>
      </c>
      <c r="N314" s="12"/>
      <c r="O314" s="143">
        <f t="shared" si="13"/>
        <v>0</v>
      </c>
      <c r="P314" s="12"/>
      <c r="Q314" s="12"/>
    </row>
    <row r="315" spans="1:17" s="4" customFormat="1" ht="15.75" x14ac:dyDescent="0.25">
      <c r="A315" s="9"/>
      <c r="B315" s="8"/>
      <c r="C315" s="12"/>
      <c r="D315" s="12"/>
      <c r="E315" s="12"/>
      <c r="F315" s="12"/>
      <c r="G315" s="12"/>
      <c r="H315" s="12"/>
      <c r="I315" s="12"/>
      <c r="J315" s="12"/>
      <c r="K315" s="143">
        <v>0</v>
      </c>
      <c r="L315" s="12"/>
      <c r="M315" s="143">
        <f t="shared" si="14"/>
        <v>0</v>
      </c>
      <c r="N315" s="12"/>
      <c r="O315" s="143">
        <f t="shared" si="13"/>
        <v>0</v>
      </c>
      <c r="P315" s="12"/>
      <c r="Q315" s="12"/>
    </row>
    <row r="316" spans="1:17" s="4" customFormat="1" ht="15.75" x14ac:dyDescent="0.25">
      <c r="A316" s="9"/>
      <c r="B316" s="8"/>
      <c r="C316" s="12"/>
      <c r="D316" s="12"/>
      <c r="E316" s="12"/>
      <c r="F316" s="12"/>
      <c r="G316" s="12"/>
      <c r="H316" s="12"/>
      <c r="I316" s="12"/>
      <c r="J316" s="12"/>
      <c r="K316" s="143">
        <v>0</v>
      </c>
      <c r="L316" s="12"/>
      <c r="M316" s="143">
        <f t="shared" si="14"/>
        <v>0</v>
      </c>
      <c r="N316" s="12"/>
      <c r="O316" s="143">
        <f t="shared" si="13"/>
        <v>0</v>
      </c>
      <c r="P316" s="12"/>
      <c r="Q316" s="12"/>
    </row>
    <row r="317" spans="1:17" s="4" customFormat="1" ht="15.75" x14ac:dyDescent="0.25">
      <c r="A317" s="9"/>
      <c r="B317" s="8"/>
      <c r="C317" s="12"/>
      <c r="D317" s="12"/>
      <c r="E317" s="12"/>
      <c r="F317" s="12"/>
      <c r="G317" s="12"/>
      <c r="H317" s="12"/>
      <c r="I317" s="12"/>
      <c r="J317" s="12"/>
      <c r="K317" s="143">
        <v>0</v>
      </c>
      <c r="L317" s="12"/>
      <c r="M317" s="143">
        <f t="shared" si="14"/>
        <v>0</v>
      </c>
      <c r="N317" s="12"/>
      <c r="O317" s="143">
        <f t="shared" si="13"/>
        <v>0</v>
      </c>
      <c r="P317" s="12"/>
      <c r="Q317" s="12"/>
    </row>
    <row r="318" spans="1:17" s="4" customFormat="1" ht="15.75" x14ac:dyDescent="0.25">
      <c r="A318" s="9"/>
      <c r="B318" s="8"/>
      <c r="C318" s="12"/>
      <c r="D318" s="12"/>
      <c r="E318" s="12"/>
      <c r="F318" s="12"/>
      <c r="G318" s="12"/>
      <c r="H318" s="12"/>
      <c r="I318" s="12"/>
      <c r="J318" s="12"/>
      <c r="K318" s="143">
        <v>0</v>
      </c>
      <c r="L318" s="12"/>
      <c r="M318" s="143">
        <f t="shared" si="14"/>
        <v>0</v>
      </c>
      <c r="N318" s="12"/>
      <c r="O318" s="143">
        <f t="shared" si="13"/>
        <v>0</v>
      </c>
      <c r="P318" s="12"/>
      <c r="Q318" s="12"/>
    </row>
    <row r="319" spans="1:17" s="4" customFormat="1" ht="15.75" x14ac:dyDescent="0.25">
      <c r="A319" s="9"/>
      <c r="B319" s="8"/>
      <c r="C319" s="12"/>
      <c r="D319" s="12"/>
      <c r="E319" s="12"/>
      <c r="F319" s="12"/>
      <c r="G319" s="12"/>
      <c r="H319" s="12"/>
      <c r="I319" s="12"/>
      <c r="J319" s="12"/>
      <c r="K319" s="143">
        <v>0</v>
      </c>
      <c r="L319" s="12"/>
      <c r="M319" s="143">
        <f t="shared" si="14"/>
        <v>0</v>
      </c>
      <c r="N319" s="12"/>
      <c r="O319" s="143">
        <f t="shared" si="13"/>
        <v>0</v>
      </c>
      <c r="P319" s="12"/>
      <c r="Q319" s="12"/>
    </row>
    <row r="320" spans="1:17" s="4" customFormat="1" ht="15.75" x14ac:dyDescent="0.25">
      <c r="A320" s="9"/>
      <c r="B320" s="8"/>
      <c r="C320" s="12"/>
      <c r="D320" s="12"/>
      <c r="E320" s="12"/>
      <c r="F320" s="12"/>
      <c r="G320" s="12"/>
      <c r="H320" s="12"/>
      <c r="I320" s="12"/>
      <c r="J320" s="12"/>
      <c r="K320" s="143">
        <v>0</v>
      </c>
      <c r="L320" s="12"/>
      <c r="M320" s="143">
        <f t="shared" si="14"/>
        <v>0</v>
      </c>
      <c r="N320" s="12"/>
      <c r="O320" s="143">
        <f t="shared" si="13"/>
        <v>0</v>
      </c>
      <c r="P320" s="12"/>
      <c r="Q320" s="12"/>
    </row>
    <row r="321" spans="1:17" s="4" customFormat="1" ht="15.75" x14ac:dyDescent="0.25">
      <c r="A321" s="9"/>
      <c r="B321" s="8"/>
      <c r="C321" s="12"/>
      <c r="D321" s="12"/>
      <c r="E321" s="12"/>
      <c r="F321" s="12"/>
      <c r="G321" s="12"/>
      <c r="H321" s="12"/>
      <c r="I321" s="12"/>
      <c r="J321" s="12"/>
      <c r="K321" s="143">
        <v>0</v>
      </c>
      <c r="L321" s="12"/>
      <c r="M321" s="143">
        <f t="shared" si="14"/>
        <v>0</v>
      </c>
      <c r="N321" s="12"/>
      <c r="O321" s="143">
        <f t="shared" si="13"/>
        <v>0</v>
      </c>
      <c r="P321" s="12"/>
      <c r="Q321" s="12"/>
    </row>
    <row r="322" spans="1:17" s="4" customFormat="1" ht="15.75" x14ac:dyDescent="0.25">
      <c r="A322" s="9"/>
      <c r="B322" s="8"/>
      <c r="C322" s="12"/>
      <c r="D322" s="12"/>
      <c r="E322" s="12"/>
      <c r="F322" s="12"/>
      <c r="G322" s="12"/>
      <c r="H322" s="12"/>
      <c r="I322" s="12"/>
      <c r="J322" s="12"/>
      <c r="K322" s="143">
        <v>0</v>
      </c>
      <c r="L322" s="12"/>
      <c r="M322" s="143">
        <f t="shared" si="14"/>
        <v>0</v>
      </c>
      <c r="N322" s="12"/>
      <c r="O322" s="143">
        <f t="shared" si="13"/>
        <v>0</v>
      </c>
      <c r="P322" s="12"/>
      <c r="Q322" s="12"/>
    </row>
    <row r="323" spans="1:17" s="4" customFormat="1" ht="15.75" x14ac:dyDescent="0.25">
      <c r="A323" s="9"/>
      <c r="B323" s="8"/>
      <c r="C323" s="12"/>
      <c r="D323" s="12"/>
      <c r="E323" s="12"/>
      <c r="F323" s="12"/>
      <c r="G323" s="12"/>
      <c r="H323" s="12"/>
      <c r="I323" s="12"/>
      <c r="J323" s="12"/>
      <c r="K323" s="143">
        <v>0</v>
      </c>
      <c r="L323" s="12"/>
      <c r="M323" s="143">
        <f t="shared" si="14"/>
        <v>0</v>
      </c>
      <c r="N323" s="12"/>
      <c r="O323" s="143">
        <f t="shared" si="13"/>
        <v>0</v>
      </c>
      <c r="P323" s="12"/>
      <c r="Q323" s="12"/>
    </row>
    <row r="324" spans="1:17" s="4" customFormat="1" ht="15.75" x14ac:dyDescent="0.25">
      <c r="A324" s="9"/>
      <c r="B324" s="8"/>
      <c r="C324" s="12"/>
      <c r="D324" s="12"/>
      <c r="E324" s="12"/>
      <c r="F324" s="12"/>
      <c r="G324" s="12"/>
      <c r="H324" s="12"/>
      <c r="I324" s="12"/>
      <c r="J324" s="12"/>
      <c r="K324" s="143">
        <v>0</v>
      </c>
      <c r="L324" s="12"/>
      <c r="M324" s="143">
        <f t="shared" si="14"/>
        <v>0</v>
      </c>
      <c r="N324" s="12"/>
      <c r="O324" s="143">
        <f t="shared" ref="O324:O387" si="15">K324</f>
        <v>0</v>
      </c>
      <c r="P324" s="12"/>
      <c r="Q324" s="12"/>
    </row>
    <row r="325" spans="1:17" s="4" customFormat="1" ht="15.75" x14ac:dyDescent="0.25">
      <c r="A325" s="9"/>
      <c r="B325" s="8"/>
      <c r="C325" s="12"/>
      <c r="D325" s="12"/>
      <c r="E325" s="12"/>
      <c r="F325" s="12"/>
      <c r="G325" s="12"/>
      <c r="H325" s="12"/>
      <c r="I325" s="12"/>
      <c r="J325" s="12"/>
      <c r="K325" s="143">
        <v>0</v>
      </c>
      <c r="L325" s="12"/>
      <c r="M325" s="143">
        <f t="shared" si="14"/>
        <v>0</v>
      </c>
      <c r="N325" s="12"/>
      <c r="O325" s="143">
        <f t="shared" si="15"/>
        <v>0</v>
      </c>
      <c r="P325" s="12"/>
      <c r="Q325" s="12"/>
    </row>
    <row r="326" spans="1:17" s="4" customFormat="1" ht="15.75" x14ac:dyDescent="0.25">
      <c r="A326" s="9"/>
      <c r="B326" s="8"/>
      <c r="C326" s="12"/>
      <c r="D326" s="12"/>
      <c r="E326" s="12"/>
      <c r="F326" s="12"/>
      <c r="G326" s="12"/>
      <c r="H326" s="12"/>
      <c r="I326" s="12"/>
      <c r="J326" s="12"/>
      <c r="K326" s="143">
        <v>0</v>
      </c>
      <c r="L326" s="12"/>
      <c r="M326" s="143">
        <f t="shared" si="14"/>
        <v>0</v>
      </c>
      <c r="N326" s="12"/>
      <c r="O326" s="143">
        <f t="shared" si="15"/>
        <v>0</v>
      </c>
      <c r="P326" s="12"/>
      <c r="Q326" s="12"/>
    </row>
    <row r="327" spans="1:17" s="4" customFormat="1" ht="15.75" x14ac:dyDescent="0.25">
      <c r="A327" s="9"/>
      <c r="B327" s="8"/>
      <c r="C327" s="12"/>
      <c r="D327" s="12"/>
      <c r="E327" s="12"/>
      <c r="F327" s="12"/>
      <c r="G327" s="12"/>
      <c r="H327" s="12"/>
      <c r="I327" s="12"/>
      <c r="J327" s="12"/>
      <c r="K327" s="143">
        <v>0</v>
      </c>
      <c r="L327" s="12"/>
      <c r="M327" s="143">
        <f t="shared" si="14"/>
        <v>0</v>
      </c>
      <c r="N327" s="12"/>
      <c r="O327" s="143">
        <f t="shared" si="15"/>
        <v>0</v>
      </c>
      <c r="P327" s="12"/>
      <c r="Q327" s="12"/>
    </row>
    <row r="328" spans="1:17" s="4" customFormat="1" ht="15.75" x14ac:dyDescent="0.25">
      <c r="A328" s="9"/>
      <c r="B328" s="8"/>
      <c r="C328" s="12"/>
      <c r="D328" s="12"/>
      <c r="E328" s="12"/>
      <c r="F328" s="12"/>
      <c r="G328" s="12"/>
      <c r="H328" s="12"/>
      <c r="I328" s="12"/>
      <c r="J328" s="12"/>
      <c r="K328" s="143">
        <v>0</v>
      </c>
      <c r="L328" s="12"/>
      <c r="M328" s="143">
        <f t="shared" si="14"/>
        <v>0</v>
      </c>
      <c r="N328" s="12"/>
      <c r="O328" s="143">
        <f t="shared" si="15"/>
        <v>0</v>
      </c>
      <c r="P328" s="12"/>
      <c r="Q328" s="12"/>
    </row>
    <row r="329" spans="1:17" s="4" customFormat="1" ht="15.75" x14ac:dyDescent="0.25">
      <c r="A329" s="9"/>
      <c r="B329" s="8"/>
      <c r="C329" s="12"/>
      <c r="D329" s="12"/>
      <c r="E329" s="12"/>
      <c r="F329" s="12"/>
      <c r="G329" s="12"/>
      <c r="H329" s="12"/>
      <c r="I329" s="12"/>
      <c r="J329" s="12"/>
      <c r="K329" s="143">
        <v>0</v>
      </c>
      <c r="L329" s="12"/>
      <c r="M329" s="143">
        <f t="shared" si="14"/>
        <v>0</v>
      </c>
      <c r="N329" s="12"/>
      <c r="O329" s="143">
        <f t="shared" si="15"/>
        <v>0</v>
      </c>
      <c r="P329" s="12"/>
      <c r="Q329" s="12"/>
    </row>
    <row r="330" spans="1:17" s="4" customFormat="1" ht="15.75" x14ac:dyDescent="0.25">
      <c r="A330" s="9"/>
      <c r="B330" s="8"/>
      <c r="C330" s="12"/>
      <c r="D330" s="12"/>
      <c r="E330" s="12"/>
      <c r="F330" s="12"/>
      <c r="G330" s="12"/>
      <c r="H330" s="12"/>
      <c r="I330" s="12"/>
      <c r="J330" s="12"/>
      <c r="K330" s="143">
        <v>0</v>
      </c>
      <c r="L330" s="12"/>
      <c r="M330" s="143">
        <f t="shared" si="14"/>
        <v>0</v>
      </c>
      <c r="N330" s="12"/>
      <c r="O330" s="143">
        <f t="shared" si="15"/>
        <v>0</v>
      </c>
      <c r="P330" s="12"/>
      <c r="Q330" s="12"/>
    </row>
    <row r="331" spans="1:17" s="4" customFormat="1" ht="15.75" x14ac:dyDescent="0.25">
      <c r="A331" s="9"/>
      <c r="B331" s="8"/>
      <c r="C331" s="12"/>
      <c r="D331" s="12"/>
      <c r="E331" s="12"/>
      <c r="F331" s="12"/>
      <c r="G331" s="12"/>
      <c r="H331" s="12"/>
      <c r="I331" s="12"/>
      <c r="J331" s="12"/>
      <c r="K331" s="143">
        <v>0</v>
      </c>
      <c r="L331" s="12"/>
      <c r="M331" s="143">
        <f t="shared" ref="M331:M394" si="16">K331+L331</f>
        <v>0</v>
      </c>
      <c r="N331" s="12"/>
      <c r="O331" s="143">
        <f t="shared" si="15"/>
        <v>0</v>
      </c>
      <c r="P331" s="12"/>
      <c r="Q331" s="12"/>
    </row>
    <row r="332" spans="1:17" s="4" customFormat="1" ht="15.75" x14ac:dyDescent="0.25">
      <c r="A332" s="9"/>
      <c r="B332" s="8"/>
      <c r="C332" s="12"/>
      <c r="D332" s="12"/>
      <c r="E332" s="12"/>
      <c r="F332" s="12"/>
      <c r="G332" s="12"/>
      <c r="H332" s="12"/>
      <c r="I332" s="12"/>
      <c r="J332" s="12"/>
      <c r="K332" s="143">
        <v>0</v>
      </c>
      <c r="L332" s="12"/>
      <c r="M332" s="143">
        <f t="shared" si="16"/>
        <v>0</v>
      </c>
      <c r="N332" s="12"/>
      <c r="O332" s="143">
        <f t="shared" si="15"/>
        <v>0</v>
      </c>
      <c r="P332" s="12"/>
      <c r="Q332" s="12"/>
    </row>
    <row r="333" spans="1:17" s="4" customFormat="1" ht="15.75" x14ac:dyDescent="0.25">
      <c r="A333" s="9"/>
      <c r="B333" s="8"/>
      <c r="C333" s="12"/>
      <c r="D333" s="12"/>
      <c r="E333" s="12"/>
      <c r="F333" s="12"/>
      <c r="G333" s="12"/>
      <c r="H333" s="12"/>
      <c r="I333" s="12"/>
      <c r="J333" s="12"/>
      <c r="K333" s="143">
        <v>0</v>
      </c>
      <c r="L333" s="12"/>
      <c r="M333" s="143">
        <f t="shared" si="16"/>
        <v>0</v>
      </c>
      <c r="N333" s="12"/>
      <c r="O333" s="143">
        <f t="shared" si="15"/>
        <v>0</v>
      </c>
      <c r="P333" s="12"/>
      <c r="Q333" s="12"/>
    </row>
    <row r="334" spans="1:17" s="4" customFormat="1" ht="15.75" x14ac:dyDescent="0.25">
      <c r="A334" s="9"/>
      <c r="B334" s="8"/>
      <c r="C334" s="12"/>
      <c r="D334" s="12"/>
      <c r="E334" s="12"/>
      <c r="F334" s="12"/>
      <c r="G334" s="12"/>
      <c r="H334" s="12"/>
      <c r="I334" s="12"/>
      <c r="J334" s="12"/>
      <c r="K334" s="143">
        <v>0</v>
      </c>
      <c r="L334" s="12"/>
      <c r="M334" s="143">
        <f t="shared" si="16"/>
        <v>0</v>
      </c>
      <c r="N334" s="12"/>
      <c r="O334" s="143">
        <f t="shared" si="15"/>
        <v>0</v>
      </c>
      <c r="P334" s="12"/>
      <c r="Q334" s="12"/>
    </row>
    <row r="335" spans="1:17" s="4" customFormat="1" ht="15.75" x14ac:dyDescent="0.25">
      <c r="A335" s="9"/>
      <c r="B335" s="8"/>
      <c r="C335" s="12"/>
      <c r="D335" s="12"/>
      <c r="E335" s="12"/>
      <c r="F335" s="12"/>
      <c r="G335" s="12"/>
      <c r="H335" s="12"/>
      <c r="I335" s="12"/>
      <c r="J335" s="12"/>
      <c r="K335" s="143">
        <v>0</v>
      </c>
      <c r="L335" s="12"/>
      <c r="M335" s="143">
        <f t="shared" si="16"/>
        <v>0</v>
      </c>
      <c r="N335" s="12"/>
      <c r="O335" s="143">
        <f t="shared" si="15"/>
        <v>0</v>
      </c>
      <c r="P335" s="12"/>
      <c r="Q335" s="12"/>
    </row>
    <row r="336" spans="1:17" s="4" customFormat="1" ht="15.75" x14ac:dyDescent="0.25">
      <c r="A336" s="9"/>
      <c r="B336" s="8"/>
      <c r="C336" s="12"/>
      <c r="D336" s="12"/>
      <c r="E336" s="12"/>
      <c r="F336" s="12"/>
      <c r="G336" s="12"/>
      <c r="H336" s="12"/>
      <c r="I336" s="12"/>
      <c r="J336" s="12"/>
      <c r="K336" s="143">
        <v>0</v>
      </c>
      <c r="L336" s="12"/>
      <c r="M336" s="143">
        <f t="shared" si="16"/>
        <v>0</v>
      </c>
      <c r="N336" s="12"/>
      <c r="O336" s="143">
        <f t="shared" si="15"/>
        <v>0</v>
      </c>
      <c r="P336" s="12"/>
      <c r="Q336" s="12"/>
    </row>
    <row r="337" spans="1:17" s="4" customFormat="1" ht="15.75" x14ac:dyDescent="0.25">
      <c r="A337" s="9"/>
      <c r="B337" s="8"/>
      <c r="C337" s="12"/>
      <c r="D337" s="12"/>
      <c r="E337" s="12"/>
      <c r="F337" s="12"/>
      <c r="G337" s="12"/>
      <c r="H337" s="12"/>
      <c r="I337" s="12"/>
      <c r="J337" s="12"/>
      <c r="K337" s="143">
        <v>0</v>
      </c>
      <c r="L337" s="12"/>
      <c r="M337" s="143">
        <f t="shared" si="16"/>
        <v>0</v>
      </c>
      <c r="N337" s="12"/>
      <c r="O337" s="143">
        <f t="shared" si="15"/>
        <v>0</v>
      </c>
      <c r="P337" s="12"/>
      <c r="Q337" s="12"/>
    </row>
    <row r="338" spans="1:17" s="4" customFormat="1" ht="15.75" x14ac:dyDescent="0.25">
      <c r="A338" s="9"/>
      <c r="B338" s="8"/>
      <c r="C338" s="12"/>
      <c r="D338" s="12"/>
      <c r="E338" s="12"/>
      <c r="F338" s="12"/>
      <c r="G338" s="12"/>
      <c r="H338" s="12"/>
      <c r="I338" s="12"/>
      <c r="J338" s="12"/>
      <c r="K338" s="143">
        <v>0</v>
      </c>
      <c r="L338" s="12"/>
      <c r="M338" s="143">
        <f t="shared" si="16"/>
        <v>0</v>
      </c>
      <c r="N338" s="12"/>
      <c r="O338" s="143">
        <f t="shared" si="15"/>
        <v>0</v>
      </c>
      <c r="P338" s="12"/>
      <c r="Q338" s="12"/>
    </row>
    <row r="339" spans="1:17" s="4" customFormat="1" ht="15.75" x14ac:dyDescent="0.25">
      <c r="A339" s="9"/>
      <c r="B339" s="8"/>
      <c r="C339" s="12"/>
      <c r="D339" s="12"/>
      <c r="E339" s="12"/>
      <c r="F339" s="12"/>
      <c r="G339" s="12"/>
      <c r="H339" s="12"/>
      <c r="I339" s="12"/>
      <c r="J339" s="12"/>
      <c r="K339" s="143">
        <v>0</v>
      </c>
      <c r="L339" s="12"/>
      <c r="M339" s="143">
        <f t="shared" si="16"/>
        <v>0</v>
      </c>
      <c r="N339" s="12"/>
      <c r="O339" s="143">
        <f t="shared" si="15"/>
        <v>0</v>
      </c>
      <c r="P339" s="12"/>
      <c r="Q339" s="12"/>
    </row>
    <row r="340" spans="1:17" s="4" customFormat="1" ht="15.75" x14ac:dyDescent="0.25">
      <c r="A340" s="9"/>
      <c r="B340" s="8"/>
      <c r="C340" s="12"/>
      <c r="D340" s="12"/>
      <c r="E340" s="12"/>
      <c r="F340" s="12"/>
      <c r="G340" s="12"/>
      <c r="H340" s="12"/>
      <c r="I340" s="12"/>
      <c r="J340" s="12"/>
      <c r="K340" s="143">
        <v>0</v>
      </c>
      <c r="L340" s="12"/>
      <c r="M340" s="143">
        <f t="shared" si="16"/>
        <v>0</v>
      </c>
      <c r="N340" s="12"/>
      <c r="O340" s="143">
        <f t="shared" si="15"/>
        <v>0</v>
      </c>
      <c r="P340" s="12"/>
      <c r="Q340" s="12"/>
    </row>
    <row r="341" spans="1:17" s="4" customFormat="1" ht="15.75" x14ac:dyDescent="0.25">
      <c r="A341" s="9"/>
      <c r="B341" s="8"/>
      <c r="C341" s="12"/>
      <c r="D341" s="12"/>
      <c r="E341" s="12"/>
      <c r="F341" s="12"/>
      <c r="G341" s="12"/>
      <c r="H341" s="12"/>
      <c r="I341" s="12"/>
      <c r="J341" s="12"/>
      <c r="K341" s="143">
        <v>0</v>
      </c>
      <c r="L341" s="12"/>
      <c r="M341" s="143">
        <f t="shared" si="16"/>
        <v>0</v>
      </c>
      <c r="N341" s="12"/>
      <c r="O341" s="143">
        <f t="shared" si="15"/>
        <v>0</v>
      </c>
      <c r="P341" s="12"/>
      <c r="Q341" s="12"/>
    </row>
    <row r="342" spans="1:17" s="4" customFormat="1" ht="15.75" x14ac:dyDescent="0.25">
      <c r="A342" s="9"/>
      <c r="B342" s="8"/>
      <c r="C342" s="12"/>
      <c r="D342" s="12"/>
      <c r="E342" s="12"/>
      <c r="F342" s="12"/>
      <c r="G342" s="12"/>
      <c r="H342" s="12"/>
      <c r="I342" s="12"/>
      <c r="J342" s="12"/>
      <c r="K342" s="143">
        <v>0</v>
      </c>
      <c r="L342" s="12"/>
      <c r="M342" s="143">
        <f t="shared" si="16"/>
        <v>0</v>
      </c>
      <c r="N342" s="12"/>
      <c r="O342" s="143">
        <f t="shared" si="15"/>
        <v>0</v>
      </c>
      <c r="P342" s="12"/>
      <c r="Q342" s="12"/>
    </row>
    <row r="343" spans="1:17" s="4" customFormat="1" ht="15.75" x14ac:dyDescent="0.25">
      <c r="A343" s="9"/>
      <c r="B343" s="8"/>
      <c r="C343" s="12"/>
      <c r="D343" s="12"/>
      <c r="E343" s="12"/>
      <c r="F343" s="12"/>
      <c r="G343" s="12"/>
      <c r="H343" s="12"/>
      <c r="I343" s="12"/>
      <c r="J343" s="12"/>
      <c r="K343" s="143">
        <v>0</v>
      </c>
      <c r="L343" s="12"/>
      <c r="M343" s="143">
        <f t="shared" si="16"/>
        <v>0</v>
      </c>
      <c r="N343" s="12"/>
      <c r="O343" s="143">
        <f t="shared" si="15"/>
        <v>0</v>
      </c>
      <c r="P343" s="12"/>
      <c r="Q343" s="12"/>
    </row>
    <row r="344" spans="1:17" s="4" customFormat="1" ht="15.75" x14ac:dyDescent="0.25">
      <c r="A344" s="9"/>
      <c r="B344" s="8"/>
      <c r="C344" s="12"/>
      <c r="D344" s="12"/>
      <c r="E344" s="12"/>
      <c r="F344" s="12"/>
      <c r="G344" s="12"/>
      <c r="H344" s="12"/>
      <c r="I344" s="12"/>
      <c r="J344" s="12"/>
      <c r="K344" s="143">
        <v>0</v>
      </c>
      <c r="L344" s="12"/>
      <c r="M344" s="143">
        <f t="shared" si="16"/>
        <v>0</v>
      </c>
      <c r="N344" s="12"/>
      <c r="O344" s="143">
        <f t="shared" si="15"/>
        <v>0</v>
      </c>
      <c r="P344" s="12"/>
      <c r="Q344" s="12"/>
    </row>
    <row r="345" spans="1:17" s="4" customFormat="1" ht="15.75" x14ac:dyDescent="0.25">
      <c r="A345" s="9"/>
      <c r="B345" s="8"/>
      <c r="C345" s="12"/>
      <c r="D345" s="12"/>
      <c r="E345" s="12"/>
      <c r="F345" s="12"/>
      <c r="G345" s="12"/>
      <c r="H345" s="12"/>
      <c r="I345" s="12"/>
      <c r="J345" s="12"/>
      <c r="K345" s="143">
        <v>0</v>
      </c>
      <c r="L345" s="12"/>
      <c r="M345" s="143">
        <f t="shared" si="16"/>
        <v>0</v>
      </c>
      <c r="N345" s="12"/>
      <c r="O345" s="143">
        <f t="shared" si="15"/>
        <v>0</v>
      </c>
      <c r="P345" s="12"/>
      <c r="Q345" s="12"/>
    </row>
    <row r="346" spans="1:17" s="4" customFormat="1" ht="15.75" x14ac:dyDescent="0.25">
      <c r="A346" s="9"/>
      <c r="B346" s="8"/>
      <c r="C346" s="12"/>
      <c r="D346" s="12"/>
      <c r="E346" s="12"/>
      <c r="F346" s="12"/>
      <c r="G346" s="12"/>
      <c r="H346" s="12"/>
      <c r="I346" s="12"/>
      <c r="J346" s="12"/>
      <c r="K346" s="143">
        <v>0</v>
      </c>
      <c r="L346" s="12"/>
      <c r="M346" s="143">
        <f t="shared" si="16"/>
        <v>0</v>
      </c>
      <c r="N346" s="12"/>
      <c r="O346" s="143">
        <f t="shared" si="15"/>
        <v>0</v>
      </c>
      <c r="P346" s="12"/>
      <c r="Q346" s="12"/>
    </row>
    <row r="347" spans="1:17" s="4" customFormat="1" ht="15.75" x14ac:dyDescent="0.25">
      <c r="A347" s="9"/>
      <c r="B347" s="8"/>
      <c r="C347" s="12"/>
      <c r="D347" s="12"/>
      <c r="E347" s="12"/>
      <c r="F347" s="12"/>
      <c r="G347" s="12"/>
      <c r="H347" s="12"/>
      <c r="I347" s="12"/>
      <c r="J347" s="12"/>
      <c r="K347" s="143">
        <v>0</v>
      </c>
      <c r="L347" s="12"/>
      <c r="M347" s="143">
        <f t="shared" si="16"/>
        <v>0</v>
      </c>
      <c r="N347" s="12"/>
      <c r="O347" s="143">
        <f t="shared" si="15"/>
        <v>0</v>
      </c>
      <c r="P347" s="12"/>
      <c r="Q347" s="12"/>
    </row>
    <row r="348" spans="1:17" s="4" customFormat="1" ht="15.75" x14ac:dyDescent="0.25">
      <c r="A348" s="9"/>
      <c r="B348" s="8"/>
      <c r="C348" s="12"/>
      <c r="D348" s="12"/>
      <c r="E348" s="12"/>
      <c r="F348" s="12"/>
      <c r="G348" s="12"/>
      <c r="H348" s="12"/>
      <c r="I348" s="12"/>
      <c r="J348" s="12"/>
      <c r="K348" s="143">
        <v>0</v>
      </c>
      <c r="L348" s="12"/>
      <c r="M348" s="143">
        <f t="shared" si="16"/>
        <v>0</v>
      </c>
      <c r="N348" s="12"/>
      <c r="O348" s="143">
        <f t="shared" si="15"/>
        <v>0</v>
      </c>
      <c r="P348" s="12"/>
      <c r="Q348" s="12"/>
    </row>
    <row r="349" spans="1:17" s="4" customFormat="1" ht="15.75" x14ac:dyDescent="0.25">
      <c r="A349" s="9"/>
      <c r="B349" s="8"/>
      <c r="C349" s="12"/>
      <c r="D349" s="12"/>
      <c r="E349" s="12"/>
      <c r="F349" s="12"/>
      <c r="G349" s="12"/>
      <c r="H349" s="12"/>
      <c r="I349" s="12"/>
      <c r="J349" s="12"/>
      <c r="K349" s="143">
        <v>0</v>
      </c>
      <c r="L349" s="12"/>
      <c r="M349" s="143">
        <f t="shared" si="16"/>
        <v>0</v>
      </c>
      <c r="N349" s="12"/>
      <c r="O349" s="143">
        <f t="shared" si="15"/>
        <v>0</v>
      </c>
      <c r="P349" s="12"/>
      <c r="Q349" s="12"/>
    </row>
    <row r="350" spans="1:17" s="4" customFormat="1" ht="15.75" x14ac:dyDescent="0.25">
      <c r="A350" s="9"/>
      <c r="B350" s="8"/>
      <c r="C350" s="12"/>
      <c r="D350" s="12"/>
      <c r="E350" s="12"/>
      <c r="F350" s="12"/>
      <c r="G350" s="12"/>
      <c r="H350" s="12"/>
      <c r="I350" s="12"/>
      <c r="J350" s="12"/>
      <c r="K350" s="143">
        <v>0</v>
      </c>
      <c r="L350" s="12"/>
      <c r="M350" s="143">
        <f t="shared" si="16"/>
        <v>0</v>
      </c>
      <c r="N350" s="12"/>
      <c r="O350" s="143">
        <f t="shared" si="15"/>
        <v>0</v>
      </c>
      <c r="P350" s="12"/>
      <c r="Q350" s="12"/>
    </row>
    <row r="351" spans="1:17" s="4" customFormat="1" ht="15.75" x14ac:dyDescent="0.25">
      <c r="A351" s="9"/>
      <c r="B351" s="8"/>
      <c r="C351" s="12"/>
      <c r="D351" s="12"/>
      <c r="E351" s="12"/>
      <c r="F351" s="12"/>
      <c r="G351" s="12"/>
      <c r="H351" s="12"/>
      <c r="I351" s="12"/>
      <c r="J351" s="12"/>
      <c r="K351" s="143">
        <v>0</v>
      </c>
      <c r="L351" s="12"/>
      <c r="M351" s="143">
        <f t="shared" si="16"/>
        <v>0</v>
      </c>
      <c r="N351" s="12"/>
      <c r="O351" s="143">
        <f t="shared" si="15"/>
        <v>0</v>
      </c>
      <c r="P351" s="12"/>
      <c r="Q351" s="12"/>
    </row>
    <row r="352" spans="1:17" s="4" customFormat="1" ht="15.75" x14ac:dyDescent="0.25">
      <c r="A352" s="9"/>
      <c r="B352" s="8"/>
      <c r="C352" s="12"/>
      <c r="D352" s="12"/>
      <c r="E352" s="12"/>
      <c r="F352" s="12"/>
      <c r="G352" s="12"/>
      <c r="H352" s="12"/>
      <c r="I352" s="12"/>
      <c r="J352" s="12"/>
      <c r="K352" s="143">
        <v>0</v>
      </c>
      <c r="L352" s="12"/>
      <c r="M352" s="143">
        <f t="shared" si="16"/>
        <v>0</v>
      </c>
      <c r="N352" s="12"/>
      <c r="O352" s="143">
        <f t="shared" si="15"/>
        <v>0</v>
      </c>
      <c r="P352" s="12"/>
      <c r="Q352" s="12"/>
    </row>
    <row r="353" spans="1:17" s="4" customFormat="1" ht="15.75" x14ac:dyDescent="0.25">
      <c r="A353" s="9"/>
      <c r="B353" s="8"/>
      <c r="C353" s="12"/>
      <c r="D353" s="12"/>
      <c r="E353" s="12"/>
      <c r="F353" s="12"/>
      <c r="G353" s="12"/>
      <c r="H353" s="12"/>
      <c r="I353" s="12"/>
      <c r="J353" s="12"/>
      <c r="K353" s="143">
        <v>0</v>
      </c>
      <c r="L353" s="12"/>
      <c r="M353" s="143">
        <f t="shared" si="16"/>
        <v>0</v>
      </c>
      <c r="N353" s="12"/>
      <c r="O353" s="143">
        <f t="shared" si="15"/>
        <v>0</v>
      </c>
      <c r="P353" s="12"/>
      <c r="Q353" s="12"/>
    </row>
    <row r="354" spans="1:17" s="4" customFormat="1" ht="15.75" x14ac:dyDescent="0.25">
      <c r="A354" s="9"/>
      <c r="B354" s="8"/>
      <c r="C354" s="12"/>
      <c r="D354" s="12"/>
      <c r="E354" s="12"/>
      <c r="F354" s="12"/>
      <c r="G354" s="12"/>
      <c r="H354" s="12"/>
      <c r="I354" s="12"/>
      <c r="J354" s="12"/>
      <c r="K354" s="143">
        <v>0</v>
      </c>
      <c r="L354" s="12"/>
      <c r="M354" s="143">
        <f t="shared" si="16"/>
        <v>0</v>
      </c>
      <c r="N354" s="12"/>
      <c r="O354" s="143">
        <f t="shared" si="15"/>
        <v>0</v>
      </c>
      <c r="P354" s="12"/>
      <c r="Q354" s="12"/>
    </row>
    <row r="355" spans="1:17" s="4" customFormat="1" ht="15.75" x14ac:dyDescent="0.25">
      <c r="A355" s="9"/>
      <c r="B355" s="8"/>
      <c r="C355" s="12"/>
      <c r="D355" s="12"/>
      <c r="E355" s="12"/>
      <c r="F355" s="12"/>
      <c r="G355" s="12"/>
      <c r="H355" s="12"/>
      <c r="I355" s="12"/>
      <c r="J355" s="12"/>
      <c r="K355" s="143">
        <v>0</v>
      </c>
      <c r="L355" s="12"/>
      <c r="M355" s="143">
        <f t="shared" si="16"/>
        <v>0</v>
      </c>
      <c r="N355" s="12"/>
      <c r="O355" s="143">
        <f t="shared" si="15"/>
        <v>0</v>
      </c>
      <c r="P355" s="12"/>
      <c r="Q355" s="12"/>
    </row>
    <row r="356" spans="1:17" s="4" customFormat="1" ht="15.75" x14ac:dyDescent="0.25">
      <c r="A356" s="9"/>
      <c r="B356" s="8"/>
      <c r="C356" s="12"/>
      <c r="D356" s="12"/>
      <c r="E356" s="12"/>
      <c r="F356" s="12"/>
      <c r="G356" s="12"/>
      <c r="H356" s="12"/>
      <c r="I356" s="12"/>
      <c r="J356" s="12"/>
      <c r="K356" s="143">
        <v>0</v>
      </c>
      <c r="L356" s="12"/>
      <c r="M356" s="143">
        <f t="shared" si="16"/>
        <v>0</v>
      </c>
      <c r="N356" s="12"/>
      <c r="O356" s="143">
        <f t="shared" si="15"/>
        <v>0</v>
      </c>
      <c r="P356" s="12"/>
      <c r="Q356" s="12"/>
    </row>
    <row r="357" spans="1:17" s="4" customFormat="1" ht="15.75" x14ac:dyDescent="0.25">
      <c r="A357" s="9"/>
      <c r="B357" s="8"/>
      <c r="C357" s="12"/>
      <c r="D357" s="12"/>
      <c r="E357" s="12"/>
      <c r="F357" s="12"/>
      <c r="G357" s="12"/>
      <c r="H357" s="12"/>
      <c r="I357" s="12"/>
      <c r="J357" s="12"/>
      <c r="K357" s="143">
        <v>0</v>
      </c>
      <c r="L357" s="12"/>
      <c r="M357" s="143">
        <f t="shared" si="16"/>
        <v>0</v>
      </c>
      <c r="N357" s="12"/>
      <c r="O357" s="143">
        <f t="shared" si="15"/>
        <v>0</v>
      </c>
      <c r="P357" s="12"/>
      <c r="Q357" s="12"/>
    </row>
    <row r="358" spans="1:17" s="4" customFormat="1" ht="15.75" x14ac:dyDescent="0.25">
      <c r="A358" s="9"/>
      <c r="B358" s="8"/>
      <c r="C358" s="12"/>
      <c r="D358" s="12"/>
      <c r="E358" s="12"/>
      <c r="F358" s="12"/>
      <c r="G358" s="12"/>
      <c r="H358" s="12"/>
      <c r="I358" s="12"/>
      <c r="J358" s="12"/>
      <c r="K358" s="143">
        <v>0</v>
      </c>
      <c r="L358" s="12"/>
      <c r="M358" s="143">
        <f t="shared" si="16"/>
        <v>0</v>
      </c>
      <c r="N358" s="12"/>
      <c r="O358" s="143">
        <f t="shared" si="15"/>
        <v>0</v>
      </c>
      <c r="P358" s="12"/>
      <c r="Q358" s="12"/>
    </row>
    <row r="359" spans="1:17" s="4" customFormat="1" ht="15.75" x14ac:dyDescent="0.25">
      <c r="A359" s="9"/>
      <c r="B359" s="8"/>
      <c r="C359" s="12"/>
      <c r="D359" s="12"/>
      <c r="E359" s="12"/>
      <c r="F359" s="12"/>
      <c r="G359" s="12"/>
      <c r="H359" s="12"/>
      <c r="I359" s="12"/>
      <c r="J359" s="12"/>
      <c r="K359" s="143">
        <v>0</v>
      </c>
      <c r="L359" s="12"/>
      <c r="M359" s="143">
        <f t="shared" si="16"/>
        <v>0</v>
      </c>
      <c r="N359" s="12"/>
      <c r="O359" s="143">
        <f t="shared" si="15"/>
        <v>0</v>
      </c>
      <c r="P359" s="12"/>
      <c r="Q359" s="12"/>
    </row>
    <row r="360" spans="1:17" s="4" customFormat="1" ht="15.75" x14ac:dyDescent="0.25">
      <c r="A360" s="9"/>
      <c r="B360" s="8"/>
      <c r="C360" s="12"/>
      <c r="D360" s="12"/>
      <c r="E360" s="12"/>
      <c r="F360" s="12"/>
      <c r="G360" s="12"/>
      <c r="H360" s="12"/>
      <c r="I360" s="12"/>
      <c r="J360" s="12"/>
      <c r="K360" s="143">
        <v>0</v>
      </c>
      <c r="L360" s="12"/>
      <c r="M360" s="143">
        <f t="shared" si="16"/>
        <v>0</v>
      </c>
      <c r="N360" s="12"/>
      <c r="O360" s="143">
        <f t="shared" si="15"/>
        <v>0</v>
      </c>
      <c r="P360" s="12"/>
      <c r="Q360" s="12"/>
    </row>
    <row r="361" spans="1:17" s="4" customFormat="1" ht="15.75" x14ac:dyDescent="0.25">
      <c r="A361" s="9"/>
      <c r="B361" s="8"/>
      <c r="C361" s="12"/>
      <c r="D361" s="12"/>
      <c r="E361" s="12"/>
      <c r="F361" s="12"/>
      <c r="G361" s="12"/>
      <c r="H361" s="12"/>
      <c r="I361" s="12"/>
      <c r="J361" s="12"/>
      <c r="K361" s="143">
        <v>0</v>
      </c>
      <c r="L361" s="12"/>
      <c r="M361" s="143">
        <f t="shared" si="16"/>
        <v>0</v>
      </c>
      <c r="N361" s="12"/>
      <c r="O361" s="143">
        <f t="shared" si="15"/>
        <v>0</v>
      </c>
      <c r="P361" s="12"/>
      <c r="Q361" s="12"/>
    </row>
    <row r="362" spans="1:17" s="4" customFormat="1" ht="15.75" x14ac:dyDescent="0.25">
      <c r="A362" s="9"/>
      <c r="B362" s="8"/>
      <c r="C362" s="12"/>
      <c r="D362" s="12"/>
      <c r="E362" s="12"/>
      <c r="F362" s="12"/>
      <c r="G362" s="12"/>
      <c r="H362" s="12"/>
      <c r="I362" s="12"/>
      <c r="J362" s="12"/>
      <c r="K362" s="143">
        <v>0</v>
      </c>
      <c r="L362" s="12"/>
      <c r="M362" s="143">
        <f t="shared" si="16"/>
        <v>0</v>
      </c>
      <c r="N362" s="12"/>
      <c r="O362" s="143">
        <f t="shared" si="15"/>
        <v>0</v>
      </c>
      <c r="P362" s="12"/>
      <c r="Q362" s="12"/>
    </row>
    <row r="363" spans="1:17" s="4" customFormat="1" ht="15.75" x14ac:dyDescent="0.25">
      <c r="A363" s="9"/>
      <c r="B363" s="8"/>
      <c r="C363" s="12"/>
      <c r="D363" s="12"/>
      <c r="E363" s="12"/>
      <c r="F363" s="12"/>
      <c r="G363" s="12"/>
      <c r="H363" s="12"/>
      <c r="I363" s="12"/>
      <c r="J363" s="12"/>
      <c r="K363" s="143">
        <v>0</v>
      </c>
      <c r="L363" s="12"/>
      <c r="M363" s="143">
        <f t="shared" si="16"/>
        <v>0</v>
      </c>
      <c r="N363" s="12"/>
      <c r="O363" s="143">
        <f t="shared" si="15"/>
        <v>0</v>
      </c>
      <c r="P363" s="12"/>
      <c r="Q363" s="12"/>
    </row>
    <row r="364" spans="1:17" s="4" customFormat="1" ht="15.75" x14ac:dyDescent="0.25">
      <c r="A364" s="9"/>
      <c r="B364" s="8"/>
      <c r="C364" s="12"/>
      <c r="D364" s="12"/>
      <c r="E364" s="12"/>
      <c r="F364" s="12"/>
      <c r="G364" s="12"/>
      <c r="H364" s="12"/>
      <c r="I364" s="12"/>
      <c r="J364" s="12"/>
      <c r="K364" s="143">
        <v>0</v>
      </c>
      <c r="L364" s="12"/>
      <c r="M364" s="143">
        <f t="shared" si="16"/>
        <v>0</v>
      </c>
      <c r="N364" s="12"/>
      <c r="O364" s="143">
        <f t="shared" si="15"/>
        <v>0</v>
      </c>
      <c r="P364" s="12"/>
      <c r="Q364" s="12"/>
    </row>
    <row r="365" spans="1:17" s="4" customFormat="1" ht="15.75" x14ac:dyDescent="0.25">
      <c r="A365" s="9"/>
      <c r="B365" s="8"/>
      <c r="C365" s="12"/>
      <c r="D365" s="12"/>
      <c r="E365" s="12"/>
      <c r="F365" s="12"/>
      <c r="G365" s="12"/>
      <c r="H365" s="12"/>
      <c r="I365" s="12"/>
      <c r="J365" s="12"/>
      <c r="K365" s="143">
        <v>0</v>
      </c>
      <c r="L365" s="12"/>
      <c r="M365" s="143">
        <f t="shared" si="16"/>
        <v>0</v>
      </c>
      <c r="N365" s="12"/>
      <c r="O365" s="143">
        <f t="shared" si="15"/>
        <v>0</v>
      </c>
      <c r="P365" s="12"/>
      <c r="Q365" s="12"/>
    </row>
    <row r="366" spans="1:17" s="4" customFormat="1" ht="15.75" x14ac:dyDescent="0.25">
      <c r="A366" s="9"/>
      <c r="B366" s="8"/>
      <c r="C366" s="12"/>
      <c r="D366" s="12"/>
      <c r="E366" s="12"/>
      <c r="F366" s="12"/>
      <c r="G366" s="12"/>
      <c r="H366" s="12"/>
      <c r="I366" s="12"/>
      <c r="J366" s="12"/>
      <c r="K366" s="143">
        <v>0</v>
      </c>
      <c r="L366" s="12"/>
      <c r="M366" s="143">
        <f t="shared" si="16"/>
        <v>0</v>
      </c>
      <c r="N366" s="12"/>
      <c r="O366" s="143">
        <f t="shared" si="15"/>
        <v>0</v>
      </c>
      <c r="P366" s="12"/>
      <c r="Q366" s="12"/>
    </row>
    <row r="367" spans="1:17" s="4" customFormat="1" ht="15.75" x14ac:dyDescent="0.25">
      <c r="A367" s="9"/>
      <c r="B367" s="8"/>
      <c r="C367" s="12"/>
      <c r="D367" s="12"/>
      <c r="E367" s="12"/>
      <c r="F367" s="12"/>
      <c r="G367" s="12"/>
      <c r="H367" s="12"/>
      <c r="I367" s="12"/>
      <c r="J367" s="12"/>
      <c r="K367" s="143">
        <v>0</v>
      </c>
      <c r="L367" s="12"/>
      <c r="M367" s="143">
        <f t="shared" si="16"/>
        <v>0</v>
      </c>
      <c r="N367" s="12"/>
      <c r="O367" s="143">
        <f t="shared" si="15"/>
        <v>0</v>
      </c>
      <c r="P367" s="12"/>
      <c r="Q367" s="12"/>
    </row>
    <row r="368" spans="1:17" s="4" customFormat="1" ht="15.75" x14ac:dyDescent="0.25">
      <c r="A368" s="9"/>
      <c r="B368" s="8"/>
      <c r="C368" s="12"/>
      <c r="D368" s="12"/>
      <c r="E368" s="12"/>
      <c r="F368" s="12"/>
      <c r="G368" s="12"/>
      <c r="H368" s="12"/>
      <c r="I368" s="12"/>
      <c r="J368" s="12"/>
      <c r="K368" s="143">
        <v>0</v>
      </c>
      <c r="L368" s="12"/>
      <c r="M368" s="143">
        <f t="shared" si="16"/>
        <v>0</v>
      </c>
      <c r="N368" s="12"/>
      <c r="O368" s="143">
        <f t="shared" si="15"/>
        <v>0</v>
      </c>
      <c r="P368" s="12"/>
      <c r="Q368" s="12"/>
    </row>
    <row r="369" spans="1:17" s="4" customFormat="1" ht="15.75" x14ac:dyDescent="0.25">
      <c r="A369" s="9"/>
      <c r="B369" s="8"/>
      <c r="C369" s="12"/>
      <c r="D369" s="12"/>
      <c r="E369" s="12"/>
      <c r="F369" s="12"/>
      <c r="G369" s="12"/>
      <c r="H369" s="12"/>
      <c r="I369" s="12"/>
      <c r="J369" s="12"/>
      <c r="K369" s="143">
        <v>0</v>
      </c>
      <c r="L369" s="12"/>
      <c r="M369" s="143">
        <f t="shared" si="16"/>
        <v>0</v>
      </c>
      <c r="N369" s="12"/>
      <c r="O369" s="143">
        <f t="shared" si="15"/>
        <v>0</v>
      </c>
      <c r="P369" s="12"/>
      <c r="Q369" s="12"/>
    </row>
    <row r="370" spans="1:17" s="4" customFormat="1" ht="15.75" x14ac:dyDescent="0.25">
      <c r="A370" s="9"/>
      <c r="B370" s="8"/>
      <c r="C370" s="12"/>
      <c r="D370" s="12"/>
      <c r="E370" s="12"/>
      <c r="F370" s="12"/>
      <c r="G370" s="12"/>
      <c r="H370" s="12"/>
      <c r="I370" s="12"/>
      <c r="J370" s="12"/>
      <c r="K370" s="143">
        <v>0</v>
      </c>
      <c r="L370" s="12"/>
      <c r="M370" s="143">
        <f t="shared" si="16"/>
        <v>0</v>
      </c>
      <c r="N370" s="12"/>
      <c r="O370" s="143">
        <f t="shared" si="15"/>
        <v>0</v>
      </c>
      <c r="P370" s="12"/>
      <c r="Q370" s="12"/>
    </row>
    <row r="371" spans="1:17" s="4" customFormat="1" ht="15.75" x14ac:dyDescent="0.25">
      <c r="A371" s="9"/>
      <c r="B371" s="8"/>
      <c r="C371" s="12"/>
      <c r="D371" s="12"/>
      <c r="E371" s="12"/>
      <c r="F371" s="12"/>
      <c r="G371" s="12"/>
      <c r="H371" s="12"/>
      <c r="I371" s="12"/>
      <c r="J371" s="12"/>
      <c r="K371" s="143">
        <v>0</v>
      </c>
      <c r="L371" s="12"/>
      <c r="M371" s="143">
        <f t="shared" si="16"/>
        <v>0</v>
      </c>
      <c r="N371" s="12"/>
      <c r="O371" s="143">
        <f t="shared" si="15"/>
        <v>0</v>
      </c>
      <c r="P371" s="12"/>
      <c r="Q371" s="12"/>
    </row>
    <row r="372" spans="1:17" s="4" customFormat="1" ht="15.75" x14ac:dyDescent="0.25">
      <c r="A372" s="9"/>
      <c r="B372" s="8"/>
      <c r="C372" s="12"/>
      <c r="D372" s="12"/>
      <c r="E372" s="12"/>
      <c r="F372" s="12"/>
      <c r="G372" s="12"/>
      <c r="H372" s="12"/>
      <c r="I372" s="12"/>
      <c r="J372" s="12"/>
      <c r="K372" s="143">
        <v>0</v>
      </c>
      <c r="L372" s="12"/>
      <c r="M372" s="143">
        <f t="shared" si="16"/>
        <v>0</v>
      </c>
      <c r="N372" s="12"/>
      <c r="O372" s="143">
        <f t="shared" si="15"/>
        <v>0</v>
      </c>
      <c r="P372" s="12"/>
      <c r="Q372" s="12"/>
    </row>
    <row r="373" spans="1:17" s="4" customFormat="1" ht="15.75" x14ac:dyDescent="0.25">
      <c r="A373" s="9"/>
      <c r="B373" s="8"/>
      <c r="C373" s="12"/>
      <c r="D373" s="12"/>
      <c r="E373" s="12"/>
      <c r="F373" s="12"/>
      <c r="G373" s="12"/>
      <c r="H373" s="12"/>
      <c r="I373" s="12"/>
      <c r="J373" s="12"/>
      <c r="K373" s="143">
        <v>0</v>
      </c>
      <c r="L373" s="12"/>
      <c r="M373" s="143">
        <f t="shared" si="16"/>
        <v>0</v>
      </c>
      <c r="N373" s="12"/>
      <c r="O373" s="143">
        <f t="shared" si="15"/>
        <v>0</v>
      </c>
      <c r="P373" s="12"/>
      <c r="Q373" s="12"/>
    </row>
    <row r="374" spans="1:17" s="4" customFormat="1" ht="15.75" x14ac:dyDescent="0.25">
      <c r="A374" s="9"/>
      <c r="B374" s="8"/>
      <c r="C374" s="12"/>
      <c r="D374" s="12"/>
      <c r="E374" s="12"/>
      <c r="F374" s="12"/>
      <c r="G374" s="12"/>
      <c r="H374" s="12"/>
      <c r="I374" s="12"/>
      <c r="J374" s="12"/>
      <c r="K374" s="143">
        <v>0</v>
      </c>
      <c r="L374" s="12"/>
      <c r="M374" s="143">
        <f t="shared" si="16"/>
        <v>0</v>
      </c>
      <c r="N374" s="12"/>
      <c r="O374" s="143">
        <f t="shared" si="15"/>
        <v>0</v>
      </c>
      <c r="P374" s="12"/>
      <c r="Q374" s="12"/>
    </row>
    <row r="375" spans="1:17" s="4" customFormat="1" ht="15.75" x14ac:dyDescent="0.25">
      <c r="A375" s="9"/>
      <c r="B375" s="8"/>
      <c r="C375" s="12"/>
      <c r="D375" s="12"/>
      <c r="E375" s="12"/>
      <c r="F375" s="12"/>
      <c r="G375" s="12"/>
      <c r="H375" s="12"/>
      <c r="I375" s="12"/>
      <c r="J375" s="12"/>
      <c r="K375" s="143">
        <v>0</v>
      </c>
      <c r="L375" s="12"/>
      <c r="M375" s="143">
        <f t="shared" si="16"/>
        <v>0</v>
      </c>
      <c r="N375" s="12"/>
      <c r="O375" s="143">
        <f t="shared" si="15"/>
        <v>0</v>
      </c>
      <c r="P375" s="12"/>
      <c r="Q375" s="12"/>
    </row>
    <row r="376" spans="1:17" s="4" customFormat="1" ht="15.75" x14ac:dyDescent="0.25">
      <c r="A376" s="9"/>
      <c r="B376" s="8"/>
      <c r="C376" s="12"/>
      <c r="D376" s="12"/>
      <c r="E376" s="12"/>
      <c r="F376" s="12"/>
      <c r="G376" s="12"/>
      <c r="H376" s="12"/>
      <c r="I376" s="12"/>
      <c r="J376" s="12"/>
      <c r="K376" s="143">
        <v>0</v>
      </c>
      <c r="L376" s="12"/>
      <c r="M376" s="143">
        <f t="shared" si="16"/>
        <v>0</v>
      </c>
      <c r="N376" s="12"/>
      <c r="O376" s="143">
        <f t="shared" si="15"/>
        <v>0</v>
      </c>
      <c r="P376" s="12"/>
      <c r="Q376" s="12"/>
    </row>
    <row r="377" spans="1:17" s="4" customFormat="1" ht="15.75" x14ac:dyDescent="0.25">
      <c r="A377" s="9"/>
      <c r="B377" s="8"/>
      <c r="C377" s="12"/>
      <c r="D377" s="12"/>
      <c r="E377" s="12"/>
      <c r="F377" s="12"/>
      <c r="G377" s="12"/>
      <c r="H377" s="12"/>
      <c r="I377" s="12"/>
      <c r="J377" s="12"/>
      <c r="K377" s="143">
        <v>0</v>
      </c>
      <c r="L377" s="12"/>
      <c r="M377" s="143">
        <f t="shared" si="16"/>
        <v>0</v>
      </c>
      <c r="N377" s="12"/>
      <c r="O377" s="143">
        <f t="shared" si="15"/>
        <v>0</v>
      </c>
      <c r="P377" s="12"/>
      <c r="Q377" s="12"/>
    </row>
    <row r="378" spans="1:17" s="4" customFormat="1" ht="15.75" x14ac:dyDescent="0.25">
      <c r="A378" s="9"/>
      <c r="B378" s="8"/>
      <c r="C378" s="12"/>
      <c r="D378" s="12"/>
      <c r="E378" s="12"/>
      <c r="F378" s="12"/>
      <c r="G378" s="12"/>
      <c r="H378" s="12"/>
      <c r="I378" s="12"/>
      <c r="J378" s="12"/>
      <c r="K378" s="143">
        <v>0</v>
      </c>
      <c r="L378" s="12"/>
      <c r="M378" s="143">
        <f t="shared" si="16"/>
        <v>0</v>
      </c>
      <c r="N378" s="12"/>
      <c r="O378" s="143">
        <f t="shared" si="15"/>
        <v>0</v>
      </c>
      <c r="P378" s="12"/>
      <c r="Q378" s="12"/>
    </row>
    <row r="379" spans="1:17" s="4" customFormat="1" ht="15.75" x14ac:dyDescent="0.25">
      <c r="A379" s="9"/>
      <c r="B379" s="8"/>
      <c r="C379" s="12"/>
      <c r="D379" s="12"/>
      <c r="E379" s="12"/>
      <c r="F379" s="12"/>
      <c r="G379" s="12"/>
      <c r="H379" s="12"/>
      <c r="I379" s="12"/>
      <c r="J379" s="12"/>
      <c r="K379" s="143">
        <v>0</v>
      </c>
      <c r="L379" s="12"/>
      <c r="M379" s="143">
        <f t="shared" si="16"/>
        <v>0</v>
      </c>
      <c r="N379" s="12"/>
      <c r="O379" s="143">
        <f t="shared" si="15"/>
        <v>0</v>
      </c>
      <c r="P379" s="12"/>
      <c r="Q379" s="12"/>
    </row>
    <row r="380" spans="1:17" s="4" customFormat="1" ht="15.75" x14ac:dyDescent="0.25">
      <c r="A380" s="9"/>
      <c r="B380" s="8"/>
      <c r="C380" s="12"/>
      <c r="D380" s="12"/>
      <c r="E380" s="12"/>
      <c r="F380" s="12"/>
      <c r="G380" s="12"/>
      <c r="H380" s="12"/>
      <c r="I380" s="12"/>
      <c r="J380" s="12"/>
      <c r="K380" s="143">
        <v>0</v>
      </c>
      <c r="L380" s="12"/>
      <c r="M380" s="143">
        <f t="shared" si="16"/>
        <v>0</v>
      </c>
      <c r="N380" s="12"/>
      <c r="O380" s="143">
        <f t="shared" si="15"/>
        <v>0</v>
      </c>
      <c r="P380" s="12"/>
      <c r="Q380" s="12"/>
    </row>
    <row r="381" spans="1:17" s="4" customFormat="1" ht="15.75" x14ac:dyDescent="0.25">
      <c r="A381" s="9"/>
      <c r="B381" s="8"/>
      <c r="C381" s="12"/>
      <c r="D381" s="12"/>
      <c r="E381" s="12"/>
      <c r="F381" s="12"/>
      <c r="G381" s="12"/>
      <c r="H381" s="12"/>
      <c r="I381" s="12"/>
      <c r="J381" s="12"/>
      <c r="K381" s="143">
        <v>0</v>
      </c>
      <c r="L381" s="12"/>
      <c r="M381" s="143">
        <f t="shared" si="16"/>
        <v>0</v>
      </c>
      <c r="N381" s="12"/>
      <c r="O381" s="143">
        <f t="shared" si="15"/>
        <v>0</v>
      </c>
      <c r="P381" s="12"/>
      <c r="Q381" s="12"/>
    </row>
    <row r="382" spans="1:17" s="4" customFormat="1" ht="15.75" x14ac:dyDescent="0.25">
      <c r="A382" s="9"/>
      <c r="B382" s="8"/>
      <c r="C382" s="12"/>
      <c r="D382" s="12"/>
      <c r="E382" s="12"/>
      <c r="F382" s="12"/>
      <c r="G382" s="12"/>
      <c r="H382" s="12"/>
      <c r="I382" s="12"/>
      <c r="J382" s="12"/>
      <c r="K382" s="143">
        <v>0</v>
      </c>
      <c r="L382" s="12"/>
      <c r="M382" s="143">
        <f t="shared" si="16"/>
        <v>0</v>
      </c>
      <c r="N382" s="12"/>
      <c r="O382" s="143">
        <f t="shared" si="15"/>
        <v>0</v>
      </c>
      <c r="P382" s="12"/>
      <c r="Q382" s="12"/>
    </row>
    <row r="383" spans="1:17" s="4" customFormat="1" ht="15.75" x14ac:dyDescent="0.25">
      <c r="A383" s="9"/>
      <c r="B383" s="8"/>
      <c r="C383" s="12"/>
      <c r="D383" s="12"/>
      <c r="E383" s="12"/>
      <c r="F383" s="12"/>
      <c r="G383" s="12"/>
      <c r="H383" s="12"/>
      <c r="I383" s="12"/>
      <c r="J383" s="12"/>
      <c r="K383" s="143">
        <v>0</v>
      </c>
      <c r="L383" s="12"/>
      <c r="M383" s="143">
        <f t="shared" si="16"/>
        <v>0</v>
      </c>
      <c r="N383" s="12"/>
      <c r="O383" s="143">
        <f t="shared" si="15"/>
        <v>0</v>
      </c>
      <c r="P383" s="12"/>
      <c r="Q383" s="12"/>
    </row>
    <row r="384" spans="1:17" s="4" customFormat="1" ht="15.75" x14ac:dyDescent="0.25">
      <c r="A384" s="9"/>
      <c r="B384" s="8"/>
      <c r="C384" s="12"/>
      <c r="D384" s="12"/>
      <c r="E384" s="12"/>
      <c r="F384" s="12"/>
      <c r="G384" s="12"/>
      <c r="H384" s="12"/>
      <c r="I384" s="12"/>
      <c r="J384" s="12"/>
      <c r="K384" s="143">
        <v>0</v>
      </c>
      <c r="L384" s="12"/>
      <c r="M384" s="143">
        <f t="shared" si="16"/>
        <v>0</v>
      </c>
      <c r="N384" s="12"/>
      <c r="O384" s="143">
        <f t="shared" si="15"/>
        <v>0</v>
      </c>
      <c r="P384" s="12"/>
      <c r="Q384" s="12"/>
    </row>
    <row r="385" spans="1:17" s="4" customFormat="1" ht="15.75" x14ac:dyDescent="0.25">
      <c r="A385" s="9"/>
      <c r="B385" s="8"/>
      <c r="C385" s="12"/>
      <c r="D385" s="12"/>
      <c r="E385" s="12"/>
      <c r="F385" s="12"/>
      <c r="G385" s="12"/>
      <c r="H385" s="12"/>
      <c r="I385" s="12"/>
      <c r="J385" s="12"/>
      <c r="K385" s="143">
        <v>0</v>
      </c>
      <c r="L385" s="12"/>
      <c r="M385" s="143">
        <f t="shared" si="16"/>
        <v>0</v>
      </c>
      <c r="N385" s="12"/>
      <c r="O385" s="143">
        <f t="shared" si="15"/>
        <v>0</v>
      </c>
      <c r="P385" s="12"/>
      <c r="Q385" s="12"/>
    </row>
    <row r="386" spans="1:17" s="4" customFormat="1" ht="15.75" x14ac:dyDescent="0.25">
      <c r="A386" s="9"/>
      <c r="B386" s="8"/>
      <c r="C386" s="12"/>
      <c r="D386" s="12"/>
      <c r="E386" s="12"/>
      <c r="F386" s="12"/>
      <c r="G386" s="12"/>
      <c r="H386" s="12"/>
      <c r="I386" s="12"/>
      <c r="J386" s="12"/>
      <c r="K386" s="143">
        <v>0</v>
      </c>
      <c r="L386" s="12"/>
      <c r="M386" s="143">
        <f t="shared" si="16"/>
        <v>0</v>
      </c>
      <c r="N386" s="12"/>
      <c r="O386" s="143">
        <f t="shared" si="15"/>
        <v>0</v>
      </c>
      <c r="P386" s="12"/>
      <c r="Q386" s="12"/>
    </row>
    <row r="387" spans="1:17" s="4" customFormat="1" ht="15.75" x14ac:dyDescent="0.25">
      <c r="A387" s="9"/>
      <c r="B387" s="8"/>
      <c r="C387" s="12"/>
      <c r="D387" s="12"/>
      <c r="E387" s="12"/>
      <c r="F387" s="12"/>
      <c r="G387" s="12"/>
      <c r="H387" s="12"/>
      <c r="I387" s="12"/>
      <c r="J387" s="12"/>
      <c r="K387" s="143">
        <v>0</v>
      </c>
      <c r="L387" s="12"/>
      <c r="M387" s="143">
        <f t="shared" si="16"/>
        <v>0</v>
      </c>
      <c r="N387" s="12"/>
      <c r="O387" s="143">
        <f t="shared" si="15"/>
        <v>0</v>
      </c>
      <c r="P387" s="12"/>
      <c r="Q387" s="12"/>
    </row>
    <row r="388" spans="1:17" s="4" customFormat="1" ht="15.75" x14ac:dyDescent="0.25">
      <c r="A388" s="9"/>
      <c r="B388" s="8"/>
      <c r="C388" s="12"/>
      <c r="D388" s="12"/>
      <c r="E388" s="12"/>
      <c r="F388" s="12"/>
      <c r="G388" s="12"/>
      <c r="H388" s="12"/>
      <c r="I388" s="12"/>
      <c r="J388" s="12"/>
      <c r="K388" s="143">
        <v>0</v>
      </c>
      <c r="L388" s="12"/>
      <c r="M388" s="143">
        <f t="shared" si="16"/>
        <v>0</v>
      </c>
      <c r="N388" s="12"/>
      <c r="O388" s="143">
        <f t="shared" ref="O388:O432" si="17">K388</f>
        <v>0</v>
      </c>
      <c r="P388" s="12"/>
      <c r="Q388" s="12"/>
    </row>
    <row r="389" spans="1:17" s="4" customFormat="1" ht="15.75" x14ac:dyDescent="0.25">
      <c r="A389" s="9"/>
      <c r="B389" s="8"/>
      <c r="C389" s="12"/>
      <c r="D389" s="12"/>
      <c r="E389" s="12"/>
      <c r="F389" s="12"/>
      <c r="G389" s="12"/>
      <c r="H389" s="12"/>
      <c r="I389" s="12"/>
      <c r="J389" s="12"/>
      <c r="K389" s="143">
        <v>0</v>
      </c>
      <c r="L389" s="12"/>
      <c r="M389" s="143">
        <f t="shared" si="16"/>
        <v>0</v>
      </c>
      <c r="N389" s="12"/>
      <c r="O389" s="143">
        <f t="shared" si="17"/>
        <v>0</v>
      </c>
      <c r="P389" s="12"/>
      <c r="Q389" s="12"/>
    </row>
    <row r="390" spans="1:17" s="4" customFormat="1" ht="15.75" x14ac:dyDescent="0.25">
      <c r="A390" s="9"/>
      <c r="B390" s="8"/>
      <c r="C390" s="12"/>
      <c r="D390" s="12"/>
      <c r="E390" s="12"/>
      <c r="F390" s="12"/>
      <c r="G390" s="12"/>
      <c r="H390" s="12"/>
      <c r="I390" s="12"/>
      <c r="J390" s="12"/>
      <c r="K390" s="143">
        <v>0</v>
      </c>
      <c r="L390" s="12"/>
      <c r="M390" s="143">
        <f t="shared" si="16"/>
        <v>0</v>
      </c>
      <c r="N390" s="12"/>
      <c r="O390" s="143">
        <f t="shared" si="17"/>
        <v>0</v>
      </c>
      <c r="P390" s="12"/>
      <c r="Q390" s="12"/>
    </row>
    <row r="391" spans="1:17" s="4" customFormat="1" ht="15.75" x14ac:dyDescent="0.25">
      <c r="A391" s="9"/>
      <c r="B391" s="8"/>
      <c r="C391" s="12"/>
      <c r="D391" s="12"/>
      <c r="E391" s="12"/>
      <c r="F391" s="12"/>
      <c r="G391" s="12"/>
      <c r="H391" s="12"/>
      <c r="I391" s="12"/>
      <c r="J391" s="12"/>
      <c r="K391" s="143">
        <v>0</v>
      </c>
      <c r="L391" s="12"/>
      <c r="M391" s="143">
        <f t="shared" si="16"/>
        <v>0</v>
      </c>
      <c r="N391" s="12"/>
      <c r="O391" s="143">
        <f t="shared" si="17"/>
        <v>0</v>
      </c>
      <c r="P391" s="12"/>
      <c r="Q391" s="12"/>
    </row>
    <row r="392" spans="1:17" s="4" customFormat="1" ht="15.75" x14ac:dyDescent="0.25">
      <c r="A392" s="9"/>
      <c r="B392" s="8"/>
      <c r="C392" s="12"/>
      <c r="D392" s="12"/>
      <c r="E392" s="12"/>
      <c r="F392" s="12"/>
      <c r="G392" s="12"/>
      <c r="H392" s="12"/>
      <c r="I392" s="12"/>
      <c r="J392" s="12"/>
      <c r="K392" s="143">
        <v>0</v>
      </c>
      <c r="L392" s="12"/>
      <c r="M392" s="143">
        <f t="shared" si="16"/>
        <v>0</v>
      </c>
      <c r="N392" s="12"/>
      <c r="O392" s="143">
        <f t="shared" si="17"/>
        <v>0</v>
      </c>
      <c r="P392" s="12"/>
      <c r="Q392" s="12"/>
    </row>
    <row r="393" spans="1:17" s="4" customFormat="1" ht="15.75" x14ac:dyDescent="0.25">
      <c r="A393" s="9"/>
      <c r="B393" s="8"/>
      <c r="C393" s="12"/>
      <c r="D393" s="12"/>
      <c r="E393" s="12"/>
      <c r="F393" s="12"/>
      <c r="G393" s="12"/>
      <c r="H393" s="12"/>
      <c r="I393" s="12"/>
      <c r="J393" s="12"/>
      <c r="K393" s="143">
        <v>0</v>
      </c>
      <c r="L393" s="12"/>
      <c r="M393" s="143">
        <f t="shared" si="16"/>
        <v>0</v>
      </c>
      <c r="N393" s="12"/>
      <c r="O393" s="143">
        <f t="shared" si="17"/>
        <v>0</v>
      </c>
      <c r="P393" s="12"/>
      <c r="Q393" s="12"/>
    </row>
    <row r="394" spans="1:17" s="4" customFormat="1" ht="15.75" x14ac:dyDescent="0.25">
      <c r="A394" s="9"/>
      <c r="B394" s="8"/>
      <c r="C394" s="12"/>
      <c r="D394" s="12"/>
      <c r="E394" s="12"/>
      <c r="F394" s="12"/>
      <c r="G394" s="12"/>
      <c r="H394" s="12"/>
      <c r="I394" s="12"/>
      <c r="J394" s="12"/>
      <c r="K394" s="143">
        <v>0</v>
      </c>
      <c r="L394" s="12"/>
      <c r="M394" s="143">
        <f t="shared" si="16"/>
        <v>0</v>
      </c>
      <c r="N394" s="12"/>
      <c r="O394" s="143">
        <f t="shared" si="17"/>
        <v>0</v>
      </c>
      <c r="P394" s="12"/>
      <c r="Q394" s="12"/>
    </row>
    <row r="395" spans="1:17" s="4" customFormat="1" ht="15.75" x14ac:dyDescent="0.25">
      <c r="A395" s="9"/>
      <c r="B395" s="8"/>
      <c r="C395" s="12"/>
      <c r="D395" s="12"/>
      <c r="E395" s="12"/>
      <c r="F395" s="12"/>
      <c r="G395" s="12"/>
      <c r="H395" s="12"/>
      <c r="I395" s="12"/>
      <c r="J395" s="12"/>
      <c r="K395" s="143">
        <v>0</v>
      </c>
      <c r="L395" s="12"/>
      <c r="M395" s="143">
        <f t="shared" ref="M395:M432" si="18">K395+L395</f>
        <v>0</v>
      </c>
      <c r="N395" s="12"/>
      <c r="O395" s="143">
        <f t="shared" si="17"/>
        <v>0</v>
      </c>
      <c r="P395" s="12"/>
      <c r="Q395" s="12"/>
    </row>
    <row r="396" spans="1:17" s="4" customFormat="1" ht="15.75" x14ac:dyDescent="0.25">
      <c r="A396" s="9"/>
      <c r="B396" s="8"/>
      <c r="C396" s="12"/>
      <c r="D396" s="12"/>
      <c r="E396" s="12"/>
      <c r="F396" s="12"/>
      <c r="G396" s="12"/>
      <c r="H396" s="12"/>
      <c r="I396" s="12"/>
      <c r="J396" s="12"/>
      <c r="K396" s="143">
        <v>0</v>
      </c>
      <c r="L396" s="12"/>
      <c r="M396" s="143">
        <f t="shared" si="18"/>
        <v>0</v>
      </c>
      <c r="N396" s="12"/>
      <c r="O396" s="143">
        <f t="shared" si="17"/>
        <v>0</v>
      </c>
      <c r="P396" s="12"/>
      <c r="Q396" s="12"/>
    </row>
    <row r="397" spans="1:17" s="4" customFormat="1" ht="15.75" x14ac:dyDescent="0.25">
      <c r="A397" s="9"/>
      <c r="B397" s="8"/>
      <c r="C397" s="12"/>
      <c r="D397" s="12"/>
      <c r="E397" s="12"/>
      <c r="F397" s="12"/>
      <c r="G397" s="12"/>
      <c r="H397" s="12"/>
      <c r="I397" s="12"/>
      <c r="J397" s="12"/>
      <c r="K397" s="143">
        <v>0</v>
      </c>
      <c r="L397" s="12"/>
      <c r="M397" s="143">
        <f t="shared" si="18"/>
        <v>0</v>
      </c>
      <c r="N397" s="12"/>
      <c r="O397" s="143">
        <f t="shared" si="17"/>
        <v>0</v>
      </c>
      <c r="P397" s="12"/>
      <c r="Q397" s="12"/>
    </row>
    <row r="398" spans="1:17" s="4" customFormat="1" ht="15.75" x14ac:dyDescent="0.25">
      <c r="A398" s="9"/>
      <c r="B398" s="8"/>
      <c r="C398" s="12"/>
      <c r="D398" s="12"/>
      <c r="E398" s="12"/>
      <c r="F398" s="12"/>
      <c r="G398" s="12"/>
      <c r="H398" s="12"/>
      <c r="I398" s="12"/>
      <c r="J398" s="12"/>
      <c r="K398" s="143">
        <v>0</v>
      </c>
      <c r="L398" s="12"/>
      <c r="M398" s="143">
        <f t="shared" si="18"/>
        <v>0</v>
      </c>
      <c r="N398" s="12"/>
      <c r="O398" s="143">
        <f t="shared" si="17"/>
        <v>0</v>
      </c>
      <c r="P398" s="12"/>
      <c r="Q398" s="12"/>
    </row>
    <row r="399" spans="1:17" s="4" customFormat="1" ht="15.75" x14ac:dyDescent="0.25">
      <c r="A399" s="9"/>
      <c r="B399" s="8"/>
      <c r="C399" s="12"/>
      <c r="D399" s="12"/>
      <c r="E399" s="12"/>
      <c r="F399" s="12"/>
      <c r="G399" s="12"/>
      <c r="H399" s="12"/>
      <c r="I399" s="12"/>
      <c r="J399" s="12"/>
      <c r="K399" s="143">
        <v>0</v>
      </c>
      <c r="L399" s="12"/>
      <c r="M399" s="143">
        <f t="shared" si="18"/>
        <v>0</v>
      </c>
      <c r="N399" s="12"/>
      <c r="O399" s="143">
        <f t="shared" si="17"/>
        <v>0</v>
      </c>
      <c r="P399" s="12"/>
      <c r="Q399" s="12"/>
    </row>
    <row r="400" spans="1:17" s="4" customFormat="1" ht="15.75" x14ac:dyDescent="0.25">
      <c r="A400" s="9"/>
      <c r="B400" s="8"/>
      <c r="C400" s="12"/>
      <c r="D400" s="12"/>
      <c r="E400" s="12"/>
      <c r="F400" s="12"/>
      <c r="G400" s="12"/>
      <c r="H400" s="12"/>
      <c r="I400" s="12"/>
      <c r="J400" s="12"/>
      <c r="K400" s="143">
        <v>0</v>
      </c>
      <c r="L400" s="12"/>
      <c r="M400" s="143">
        <f t="shared" si="18"/>
        <v>0</v>
      </c>
      <c r="N400" s="12"/>
      <c r="O400" s="143">
        <f t="shared" si="17"/>
        <v>0</v>
      </c>
      <c r="P400" s="12"/>
      <c r="Q400" s="12"/>
    </row>
    <row r="401" spans="1:17" s="4" customFormat="1" ht="15.75" x14ac:dyDescent="0.25">
      <c r="A401" s="9"/>
      <c r="B401" s="8"/>
      <c r="C401" s="12"/>
      <c r="D401" s="12"/>
      <c r="E401" s="12"/>
      <c r="F401" s="12"/>
      <c r="G401" s="12"/>
      <c r="H401" s="12"/>
      <c r="I401" s="12"/>
      <c r="J401" s="12"/>
      <c r="K401" s="143">
        <v>0</v>
      </c>
      <c r="L401" s="12"/>
      <c r="M401" s="143">
        <f t="shared" si="18"/>
        <v>0</v>
      </c>
      <c r="N401" s="12"/>
      <c r="O401" s="143">
        <f t="shared" si="17"/>
        <v>0</v>
      </c>
      <c r="P401" s="12"/>
      <c r="Q401" s="12"/>
    </row>
    <row r="402" spans="1:17" s="4" customFormat="1" ht="15.75" x14ac:dyDescent="0.25">
      <c r="A402" s="9"/>
      <c r="B402" s="8"/>
      <c r="C402" s="12"/>
      <c r="D402" s="12"/>
      <c r="E402" s="12"/>
      <c r="F402" s="12"/>
      <c r="G402" s="12"/>
      <c r="H402" s="12"/>
      <c r="I402" s="12"/>
      <c r="J402" s="12"/>
      <c r="K402" s="143">
        <v>0</v>
      </c>
      <c r="L402" s="12"/>
      <c r="M402" s="143">
        <f t="shared" si="18"/>
        <v>0</v>
      </c>
      <c r="N402" s="12"/>
      <c r="O402" s="143">
        <f t="shared" si="17"/>
        <v>0</v>
      </c>
      <c r="P402" s="12"/>
      <c r="Q402" s="12"/>
    </row>
    <row r="403" spans="1:17" s="4" customFormat="1" ht="15.75" x14ac:dyDescent="0.25">
      <c r="A403" s="9"/>
      <c r="B403" s="8"/>
      <c r="C403" s="12"/>
      <c r="D403" s="12"/>
      <c r="E403" s="12"/>
      <c r="F403" s="12"/>
      <c r="G403" s="12"/>
      <c r="H403" s="12"/>
      <c r="I403" s="12"/>
      <c r="J403" s="12"/>
      <c r="K403" s="143">
        <v>0</v>
      </c>
      <c r="L403" s="12"/>
      <c r="M403" s="143">
        <f t="shared" si="18"/>
        <v>0</v>
      </c>
      <c r="N403" s="12"/>
      <c r="O403" s="143">
        <f t="shared" si="17"/>
        <v>0</v>
      </c>
      <c r="P403" s="12"/>
      <c r="Q403" s="12"/>
    </row>
    <row r="404" spans="1:17" s="4" customFormat="1" ht="15.75" x14ac:dyDescent="0.25">
      <c r="A404" s="9"/>
      <c r="B404" s="8"/>
      <c r="C404" s="12"/>
      <c r="D404" s="12"/>
      <c r="E404" s="12"/>
      <c r="F404" s="12"/>
      <c r="G404" s="12"/>
      <c r="H404" s="12"/>
      <c r="I404" s="12"/>
      <c r="J404" s="12"/>
      <c r="K404" s="143">
        <v>0</v>
      </c>
      <c r="L404" s="12"/>
      <c r="M404" s="143">
        <f t="shared" si="18"/>
        <v>0</v>
      </c>
      <c r="N404" s="12"/>
      <c r="O404" s="143">
        <f t="shared" si="17"/>
        <v>0</v>
      </c>
      <c r="P404" s="12"/>
      <c r="Q404" s="12"/>
    </row>
    <row r="405" spans="1:17" s="4" customFormat="1" ht="15.75" x14ac:dyDescent="0.25">
      <c r="A405" s="9"/>
      <c r="B405" s="8"/>
      <c r="C405" s="12"/>
      <c r="D405" s="12"/>
      <c r="E405" s="12"/>
      <c r="F405" s="12"/>
      <c r="G405" s="12"/>
      <c r="H405" s="12"/>
      <c r="I405" s="12"/>
      <c r="J405" s="12"/>
      <c r="K405" s="143">
        <v>0</v>
      </c>
      <c r="L405" s="12"/>
      <c r="M405" s="143">
        <f t="shared" si="18"/>
        <v>0</v>
      </c>
      <c r="N405" s="12"/>
      <c r="O405" s="143">
        <f t="shared" si="17"/>
        <v>0</v>
      </c>
      <c r="P405" s="12"/>
      <c r="Q405" s="12"/>
    </row>
    <row r="406" spans="1:17" s="4" customFormat="1" ht="15.75" x14ac:dyDescent="0.25">
      <c r="A406" s="9"/>
      <c r="B406" s="8"/>
      <c r="C406" s="12"/>
      <c r="D406" s="12"/>
      <c r="E406" s="12"/>
      <c r="F406" s="12"/>
      <c r="G406" s="12"/>
      <c r="H406" s="12"/>
      <c r="I406" s="12"/>
      <c r="J406" s="12"/>
      <c r="K406" s="143">
        <v>0</v>
      </c>
      <c r="L406" s="12"/>
      <c r="M406" s="143">
        <f t="shared" si="18"/>
        <v>0</v>
      </c>
      <c r="N406" s="12"/>
      <c r="O406" s="143">
        <f t="shared" si="17"/>
        <v>0</v>
      </c>
      <c r="P406" s="12"/>
      <c r="Q406" s="12"/>
    </row>
    <row r="407" spans="1:17" s="4" customFormat="1" ht="15.75" x14ac:dyDescent="0.25">
      <c r="A407" s="9"/>
      <c r="B407" s="8"/>
      <c r="C407" s="12"/>
      <c r="D407" s="12"/>
      <c r="E407" s="12"/>
      <c r="F407" s="12"/>
      <c r="G407" s="12"/>
      <c r="H407" s="12"/>
      <c r="I407" s="12"/>
      <c r="J407" s="12"/>
      <c r="K407" s="143">
        <v>0</v>
      </c>
      <c r="L407" s="12"/>
      <c r="M407" s="143">
        <f t="shared" si="18"/>
        <v>0</v>
      </c>
      <c r="N407" s="12"/>
      <c r="O407" s="143">
        <f t="shared" si="17"/>
        <v>0</v>
      </c>
      <c r="P407" s="12"/>
      <c r="Q407" s="12"/>
    </row>
    <row r="408" spans="1:17" s="4" customFormat="1" ht="15.75" x14ac:dyDescent="0.25">
      <c r="A408" s="9"/>
      <c r="B408" s="8"/>
      <c r="C408" s="12"/>
      <c r="D408" s="12"/>
      <c r="E408" s="12"/>
      <c r="F408" s="12"/>
      <c r="G408" s="12"/>
      <c r="H408" s="12"/>
      <c r="I408" s="12"/>
      <c r="J408" s="12"/>
      <c r="K408" s="143">
        <v>0</v>
      </c>
      <c r="L408" s="12"/>
      <c r="M408" s="143">
        <f t="shared" si="18"/>
        <v>0</v>
      </c>
      <c r="N408" s="12"/>
      <c r="O408" s="143">
        <f t="shared" si="17"/>
        <v>0</v>
      </c>
      <c r="P408" s="12"/>
      <c r="Q408" s="12"/>
    </row>
    <row r="409" spans="1:17" s="4" customFormat="1" ht="15.75" x14ac:dyDescent="0.25">
      <c r="A409" s="9"/>
      <c r="B409" s="8"/>
      <c r="C409" s="12"/>
      <c r="D409" s="12"/>
      <c r="E409" s="12"/>
      <c r="F409" s="12"/>
      <c r="G409" s="12"/>
      <c r="H409" s="12"/>
      <c r="I409" s="12"/>
      <c r="J409" s="12"/>
      <c r="K409" s="143">
        <v>0</v>
      </c>
      <c r="L409" s="12"/>
      <c r="M409" s="143">
        <f t="shared" si="18"/>
        <v>0</v>
      </c>
      <c r="N409" s="12"/>
      <c r="O409" s="143">
        <f t="shared" si="17"/>
        <v>0</v>
      </c>
      <c r="P409" s="12"/>
      <c r="Q409" s="12"/>
    </row>
    <row r="410" spans="1:17" s="4" customFormat="1" ht="15.75" x14ac:dyDescent="0.25">
      <c r="A410" s="9"/>
      <c r="B410" s="8"/>
      <c r="C410" s="12"/>
      <c r="D410" s="12"/>
      <c r="E410" s="12"/>
      <c r="F410" s="12"/>
      <c r="G410" s="12"/>
      <c r="H410" s="12"/>
      <c r="I410" s="12"/>
      <c r="J410" s="12"/>
      <c r="K410" s="143">
        <v>0</v>
      </c>
      <c r="L410" s="12"/>
      <c r="M410" s="143">
        <f t="shared" si="18"/>
        <v>0</v>
      </c>
      <c r="N410" s="12"/>
      <c r="O410" s="143">
        <f t="shared" si="17"/>
        <v>0</v>
      </c>
      <c r="P410" s="12"/>
      <c r="Q410" s="12"/>
    </row>
    <row r="411" spans="1:17" s="4" customFormat="1" ht="15.75" x14ac:dyDescent="0.25">
      <c r="A411" s="9"/>
      <c r="B411" s="8"/>
      <c r="C411" s="12"/>
      <c r="D411" s="12"/>
      <c r="E411" s="12"/>
      <c r="F411" s="12"/>
      <c r="G411" s="12"/>
      <c r="H411" s="12"/>
      <c r="I411" s="12"/>
      <c r="J411" s="12"/>
      <c r="K411" s="143">
        <v>0</v>
      </c>
      <c r="L411" s="12"/>
      <c r="M411" s="143">
        <f t="shared" si="18"/>
        <v>0</v>
      </c>
      <c r="N411" s="12"/>
      <c r="O411" s="143">
        <f t="shared" si="17"/>
        <v>0</v>
      </c>
      <c r="P411" s="12"/>
      <c r="Q411" s="12"/>
    </row>
    <row r="412" spans="1:17" s="4" customFormat="1" ht="15.75" x14ac:dyDescent="0.25">
      <c r="A412" s="9"/>
      <c r="B412" s="8"/>
      <c r="C412" s="12"/>
      <c r="D412" s="12"/>
      <c r="E412" s="12"/>
      <c r="F412" s="12"/>
      <c r="G412" s="12"/>
      <c r="H412" s="12"/>
      <c r="I412" s="12"/>
      <c r="J412" s="12"/>
      <c r="K412" s="143">
        <v>0</v>
      </c>
      <c r="L412" s="12"/>
      <c r="M412" s="143">
        <f t="shared" si="18"/>
        <v>0</v>
      </c>
      <c r="N412" s="12"/>
      <c r="O412" s="143">
        <f t="shared" si="17"/>
        <v>0</v>
      </c>
      <c r="P412" s="12"/>
      <c r="Q412" s="12"/>
    </row>
    <row r="413" spans="1:17" s="4" customFormat="1" ht="15.75" x14ac:dyDescent="0.25">
      <c r="A413" s="9"/>
      <c r="B413" s="8"/>
      <c r="C413" s="12"/>
      <c r="D413" s="12"/>
      <c r="E413" s="12"/>
      <c r="F413" s="12"/>
      <c r="G413" s="12"/>
      <c r="H413" s="12"/>
      <c r="I413" s="12"/>
      <c r="J413" s="12"/>
      <c r="K413" s="143">
        <v>0</v>
      </c>
      <c r="L413" s="12"/>
      <c r="M413" s="143">
        <f t="shared" si="18"/>
        <v>0</v>
      </c>
      <c r="N413" s="12"/>
      <c r="O413" s="143">
        <f t="shared" si="17"/>
        <v>0</v>
      </c>
      <c r="P413" s="12"/>
      <c r="Q413" s="12"/>
    </row>
    <row r="414" spans="1:17" s="4" customFormat="1" ht="15.75" x14ac:dyDescent="0.25">
      <c r="A414" s="9"/>
      <c r="B414" s="8"/>
      <c r="C414" s="12"/>
      <c r="D414" s="12"/>
      <c r="E414" s="12"/>
      <c r="F414" s="12"/>
      <c r="G414" s="12"/>
      <c r="H414" s="12"/>
      <c r="I414" s="12"/>
      <c r="J414" s="12"/>
      <c r="K414" s="143">
        <v>0</v>
      </c>
      <c r="L414" s="12"/>
      <c r="M414" s="143">
        <f t="shared" si="18"/>
        <v>0</v>
      </c>
      <c r="N414" s="12"/>
      <c r="O414" s="143">
        <f t="shared" si="17"/>
        <v>0</v>
      </c>
      <c r="P414" s="12"/>
      <c r="Q414" s="12"/>
    </row>
    <row r="415" spans="1:17" s="4" customFormat="1" ht="15.75" x14ac:dyDescent="0.25">
      <c r="A415" s="9"/>
      <c r="B415" s="8"/>
      <c r="C415" s="12"/>
      <c r="D415" s="12"/>
      <c r="E415" s="12"/>
      <c r="F415" s="12"/>
      <c r="G415" s="12"/>
      <c r="H415" s="12"/>
      <c r="I415" s="12"/>
      <c r="J415" s="12"/>
      <c r="K415" s="143">
        <v>0</v>
      </c>
      <c r="L415" s="12"/>
      <c r="M415" s="143">
        <f t="shared" si="18"/>
        <v>0</v>
      </c>
      <c r="N415" s="12"/>
      <c r="O415" s="143">
        <f t="shared" si="17"/>
        <v>0</v>
      </c>
      <c r="P415" s="12"/>
      <c r="Q415" s="12"/>
    </row>
    <row r="416" spans="1:17" s="4" customFormat="1" ht="15.75" x14ac:dyDescent="0.25">
      <c r="A416" s="9"/>
      <c r="B416" s="8"/>
      <c r="C416" s="12"/>
      <c r="D416" s="12"/>
      <c r="E416" s="12"/>
      <c r="F416" s="12"/>
      <c r="G416" s="12"/>
      <c r="H416" s="12"/>
      <c r="I416" s="12"/>
      <c r="J416" s="12"/>
      <c r="K416" s="143">
        <v>0</v>
      </c>
      <c r="L416" s="12"/>
      <c r="M416" s="143">
        <f t="shared" si="18"/>
        <v>0</v>
      </c>
      <c r="N416" s="12"/>
      <c r="O416" s="143">
        <f t="shared" si="17"/>
        <v>0</v>
      </c>
      <c r="P416" s="12"/>
      <c r="Q416" s="12"/>
    </row>
    <row r="417" spans="1:17" s="4" customFormat="1" ht="15.75" x14ac:dyDescent="0.25">
      <c r="A417" s="9"/>
      <c r="B417" s="8"/>
      <c r="C417" s="12"/>
      <c r="D417" s="12"/>
      <c r="E417" s="12"/>
      <c r="F417" s="12"/>
      <c r="G417" s="12"/>
      <c r="H417" s="12"/>
      <c r="I417" s="12"/>
      <c r="J417" s="12"/>
      <c r="K417" s="143">
        <v>0</v>
      </c>
      <c r="L417" s="12"/>
      <c r="M417" s="143">
        <f t="shared" si="18"/>
        <v>0</v>
      </c>
      <c r="N417" s="12"/>
      <c r="O417" s="143">
        <f t="shared" si="17"/>
        <v>0</v>
      </c>
      <c r="P417" s="12"/>
      <c r="Q417" s="12"/>
    </row>
    <row r="418" spans="1:17" s="4" customFormat="1" ht="15.75" x14ac:dyDescent="0.25">
      <c r="A418" s="9"/>
      <c r="B418" s="8"/>
      <c r="C418" s="12"/>
      <c r="D418" s="12"/>
      <c r="E418" s="12"/>
      <c r="F418" s="12"/>
      <c r="G418" s="12"/>
      <c r="H418" s="12"/>
      <c r="I418" s="12"/>
      <c r="J418" s="12"/>
      <c r="K418" s="143">
        <v>0</v>
      </c>
      <c r="L418" s="12"/>
      <c r="M418" s="143">
        <f t="shared" si="18"/>
        <v>0</v>
      </c>
      <c r="N418" s="12"/>
      <c r="O418" s="143">
        <f t="shared" si="17"/>
        <v>0</v>
      </c>
      <c r="P418" s="12"/>
      <c r="Q418" s="12"/>
    </row>
    <row r="419" spans="1:17" s="4" customFormat="1" ht="15.75" x14ac:dyDescent="0.25">
      <c r="A419" s="9"/>
      <c r="B419" s="8"/>
      <c r="C419" s="12"/>
      <c r="D419" s="12"/>
      <c r="E419" s="12"/>
      <c r="F419" s="12"/>
      <c r="G419" s="12"/>
      <c r="H419" s="12"/>
      <c r="I419" s="12"/>
      <c r="J419" s="12"/>
      <c r="K419" s="143">
        <v>0</v>
      </c>
      <c r="L419" s="12"/>
      <c r="M419" s="143">
        <f t="shared" si="18"/>
        <v>0</v>
      </c>
      <c r="N419" s="12"/>
      <c r="O419" s="143">
        <f t="shared" si="17"/>
        <v>0</v>
      </c>
      <c r="P419" s="12"/>
      <c r="Q419" s="12"/>
    </row>
    <row r="420" spans="1:17" s="4" customFormat="1" ht="15.75" x14ac:dyDescent="0.25">
      <c r="A420" s="9"/>
      <c r="B420" s="8"/>
      <c r="C420" s="12"/>
      <c r="D420" s="12"/>
      <c r="E420" s="12"/>
      <c r="F420" s="12"/>
      <c r="G420" s="12"/>
      <c r="H420" s="12"/>
      <c r="I420" s="12"/>
      <c r="J420" s="12"/>
      <c r="K420" s="143">
        <v>0</v>
      </c>
      <c r="L420" s="12"/>
      <c r="M420" s="143">
        <f t="shared" si="18"/>
        <v>0</v>
      </c>
      <c r="N420" s="12"/>
      <c r="O420" s="143">
        <f t="shared" si="17"/>
        <v>0</v>
      </c>
      <c r="P420" s="12"/>
      <c r="Q420" s="12"/>
    </row>
    <row r="421" spans="1:17" s="4" customFormat="1" ht="15.75" x14ac:dyDescent="0.25">
      <c r="A421" s="9"/>
      <c r="B421" s="8"/>
      <c r="C421" s="12"/>
      <c r="D421" s="12"/>
      <c r="E421" s="12"/>
      <c r="F421" s="12"/>
      <c r="G421" s="12"/>
      <c r="H421" s="12"/>
      <c r="I421" s="12"/>
      <c r="J421" s="12"/>
      <c r="K421" s="143">
        <v>0</v>
      </c>
      <c r="L421" s="12"/>
      <c r="M421" s="143">
        <f t="shared" si="18"/>
        <v>0</v>
      </c>
      <c r="N421" s="12"/>
      <c r="O421" s="143">
        <f t="shared" si="17"/>
        <v>0</v>
      </c>
      <c r="P421" s="12"/>
      <c r="Q421" s="12"/>
    </row>
    <row r="422" spans="1:17" s="4" customFormat="1" ht="15.75" x14ac:dyDescent="0.25">
      <c r="A422" s="9"/>
      <c r="B422" s="8"/>
      <c r="C422" s="12"/>
      <c r="D422" s="12"/>
      <c r="E422" s="12"/>
      <c r="F422" s="12"/>
      <c r="G422" s="12"/>
      <c r="H422" s="12"/>
      <c r="I422" s="12"/>
      <c r="J422" s="12"/>
      <c r="K422" s="143">
        <v>0</v>
      </c>
      <c r="L422" s="12"/>
      <c r="M422" s="143">
        <f t="shared" si="18"/>
        <v>0</v>
      </c>
      <c r="N422" s="12"/>
      <c r="O422" s="143">
        <f t="shared" si="17"/>
        <v>0</v>
      </c>
      <c r="P422" s="12"/>
      <c r="Q422" s="12"/>
    </row>
    <row r="423" spans="1:17" s="4" customFormat="1" ht="15.75" x14ac:dyDescent="0.25">
      <c r="A423" s="9"/>
      <c r="B423" s="8"/>
      <c r="C423" s="12"/>
      <c r="D423" s="12"/>
      <c r="E423" s="12"/>
      <c r="F423" s="12"/>
      <c r="G423" s="12"/>
      <c r="H423" s="12"/>
      <c r="I423" s="12"/>
      <c r="J423" s="12"/>
      <c r="K423" s="143">
        <v>0</v>
      </c>
      <c r="L423" s="12"/>
      <c r="M423" s="143">
        <f t="shared" si="18"/>
        <v>0</v>
      </c>
      <c r="N423" s="12"/>
      <c r="O423" s="143">
        <f t="shared" si="17"/>
        <v>0</v>
      </c>
      <c r="P423" s="12"/>
      <c r="Q423" s="12"/>
    </row>
    <row r="424" spans="1:17" s="4" customFormat="1" ht="15.75" x14ac:dyDescent="0.25">
      <c r="A424" s="9"/>
      <c r="B424" s="8"/>
      <c r="C424" s="12"/>
      <c r="D424" s="12"/>
      <c r="E424" s="12"/>
      <c r="F424" s="12"/>
      <c r="G424" s="12"/>
      <c r="H424" s="12"/>
      <c r="I424" s="12"/>
      <c r="J424" s="12"/>
      <c r="K424" s="143">
        <v>0</v>
      </c>
      <c r="L424" s="12"/>
      <c r="M424" s="143">
        <f t="shared" si="18"/>
        <v>0</v>
      </c>
      <c r="N424" s="12"/>
      <c r="O424" s="143">
        <f t="shared" si="17"/>
        <v>0</v>
      </c>
      <c r="P424" s="12"/>
      <c r="Q424" s="12"/>
    </row>
    <row r="425" spans="1:17" s="4" customFormat="1" ht="15.75" x14ac:dyDescent="0.25">
      <c r="A425" s="9"/>
      <c r="B425" s="8"/>
      <c r="C425" s="12"/>
      <c r="D425" s="12"/>
      <c r="E425" s="12"/>
      <c r="F425" s="12"/>
      <c r="G425" s="12"/>
      <c r="H425" s="12"/>
      <c r="I425" s="12"/>
      <c r="J425" s="12"/>
      <c r="K425" s="143">
        <v>0</v>
      </c>
      <c r="L425" s="12"/>
      <c r="M425" s="143">
        <f t="shared" si="18"/>
        <v>0</v>
      </c>
      <c r="N425" s="12"/>
      <c r="O425" s="143">
        <f t="shared" si="17"/>
        <v>0</v>
      </c>
      <c r="P425" s="12"/>
      <c r="Q425" s="12"/>
    </row>
    <row r="426" spans="1:17" s="4" customFormat="1" ht="15.75" x14ac:dyDescent="0.25">
      <c r="A426" s="9"/>
      <c r="B426" s="8"/>
      <c r="C426" s="12"/>
      <c r="D426" s="12"/>
      <c r="E426" s="12"/>
      <c r="F426" s="12"/>
      <c r="G426" s="12"/>
      <c r="H426" s="12"/>
      <c r="I426" s="12"/>
      <c r="J426" s="12"/>
      <c r="K426" s="143">
        <v>0</v>
      </c>
      <c r="L426" s="12"/>
      <c r="M426" s="143">
        <f t="shared" si="18"/>
        <v>0</v>
      </c>
      <c r="N426" s="12"/>
      <c r="O426" s="143">
        <f t="shared" si="17"/>
        <v>0</v>
      </c>
      <c r="P426" s="12"/>
      <c r="Q426" s="12"/>
    </row>
    <row r="427" spans="1:17" s="4" customFormat="1" ht="15.75" x14ac:dyDescent="0.25">
      <c r="A427" s="9"/>
      <c r="B427" s="8"/>
      <c r="C427" s="12"/>
      <c r="D427" s="12"/>
      <c r="E427" s="12"/>
      <c r="F427" s="12"/>
      <c r="G427" s="12"/>
      <c r="H427" s="12"/>
      <c r="I427" s="12"/>
      <c r="J427" s="12"/>
      <c r="K427" s="143">
        <v>0</v>
      </c>
      <c r="L427" s="12"/>
      <c r="M427" s="143">
        <f t="shared" si="18"/>
        <v>0</v>
      </c>
      <c r="N427" s="12"/>
      <c r="O427" s="143">
        <f t="shared" si="17"/>
        <v>0</v>
      </c>
      <c r="P427" s="12"/>
      <c r="Q427" s="12"/>
    </row>
    <row r="428" spans="1:17" s="4" customFormat="1" ht="15.75" x14ac:dyDescent="0.25">
      <c r="A428" s="9"/>
      <c r="B428" s="8"/>
      <c r="C428" s="12"/>
      <c r="D428" s="12"/>
      <c r="E428" s="12"/>
      <c r="F428" s="12"/>
      <c r="G428" s="12"/>
      <c r="H428" s="12"/>
      <c r="I428" s="12"/>
      <c r="J428" s="12"/>
      <c r="K428" s="143">
        <v>0</v>
      </c>
      <c r="L428" s="12"/>
      <c r="M428" s="143">
        <f t="shared" si="18"/>
        <v>0</v>
      </c>
      <c r="N428" s="12"/>
      <c r="O428" s="143">
        <f t="shared" si="17"/>
        <v>0</v>
      </c>
      <c r="P428" s="12"/>
      <c r="Q428" s="12"/>
    </row>
    <row r="429" spans="1:17" s="4" customFormat="1" ht="15.75" x14ac:dyDescent="0.25">
      <c r="A429" s="9"/>
      <c r="B429" s="8"/>
      <c r="C429" s="12"/>
      <c r="D429" s="12"/>
      <c r="E429" s="12"/>
      <c r="F429" s="12"/>
      <c r="G429" s="12"/>
      <c r="H429" s="12"/>
      <c r="I429" s="12"/>
      <c r="J429" s="12"/>
      <c r="K429" s="143">
        <v>0</v>
      </c>
      <c r="L429" s="12"/>
      <c r="M429" s="143">
        <f t="shared" si="18"/>
        <v>0</v>
      </c>
      <c r="N429" s="12"/>
      <c r="O429" s="143">
        <f t="shared" si="17"/>
        <v>0</v>
      </c>
      <c r="P429" s="12"/>
      <c r="Q429" s="12"/>
    </row>
    <row r="430" spans="1:17" s="4" customFormat="1" ht="15.75" x14ac:dyDescent="0.25">
      <c r="A430" s="9"/>
      <c r="B430" s="8"/>
      <c r="C430" s="12"/>
      <c r="D430" s="12"/>
      <c r="E430" s="12"/>
      <c r="F430" s="12"/>
      <c r="G430" s="12"/>
      <c r="H430" s="12"/>
      <c r="I430" s="12"/>
      <c r="J430" s="12"/>
      <c r="K430" s="143">
        <v>0</v>
      </c>
      <c r="L430" s="12"/>
      <c r="M430" s="143">
        <f t="shared" si="18"/>
        <v>0</v>
      </c>
      <c r="N430" s="12"/>
      <c r="O430" s="143">
        <f t="shared" si="17"/>
        <v>0</v>
      </c>
      <c r="P430" s="12"/>
      <c r="Q430" s="12"/>
    </row>
    <row r="431" spans="1:17" s="4" customFormat="1" ht="15.75" x14ac:dyDescent="0.25">
      <c r="A431" s="9"/>
      <c r="B431" s="8"/>
      <c r="C431" s="12"/>
      <c r="D431" s="12"/>
      <c r="E431" s="12"/>
      <c r="F431" s="12"/>
      <c r="G431" s="12"/>
      <c r="H431" s="12"/>
      <c r="I431" s="12"/>
      <c r="J431" s="12"/>
      <c r="K431" s="143">
        <v>0</v>
      </c>
      <c r="L431" s="12"/>
      <c r="M431" s="143">
        <f t="shared" si="18"/>
        <v>0</v>
      </c>
      <c r="N431" s="12"/>
      <c r="O431" s="143">
        <f t="shared" si="17"/>
        <v>0</v>
      </c>
      <c r="P431" s="12"/>
      <c r="Q431" s="12"/>
    </row>
    <row r="432" spans="1:17" s="4" customFormat="1" ht="15.75" x14ac:dyDescent="0.25">
      <c r="A432" s="9"/>
      <c r="B432" s="8"/>
      <c r="C432" s="12"/>
      <c r="D432" s="12"/>
      <c r="E432" s="12"/>
      <c r="F432" s="12"/>
      <c r="G432" s="12"/>
      <c r="H432" s="12"/>
      <c r="I432" s="12"/>
      <c r="J432" s="12"/>
      <c r="K432" s="143">
        <v>0</v>
      </c>
      <c r="L432" s="12"/>
      <c r="M432" s="143">
        <f t="shared" si="18"/>
        <v>0</v>
      </c>
      <c r="N432" s="12"/>
      <c r="O432" s="143">
        <f t="shared" si="17"/>
        <v>0</v>
      </c>
      <c r="P432" s="12"/>
      <c r="Q432" s="12"/>
    </row>
  </sheetData>
  <sortState xmlns:xlrd2="http://schemas.microsoft.com/office/spreadsheetml/2017/richdata2" ref="A2:Q10">
    <sortCondition ref="A2:A10"/>
  </sortState>
  <hyperlinks>
    <hyperlink ref="B2" r:id="rId1" display="FBP-03721" xr:uid="{446F4169-5EF6-4EC2-9814-2B076BB75816}"/>
    <hyperlink ref="B3" r:id="rId2" display="FBP-03721" xr:uid="{C5DED775-0853-4C54-8113-0FD915F23028}"/>
    <hyperlink ref="B4" r:id="rId3" display="FBP-03721" xr:uid="{4E710E75-912A-46BD-98B2-D78F8222F1B6}"/>
    <hyperlink ref="B5" r:id="rId4" display="FBP-03721" xr:uid="{B1E2764B-930C-47D0-BD7E-F59A7496AB9E}"/>
    <hyperlink ref="B6" r:id="rId5" display="FBP-03721" xr:uid="{EF3EB961-63D0-4D92-8B84-CC4ECB4EFF93}"/>
    <hyperlink ref="B7" r:id="rId6" display="FBP-03721" xr:uid="{E1510F08-D871-422A-A6C4-B7E190398ED0}"/>
    <hyperlink ref="B8" r:id="rId7" display="FBP-03721" xr:uid="{B9A53052-58AB-4823-A7B2-D81CBB038E34}"/>
    <hyperlink ref="C6" r:id="rId8" xr:uid="{352F606A-0A49-4BA1-8FCC-876220BBDC09}"/>
    <hyperlink ref="C7" r:id="rId9" xr:uid="{FAA1CAB3-8378-4042-806F-C3833282B68E}"/>
    <hyperlink ref="C8" r:id="rId10" xr:uid="{E50E8BAB-2BE1-4AB7-B730-799616C33746}"/>
    <hyperlink ref="B9" r:id="rId11" display="FBP-03733" xr:uid="{A276A94F-668D-464C-81D7-E1BBC0E91561}"/>
    <hyperlink ref="C9" r:id="rId12" xr:uid="{F9C17153-013A-445A-89CE-6473157467A2}"/>
    <hyperlink ref="B10" r:id="rId13" xr:uid="{C34F8B22-E3A8-4ADF-93A0-2338A8B231AF}"/>
    <hyperlink ref="B11" r:id="rId14" xr:uid="{2A6900F3-60CA-43AC-ACEE-8ADB72E2C6AB}"/>
    <hyperlink ref="B12" r:id="rId15" xr:uid="{AA6A464C-88BE-40D4-9D67-1153525F333B}"/>
    <hyperlink ref="B13" r:id="rId16" xr:uid="{EE154D65-0EDA-475C-B310-C21CF5EF4A50}"/>
    <hyperlink ref="B14" r:id="rId17" xr:uid="{70FB098E-9B8C-46D0-975B-95F60E81C81F}"/>
    <hyperlink ref="B15" r:id="rId18" xr:uid="{C59FA471-489C-489B-893C-6DB558FB0E40}"/>
    <hyperlink ref="B16" r:id="rId19" xr:uid="{BB6C164D-0F1C-4AD4-A492-7A385405F08D}"/>
    <hyperlink ref="B17" r:id="rId20" xr:uid="{2CB67F96-911C-494A-A7A6-F4584590379F}"/>
    <hyperlink ref="B18" r:id="rId21" xr:uid="{DAF2B18C-73A8-4A96-BF23-58C00D121B9B}"/>
    <hyperlink ref="B19" r:id="rId22" xr:uid="{D3109A9F-C4CE-4BA8-B523-321269419C27}"/>
    <hyperlink ref="C19" r:id="rId23" display="PEDIENTE POR APROBAR" xr:uid="{B7D84C24-8CC4-4605-9345-6BDA6C27CE13}"/>
    <hyperlink ref="B20" r:id="rId24" xr:uid="{5C82A480-28EC-434D-A2F6-49CA61E3A58B}"/>
    <hyperlink ref="B21" r:id="rId25" xr:uid="{EE689DC2-936A-4D6E-A8E5-0949E03EDE19}"/>
    <hyperlink ref="C21" r:id="rId26" display="PEDIENTE POR APROBAR" xr:uid="{21596D23-3AA4-411E-9C54-6AA03900ADC0}"/>
    <hyperlink ref="C20" r:id="rId27" display="PEDIENTE POR APROBAR" xr:uid="{68F5B06F-B809-4444-940C-13CF45A31C94}"/>
    <hyperlink ref="B22" r:id="rId28" xr:uid="{8C0172B7-64DF-4F41-ACB9-2414975962F0}"/>
    <hyperlink ref="B23" r:id="rId29" xr:uid="{C2B89B80-7A6B-4894-AD30-7818DFA29B03}"/>
    <hyperlink ref="C23" r:id="rId30" xr:uid="{BDE45E25-00E4-4FE7-B39B-2DF9F342F3C4}"/>
    <hyperlink ref="B24" r:id="rId31" xr:uid="{1B45E5A7-47D6-4B64-B8F9-055FAD78F6CC}"/>
    <hyperlink ref="B25" r:id="rId32" xr:uid="{E1362CB7-A4FB-441A-9CC0-781847A39C0E}"/>
    <hyperlink ref="C24" r:id="rId33" display="PEDIENTE POR APROBAR" xr:uid="{F910445E-58CF-4D53-B963-ED8D9850E4E1}"/>
    <hyperlink ref="B29" r:id="rId34" xr:uid="{4F004956-6FA4-43E3-80B4-21A7B09C42AA}"/>
    <hyperlink ref="B30" r:id="rId35" xr:uid="{2270E64E-5072-433E-A33C-9AAFAF56A579}"/>
    <hyperlink ref="B32" r:id="rId36" xr:uid="{5B0A8D0C-359C-448B-9403-50A3D3F278E8}"/>
    <hyperlink ref="B33" r:id="rId37" xr:uid="{93CEAD1C-01B0-4C08-83AF-F067C2DBD166}"/>
    <hyperlink ref="B34" r:id="rId38" xr:uid="{03F5EEFE-6403-4AD4-8EB2-5F2885825AA6}"/>
    <hyperlink ref="B35" r:id="rId39" xr:uid="{88423555-B76C-4FBF-BE95-B93DAA328085}"/>
    <hyperlink ref="B36" r:id="rId40" xr:uid="{68697129-5051-4157-AAF3-C60CCA860710}"/>
    <hyperlink ref="C31" r:id="rId41" xr:uid="{0CE73F00-A8A2-4922-BE91-E2CCC729FFA7}"/>
    <hyperlink ref="B31" r:id="rId42" xr:uid="{C77E9A22-9DB7-4CDB-8646-826D1C2F1ACF}"/>
    <hyperlink ref="B37" r:id="rId43" xr:uid="{A67F25D5-CBC4-4117-883D-DF81EDCA209C}"/>
    <hyperlink ref="C37" r:id="rId44" xr:uid="{CDE55E10-D5C0-405B-B152-979B0CFBC176}"/>
    <hyperlink ref="B38" r:id="rId45" xr:uid="{708B3620-6DDC-4D9D-AEE2-C63B6B5B337B}"/>
    <hyperlink ref="B39" r:id="rId46" xr:uid="{CFA9F042-BA02-4EB0-9578-4AB7C96858B4}"/>
    <hyperlink ref="C39" r:id="rId47" display="PEDIENTE POR APROBAR" xr:uid="{F867CB72-810D-4CF5-A571-8A5E49C30B8F}"/>
    <hyperlink ref="B40" r:id="rId48" xr:uid="{65DA7DF3-1988-4B1A-9800-12D8FE95FCBC}"/>
  </hyperlinks>
  <pageMargins left="0.7" right="0.7" top="0.75" bottom="0.75" header="0.3" footer="0.3"/>
  <pageSetup orientation="portrait" r:id="rId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ACC7-5DD0-41FD-A7D8-24F12B433CB4}">
  <dimension ref="A1:S154"/>
  <sheetViews>
    <sheetView workbookViewId="0">
      <pane xSplit="5" topLeftCell="F1" activePane="topRight" state="frozen"/>
      <selection pane="topRight"/>
    </sheetView>
  </sheetViews>
  <sheetFormatPr baseColWidth="10" defaultColWidth="11.42578125" defaultRowHeight="15.75" x14ac:dyDescent="0.25"/>
  <cols>
    <col min="1" max="1" width="11.5703125" style="8" bestFit="1" customWidth="1"/>
    <col min="2" max="2" width="10.85546875" style="12" bestFit="1" customWidth="1"/>
    <col min="3" max="3" width="23.28515625" style="12" bestFit="1" customWidth="1"/>
    <col min="4" max="4" width="25.7109375" style="12" bestFit="1" customWidth="1"/>
    <col min="5" max="5" width="53.140625" style="12" bestFit="1" customWidth="1"/>
    <col min="6" max="6" width="99.28515625" style="12" bestFit="1" customWidth="1"/>
    <col min="7" max="7" width="43" style="12" bestFit="1" customWidth="1"/>
    <col min="8" max="8" width="17.5703125" style="12" bestFit="1" customWidth="1"/>
    <col min="9" max="9" width="17.28515625" style="12" bestFit="1" customWidth="1"/>
    <col min="10" max="10" width="13.28515625" style="12" bestFit="1" customWidth="1"/>
    <col min="11" max="11" width="15.85546875" style="12" bestFit="1" customWidth="1"/>
    <col min="12" max="12" width="12.7109375" style="12" bestFit="1" customWidth="1"/>
    <col min="13" max="13" width="15.85546875" style="12" bestFit="1" customWidth="1"/>
    <col min="14" max="14" width="10" style="12" bestFit="1" customWidth="1"/>
    <col min="15" max="15" width="15.85546875" style="12" bestFit="1" customWidth="1"/>
    <col min="16" max="16" width="18.7109375" style="12" bestFit="1" customWidth="1"/>
    <col min="17" max="17" width="55.28515625" style="12" bestFit="1" customWidth="1"/>
    <col min="18" max="18" width="7.7109375" style="12" bestFit="1" customWidth="1"/>
    <col min="19" max="19" width="12.140625" style="12" bestFit="1" customWidth="1"/>
    <col min="20" max="20" width="12.5703125" style="12" bestFit="1" customWidth="1"/>
    <col min="21" max="21" width="19.85546875" style="12" bestFit="1" customWidth="1"/>
    <col min="22" max="22" width="23.7109375" style="12" bestFit="1" customWidth="1"/>
    <col min="23" max="23" width="12.5703125" style="12" bestFit="1" customWidth="1"/>
    <col min="24" max="24" width="15.85546875" style="12" bestFit="1" customWidth="1"/>
    <col min="25" max="25" width="10.140625" style="12" bestFit="1" customWidth="1"/>
    <col min="26" max="26" width="9.28515625" style="12" bestFit="1" customWidth="1"/>
    <col min="27" max="27" width="6.140625" style="12" bestFit="1" customWidth="1"/>
    <col min="28" max="28" width="8.42578125" style="12" bestFit="1" customWidth="1"/>
    <col min="29" max="29" width="13.28515625" style="12" bestFit="1" customWidth="1"/>
    <col min="30" max="30" width="17.42578125" style="12" bestFit="1" customWidth="1"/>
    <col min="31" max="31" width="21.42578125" style="12" bestFit="1" customWidth="1"/>
    <col min="32" max="16384" width="11.42578125" style="12"/>
  </cols>
  <sheetData>
    <row r="1" spans="1:17" s="9" customFormat="1" ht="30" customHeight="1" collapsed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spans="1:17" s="9" customFormat="1" x14ac:dyDescent="0.25">
      <c r="A2" s="32">
        <v>2157</v>
      </c>
      <c r="B2" s="264" t="s">
        <v>1436</v>
      </c>
      <c r="C2" s="33" t="s">
        <v>31</v>
      </c>
      <c r="D2" s="75">
        <v>673</v>
      </c>
      <c r="E2" s="75" t="s">
        <v>1437</v>
      </c>
      <c r="F2" s="75" t="s">
        <v>1438</v>
      </c>
      <c r="G2" s="75"/>
      <c r="H2" s="265">
        <v>43952</v>
      </c>
      <c r="I2" s="265">
        <v>43952</v>
      </c>
      <c r="J2" s="265">
        <f t="shared" ref="J2:J18" si="0">+I2+30</f>
        <v>43982</v>
      </c>
      <c r="K2" s="156">
        <v>381176.47</v>
      </c>
      <c r="L2" s="266">
        <v>48960</v>
      </c>
      <c r="M2" s="266">
        <f t="shared" ref="M2:M59" si="1">K2+L2</f>
        <v>430136.47</v>
      </c>
      <c r="N2" s="75" t="s">
        <v>21</v>
      </c>
      <c r="O2" s="266">
        <f t="shared" ref="O2:O38" si="2">+K2</f>
        <v>381176.47</v>
      </c>
      <c r="P2" s="75" t="s">
        <v>22</v>
      </c>
      <c r="Q2" s="75">
        <v>3528</v>
      </c>
    </row>
    <row r="3" spans="1:17" s="9" customFormat="1" x14ac:dyDescent="0.25">
      <c r="A3" s="32">
        <v>2158</v>
      </c>
      <c r="B3" s="264" t="s">
        <v>1439</v>
      </c>
      <c r="C3" s="33" t="s">
        <v>31</v>
      </c>
      <c r="D3" s="75">
        <v>832</v>
      </c>
      <c r="E3" s="75" t="s">
        <v>1437</v>
      </c>
      <c r="F3" s="75" t="s">
        <v>1440</v>
      </c>
      <c r="G3" s="75"/>
      <c r="H3" s="265">
        <v>43952</v>
      </c>
      <c r="I3" s="265">
        <v>43952</v>
      </c>
      <c r="J3" s="265">
        <f t="shared" si="0"/>
        <v>43982</v>
      </c>
      <c r="K3" s="156">
        <v>235798</v>
      </c>
      <c r="L3" s="266">
        <v>44802</v>
      </c>
      <c r="M3" s="266">
        <f t="shared" si="1"/>
        <v>280600</v>
      </c>
      <c r="N3" s="75" t="s">
        <v>21</v>
      </c>
      <c r="O3" s="266">
        <f t="shared" si="2"/>
        <v>235798</v>
      </c>
      <c r="P3" s="75" t="s">
        <v>22</v>
      </c>
      <c r="Q3" s="75">
        <v>3529</v>
      </c>
    </row>
    <row r="4" spans="1:17" s="9" customFormat="1" x14ac:dyDescent="0.25">
      <c r="A4" s="32">
        <v>2159</v>
      </c>
      <c r="B4" s="264" t="s">
        <v>1441</v>
      </c>
      <c r="C4" s="43" t="s">
        <v>1718</v>
      </c>
      <c r="D4" s="75" t="s">
        <v>1442</v>
      </c>
      <c r="E4" s="75" t="s">
        <v>763</v>
      </c>
      <c r="F4" s="75" t="s">
        <v>1443</v>
      </c>
      <c r="G4" s="75" t="s">
        <v>1719</v>
      </c>
      <c r="H4" s="265">
        <v>43955</v>
      </c>
      <c r="I4" s="265">
        <v>43955</v>
      </c>
      <c r="J4" s="265">
        <f t="shared" si="0"/>
        <v>43985</v>
      </c>
      <c r="K4" s="72">
        <v>47628</v>
      </c>
      <c r="L4" s="266">
        <v>0</v>
      </c>
      <c r="M4" s="266">
        <f t="shared" si="1"/>
        <v>47628</v>
      </c>
      <c r="N4" s="267" t="s">
        <v>54</v>
      </c>
      <c r="O4" s="266">
        <f t="shared" si="2"/>
        <v>47628</v>
      </c>
      <c r="P4" s="75" t="s">
        <v>55</v>
      </c>
      <c r="Q4" s="249" t="s">
        <v>1444</v>
      </c>
    </row>
    <row r="5" spans="1:17" s="9" customFormat="1" x14ac:dyDescent="0.25">
      <c r="A5" s="32">
        <v>2160</v>
      </c>
      <c r="B5" s="264" t="s">
        <v>1445</v>
      </c>
      <c r="C5" s="100" t="s">
        <v>57</v>
      </c>
      <c r="D5" s="75" t="s">
        <v>1446</v>
      </c>
      <c r="E5" s="75" t="s">
        <v>1447</v>
      </c>
      <c r="F5" s="75" t="s">
        <v>1448</v>
      </c>
      <c r="G5" s="75"/>
      <c r="H5" s="265">
        <v>43957</v>
      </c>
      <c r="I5" s="265">
        <v>43957</v>
      </c>
      <c r="J5" s="265">
        <f t="shared" si="0"/>
        <v>43987</v>
      </c>
      <c r="K5" s="156">
        <v>635350</v>
      </c>
      <c r="L5" s="266">
        <v>120718</v>
      </c>
      <c r="M5" s="266">
        <f>K5+L5</f>
        <v>756068</v>
      </c>
      <c r="N5" s="75" t="s">
        <v>60</v>
      </c>
      <c r="O5" s="266">
        <f t="shared" si="2"/>
        <v>635350</v>
      </c>
      <c r="P5" s="75" t="s">
        <v>55</v>
      </c>
      <c r="Q5" s="75">
        <v>3530</v>
      </c>
    </row>
    <row r="6" spans="1:17" s="9" customFormat="1" x14ac:dyDescent="0.25">
      <c r="A6" s="32">
        <v>2161</v>
      </c>
      <c r="B6" s="264" t="s">
        <v>1449</v>
      </c>
      <c r="C6" s="33" t="s">
        <v>1450</v>
      </c>
      <c r="D6" s="75" t="s">
        <v>1451</v>
      </c>
      <c r="E6" s="75" t="s">
        <v>1452</v>
      </c>
      <c r="F6" s="75" t="s">
        <v>1453</v>
      </c>
      <c r="G6" s="75"/>
      <c r="H6" s="265">
        <v>43955</v>
      </c>
      <c r="I6" s="265">
        <v>43955</v>
      </c>
      <c r="J6" s="265">
        <f t="shared" si="0"/>
        <v>43985</v>
      </c>
      <c r="K6" s="72">
        <v>3800000</v>
      </c>
      <c r="L6" s="156">
        <v>722000</v>
      </c>
      <c r="M6" s="266">
        <f t="shared" si="1"/>
        <v>4522000</v>
      </c>
      <c r="N6" s="267" t="s">
        <v>28</v>
      </c>
      <c r="O6" s="266">
        <f t="shared" si="2"/>
        <v>3800000</v>
      </c>
      <c r="P6" s="75" t="s">
        <v>29</v>
      </c>
      <c r="Q6" s="75">
        <v>3531</v>
      </c>
    </row>
    <row r="7" spans="1:17" s="9" customFormat="1" x14ac:dyDescent="0.25">
      <c r="A7" s="32">
        <v>2162</v>
      </c>
      <c r="B7" s="264" t="s">
        <v>1455</v>
      </c>
      <c r="C7" s="43" t="s">
        <v>1119</v>
      </c>
      <c r="D7" s="75" t="s">
        <v>1456</v>
      </c>
      <c r="E7" s="75" t="s">
        <v>1457</v>
      </c>
      <c r="F7" s="75" t="s">
        <v>1458</v>
      </c>
      <c r="G7" s="75" t="s">
        <v>1719</v>
      </c>
      <c r="H7" s="265">
        <v>43952</v>
      </c>
      <c r="I7" s="265">
        <v>43952</v>
      </c>
      <c r="J7" s="265">
        <f t="shared" si="0"/>
        <v>43982</v>
      </c>
      <c r="K7" s="72">
        <v>300000</v>
      </c>
      <c r="L7" s="156">
        <v>57000</v>
      </c>
      <c r="M7" s="266">
        <f t="shared" si="1"/>
        <v>357000</v>
      </c>
      <c r="N7" s="267" t="s">
        <v>54</v>
      </c>
      <c r="O7" s="266">
        <f t="shared" si="2"/>
        <v>300000</v>
      </c>
      <c r="P7" s="75" t="s">
        <v>55</v>
      </c>
      <c r="Q7" s="249" t="s">
        <v>1444</v>
      </c>
    </row>
    <row r="8" spans="1:17" s="9" customFormat="1" x14ac:dyDescent="0.25">
      <c r="A8" s="32">
        <v>2163</v>
      </c>
      <c r="B8" s="264" t="s">
        <v>1459</v>
      </c>
      <c r="C8" s="33" t="s">
        <v>57</v>
      </c>
      <c r="D8" s="75" t="s">
        <v>1460</v>
      </c>
      <c r="E8" s="75" t="s">
        <v>1461</v>
      </c>
      <c r="F8" s="75" t="s">
        <v>1720</v>
      </c>
      <c r="G8" s="75"/>
      <c r="H8" s="265">
        <v>43955</v>
      </c>
      <c r="I8" s="265">
        <v>43955</v>
      </c>
      <c r="J8" s="265">
        <f t="shared" si="0"/>
        <v>43985</v>
      </c>
      <c r="K8" s="72">
        <v>7850000</v>
      </c>
      <c r="L8" s="156">
        <v>1491500</v>
      </c>
      <c r="M8" s="266">
        <f t="shared" si="1"/>
        <v>9341500</v>
      </c>
      <c r="N8" s="75" t="s">
        <v>60</v>
      </c>
      <c r="O8" s="266">
        <f t="shared" si="2"/>
        <v>7850000</v>
      </c>
      <c r="P8" s="75" t="s">
        <v>55</v>
      </c>
      <c r="Q8" s="75">
        <v>3532</v>
      </c>
    </row>
    <row r="9" spans="1:17" s="9" customFormat="1" x14ac:dyDescent="0.25">
      <c r="A9" s="32">
        <v>2164</v>
      </c>
      <c r="B9" s="264" t="s">
        <v>1463</v>
      </c>
      <c r="C9" s="33" t="s">
        <v>1450</v>
      </c>
      <c r="D9" s="75" t="s">
        <v>1464</v>
      </c>
      <c r="E9" s="75" t="s">
        <v>1465</v>
      </c>
      <c r="F9" s="75" t="s">
        <v>1466</v>
      </c>
      <c r="G9" s="75"/>
      <c r="H9" s="265">
        <v>43955</v>
      </c>
      <c r="I9" s="265">
        <v>43955</v>
      </c>
      <c r="J9" s="265">
        <f t="shared" si="0"/>
        <v>43985</v>
      </c>
      <c r="K9" s="72">
        <v>14300000</v>
      </c>
      <c r="L9" s="156">
        <v>2717000</v>
      </c>
      <c r="M9" s="266">
        <f t="shared" si="1"/>
        <v>17017000</v>
      </c>
      <c r="N9" s="75" t="s">
        <v>21</v>
      </c>
      <c r="O9" s="266">
        <f t="shared" si="2"/>
        <v>14300000</v>
      </c>
      <c r="P9" s="75" t="s">
        <v>22</v>
      </c>
      <c r="Q9" s="75">
        <v>3533</v>
      </c>
    </row>
    <row r="10" spans="1:17" s="9" customFormat="1" x14ac:dyDescent="0.25">
      <c r="A10" s="32">
        <v>2165</v>
      </c>
      <c r="B10" s="264" t="s">
        <v>1467</v>
      </c>
      <c r="C10" s="33" t="s">
        <v>1450</v>
      </c>
      <c r="D10" s="75" t="s">
        <v>1468</v>
      </c>
      <c r="E10" s="75" t="s">
        <v>1469</v>
      </c>
      <c r="F10" s="75" t="s">
        <v>1470</v>
      </c>
      <c r="G10" s="75"/>
      <c r="H10" s="265">
        <v>43955</v>
      </c>
      <c r="I10" s="265">
        <v>43955</v>
      </c>
      <c r="J10" s="265">
        <f t="shared" si="0"/>
        <v>43985</v>
      </c>
      <c r="K10" s="72">
        <v>660000</v>
      </c>
      <c r="L10" s="266">
        <v>0</v>
      </c>
      <c r="M10" s="266">
        <f t="shared" si="1"/>
        <v>660000</v>
      </c>
      <c r="N10" s="267" t="s">
        <v>28</v>
      </c>
      <c r="O10" s="266">
        <f t="shared" si="2"/>
        <v>660000</v>
      </c>
      <c r="P10" s="75" t="s">
        <v>29</v>
      </c>
      <c r="Q10" s="75">
        <v>3534</v>
      </c>
    </row>
    <row r="11" spans="1:17" s="9" customFormat="1" x14ac:dyDescent="0.25">
      <c r="A11" s="32">
        <v>2166</v>
      </c>
      <c r="B11" s="264" t="s">
        <v>1471</v>
      </c>
      <c r="C11" s="33" t="s">
        <v>57</v>
      </c>
      <c r="D11" s="75" t="s">
        <v>1472</v>
      </c>
      <c r="E11" s="75" t="s">
        <v>1473</v>
      </c>
      <c r="F11" s="75" t="s">
        <v>1474</v>
      </c>
      <c r="G11" s="75"/>
      <c r="H11" s="265">
        <v>43955</v>
      </c>
      <c r="I11" s="265">
        <v>43955</v>
      </c>
      <c r="J11" s="265">
        <f t="shared" si="0"/>
        <v>43985</v>
      </c>
      <c r="K11" s="72">
        <v>1820900</v>
      </c>
      <c r="L11" s="156">
        <v>345971</v>
      </c>
      <c r="M11" s="266">
        <f t="shared" si="1"/>
        <v>2166871</v>
      </c>
      <c r="N11" s="75" t="s">
        <v>180</v>
      </c>
      <c r="O11" s="266">
        <f t="shared" si="2"/>
        <v>1820900</v>
      </c>
      <c r="P11" s="75" t="s">
        <v>55</v>
      </c>
      <c r="Q11" s="75">
        <v>3535</v>
      </c>
    </row>
    <row r="12" spans="1:17" s="9" customFormat="1" x14ac:dyDescent="0.25">
      <c r="A12" s="32">
        <v>2167</v>
      </c>
      <c r="B12" s="264" t="s">
        <v>1475</v>
      </c>
      <c r="C12" s="43" t="s">
        <v>18</v>
      </c>
      <c r="D12" s="75" t="s">
        <v>1476</v>
      </c>
      <c r="E12" s="75" t="s">
        <v>1473</v>
      </c>
      <c r="F12" s="75" t="s">
        <v>1477</v>
      </c>
      <c r="G12" s="75"/>
      <c r="H12" s="265">
        <v>43955</v>
      </c>
      <c r="I12" s="265">
        <v>43955</v>
      </c>
      <c r="J12" s="265">
        <f t="shared" si="0"/>
        <v>43985</v>
      </c>
      <c r="K12" s="72">
        <v>3858400</v>
      </c>
      <c r="L12" s="156">
        <v>733096</v>
      </c>
      <c r="M12" s="266">
        <f t="shared" si="1"/>
        <v>4591496</v>
      </c>
      <c r="N12" s="75" t="s">
        <v>21</v>
      </c>
      <c r="O12" s="266">
        <f t="shared" si="2"/>
        <v>3858400</v>
      </c>
      <c r="P12" s="75" t="s">
        <v>22</v>
      </c>
      <c r="Q12" s="75">
        <v>3537</v>
      </c>
    </row>
    <row r="13" spans="1:17" s="9" customFormat="1" x14ac:dyDescent="0.25">
      <c r="A13" s="32">
        <v>2168</v>
      </c>
      <c r="B13" s="264" t="s">
        <v>1478</v>
      </c>
      <c r="C13" s="33" t="s">
        <v>31</v>
      </c>
      <c r="D13" s="75" t="s">
        <v>1479</v>
      </c>
      <c r="E13" s="75" t="s">
        <v>1473</v>
      </c>
      <c r="F13" s="75" t="s">
        <v>1480</v>
      </c>
      <c r="G13" s="75"/>
      <c r="H13" s="265">
        <v>43956</v>
      </c>
      <c r="I13" s="265">
        <v>43956</v>
      </c>
      <c r="J13" s="265">
        <f t="shared" si="0"/>
        <v>43986</v>
      </c>
      <c r="K13" s="72">
        <v>3858400</v>
      </c>
      <c r="L13" s="156">
        <v>733096</v>
      </c>
      <c r="M13" s="266">
        <f t="shared" si="1"/>
        <v>4591496</v>
      </c>
      <c r="N13" s="268" t="s">
        <v>44</v>
      </c>
      <c r="O13" s="266">
        <f t="shared" si="2"/>
        <v>3858400</v>
      </c>
      <c r="P13" s="75" t="s">
        <v>99</v>
      </c>
      <c r="Q13" s="75">
        <v>3536</v>
      </c>
    </row>
    <row r="14" spans="1:17" s="9" customFormat="1" x14ac:dyDescent="0.25">
      <c r="A14" s="32">
        <v>2169</v>
      </c>
      <c r="B14" s="264" t="s">
        <v>1481</v>
      </c>
      <c r="C14" s="33" t="s">
        <v>31</v>
      </c>
      <c r="D14" s="75">
        <v>12012</v>
      </c>
      <c r="E14" s="75" t="s">
        <v>84</v>
      </c>
      <c r="F14" s="75" t="s">
        <v>85</v>
      </c>
      <c r="G14" s="75"/>
      <c r="H14" s="265">
        <v>43953</v>
      </c>
      <c r="I14" s="265">
        <v>43953</v>
      </c>
      <c r="J14" s="265">
        <f>+I14+30</f>
        <v>43983</v>
      </c>
      <c r="K14" s="156">
        <v>370254</v>
      </c>
      <c r="L14" s="266">
        <v>0</v>
      </c>
      <c r="M14" s="266">
        <f>K14+L14</f>
        <v>370254</v>
      </c>
      <c r="N14" s="75" t="s">
        <v>21</v>
      </c>
      <c r="O14" s="266">
        <f t="shared" si="2"/>
        <v>370254</v>
      </c>
      <c r="P14" s="75" t="s">
        <v>22</v>
      </c>
      <c r="Q14" s="75">
        <v>3538</v>
      </c>
    </row>
    <row r="15" spans="1:17" s="9" customFormat="1" x14ac:dyDescent="0.25">
      <c r="A15" s="32">
        <v>2170</v>
      </c>
      <c r="B15" s="264" t="s">
        <v>1484</v>
      </c>
      <c r="C15" s="33" t="s">
        <v>1932</v>
      </c>
      <c r="D15" s="75" t="s">
        <v>1485</v>
      </c>
      <c r="E15" s="75" t="s">
        <v>769</v>
      </c>
      <c r="F15" s="75" t="s">
        <v>1486</v>
      </c>
      <c r="G15" s="75"/>
      <c r="H15" s="265">
        <v>43954</v>
      </c>
      <c r="I15" s="265">
        <v>43954</v>
      </c>
      <c r="J15" s="265">
        <f t="shared" si="0"/>
        <v>43984</v>
      </c>
      <c r="K15" s="72">
        <v>195584</v>
      </c>
      <c r="L15" s="156">
        <v>3716</v>
      </c>
      <c r="M15" s="266">
        <f t="shared" si="1"/>
        <v>199300</v>
      </c>
      <c r="N15" s="75" t="s">
        <v>21</v>
      </c>
      <c r="O15" s="266">
        <f t="shared" si="2"/>
        <v>195584</v>
      </c>
      <c r="P15" s="75" t="s">
        <v>22</v>
      </c>
      <c r="Q15" s="75">
        <v>3539</v>
      </c>
    </row>
    <row r="16" spans="1:17" s="9" customFormat="1" x14ac:dyDescent="0.25">
      <c r="A16" s="32">
        <v>2171</v>
      </c>
      <c r="B16" s="264" t="s">
        <v>1487</v>
      </c>
      <c r="C16" s="33" t="s">
        <v>57</v>
      </c>
      <c r="D16" s="75">
        <v>3002</v>
      </c>
      <c r="E16" s="75" t="s">
        <v>1488</v>
      </c>
      <c r="F16" s="75" t="s">
        <v>1489</v>
      </c>
      <c r="G16" s="75"/>
      <c r="H16" s="265">
        <v>43952</v>
      </c>
      <c r="I16" s="265">
        <v>43952</v>
      </c>
      <c r="J16" s="265">
        <f t="shared" si="0"/>
        <v>43982</v>
      </c>
      <c r="K16" s="156">
        <v>26200000</v>
      </c>
      <c r="L16" s="266">
        <v>4978000</v>
      </c>
      <c r="M16" s="266">
        <f t="shared" si="1"/>
        <v>31178000</v>
      </c>
      <c r="N16" s="267" t="s">
        <v>60</v>
      </c>
      <c r="O16" s="266">
        <f t="shared" si="2"/>
        <v>26200000</v>
      </c>
      <c r="P16" s="75" t="s">
        <v>55</v>
      </c>
      <c r="Q16" s="75">
        <v>3540</v>
      </c>
    </row>
    <row r="17" spans="1:17" s="9" customFormat="1" x14ac:dyDescent="0.25">
      <c r="A17" s="32">
        <v>2172</v>
      </c>
      <c r="B17" s="264" t="s">
        <v>1490</v>
      </c>
      <c r="C17" s="43" t="s">
        <v>62</v>
      </c>
      <c r="D17" s="75" t="s">
        <v>1721</v>
      </c>
      <c r="E17" s="75" t="s">
        <v>1488</v>
      </c>
      <c r="F17" s="75" t="s">
        <v>1491</v>
      </c>
      <c r="G17" s="75"/>
      <c r="H17" s="265">
        <v>43952</v>
      </c>
      <c r="I17" s="265">
        <v>43952</v>
      </c>
      <c r="J17" s="265">
        <f>+I17+30</f>
        <v>43982</v>
      </c>
      <c r="K17" s="156">
        <v>4173798</v>
      </c>
      <c r="L17" s="266">
        <v>0</v>
      </c>
      <c r="M17" s="266">
        <f>K17+L17</f>
        <v>4173798</v>
      </c>
      <c r="N17" s="268" t="s">
        <v>60</v>
      </c>
      <c r="O17" s="266">
        <f t="shared" si="2"/>
        <v>4173798</v>
      </c>
      <c r="P17" s="75" t="s">
        <v>1145</v>
      </c>
      <c r="Q17" s="75" t="s">
        <v>1492</v>
      </c>
    </row>
    <row r="18" spans="1:17" s="9" customFormat="1" x14ac:dyDescent="0.25">
      <c r="A18" s="32">
        <v>2173</v>
      </c>
      <c r="B18" s="264" t="s">
        <v>1493</v>
      </c>
      <c r="C18" s="33" t="s">
        <v>1198</v>
      </c>
      <c r="D18" s="75">
        <v>6231</v>
      </c>
      <c r="E18" s="75" t="s">
        <v>189</v>
      </c>
      <c r="F18" s="75" t="s">
        <v>1494</v>
      </c>
      <c r="G18" s="75"/>
      <c r="H18" s="265">
        <v>43955</v>
      </c>
      <c r="I18" s="265">
        <v>43955</v>
      </c>
      <c r="J18" s="265">
        <f t="shared" si="0"/>
        <v>43985</v>
      </c>
      <c r="K18" s="72">
        <v>60000</v>
      </c>
      <c r="L18" s="266">
        <v>0</v>
      </c>
      <c r="M18" s="266">
        <f t="shared" si="1"/>
        <v>60000</v>
      </c>
      <c r="N18" s="75" t="s">
        <v>117</v>
      </c>
      <c r="O18" s="266">
        <f t="shared" si="2"/>
        <v>60000</v>
      </c>
      <c r="P18" s="75" t="s">
        <v>29</v>
      </c>
      <c r="Q18" s="75">
        <v>3541</v>
      </c>
    </row>
    <row r="19" spans="1:17" s="9" customFormat="1" x14ac:dyDescent="0.25">
      <c r="A19" s="32">
        <v>2175</v>
      </c>
      <c r="B19" s="264" t="s">
        <v>1722</v>
      </c>
      <c r="C19" s="33" t="s">
        <v>1105</v>
      </c>
      <c r="D19" s="75">
        <v>2866</v>
      </c>
      <c r="E19" s="75" t="s">
        <v>365</v>
      </c>
      <c r="F19" s="75" t="s">
        <v>1373</v>
      </c>
      <c r="G19" s="75"/>
      <c r="H19" s="265">
        <v>43916</v>
      </c>
      <c r="I19" s="75"/>
      <c r="J19" s="265">
        <v>43916</v>
      </c>
      <c r="K19" s="72">
        <v>280000</v>
      </c>
      <c r="L19" s="266">
        <v>53200</v>
      </c>
      <c r="M19" s="266">
        <f t="shared" si="1"/>
        <v>333200</v>
      </c>
      <c r="N19" s="75" t="s">
        <v>21</v>
      </c>
      <c r="O19" s="266">
        <f t="shared" si="2"/>
        <v>280000</v>
      </c>
      <c r="P19" s="75" t="s">
        <v>22</v>
      </c>
      <c r="Q19" s="269" t="s">
        <v>1723</v>
      </c>
    </row>
    <row r="20" spans="1:17" s="9" customFormat="1" x14ac:dyDescent="0.25">
      <c r="A20" s="32">
        <v>2176</v>
      </c>
      <c r="B20" s="264" t="s">
        <v>1495</v>
      </c>
      <c r="C20" s="33" t="s">
        <v>1105</v>
      </c>
      <c r="D20" s="75">
        <v>2869</v>
      </c>
      <c r="E20" s="75" t="s">
        <v>365</v>
      </c>
      <c r="F20" s="75" t="s">
        <v>1373</v>
      </c>
      <c r="G20" s="75"/>
      <c r="H20" s="265">
        <v>43916</v>
      </c>
      <c r="I20" s="75"/>
      <c r="J20" s="265">
        <v>43916</v>
      </c>
      <c r="K20" s="72">
        <v>550000</v>
      </c>
      <c r="L20" s="266">
        <v>104500</v>
      </c>
      <c r="M20" s="266">
        <f t="shared" si="1"/>
        <v>654500</v>
      </c>
      <c r="N20" s="75" t="s">
        <v>21</v>
      </c>
      <c r="O20" s="266">
        <f t="shared" si="2"/>
        <v>550000</v>
      </c>
      <c r="P20" s="75" t="s">
        <v>22</v>
      </c>
      <c r="Q20" s="269" t="s">
        <v>1723</v>
      </c>
    </row>
    <row r="21" spans="1:17" s="9" customFormat="1" x14ac:dyDescent="0.25">
      <c r="A21" s="32">
        <v>2177</v>
      </c>
      <c r="B21" s="264" t="s">
        <v>1496</v>
      </c>
      <c r="C21" s="33" t="s">
        <v>1450</v>
      </c>
      <c r="D21" s="75" t="s">
        <v>1497</v>
      </c>
      <c r="E21" s="75" t="s">
        <v>250</v>
      </c>
      <c r="F21" s="75" t="s">
        <v>1498</v>
      </c>
      <c r="G21" s="75"/>
      <c r="H21" s="265">
        <v>43957</v>
      </c>
      <c r="I21" s="265">
        <v>43957</v>
      </c>
      <c r="J21" s="265">
        <v>43957</v>
      </c>
      <c r="K21" s="72">
        <v>4300000</v>
      </c>
      <c r="L21" s="266">
        <v>817000</v>
      </c>
      <c r="M21" s="266">
        <f t="shared" si="1"/>
        <v>5117000</v>
      </c>
      <c r="N21" s="75" t="s">
        <v>28</v>
      </c>
      <c r="O21" s="266">
        <f t="shared" si="2"/>
        <v>4300000</v>
      </c>
      <c r="P21" s="75" t="s">
        <v>29</v>
      </c>
      <c r="Q21" s="270">
        <v>3543</v>
      </c>
    </row>
    <row r="22" spans="1:17" s="9" customFormat="1" x14ac:dyDescent="0.25">
      <c r="A22" s="32">
        <v>2178</v>
      </c>
      <c r="B22" s="264" t="s">
        <v>1499</v>
      </c>
      <c r="C22" s="33" t="s">
        <v>57</v>
      </c>
      <c r="D22" s="75">
        <v>81690</v>
      </c>
      <c r="E22" s="75" t="s">
        <v>1500</v>
      </c>
      <c r="F22" s="75" t="s">
        <v>1501</v>
      </c>
      <c r="G22" s="75"/>
      <c r="H22" s="265">
        <v>43957</v>
      </c>
      <c r="I22" s="75"/>
      <c r="J22" s="265">
        <v>43987</v>
      </c>
      <c r="K22" s="72">
        <v>103180</v>
      </c>
      <c r="L22" s="266">
        <v>1960</v>
      </c>
      <c r="M22" s="266">
        <f t="shared" si="1"/>
        <v>105140</v>
      </c>
      <c r="N22" s="75" t="s">
        <v>60</v>
      </c>
      <c r="O22" s="266">
        <f t="shared" si="2"/>
        <v>103180</v>
      </c>
      <c r="P22" s="75" t="s">
        <v>29</v>
      </c>
      <c r="Q22" s="270">
        <v>3544</v>
      </c>
    </row>
    <row r="23" spans="1:17" s="9" customFormat="1" x14ac:dyDescent="0.25">
      <c r="A23" s="32">
        <v>2179</v>
      </c>
      <c r="B23" s="271" t="s">
        <v>1502</v>
      </c>
      <c r="C23" s="33" t="s">
        <v>1450</v>
      </c>
      <c r="D23" s="75">
        <v>8</v>
      </c>
      <c r="E23" s="75" t="s">
        <v>1504</v>
      </c>
      <c r="F23" s="75" t="s">
        <v>1505</v>
      </c>
      <c r="G23" s="75"/>
      <c r="H23" s="265">
        <v>43957</v>
      </c>
      <c r="I23" s="265">
        <v>43957</v>
      </c>
      <c r="J23" s="265">
        <v>43957</v>
      </c>
      <c r="K23" s="72">
        <v>1800000</v>
      </c>
      <c r="L23" s="266">
        <v>34200</v>
      </c>
      <c r="M23" s="266">
        <f t="shared" si="1"/>
        <v>1834200</v>
      </c>
      <c r="N23" s="75" t="s">
        <v>28</v>
      </c>
      <c r="O23" s="266">
        <f t="shared" si="2"/>
        <v>1800000</v>
      </c>
      <c r="P23" s="75" t="s">
        <v>29</v>
      </c>
      <c r="Q23" s="270">
        <v>3545</v>
      </c>
    </row>
    <row r="24" spans="1:17" s="9" customFormat="1" x14ac:dyDescent="0.25">
      <c r="A24" s="32">
        <v>2180</v>
      </c>
      <c r="B24" s="271" t="s">
        <v>1506</v>
      </c>
      <c r="C24" s="33" t="s">
        <v>31</v>
      </c>
      <c r="D24" s="75" t="s">
        <v>1507</v>
      </c>
      <c r="E24" s="75" t="s">
        <v>1473</v>
      </c>
      <c r="F24" s="272" t="s">
        <v>1508</v>
      </c>
      <c r="G24" s="272"/>
      <c r="H24" s="265">
        <v>43957</v>
      </c>
      <c r="I24" s="265">
        <v>43957</v>
      </c>
      <c r="J24" s="265">
        <v>43957</v>
      </c>
      <c r="K24" s="72">
        <v>2834553</v>
      </c>
      <c r="L24" s="266">
        <v>538565</v>
      </c>
      <c r="M24" s="266">
        <f t="shared" si="1"/>
        <v>3373118</v>
      </c>
      <c r="N24" s="75" t="s">
        <v>148</v>
      </c>
      <c r="O24" s="273">
        <f t="shared" si="2"/>
        <v>2834553</v>
      </c>
      <c r="P24" s="75" t="s">
        <v>1510</v>
      </c>
      <c r="Q24" s="274" t="s">
        <v>1509</v>
      </c>
    </row>
    <row r="25" spans="1:17" x14ac:dyDescent="0.25">
      <c r="A25" s="32">
        <v>2181</v>
      </c>
      <c r="B25" s="271" t="s">
        <v>1511</v>
      </c>
      <c r="C25" s="33" t="s">
        <v>1073</v>
      </c>
      <c r="D25" s="75">
        <v>14052</v>
      </c>
      <c r="E25" s="75" t="s">
        <v>1327</v>
      </c>
      <c r="F25" s="75" t="s">
        <v>1512</v>
      </c>
      <c r="G25" s="75"/>
      <c r="H25" s="265">
        <v>43953</v>
      </c>
      <c r="I25" s="265">
        <v>43953</v>
      </c>
      <c r="J25" s="265">
        <v>43968</v>
      </c>
      <c r="K25" s="51">
        <v>5372000</v>
      </c>
      <c r="L25" s="266">
        <v>53720</v>
      </c>
      <c r="M25" s="275">
        <f t="shared" si="1"/>
        <v>5425720</v>
      </c>
      <c r="N25" s="276"/>
      <c r="O25" s="273">
        <f t="shared" si="2"/>
        <v>5372000</v>
      </c>
      <c r="P25" s="75" t="s">
        <v>1510</v>
      </c>
      <c r="Q25" s="270"/>
    </row>
    <row r="26" spans="1:17" x14ac:dyDescent="0.25">
      <c r="A26" s="32">
        <v>2182</v>
      </c>
      <c r="B26" s="271" t="s">
        <v>1513</v>
      </c>
      <c r="C26" s="33" t="s">
        <v>1073</v>
      </c>
      <c r="D26" s="75">
        <v>14053</v>
      </c>
      <c r="E26" s="75" t="s">
        <v>1327</v>
      </c>
      <c r="F26" s="75" t="s">
        <v>1512</v>
      </c>
      <c r="G26" s="75"/>
      <c r="H26" s="265">
        <v>43953</v>
      </c>
      <c r="I26" s="265">
        <v>43953</v>
      </c>
      <c r="J26" s="265">
        <v>43968</v>
      </c>
      <c r="K26" s="51">
        <v>5202000</v>
      </c>
      <c r="L26" s="266">
        <v>52020</v>
      </c>
      <c r="M26" s="275">
        <f t="shared" si="1"/>
        <v>5254020</v>
      </c>
      <c r="N26" s="276"/>
      <c r="O26" s="273">
        <f t="shared" si="2"/>
        <v>5202000</v>
      </c>
      <c r="P26" s="75" t="s">
        <v>1510</v>
      </c>
      <c r="Q26" s="270"/>
    </row>
    <row r="27" spans="1:17" s="9" customFormat="1" x14ac:dyDescent="0.25">
      <c r="A27" s="32">
        <v>2184</v>
      </c>
      <c r="B27" s="271" t="s">
        <v>1514</v>
      </c>
      <c r="C27" s="33" t="s">
        <v>1932</v>
      </c>
      <c r="D27" s="75" t="s">
        <v>1515</v>
      </c>
      <c r="E27" s="75" t="s">
        <v>115</v>
      </c>
      <c r="F27" s="75" t="s">
        <v>1516</v>
      </c>
      <c r="G27" s="75"/>
      <c r="H27" s="265">
        <v>43958</v>
      </c>
      <c r="I27" s="265">
        <v>43958</v>
      </c>
      <c r="J27" s="265">
        <v>43958</v>
      </c>
      <c r="K27" s="72">
        <v>189900</v>
      </c>
      <c r="L27" s="266">
        <v>0</v>
      </c>
      <c r="M27" s="266">
        <f t="shared" si="1"/>
        <v>189900</v>
      </c>
      <c r="N27" s="75" t="s">
        <v>28</v>
      </c>
      <c r="O27" s="273">
        <f t="shared" si="2"/>
        <v>189900</v>
      </c>
      <c r="P27" s="75" t="s">
        <v>29</v>
      </c>
      <c r="Q27" s="270">
        <v>3542</v>
      </c>
    </row>
    <row r="28" spans="1:17" s="9" customFormat="1" x14ac:dyDescent="0.25">
      <c r="A28" s="32">
        <v>2185</v>
      </c>
      <c r="B28" s="271" t="s">
        <v>1517</v>
      </c>
      <c r="C28" s="33" t="s">
        <v>31</v>
      </c>
      <c r="D28" s="75" t="s">
        <v>1518</v>
      </c>
      <c r="E28" s="75" t="s">
        <v>152</v>
      </c>
      <c r="F28" s="75" t="s">
        <v>1203</v>
      </c>
      <c r="G28" s="75"/>
      <c r="H28" s="265">
        <v>43958</v>
      </c>
      <c r="I28" s="265">
        <v>43958</v>
      </c>
      <c r="J28" s="265">
        <v>43958</v>
      </c>
      <c r="K28" s="72">
        <v>4270000</v>
      </c>
      <c r="L28" s="266">
        <v>0</v>
      </c>
      <c r="M28" s="266">
        <f t="shared" si="1"/>
        <v>4270000</v>
      </c>
      <c r="N28" s="75" t="s">
        <v>278</v>
      </c>
      <c r="O28" s="273">
        <f t="shared" si="2"/>
        <v>4270000</v>
      </c>
      <c r="P28" s="75" t="s">
        <v>55</v>
      </c>
      <c r="Q28" s="270">
        <v>3546</v>
      </c>
    </row>
    <row r="29" spans="1:17" s="9" customFormat="1" x14ac:dyDescent="0.25">
      <c r="A29" s="32">
        <v>2186</v>
      </c>
      <c r="B29" s="271" t="s">
        <v>1519</v>
      </c>
      <c r="C29" s="33" t="s">
        <v>57</v>
      </c>
      <c r="D29" s="75" t="s">
        <v>1520</v>
      </c>
      <c r="E29" s="75" t="s">
        <v>152</v>
      </c>
      <c r="F29" s="75" t="s">
        <v>1210</v>
      </c>
      <c r="G29" s="75"/>
      <c r="H29" s="265">
        <v>43958</v>
      </c>
      <c r="I29" s="265">
        <v>43958</v>
      </c>
      <c r="J29" s="265">
        <v>43958</v>
      </c>
      <c r="K29" s="72">
        <v>4270000</v>
      </c>
      <c r="L29" s="266">
        <v>0</v>
      </c>
      <c r="M29" s="266">
        <f t="shared" si="1"/>
        <v>4270000</v>
      </c>
      <c r="N29" s="75" t="s">
        <v>278</v>
      </c>
      <c r="O29" s="273">
        <f t="shared" si="2"/>
        <v>4270000</v>
      </c>
      <c r="P29" s="75" t="s">
        <v>36</v>
      </c>
      <c r="Q29" s="270">
        <v>3547</v>
      </c>
    </row>
    <row r="30" spans="1:17" s="9" customFormat="1" x14ac:dyDescent="0.25">
      <c r="A30" s="32">
        <v>2187</v>
      </c>
      <c r="B30" s="271" t="s">
        <v>1521</v>
      </c>
      <c r="C30" s="33" t="s">
        <v>18</v>
      </c>
      <c r="D30" s="75">
        <v>296</v>
      </c>
      <c r="E30" s="75" t="s">
        <v>1522</v>
      </c>
      <c r="F30" s="75" t="s">
        <v>177</v>
      </c>
      <c r="G30" s="75"/>
      <c r="H30" s="265">
        <v>43952</v>
      </c>
      <c r="I30" s="265">
        <v>43952</v>
      </c>
      <c r="J30" s="265">
        <v>43952</v>
      </c>
      <c r="K30" s="72">
        <v>624000</v>
      </c>
      <c r="L30" s="266">
        <v>0</v>
      </c>
      <c r="M30" s="266">
        <f t="shared" si="1"/>
        <v>624000</v>
      </c>
      <c r="N30" s="75" t="s">
        <v>28</v>
      </c>
      <c r="O30" s="273">
        <f t="shared" si="2"/>
        <v>624000</v>
      </c>
      <c r="P30" s="75" t="s">
        <v>29</v>
      </c>
      <c r="Q30" s="270">
        <v>3548</v>
      </c>
    </row>
    <row r="31" spans="1:17" x14ac:dyDescent="0.25">
      <c r="A31" s="32">
        <v>2188</v>
      </c>
      <c r="B31" s="271" t="s">
        <v>1523</v>
      </c>
      <c r="C31" s="33" t="s">
        <v>1073</v>
      </c>
      <c r="D31" s="75">
        <v>14083</v>
      </c>
      <c r="E31" s="75" t="s">
        <v>1327</v>
      </c>
      <c r="F31" s="75" t="s">
        <v>1512</v>
      </c>
      <c r="G31" s="75"/>
      <c r="H31" s="265">
        <v>43958</v>
      </c>
      <c r="I31" s="265">
        <v>43958</v>
      </c>
      <c r="J31" s="265">
        <v>43973</v>
      </c>
      <c r="K31" s="72">
        <v>5372000</v>
      </c>
      <c r="L31" s="266">
        <v>53720</v>
      </c>
      <c r="M31" s="266">
        <f t="shared" si="1"/>
        <v>5425720</v>
      </c>
      <c r="N31" s="276"/>
      <c r="O31" s="273">
        <f t="shared" si="2"/>
        <v>5372000</v>
      </c>
      <c r="P31" s="276"/>
      <c r="Q31" s="270"/>
    </row>
    <row r="32" spans="1:17" s="9" customFormat="1" x14ac:dyDescent="0.25">
      <c r="A32" s="32">
        <v>2189</v>
      </c>
      <c r="B32" s="271" t="s">
        <v>1524</v>
      </c>
      <c r="C32" s="43" t="s">
        <v>18</v>
      </c>
      <c r="D32" s="75" t="s">
        <v>1526</v>
      </c>
      <c r="E32" s="75" t="s">
        <v>233</v>
      </c>
      <c r="F32" s="75" t="s">
        <v>1527</v>
      </c>
      <c r="G32" s="75"/>
      <c r="H32" s="265">
        <v>43962</v>
      </c>
      <c r="I32" s="265">
        <v>43962</v>
      </c>
      <c r="J32" s="265">
        <v>43992</v>
      </c>
      <c r="K32" s="72">
        <v>5977340</v>
      </c>
      <c r="L32" s="266">
        <v>1135695</v>
      </c>
      <c r="M32" s="266">
        <f t="shared" si="1"/>
        <v>7113035</v>
      </c>
      <c r="N32" s="267" t="s">
        <v>89</v>
      </c>
      <c r="O32" s="273">
        <f t="shared" si="2"/>
        <v>5977340</v>
      </c>
      <c r="P32" s="75" t="s">
        <v>90</v>
      </c>
      <c r="Q32" s="270">
        <v>3549</v>
      </c>
    </row>
    <row r="33" spans="1:17" s="9" customFormat="1" x14ac:dyDescent="0.25">
      <c r="A33" s="32">
        <v>2190</v>
      </c>
      <c r="B33" s="271" t="s">
        <v>1528</v>
      </c>
      <c r="C33" s="33" t="s">
        <v>31</v>
      </c>
      <c r="D33" s="75">
        <v>674</v>
      </c>
      <c r="E33" s="75" t="s">
        <v>1437</v>
      </c>
      <c r="F33" s="75" t="s">
        <v>1529</v>
      </c>
      <c r="G33" s="75"/>
      <c r="H33" s="265">
        <v>43904</v>
      </c>
      <c r="I33" s="265">
        <v>43904</v>
      </c>
      <c r="J33" s="265">
        <v>43934</v>
      </c>
      <c r="K33" s="72">
        <v>144000</v>
      </c>
      <c r="L33" s="266">
        <v>0</v>
      </c>
      <c r="M33" s="266">
        <f t="shared" si="1"/>
        <v>144000</v>
      </c>
      <c r="N33" s="75" t="s">
        <v>21</v>
      </c>
      <c r="O33" s="273">
        <f t="shared" si="2"/>
        <v>144000</v>
      </c>
      <c r="P33" s="75" t="s">
        <v>29</v>
      </c>
      <c r="Q33" s="269" t="s">
        <v>1724</v>
      </c>
    </row>
    <row r="34" spans="1:17" s="9" customFormat="1" x14ac:dyDescent="0.25">
      <c r="A34" s="32">
        <v>2191</v>
      </c>
      <c r="B34" s="271" t="s">
        <v>1530</v>
      </c>
      <c r="C34" s="33" t="s">
        <v>31</v>
      </c>
      <c r="D34" s="75">
        <v>184</v>
      </c>
      <c r="E34" s="75" t="s">
        <v>1437</v>
      </c>
      <c r="F34" s="75" t="s">
        <v>1529</v>
      </c>
      <c r="G34" s="75"/>
      <c r="H34" s="265">
        <v>43873</v>
      </c>
      <c r="I34" s="265">
        <v>43873</v>
      </c>
      <c r="J34" s="265">
        <v>43902</v>
      </c>
      <c r="K34" s="72">
        <v>72000</v>
      </c>
      <c r="L34" s="266">
        <v>0</v>
      </c>
      <c r="M34" s="266">
        <f t="shared" si="1"/>
        <v>72000</v>
      </c>
      <c r="N34" s="75" t="s">
        <v>21</v>
      </c>
      <c r="O34" s="273">
        <f t="shared" si="2"/>
        <v>72000</v>
      </c>
      <c r="P34" s="75" t="s">
        <v>29</v>
      </c>
      <c r="Q34" s="269" t="s">
        <v>1724</v>
      </c>
    </row>
    <row r="35" spans="1:17" s="9" customFormat="1" x14ac:dyDescent="0.25">
      <c r="A35" s="32">
        <v>2192</v>
      </c>
      <c r="B35" s="271" t="s">
        <v>1531</v>
      </c>
      <c r="C35" s="33" t="s">
        <v>1525</v>
      </c>
      <c r="D35" s="75">
        <v>44399</v>
      </c>
      <c r="E35" s="75" t="s">
        <v>162</v>
      </c>
      <c r="F35" s="75" t="s">
        <v>1532</v>
      </c>
      <c r="G35" s="75"/>
      <c r="H35" s="265">
        <v>43962</v>
      </c>
      <c r="I35" s="265">
        <v>43962</v>
      </c>
      <c r="J35" s="265">
        <v>43962</v>
      </c>
      <c r="K35" s="72">
        <v>9942783</v>
      </c>
      <c r="L35" s="266">
        <v>0</v>
      </c>
      <c r="M35" s="266">
        <f t="shared" si="1"/>
        <v>9942783</v>
      </c>
      <c r="N35" s="75" t="s">
        <v>194</v>
      </c>
      <c r="O35" s="273">
        <f t="shared" si="2"/>
        <v>9942783</v>
      </c>
      <c r="P35" s="75" t="s">
        <v>195</v>
      </c>
      <c r="Q35" s="270">
        <v>3550</v>
      </c>
    </row>
    <row r="36" spans="1:17" x14ac:dyDescent="0.25">
      <c r="A36" s="32">
        <v>2193</v>
      </c>
      <c r="B36" s="271" t="s">
        <v>1533</v>
      </c>
      <c r="C36" s="33" t="s">
        <v>1073</v>
      </c>
      <c r="D36" s="75">
        <v>14100</v>
      </c>
      <c r="E36" s="75" t="s">
        <v>1327</v>
      </c>
      <c r="F36" s="75" t="s">
        <v>1512</v>
      </c>
      <c r="G36" s="75"/>
      <c r="H36" s="265">
        <v>43959</v>
      </c>
      <c r="I36" s="265">
        <v>43959</v>
      </c>
      <c r="J36" s="265">
        <v>43974</v>
      </c>
      <c r="K36" s="51">
        <v>5372000</v>
      </c>
      <c r="L36" s="266">
        <v>53720</v>
      </c>
      <c r="M36" s="275">
        <f t="shared" si="1"/>
        <v>5425720</v>
      </c>
      <c r="N36" s="276"/>
      <c r="O36" s="273">
        <f t="shared" si="2"/>
        <v>5372000</v>
      </c>
      <c r="P36" s="276"/>
      <c r="Q36" s="270"/>
    </row>
    <row r="37" spans="1:17" s="9" customFormat="1" x14ac:dyDescent="0.25">
      <c r="A37" s="32">
        <v>2194</v>
      </c>
      <c r="B37" s="271" t="s">
        <v>1534</v>
      </c>
      <c r="C37" s="271" t="s">
        <v>57</v>
      </c>
      <c r="D37" s="277">
        <v>4701286</v>
      </c>
      <c r="E37" s="75" t="s">
        <v>1535</v>
      </c>
      <c r="F37" s="75" t="s">
        <v>1536</v>
      </c>
      <c r="G37" s="75"/>
      <c r="H37" s="265">
        <v>43961</v>
      </c>
      <c r="I37" s="265">
        <v>43961</v>
      </c>
      <c r="J37" s="265">
        <v>43962</v>
      </c>
      <c r="K37" s="92">
        <v>609.20000000000005</v>
      </c>
      <c r="L37" s="75"/>
      <c r="M37" s="278">
        <f t="shared" si="1"/>
        <v>609.20000000000005</v>
      </c>
      <c r="N37" s="75" t="s">
        <v>60</v>
      </c>
      <c r="O37" s="278">
        <f t="shared" si="2"/>
        <v>609.20000000000005</v>
      </c>
      <c r="P37" s="75" t="s">
        <v>55</v>
      </c>
      <c r="Q37" s="270">
        <v>3551</v>
      </c>
    </row>
    <row r="38" spans="1:17" s="9" customFormat="1" x14ac:dyDescent="0.25">
      <c r="A38" s="32">
        <v>2195</v>
      </c>
      <c r="B38" s="271" t="s">
        <v>1537</v>
      </c>
      <c r="C38" s="33" t="s">
        <v>1105</v>
      </c>
      <c r="D38" s="75" t="s">
        <v>781</v>
      </c>
      <c r="E38" s="75" t="s">
        <v>1538</v>
      </c>
      <c r="F38" s="75" t="s">
        <v>1539</v>
      </c>
      <c r="G38" s="75"/>
      <c r="H38" s="265">
        <v>43944</v>
      </c>
      <c r="I38" s="265">
        <v>43944</v>
      </c>
      <c r="J38" s="265">
        <v>43944</v>
      </c>
      <c r="K38" s="72">
        <v>650000</v>
      </c>
      <c r="L38" s="266">
        <v>0</v>
      </c>
      <c r="M38" s="273">
        <f t="shared" si="1"/>
        <v>650000</v>
      </c>
      <c r="N38" s="75" t="s">
        <v>187</v>
      </c>
      <c r="O38" s="273">
        <f t="shared" si="2"/>
        <v>650000</v>
      </c>
      <c r="P38" s="75" t="s">
        <v>29</v>
      </c>
      <c r="Q38" s="270">
        <v>3552</v>
      </c>
    </row>
    <row r="39" spans="1:17" s="9" customFormat="1" x14ac:dyDescent="0.25">
      <c r="A39" s="32">
        <v>2196</v>
      </c>
      <c r="B39" s="271" t="s">
        <v>1544</v>
      </c>
      <c r="C39" s="264" t="s">
        <v>1450</v>
      </c>
      <c r="D39" s="75">
        <v>4355</v>
      </c>
      <c r="E39" s="75" t="s">
        <v>1545</v>
      </c>
      <c r="F39" s="75" t="s">
        <v>1546</v>
      </c>
      <c r="G39" s="75"/>
      <c r="H39" s="265">
        <v>43963</v>
      </c>
      <c r="I39" s="75" t="s">
        <v>1547</v>
      </c>
      <c r="J39" s="265">
        <v>43963</v>
      </c>
      <c r="K39" s="72">
        <v>199000</v>
      </c>
      <c r="L39" s="266">
        <v>37810</v>
      </c>
      <c r="M39" s="273">
        <f t="shared" si="1"/>
        <v>236810</v>
      </c>
      <c r="N39" s="75" t="s">
        <v>28</v>
      </c>
      <c r="O39" s="273">
        <f>+K39</f>
        <v>199000</v>
      </c>
      <c r="P39" s="75" t="s">
        <v>29</v>
      </c>
      <c r="Q39" s="270">
        <v>3553</v>
      </c>
    </row>
    <row r="40" spans="1:17" s="9" customFormat="1" ht="31.5" x14ac:dyDescent="0.25">
      <c r="A40" s="32">
        <v>2197</v>
      </c>
      <c r="B40" s="271" t="s">
        <v>1548</v>
      </c>
      <c r="C40" s="33" t="s">
        <v>1105</v>
      </c>
      <c r="D40" s="75">
        <v>1600</v>
      </c>
      <c r="E40" s="75" t="s">
        <v>1549</v>
      </c>
      <c r="F40" s="272" t="s">
        <v>1550</v>
      </c>
      <c r="G40" s="272"/>
      <c r="H40" s="265">
        <v>43956</v>
      </c>
      <c r="I40" s="265">
        <v>43956</v>
      </c>
      <c r="J40" s="265">
        <v>43986</v>
      </c>
      <c r="K40" s="72">
        <v>46400</v>
      </c>
      <c r="L40" s="266">
        <v>8816</v>
      </c>
      <c r="M40" s="273">
        <f t="shared" si="1"/>
        <v>55216</v>
      </c>
      <c r="N40" s="75" t="s">
        <v>187</v>
      </c>
      <c r="O40" s="273">
        <f>+K40</f>
        <v>46400</v>
      </c>
      <c r="P40" s="75" t="s">
        <v>29</v>
      </c>
      <c r="Q40" s="270">
        <v>3554</v>
      </c>
    </row>
    <row r="41" spans="1:17" ht="31.5" x14ac:dyDescent="0.25">
      <c r="A41" s="32">
        <v>2200</v>
      </c>
      <c r="B41" s="271" t="s">
        <v>1551</v>
      </c>
      <c r="C41" s="33" t="s">
        <v>1073</v>
      </c>
      <c r="D41" s="75">
        <v>14124</v>
      </c>
      <c r="E41" s="75" t="s">
        <v>1552</v>
      </c>
      <c r="F41" s="272" t="s">
        <v>1553</v>
      </c>
      <c r="G41" s="272"/>
      <c r="H41" s="265">
        <v>43962</v>
      </c>
      <c r="I41" s="265">
        <v>43962</v>
      </c>
      <c r="J41" s="265">
        <v>43977</v>
      </c>
      <c r="K41" s="72">
        <v>5100000</v>
      </c>
      <c r="L41" s="75"/>
      <c r="M41" s="273">
        <f t="shared" si="1"/>
        <v>5100000</v>
      </c>
      <c r="N41" s="90" t="s">
        <v>1323</v>
      </c>
      <c r="O41" s="273">
        <f>+K41</f>
        <v>5100000</v>
      </c>
      <c r="P41" s="75" t="s">
        <v>494</v>
      </c>
      <c r="Q41" s="270">
        <v>3555</v>
      </c>
    </row>
    <row r="42" spans="1:17" ht="31.5" x14ac:dyDescent="0.25">
      <c r="A42" s="32">
        <v>2201</v>
      </c>
      <c r="B42" s="271" t="s">
        <v>1554</v>
      </c>
      <c r="C42" s="33" t="s">
        <v>1073</v>
      </c>
      <c r="D42" s="75">
        <v>14125</v>
      </c>
      <c r="E42" s="75" t="s">
        <v>1552</v>
      </c>
      <c r="F42" s="272" t="s">
        <v>1553</v>
      </c>
      <c r="G42" s="272"/>
      <c r="H42" s="265">
        <v>43962</v>
      </c>
      <c r="I42" s="265">
        <v>43962</v>
      </c>
      <c r="J42" s="265">
        <v>43977</v>
      </c>
      <c r="K42" s="72">
        <v>5100000</v>
      </c>
      <c r="L42" s="75"/>
      <c r="M42" s="273">
        <f t="shared" si="1"/>
        <v>5100000</v>
      </c>
      <c r="N42" s="90" t="s">
        <v>1323</v>
      </c>
      <c r="O42" s="273">
        <f>+K42</f>
        <v>5100000</v>
      </c>
      <c r="P42" s="75" t="s">
        <v>494</v>
      </c>
      <c r="Q42" s="270">
        <v>3556</v>
      </c>
    </row>
    <row r="43" spans="1:17" s="9" customFormat="1" x14ac:dyDescent="0.25">
      <c r="A43" s="119">
        <v>2202</v>
      </c>
      <c r="B43" s="123" t="s">
        <v>1555</v>
      </c>
      <c r="C43" s="120" t="s">
        <v>1198</v>
      </c>
      <c r="D43" s="122">
        <v>97425</v>
      </c>
      <c r="E43" s="122" t="s">
        <v>221</v>
      </c>
      <c r="F43" s="122" t="s">
        <v>1556</v>
      </c>
      <c r="G43" s="279"/>
      <c r="H43" s="116">
        <v>43960</v>
      </c>
      <c r="I43" s="116">
        <v>43960</v>
      </c>
      <c r="J43" s="116">
        <v>43960</v>
      </c>
      <c r="K43" s="130">
        <v>549500</v>
      </c>
      <c r="L43" s="280"/>
      <c r="M43" s="133">
        <f t="shared" si="1"/>
        <v>549500</v>
      </c>
      <c r="N43" s="75" t="s">
        <v>204</v>
      </c>
      <c r="O43" s="273">
        <v>19625</v>
      </c>
      <c r="P43" s="75" t="s">
        <v>195</v>
      </c>
      <c r="Q43" s="270">
        <v>3557</v>
      </c>
    </row>
    <row r="44" spans="1:17" s="9" customFormat="1" x14ac:dyDescent="0.25">
      <c r="A44" s="119"/>
      <c r="B44" s="123"/>
      <c r="C44" s="120"/>
      <c r="D44" s="122"/>
      <c r="E44" s="122"/>
      <c r="F44" s="122"/>
      <c r="G44" s="279"/>
      <c r="H44" s="116"/>
      <c r="I44" s="116"/>
      <c r="J44" s="116"/>
      <c r="K44" s="130"/>
      <c r="L44" s="280"/>
      <c r="M44" s="133"/>
      <c r="N44" s="75" t="s">
        <v>186</v>
      </c>
      <c r="O44" s="273">
        <v>19625</v>
      </c>
      <c r="P44" s="75" t="s">
        <v>29</v>
      </c>
      <c r="Q44" s="270">
        <v>3557</v>
      </c>
    </row>
    <row r="45" spans="1:17" s="9" customFormat="1" x14ac:dyDescent="0.25">
      <c r="A45" s="119"/>
      <c r="B45" s="123"/>
      <c r="C45" s="120"/>
      <c r="D45" s="122"/>
      <c r="E45" s="122"/>
      <c r="F45" s="122"/>
      <c r="G45" s="279"/>
      <c r="H45" s="116"/>
      <c r="I45" s="116"/>
      <c r="J45" s="116"/>
      <c r="K45" s="130"/>
      <c r="L45" s="280"/>
      <c r="M45" s="133"/>
      <c r="N45" s="75" t="s">
        <v>218</v>
      </c>
      <c r="O45" s="273">
        <v>19625</v>
      </c>
      <c r="P45" s="75" t="s">
        <v>29</v>
      </c>
      <c r="Q45" s="270">
        <v>3557</v>
      </c>
    </row>
    <row r="46" spans="1:17" s="9" customFormat="1" x14ac:dyDescent="0.25">
      <c r="A46" s="119"/>
      <c r="B46" s="123"/>
      <c r="C46" s="120"/>
      <c r="D46" s="122"/>
      <c r="E46" s="122"/>
      <c r="F46" s="122"/>
      <c r="G46" s="279"/>
      <c r="H46" s="116"/>
      <c r="I46" s="116"/>
      <c r="J46" s="116"/>
      <c r="K46" s="130"/>
      <c r="L46" s="280"/>
      <c r="M46" s="133"/>
      <c r="N46" s="75" t="s">
        <v>117</v>
      </c>
      <c r="O46" s="273">
        <v>39250</v>
      </c>
      <c r="P46" s="75" t="s">
        <v>29</v>
      </c>
      <c r="Q46" s="270">
        <v>3557</v>
      </c>
    </row>
    <row r="47" spans="1:17" s="9" customFormat="1" x14ac:dyDescent="0.25">
      <c r="A47" s="119"/>
      <c r="B47" s="123"/>
      <c r="C47" s="120"/>
      <c r="D47" s="122"/>
      <c r="E47" s="122"/>
      <c r="F47" s="122"/>
      <c r="G47" s="279"/>
      <c r="H47" s="116"/>
      <c r="I47" s="116"/>
      <c r="J47" s="116"/>
      <c r="K47" s="130"/>
      <c r="L47" s="280"/>
      <c r="M47" s="133"/>
      <c r="N47" s="75" t="s">
        <v>289</v>
      </c>
      <c r="O47" s="273">
        <v>39250</v>
      </c>
      <c r="P47" s="75" t="s">
        <v>29</v>
      </c>
      <c r="Q47" s="270">
        <v>3557</v>
      </c>
    </row>
    <row r="48" spans="1:17" s="9" customFormat="1" x14ac:dyDescent="0.25">
      <c r="A48" s="119"/>
      <c r="B48" s="123"/>
      <c r="C48" s="120"/>
      <c r="D48" s="122"/>
      <c r="E48" s="122"/>
      <c r="F48" s="122"/>
      <c r="G48" s="279"/>
      <c r="H48" s="116"/>
      <c r="I48" s="116"/>
      <c r="J48" s="116"/>
      <c r="K48" s="130"/>
      <c r="L48" s="280"/>
      <c r="M48" s="133"/>
      <c r="N48" s="75" t="s">
        <v>28</v>
      </c>
      <c r="O48" s="273">
        <v>176625</v>
      </c>
      <c r="P48" s="75" t="s">
        <v>29</v>
      </c>
      <c r="Q48" s="75">
        <v>3557</v>
      </c>
    </row>
    <row r="49" spans="1:17" s="9" customFormat="1" x14ac:dyDescent="0.25">
      <c r="A49" s="119"/>
      <c r="B49" s="123"/>
      <c r="C49" s="120"/>
      <c r="D49" s="122"/>
      <c r="E49" s="122"/>
      <c r="F49" s="122"/>
      <c r="G49" s="279"/>
      <c r="H49" s="116"/>
      <c r="I49" s="116"/>
      <c r="J49" s="116"/>
      <c r="K49" s="130"/>
      <c r="L49" s="280"/>
      <c r="M49" s="133"/>
      <c r="N49" s="75" t="s">
        <v>187</v>
      </c>
      <c r="O49" s="273">
        <v>39250</v>
      </c>
      <c r="P49" s="75" t="s">
        <v>29</v>
      </c>
      <c r="Q49" s="75">
        <v>3557</v>
      </c>
    </row>
    <row r="50" spans="1:17" s="9" customFormat="1" x14ac:dyDescent="0.25">
      <c r="A50" s="119"/>
      <c r="B50" s="123"/>
      <c r="C50" s="120"/>
      <c r="D50" s="122"/>
      <c r="E50" s="122"/>
      <c r="F50" s="122"/>
      <c r="G50" s="279"/>
      <c r="H50" s="116"/>
      <c r="I50" s="116"/>
      <c r="J50" s="116"/>
      <c r="K50" s="130"/>
      <c r="L50" s="280"/>
      <c r="M50" s="133"/>
      <c r="N50" s="75" t="s">
        <v>144</v>
      </c>
      <c r="O50" s="273">
        <v>58875</v>
      </c>
      <c r="P50" s="75" t="s">
        <v>29</v>
      </c>
      <c r="Q50" s="75">
        <v>3557</v>
      </c>
    </row>
    <row r="51" spans="1:17" s="9" customFormat="1" x14ac:dyDescent="0.25">
      <c r="A51" s="119"/>
      <c r="B51" s="123"/>
      <c r="C51" s="120"/>
      <c r="D51" s="122"/>
      <c r="E51" s="122"/>
      <c r="F51" s="122"/>
      <c r="G51" s="279"/>
      <c r="H51" s="116"/>
      <c r="I51" s="116"/>
      <c r="J51" s="116"/>
      <c r="K51" s="130"/>
      <c r="L51" s="280"/>
      <c r="M51" s="133"/>
      <c r="N51" s="75" t="s">
        <v>60</v>
      </c>
      <c r="O51" s="273">
        <v>39250</v>
      </c>
      <c r="P51" s="75" t="s">
        <v>55</v>
      </c>
      <c r="Q51" s="75">
        <v>3557</v>
      </c>
    </row>
    <row r="52" spans="1:17" s="9" customFormat="1" x14ac:dyDescent="0.25">
      <c r="A52" s="119"/>
      <c r="B52" s="123"/>
      <c r="C52" s="120"/>
      <c r="D52" s="122"/>
      <c r="E52" s="122"/>
      <c r="F52" s="122"/>
      <c r="G52" s="279"/>
      <c r="H52" s="116"/>
      <c r="I52" s="116"/>
      <c r="J52" s="116"/>
      <c r="K52" s="130"/>
      <c r="L52" s="280"/>
      <c r="M52" s="133"/>
      <c r="N52" s="75" t="s">
        <v>171</v>
      </c>
      <c r="O52" s="273">
        <v>78500</v>
      </c>
      <c r="P52" s="75" t="s">
        <v>55</v>
      </c>
      <c r="Q52" s="75">
        <v>3557</v>
      </c>
    </row>
    <row r="53" spans="1:17" s="9" customFormat="1" x14ac:dyDescent="0.25">
      <c r="A53" s="119"/>
      <c r="B53" s="123"/>
      <c r="C53" s="120"/>
      <c r="D53" s="122"/>
      <c r="E53" s="122"/>
      <c r="F53" s="122"/>
      <c r="G53" s="279"/>
      <c r="H53" s="116"/>
      <c r="I53" s="116"/>
      <c r="J53" s="116"/>
      <c r="K53" s="130"/>
      <c r="L53" s="280"/>
      <c r="M53" s="133"/>
      <c r="N53" s="75" t="s">
        <v>54</v>
      </c>
      <c r="O53" s="273">
        <v>19625</v>
      </c>
      <c r="P53" s="75" t="s">
        <v>55</v>
      </c>
      <c r="Q53" s="75">
        <v>3557</v>
      </c>
    </row>
    <row r="54" spans="1:17" x14ac:dyDescent="0.25">
      <c r="A54" s="32">
        <v>22</v>
      </c>
      <c r="B54" s="271" t="s">
        <v>1557</v>
      </c>
      <c r="C54" s="33" t="s">
        <v>1073</v>
      </c>
      <c r="D54" s="75">
        <v>14142</v>
      </c>
      <c r="E54" s="75" t="s">
        <v>1552</v>
      </c>
      <c r="F54" s="75" t="s">
        <v>1558</v>
      </c>
      <c r="G54" s="77"/>
      <c r="H54" s="265">
        <v>43964</v>
      </c>
      <c r="I54" s="265">
        <v>43964</v>
      </c>
      <c r="J54" s="265">
        <v>43979</v>
      </c>
      <c r="K54" s="72">
        <v>5100000</v>
      </c>
      <c r="L54" s="75"/>
      <c r="M54" s="273">
        <f t="shared" si="1"/>
        <v>5100000</v>
      </c>
      <c r="N54" s="281" t="s">
        <v>1323</v>
      </c>
      <c r="O54" s="282">
        <f>+K54</f>
        <v>5100000</v>
      </c>
      <c r="P54" s="75" t="s">
        <v>494</v>
      </c>
      <c r="Q54" s="75">
        <v>3558</v>
      </c>
    </row>
    <row r="55" spans="1:17" s="9" customFormat="1" x14ac:dyDescent="0.25">
      <c r="A55" s="32">
        <v>2204</v>
      </c>
      <c r="B55" s="271" t="s">
        <v>1559</v>
      </c>
      <c r="C55" s="271" t="s">
        <v>31</v>
      </c>
      <c r="D55" s="75" t="s">
        <v>1560</v>
      </c>
      <c r="E55" s="75" t="s">
        <v>1561</v>
      </c>
      <c r="F55" s="75" t="s">
        <v>1269</v>
      </c>
      <c r="G55" s="77"/>
      <c r="H55" s="265">
        <v>43966</v>
      </c>
      <c r="I55" s="265">
        <v>43966</v>
      </c>
      <c r="J55" s="265">
        <v>43976</v>
      </c>
      <c r="K55" s="72">
        <v>280000</v>
      </c>
      <c r="L55" s="283">
        <v>53200</v>
      </c>
      <c r="M55" s="273">
        <f t="shared" si="1"/>
        <v>333200</v>
      </c>
      <c r="N55" s="35" t="s">
        <v>44</v>
      </c>
      <c r="O55" s="282">
        <f t="shared" ref="O55:O73" si="3">+K55</f>
        <v>280000</v>
      </c>
      <c r="P55" s="35" t="s">
        <v>1562</v>
      </c>
      <c r="Q55" s="75">
        <v>3559</v>
      </c>
    </row>
    <row r="56" spans="1:17" s="9" customFormat="1" x14ac:dyDescent="0.25">
      <c r="A56" s="32">
        <v>2206</v>
      </c>
      <c r="B56" s="271" t="s">
        <v>1564</v>
      </c>
      <c r="C56" s="271" t="s">
        <v>31</v>
      </c>
      <c r="D56" s="75" t="s">
        <v>1565</v>
      </c>
      <c r="E56" s="75" t="s">
        <v>1566</v>
      </c>
      <c r="F56" s="75" t="s">
        <v>1567</v>
      </c>
      <c r="G56" s="77"/>
      <c r="H56" s="265">
        <v>43969</v>
      </c>
      <c r="I56" s="265">
        <v>43969</v>
      </c>
      <c r="J56" s="265">
        <v>43999</v>
      </c>
      <c r="K56" s="155">
        <v>2753685</v>
      </c>
      <c r="L56" s="75">
        <v>523200</v>
      </c>
      <c r="M56" s="273">
        <f t="shared" si="1"/>
        <v>3276885</v>
      </c>
      <c r="N56" s="75" t="s">
        <v>21</v>
      </c>
      <c r="O56" s="282">
        <f t="shared" si="3"/>
        <v>2753685</v>
      </c>
      <c r="P56" s="75" t="s">
        <v>1568</v>
      </c>
      <c r="Q56" s="75">
        <v>3560</v>
      </c>
    </row>
    <row r="57" spans="1:17" s="9" customFormat="1" x14ac:dyDescent="0.25">
      <c r="A57" s="32">
        <v>2207</v>
      </c>
      <c r="B57" s="271" t="s">
        <v>1569</v>
      </c>
      <c r="C57" s="264" t="s">
        <v>1570</v>
      </c>
      <c r="D57" s="75" t="s">
        <v>781</v>
      </c>
      <c r="E57" s="75" t="s">
        <v>1571</v>
      </c>
      <c r="F57" s="75" t="s">
        <v>1572</v>
      </c>
      <c r="G57" s="77"/>
      <c r="H57" s="265">
        <v>43969</v>
      </c>
      <c r="I57" s="265">
        <v>43969</v>
      </c>
      <c r="J57" s="265">
        <v>43969</v>
      </c>
      <c r="K57" s="155">
        <v>3200000</v>
      </c>
      <c r="L57" s="75"/>
      <c r="M57" s="273">
        <f t="shared" si="1"/>
        <v>3200000</v>
      </c>
      <c r="N57" s="75" t="s">
        <v>219</v>
      </c>
      <c r="O57" s="282">
        <f t="shared" si="3"/>
        <v>3200000</v>
      </c>
      <c r="P57" s="75" t="s">
        <v>1573</v>
      </c>
      <c r="Q57" s="249" t="s">
        <v>1725</v>
      </c>
    </row>
    <row r="58" spans="1:17" s="9" customFormat="1" x14ac:dyDescent="0.25">
      <c r="A58" s="32">
        <v>2209</v>
      </c>
      <c r="B58" s="123" t="s">
        <v>1574</v>
      </c>
      <c r="C58" s="120" t="s">
        <v>487</v>
      </c>
      <c r="D58" s="75" t="s">
        <v>1575</v>
      </c>
      <c r="E58" s="75" t="s">
        <v>1576</v>
      </c>
      <c r="F58" s="75" t="s">
        <v>1577</v>
      </c>
      <c r="G58" s="77"/>
      <c r="H58" s="265">
        <v>43963</v>
      </c>
      <c r="I58" s="265">
        <v>43963</v>
      </c>
      <c r="J58" s="265">
        <v>43963</v>
      </c>
      <c r="K58" s="155">
        <v>111000</v>
      </c>
      <c r="L58" s="75">
        <v>6000</v>
      </c>
      <c r="M58" s="273">
        <f t="shared" si="1"/>
        <v>117000</v>
      </c>
      <c r="N58" s="75" t="s">
        <v>187</v>
      </c>
      <c r="O58" s="282">
        <f t="shared" si="3"/>
        <v>111000</v>
      </c>
      <c r="P58" s="277" t="s">
        <v>29</v>
      </c>
      <c r="Q58" s="75" t="s">
        <v>1726</v>
      </c>
    </row>
    <row r="59" spans="1:17" s="9" customFormat="1" x14ac:dyDescent="0.25">
      <c r="A59" s="119">
        <v>2210</v>
      </c>
      <c r="B59" s="123"/>
      <c r="C59" s="120"/>
      <c r="D59" s="75" t="s">
        <v>1105</v>
      </c>
      <c r="E59" s="75" t="s">
        <v>1578</v>
      </c>
      <c r="F59" s="75" t="s">
        <v>1579</v>
      </c>
      <c r="G59" s="77"/>
      <c r="H59" s="265">
        <v>43963</v>
      </c>
      <c r="I59" s="265">
        <v>43963</v>
      </c>
      <c r="J59" s="265">
        <v>43963</v>
      </c>
      <c r="K59" s="155">
        <v>305700</v>
      </c>
      <c r="L59" s="75">
        <v>16328</v>
      </c>
      <c r="M59" s="273">
        <f t="shared" si="1"/>
        <v>322028</v>
      </c>
      <c r="N59" s="75" t="s">
        <v>187</v>
      </c>
      <c r="O59" s="282">
        <f t="shared" si="3"/>
        <v>305700</v>
      </c>
      <c r="P59" s="277" t="s">
        <v>29</v>
      </c>
      <c r="Q59" s="75" t="s">
        <v>1726</v>
      </c>
    </row>
    <row r="60" spans="1:17" s="9" customFormat="1" x14ac:dyDescent="0.25">
      <c r="A60" s="119"/>
      <c r="B60" s="123"/>
      <c r="C60" s="120"/>
      <c r="D60" s="75" t="s">
        <v>1580</v>
      </c>
      <c r="E60" s="75" t="s">
        <v>1581</v>
      </c>
      <c r="F60" s="75" t="s">
        <v>1582</v>
      </c>
      <c r="G60" s="77"/>
      <c r="H60" s="265">
        <v>43963</v>
      </c>
      <c r="I60" s="265">
        <v>43963</v>
      </c>
      <c r="J60" s="265">
        <v>43963</v>
      </c>
      <c r="K60" s="155">
        <v>280000</v>
      </c>
      <c r="L60" s="75"/>
      <c r="M60" s="273">
        <f t="shared" ref="M60:M81" si="4">K60+L60</f>
        <v>280000</v>
      </c>
      <c r="N60" s="75" t="s">
        <v>187</v>
      </c>
      <c r="O60" s="282">
        <f t="shared" si="3"/>
        <v>280000</v>
      </c>
      <c r="P60" s="277" t="s">
        <v>29</v>
      </c>
      <c r="Q60" s="75" t="s">
        <v>1726</v>
      </c>
    </row>
    <row r="61" spans="1:17" s="9" customFormat="1" x14ac:dyDescent="0.25">
      <c r="A61" s="119"/>
      <c r="B61" s="123"/>
      <c r="C61" s="120"/>
      <c r="D61" s="75" t="s">
        <v>1583</v>
      </c>
      <c r="E61" s="75" t="s">
        <v>1584</v>
      </c>
      <c r="F61" s="75" t="s">
        <v>1585</v>
      </c>
      <c r="G61" s="77"/>
      <c r="H61" s="265">
        <v>43966</v>
      </c>
      <c r="I61" s="265">
        <v>43966</v>
      </c>
      <c r="J61" s="265">
        <v>43966</v>
      </c>
      <c r="K61" s="155">
        <v>23055</v>
      </c>
      <c r="L61" s="75"/>
      <c r="M61" s="273">
        <f t="shared" si="4"/>
        <v>23055</v>
      </c>
      <c r="N61" s="75" t="s">
        <v>187</v>
      </c>
      <c r="O61" s="282">
        <f t="shared" si="3"/>
        <v>23055</v>
      </c>
      <c r="P61" s="277" t="s">
        <v>29</v>
      </c>
      <c r="Q61" s="75" t="s">
        <v>1726</v>
      </c>
    </row>
    <row r="62" spans="1:17" s="9" customFormat="1" x14ac:dyDescent="0.25">
      <c r="A62" s="32">
        <v>2211</v>
      </c>
      <c r="B62" s="271" t="s">
        <v>1586</v>
      </c>
      <c r="C62" s="99" t="s">
        <v>18</v>
      </c>
      <c r="D62" s="75">
        <v>8180</v>
      </c>
      <c r="E62" s="75" t="s">
        <v>1587</v>
      </c>
      <c r="F62" s="75" t="s">
        <v>1588</v>
      </c>
      <c r="G62" s="77"/>
      <c r="H62" s="265">
        <v>43970</v>
      </c>
      <c r="I62" s="265">
        <v>43970</v>
      </c>
      <c r="J62" s="265">
        <v>43970</v>
      </c>
      <c r="K62" s="155">
        <v>805950</v>
      </c>
      <c r="L62" s="75">
        <v>153130</v>
      </c>
      <c r="M62" s="273">
        <f t="shared" si="4"/>
        <v>959080</v>
      </c>
      <c r="N62" s="75" t="s">
        <v>117</v>
      </c>
      <c r="O62" s="282">
        <f t="shared" si="3"/>
        <v>805950</v>
      </c>
      <c r="P62" s="277" t="s">
        <v>29</v>
      </c>
      <c r="Q62" s="75">
        <v>3561</v>
      </c>
    </row>
    <row r="63" spans="1:17" s="9" customFormat="1" x14ac:dyDescent="0.25">
      <c r="A63" s="32">
        <v>2212</v>
      </c>
      <c r="B63" s="271" t="s">
        <v>1589</v>
      </c>
      <c r="C63" s="100" t="s">
        <v>1450</v>
      </c>
      <c r="D63" s="75">
        <v>8179</v>
      </c>
      <c r="E63" s="75" t="s">
        <v>1587</v>
      </c>
      <c r="F63" s="75" t="s">
        <v>1590</v>
      </c>
      <c r="G63" s="77"/>
      <c r="H63" s="265">
        <v>43970</v>
      </c>
      <c r="I63" s="265">
        <v>43970</v>
      </c>
      <c r="J63" s="265">
        <v>43970</v>
      </c>
      <c r="K63" s="155">
        <v>4880475</v>
      </c>
      <c r="L63" s="75">
        <v>927290</v>
      </c>
      <c r="M63" s="273">
        <f t="shared" si="4"/>
        <v>5807765</v>
      </c>
      <c r="N63" s="75" t="s">
        <v>117</v>
      </c>
      <c r="O63" s="282">
        <f t="shared" si="3"/>
        <v>4880475</v>
      </c>
      <c r="P63" s="277" t="s">
        <v>29</v>
      </c>
      <c r="Q63" s="75">
        <v>3562</v>
      </c>
    </row>
    <row r="64" spans="1:17" s="9" customFormat="1" x14ac:dyDescent="0.25">
      <c r="A64" s="32">
        <v>2213</v>
      </c>
      <c r="B64" s="271" t="s">
        <v>1591</v>
      </c>
      <c r="C64" s="264" t="s">
        <v>31</v>
      </c>
      <c r="D64" s="75">
        <v>579</v>
      </c>
      <c r="E64" s="75" t="s">
        <v>1592</v>
      </c>
      <c r="F64" s="75" t="s">
        <v>1593</v>
      </c>
      <c r="G64" s="77"/>
      <c r="H64" s="265">
        <v>43971</v>
      </c>
      <c r="I64" s="265">
        <v>43971</v>
      </c>
      <c r="J64" s="265">
        <v>44001</v>
      </c>
      <c r="K64" s="155">
        <v>217387</v>
      </c>
      <c r="L64" s="75">
        <v>32085</v>
      </c>
      <c r="M64" s="273">
        <f t="shared" si="4"/>
        <v>249472</v>
      </c>
      <c r="N64" s="284" t="s">
        <v>21</v>
      </c>
      <c r="O64" s="282">
        <f t="shared" si="3"/>
        <v>217387</v>
      </c>
      <c r="P64" s="277" t="s">
        <v>1568</v>
      </c>
      <c r="Q64" s="75">
        <v>3563</v>
      </c>
    </row>
    <row r="65" spans="1:17" s="9" customFormat="1" ht="31.5" x14ac:dyDescent="0.25">
      <c r="A65" s="32">
        <v>2214</v>
      </c>
      <c r="B65" s="271" t="s">
        <v>1594</v>
      </c>
      <c r="C65" s="264" t="s">
        <v>57</v>
      </c>
      <c r="D65" s="75">
        <v>83531</v>
      </c>
      <c r="E65" s="75" t="s">
        <v>1500</v>
      </c>
      <c r="F65" s="272" t="s">
        <v>1727</v>
      </c>
      <c r="G65" s="77"/>
      <c r="H65" s="265">
        <v>43971</v>
      </c>
      <c r="I65" s="265">
        <v>43971</v>
      </c>
      <c r="J65" s="265">
        <v>44001</v>
      </c>
      <c r="K65" s="155">
        <v>8497134</v>
      </c>
      <c r="L65" s="75">
        <v>161446</v>
      </c>
      <c r="M65" s="273">
        <f t="shared" si="4"/>
        <v>8658580</v>
      </c>
      <c r="N65" s="75" t="s">
        <v>1596</v>
      </c>
      <c r="O65" s="282">
        <f t="shared" si="3"/>
        <v>8497134</v>
      </c>
      <c r="P65" s="277" t="s">
        <v>55</v>
      </c>
      <c r="Q65" s="75">
        <v>3564</v>
      </c>
    </row>
    <row r="66" spans="1:17" x14ac:dyDescent="0.25">
      <c r="A66" s="32">
        <v>2215</v>
      </c>
      <c r="B66" s="271" t="s">
        <v>1597</v>
      </c>
      <c r="C66" s="264" t="s">
        <v>1073</v>
      </c>
      <c r="D66" s="75" t="s">
        <v>1598</v>
      </c>
      <c r="E66" s="75" t="s">
        <v>1327</v>
      </c>
      <c r="F66" s="75" t="s">
        <v>1599</v>
      </c>
      <c r="G66" s="77"/>
      <c r="H66" s="265">
        <v>43970</v>
      </c>
      <c r="I66" s="265">
        <v>43970</v>
      </c>
      <c r="J66" s="265">
        <v>43985</v>
      </c>
      <c r="K66" s="72">
        <v>5372000</v>
      </c>
      <c r="L66" s="75"/>
      <c r="M66" s="273">
        <f t="shared" si="4"/>
        <v>5372000</v>
      </c>
      <c r="N66" s="75" t="s">
        <v>1323</v>
      </c>
      <c r="O66" s="282">
        <f t="shared" si="3"/>
        <v>5372000</v>
      </c>
      <c r="P66" s="277" t="s">
        <v>494</v>
      </c>
      <c r="Q66" s="276">
        <v>3565</v>
      </c>
    </row>
    <row r="67" spans="1:17" x14ac:dyDescent="0.25">
      <c r="A67" s="32">
        <v>2216</v>
      </c>
      <c r="B67" s="271" t="s">
        <v>1600</v>
      </c>
      <c r="C67" s="264" t="s">
        <v>1073</v>
      </c>
      <c r="D67" s="75" t="s">
        <v>1601</v>
      </c>
      <c r="E67" s="75" t="s">
        <v>1327</v>
      </c>
      <c r="F67" s="75" t="s">
        <v>1599</v>
      </c>
      <c r="G67" s="77"/>
      <c r="H67" s="265">
        <v>43970</v>
      </c>
      <c r="I67" s="265">
        <v>43970</v>
      </c>
      <c r="J67" s="265">
        <v>43985</v>
      </c>
      <c r="K67" s="72">
        <v>5100000</v>
      </c>
      <c r="L67" s="75"/>
      <c r="M67" s="273">
        <f t="shared" si="4"/>
        <v>5100000</v>
      </c>
      <c r="N67" s="75" t="s">
        <v>1323</v>
      </c>
      <c r="O67" s="282">
        <f t="shared" si="3"/>
        <v>5100000</v>
      </c>
      <c r="P67" s="277" t="s">
        <v>494</v>
      </c>
      <c r="Q67" s="75">
        <v>3566</v>
      </c>
    </row>
    <row r="68" spans="1:17" s="9" customFormat="1" x14ac:dyDescent="0.25">
      <c r="A68" s="32">
        <v>2217</v>
      </c>
      <c r="B68" s="271" t="s">
        <v>1606</v>
      </c>
      <c r="C68" s="264" t="s">
        <v>31</v>
      </c>
      <c r="D68" s="75" t="s">
        <v>781</v>
      </c>
      <c r="E68" s="75" t="s">
        <v>1305</v>
      </c>
      <c r="F68" s="75" t="s">
        <v>1607</v>
      </c>
      <c r="G68" s="77"/>
      <c r="H68" s="265">
        <v>43972</v>
      </c>
      <c r="I68" s="265">
        <v>43972</v>
      </c>
      <c r="J68" s="265">
        <v>43976</v>
      </c>
      <c r="K68" s="72">
        <v>1008000</v>
      </c>
      <c r="L68" s="75"/>
      <c r="M68" s="273">
        <f t="shared" si="4"/>
        <v>1008000</v>
      </c>
      <c r="N68" s="284" t="s">
        <v>21</v>
      </c>
      <c r="O68" s="282">
        <f t="shared" si="3"/>
        <v>1008000</v>
      </c>
      <c r="P68" s="277" t="s">
        <v>1568</v>
      </c>
      <c r="Q68" s="75">
        <v>3567</v>
      </c>
    </row>
    <row r="69" spans="1:17" s="9" customFormat="1" ht="31.5" x14ac:dyDescent="0.25">
      <c r="A69" s="32">
        <v>2218</v>
      </c>
      <c r="B69" s="271" t="s">
        <v>1608</v>
      </c>
      <c r="C69" s="264" t="s">
        <v>487</v>
      </c>
      <c r="D69" s="75">
        <v>2323</v>
      </c>
      <c r="E69" s="75" t="s">
        <v>1609</v>
      </c>
      <c r="F69" s="272" t="s">
        <v>1610</v>
      </c>
      <c r="G69" s="77"/>
      <c r="H69" s="265">
        <v>43965</v>
      </c>
      <c r="I69" s="265">
        <v>43965</v>
      </c>
      <c r="J69" s="265">
        <v>43965</v>
      </c>
      <c r="K69" s="72">
        <v>460000</v>
      </c>
      <c r="L69" s="75"/>
      <c r="M69" s="273">
        <f t="shared" si="4"/>
        <v>460000</v>
      </c>
      <c r="N69" s="75" t="s">
        <v>187</v>
      </c>
      <c r="O69" s="282">
        <f t="shared" si="3"/>
        <v>460000</v>
      </c>
      <c r="P69" s="277" t="s">
        <v>29</v>
      </c>
      <c r="Q69" s="75">
        <v>3568</v>
      </c>
    </row>
    <row r="70" spans="1:17" s="9" customFormat="1" ht="31.5" x14ac:dyDescent="0.25">
      <c r="A70" s="32">
        <v>2219</v>
      </c>
      <c r="B70" s="271" t="s">
        <v>1611</v>
      </c>
      <c r="C70" s="264" t="s">
        <v>487</v>
      </c>
      <c r="D70" s="75">
        <v>2327</v>
      </c>
      <c r="E70" s="75" t="s">
        <v>1609</v>
      </c>
      <c r="F70" s="272" t="s">
        <v>1610</v>
      </c>
      <c r="G70" s="77"/>
      <c r="H70" s="265">
        <v>43965</v>
      </c>
      <c r="I70" s="265">
        <v>43965</v>
      </c>
      <c r="J70" s="265">
        <v>43965</v>
      </c>
      <c r="K70" s="72">
        <v>460000</v>
      </c>
      <c r="L70" s="75"/>
      <c r="M70" s="273">
        <f t="shared" si="4"/>
        <v>460000</v>
      </c>
      <c r="N70" s="75" t="s">
        <v>187</v>
      </c>
      <c r="O70" s="282">
        <f t="shared" si="3"/>
        <v>460000</v>
      </c>
      <c r="P70" s="277" t="s">
        <v>29</v>
      </c>
      <c r="Q70" s="75">
        <v>3569</v>
      </c>
    </row>
    <row r="71" spans="1:17" s="9" customFormat="1" x14ac:dyDescent="0.25">
      <c r="A71" s="119">
        <v>2220</v>
      </c>
      <c r="B71" s="123" t="s">
        <v>1612</v>
      </c>
      <c r="C71" s="285" t="s">
        <v>1450</v>
      </c>
      <c r="D71" s="75">
        <v>111777</v>
      </c>
      <c r="E71" s="75" t="s">
        <v>1613</v>
      </c>
      <c r="F71" s="75" t="s">
        <v>1614</v>
      </c>
      <c r="G71" s="77"/>
      <c r="H71" s="265">
        <v>43951</v>
      </c>
      <c r="I71" s="265">
        <v>43951</v>
      </c>
      <c r="J71" s="265">
        <v>43951</v>
      </c>
      <c r="K71" s="72">
        <v>62500</v>
      </c>
      <c r="L71" s="75"/>
      <c r="M71" s="273">
        <f t="shared" si="4"/>
        <v>62500</v>
      </c>
      <c r="N71" s="75" t="s">
        <v>21</v>
      </c>
      <c r="O71" s="282">
        <f t="shared" si="3"/>
        <v>62500</v>
      </c>
      <c r="P71" s="277" t="s">
        <v>1615</v>
      </c>
      <c r="Q71" s="75" t="s">
        <v>1955</v>
      </c>
    </row>
    <row r="72" spans="1:17" s="9" customFormat="1" x14ac:dyDescent="0.25">
      <c r="A72" s="119"/>
      <c r="B72" s="123"/>
      <c r="C72" s="285"/>
      <c r="D72" s="75"/>
      <c r="E72" s="75" t="s">
        <v>1616</v>
      </c>
      <c r="F72" s="75" t="s">
        <v>1617</v>
      </c>
      <c r="G72" s="77"/>
      <c r="H72" s="265">
        <v>43951</v>
      </c>
      <c r="I72" s="265">
        <v>43951</v>
      </c>
      <c r="J72" s="265">
        <v>43951</v>
      </c>
      <c r="K72" s="72">
        <v>26300</v>
      </c>
      <c r="L72" s="75"/>
      <c r="M72" s="273">
        <f t="shared" si="4"/>
        <v>26300</v>
      </c>
      <c r="N72" s="75" t="s">
        <v>21</v>
      </c>
      <c r="O72" s="282">
        <f t="shared" si="3"/>
        <v>26300</v>
      </c>
      <c r="P72" s="277" t="s">
        <v>1615</v>
      </c>
      <c r="Q72" s="75" t="s">
        <v>1955</v>
      </c>
    </row>
    <row r="73" spans="1:17" s="9" customFormat="1" x14ac:dyDescent="0.25">
      <c r="A73" s="119"/>
      <c r="B73" s="123"/>
      <c r="C73" s="285"/>
      <c r="D73" s="75">
        <v>51692</v>
      </c>
      <c r="E73" s="75" t="s">
        <v>1618</v>
      </c>
      <c r="F73" s="75" t="s">
        <v>1619</v>
      </c>
      <c r="G73" s="77"/>
      <c r="H73" s="265">
        <v>43950</v>
      </c>
      <c r="I73" s="265">
        <v>43950</v>
      </c>
      <c r="J73" s="265">
        <v>43950</v>
      </c>
      <c r="K73" s="72">
        <v>5100</v>
      </c>
      <c r="L73" s="75"/>
      <c r="M73" s="273">
        <f t="shared" si="4"/>
        <v>5100</v>
      </c>
      <c r="N73" s="75" t="s">
        <v>21</v>
      </c>
      <c r="O73" s="282">
        <f t="shared" si="3"/>
        <v>5100</v>
      </c>
      <c r="P73" s="277" t="s">
        <v>1615</v>
      </c>
      <c r="Q73" s="75" t="s">
        <v>1955</v>
      </c>
    </row>
    <row r="74" spans="1:17" s="9" customFormat="1" x14ac:dyDescent="0.25">
      <c r="A74" s="119"/>
      <c r="B74" s="123"/>
      <c r="C74" s="285"/>
      <c r="D74" s="75" t="s">
        <v>1019</v>
      </c>
      <c r="E74" s="75" t="s">
        <v>1728</v>
      </c>
      <c r="F74" s="75" t="s">
        <v>1621</v>
      </c>
      <c r="G74" s="77"/>
      <c r="H74" s="265">
        <v>43950</v>
      </c>
      <c r="I74" s="265">
        <v>43950</v>
      </c>
      <c r="J74" s="265">
        <v>43950</v>
      </c>
      <c r="K74" s="72">
        <v>30000</v>
      </c>
      <c r="L74" s="75"/>
      <c r="M74" s="273">
        <f t="shared" si="4"/>
        <v>30000</v>
      </c>
      <c r="N74" s="75" t="s">
        <v>21</v>
      </c>
      <c r="O74" s="72">
        <v>30000</v>
      </c>
      <c r="P74" s="277" t="s">
        <v>1615</v>
      </c>
      <c r="Q74" s="75" t="s">
        <v>1955</v>
      </c>
    </row>
    <row r="75" spans="1:17" s="9" customFormat="1" x14ac:dyDescent="0.25">
      <c r="A75" s="119"/>
      <c r="B75" s="123"/>
      <c r="C75" s="285"/>
      <c r="D75" s="75">
        <v>2574</v>
      </c>
      <c r="E75" s="75" t="s">
        <v>1622</v>
      </c>
      <c r="F75" s="75" t="s">
        <v>1617</v>
      </c>
      <c r="G75" s="77"/>
      <c r="H75" s="265">
        <v>43944</v>
      </c>
      <c r="I75" s="265">
        <v>43944</v>
      </c>
      <c r="J75" s="265">
        <v>43944</v>
      </c>
      <c r="K75" s="72">
        <v>37200</v>
      </c>
      <c r="L75" s="75"/>
      <c r="M75" s="273">
        <f t="shared" si="4"/>
        <v>37200</v>
      </c>
      <c r="N75" s="75" t="s">
        <v>21</v>
      </c>
      <c r="O75" s="72">
        <v>37200</v>
      </c>
      <c r="P75" s="277" t="s">
        <v>1615</v>
      </c>
      <c r="Q75" s="75" t="s">
        <v>1955</v>
      </c>
    </row>
    <row r="76" spans="1:17" s="9" customFormat="1" x14ac:dyDescent="0.25">
      <c r="A76" s="119"/>
      <c r="B76" s="123"/>
      <c r="C76" s="285"/>
      <c r="D76" s="75">
        <v>402015</v>
      </c>
      <c r="E76" s="75" t="s">
        <v>1616</v>
      </c>
      <c r="F76" s="75" t="s">
        <v>1729</v>
      </c>
      <c r="G76" s="77"/>
      <c r="H76" s="265">
        <v>43953</v>
      </c>
      <c r="I76" s="265">
        <v>43953</v>
      </c>
      <c r="J76" s="265">
        <v>43953</v>
      </c>
      <c r="K76" s="72">
        <v>9933</v>
      </c>
      <c r="L76" s="75">
        <v>967</v>
      </c>
      <c r="M76" s="273">
        <f t="shared" si="4"/>
        <v>10900</v>
      </c>
      <c r="N76" s="75" t="s">
        <v>21</v>
      </c>
      <c r="O76" s="273">
        <v>10900</v>
      </c>
      <c r="P76" s="277" t="s">
        <v>1615</v>
      </c>
      <c r="Q76" s="75" t="s">
        <v>1955</v>
      </c>
    </row>
    <row r="77" spans="1:17" s="9" customFormat="1" x14ac:dyDescent="0.25">
      <c r="A77" s="119"/>
      <c r="B77" s="123"/>
      <c r="C77" s="285"/>
      <c r="D77" s="75">
        <v>2585</v>
      </c>
      <c r="E77" s="75" t="s">
        <v>1622</v>
      </c>
      <c r="F77" s="75" t="s">
        <v>1617</v>
      </c>
      <c r="G77" s="77"/>
      <c r="H77" s="265">
        <v>43955</v>
      </c>
      <c r="I77" s="265">
        <v>43955</v>
      </c>
      <c r="J77" s="265">
        <v>43955</v>
      </c>
      <c r="K77" s="72">
        <v>37200</v>
      </c>
      <c r="L77" s="75"/>
      <c r="M77" s="273">
        <f t="shared" si="4"/>
        <v>37200</v>
      </c>
      <c r="N77" s="75" t="s">
        <v>21</v>
      </c>
      <c r="O77" s="273">
        <v>37200</v>
      </c>
      <c r="P77" s="277" t="s">
        <v>1615</v>
      </c>
      <c r="Q77" s="75" t="s">
        <v>1955</v>
      </c>
    </row>
    <row r="78" spans="1:17" s="9" customFormat="1" x14ac:dyDescent="0.25">
      <c r="A78" s="119"/>
      <c r="B78" s="123"/>
      <c r="C78" s="285"/>
      <c r="D78" s="75">
        <v>3494</v>
      </c>
      <c r="E78" s="75" t="s">
        <v>1730</v>
      </c>
      <c r="F78" s="75" t="s">
        <v>1731</v>
      </c>
      <c r="G78" s="77"/>
      <c r="H78" s="265">
        <v>43956</v>
      </c>
      <c r="I78" s="265">
        <v>43956</v>
      </c>
      <c r="J78" s="265">
        <v>43956</v>
      </c>
      <c r="K78" s="72">
        <v>38000</v>
      </c>
      <c r="L78" s="75"/>
      <c r="M78" s="273">
        <v>38000</v>
      </c>
      <c r="N78" s="75" t="s">
        <v>21</v>
      </c>
      <c r="O78" s="273">
        <v>38000</v>
      </c>
      <c r="P78" s="277" t="s">
        <v>1615</v>
      </c>
      <c r="Q78" s="75" t="s">
        <v>1955</v>
      </c>
    </row>
    <row r="79" spans="1:17" s="9" customFormat="1" x14ac:dyDescent="0.25">
      <c r="A79" s="119"/>
      <c r="B79" s="123"/>
      <c r="C79" s="285"/>
      <c r="D79" s="75" t="s">
        <v>1019</v>
      </c>
      <c r="E79" s="75" t="s">
        <v>1620</v>
      </c>
      <c r="F79" s="75" t="s">
        <v>1626</v>
      </c>
      <c r="G79" s="77"/>
      <c r="H79" s="265">
        <v>43956</v>
      </c>
      <c r="I79" s="265">
        <v>43956</v>
      </c>
      <c r="J79" s="265">
        <v>43956</v>
      </c>
      <c r="K79" s="72">
        <v>40000</v>
      </c>
      <c r="L79" s="75"/>
      <c r="M79" s="273">
        <f t="shared" si="4"/>
        <v>40000</v>
      </c>
      <c r="N79" s="75" t="s">
        <v>21</v>
      </c>
      <c r="O79" s="273">
        <v>40000</v>
      </c>
      <c r="P79" s="277" t="s">
        <v>1615</v>
      </c>
      <c r="Q79" s="75" t="s">
        <v>1955</v>
      </c>
    </row>
    <row r="80" spans="1:17" s="9" customFormat="1" x14ac:dyDescent="0.25">
      <c r="A80" s="119"/>
      <c r="B80" s="123"/>
      <c r="C80" s="285"/>
      <c r="D80" s="75" t="s">
        <v>1019</v>
      </c>
      <c r="E80" s="75" t="s">
        <v>1620</v>
      </c>
      <c r="F80" s="75" t="s">
        <v>1732</v>
      </c>
      <c r="G80" s="77"/>
      <c r="H80" s="265">
        <v>43958</v>
      </c>
      <c r="I80" s="265">
        <v>43958</v>
      </c>
      <c r="J80" s="265">
        <v>43958</v>
      </c>
      <c r="K80" s="72">
        <v>30000</v>
      </c>
      <c r="L80" s="75"/>
      <c r="M80" s="273">
        <f t="shared" si="4"/>
        <v>30000</v>
      </c>
      <c r="N80" s="75" t="s">
        <v>21</v>
      </c>
      <c r="O80" s="273">
        <v>30000</v>
      </c>
      <c r="P80" s="277" t="s">
        <v>1615</v>
      </c>
      <c r="Q80" s="75" t="s">
        <v>1955</v>
      </c>
    </row>
    <row r="81" spans="1:17" s="9" customFormat="1" x14ac:dyDescent="0.25">
      <c r="A81" s="119"/>
      <c r="B81" s="123"/>
      <c r="C81" s="285"/>
      <c r="D81" s="75">
        <v>402855</v>
      </c>
      <c r="E81" s="75" t="s">
        <v>1616</v>
      </c>
      <c r="F81" s="75" t="s">
        <v>1617</v>
      </c>
      <c r="G81" s="77"/>
      <c r="H81" s="265">
        <v>43958</v>
      </c>
      <c r="I81" s="265">
        <v>43958</v>
      </c>
      <c r="J81" s="265">
        <v>43958</v>
      </c>
      <c r="K81" s="72">
        <v>52600</v>
      </c>
      <c r="L81" s="75"/>
      <c r="M81" s="273">
        <f t="shared" si="4"/>
        <v>52600</v>
      </c>
      <c r="N81" s="75" t="s">
        <v>21</v>
      </c>
      <c r="O81" s="273">
        <v>52600</v>
      </c>
      <c r="P81" s="277" t="s">
        <v>1615</v>
      </c>
      <c r="Q81" s="75" t="s">
        <v>1955</v>
      </c>
    </row>
    <row r="82" spans="1:17" s="9" customFormat="1" x14ac:dyDescent="0.25">
      <c r="A82" s="119"/>
      <c r="B82" s="123"/>
      <c r="C82" s="285"/>
      <c r="D82" s="75"/>
      <c r="E82" s="75" t="s">
        <v>1628</v>
      </c>
      <c r="F82" s="75" t="s">
        <v>1733</v>
      </c>
      <c r="G82" s="77"/>
      <c r="H82" s="265">
        <v>43959</v>
      </c>
      <c r="I82" s="265">
        <v>43959</v>
      </c>
      <c r="J82" s="265">
        <v>43959</v>
      </c>
      <c r="K82" s="72">
        <v>157172</v>
      </c>
      <c r="L82" s="75"/>
      <c r="M82" s="273">
        <v>157172</v>
      </c>
      <c r="N82" s="75" t="s">
        <v>21</v>
      </c>
      <c r="O82" s="273">
        <v>157172</v>
      </c>
      <c r="P82" s="277" t="s">
        <v>1615</v>
      </c>
      <c r="Q82" s="75" t="s">
        <v>1955</v>
      </c>
    </row>
    <row r="83" spans="1:17" s="9" customFormat="1" x14ac:dyDescent="0.25">
      <c r="A83" s="119"/>
      <c r="B83" s="123"/>
      <c r="C83" s="285"/>
      <c r="D83" s="75">
        <v>100715879</v>
      </c>
      <c r="E83" s="75" t="s">
        <v>1734</v>
      </c>
      <c r="F83" s="75" t="s">
        <v>1735</v>
      </c>
      <c r="G83" s="77"/>
      <c r="H83" s="265">
        <v>43959</v>
      </c>
      <c r="I83" s="265">
        <v>43959</v>
      </c>
      <c r="J83" s="265">
        <v>43959</v>
      </c>
      <c r="K83" s="72">
        <v>6100</v>
      </c>
      <c r="L83" s="75"/>
      <c r="M83" s="273">
        <f t="shared" ref="M83:M99" si="5">K83+L83</f>
        <v>6100</v>
      </c>
      <c r="N83" s="75" t="s">
        <v>21</v>
      </c>
      <c r="O83" s="273">
        <v>6100</v>
      </c>
      <c r="P83" s="277" t="s">
        <v>1615</v>
      </c>
      <c r="Q83" s="75" t="s">
        <v>1955</v>
      </c>
    </row>
    <row r="84" spans="1:17" s="9" customFormat="1" x14ac:dyDescent="0.25">
      <c r="A84" s="119"/>
      <c r="B84" s="123"/>
      <c r="C84" s="285"/>
      <c r="D84" s="75">
        <v>53227</v>
      </c>
      <c r="E84" s="75" t="s">
        <v>1618</v>
      </c>
      <c r="F84" s="75" t="s">
        <v>1736</v>
      </c>
      <c r="G84" s="77"/>
      <c r="H84" s="265">
        <v>43962</v>
      </c>
      <c r="I84" s="265">
        <v>43962</v>
      </c>
      <c r="J84" s="265">
        <v>43962</v>
      </c>
      <c r="K84" s="72">
        <v>17800</v>
      </c>
      <c r="L84" s="75"/>
      <c r="M84" s="273">
        <f t="shared" si="5"/>
        <v>17800</v>
      </c>
      <c r="N84" s="75" t="s">
        <v>21</v>
      </c>
      <c r="O84" s="273">
        <v>17800</v>
      </c>
      <c r="P84" s="277" t="s">
        <v>1615</v>
      </c>
      <c r="Q84" s="75" t="s">
        <v>1955</v>
      </c>
    </row>
    <row r="85" spans="1:17" s="9" customFormat="1" x14ac:dyDescent="0.25">
      <c r="A85" s="119"/>
      <c r="B85" s="123"/>
      <c r="C85" s="285"/>
      <c r="D85" s="75" t="s">
        <v>1019</v>
      </c>
      <c r="E85" s="75" t="s">
        <v>1632</v>
      </c>
      <c r="F85" s="75" t="s">
        <v>1737</v>
      </c>
      <c r="G85" s="77"/>
      <c r="H85" s="265">
        <v>43962</v>
      </c>
      <c r="I85" s="265">
        <v>43962</v>
      </c>
      <c r="J85" s="265">
        <v>43962</v>
      </c>
      <c r="K85" s="72">
        <v>40000</v>
      </c>
      <c r="L85" s="75"/>
      <c r="M85" s="273">
        <f t="shared" si="5"/>
        <v>40000</v>
      </c>
      <c r="N85" s="75" t="s">
        <v>21</v>
      </c>
      <c r="O85" s="273">
        <v>40000</v>
      </c>
      <c r="P85" s="277" t="s">
        <v>1615</v>
      </c>
      <c r="Q85" s="75" t="s">
        <v>1955</v>
      </c>
    </row>
    <row r="86" spans="1:17" s="9" customFormat="1" x14ac:dyDescent="0.25">
      <c r="A86" s="119"/>
      <c r="B86" s="123"/>
      <c r="C86" s="285"/>
      <c r="D86" s="75">
        <v>2595</v>
      </c>
      <c r="E86" s="75" t="s">
        <v>1622</v>
      </c>
      <c r="F86" s="75" t="s">
        <v>1617</v>
      </c>
      <c r="G86" s="77"/>
      <c r="H86" s="265">
        <v>43963</v>
      </c>
      <c r="I86" s="265">
        <v>43963</v>
      </c>
      <c r="J86" s="265">
        <v>43963</v>
      </c>
      <c r="K86" s="72">
        <v>37200</v>
      </c>
      <c r="L86" s="75"/>
      <c r="M86" s="273">
        <f t="shared" si="5"/>
        <v>37200</v>
      </c>
      <c r="N86" s="75" t="s">
        <v>21</v>
      </c>
      <c r="O86" s="273">
        <v>37200</v>
      </c>
      <c r="P86" s="277" t="s">
        <v>1615</v>
      </c>
      <c r="Q86" s="75" t="s">
        <v>1955</v>
      </c>
    </row>
    <row r="87" spans="1:17" s="9" customFormat="1" x14ac:dyDescent="0.25">
      <c r="A87" s="119"/>
      <c r="B87" s="123"/>
      <c r="C87" s="285"/>
      <c r="D87" s="75"/>
      <c r="E87" s="75" t="s">
        <v>1738</v>
      </c>
      <c r="F87" s="75" t="s">
        <v>1739</v>
      </c>
      <c r="G87" s="77"/>
      <c r="H87" s="265">
        <v>43971</v>
      </c>
      <c r="I87" s="265">
        <v>43971</v>
      </c>
      <c r="J87" s="265">
        <v>43971</v>
      </c>
      <c r="K87" s="72">
        <v>28462</v>
      </c>
      <c r="L87" s="75"/>
      <c r="M87" s="273">
        <f t="shared" si="5"/>
        <v>28462</v>
      </c>
      <c r="N87" s="75" t="s">
        <v>21</v>
      </c>
      <c r="O87" s="273">
        <v>28462</v>
      </c>
      <c r="P87" s="277" t="s">
        <v>1615</v>
      </c>
      <c r="Q87" s="75" t="s">
        <v>1955</v>
      </c>
    </row>
    <row r="88" spans="1:17" s="9" customFormat="1" x14ac:dyDescent="0.25">
      <c r="A88" s="119"/>
      <c r="B88" s="123"/>
      <c r="C88" s="285"/>
      <c r="D88" s="75">
        <v>20</v>
      </c>
      <c r="E88" s="75" t="s">
        <v>1740</v>
      </c>
      <c r="F88" s="75" t="s">
        <v>1636</v>
      </c>
      <c r="G88" s="77"/>
      <c r="H88" s="265">
        <v>43964</v>
      </c>
      <c r="I88" s="265">
        <v>43964</v>
      </c>
      <c r="J88" s="265">
        <v>43964</v>
      </c>
      <c r="K88" s="72">
        <v>130000</v>
      </c>
      <c r="L88" s="75"/>
      <c r="M88" s="273">
        <f t="shared" si="5"/>
        <v>130000</v>
      </c>
      <c r="N88" s="75" t="s">
        <v>21</v>
      </c>
      <c r="O88" s="273">
        <v>130000</v>
      </c>
      <c r="P88" s="277" t="s">
        <v>1615</v>
      </c>
      <c r="Q88" s="75" t="s">
        <v>1955</v>
      </c>
    </row>
    <row r="89" spans="1:17" s="9" customFormat="1" x14ac:dyDescent="0.25">
      <c r="A89" s="119"/>
      <c r="B89" s="123"/>
      <c r="C89" s="285"/>
      <c r="D89" s="75" t="s">
        <v>1741</v>
      </c>
      <c r="E89" s="75" t="s">
        <v>1584</v>
      </c>
      <c r="F89" s="75" t="s">
        <v>1585</v>
      </c>
      <c r="G89" s="77"/>
      <c r="H89" s="265">
        <v>43966</v>
      </c>
      <c r="I89" s="265">
        <v>43966</v>
      </c>
      <c r="J89" s="265">
        <v>43966</v>
      </c>
      <c r="K89" s="72">
        <v>46170</v>
      </c>
      <c r="L89" s="75"/>
      <c r="M89" s="273">
        <f t="shared" si="5"/>
        <v>46170</v>
      </c>
      <c r="N89" s="75" t="s">
        <v>21</v>
      </c>
      <c r="O89" s="273">
        <v>46170</v>
      </c>
      <c r="P89" s="277" t="s">
        <v>1615</v>
      </c>
      <c r="Q89" s="75" t="s">
        <v>1955</v>
      </c>
    </row>
    <row r="90" spans="1:17" s="9" customFormat="1" x14ac:dyDescent="0.25">
      <c r="A90" s="119"/>
      <c r="B90" s="123"/>
      <c r="C90" s="285"/>
      <c r="D90" s="75"/>
      <c r="E90" s="75" t="s">
        <v>1742</v>
      </c>
      <c r="F90" s="75" t="s">
        <v>1743</v>
      </c>
      <c r="G90" s="77"/>
      <c r="H90" s="265">
        <v>43967</v>
      </c>
      <c r="I90" s="265">
        <v>43967</v>
      </c>
      <c r="J90" s="265">
        <v>43967</v>
      </c>
      <c r="K90" s="72">
        <v>11090</v>
      </c>
      <c r="L90" s="75"/>
      <c r="M90" s="273">
        <f t="shared" si="5"/>
        <v>11090</v>
      </c>
      <c r="N90" s="75" t="s">
        <v>21</v>
      </c>
      <c r="O90" s="273">
        <v>11090</v>
      </c>
      <c r="P90" s="277" t="s">
        <v>1615</v>
      </c>
      <c r="Q90" s="75" t="s">
        <v>1955</v>
      </c>
    </row>
    <row r="91" spans="1:17" s="9" customFormat="1" x14ac:dyDescent="0.25">
      <c r="A91" s="119"/>
      <c r="B91" s="123"/>
      <c r="C91" s="285"/>
      <c r="D91" s="75"/>
      <c r="E91" s="75" t="s">
        <v>1640</v>
      </c>
      <c r="F91" s="75" t="s">
        <v>1614</v>
      </c>
      <c r="G91" s="77"/>
      <c r="H91" s="265">
        <v>43967</v>
      </c>
      <c r="I91" s="265">
        <v>43967</v>
      </c>
      <c r="J91" s="265">
        <v>43967</v>
      </c>
      <c r="K91" s="72">
        <v>23100</v>
      </c>
      <c r="L91" s="75"/>
      <c r="M91" s="273">
        <f t="shared" si="5"/>
        <v>23100</v>
      </c>
      <c r="N91" s="75" t="s">
        <v>21</v>
      </c>
      <c r="O91" s="273">
        <v>23100</v>
      </c>
      <c r="P91" s="277" t="s">
        <v>1615</v>
      </c>
      <c r="Q91" s="75" t="s">
        <v>1955</v>
      </c>
    </row>
    <row r="92" spans="1:17" s="9" customFormat="1" x14ac:dyDescent="0.25">
      <c r="A92" s="119"/>
      <c r="B92" s="123"/>
      <c r="C92" s="285"/>
      <c r="D92" s="75" t="s">
        <v>1744</v>
      </c>
      <c r="E92" s="75" t="s">
        <v>1642</v>
      </c>
      <c r="F92" s="75" t="s">
        <v>1643</v>
      </c>
      <c r="G92" s="77"/>
      <c r="H92" s="265">
        <v>43972</v>
      </c>
      <c r="I92" s="265">
        <v>43972</v>
      </c>
      <c r="J92" s="265">
        <v>43972</v>
      </c>
      <c r="K92" s="72">
        <v>65000</v>
      </c>
      <c r="L92" s="75"/>
      <c r="M92" s="273">
        <f t="shared" si="5"/>
        <v>65000</v>
      </c>
      <c r="N92" s="75" t="s">
        <v>21</v>
      </c>
      <c r="O92" s="273">
        <v>65000</v>
      </c>
      <c r="P92" s="277" t="s">
        <v>1615</v>
      </c>
      <c r="Q92" s="75" t="s">
        <v>1955</v>
      </c>
    </row>
    <row r="93" spans="1:17" s="9" customFormat="1" x14ac:dyDescent="0.25">
      <c r="A93" s="32">
        <v>2221</v>
      </c>
      <c r="B93" s="264" t="s">
        <v>1644</v>
      </c>
      <c r="C93" s="264" t="s">
        <v>1450</v>
      </c>
      <c r="D93" s="75" t="s">
        <v>1645</v>
      </c>
      <c r="E93" s="75" t="s">
        <v>26</v>
      </c>
      <c r="F93" s="75" t="s">
        <v>1646</v>
      </c>
      <c r="G93" s="77" t="s">
        <v>1647</v>
      </c>
      <c r="H93" s="265">
        <v>43973</v>
      </c>
      <c r="I93" s="265">
        <v>43973</v>
      </c>
      <c r="J93" s="265">
        <v>43973</v>
      </c>
      <c r="K93" s="72">
        <v>3800000</v>
      </c>
      <c r="L93" s="75">
        <v>722000</v>
      </c>
      <c r="M93" s="273">
        <f t="shared" si="5"/>
        <v>4522000</v>
      </c>
      <c r="N93" s="267" t="s">
        <v>28</v>
      </c>
      <c r="O93" s="273">
        <v>3800000</v>
      </c>
      <c r="P93" s="277" t="s">
        <v>29</v>
      </c>
      <c r="Q93" s="249" t="s">
        <v>24</v>
      </c>
    </row>
    <row r="94" spans="1:17" s="9" customFormat="1" x14ac:dyDescent="0.25">
      <c r="A94" s="32">
        <v>2222</v>
      </c>
      <c r="B94" s="264" t="s">
        <v>1648</v>
      </c>
      <c r="C94" s="264" t="s">
        <v>1649</v>
      </c>
      <c r="D94" s="75" t="s">
        <v>1650</v>
      </c>
      <c r="E94" s="75" t="s">
        <v>26</v>
      </c>
      <c r="F94" s="75" t="s">
        <v>1651</v>
      </c>
      <c r="G94" s="77"/>
      <c r="H94" s="265">
        <v>43973</v>
      </c>
      <c r="I94" s="265">
        <v>43973</v>
      </c>
      <c r="J94" s="265">
        <v>43973</v>
      </c>
      <c r="K94" s="72">
        <v>1900000</v>
      </c>
      <c r="L94" s="75"/>
      <c r="M94" s="273">
        <f t="shared" si="5"/>
        <v>1900000</v>
      </c>
      <c r="N94" s="267" t="s">
        <v>28</v>
      </c>
      <c r="O94" s="273">
        <v>1900000</v>
      </c>
      <c r="P94" s="277" t="s">
        <v>29</v>
      </c>
      <c r="Q94" s="75">
        <v>3570</v>
      </c>
    </row>
    <row r="95" spans="1:17" s="9" customFormat="1" x14ac:dyDescent="0.25">
      <c r="A95" s="32">
        <v>2223</v>
      </c>
      <c r="B95" s="271" t="s">
        <v>1652</v>
      </c>
      <c r="C95" s="264" t="s">
        <v>1653</v>
      </c>
      <c r="D95" s="75" t="s">
        <v>1654</v>
      </c>
      <c r="E95" s="75" t="s">
        <v>1655</v>
      </c>
      <c r="F95" s="75" t="s">
        <v>1656</v>
      </c>
      <c r="G95" s="77"/>
      <c r="H95" s="265">
        <v>43973</v>
      </c>
      <c r="I95" s="265">
        <v>43973</v>
      </c>
      <c r="J95" s="265">
        <v>44003</v>
      </c>
      <c r="K95" s="72">
        <v>3961000</v>
      </c>
      <c r="L95" s="75"/>
      <c r="M95" s="273">
        <f t="shared" si="5"/>
        <v>3961000</v>
      </c>
      <c r="N95" s="75" t="s">
        <v>79</v>
      </c>
      <c r="O95" s="273">
        <v>3961000</v>
      </c>
      <c r="P95" s="277" t="s">
        <v>55</v>
      </c>
      <c r="Q95" s="75">
        <v>3571</v>
      </c>
    </row>
    <row r="96" spans="1:17" s="9" customFormat="1" ht="31.5" x14ac:dyDescent="0.25">
      <c r="A96" s="32">
        <v>2224</v>
      </c>
      <c r="B96" s="271" t="s">
        <v>1657</v>
      </c>
      <c r="C96" s="264" t="s">
        <v>1653</v>
      </c>
      <c r="D96" s="75" t="s">
        <v>1658</v>
      </c>
      <c r="E96" s="75" t="s">
        <v>1659</v>
      </c>
      <c r="F96" s="272" t="s">
        <v>1660</v>
      </c>
      <c r="G96" s="77"/>
      <c r="H96" s="265">
        <v>43972</v>
      </c>
      <c r="I96" s="265">
        <v>43972</v>
      </c>
      <c r="J96" s="265">
        <v>43972</v>
      </c>
      <c r="K96" s="156">
        <v>1165000</v>
      </c>
      <c r="L96" s="75">
        <v>221350</v>
      </c>
      <c r="M96" s="273">
        <f t="shared" si="5"/>
        <v>1386350</v>
      </c>
      <c r="N96" s="75" t="s">
        <v>60</v>
      </c>
      <c r="O96" s="273">
        <f>+K96</f>
        <v>1165000</v>
      </c>
      <c r="P96" s="277" t="s">
        <v>1661</v>
      </c>
      <c r="Q96" s="75">
        <v>3572</v>
      </c>
    </row>
    <row r="97" spans="1:17" s="9" customFormat="1" ht="31.5" x14ac:dyDescent="0.25">
      <c r="A97" s="32">
        <v>2225</v>
      </c>
      <c r="B97" s="271" t="s">
        <v>1662</v>
      </c>
      <c r="C97" s="264" t="s">
        <v>57</v>
      </c>
      <c r="D97" s="75" t="s">
        <v>1663</v>
      </c>
      <c r="E97" s="35" t="s">
        <v>1664</v>
      </c>
      <c r="F97" s="272" t="s">
        <v>1665</v>
      </c>
      <c r="G97" s="77"/>
      <c r="H97" s="265">
        <v>43973</v>
      </c>
      <c r="I97" s="265">
        <v>43973</v>
      </c>
      <c r="J97" s="265">
        <v>44003</v>
      </c>
      <c r="K97" s="72">
        <v>10822274</v>
      </c>
      <c r="L97" s="75">
        <v>2056232</v>
      </c>
      <c r="M97" s="273">
        <f t="shared" si="5"/>
        <v>12878506</v>
      </c>
      <c r="N97" s="75" t="s">
        <v>290</v>
      </c>
      <c r="O97" s="273">
        <f t="shared" ref="O97:O103" si="6">+K97</f>
        <v>10822274</v>
      </c>
      <c r="P97" s="277" t="s">
        <v>1666</v>
      </c>
      <c r="Q97" s="75">
        <v>3573</v>
      </c>
    </row>
    <row r="98" spans="1:17" s="9" customFormat="1" ht="63" x14ac:dyDescent="0.25">
      <c r="A98" s="32">
        <v>2225</v>
      </c>
      <c r="B98" s="271" t="s">
        <v>1667</v>
      </c>
      <c r="C98" s="264" t="s">
        <v>1668</v>
      </c>
      <c r="D98" s="75" t="s">
        <v>1669</v>
      </c>
      <c r="E98" s="75" t="s">
        <v>202</v>
      </c>
      <c r="F98" s="272" t="s">
        <v>1670</v>
      </c>
      <c r="G98" s="286" t="s">
        <v>1671</v>
      </c>
      <c r="H98" s="265">
        <v>43964</v>
      </c>
      <c r="I98" s="265">
        <v>43964</v>
      </c>
      <c r="J98" s="265">
        <v>43995</v>
      </c>
      <c r="K98" s="156">
        <v>104546000</v>
      </c>
      <c r="L98" s="75">
        <v>19863740</v>
      </c>
      <c r="M98" s="273">
        <f t="shared" si="5"/>
        <v>124409740</v>
      </c>
      <c r="N98" s="75" t="s">
        <v>219</v>
      </c>
      <c r="O98" s="273">
        <f t="shared" si="6"/>
        <v>104546000</v>
      </c>
      <c r="P98" s="277" t="s">
        <v>29</v>
      </c>
      <c r="Q98" s="75">
        <v>3574</v>
      </c>
    </row>
    <row r="99" spans="1:17" s="9" customFormat="1" ht="63" x14ac:dyDescent="0.25">
      <c r="A99" s="32">
        <v>2226</v>
      </c>
      <c r="B99" s="271" t="s">
        <v>1672</v>
      </c>
      <c r="C99" s="264" t="s">
        <v>1668</v>
      </c>
      <c r="D99" s="75" t="s">
        <v>1673</v>
      </c>
      <c r="E99" s="75" t="s">
        <v>202</v>
      </c>
      <c r="F99" s="272" t="s">
        <v>1670</v>
      </c>
      <c r="G99" s="286" t="s">
        <v>1671</v>
      </c>
      <c r="H99" s="265">
        <v>43964</v>
      </c>
      <c r="I99" s="265">
        <v>43964</v>
      </c>
      <c r="J99" s="265">
        <v>43995</v>
      </c>
      <c r="K99" s="156">
        <v>104546000</v>
      </c>
      <c r="L99" s="75">
        <v>19863740</v>
      </c>
      <c r="M99" s="273">
        <f t="shared" si="5"/>
        <v>124409740</v>
      </c>
      <c r="N99" s="75" t="s">
        <v>219</v>
      </c>
      <c r="O99" s="273">
        <f t="shared" si="6"/>
        <v>104546000</v>
      </c>
      <c r="P99" s="277" t="s">
        <v>29</v>
      </c>
      <c r="Q99" s="75">
        <v>3575</v>
      </c>
    </row>
    <row r="100" spans="1:17" s="9" customFormat="1" x14ac:dyDescent="0.25">
      <c r="A100" s="32">
        <v>2228</v>
      </c>
      <c r="B100" s="271" t="s">
        <v>1672</v>
      </c>
      <c r="C100" s="33" t="s">
        <v>57</v>
      </c>
      <c r="D100" s="75">
        <v>1053623</v>
      </c>
      <c r="E100" s="75" t="s">
        <v>493</v>
      </c>
      <c r="F100" s="272" t="s">
        <v>1676</v>
      </c>
      <c r="G100" s="77"/>
      <c r="H100" s="265">
        <v>43973</v>
      </c>
      <c r="I100" s="265">
        <v>43973</v>
      </c>
      <c r="J100" s="265">
        <v>44003</v>
      </c>
      <c r="K100" s="72">
        <v>3400000</v>
      </c>
      <c r="L100" s="75"/>
      <c r="M100" s="273">
        <f t="shared" ref="M100:M103" si="7">K100+L100</f>
        <v>3400000</v>
      </c>
      <c r="N100" s="75" t="s">
        <v>79</v>
      </c>
      <c r="O100" s="273">
        <f t="shared" si="6"/>
        <v>3400000</v>
      </c>
      <c r="P100" s="75" t="s">
        <v>55</v>
      </c>
      <c r="Q100" s="75">
        <v>3577</v>
      </c>
    </row>
    <row r="101" spans="1:17" s="9" customFormat="1" x14ac:dyDescent="0.25">
      <c r="A101" s="32">
        <v>2229</v>
      </c>
      <c r="B101" s="271" t="s">
        <v>1672</v>
      </c>
      <c r="C101" s="33" t="s">
        <v>31</v>
      </c>
      <c r="D101" s="75">
        <v>901</v>
      </c>
      <c r="E101" s="75" t="s">
        <v>1677</v>
      </c>
      <c r="F101" s="272" t="s">
        <v>1678</v>
      </c>
      <c r="G101" s="77"/>
      <c r="H101" s="265">
        <v>43973</v>
      </c>
      <c r="I101" s="265">
        <v>43973</v>
      </c>
      <c r="J101" s="265">
        <v>44003</v>
      </c>
      <c r="K101" s="72">
        <v>2716000</v>
      </c>
      <c r="L101" s="75"/>
      <c r="M101" s="273">
        <f t="shared" si="7"/>
        <v>2716000</v>
      </c>
      <c r="N101" s="75" t="s">
        <v>117</v>
      </c>
      <c r="O101" s="273">
        <f t="shared" si="6"/>
        <v>2716000</v>
      </c>
      <c r="P101" s="75" t="s">
        <v>29</v>
      </c>
      <c r="Q101" s="75">
        <v>3592</v>
      </c>
    </row>
    <row r="102" spans="1:17" s="9" customFormat="1" x14ac:dyDescent="0.25">
      <c r="A102" s="32">
        <v>2230</v>
      </c>
      <c r="B102" s="271" t="s">
        <v>1674</v>
      </c>
      <c r="C102" s="33" t="s">
        <v>57</v>
      </c>
      <c r="D102" s="75" t="s">
        <v>781</v>
      </c>
      <c r="E102" s="75" t="s">
        <v>1679</v>
      </c>
      <c r="F102" s="272" t="s">
        <v>1680</v>
      </c>
      <c r="G102" s="77"/>
      <c r="H102" s="265">
        <v>43974</v>
      </c>
      <c r="I102" s="265">
        <v>43974</v>
      </c>
      <c r="J102" s="265">
        <v>43974</v>
      </c>
      <c r="K102" s="72">
        <v>396000</v>
      </c>
      <c r="L102" s="75"/>
      <c r="M102" s="273">
        <f t="shared" si="7"/>
        <v>396000</v>
      </c>
      <c r="N102" s="267" t="s">
        <v>60</v>
      </c>
      <c r="O102" s="273">
        <f t="shared" si="6"/>
        <v>396000</v>
      </c>
      <c r="P102" s="75" t="s">
        <v>55</v>
      </c>
      <c r="Q102" s="75">
        <v>3578</v>
      </c>
    </row>
    <row r="103" spans="1:17" s="9" customFormat="1" x14ac:dyDescent="0.25">
      <c r="A103" s="119">
        <v>2231</v>
      </c>
      <c r="B103" s="123" t="s">
        <v>1681</v>
      </c>
      <c r="C103" s="120" t="s">
        <v>1148</v>
      </c>
      <c r="D103" s="122" t="s">
        <v>1682</v>
      </c>
      <c r="E103" s="122" t="s">
        <v>287</v>
      </c>
      <c r="F103" s="122" t="s">
        <v>1683</v>
      </c>
      <c r="G103" s="279"/>
      <c r="H103" s="116">
        <v>43968</v>
      </c>
      <c r="I103" s="116">
        <v>43968</v>
      </c>
      <c r="J103" s="116">
        <v>43968</v>
      </c>
      <c r="K103" s="287">
        <v>2045181</v>
      </c>
      <c r="L103" s="122"/>
      <c r="M103" s="133">
        <f t="shared" si="7"/>
        <v>2045181</v>
      </c>
      <c r="N103" s="75" t="s">
        <v>186</v>
      </c>
      <c r="O103" s="273">
        <f t="shared" si="6"/>
        <v>2045181</v>
      </c>
      <c r="P103" s="75" t="s">
        <v>29</v>
      </c>
      <c r="Q103" s="75">
        <v>3579</v>
      </c>
    </row>
    <row r="104" spans="1:17" s="9" customFormat="1" x14ac:dyDescent="0.25">
      <c r="A104" s="119"/>
      <c r="B104" s="123"/>
      <c r="C104" s="120"/>
      <c r="D104" s="122"/>
      <c r="E104" s="122"/>
      <c r="F104" s="122"/>
      <c r="G104" s="279"/>
      <c r="H104" s="116"/>
      <c r="I104" s="116"/>
      <c r="J104" s="116"/>
      <c r="K104" s="287"/>
      <c r="L104" s="122"/>
      <c r="M104" s="133"/>
      <c r="N104" s="75" t="s">
        <v>289</v>
      </c>
      <c r="O104" s="288">
        <v>49383</v>
      </c>
      <c r="P104" s="75" t="s">
        <v>29</v>
      </c>
      <c r="Q104" s="75">
        <v>3579</v>
      </c>
    </row>
    <row r="105" spans="1:17" s="9" customFormat="1" x14ac:dyDescent="0.25">
      <c r="A105" s="119"/>
      <c r="B105" s="123"/>
      <c r="C105" s="120"/>
      <c r="D105" s="122"/>
      <c r="E105" s="122"/>
      <c r="F105" s="122"/>
      <c r="G105" s="279"/>
      <c r="H105" s="116"/>
      <c r="I105" s="116"/>
      <c r="J105" s="116"/>
      <c r="K105" s="287"/>
      <c r="L105" s="122"/>
      <c r="M105" s="133"/>
      <c r="N105" s="75" t="s">
        <v>28</v>
      </c>
      <c r="O105" s="288">
        <v>264096</v>
      </c>
      <c r="P105" s="75" t="s">
        <v>29</v>
      </c>
      <c r="Q105" s="75">
        <v>3579</v>
      </c>
    </row>
    <row r="106" spans="1:17" s="9" customFormat="1" x14ac:dyDescent="0.25">
      <c r="A106" s="119"/>
      <c r="B106" s="123"/>
      <c r="C106" s="120"/>
      <c r="D106" s="122"/>
      <c r="E106" s="122"/>
      <c r="F106" s="122"/>
      <c r="G106" s="279"/>
      <c r="H106" s="116"/>
      <c r="I106" s="116"/>
      <c r="J106" s="116"/>
      <c r="K106" s="287"/>
      <c r="L106" s="122"/>
      <c r="M106" s="133"/>
      <c r="N106" s="75" t="s">
        <v>54</v>
      </c>
      <c r="O106" s="288">
        <v>51904</v>
      </c>
      <c r="P106" s="75" t="s">
        <v>55</v>
      </c>
      <c r="Q106" s="75">
        <v>3579</v>
      </c>
    </row>
    <row r="107" spans="1:17" s="9" customFormat="1" x14ac:dyDescent="0.25">
      <c r="A107" s="119"/>
      <c r="B107" s="123"/>
      <c r="C107" s="120"/>
      <c r="D107" s="122"/>
      <c r="E107" s="122"/>
      <c r="F107" s="122"/>
      <c r="G107" s="279"/>
      <c r="H107" s="116"/>
      <c r="I107" s="116"/>
      <c r="J107" s="116"/>
      <c r="K107" s="287"/>
      <c r="L107" s="122"/>
      <c r="M107" s="133"/>
      <c r="N107" s="75" t="s">
        <v>186</v>
      </c>
      <c r="O107" s="288">
        <v>87197</v>
      </c>
      <c r="P107" s="75" t="s">
        <v>29</v>
      </c>
      <c r="Q107" s="75">
        <v>3579</v>
      </c>
    </row>
    <row r="108" spans="1:17" s="9" customFormat="1" x14ac:dyDescent="0.25">
      <c r="A108" s="119"/>
      <c r="B108" s="123"/>
      <c r="C108" s="120"/>
      <c r="D108" s="122"/>
      <c r="E108" s="122"/>
      <c r="F108" s="122"/>
      <c r="G108" s="279"/>
      <c r="H108" s="116"/>
      <c r="I108" s="116"/>
      <c r="J108" s="116"/>
      <c r="K108" s="287"/>
      <c r="L108" s="122"/>
      <c r="M108" s="133"/>
      <c r="N108" s="75" t="s">
        <v>117</v>
      </c>
      <c r="O108" s="288">
        <v>150077</v>
      </c>
      <c r="P108" s="75" t="s">
        <v>29</v>
      </c>
      <c r="Q108" s="75">
        <v>3579</v>
      </c>
    </row>
    <row r="109" spans="1:17" s="9" customFormat="1" x14ac:dyDescent="0.25">
      <c r="A109" s="119"/>
      <c r="B109" s="123"/>
      <c r="C109" s="120"/>
      <c r="D109" s="122"/>
      <c r="E109" s="122"/>
      <c r="F109" s="122"/>
      <c r="G109" s="279"/>
      <c r="H109" s="116"/>
      <c r="I109" s="116"/>
      <c r="J109" s="116"/>
      <c r="K109" s="287"/>
      <c r="L109" s="122"/>
      <c r="M109" s="133"/>
      <c r="N109" s="75" t="s">
        <v>187</v>
      </c>
      <c r="O109" s="288">
        <v>156658</v>
      </c>
      <c r="P109" s="75" t="s">
        <v>29</v>
      </c>
      <c r="Q109" s="75">
        <v>3579</v>
      </c>
    </row>
    <row r="110" spans="1:17" s="9" customFormat="1" x14ac:dyDescent="0.25">
      <c r="A110" s="119"/>
      <c r="B110" s="123"/>
      <c r="C110" s="120"/>
      <c r="D110" s="122"/>
      <c r="E110" s="122"/>
      <c r="F110" s="122"/>
      <c r="G110" s="279"/>
      <c r="H110" s="116"/>
      <c r="I110" s="116"/>
      <c r="J110" s="116"/>
      <c r="K110" s="287"/>
      <c r="L110" s="122"/>
      <c r="M110" s="133"/>
      <c r="N110" s="75" t="s">
        <v>289</v>
      </c>
      <c r="O110" s="288">
        <v>239422</v>
      </c>
      <c r="P110" s="75" t="s">
        <v>29</v>
      </c>
      <c r="Q110" s="75">
        <v>3579</v>
      </c>
    </row>
    <row r="111" spans="1:17" s="9" customFormat="1" x14ac:dyDescent="0.25">
      <c r="A111" s="119"/>
      <c r="B111" s="123"/>
      <c r="C111" s="120"/>
      <c r="D111" s="122"/>
      <c r="E111" s="122"/>
      <c r="F111" s="122"/>
      <c r="G111" s="279"/>
      <c r="H111" s="116"/>
      <c r="I111" s="116"/>
      <c r="J111" s="116"/>
      <c r="K111" s="287"/>
      <c r="L111" s="122"/>
      <c r="M111" s="133"/>
      <c r="N111" s="75" t="s">
        <v>219</v>
      </c>
      <c r="O111" s="288">
        <v>51904</v>
      </c>
      <c r="P111" s="75" t="s">
        <v>29</v>
      </c>
      <c r="Q111" s="75">
        <v>3579</v>
      </c>
    </row>
    <row r="112" spans="1:17" s="9" customFormat="1" x14ac:dyDescent="0.25">
      <c r="A112" s="119"/>
      <c r="B112" s="123"/>
      <c r="C112" s="120"/>
      <c r="D112" s="122"/>
      <c r="E112" s="122"/>
      <c r="F112" s="122"/>
      <c r="G112" s="279"/>
      <c r="H112" s="116"/>
      <c r="I112" s="116"/>
      <c r="J112" s="116"/>
      <c r="K112" s="287"/>
      <c r="L112" s="122"/>
      <c r="M112" s="133"/>
      <c r="N112" s="75" t="s">
        <v>144</v>
      </c>
      <c r="O112" s="288">
        <v>113312</v>
      </c>
      <c r="P112" s="75" t="s">
        <v>29</v>
      </c>
      <c r="Q112" s="75">
        <v>3579</v>
      </c>
    </row>
    <row r="113" spans="1:17" s="9" customFormat="1" x14ac:dyDescent="0.25">
      <c r="A113" s="119"/>
      <c r="B113" s="123"/>
      <c r="C113" s="120"/>
      <c r="D113" s="122"/>
      <c r="E113" s="122"/>
      <c r="F113" s="122"/>
      <c r="G113" s="279"/>
      <c r="H113" s="116"/>
      <c r="I113" s="116"/>
      <c r="J113" s="116"/>
      <c r="K113" s="287"/>
      <c r="L113" s="122"/>
      <c r="M113" s="133"/>
      <c r="N113" s="75" t="s">
        <v>54</v>
      </c>
      <c r="O113" s="288">
        <v>101287</v>
      </c>
      <c r="P113" s="75" t="s">
        <v>1510</v>
      </c>
      <c r="Q113" s="75">
        <v>3579</v>
      </c>
    </row>
    <row r="114" spans="1:17" s="9" customFormat="1" x14ac:dyDescent="0.25">
      <c r="A114" s="119"/>
      <c r="B114" s="123"/>
      <c r="C114" s="120"/>
      <c r="D114" s="122"/>
      <c r="E114" s="122"/>
      <c r="F114" s="122"/>
      <c r="G114" s="279"/>
      <c r="H114" s="116"/>
      <c r="I114" s="116"/>
      <c r="J114" s="116"/>
      <c r="K114" s="287"/>
      <c r="L114" s="122"/>
      <c r="M114" s="133"/>
      <c r="N114" s="75" t="s">
        <v>35</v>
      </c>
      <c r="O114" s="288">
        <v>51674</v>
      </c>
      <c r="P114" s="75" t="s">
        <v>1510</v>
      </c>
      <c r="Q114" s="75">
        <v>3579</v>
      </c>
    </row>
    <row r="115" spans="1:17" s="9" customFormat="1" x14ac:dyDescent="0.25">
      <c r="A115" s="119"/>
      <c r="B115" s="123"/>
      <c r="C115" s="120"/>
      <c r="D115" s="122"/>
      <c r="E115" s="122"/>
      <c r="F115" s="122"/>
      <c r="G115" s="279"/>
      <c r="H115" s="116"/>
      <c r="I115" s="116"/>
      <c r="J115" s="116"/>
      <c r="K115" s="287"/>
      <c r="L115" s="122"/>
      <c r="M115" s="133"/>
      <c r="N115" s="75" t="s">
        <v>145</v>
      </c>
      <c r="O115" s="288">
        <v>206696</v>
      </c>
      <c r="P115" s="75" t="s">
        <v>1510</v>
      </c>
      <c r="Q115" s="75">
        <v>3579</v>
      </c>
    </row>
    <row r="116" spans="1:17" s="9" customFormat="1" x14ac:dyDescent="0.25">
      <c r="A116" s="119"/>
      <c r="B116" s="123"/>
      <c r="C116" s="120"/>
      <c r="D116" s="122"/>
      <c r="E116" s="122"/>
      <c r="F116" s="122"/>
      <c r="G116" s="279"/>
      <c r="H116" s="116"/>
      <c r="I116" s="116"/>
      <c r="J116" s="116"/>
      <c r="K116" s="287"/>
      <c r="L116" s="122"/>
      <c r="M116" s="133"/>
      <c r="N116" s="75" t="s">
        <v>147</v>
      </c>
      <c r="O116" s="288">
        <v>115603</v>
      </c>
      <c r="P116" s="75" t="s">
        <v>1510</v>
      </c>
      <c r="Q116" s="75">
        <v>3579</v>
      </c>
    </row>
    <row r="117" spans="1:17" s="9" customFormat="1" x14ac:dyDescent="0.25">
      <c r="A117" s="119"/>
      <c r="B117" s="123"/>
      <c r="C117" s="120"/>
      <c r="D117" s="122"/>
      <c r="E117" s="122"/>
      <c r="F117" s="122"/>
      <c r="G117" s="279"/>
      <c r="H117" s="116"/>
      <c r="I117" s="116"/>
      <c r="J117" s="116"/>
      <c r="K117" s="287"/>
      <c r="L117" s="122"/>
      <c r="M117" s="133"/>
      <c r="N117" s="75" t="s">
        <v>125</v>
      </c>
      <c r="O117" s="288">
        <v>51674</v>
      </c>
      <c r="P117" s="75" t="s">
        <v>1510</v>
      </c>
      <c r="Q117" s="75">
        <v>3579</v>
      </c>
    </row>
    <row r="118" spans="1:17" s="9" customFormat="1" x14ac:dyDescent="0.25">
      <c r="A118" s="119"/>
      <c r="B118" s="123"/>
      <c r="C118" s="120"/>
      <c r="D118" s="122"/>
      <c r="E118" s="122"/>
      <c r="F118" s="122"/>
      <c r="G118" s="279"/>
      <c r="H118" s="116"/>
      <c r="I118" s="116"/>
      <c r="J118" s="116"/>
      <c r="K118" s="287"/>
      <c r="L118" s="122"/>
      <c r="M118" s="133"/>
      <c r="N118" s="75" t="s">
        <v>1323</v>
      </c>
      <c r="O118" s="288">
        <v>149847</v>
      </c>
      <c r="P118" s="75" t="s">
        <v>494</v>
      </c>
      <c r="Q118" s="75">
        <v>3579</v>
      </c>
    </row>
    <row r="119" spans="1:17" s="9" customFormat="1" x14ac:dyDescent="0.25">
      <c r="A119" s="119"/>
      <c r="B119" s="123"/>
      <c r="C119" s="120"/>
      <c r="D119" s="122"/>
      <c r="E119" s="122"/>
      <c r="F119" s="122"/>
      <c r="G119" s="279"/>
      <c r="H119" s="116"/>
      <c r="I119" s="116"/>
      <c r="J119" s="116"/>
      <c r="K119" s="287"/>
      <c r="L119" s="122"/>
      <c r="M119" s="133"/>
      <c r="N119" s="75" t="s">
        <v>290</v>
      </c>
      <c r="O119" s="288">
        <v>69685</v>
      </c>
      <c r="P119" s="75" t="s">
        <v>291</v>
      </c>
      <c r="Q119" s="75">
        <v>3579</v>
      </c>
    </row>
    <row r="120" spans="1:17" s="9" customFormat="1" x14ac:dyDescent="0.25">
      <c r="A120" s="119"/>
      <c r="B120" s="123"/>
      <c r="C120" s="120"/>
      <c r="D120" s="122"/>
      <c r="E120" s="122"/>
      <c r="F120" s="122"/>
      <c r="G120" s="279"/>
      <c r="H120" s="116"/>
      <c r="I120" s="116"/>
      <c r="J120" s="116"/>
      <c r="K120" s="287"/>
      <c r="L120" s="122"/>
      <c r="M120" s="133"/>
      <c r="N120" s="75" t="s">
        <v>21</v>
      </c>
      <c r="O120" s="288">
        <v>49383</v>
      </c>
      <c r="P120" s="75" t="s">
        <v>22</v>
      </c>
      <c r="Q120" s="75">
        <v>3579</v>
      </c>
    </row>
    <row r="121" spans="1:17" s="9" customFormat="1" x14ac:dyDescent="0.25">
      <c r="A121" s="32">
        <v>2234</v>
      </c>
      <c r="B121" s="264" t="s">
        <v>1684</v>
      </c>
      <c r="C121" s="40" t="s">
        <v>1685</v>
      </c>
      <c r="D121" s="240" t="s">
        <v>1686</v>
      </c>
      <c r="E121" s="75" t="s">
        <v>162</v>
      </c>
      <c r="F121" s="272" t="s">
        <v>1687</v>
      </c>
      <c r="G121" s="77"/>
      <c r="H121" s="265">
        <v>43977</v>
      </c>
      <c r="I121" s="265">
        <v>43977</v>
      </c>
      <c r="J121" s="265">
        <v>44007</v>
      </c>
      <c r="K121" s="289">
        <v>41561755</v>
      </c>
      <c r="L121" s="289"/>
      <c r="M121" s="94">
        <f t="shared" ref="M121:M133" si="8">K121+L121</f>
        <v>41561755</v>
      </c>
      <c r="N121" s="289" t="s">
        <v>129</v>
      </c>
      <c r="O121" s="273">
        <f t="shared" ref="O121:O134" si="9">+K121</f>
        <v>41561755</v>
      </c>
      <c r="P121" s="75" t="s">
        <v>1688</v>
      </c>
      <c r="Q121" s="75">
        <v>3580</v>
      </c>
    </row>
    <row r="122" spans="1:17" s="9" customFormat="1" x14ac:dyDescent="0.25">
      <c r="A122" s="32">
        <v>2232</v>
      </c>
      <c r="B122" s="271" t="s">
        <v>1689</v>
      </c>
      <c r="C122" s="271" t="s">
        <v>1685</v>
      </c>
      <c r="D122" s="240" t="s">
        <v>1690</v>
      </c>
      <c r="E122" s="75" t="s">
        <v>162</v>
      </c>
      <c r="F122" s="272" t="s">
        <v>1691</v>
      </c>
      <c r="G122" s="77"/>
      <c r="H122" s="265">
        <v>43977</v>
      </c>
      <c r="I122" s="265">
        <v>43977</v>
      </c>
      <c r="J122" s="265">
        <v>44007</v>
      </c>
      <c r="K122" s="289">
        <v>18967818</v>
      </c>
      <c r="L122" s="75"/>
      <c r="M122" s="94">
        <f t="shared" si="8"/>
        <v>18967818</v>
      </c>
      <c r="N122" s="289" t="s">
        <v>129</v>
      </c>
      <c r="O122" s="273">
        <f t="shared" si="9"/>
        <v>18967818</v>
      </c>
      <c r="P122" s="75" t="s">
        <v>1688</v>
      </c>
      <c r="Q122" s="75">
        <v>3581</v>
      </c>
    </row>
    <row r="123" spans="1:17" s="9" customFormat="1" x14ac:dyDescent="0.25">
      <c r="A123" s="32">
        <v>2233</v>
      </c>
      <c r="B123" s="271" t="s">
        <v>1692</v>
      </c>
      <c r="C123" s="264" t="s">
        <v>31</v>
      </c>
      <c r="D123" s="75" t="s">
        <v>1693</v>
      </c>
      <c r="E123" s="75" t="s">
        <v>1566</v>
      </c>
      <c r="F123" s="75" t="s">
        <v>1694</v>
      </c>
      <c r="G123" s="77"/>
      <c r="H123" s="265">
        <v>43973</v>
      </c>
      <c r="I123" s="265">
        <v>43973</v>
      </c>
      <c r="J123" s="265">
        <v>44003</v>
      </c>
      <c r="K123" s="289">
        <v>563080</v>
      </c>
      <c r="L123" s="75">
        <v>106985</v>
      </c>
      <c r="M123" s="94">
        <f t="shared" si="8"/>
        <v>670065</v>
      </c>
      <c r="N123" s="75" t="s">
        <v>21</v>
      </c>
      <c r="O123" s="273">
        <f t="shared" si="9"/>
        <v>563080</v>
      </c>
      <c r="P123" s="75" t="s">
        <v>22</v>
      </c>
      <c r="Q123" s="75">
        <v>3582</v>
      </c>
    </row>
    <row r="124" spans="1:17" s="9" customFormat="1" x14ac:dyDescent="0.25">
      <c r="A124" s="32">
        <v>2234</v>
      </c>
      <c r="B124" s="271" t="s">
        <v>1695</v>
      </c>
      <c r="C124" s="271" t="s">
        <v>31</v>
      </c>
      <c r="D124" s="240" t="s">
        <v>1696</v>
      </c>
      <c r="E124" s="75" t="s">
        <v>162</v>
      </c>
      <c r="F124" s="272" t="s">
        <v>1697</v>
      </c>
      <c r="G124" s="77"/>
      <c r="H124" s="265">
        <v>43977</v>
      </c>
      <c r="I124" s="265">
        <v>43977</v>
      </c>
      <c r="J124" s="265">
        <v>44007</v>
      </c>
      <c r="K124" s="289">
        <v>60707605</v>
      </c>
      <c r="L124" s="75"/>
      <c r="M124" s="94">
        <f t="shared" si="8"/>
        <v>60707605</v>
      </c>
      <c r="N124" s="75" t="s">
        <v>21</v>
      </c>
      <c r="O124" s="273">
        <f t="shared" si="9"/>
        <v>60707605</v>
      </c>
      <c r="P124" s="75" t="s">
        <v>22</v>
      </c>
      <c r="Q124" s="75">
        <v>3583</v>
      </c>
    </row>
    <row r="125" spans="1:17" s="9" customFormat="1" x14ac:dyDescent="0.25">
      <c r="A125" s="32">
        <v>2235</v>
      </c>
      <c r="B125" s="271" t="s">
        <v>1698</v>
      </c>
      <c r="C125" s="271" t="s">
        <v>1699</v>
      </c>
      <c r="D125" s="240" t="s">
        <v>1700</v>
      </c>
      <c r="E125" s="75" t="s">
        <v>162</v>
      </c>
      <c r="F125" s="272" t="s">
        <v>1701</v>
      </c>
      <c r="G125" s="77"/>
      <c r="H125" s="265">
        <v>43977</v>
      </c>
      <c r="I125" s="265">
        <v>43977</v>
      </c>
      <c r="J125" s="265">
        <v>44007</v>
      </c>
      <c r="K125" s="289">
        <v>28278017</v>
      </c>
      <c r="L125" s="75"/>
      <c r="M125" s="94">
        <f t="shared" si="8"/>
        <v>28278017</v>
      </c>
      <c r="N125" s="75" t="s">
        <v>1323</v>
      </c>
      <c r="O125" s="273">
        <f t="shared" si="9"/>
        <v>28278017</v>
      </c>
      <c r="P125" s="75" t="s">
        <v>494</v>
      </c>
      <c r="Q125" s="75">
        <v>3584</v>
      </c>
    </row>
    <row r="126" spans="1:17" s="9" customFormat="1" x14ac:dyDescent="0.25">
      <c r="A126" s="32">
        <v>2236</v>
      </c>
      <c r="B126" s="271" t="s">
        <v>1702</v>
      </c>
      <c r="C126" s="271" t="s">
        <v>57</v>
      </c>
      <c r="D126" s="75" t="s">
        <v>1703</v>
      </c>
      <c r="E126" s="75" t="s">
        <v>1704</v>
      </c>
      <c r="F126" s="272" t="s">
        <v>1705</v>
      </c>
      <c r="G126" s="77"/>
      <c r="H126" s="265">
        <v>43977</v>
      </c>
      <c r="I126" s="265">
        <v>43977</v>
      </c>
      <c r="J126" s="265">
        <v>44007</v>
      </c>
      <c r="K126" s="289">
        <v>3366530</v>
      </c>
      <c r="L126" s="75"/>
      <c r="M126" s="94">
        <f t="shared" si="8"/>
        <v>3366530</v>
      </c>
      <c r="N126" s="75" t="s">
        <v>79</v>
      </c>
      <c r="O126" s="273">
        <f t="shared" si="9"/>
        <v>3366530</v>
      </c>
      <c r="P126" s="75" t="s">
        <v>55</v>
      </c>
      <c r="Q126" s="75">
        <v>3585</v>
      </c>
    </row>
    <row r="127" spans="1:17" s="9" customFormat="1" x14ac:dyDescent="0.25">
      <c r="A127" s="32">
        <v>2237</v>
      </c>
      <c r="B127" s="271" t="s">
        <v>1706</v>
      </c>
      <c r="C127" s="271" t="s">
        <v>1525</v>
      </c>
      <c r="D127" s="240" t="s">
        <v>1707</v>
      </c>
      <c r="E127" s="75" t="s">
        <v>162</v>
      </c>
      <c r="F127" s="272" t="s">
        <v>1708</v>
      </c>
      <c r="G127" s="77"/>
      <c r="H127" s="265">
        <v>43977</v>
      </c>
      <c r="I127" s="265">
        <v>43977</v>
      </c>
      <c r="J127" s="265">
        <v>44007</v>
      </c>
      <c r="K127" s="289">
        <v>122424872</v>
      </c>
      <c r="L127" s="75"/>
      <c r="M127" s="94">
        <f t="shared" si="8"/>
        <v>122424872</v>
      </c>
      <c r="N127" s="75" t="s">
        <v>204</v>
      </c>
      <c r="O127" s="273">
        <f t="shared" si="9"/>
        <v>122424872</v>
      </c>
      <c r="P127" s="75" t="s">
        <v>1709</v>
      </c>
      <c r="Q127" s="75">
        <v>3586</v>
      </c>
    </row>
    <row r="128" spans="1:17" s="9" customFormat="1" x14ac:dyDescent="0.25">
      <c r="A128" s="32">
        <v>2238</v>
      </c>
      <c r="B128" s="271" t="s">
        <v>1710</v>
      </c>
      <c r="C128" s="264" t="s">
        <v>1073</v>
      </c>
      <c r="D128" s="240">
        <v>1</v>
      </c>
      <c r="E128" s="75" t="s">
        <v>1711</v>
      </c>
      <c r="F128" s="272" t="s">
        <v>1712</v>
      </c>
      <c r="G128" s="77" t="s">
        <v>781</v>
      </c>
      <c r="H128" s="265">
        <v>43977</v>
      </c>
      <c r="I128" s="265">
        <v>43977</v>
      </c>
      <c r="J128" s="265">
        <v>43977</v>
      </c>
      <c r="K128" s="289">
        <v>2600000</v>
      </c>
      <c r="L128" s="75"/>
      <c r="M128" s="75">
        <f t="shared" si="8"/>
        <v>2600000</v>
      </c>
      <c r="N128" s="75"/>
      <c r="O128" s="273">
        <f t="shared" si="9"/>
        <v>2600000</v>
      </c>
      <c r="P128" s="75"/>
      <c r="Q128" s="270">
        <v>3591</v>
      </c>
    </row>
    <row r="129" spans="1:17" s="9" customFormat="1" ht="31.5" x14ac:dyDescent="0.25">
      <c r="A129" s="32">
        <v>2239</v>
      </c>
      <c r="B129" s="271" t="s">
        <v>1713</v>
      </c>
      <c r="C129" s="264" t="s">
        <v>1653</v>
      </c>
      <c r="D129" s="75" t="s">
        <v>1715</v>
      </c>
      <c r="E129" s="272" t="s">
        <v>1716</v>
      </c>
      <c r="F129" s="272" t="s">
        <v>1717</v>
      </c>
      <c r="G129" s="77" t="s">
        <v>1714</v>
      </c>
      <c r="H129" s="265">
        <v>43965</v>
      </c>
      <c r="I129" s="265">
        <v>43965</v>
      </c>
      <c r="J129" s="265">
        <v>43972</v>
      </c>
      <c r="K129" s="289">
        <v>3016327</v>
      </c>
      <c r="L129" s="75">
        <v>117673</v>
      </c>
      <c r="M129" s="75">
        <f t="shared" si="8"/>
        <v>3134000</v>
      </c>
      <c r="N129" s="75"/>
      <c r="O129" s="273">
        <f t="shared" si="9"/>
        <v>3016327</v>
      </c>
      <c r="P129" s="75"/>
      <c r="Q129" s="270" t="s">
        <v>24</v>
      </c>
    </row>
    <row r="130" spans="1:17" s="9" customFormat="1" x14ac:dyDescent="0.25">
      <c r="A130" s="32">
        <v>2240</v>
      </c>
      <c r="B130" s="271" t="s">
        <v>1779</v>
      </c>
      <c r="C130" s="290" t="s">
        <v>1198</v>
      </c>
      <c r="D130" s="75">
        <v>4629</v>
      </c>
      <c r="E130" s="75" t="s">
        <v>189</v>
      </c>
      <c r="F130" s="75" t="s">
        <v>1780</v>
      </c>
      <c r="G130" s="75" t="s">
        <v>1781</v>
      </c>
      <c r="H130" s="265">
        <v>43978</v>
      </c>
      <c r="I130" s="265">
        <v>43978</v>
      </c>
      <c r="J130" s="265">
        <v>43978</v>
      </c>
      <c r="K130" s="289">
        <v>116620</v>
      </c>
      <c r="L130" s="75"/>
      <c r="M130" s="73">
        <f t="shared" si="8"/>
        <v>116620</v>
      </c>
      <c r="N130" s="75" t="s">
        <v>117</v>
      </c>
      <c r="O130" s="266">
        <f t="shared" si="9"/>
        <v>116620</v>
      </c>
      <c r="P130" s="75" t="s">
        <v>1782</v>
      </c>
      <c r="Q130" s="75" t="s">
        <v>24</v>
      </c>
    </row>
    <row r="131" spans="1:17" s="9" customFormat="1" x14ac:dyDescent="0.25">
      <c r="A131" s="32">
        <v>2241</v>
      </c>
      <c r="B131" s="271" t="s">
        <v>1783</v>
      </c>
      <c r="C131" s="290" t="s">
        <v>1198</v>
      </c>
      <c r="D131" s="75">
        <v>4630</v>
      </c>
      <c r="E131" s="75" t="s">
        <v>189</v>
      </c>
      <c r="F131" s="75" t="s">
        <v>1780</v>
      </c>
      <c r="G131" s="75" t="s">
        <v>1781</v>
      </c>
      <c r="H131" s="265">
        <v>43978</v>
      </c>
      <c r="I131" s="265">
        <v>43978</v>
      </c>
      <c r="J131" s="265">
        <v>43978</v>
      </c>
      <c r="K131" s="289">
        <v>627690</v>
      </c>
      <c r="L131" s="75"/>
      <c r="M131" s="73">
        <f t="shared" si="8"/>
        <v>627690</v>
      </c>
      <c r="N131" s="75" t="s">
        <v>117</v>
      </c>
      <c r="O131" s="266">
        <f t="shared" si="9"/>
        <v>627690</v>
      </c>
      <c r="P131" s="75" t="s">
        <v>1782</v>
      </c>
      <c r="Q131" s="75" t="s">
        <v>24</v>
      </c>
    </row>
    <row r="132" spans="1:17" s="9" customFormat="1" x14ac:dyDescent="0.25">
      <c r="A132" s="32">
        <v>2242</v>
      </c>
      <c r="B132" s="271" t="s">
        <v>1784</v>
      </c>
      <c r="C132" s="290" t="s">
        <v>1198</v>
      </c>
      <c r="D132" s="75">
        <v>5867</v>
      </c>
      <c r="E132" s="75" t="s">
        <v>189</v>
      </c>
      <c r="F132" s="75" t="s">
        <v>1780</v>
      </c>
      <c r="G132" s="75" t="s">
        <v>1781</v>
      </c>
      <c r="H132" s="265">
        <v>43978</v>
      </c>
      <c r="I132" s="265">
        <v>43978</v>
      </c>
      <c r="J132" s="265">
        <v>43978</v>
      </c>
      <c r="K132" s="289">
        <v>57960</v>
      </c>
      <c r="L132" s="75"/>
      <c r="M132" s="73">
        <f t="shared" si="8"/>
        <v>57960</v>
      </c>
      <c r="N132" s="75" t="s">
        <v>117</v>
      </c>
      <c r="O132" s="266">
        <f t="shared" si="9"/>
        <v>57960</v>
      </c>
      <c r="P132" s="75" t="s">
        <v>1782</v>
      </c>
      <c r="Q132" s="75" t="s">
        <v>24</v>
      </c>
    </row>
    <row r="133" spans="1:17" s="9" customFormat="1" x14ac:dyDescent="0.25">
      <c r="A133" s="32">
        <v>2243</v>
      </c>
      <c r="B133" s="271" t="s">
        <v>1785</v>
      </c>
      <c r="C133" s="264" t="s">
        <v>1668</v>
      </c>
      <c r="D133" s="75" t="s">
        <v>1786</v>
      </c>
      <c r="E133" s="75" t="s">
        <v>667</v>
      </c>
      <c r="F133" s="75" t="s">
        <v>1789</v>
      </c>
      <c r="G133" s="77"/>
      <c r="H133" s="265">
        <v>43979</v>
      </c>
      <c r="I133" s="265">
        <v>43979</v>
      </c>
      <c r="J133" s="265">
        <v>43979</v>
      </c>
      <c r="K133" s="289">
        <v>30100005</v>
      </c>
      <c r="L133" s="75"/>
      <c r="M133" s="73">
        <f t="shared" si="8"/>
        <v>30100005</v>
      </c>
      <c r="N133" s="75" t="s">
        <v>219</v>
      </c>
      <c r="O133" s="266">
        <f t="shared" si="9"/>
        <v>30100005</v>
      </c>
      <c r="P133" s="75" t="s">
        <v>1573</v>
      </c>
      <c r="Q133" s="269" t="s">
        <v>1956</v>
      </c>
    </row>
    <row r="134" spans="1:17" s="9" customFormat="1" x14ac:dyDescent="0.25">
      <c r="A134" s="32">
        <v>2244</v>
      </c>
      <c r="B134" s="271" t="s">
        <v>1787</v>
      </c>
      <c r="C134" s="271" t="s">
        <v>1450</v>
      </c>
      <c r="D134" s="75">
        <v>707871</v>
      </c>
      <c r="E134" s="75" t="s">
        <v>1788</v>
      </c>
      <c r="F134" s="75" t="s">
        <v>1790</v>
      </c>
      <c r="G134" s="77"/>
      <c r="H134" s="265">
        <v>43966</v>
      </c>
      <c r="I134" s="265">
        <v>43966</v>
      </c>
      <c r="J134" s="265">
        <v>43966</v>
      </c>
      <c r="K134" s="289" t="s">
        <v>1791</v>
      </c>
      <c r="L134" s="75"/>
      <c r="M134" s="289" t="s">
        <v>1791</v>
      </c>
      <c r="N134" s="75" t="s">
        <v>28</v>
      </c>
      <c r="O134" s="75" t="str">
        <f t="shared" si="9"/>
        <v>244.00</v>
      </c>
      <c r="P134" s="75" t="s">
        <v>177</v>
      </c>
      <c r="Q134" s="270">
        <v>3602</v>
      </c>
    </row>
    <row r="135" spans="1:17" s="9" customFormat="1" x14ac:dyDescent="0.25">
      <c r="A135" s="32">
        <v>2244</v>
      </c>
      <c r="B135" s="271" t="s">
        <v>1787</v>
      </c>
      <c r="C135" s="271" t="s">
        <v>1105</v>
      </c>
      <c r="D135" s="75">
        <v>2323</v>
      </c>
      <c r="E135" s="75" t="s">
        <v>1793</v>
      </c>
      <c r="F135" s="75" t="s">
        <v>1794</v>
      </c>
      <c r="G135" s="77"/>
      <c r="H135" s="265">
        <v>43965</v>
      </c>
      <c r="I135" s="265">
        <v>43965</v>
      </c>
      <c r="J135" s="265">
        <v>43965</v>
      </c>
      <c r="K135" s="289">
        <v>460000</v>
      </c>
      <c r="L135" s="75"/>
      <c r="M135" s="289">
        <v>460000</v>
      </c>
      <c r="N135" s="75" t="s">
        <v>187</v>
      </c>
      <c r="O135" s="289">
        <v>460000</v>
      </c>
      <c r="P135" s="75" t="s">
        <v>1795</v>
      </c>
      <c r="Q135" s="270">
        <v>3568</v>
      </c>
    </row>
    <row r="136" spans="1:17" s="9" customFormat="1" x14ac:dyDescent="0.25">
      <c r="A136" s="32">
        <v>2245</v>
      </c>
      <c r="B136" s="271" t="s">
        <v>1792</v>
      </c>
      <c r="C136" s="271" t="s">
        <v>1105</v>
      </c>
      <c r="D136" s="75">
        <v>2327</v>
      </c>
      <c r="E136" s="75" t="s">
        <v>1793</v>
      </c>
      <c r="F136" s="75" t="s">
        <v>1794</v>
      </c>
      <c r="G136" s="77"/>
      <c r="H136" s="265">
        <v>43965</v>
      </c>
      <c r="I136" s="265">
        <v>43965</v>
      </c>
      <c r="J136" s="265">
        <v>43965</v>
      </c>
      <c r="K136" s="289">
        <v>460000</v>
      </c>
      <c r="L136" s="291"/>
      <c r="M136" s="289">
        <v>460000</v>
      </c>
      <c r="N136" s="75" t="s">
        <v>187</v>
      </c>
      <c r="O136" s="292">
        <v>460000</v>
      </c>
      <c r="P136" s="75" t="s">
        <v>1795</v>
      </c>
      <c r="Q136" s="270">
        <v>3569</v>
      </c>
    </row>
    <row r="137" spans="1:17" s="9" customFormat="1" x14ac:dyDescent="0.25">
      <c r="A137" s="119">
        <v>2246</v>
      </c>
      <c r="B137" s="123" t="s">
        <v>1792</v>
      </c>
      <c r="C137" s="293" t="s">
        <v>1936</v>
      </c>
      <c r="D137" s="122" t="s">
        <v>1817</v>
      </c>
      <c r="E137" s="75" t="s">
        <v>1797</v>
      </c>
      <c r="F137" s="75" t="s">
        <v>1798</v>
      </c>
      <c r="G137" s="279"/>
      <c r="H137" s="265">
        <v>43959</v>
      </c>
      <c r="I137" s="265">
        <v>43959</v>
      </c>
      <c r="J137" s="265">
        <v>43980</v>
      </c>
      <c r="K137" s="294">
        <v>999900</v>
      </c>
      <c r="L137" s="280"/>
      <c r="M137" s="294">
        <v>999900</v>
      </c>
      <c r="N137" s="267" t="s">
        <v>54</v>
      </c>
      <c r="O137" s="292">
        <v>148300</v>
      </c>
      <c r="P137" s="75" t="s">
        <v>55</v>
      </c>
      <c r="Q137" s="75" t="s">
        <v>1957</v>
      </c>
    </row>
    <row r="138" spans="1:17" s="9" customFormat="1" x14ac:dyDescent="0.25">
      <c r="A138" s="119"/>
      <c r="B138" s="123"/>
      <c r="C138" s="293"/>
      <c r="D138" s="122"/>
      <c r="E138" s="75" t="s">
        <v>1799</v>
      </c>
      <c r="F138" s="75" t="s">
        <v>1800</v>
      </c>
      <c r="G138" s="279"/>
      <c r="H138" s="265">
        <v>43959</v>
      </c>
      <c r="I138" s="265">
        <v>43959</v>
      </c>
      <c r="J138" s="265">
        <v>43980</v>
      </c>
      <c r="K138" s="294"/>
      <c r="L138" s="280"/>
      <c r="M138" s="294"/>
      <c r="N138" s="267" t="s">
        <v>54</v>
      </c>
      <c r="O138" s="292">
        <v>64000</v>
      </c>
      <c r="P138" s="75" t="s">
        <v>55</v>
      </c>
      <c r="Q138" s="75" t="s">
        <v>1957</v>
      </c>
    </row>
    <row r="139" spans="1:17" s="9" customFormat="1" x14ac:dyDescent="0.25">
      <c r="A139" s="119"/>
      <c r="B139" s="123"/>
      <c r="C139" s="293"/>
      <c r="D139" s="122"/>
      <c r="E139" s="75" t="s">
        <v>763</v>
      </c>
      <c r="F139" s="75" t="s">
        <v>1801</v>
      </c>
      <c r="G139" s="279"/>
      <c r="H139" s="265">
        <v>43963</v>
      </c>
      <c r="I139" s="265">
        <v>43963</v>
      </c>
      <c r="J139" s="265">
        <v>43980</v>
      </c>
      <c r="K139" s="294"/>
      <c r="L139" s="280"/>
      <c r="M139" s="294"/>
      <c r="N139" s="267" t="s">
        <v>54</v>
      </c>
      <c r="O139" s="292">
        <v>53900</v>
      </c>
      <c r="P139" s="75" t="s">
        <v>55</v>
      </c>
      <c r="Q139" s="75" t="s">
        <v>1957</v>
      </c>
    </row>
    <row r="140" spans="1:17" s="9" customFormat="1" x14ac:dyDescent="0.25">
      <c r="A140" s="119"/>
      <c r="B140" s="123"/>
      <c r="C140" s="293"/>
      <c r="D140" s="122"/>
      <c r="E140" s="75" t="s">
        <v>1802</v>
      </c>
      <c r="F140" s="75" t="s">
        <v>1803</v>
      </c>
      <c r="G140" s="279"/>
      <c r="H140" s="265">
        <v>43962</v>
      </c>
      <c r="I140" s="265">
        <v>43962</v>
      </c>
      <c r="J140" s="265">
        <v>43980</v>
      </c>
      <c r="K140" s="294"/>
      <c r="L140" s="280"/>
      <c r="M140" s="294"/>
      <c r="N140" s="267" t="s">
        <v>54</v>
      </c>
      <c r="O140" s="292">
        <v>52700</v>
      </c>
      <c r="P140" s="75" t="s">
        <v>55</v>
      </c>
      <c r="Q140" s="75" t="s">
        <v>1957</v>
      </c>
    </row>
    <row r="141" spans="1:17" s="9" customFormat="1" x14ac:dyDescent="0.25">
      <c r="A141" s="119"/>
      <c r="B141" s="123"/>
      <c r="C141" s="293"/>
      <c r="D141" s="122"/>
      <c r="E141" s="75" t="s">
        <v>1804</v>
      </c>
      <c r="F141" s="75" t="s">
        <v>1805</v>
      </c>
      <c r="G141" s="279"/>
      <c r="H141" s="265">
        <v>43963</v>
      </c>
      <c r="I141" s="265">
        <v>43963</v>
      </c>
      <c r="J141" s="265">
        <v>43980</v>
      </c>
      <c r="K141" s="294"/>
      <c r="L141" s="280"/>
      <c r="M141" s="294"/>
      <c r="N141" s="267" t="s">
        <v>54</v>
      </c>
      <c r="O141" s="292">
        <v>343200</v>
      </c>
      <c r="P141" s="75" t="s">
        <v>55</v>
      </c>
      <c r="Q141" s="75" t="s">
        <v>1957</v>
      </c>
    </row>
    <row r="142" spans="1:17" s="9" customFormat="1" x14ac:dyDescent="0.25">
      <c r="A142" s="119"/>
      <c r="B142" s="123"/>
      <c r="C142" s="293"/>
      <c r="D142" s="122"/>
      <c r="E142" s="75" t="s">
        <v>1806</v>
      </c>
      <c r="F142" s="75" t="s">
        <v>1807</v>
      </c>
      <c r="G142" s="279"/>
      <c r="H142" s="265">
        <v>43970</v>
      </c>
      <c r="I142" s="265">
        <v>43970</v>
      </c>
      <c r="J142" s="265">
        <v>43980</v>
      </c>
      <c r="K142" s="294"/>
      <c r="L142" s="280"/>
      <c r="M142" s="294"/>
      <c r="N142" s="267" t="s">
        <v>54</v>
      </c>
      <c r="O142" s="292">
        <v>27300</v>
      </c>
      <c r="P142" s="75" t="s">
        <v>55</v>
      </c>
      <c r="Q142" s="75" t="s">
        <v>1957</v>
      </c>
    </row>
    <row r="143" spans="1:17" s="9" customFormat="1" x14ac:dyDescent="0.25">
      <c r="A143" s="119"/>
      <c r="B143" s="123"/>
      <c r="C143" s="293"/>
      <c r="D143" s="122"/>
      <c r="E143" s="75" t="s">
        <v>1808</v>
      </c>
      <c r="F143" s="75" t="s">
        <v>1579</v>
      </c>
      <c r="G143" s="279"/>
      <c r="H143" s="265">
        <v>43972</v>
      </c>
      <c r="I143" s="265">
        <v>43972</v>
      </c>
      <c r="J143" s="265">
        <v>43980</v>
      </c>
      <c r="K143" s="294"/>
      <c r="L143" s="280"/>
      <c r="M143" s="294"/>
      <c r="N143" s="267" t="s">
        <v>54</v>
      </c>
      <c r="O143" s="292">
        <v>195000</v>
      </c>
      <c r="P143" s="75" t="s">
        <v>55</v>
      </c>
      <c r="Q143" s="75" t="s">
        <v>1957</v>
      </c>
    </row>
    <row r="144" spans="1:17" s="9" customFormat="1" x14ac:dyDescent="0.25">
      <c r="A144" s="119"/>
      <c r="B144" s="123"/>
      <c r="C144" s="293"/>
      <c r="D144" s="122"/>
      <c r="E144" s="75" t="s">
        <v>1809</v>
      </c>
      <c r="F144" s="75" t="s">
        <v>1810</v>
      </c>
      <c r="G144" s="279"/>
      <c r="H144" s="265">
        <v>43977</v>
      </c>
      <c r="I144" s="265">
        <v>43977</v>
      </c>
      <c r="J144" s="265">
        <v>43980</v>
      </c>
      <c r="K144" s="294"/>
      <c r="L144" s="280"/>
      <c r="M144" s="294"/>
      <c r="N144" s="267" t="s">
        <v>54</v>
      </c>
      <c r="O144" s="292">
        <v>17000</v>
      </c>
      <c r="P144" s="75" t="s">
        <v>55</v>
      </c>
      <c r="Q144" s="75" t="s">
        <v>1957</v>
      </c>
    </row>
    <row r="145" spans="1:19" s="9" customFormat="1" x14ac:dyDescent="0.25">
      <c r="A145" s="119"/>
      <c r="B145" s="123"/>
      <c r="C145" s="293"/>
      <c r="D145" s="122"/>
      <c r="E145" s="75" t="s">
        <v>1811</v>
      </c>
      <c r="F145" s="75" t="s">
        <v>1812</v>
      </c>
      <c r="G145" s="279"/>
      <c r="H145" s="265">
        <v>43977</v>
      </c>
      <c r="I145" s="265">
        <v>43977</v>
      </c>
      <c r="J145" s="265">
        <v>43980</v>
      </c>
      <c r="K145" s="294"/>
      <c r="L145" s="280"/>
      <c r="M145" s="294"/>
      <c r="N145" s="267" t="s">
        <v>54</v>
      </c>
      <c r="O145" s="292">
        <v>81450</v>
      </c>
      <c r="P145" s="75" t="s">
        <v>55</v>
      </c>
      <c r="Q145" s="75" t="s">
        <v>1957</v>
      </c>
    </row>
    <row r="146" spans="1:19" x14ac:dyDescent="0.25">
      <c r="A146" s="119"/>
      <c r="B146" s="123"/>
      <c r="C146" s="293"/>
      <c r="D146" s="122"/>
      <c r="E146" s="75" t="s">
        <v>1813</v>
      </c>
      <c r="F146" s="75" t="s">
        <v>1814</v>
      </c>
      <c r="G146" s="279"/>
      <c r="H146" s="265">
        <v>43977</v>
      </c>
      <c r="I146" s="265">
        <v>43977</v>
      </c>
      <c r="J146" s="265">
        <v>43980</v>
      </c>
      <c r="K146" s="294"/>
      <c r="L146" s="280"/>
      <c r="M146" s="294"/>
      <c r="N146" s="267" t="s">
        <v>54</v>
      </c>
      <c r="O146" s="292">
        <v>8800</v>
      </c>
      <c r="P146" s="75" t="s">
        <v>55</v>
      </c>
      <c r="Q146" s="75" t="s">
        <v>1957</v>
      </c>
    </row>
    <row r="147" spans="1:19" x14ac:dyDescent="0.25">
      <c r="A147" s="119"/>
      <c r="B147" s="123"/>
      <c r="C147" s="293"/>
      <c r="D147" s="122"/>
      <c r="E147" s="75" t="s">
        <v>1815</v>
      </c>
      <c r="F147" s="75" t="s">
        <v>1816</v>
      </c>
      <c r="G147" s="279"/>
      <c r="H147" s="265">
        <v>43980</v>
      </c>
      <c r="I147" s="265">
        <v>43980</v>
      </c>
      <c r="J147" s="265">
        <v>43980</v>
      </c>
      <c r="K147" s="294"/>
      <c r="L147" s="280"/>
      <c r="M147" s="294"/>
      <c r="N147" s="267" t="s">
        <v>54</v>
      </c>
      <c r="O147" s="292">
        <v>8250</v>
      </c>
      <c r="P147" s="75" t="s">
        <v>55</v>
      </c>
      <c r="Q147" s="75" t="s">
        <v>1957</v>
      </c>
    </row>
    <row r="148" spans="1:19" s="9" customFormat="1" x14ac:dyDescent="0.25">
      <c r="A148" s="32">
        <v>2247</v>
      </c>
      <c r="B148" s="100" t="s">
        <v>1913</v>
      </c>
      <c r="C148" s="33" t="s">
        <v>1073</v>
      </c>
      <c r="D148" s="35" t="s">
        <v>1944</v>
      </c>
      <c r="E148" s="35" t="s">
        <v>1828</v>
      </c>
      <c r="F148" s="75" t="s">
        <v>1943</v>
      </c>
      <c r="G148" s="52" t="s">
        <v>1962</v>
      </c>
      <c r="H148" s="36">
        <v>43983</v>
      </c>
      <c r="I148" s="36">
        <v>43983</v>
      </c>
      <c r="J148" s="84">
        <v>43983</v>
      </c>
      <c r="K148" s="147">
        <v>4980000</v>
      </c>
      <c r="L148" s="35"/>
      <c r="M148" s="147">
        <f>L148+K148</f>
        <v>4980000</v>
      </c>
      <c r="N148" s="35" t="s">
        <v>1323</v>
      </c>
      <c r="O148" s="147">
        <f>K148</f>
        <v>4980000</v>
      </c>
      <c r="P148" s="35" t="s">
        <v>494</v>
      </c>
      <c r="Q148" s="22"/>
      <c r="R148" s="7"/>
      <c r="S148" s="7"/>
    </row>
    <row r="149" spans="1:19" x14ac:dyDescent="0.25">
      <c r="A149" s="32">
        <v>2248</v>
      </c>
      <c r="B149" s="264" t="s">
        <v>1818</v>
      </c>
      <c r="C149" s="219" t="s">
        <v>1073</v>
      </c>
      <c r="D149" s="75" t="s">
        <v>781</v>
      </c>
      <c r="E149" s="75" t="s">
        <v>1820</v>
      </c>
      <c r="F149" s="75" t="s">
        <v>1821</v>
      </c>
      <c r="G149" s="52" t="s">
        <v>1962</v>
      </c>
      <c r="H149" s="265">
        <v>43972</v>
      </c>
      <c r="I149" s="265">
        <v>43972</v>
      </c>
      <c r="J149" s="265">
        <v>43972</v>
      </c>
      <c r="K149" s="289">
        <v>4930000</v>
      </c>
      <c r="L149" s="75"/>
      <c r="M149" s="266">
        <f t="shared" ref="M149:M153" si="10">K149+L149</f>
        <v>4930000</v>
      </c>
      <c r="N149" s="90" t="s">
        <v>1323</v>
      </c>
      <c r="O149" s="273">
        <f t="shared" ref="O149:O153" si="11">+K149</f>
        <v>4930000</v>
      </c>
      <c r="P149" s="75" t="s">
        <v>1824</v>
      </c>
      <c r="Q149" s="270">
        <v>3600</v>
      </c>
    </row>
    <row r="150" spans="1:19" x14ac:dyDescent="0.25">
      <c r="A150" s="32">
        <v>2249</v>
      </c>
      <c r="B150" s="264" t="s">
        <v>1819</v>
      </c>
      <c r="C150" s="100" t="s">
        <v>1073</v>
      </c>
      <c r="D150" s="75" t="s">
        <v>781</v>
      </c>
      <c r="E150" s="75" t="s">
        <v>1823</v>
      </c>
      <c r="F150" s="75" t="s">
        <v>1821</v>
      </c>
      <c r="G150" s="52" t="s">
        <v>1962</v>
      </c>
      <c r="H150" s="265">
        <v>43981</v>
      </c>
      <c r="I150" s="265">
        <v>43981</v>
      </c>
      <c r="J150" s="265">
        <v>43981</v>
      </c>
      <c r="K150" s="289">
        <v>4930000</v>
      </c>
      <c r="L150" s="75"/>
      <c r="M150" s="266">
        <f t="shared" si="10"/>
        <v>4930000</v>
      </c>
      <c r="N150" s="90" t="s">
        <v>1323</v>
      </c>
      <c r="O150" s="273">
        <f t="shared" si="11"/>
        <v>4930000</v>
      </c>
      <c r="P150" s="75" t="s">
        <v>1824</v>
      </c>
      <c r="Q150" s="270">
        <v>3599</v>
      </c>
    </row>
    <row r="151" spans="1:19" x14ac:dyDescent="0.25">
      <c r="A151" s="32">
        <v>2250</v>
      </c>
      <c r="B151" s="271" t="s">
        <v>1825</v>
      </c>
      <c r="C151" s="100" t="s">
        <v>1073</v>
      </c>
      <c r="D151" s="75" t="s">
        <v>781</v>
      </c>
      <c r="E151" s="75" t="s">
        <v>1796</v>
      </c>
      <c r="F151" s="75" t="s">
        <v>1821</v>
      </c>
      <c r="G151" s="52" t="s">
        <v>1962</v>
      </c>
      <c r="H151" s="265">
        <v>43981</v>
      </c>
      <c r="I151" s="265">
        <v>43981</v>
      </c>
      <c r="J151" s="265">
        <v>43981</v>
      </c>
      <c r="K151" s="289">
        <v>5100000</v>
      </c>
      <c r="L151" s="75"/>
      <c r="M151" s="266">
        <f t="shared" si="10"/>
        <v>5100000</v>
      </c>
      <c r="N151" s="90" t="s">
        <v>1323</v>
      </c>
      <c r="O151" s="273">
        <f t="shared" si="11"/>
        <v>5100000</v>
      </c>
      <c r="P151" s="75" t="s">
        <v>1824</v>
      </c>
      <c r="Q151" s="270">
        <v>3596</v>
      </c>
    </row>
    <row r="152" spans="1:19" x14ac:dyDescent="0.25">
      <c r="A152" s="32">
        <v>2251</v>
      </c>
      <c r="B152" s="271" t="s">
        <v>1826</v>
      </c>
      <c r="C152" s="100" t="s">
        <v>1073</v>
      </c>
      <c r="D152" s="75" t="s">
        <v>781</v>
      </c>
      <c r="E152" s="75" t="s">
        <v>1796</v>
      </c>
      <c r="F152" s="75" t="s">
        <v>1821</v>
      </c>
      <c r="G152" s="52" t="s">
        <v>1962</v>
      </c>
      <c r="H152" s="265">
        <v>43981</v>
      </c>
      <c r="I152" s="265">
        <v>43981</v>
      </c>
      <c r="J152" s="265">
        <v>43981</v>
      </c>
      <c r="K152" s="289">
        <v>5000000</v>
      </c>
      <c r="L152" s="75"/>
      <c r="M152" s="266">
        <f t="shared" si="10"/>
        <v>5000000</v>
      </c>
      <c r="N152" s="90" t="s">
        <v>1323</v>
      </c>
      <c r="O152" s="273">
        <f t="shared" si="11"/>
        <v>5000000</v>
      </c>
      <c r="P152" s="75" t="s">
        <v>1824</v>
      </c>
      <c r="Q152" s="226">
        <v>3597</v>
      </c>
    </row>
    <row r="153" spans="1:19" x14ac:dyDescent="0.25">
      <c r="A153" s="32">
        <v>2252</v>
      </c>
      <c r="B153" s="271" t="s">
        <v>1830</v>
      </c>
      <c r="C153" s="271" t="s">
        <v>31</v>
      </c>
      <c r="D153" s="75">
        <v>814504</v>
      </c>
      <c r="E153" s="75" t="s">
        <v>36</v>
      </c>
      <c r="F153" s="75" t="s">
        <v>1831</v>
      </c>
      <c r="G153" s="75"/>
      <c r="H153" s="265">
        <v>43969</v>
      </c>
      <c r="I153" s="265">
        <v>43969</v>
      </c>
      <c r="J153" s="265">
        <v>43969</v>
      </c>
      <c r="K153" s="295">
        <v>31182113</v>
      </c>
      <c r="L153" s="75"/>
      <c r="M153" s="295">
        <f t="shared" si="10"/>
        <v>31182113</v>
      </c>
      <c r="N153" s="75" t="s">
        <v>148</v>
      </c>
      <c r="O153" s="295">
        <f t="shared" si="11"/>
        <v>31182113</v>
      </c>
      <c r="P153" s="75" t="s">
        <v>1510</v>
      </c>
      <c r="Q153" s="75">
        <v>3601</v>
      </c>
    </row>
    <row r="154" spans="1:19" x14ac:dyDescent="0.25">
      <c r="A154" s="32"/>
      <c r="B154" s="277"/>
      <c r="C154" s="277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</row>
  </sheetData>
  <mergeCells count="40">
    <mergeCell ref="M43:M53"/>
    <mergeCell ref="B58:B61"/>
    <mergeCell ref="C58:C61"/>
    <mergeCell ref="K43:K53"/>
    <mergeCell ref="L43:L53"/>
    <mergeCell ref="D103:D120"/>
    <mergeCell ref="E103:E120"/>
    <mergeCell ref="F103:F120"/>
    <mergeCell ref="G103:G120"/>
    <mergeCell ref="H103:H120"/>
    <mergeCell ref="I103:I120"/>
    <mergeCell ref="J103:J120"/>
    <mergeCell ref="K103:K120"/>
    <mergeCell ref="L103:L120"/>
    <mergeCell ref="A59:A61"/>
    <mergeCell ref="G43:G53"/>
    <mergeCell ref="H43:H53"/>
    <mergeCell ref="I43:I53"/>
    <mergeCell ref="J43:J53"/>
    <mergeCell ref="A43:A53"/>
    <mergeCell ref="B43:B53"/>
    <mergeCell ref="C43:C53"/>
    <mergeCell ref="D43:D53"/>
    <mergeCell ref="E43:E53"/>
    <mergeCell ref="F43:F53"/>
    <mergeCell ref="A71:A92"/>
    <mergeCell ref="B71:B92"/>
    <mergeCell ref="C71:C92"/>
    <mergeCell ref="A103:A120"/>
    <mergeCell ref="B103:B120"/>
    <mergeCell ref="C103:C120"/>
    <mergeCell ref="M103:M120"/>
    <mergeCell ref="K137:K147"/>
    <mergeCell ref="L137:L147"/>
    <mergeCell ref="M137:M147"/>
    <mergeCell ref="A137:A147"/>
    <mergeCell ref="B137:B147"/>
    <mergeCell ref="C137:C147"/>
    <mergeCell ref="D137:D147"/>
    <mergeCell ref="G137:G147"/>
  </mergeCells>
  <hyperlinks>
    <hyperlink ref="B2" r:id="rId1" display="FPB-03633" xr:uid="{A91C6606-D6FC-4795-87B4-0CFC02A41498}"/>
    <hyperlink ref="B3" r:id="rId2" display="FPB-03635" xr:uid="{8404D000-1B1A-483A-A207-DAD8074FCDF8}"/>
    <hyperlink ref="B4" r:id="rId3" display="FPB-03636" xr:uid="{EAC7B3AD-2C82-438F-A9BC-64700D85E99D}"/>
    <hyperlink ref="B5" r:id="rId4" display="FPB-03637" xr:uid="{4AA4068D-1AE9-4964-AB08-F6B081838D0C}"/>
    <hyperlink ref="B6" r:id="rId5" display="FPB-03638" xr:uid="{384D2281-6EE3-4512-81C2-B78AE9A05943}"/>
    <hyperlink ref="B7" r:id="rId6" display="FPB-03639" xr:uid="{544839AD-DF19-463B-BB66-ED5CCC71295E}"/>
    <hyperlink ref="B8" r:id="rId7" display="FPB-03640" xr:uid="{AED21387-4C93-4B16-9222-2EAC5C4654FD}"/>
    <hyperlink ref="B9" r:id="rId8" display="FPB-03641" xr:uid="{5EFE4A17-334D-42A7-866B-5F733295D514}"/>
    <hyperlink ref="B10" r:id="rId9" display="FPB-03642" xr:uid="{9DE53C03-CD1C-4629-B43D-4CB681668A7F}"/>
    <hyperlink ref="B11" r:id="rId10" display="FPB-03643" xr:uid="{23E81E06-8284-4A1D-9323-CFE3CE43B20D}"/>
    <hyperlink ref="B12" r:id="rId11" display="FPB-03644" xr:uid="{5D53DCDD-6D80-434B-B1C8-69367E1E9717}"/>
    <hyperlink ref="B13" r:id="rId12" display="FPB-03645" xr:uid="{32D01172-BCD0-48ED-89AF-5E6F8E775519}"/>
    <hyperlink ref="B14" r:id="rId13" display="FPB-03646" xr:uid="{63BB7539-3B5E-475B-B722-58534E8D7CBB}"/>
    <hyperlink ref="B15" r:id="rId14" display="FPB-03647" xr:uid="{72BE2B5A-16DC-4824-8016-5E675D221A44}"/>
    <hyperlink ref="B16" r:id="rId15" display="FPB-03648" xr:uid="{E1492E78-74AB-4FEB-950B-09577168B324}"/>
    <hyperlink ref="B17" r:id="rId16" display="FPB-03649" xr:uid="{6C49013E-F70C-41FD-9FC4-893CEAB6FBFD}"/>
    <hyperlink ref="B18" r:id="rId17" display="FPB-03650" xr:uid="{285BBB44-4CD7-49A0-B0E5-15EA47CAD859}"/>
    <hyperlink ref="B22" r:id="rId18" xr:uid="{6CB0A65E-3D08-4B8C-86B2-586D71DD4823}"/>
    <hyperlink ref="B21" r:id="rId19" xr:uid="{40352E5E-3B45-4BCF-A471-8C283D6F2223}"/>
    <hyperlink ref="B20" r:id="rId20" xr:uid="{D296061D-7A15-4BED-8DAC-7E0655936127}"/>
    <hyperlink ref="B23" r:id="rId21" xr:uid="{58D7EE04-05B2-4DCC-9CA1-AAB6837B225A}"/>
    <hyperlink ref="B24" r:id="rId22" xr:uid="{A26D3BD3-FE06-4633-A580-46D6E8AFB661}"/>
    <hyperlink ref="B25" r:id="rId23" xr:uid="{CE369F5C-1709-494A-A4E7-889892139CC3}"/>
    <hyperlink ref="B26" r:id="rId24" xr:uid="{3305D36D-AA7F-4A1E-9041-F17775DD9D23}"/>
    <hyperlink ref="B27" r:id="rId25" xr:uid="{CB6E3336-658E-402E-A3A9-DC801EB702A4}"/>
    <hyperlink ref="B28" r:id="rId26" xr:uid="{510EA571-0573-4242-BD13-974C21126C3B}"/>
    <hyperlink ref="B29" r:id="rId27" xr:uid="{FEA94C95-20DD-4CD8-952C-EBCB3D563658}"/>
    <hyperlink ref="B30" r:id="rId28" xr:uid="{6523FA6A-E334-4551-8620-BAD2E0BA0BBB}"/>
    <hyperlink ref="B31" r:id="rId29" xr:uid="{D766801C-B999-488D-AB54-879C398E0516}"/>
    <hyperlink ref="B32" r:id="rId30" xr:uid="{F0526E7D-EE07-4182-A67F-6FB68DA324D5}"/>
    <hyperlink ref="B33" r:id="rId31" xr:uid="{271C9C3C-EE4E-4B92-A93D-45F4EACAF83D}"/>
    <hyperlink ref="B34" r:id="rId32" xr:uid="{678BF9E4-394B-4472-86D1-B92039E4DC6D}"/>
    <hyperlink ref="B35" r:id="rId33" xr:uid="{013F0276-3531-4192-ADB8-6BAC08ACF351}"/>
    <hyperlink ref="B36" r:id="rId34" xr:uid="{87ACDC4F-2D10-475C-AEBE-FCEB43125CEE}"/>
    <hyperlink ref="B38" r:id="rId35" xr:uid="{F9A57D91-091C-4BE5-AA35-8E408830C0D8}"/>
    <hyperlink ref="B37" r:id="rId36" xr:uid="{C9DEF8E7-3C80-4047-9D73-5A29753C8DBF}"/>
    <hyperlink ref="B39" r:id="rId37" xr:uid="{884CD6CD-28E1-45FA-A7E2-A90A640F59D8}"/>
    <hyperlink ref="B40" r:id="rId38" xr:uid="{39AFA93F-D409-4FDD-B9D7-5046AC3FE86A}"/>
    <hyperlink ref="B41" r:id="rId39" xr:uid="{F5AD2BC1-10DD-47BD-BAA4-A24FCC7C6C43}"/>
    <hyperlink ref="B42" r:id="rId40" xr:uid="{BB3AF479-31CB-476D-A14F-440437500407}"/>
    <hyperlink ref="B43:B53" r:id="rId41" display="FPB-03677" xr:uid="{230064B9-8E70-4C77-8230-293B335049C8}"/>
    <hyperlink ref="B54" r:id="rId42" xr:uid="{27A1F14B-48DA-4198-9F9E-7191C28F5CE9}"/>
    <hyperlink ref="B55" r:id="rId43" xr:uid="{A6764DE2-C3A0-42E0-8EF1-85D6CB34B6D0}"/>
    <hyperlink ref="B56" r:id="rId44" display="FPB-03684" xr:uid="{F23F1B3C-A363-4182-8948-2901070F879B}"/>
    <hyperlink ref="B57" r:id="rId45" display="FPB-03684" xr:uid="{C354A913-EACC-4FE1-B5FB-0A6F89E8502F}"/>
    <hyperlink ref="B58" r:id="rId46" xr:uid="{6E4D90EF-5F5A-4364-9EBC-69A5212A6C29}"/>
    <hyperlink ref="B62" r:id="rId47" xr:uid="{E63DF91B-1DE6-4446-8F07-A5B7D154D816}"/>
    <hyperlink ref="B63" r:id="rId48" xr:uid="{6C8514B7-A8A8-4535-96F8-E94BE9BF9D64}"/>
    <hyperlink ref="B64" r:id="rId49" xr:uid="{779329DA-CE67-4250-B6DE-D570587536FE}"/>
    <hyperlink ref="B65" r:id="rId50" xr:uid="{940EECCA-80B9-4D7E-9995-5F962AC1A113}"/>
    <hyperlink ref="B66" r:id="rId51" xr:uid="{B67418A2-248D-4182-B0F4-7525C78C7717}"/>
    <hyperlink ref="B67" r:id="rId52" xr:uid="{7FB0C138-48C4-4CD8-AF98-B3CCC7AD57ED}"/>
    <hyperlink ref="B19" r:id="rId53" xr:uid="{755BE8BD-9FC1-4328-8BDF-D33BDF4DA89C}"/>
    <hyperlink ref="B68" r:id="rId54" xr:uid="{115EC93A-CCF6-4B8E-ACFE-1090F5316245}"/>
    <hyperlink ref="B69" r:id="rId55" xr:uid="{0D629455-87BF-40FF-83F7-0368D586FCC0}"/>
    <hyperlink ref="B70" r:id="rId56" xr:uid="{1223B6BC-EFFA-48C6-AE02-BA03638768B6}"/>
    <hyperlink ref="B71" r:id="rId57" display="FPB-03695" xr:uid="{11C21CC3-BDDD-46F7-8CDC-E5301A92E76A}"/>
    <hyperlink ref="B93" r:id="rId58" xr:uid="{932377A3-6F8A-4E92-B7F3-1E46DD0BDE2A}"/>
    <hyperlink ref="B94" r:id="rId59" xr:uid="{8749B50E-34FC-4855-A5F2-E7601330E487}"/>
    <hyperlink ref="B95" r:id="rId60" xr:uid="{9162234F-F55A-437C-A6EE-677459C20F29}"/>
    <hyperlink ref="B96" r:id="rId61" xr:uid="{79D6787C-E182-49F9-A72A-21C2BBC9A462}"/>
    <hyperlink ref="C95" r:id="rId62" xr:uid="{B4E9AE57-CF49-4C83-BCB9-865E14B3E1E8}"/>
    <hyperlink ref="C94" r:id="rId63" xr:uid="{0D5C59DF-52F5-4E4B-96CB-C2E79548ADB7}"/>
    <hyperlink ref="C70" r:id="rId64" display="HENRY RIVERO" xr:uid="{B3A275AF-ABB8-4FB4-A8E3-211DAC48FA63}"/>
    <hyperlink ref="C69" r:id="rId65" display="HENRY RIVERO" xr:uid="{88412DCA-4BC4-432F-8E7B-81E51AF4A519}"/>
    <hyperlink ref="C68" r:id="rId66" xr:uid="{B9A4B834-CD5D-40B9-BC6E-C7A9DE9E73C5}"/>
    <hyperlink ref="C65" r:id="rId67" xr:uid="{4D9B2DFE-5599-403F-93FC-414FC6F75A60}"/>
    <hyperlink ref="C58" r:id="rId68" xr:uid="{4F77A39A-0FAF-4446-8232-3D147AD57FEE}"/>
    <hyperlink ref="C55" r:id="rId69" xr:uid="{9870CBF3-B400-4139-A150-7FD1E8AE1885}"/>
    <hyperlink ref="C56" r:id="rId70" xr:uid="{BCD7D0D3-C8A2-4920-AC52-DD122CB14456}"/>
    <hyperlink ref="C57" r:id="rId71" xr:uid="{801FA082-D98B-48C6-BFDB-1F7F14C90127}"/>
    <hyperlink ref="C43:C53" r:id="rId72" display="Pendiente Aprobacion" xr:uid="{E7007B68-7DC6-4B5C-8037-75939C92538C}"/>
    <hyperlink ref="C35" r:id="rId73" display="Pendiente Aprobacion" xr:uid="{03438C4D-B339-462C-87E6-D5A1B05B9CA5}"/>
    <hyperlink ref="C36" r:id="rId74" display="Pendiente Aprobacion" xr:uid="{38682A46-0828-48F5-97F4-7D3D19BF8C87}"/>
    <hyperlink ref="C31" r:id="rId75" display="Pendiente Aprobacion" xr:uid="{58D409C2-B8A0-4ECF-80E0-0FA62358F83A}"/>
    <hyperlink ref="C26" r:id="rId76" display="Pendiente Aprobacion" xr:uid="{2C8E5715-DFD6-436C-B8C7-7A5DA9B218C5}"/>
    <hyperlink ref="C25" r:id="rId77" display="Pendiente Aprobacion" xr:uid="{3D8B0190-EC1D-4DF0-8421-9FA69AAAE9AC}"/>
    <hyperlink ref="C39" r:id="rId78" display="OK" xr:uid="{D44786CB-0880-4141-904D-03C0F80A1946}"/>
    <hyperlink ref="C38" r:id="rId79" display="ok" xr:uid="{7711BC36-ABF4-4D19-ADCE-D758AF95E79F}"/>
    <hyperlink ref="C37" r:id="rId80" display="OK" xr:uid="{B6DC7321-325C-4665-AB9A-B802E09E69F3}"/>
    <hyperlink ref="C13" r:id="rId81" display="Pendiente Aprobacion" xr:uid="{24C98A55-4D95-4E50-864A-78FEE4F53155}"/>
    <hyperlink ref="C8" r:id="rId82" display="Pendiente Aprobacion" xr:uid="{0D84134D-89AA-4BFB-B1EF-DB4EA557A8DB}"/>
    <hyperlink ref="C3" r:id="rId83" display="Pendiente Aprobacion" xr:uid="{3F50246F-9647-4E4A-8A09-423BD8C09D8E}"/>
    <hyperlink ref="C2" r:id="rId84" display="Pendiente Aprobacion" xr:uid="{7457DACD-35BF-4E23-9CAA-4B8B3D1B9141}"/>
    <hyperlink ref="B97" r:id="rId85" xr:uid="{FE984EA9-64B1-4CDF-9788-E8DC7D41BA40}"/>
    <hyperlink ref="B98" r:id="rId86" xr:uid="{99EDCC31-B200-413F-B4F2-0D81932EC57F}"/>
    <hyperlink ref="B99" r:id="rId87" xr:uid="{83EA539B-CB82-4F9F-ADAD-86475BAB8B9B}"/>
    <hyperlink ref="C98" r:id="rId88" xr:uid="{69B28661-6DF9-4111-8330-DB058FF38C08}"/>
    <hyperlink ref="C99" r:id="rId89" xr:uid="{40A4B6CE-0E12-4146-9B13-0D132D3AF1D9}"/>
    <hyperlink ref="B100" r:id="rId90" xr:uid="{164DD447-0E55-4E9C-8A27-D1C650D665A1}"/>
    <hyperlink ref="B101" r:id="rId91" xr:uid="{E3468843-95D1-4C46-823A-75A98EF2C968}"/>
    <hyperlink ref="C100" r:id="rId92" xr:uid="{16FF4313-1058-473B-B65A-8152B63AA4D4}"/>
    <hyperlink ref="B102" r:id="rId93" xr:uid="{2F2C6AB0-91D7-4E62-9456-0F3852B1A0B0}"/>
    <hyperlink ref="C102" r:id="rId94" display="Pendiente Aprobacion" xr:uid="{4719243A-3E4F-42C5-A419-A7C6526D97C7}"/>
    <hyperlink ref="C97" r:id="rId95" xr:uid="{13D6E79D-BB7F-4C57-93F1-98EEB796C366}"/>
    <hyperlink ref="B103:B120" r:id="rId96" display="FBP-03705" xr:uid="{FD57A113-D00C-40DA-8E1B-7DC3AEB0FC75}"/>
    <hyperlink ref="C103:C120" r:id="rId97" display="WILLIAM LOZADA" xr:uid="{DF19A308-BE5E-4B9F-AB57-07F63C245040}"/>
    <hyperlink ref="B121" r:id="rId98" xr:uid="{FCC65832-65B6-45CB-98D6-D2D176740B68}"/>
    <hyperlink ref="C121" r:id="rId99" xr:uid="{9E8C7224-7F6E-42B5-8D09-2C1219F2C941}"/>
    <hyperlink ref="B122" r:id="rId100" xr:uid="{7945246A-5932-4067-9045-C31CBE01AAFB}"/>
    <hyperlink ref="C123" r:id="rId101" xr:uid="{E9D64BCE-1F36-4170-811E-F96FDAA9C175}"/>
    <hyperlink ref="B123" r:id="rId102" xr:uid="{BF7F634B-7B15-4B76-AA89-E3B161623CF6}"/>
    <hyperlink ref="C101" r:id="rId103" xr:uid="{1C455DBF-405F-4ACD-BC2F-560BA5642103}"/>
    <hyperlink ref="C124" r:id="rId104" xr:uid="{CD845884-A1A2-4E0E-99E5-5DEBE2A63695}"/>
    <hyperlink ref="B124" r:id="rId105" xr:uid="{288F108F-C18D-4B7C-86DB-0533257A7DC6}"/>
    <hyperlink ref="B125" r:id="rId106" xr:uid="{765E1CA9-9E01-4F32-9BAF-AF3322512EC9}"/>
    <hyperlink ref="C125" r:id="rId107" xr:uid="{89F383FA-FF44-480C-9FC7-E95FBA2C7037}"/>
    <hyperlink ref="C122" r:id="rId108" xr:uid="{00E03371-4B88-48DA-B6C5-33E0E24F391A}"/>
    <hyperlink ref="B126" r:id="rId109" xr:uid="{F31B2616-0D09-41C6-A97C-120017E42729}"/>
    <hyperlink ref="C127" r:id="rId110" xr:uid="{609CAA2B-8A7B-46EB-8AAA-729A4A40BA00}"/>
    <hyperlink ref="B127" r:id="rId111" xr:uid="{8B05A264-1458-44DF-8EDF-FE5D4C023B5C}"/>
    <hyperlink ref="B128" r:id="rId112" xr:uid="{FD090481-1182-425D-883D-10AACA2057D5}"/>
    <hyperlink ref="B129" r:id="rId113" xr:uid="{5B08365F-17CB-4B3F-B401-80AAAE232C57}"/>
    <hyperlink ref="B130" r:id="rId114" xr:uid="{08373742-235C-4114-9983-2D877C060FA8}"/>
    <hyperlink ref="B131" r:id="rId115" xr:uid="{D4D117A8-11F8-4957-A0D5-A66DC4839D33}"/>
    <hyperlink ref="B132" r:id="rId116" xr:uid="{0495B45C-6266-45F2-A1B2-15CB1C384A80}"/>
    <hyperlink ref="B133" r:id="rId117" xr:uid="{378EBC61-E0AD-4AFB-A478-06518D854D3C}"/>
    <hyperlink ref="C133" r:id="rId118" xr:uid="{AF325CC1-4CBB-4032-A33C-F44D1B0C81F7}"/>
    <hyperlink ref="C134" r:id="rId119" xr:uid="{559DF5BC-A63B-4344-96D7-B902E37937F1}"/>
    <hyperlink ref="B134" r:id="rId120" xr:uid="{703F2C4D-1AE6-4C64-9413-9FEDD0388447}"/>
    <hyperlink ref="C129" r:id="rId121" display="ANTICIPOS DHL" xr:uid="{0D45CC5B-DCBA-4BA9-B708-A9B01E005792}"/>
    <hyperlink ref="C126" r:id="rId122" xr:uid="{908674CD-40D6-47E7-A556-82D99F66B282}"/>
    <hyperlink ref="C128" r:id="rId123" xr:uid="{198FF84B-8953-48A6-8D94-F34791B19AB8}"/>
    <hyperlink ref="C96" r:id="rId124" xr:uid="{0E8B78C2-2879-4021-9D90-AFCE28E106A7}"/>
    <hyperlink ref="B135" r:id="rId125" xr:uid="{2CDAB79A-66B4-4569-AA7F-2705CCD674C2}"/>
    <hyperlink ref="B136" r:id="rId126" xr:uid="{8A5CFBFC-B9BE-4A46-8D01-A7AEC35A7020}"/>
    <hyperlink ref="C135" r:id="rId127" xr:uid="{0CC7ED50-6E93-4EEE-9C29-E4169903AA7B}"/>
    <hyperlink ref="C136" r:id="rId128" xr:uid="{D23CBB9A-3646-4490-9A67-0B288860A0A1}"/>
    <hyperlink ref="B137" r:id="rId129" xr:uid="{7DC98731-C80F-43FE-BF13-B0F1FAFC8CF6}"/>
    <hyperlink ref="B149" r:id="rId130" xr:uid="{1BD69705-BB41-4F9C-98C0-C5EB728706A3}"/>
    <hyperlink ref="B150" r:id="rId131" xr:uid="{B5B29528-83E1-4B8D-AB04-F30F26B6927C}"/>
    <hyperlink ref="B151" r:id="rId132" xr:uid="{1B0CB892-6C53-4B85-8B4B-006ADACB5B10}"/>
    <hyperlink ref="B152" r:id="rId133" xr:uid="{BCA5FC70-1280-4F3D-BFFF-D6914293B612}"/>
    <hyperlink ref="B153" r:id="rId134" xr:uid="{097545BA-6A12-4B19-B0F2-08D50826C8EC}"/>
    <hyperlink ref="C153" r:id="rId135" xr:uid="{290A3FB6-519B-48DB-8887-1B3D556D83CC}"/>
    <hyperlink ref="C5" r:id="rId136" display="OK" xr:uid="{FE11146A-39BD-445C-BC35-00C8F372F079}"/>
    <hyperlink ref="C6" r:id="rId137" display="Pendiente Aprobacion" xr:uid="{2F70F827-A8AD-4C34-83D4-242E145C88D2}"/>
    <hyperlink ref="C9" r:id="rId138" display="Pendiente Aprobacion" xr:uid="{8B01669F-A1C4-4413-B23E-6AAD2AED434D}"/>
    <hyperlink ref="C10" r:id="rId139" display="Pendiente Aprobacion" xr:uid="{21C2434F-B539-4C6B-8E3D-D13BACD006F5}"/>
    <hyperlink ref="C40" r:id="rId140" display="Pendiente Aprobacion" xr:uid="{5CC26BC0-88AD-4183-B9A5-FF04C2D37D28}"/>
    <hyperlink ref="C34" r:id="rId141" display="Pendiente Aprobacion" xr:uid="{DC707948-056C-4DF1-85E5-722ABA58F709}"/>
    <hyperlink ref="C33" r:id="rId142" display="Pendiente Aprobacion" xr:uid="{95B7EA45-5596-407D-BF0F-30E65A82445A}"/>
    <hyperlink ref="C30" r:id="rId143" xr:uid="{38CC88B3-5258-4D81-B7C4-96663B4CB908}"/>
    <hyperlink ref="C29" r:id="rId144" display="Pendiente Aprobacion" xr:uid="{16904424-2801-45B7-80F0-47FB318F473A}"/>
    <hyperlink ref="C28" r:id="rId145" display="Pendiente Aprobacion" xr:uid="{340EBC32-C19D-4F1D-B180-2BAF73A9437A}"/>
    <hyperlink ref="C27" r:id="rId146" display="Pendiente Aprobacion" xr:uid="{685E1DEA-2DF7-4DBF-AEE1-B7905F92CF54}"/>
    <hyperlink ref="C24" r:id="rId147" display="Pendiente Aprobacion" xr:uid="{C00644DD-9AE7-41D6-9EE0-9094D3FAF7E1}"/>
    <hyperlink ref="C23" r:id="rId148" display="Pendiente Aprobacion" xr:uid="{8643E787-6CD8-4099-9538-84A76430DE90}"/>
    <hyperlink ref="C22" r:id="rId149" display="Pendiente Aprobacion" xr:uid="{2EB56765-9435-4D8D-A252-8E94DA6FD168}"/>
    <hyperlink ref="C21" r:id="rId150" display="Pendiente Aprobacion" xr:uid="{E46D0C66-3450-465A-801D-4C645E034622}"/>
    <hyperlink ref="C20" r:id="rId151" display="Pendiente Aprobacion" xr:uid="{FFC5FEF3-B41A-4E71-B028-29C1CAB4C765}"/>
    <hyperlink ref="C19" r:id="rId152" display="Pendiente Aprobacion" xr:uid="{DC6B3165-FA4C-452B-8F68-801F2ED2BD8D}"/>
    <hyperlink ref="C18" r:id="rId153" display="Pendiente Aprobacion" xr:uid="{1F9F78B3-B1E9-4151-863F-51F6A39EA3CC}"/>
    <hyperlink ref="C15" r:id="rId154" display="Pendiente Aprobacion" xr:uid="{DC51757A-54A9-4694-8E7A-D0FF76FAB71C}"/>
    <hyperlink ref="C14" r:id="rId155" display="Pendiente Aprobacion" xr:uid="{B7392273-37C9-4A3B-867A-B94491BA1D01}"/>
    <hyperlink ref="C11" r:id="rId156" display="Pendiente Aprobacion" xr:uid="{83708ED2-4A06-408D-A9D8-1D0BF781363B}"/>
    <hyperlink ref="C16" r:id="rId157" display="Pendiente Aprobacion" xr:uid="{959F4125-4799-4C52-9F43-4A366D389A3F}"/>
    <hyperlink ref="C54" r:id="rId158" xr:uid="{E6A620AE-9BF6-4AA3-9827-70554089165C}"/>
    <hyperlink ref="C64" r:id="rId159" display="Pendiente Aprobacion" xr:uid="{4122856A-910C-42C6-8659-028268E35E70}"/>
    <hyperlink ref="C66" r:id="rId160" display="Pendiente Aprobacion" xr:uid="{C3A480F7-3B09-4A50-92C3-8C5180A1CB1B}"/>
    <hyperlink ref="C67" r:id="rId161" display="Pendiente Aprobacion" xr:uid="{650BAE28-8B40-4B76-9B6A-CD13B814CFB9}"/>
    <hyperlink ref="C41" r:id="rId162" display="Pendiente Aprobacion" xr:uid="{1C45CA8B-645F-4381-B801-A433AC531E2E}"/>
    <hyperlink ref="C42" r:id="rId163" display="Pendiente Aprobacion" xr:uid="{D8A10295-0DD8-4E00-86F4-882813B54407}"/>
    <hyperlink ref="C93" r:id="rId164" xr:uid="{D84B7AE0-3343-49BA-81B8-3480C5EDEBCD}"/>
    <hyperlink ref="C63" r:id="rId165" xr:uid="{AE6EBCF1-FC06-4B55-923A-E5F271AA252F}"/>
    <hyperlink ref="C148" r:id="rId166" xr:uid="{785D27F6-1E4A-4207-8867-3B0BC9AA30F7}"/>
    <hyperlink ref="B148" r:id="rId167" xr:uid="{C3F957B9-31DE-4300-8A55-1D51083C8B0E}"/>
    <hyperlink ref="C149" r:id="rId168" xr:uid="{2EED9285-9BEC-48C5-B5FB-CE7EE7EA1C5E}"/>
    <hyperlink ref="C150" r:id="rId169" xr:uid="{9790F663-B07B-498C-93F6-2FAF80CC7338}"/>
    <hyperlink ref="C151" r:id="rId170" xr:uid="{D3714893-487E-4967-9AAC-057624C76595}"/>
    <hyperlink ref="C152" r:id="rId171" xr:uid="{65CF2AB8-1D86-46E6-BADD-6F401C8B7C33}"/>
  </hyperlinks>
  <pageMargins left="0.7" right="0.7" top="0.75" bottom="0.75" header="0.3" footer="0.3"/>
  <pageSetup orientation="portrait" r:id="rId17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EEC4-F678-4D1B-846C-E29747CB21A7}">
  <sheetPr codeName="Hoja2"/>
  <dimension ref="A1:Q17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42578125" defaultRowHeight="15.75" x14ac:dyDescent="0.25"/>
  <cols>
    <col min="1" max="1" width="11.5703125" style="19" bestFit="1" customWidth="1"/>
    <col min="2" max="2" width="10.85546875" style="19" bestFit="1" customWidth="1"/>
    <col min="3" max="3" width="23.28515625" style="19" bestFit="1" customWidth="1"/>
    <col min="4" max="4" width="23.7109375" style="19" bestFit="1" customWidth="1"/>
    <col min="5" max="5" width="67.5703125" style="19" bestFit="1" customWidth="1"/>
    <col min="6" max="6" width="86.42578125" style="19" bestFit="1" customWidth="1"/>
    <col min="7" max="7" width="13.28515625" style="19" bestFit="1" customWidth="1"/>
    <col min="8" max="8" width="17.5703125" style="19" bestFit="1" customWidth="1"/>
    <col min="9" max="9" width="17.28515625" style="19" bestFit="1" customWidth="1"/>
    <col min="10" max="10" width="13.28515625" style="19" bestFit="1" customWidth="1"/>
    <col min="11" max="11" width="15.5703125" style="19" bestFit="1" customWidth="1"/>
    <col min="12" max="12" width="14.42578125" style="19" bestFit="1" customWidth="1"/>
    <col min="13" max="13" width="15.5703125" style="19" bestFit="1" customWidth="1"/>
    <col min="14" max="14" width="9.5703125" style="19" bestFit="1" customWidth="1"/>
    <col min="15" max="15" width="14.42578125" style="19" bestFit="1" customWidth="1"/>
    <col min="16" max="16" width="18.7109375" style="19" bestFit="1" customWidth="1"/>
    <col min="17" max="17" width="49.85546875" style="19" bestFit="1" customWidth="1"/>
    <col min="18" max="16384" width="11.42578125" style="19"/>
  </cols>
  <sheetData>
    <row r="1" spans="1:17" ht="31.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spans="1:17" x14ac:dyDescent="0.25">
      <c r="A2" s="158">
        <v>2047</v>
      </c>
      <c r="B2" s="159" t="s">
        <v>1120</v>
      </c>
      <c r="C2" s="159" t="s">
        <v>24</v>
      </c>
      <c r="D2" s="19">
        <v>55</v>
      </c>
      <c r="E2" s="160" t="s">
        <v>1053</v>
      </c>
      <c r="F2" s="160" t="s">
        <v>1121</v>
      </c>
      <c r="G2" s="160"/>
      <c r="H2" s="161">
        <v>43922</v>
      </c>
      <c r="I2" s="161">
        <v>43922</v>
      </c>
      <c r="J2" s="162">
        <f t="shared" ref="J2:J21" si="0">I2+30</f>
        <v>43952</v>
      </c>
      <c r="K2" s="163">
        <v>750000</v>
      </c>
      <c r="L2" s="164">
        <v>142500</v>
      </c>
      <c r="M2" s="165">
        <f t="shared" ref="M2:M21" si="1">K2+L2</f>
        <v>892500</v>
      </c>
      <c r="N2" s="166" t="s">
        <v>204</v>
      </c>
      <c r="O2" s="165">
        <f t="shared" ref="O2:O20" si="2">K2</f>
        <v>750000</v>
      </c>
      <c r="P2" s="19" t="s">
        <v>195</v>
      </c>
      <c r="Q2" s="19">
        <v>3441</v>
      </c>
    </row>
    <row r="3" spans="1:17" x14ac:dyDescent="0.25">
      <c r="A3" s="158">
        <v>2048</v>
      </c>
      <c r="B3" s="159" t="s">
        <v>1122</v>
      </c>
      <c r="C3" s="159" t="s">
        <v>24</v>
      </c>
      <c r="D3" s="19">
        <v>218</v>
      </c>
      <c r="E3" s="160" t="s">
        <v>724</v>
      </c>
      <c r="F3" s="160" t="s">
        <v>420</v>
      </c>
      <c r="G3" s="160"/>
      <c r="H3" s="161">
        <v>43922</v>
      </c>
      <c r="I3" s="161">
        <v>43922</v>
      </c>
      <c r="J3" s="162">
        <f t="shared" si="0"/>
        <v>43952</v>
      </c>
      <c r="K3" s="163">
        <v>14300000</v>
      </c>
      <c r="L3" s="164">
        <v>2717000</v>
      </c>
      <c r="M3" s="165">
        <f t="shared" si="1"/>
        <v>17017000</v>
      </c>
      <c r="N3" s="19" t="s">
        <v>21</v>
      </c>
      <c r="O3" s="165">
        <f t="shared" si="2"/>
        <v>14300000</v>
      </c>
      <c r="P3" s="19" t="s">
        <v>22</v>
      </c>
      <c r="Q3" s="19">
        <v>3442</v>
      </c>
    </row>
    <row r="4" spans="1:17" x14ac:dyDescent="0.25">
      <c r="A4" s="158">
        <v>2049</v>
      </c>
      <c r="B4" s="159" t="s">
        <v>1123</v>
      </c>
      <c r="C4" s="159" t="s">
        <v>24</v>
      </c>
      <c r="D4" s="19">
        <v>9621</v>
      </c>
      <c r="E4" s="160" t="s">
        <v>442</v>
      </c>
      <c r="F4" s="160" t="s">
        <v>1124</v>
      </c>
      <c r="G4" s="160"/>
      <c r="H4" s="161">
        <v>43922</v>
      </c>
      <c r="I4" s="161">
        <v>43922</v>
      </c>
      <c r="J4" s="162">
        <f t="shared" si="0"/>
        <v>43952</v>
      </c>
      <c r="K4" s="163">
        <v>3858400</v>
      </c>
      <c r="L4" s="164">
        <v>733096</v>
      </c>
      <c r="M4" s="165">
        <f t="shared" si="1"/>
        <v>4591496</v>
      </c>
      <c r="N4" s="19" t="s">
        <v>21</v>
      </c>
      <c r="O4" s="165">
        <f t="shared" si="2"/>
        <v>3858400</v>
      </c>
      <c r="P4" s="19" t="s">
        <v>22</v>
      </c>
      <c r="Q4" s="19">
        <v>3443</v>
      </c>
    </row>
    <row r="5" spans="1:17" x14ac:dyDescent="0.25">
      <c r="A5" s="158">
        <v>2050</v>
      </c>
      <c r="B5" s="159" t="s">
        <v>1125</v>
      </c>
      <c r="C5" s="159" t="s">
        <v>24</v>
      </c>
      <c r="D5" s="19">
        <v>9622</v>
      </c>
      <c r="E5" s="160" t="s">
        <v>442</v>
      </c>
      <c r="F5" s="160" t="s">
        <v>409</v>
      </c>
      <c r="G5" s="160"/>
      <c r="H5" s="161">
        <v>43922</v>
      </c>
      <c r="I5" s="161">
        <v>43922</v>
      </c>
      <c r="J5" s="162">
        <f t="shared" si="0"/>
        <v>43952</v>
      </c>
      <c r="K5" s="163">
        <v>5787600</v>
      </c>
      <c r="L5" s="164">
        <v>1099644</v>
      </c>
      <c r="M5" s="165">
        <f t="shared" si="1"/>
        <v>6887244</v>
      </c>
      <c r="N5" s="166" t="s">
        <v>44</v>
      </c>
      <c r="O5" s="165">
        <f t="shared" si="2"/>
        <v>5787600</v>
      </c>
      <c r="P5" s="19" t="s">
        <v>99</v>
      </c>
      <c r="Q5" s="19">
        <v>3444</v>
      </c>
    </row>
    <row r="6" spans="1:17" x14ac:dyDescent="0.25">
      <c r="A6" s="158">
        <v>2051</v>
      </c>
      <c r="B6" s="159" t="s">
        <v>1126</v>
      </c>
      <c r="C6" s="49" t="s">
        <v>1127</v>
      </c>
      <c r="D6" s="19" t="s">
        <v>1128</v>
      </c>
      <c r="E6" s="160" t="s">
        <v>26</v>
      </c>
      <c r="F6" s="160" t="s">
        <v>27</v>
      </c>
      <c r="G6" s="160"/>
      <c r="H6" s="161">
        <v>43922</v>
      </c>
      <c r="I6" s="161">
        <v>43922</v>
      </c>
      <c r="J6" s="162">
        <f t="shared" si="0"/>
        <v>43952</v>
      </c>
      <c r="K6" s="163">
        <v>3800000</v>
      </c>
      <c r="L6" s="164">
        <v>722000</v>
      </c>
      <c r="M6" s="165">
        <f t="shared" si="1"/>
        <v>4522000</v>
      </c>
      <c r="N6" s="167" t="s">
        <v>28</v>
      </c>
      <c r="O6" s="165">
        <f t="shared" si="2"/>
        <v>3800000</v>
      </c>
      <c r="P6" s="19" t="s">
        <v>29</v>
      </c>
      <c r="Q6" s="19">
        <v>3445</v>
      </c>
    </row>
    <row r="7" spans="1:17" x14ac:dyDescent="0.25">
      <c r="A7" s="158">
        <v>2052</v>
      </c>
      <c r="B7" s="159" t="s">
        <v>1129</v>
      </c>
      <c r="C7" s="159" t="s">
        <v>24</v>
      </c>
      <c r="E7" s="160" t="s">
        <v>1130</v>
      </c>
      <c r="F7" s="160" t="s">
        <v>1131</v>
      </c>
      <c r="G7" s="160"/>
      <c r="H7" s="161">
        <v>43871</v>
      </c>
      <c r="I7" s="161">
        <v>43922</v>
      </c>
      <c r="J7" s="162">
        <f t="shared" si="0"/>
        <v>43952</v>
      </c>
      <c r="K7" s="163">
        <v>1709287</v>
      </c>
      <c r="M7" s="165">
        <f t="shared" si="1"/>
        <v>1709287</v>
      </c>
      <c r="N7" s="167" t="s">
        <v>219</v>
      </c>
      <c r="O7" s="165">
        <f t="shared" si="2"/>
        <v>1709287</v>
      </c>
      <c r="P7" s="19" t="s">
        <v>29</v>
      </c>
      <c r="Q7" s="19" t="s">
        <v>1132</v>
      </c>
    </row>
    <row r="8" spans="1:17" x14ac:dyDescent="0.25">
      <c r="A8" s="158">
        <v>2053</v>
      </c>
      <c r="B8" s="159" t="s">
        <v>1133</v>
      </c>
      <c r="C8" s="159" t="s">
        <v>24</v>
      </c>
      <c r="D8" s="168" t="s">
        <v>1134</v>
      </c>
      <c r="E8" s="160" t="s">
        <v>647</v>
      </c>
      <c r="F8" s="160" t="s">
        <v>1135</v>
      </c>
      <c r="G8" s="160"/>
      <c r="H8" s="161">
        <v>43923</v>
      </c>
      <c r="I8" s="161">
        <v>43923</v>
      </c>
      <c r="J8" s="162">
        <f t="shared" si="0"/>
        <v>43953</v>
      </c>
      <c r="K8" s="163">
        <v>27925867</v>
      </c>
      <c r="M8" s="165">
        <f t="shared" si="1"/>
        <v>27925867</v>
      </c>
      <c r="N8" s="167" t="s">
        <v>1136</v>
      </c>
      <c r="O8" s="165">
        <f t="shared" si="2"/>
        <v>27925867</v>
      </c>
      <c r="P8" s="19" t="s">
        <v>1137</v>
      </c>
      <c r="Q8" s="19">
        <v>3452</v>
      </c>
    </row>
    <row r="9" spans="1:17" x14ac:dyDescent="0.25">
      <c r="A9" s="158">
        <v>2054</v>
      </c>
      <c r="B9" s="159" t="s">
        <v>1138</v>
      </c>
      <c r="C9" s="159" t="s">
        <v>24</v>
      </c>
      <c r="D9" s="168" t="s">
        <v>1139</v>
      </c>
      <c r="E9" s="160" t="s">
        <v>647</v>
      </c>
      <c r="F9" s="160" t="s">
        <v>677</v>
      </c>
      <c r="G9" s="160"/>
      <c r="H9" s="161">
        <v>43923</v>
      </c>
      <c r="I9" s="161">
        <v>43923</v>
      </c>
      <c r="J9" s="162">
        <f t="shared" si="0"/>
        <v>43953</v>
      </c>
      <c r="K9" s="163">
        <v>24090870</v>
      </c>
      <c r="M9" s="165">
        <f t="shared" si="1"/>
        <v>24090870</v>
      </c>
      <c r="N9" s="167" t="s">
        <v>94</v>
      </c>
      <c r="O9" s="165">
        <f t="shared" si="2"/>
        <v>24090870</v>
      </c>
      <c r="P9" s="19" t="s">
        <v>95</v>
      </c>
      <c r="Q9" s="19">
        <v>3453</v>
      </c>
    </row>
    <row r="10" spans="1:17" x14ac:dyDescent="0.25">
      <c r="A10" s="158">
        <v>2055</v>
      </c>
      <c r="B10" s="159" t="s">
        <v>1140</v>
      </c>
      <c r="C10" s="159" t="s">
        <v>24</v>
      </c>
      <c r="D10" s="19">
        <v>2994</v>
      </c>
      <c r="E10" s="160" t="s">
        <v>58</v>
      </c>
      <c r="F10" s="160" t="s">
        <v>1141</v>
      </c>
      <c r="G10" s="160"/>
      <c r="H10" s="161">
        <v>43922</v>
      </c>
      <c r="I10" s="161">
        <v>43923</v>
      </c>
      <c r="J10" s="162">
        <f t="shared" si="0"/>
        <v>43953</v>
      </c>
      <c r="K10" s="163">
        <v>26200000</v>
      </c>
      <c r="L10" s="164">
        <v>4978000</v>
      </c>
      <c r="M10" s="165">
        <f t="shared" si="1"/>
        <v>31178000</v>
      </c>
      <c r="N10" s="167" t="s">
        <v>60</v>
      </c>
      <c r="O10" s="165">
        <f t="shared" si="2"/>
        <v>26200000</v>
      </c>
      <c r="P10" s="19" t="s">
        <v>55</v>
      </c>
      <c r="Q10" s="19">
        <v>3448</v>
      </c>
    </row>
    <row r="11" spans="1:17" x14ac:dyDescent="0.25">
      <c r="A11" s="158">
        <v>2056</v>
      </c>
      <c r="B11" s="159" t="s">
        <v>1142</v>
      </c>
      <c r="C11" s="49" t="s">
        <v>1143</v>
      </c>
      <c r="D11" s="19" t="s">
        <v>63</v>
      </c>
      <c r="E11" s="160" t="s">
        <v>58</v>
      </c>
      <c r="F11" s="160" t="s">
        <v>1144</v>
      </c>
      <c r="G11" s="160"/>
      <c r="H11" s="161">
        <v>43922</v>
      </c>
      <c r="I11" s="161">
        <v>43923</v>
      </c>
      <c r="J11" s="162">
        <f t="shared" si="0"/>
        <v>43953</v>
      </c>
      <c r="K11" s="163">
        <v>4173798</v>
      </c>
      <c r="M11" s="165">
        <f t="shared" si="1"/>
        <v>4173798</v>
      </c>
      <c r="N11" s="166" t="s">
        <v>1145</v>
      </c>
      <c r="O11" s="165">
        <f t="shared" si="2"/>
        <v>4173798</v>
      </c>
      <c r="P11" s="19" t="s">
        <v>1145</v>
      </c>
      <c r="Q11" s="19" t="s">
        <v>1146</v>
      </c>
    </row>
    <row r="12" spans="1:17" x14ac:dyDescent="0.25">
      <c r="A12" s="158">
        <v>2057</v>
      </c>
      <c r="B12" s="159" t="s">
        <v>1147</v>
      </c>
      <c r="C12" s="159" t="s">
        <v>24</v>
      </c>
      <c r="D12" s="19">
        <v>12102</v>
      </c>
      <c r="E12" s="160" t="s">
        <v>757</v>
      </c>
      <c r="F12" s="160" t="s">
        <v>758</v>
      </c>
      <c r="G12" s="160"/>
      <c r="H12" s="161">
        <v>43922</v>
      </c>
      <c r="I12" s="161">
        <v>43924</v>
      </c>
      <c r="J12" s="162">
        <f t="shared" si="0"/>
        <v>43954</v>
      </c>
      <c r="K12" s="163">
        <v>300000</v>
      </c>
      <c r="L12" s="19">
        <v>57000</v>
      </c>
      <c r="M12" s="165">
        <f t="shared" si="1"/>
        <v>357000</v>
      </c>
      <c r="N12" s="167" t="s">
        <v>54</v>
      </c>
      <c r="O12" s="165">
        <f t="shared" si="2"/>
        <v>300000</v>
      </c>
      <c r="P12" s="19" t="s">
        <v>55</v>
      </c>
      <c r="Q12" s="19">
        <v>3454</v>
      </c>
    </row>
    <row r="13" spans="1:17" x14ac:dyDescent="0.25">
      <c r="A13" s="119">
        <v>2058</v>
      </c>
      <c r="B13" s="169" t="s">
        <v>1149</v>
      </c>
      <c r="C13" s="169" t="s">
        <v>24</v>
      </c>
      <c r="D13" s="170">
        <v>868</v>
      </c>
      <c r="E13" s="170" t="s">
        <v>1150</v>
      </c>
      <c r="F13" s="170" t="s">
        <v>185</v>
      </c>
      <c r="G13" s="160"/>
      <c r="H13" s="171">
        <v>43923</v>
      </c>
      <c r="I13" s="171">
        <v>43924</v>
      </c>
      <c r="J13" s="172">
        <f t="shared" si="0"/>
        <v>43954</v>
      </c>
      <c r="K13" s="173">
        <v>1459000</v>
      </c>
      <c r="L13" s="174"/>
      <c r="M13" s="175">
        <f t="shared" si="1"/>
        <v>1459000</v>
      </c>
      <c r="N13" s="19" t="s">
        <v>117</v>
      </c>
      <c r="O13" s="176">
        <v>182375</v>
      </c>
      <c r="P13" s="19" t="s">
        <v>29</v>
      </c>
      <c r="Q13" s="19">
        <v>3455</v>
      </c>
    </row>
    <row r="14" spans="1:17" x14ac:dyDescent="0.25">
      <c r="A14" s="119"/>
      <c r="B14" s="169"/>
      <c r="C14" s="127"/>
      <c r="D14" s="170"/>
      <c r="E14" s="170"/>
      <c r="F14" s="170"/>
      <c r="G14" s="160"/>
      <c r="H14" s="171"/>
      <c r="I14" s="171"/>
      <c r="J14" s="172"/>
      <c r="K14" s="173"/>
      <c r="L14" s="174"/>
      <c r="M14" s="175"/>
      <c r="N14" s="19" t="s">
        <v>28</v>
      </c>
      <c r="O14" s="176">
        <v>364750</v>
      </c>
      <c r="P14" s="177" t="s">
        <v>29</v>
      </c>
      <c r="Q14" s="19">
        <v>3455</v>
      </c>
    </row>
    <row r="15" spans="1:17" x14ac:dyDescent="0.25">
      <c r="A15" s="119"/>
      <c r="B15" s="169"/>
      <c r="C15" s="127"/>
      <c r="D15" s="170"/>
      <c r="E15" s="170"/>
      <c r="F15" s="170"/>
      <c r="G15" s="160"/>
      <c r="H15" s="171"/>
      <c r="I15" s="171"/>
      <c r="J15" s="172"/>
      <c r="K15" s="173"/>
      <c r="L15" s="174"/>
      <c r="M15" s="175"/>
      <c r="N15" s="160" t="s">
        <v>21</v>
      </c>
      <c r="O15" s="165">
        <v>364750</v>
      </c>
      <c r="P15" s="177" t="s">
        <v>22</v>
      </c>
      <c r="Q15" s="19">
        <v>3455</v>
      </c>
    </row>
    <row r="16" spans="1:17" x14ac:dyDescent="0.25">
      <c r="A16" s="119"/>
      <c r="B16" s="169"/>
      <c r="C16" s="127"/>
      <c r="D16" s="170"/>
      <c r="E16" s="170"/>
      <c r="F16" s="170"/>
      <c r="G16" s="160"/>
      <c r="H16" s="171"/>
      <c r="I16" s="171"/>
      <c r="J16" s="172"/>
      <c r="K16" s="173"/>
      <c r="L16" s="174"/>
      <c r="M16" s="175"/>
      <c r="N16" s="19" t="s">
        <v>44</v>
      </c>
      <c r="O16" s="165">
        <v>547125</v>
      </c>
      <c r="P16" s="177" t="s">
        <v>99</v>
      </c>
      <c r="Q16" s="19">
        <v>3455</v>
      </c>
    </row>
    <row r="17" spans="1:17" x14ac:dyDescent="0.25">
      <c r="A17" s="158">
        <v>2059</v>
      </c>
      <c r="B17" s="159" t="s">
        <v>1151</v>
      </c>
      <c r="C17" s="159" t="s">
        <v>24</v>
      </c>
      <c r="D17" s="168" t="s">
        <v>1152</v>
      </c>
      <c r="E17" s="160" t="s">
        <v>647</v>
      </c>
      <c r="F17" s="160" t="s">
        <v>1153</v>
      </c>
      <c r="G17" s="160"/>
      <c r="H17" s="161">
        <v>43924</v>
      </c>
      <c r="I17" s="161">
        <v>43924</v>
      </c>
      <c r="J17" s="162">
        <f t="shared" si="0"/>
        <v>43954</v>
      </c>
      <c r="K17" s="163">
        <v>46563328</v>
      </c>
      <c r="M17" s="165">
        <f t="shared" si="1"/>
        <v>46563328</v>
      </c>
      <c r="N17" s="167" t="s">
        <v>129</v>
      </c>
      <c r="O17" s="165">
        <f t="shared" si="2"/>
        <v>46563328</v>
      </c>
      <c r="P17" s="19" t="s">
        <v>130</v>
      </c>
      <c r="Q17" s="19">
        <v>3456</v>
      </c>
    </row>
    <row r="18" spans="1:17" x14ac:dyDescent="0.25">
      <c r="A18" s="158">
        <v>2060</v>
      </c>
      <c r="B18" s="159" t="s">
        <v>1154</v>
      </c>
      <c r="C18" s="159" t="s">
        <v>24</v>
      </c>
      <c r="D18" s="168" t="s">
        <v>1155</v>
      </c>
      <c r="E18" s="160" t="s">
        <v>647</v>
      </c>
      <c r="F18" s="160" t="s">
        <v>1135</v>
      </c>
      <c r="G18" s="160"/>
      <c r="H18" s="161">
        <v>43924</v>
      </c>
      <c r="I18" s="161">
        <v>43924</v>
      </c>
      <c r="J18" s="162">
        <f t="shared" si="0"/>
        <v>43954</v>
      </c>
      <c r="K18" s="163">
        <v>22191900</v>
      </c>
      <c r="M18" s="165">
        <f t="shared" si="1"/>
        <v>22191900</v>
      </c>
      <c r="N18" s="167" t="s">
        <v>129</v>
      </c>
      <c r="O18" s="165">
        <f t="shared" si="2"/>
        <v>22191900</v>
      </c>
      <c r="P18" s="19" t="s">
        <v>130</v>
      </c>
      <c r="Q18" s="19">
        <v>3457</v>
      </c>
    </row>
    <row r="19" spans="1:17" x14ac:dyDescent="0.25">
      <c r="A19" s="158">
        <v>2061</v>
      </c>
      <c r="B19" s="159" t="s">
        <v>1156</v>
      </c>
      <c r="C19" s="159" t="s">
        <v>24</v>
      </c>
      <c r="D19" s="19">
        <v>12</v>
      </c>
      <c r="E19" s="160" t="s">
        <v>1157</v>
      </c>
      <c r="F19" s="160" t="s">
        <v>1158</v>
      </c>
      <c r="G19" s="160"/>
      <c r="H19" s="161">
        <v>43924</v>
      </c>
      <c r="I19" s="161">
        <v>43924</v>
      </c>
      <c r="J19" s="162">
        <f t="shared" si="0"/>
        <v>43954</v>
      </c>
      <c r="K19" s="163">
        <v>1898400</v>
      </c>
      <c r="M19" s="165">
        <f t="shared" si="1"/>
        <v>1898400</v>
      </c>
      <c r="N19" s="167" t="s">
        <v>54</v>
      </c>
      <c r="O19" s="165">
        <f t="shared" si="2"/>
        <v>1898400</v>
      </c>
      <c r="P19" s="19" t="s">
        <v>55</v>
      </c>
      <c r="Q19" s="19" t="s">
        <v>1159</v>
      </c>
    </row>
    <row r="20" spans="1:17" x14ac:dyDescent="0.25">
      <c r="A20" s="158">
        <v>2062</v>
      </c>
      <c r="B20" s="159" t="s">
        <v>1160</v>
      </c>
      <c r="C20" s="159" t="s">
        <v>24</v>
      </c>
      <c r="D20" s="19" t="s">
        <v>1161</v>
      </c>
      <c r="E20" s="160" t="s">
        <v>233</v>
      </c>
      <c r="F20" s="160" t="s">
        <v>1162</v>
      </c>
      <c r="G20" s="160"/>
      <c r="H20" s="161">
        <v>43924</v>
      </c>
      <c r="I20" s="161">
        <v>43924</v>
      </c>
      <c r="J20" s="162">
        <f t="shared" si="0"/>
        <v>43954</v>
      </c>
      <c r="K20" s="163">
        <v>6986200</v>
      </c>
      <c r="L20" s="164">
        <v>1327378</v>
      </c>
      <c r="M20" s="165">
        <f t="shared" si="1"/>
        <v>8313578</v>
      </c>
      <c r="N20" s="167" t="s">
        <v>89</v>
      </c>
      <c r="O20" s="165">
        <f t="shared" si="2"/>
        <v>6986200</v>
      </c>
      <c r="P20" s="19" t="s">
        <v>90</v>
      </c>
      <c r="Q20" s="19">
        <v>3458</v>
      </c>
    </row>
    <row r="21" spans="1:17" x14ac:dyDescent="0.25">
      <c r="A21" s="119">
        <v>2063</v>
      </c>
      <c r="B21" s="169" t="s">
        <v>1163</v>
      </c>
      <c r="C21" s="169" t="s">
        <v>24</v>
      </c>
      <c r="D21" s="170">
        <v>20261</v>
      </c>
      <c r="E21" s="170" t="s">
        <v>142</v>
      </c>
      <c r="F21" s="170" t="s">
        <v>1164</v>
      </c>
      <c r="G21" s="160"/>
      <c r="H21" s="171">
        <v>43922</v>
      </c>
      <c r="I21" s="171">
        <v>43922</v>
      </c>
      <c r="J21" s="172">
        <f t="shared" si="0"/>
        <v>43952</v>
      </c>
      <c r="K21" s="178">
        <v>15637184</v>
      </c>
      <c r="L21" s="178"/>
      <c r="M21" s="178">
        <f t="shared" si="1"/>
        <v>15637184</v>
      </c>
      <c r="N21" s="19" t="s">
        <v>117</v>
      </c>
      <c r="O21" s="165">
        <v>682659</v>
      </c>
      <c r="P21" s="19" t="s">
        <v>29</v>
      </c>
      <c r="Q21" s="19">
        <v>3459</v>
      </c>
    </row>
    <row r="22" spans="1:17" x14ac:dyDescent="0.25">
      <c r="A22" s="119"/>
      <c r="B22" s="169"/>
      <c r="C22" s="127"/>
      <c r="D22" s="170"/>
      <c r="E22" s="170"/>
      <c r="F22" s="170"/>
      <c r="G22" s="160"/>
      <c r="H22" s="171"/>
      <c r="I22" s="171"/>
      <c r="J22" s="172"/>
      <c r="K22" s="178"/>
      <c r="L22" s="178"/>
      <c r="M22" s="178"/>
      <c r="N22" s="19" t="s">
        <v>28</v>
      </c>
      <c r="O22" s="165">
        <v>1023989</v>
      </c>
      <c r="P22" s="19" t="s">
        <v>29</v>
      </c>
      <c r="Q22" s="19">
        <v>3459</v>
      </c>
    </row>
    <row r="23" spans="1:17" x14ac:dyDescent="0.25">
      <c r="A23" s="119"/>
      <c r="B23" s="169"/>
      <c r="C23" s="127"/>
      <c r="D23" s="170"/>
      <c r="E23" s="170"/>
      <c r="F23" s="170"/>
      <c r="G23" s="160"/>
      <c r="H23" s="171"/>
      <c r="I23" s="171"/>
      <c r="J23" s="172"/>
      <c r="K23" s="178"/>
      <c r="L23" s="178"/>
      <c r="M23" s="178"/>
      <c r="N23" s="19" t="s">
        <v>144</v>
      </c>
      <c r="O23" s="165">
        <v>682659</v>
      </c>
      <c r="P23" s="19" t="s">
        <v>29</v>
      </c>
      <c r="Q23" s="19">
        <v>3459</v>
      </c>
    </row>
    <row r="24" spans="1:17" x14ac:dyDescent="0.25">
      <c r="A24" s="119"/>
      <c r="B24" s="169"/>
      <c r="C24" s="127"/>
      <c r="D24" s="170"/>
      <c r="E24" s="170"/>
      <c r="F24" s="170"/>
      <c r="G24" s="160"/>
      <c r="H24" s="171"/>
      <c r="I24" s="171"/>
      <c r="J24" s="172"/>
      <c r="K24" s="178"/>
      <c r="L24" s="178"/>
      <c r="M24" s="178"/>
      <c r="N24" s="19" t="s">
        <v>21</v>
      </c>
      <c r="O24" s="165">
        <v>682659</v>
      </c>
      <c r="P24" s="19" t="s">
        <v>22</v>
      </c>
      <c r="Q24" s="19">
        <v>3459</v>
      </c>
    </row>
    <row r="25" spans="1:17" x14ac:dyDescent="0.25">
      <c r="A25" s="119"/>
      <c r="B25" s="169"/>
      <c r="C25" s="127"/>
      <c r="D25" s="170"/>
      <c r="E25" s="170"/>
      <c r="F25" s="170"/>
      <c r="G25" s="160"/>
      <c r="H25" s="171"/>
      <c r="I25" s="171"/>
      <c r="J25" s="172"/>
      <c r="K25" s="178"/>
      <c r="L25" s="178"/>
      <c r="M25" s="178"/>
      <c r="N25" s="19" t="s">
        <v>44</v>
      </c>
      <c r="O25" s="165">
        <v>341330</v>
      </c>
      <c r="P25" s="19" t="s">
        <v>99</v>
      </c>
      <c r="Q25" s="19">
        <v>3459</v>
      </c>
    </row>
    <row r="26" spans="1:17" x14ac:dyDescent="0.25">
      <c r="A26" s="119"/>
      <c r="B26" s="169"/>
      <c r="C26" s="127"/>
      <c r="D26" s="170"/>
      <c r="E26" s="170"/>
      <c r="F26" s="170"/>
      <c r="G26" s="160"/>
      <c r="H26" s="171"/>
      <c r="I26" s="171"/>
      <c r="J26" s="172"/>
      <c r="K26" s="178"/>
      <c r="L26" s="178"/>
      <c r="M26" s="178"/>
      <c r="N26" s="19" t="s">
        <v>149</v>
      </c>
      <c r="O26" s="165">
        <v>4074629</v>
      </c>
      <c r="P26" s="19" t="s">
        <v>50</v>
      </c>
      <c r="Q26" s="19">
        <v>3459</v>
      </c>
    </row>
    <row r="27" spans="1:17" x14ac:dyDescent="0.25">
      <c r="A27" s="119"/>
      <c r="B27" s="169"/>
      <c r="C27" s="127"/>
      <c r="D27" s="170"/>
      <c r="E27" s="170"/>
      <c r="F27" s="170"/>
      <c r="G27" s="160"/>
      <c r="H27" s="171"/>
      <c r="I27" s="171"/>
      <c r="J27" s="172"/>
      <c r="K27" s="178"/>
      <c r="L27" s="178"/>
      <c r="M27" s="178"/>
      <c r="N27" s="19" t="s">
        <v>125</v>
      </c>
      <c r="O27" s="165">
        <v>7334333</v>
      </c>
      <c r="P27" s="19" t="s">
        <v>50</v>
      </c>
      <c r="Q27" s="19">
        <v>3459</v>
      </c>
    </row>
    <row r="28" spans="1:17" x14ac:dyDescent="0.25">
      <c r="A28" s="119"/>
      <c r="B28" s="169"/>
      <c r="C28" s="127"/>
      <c r="D28" s="170"/>
      <c r="E28" s="170"/>
      <c r="F28" s="170"/>
      <c r="G28" s="160"/>
      <c r="H28" s="171"/>
      <c r="I28" s="171"/>
      <c r="J28" s="172"/>
      <c r="K28" s="178"/>
      <c r="L28" s="178"/>
      <c r="M28" s="178"/>
      <c r="N28" s="19" t="s">
        <v>150</v>
      </c>
      <c r="O28" s="165">
        <v>271642</v>
      </c>
      <c r="P28" s="19" t="s">
        <v>50</v>
      </c>
      <c r="Q28" s="19">
        <v>3459</v>
      </c>
    </row>
    <row r="29" spans="1:17" x14ac:dyDescent="0.25">
      <c r="A29" s="119"/>
      <c r="B29" s="169"/>
      <c r="C29" s="127"/>
      <c r="D29" s="170"/>
      <c r="E29" s="170"/>
      <c r="F29" s="170"/>
      <c r="G29" s="160"/>
      <c r="H29" s="171"/>
      <c r="I29" s="171"/>
      <c r="J29" s="172"/>
      <c r="K29" s="178"/>
      <c r="L29" s="178"/>
      <c r="M29" s="178"/>
      <c r="N29" s="19" t="s">
        <v>49</v>
      </c>
      <c r="O29" s="165">
        <v>543284</v>
      </c>
      <c r="P29" s="19" t="s">
        <v>50</v>
      </c>
      <c r="Q29" s="19">
        <v>3459</v>
      </c>
    </row>
    <row r="30" spans="1:17" x14ac:dyDescent="0.25">
      <c r="A30" s="142">
        <v>2064</v>
      </c>
      <c r="B30" s="179" t="s">
        <v>1165</v>
      </c>
      <c r="C30" s="169" t="s">
        <v>24</v>
      </c>
      <c r="D30" s="127" t="s">
        <v>1015</v>
      </c>
      <c r="E30" s="180" t="s">
        <v>515</v>
      </c>
      <c r="F30" s="180" t="s">
        <v>1166</v>
      </c>
      <c r="G30" s="181"/>
      <c r="H30" s="182">
        <v>43924</v>
      </c>
      <c r="I30" s="182">
        <v>43924</v>
      </c>
      <c r="J30" s="183">
        <f>I30+30</f>
        <v>43954</v>
      </c>
      <c r="K30" s="184">
        <v>1120000</v>
      </c>
      <c r="L30" s="184"/>
      <c r="M30" s="184">
        <f>K30+L30</f>
        <v>1120000</v>
      </c>
      <c r="N30" s="167" t="s">
        <v>60</v>
      </c>
      <c r="O30" s="165">
        <v>560000</v>
      </c>
      <c r="P30" s="19" t="s">
        <v>55</v>
      </c>
      <c r="Q30" s="19">
        <v>3460</v>
      </c>
    </row>
    <row r="31" spans="1:17" x14ac:dyDescent="0.25">
      <c r="A31" s="142"/>
      <c r="B31" s="179"/>
      <c r="C31" s="127"/>
      <c r="D31" s="127"/>
      <c r="E31" s="180"/>
      <c r="F31" s="180"/>
      <c r="G31" s="181"/>
      <c r="H31" s="182"/>
      <c r="I31" s="182"/>
      <c r="J31" s="183"/>
      <c r="K31" s="184"/>
      <c r="L31" s="184"/>
      <c r="M31" s="184"/>
      <c r="N31" s="167" t="s">
        <v>171</v>
      </c>
      <c r="O31" s="165">
        <v>560000</v>
      </c>
      <c r="P31" s="19" t="s">
        <v>55</v>
      </c>
      <c r="Q31" s="19">
        <v>3460</v>
      </c>
    </row>
    <row r="32" spans="1:17" x14ac:dyDescent="0.25">
      <c r="A32" s="185">
        <v>2065</v>
      </c>
      <c r="B32" s="169" t="s">
        <v>1167</v>
      </c>
      <c r="C32" s="169" t="s">
        <v>24</v>
      </c>
      <c r="D32" s="186" t="s">
        <v>1168</v>
      </c>
      <c r="E32" s="170" t="s">
        <v>1110</v>
      </c>
      <c r="F32" s="170" t="s">
        <v>671</v>
      </c>
      <c r="G32" s="160"/>
      <c r="H32" s="171">
        <v>43925</v>
      </c>
      <c r="I32" s="171">
        <v>43927</v>
      </c>
      <c r="J32" s="172">
        <f t="shared" ref="J32:J37" si="3">I32+30</f>
        <v>43957</v>
      </c>
      <c r="K32" s="178">
        <v>64918205</v>
      </c>
      <c r="L32" s="178"/>
      <c r="M32" s="178">
        <f t="shared" ref="M32:M37" si="4">K32+L32</f>
        <v>64918205</v>
      </c>
      <c r="N32" s="19" t="s">
        <v>278</v>
      </c>
      <c r="O32" s="165">
        <f>10393800+5112938</f>
        <v>15506738</v>
      </c>
      <c r="P32" s="19" t="s">
        <v>36</v>
      </c>
      <c r="Q32" s="19">
        <v>3461</v>
      </c>
    </row>
    <row r="33" spans="1:17" x14ac:dyDescent="0.25">
      <c r="A33" s="185"/>
      <c r="B33" s="169"/>
      <c r="C33" s="127"/>
      <c r="D33" s="186"/>
      <c r="E33" s="170"/>
      <c r="F33" s="170"/>
      <c r="G33" s="160"/>
      <c r="H33" s="171"/>
      <c r="I33" s="171"/>
      <c r="J33" s="172"/>
      <c r="K33" s="178"/>
      <c r="L33" s="178"/>
      <c r="M33" s="178"/>
      <c r="N33" s="19" t="s">
        <v>279</v>
      </c>
      <c r="O33" s="165">
        <v>49411467</v>
      </c>
      <c r="P33" s="19" t="s">
        <v>36</v>
      </c>
      <c r="Q33" s="19">
        <v>3461</v>
      </c>
    </row>
    <row r="34" spans="1:17" x14ac:dyDescent="0.25">
      <c r="A34" s="119">
        <v>2066</v>
      </c>
      <c r="B34" s="169" t="s">
        <v>1169</v>
      </c>
      <c r="C34" s="169" t="s">
        <v>24</v>
      </c>
      <c r="D34" s="186" t="s">
        <v>1170</v>
      </c>
      <c r="E34" s="170" t="s">
        <v>647</v>
      </c>
      <c r="F34" s="170" t="s">
        <v>1070</v>
      </c>
      <c r="G34" s="160"/>
      <c r="H34" s="171">
        <v>43927</v>
      </c>
      <c r="I34" s="171">
        <v>43927</v>
      </c>
      <c r="J34" s="172">
        <f t="shared" si="3"/>
        <v>43957</v>
      </c>
      <c r="K34" s="178">
        <v>145835434</v>
      </c>
      <c r="L34" s="178"/>
      <c r="M34" s="178">
        <f t="shared" si="4"/>
        <v>145835434</v>
      </c>
      <c r="N34" s="19" t="s">
        <v>204</v>
      </c>
      <c r="O34" s="165">
        <f>27112261+22808144+7888979</f>
        <v>57809384</v>
      </c>
      <c r="P34" s="19" t="s">
        <v>195</v>
      </c>
      <c r="Q34" s="19">
        <v>3462</v>
      </c>
    </row>
    <row r="35" spans="1:17" x14ac:dyDescent="0.25">
      <c r="A35" s="119"/>
      <c r="B35" s="169"/>
      <c r="C35" s="169"/>
      <c r="D35" s="186"/>
      <c r="E35" s="170"/>
      <c r="F35" s="170"/>
      <c r="G35" s="160"/>
      <c r="H35" s="171"/>
      <c r="I35" s="171"/>
      <c r="J35" s="172"/>
      <c r="K35" s="178"/>
      <c r="L35" s="178"/>
      <c r="M35" s="178"/>
      <c r="N35" s="19" t="s">
        <v>194</v>
      </c>
      <c r="O35" s="165">
        <f>145835435-O34</f>
        <v>88026051</v>
      </c>
      <c r="P35" s="19" t="s">
        <v>195</v>
      </c>
      <c r="Q35" s="19">
        <v>3462</v>
      </c>
    </row>
    <row r="36" spans="1:17" x14ac:dyDescent="0.25">
      <c r="A36" s="158">
        <v>2067</v>
      </c>
      <c r="B36" s="159" t="s">
        <v>1171</v>
      </c>
      <c r="C36" s="159" t="s">
        <v>24</v>
      </c>
      <c r="D36" s="19">
        <v>17287044</v>
      </c>
      <c r="E36" s="160" t="s">
        <v>763</v>
      </c>
      <c r="F36" s="160" t="s">
        <v>69</v>
      </c>
      <c r="G36" s="160"/>
      <c r="H36" s="161">
        <v>43924</v>
      </c>
      <c r="I36" s="161">
        <v>43927</v>
      </c>
      <c r="J36" s="162">
        <f t="shared" si="3"/>
        <v>43957</v>
      </c>
      <c r="K36" s="163">
        <v>56329</v>
      </c>
      <c r="M36" s="165">
        <f t="shared" si="4"/>
        <v>56329</v>
      </c>
      <c r="N36" s="167" t="s">
        <v>54</v>
      </c>
      <c r="O36" s="165">
        <f t="shared" ref="O36:O37" si="5">K36</f>
        <v>56329</v>
      </c>
      <c r="P36" s="19" t="s">
        <v>55</v>
      </c>
      <c r="Q36" s="19">
        <v>3463</v>
      </c>
    </row>
    <row r="37" spans="1:17" x14ac:dyDescent="0.25">
      <c r="A37" s="158">
        <v>2068</v>
      </c>
      <c r="B37" s="159" t="s">
        <v>1172</v>
      </c>
      <c r="C37" s="187" t="s">
        <v>24</v>
      </c>
      <c r="D37" s="19" t="s">
        <v>1173</v>
      </c>
      <c r="E37" s="160" t="s">
        <v>769</v>
      </c>
      <c r="F37" s="160" t="s">
        <v>455</v>
      </c>
      <c r="G37" s="160"/>
      <c r="H37" s="161">
        <v>43925</v>
      </c>
      <c r="I37" s="161">
        <v>43927</v>
      </c>
      <c r="J37" s="162">
        <f t="shared" si="3"/>
        <v>43957</v>
      </c>
      <c r="K37" s="163">
        <v>195584</v>
      </c>
      <c r="L37" s="164">
        <v>3716</v>
      </c>
      <c r="M37" s="165">
        <f t="shared" si="4"/>
        <v>199300</v>
      </c>
      <c r="N37" s="167" t="s">
        <v>21</v>
      </c>
      <c r="O37" s="165">
        <f t="shared" si="5"/>
        <v>195584</v>
      </c>
      <c r="P37" s="19" t="s">
        <v>22</v>
      </c>
      <c r="Q37" s="19">
        <v>3464</v>
      </c>
    </row>
    <row r="38" spans="1:17" x14ac:dyDescent="0.25">
      <c r="A38" s="158">
        <v>2069</v>
      </c>
      <c r="B38" s="188" t="s">
        <v>1174</v>
      </c>
      <c r="C38" s="159" t="s">
        <v>24</v>
      </c>
      <c r="D38" s="19">
        <v>15404</v>
      </c>
      <c r="E38" s="19" t="s">
        <v>473</v>
      </c>
      <c r="F38" s="19" t="s">
        <v>1175</v>
      </c>
      <c r="H38" s="161">
        <v>43922</v>
      </c>
      <c r="I38" s="161">
        <v>43924</v>
      </c>
      <c r="J38" s="161">
        <v>43952</v>
      </c>
      <c r="K38" s="189">
        <v>40000</v>
      </c>
      <c r="M38" s="165">
        <f>K38+L38</f>
        <v>40000</v>
      </c>
      <c r="N38" s="19" t="s">
        <v>35</v>
      </c>
      <c r="O38" s="165">
        <f>K38</f>
        <v>40000</v>
      </c>
      <c r="P38" s="19" t="s">
        <v>36</v>
      </c>
      <c r="Q38" s="19">
        <v>3465</v>
      </c>
    </row>
    <row r="39" spans="1:17" x14ac:dyDescent="0.25">
      <c r="A39" s="158">
        <v>2070</v>
      </c>
      <c r="B39" s="188" t="s">
        <v>1176</v>
      </c>
      <c r="C39" s="159" t="s">
        <v>24</v>
      </c>
      <c r="D39" s="19">
        <v>15405</v>
      </c>
      <c r="E39" s="19" t="s">
        <v>473</v>
      </c>
      <c r="F39" s="19" t="s">
        <v>1177</v>
      </c>
      <c r="H39" s="161">
        <v>43922</v>
      </c>
      <c r="I39" s="161">
        <v>43924</v>
      </c>
      <c r="J39" s="161">
        <v>43952</v>
      </c>
      <c r="K39" s="189">
        <v>1019934</v>
      </c>
      <c r="M39" s="165">
        <f>K39+L39</f>
        <v>1019934</v>
      </c>
      <c r="N39" s="19" t="s">
        <v>35</v>
      </c>
      <c r="O39" s="165">
        <f>K39</f>
        <v>1019934</v>
      </c>
      <c r="P39" s="19" t="s">
        <v>36</v>
      </c>
      <c r="Q39" s="19">
        <v>3466</v>
      </c>
    </row>
    <row r="40" spans="1:17" x14ac:dyDescent="0.25">
      <c r="A40" s="158">
        <v>2071</v>
      </c>
      <c r="B40" s="169" t="s">
        <v>1178</v>
      </c>
      <c r="C40" s="169" t="s">
        <v>24</v>
      </c>
      <c r="D40" s="170">
        <v>20263</v>
      </c>
      <c r="E40" s="170" t="s">
        <v>142</v>
      </c>
      <c r="F40" s="170" t="s">
        <v>1179</v>
      </c>
      <c r="G40" s="160"/>
      <c r="H40" s="171">
        <v>43927</v>
      </c>
      <c r="I40" s="171">
        <v>43927</v>
      </c>
      <c r="J40" s="172">
        <f>I40+30</f>
        <v>43957</v>
      </c>
      <c r="K40" s="173">
        <v>9450000</v>
      </c>
      <c r="L40" s="174"/>
      <c r="M40" s="175">
        <f>K40+L40</f>
        <v>9450000</v>
      </c>
      <c r="N40" s="19" t="s">
        <v>145</v>
      </c>
      <c r="O40" s="165">
        <v>3750000</v>
      </c>
      <c r="P40" s="19" t="s">
        <v>36</v>
      </c>
      <c r="Q40" s="19">
        <v>3467</v>
      </c>
    </row>
    <row r="41" spans="1:17" x14ac:dyDescent="0.25">
      <c r="A41" s="158"/>
      <c r="B41" s="169"/>
      <c r="C41" s="169"/>
      <c r="D41" s="170"/>
      <c r="E41" s="170"/>
      <c r="F41" s="170"/>
      <c r="G41" s="160"/>
      <c r="H41" s="171"/>
      <c r="I41" s="171"/>
      <c r="J41" s="172"/>
      <c r="K41" s="173"/>
      <c r="L41" s="174"/>
      <c r="M41" s="175"/>
      <c r="N41" s="19" t="s">
        <v>35</v>
      </c>
      <c r="O41" s="165">
        <v>1650000</v>
      </c>
      <c r="P41" s="19" t="s">
        <v>36</v>
      </c>
      <c r="Q41" s="19">
        <v>3467</v>
      </c>
    </row>
    <row r="42" spans="1:17" x14ac:dyDescent="0.25">
      <c r="A42" s="158"/>
      <c r="B42" s="169"/>
      <c r="C42" s="169"/>
      <c r="D42" s="170"/>
      <c r="E42" s="170"/>
      <c r="F42" s="170"/>
      <c r="G42" s="160"/>
      <c r="H42" s="171"/>
      <c r="I42" s="171"/>
      <c r="J42" s="172"/>
      <c r="K42" s="173"/>
      <c r="L42" s="174"/>
      <c r="M42" s="175"/>
      <c r="N42" s="19" t="s">
        <v>121</v>
      </c>
      <c r="O42" s="165">
        <v>2175000</v>
      </c>
      <c r="P42" s="19" t="s">
        <v>36</v>
      </c>
      <c r="Q42" s="19">
        <v>3467</v>
      </c>
    </row>
    <row r="43" spans="1:17" x14ac:dyDescent="0.25">
      <c r="A43" s="158"/>
      <c r="B43" s="169"/>
      <c r="C43" s="169"/>
      <c r="D43" s="170"/>
      <c r="E43" s="170"/>
      <c r="F43" s="170"/>
      <c r="G43" s="160"/>
      <c r="H43" s="171"/>
      <c r="I43" s="171"/>
      <c r="J43" s="172"/>
      <c r="K43" s="173"/>
      <c r="L43" s="174"/>
      <c r="M43" s="175"/>
      <c r="N43" s="19" t="s">
        <v>73</v>
      </c>
      <c r="O43" s="165">
        <v>825000</v>
      </c>
      <c r="P43" s="19" t="s">
        <v>36</v>
      </c>
      <c r="Q43" s="19">
        <v>3467</v>
      </c>
    </row>
    <row r="44" spans="1:17" x14ac:dyDescent="0.25">
      <c r="A44" s="158"/>
      <c r="B44" s="169"/>
      <c r="C44" s="169"/>
      <c r="D44" s="170"/>
      <c r="E44" s="170"/>
      <c r="F44" s="170"/>
      <c r="G44" s="160"/>
      <c r="H44" s="171"/>
      <c r="I44" s="171"/>
      <c r="J44" s="172"/>
      <c r="K44" s="173"/>
      <c r="L44" s="174"/>
      <c r="M44" s="175"/>
      <c r="N44" s="19" t="s">
        <v>148</v>
      </c>
      <c r="O44" s="165">
        <v>375000</v>
      </c>
      <c r="P44" s="19" t="s">
        <v>36</v>
      </c>
      <c r="Q44" s="19">
        <v>3467</v>
      </c>
    </row>
    <row r="45" spans="1:17" x14ac:dyDescent="0.25">
      <c r="A45" s="158"/>
      <c r="B45" s="169"/>
      <c r="C45" s="169"/>
      <c r="D45" s="170"/>
      <c r="E45" s="170"/>
      <c r="F45" s="170"/>
      <c r="G45" s="160"/>
      <c r="H45" s="171"/>
      <c r="I45" s="171"/>
      <c r="J45" s="172"/>
      <c r="K45" s="173"/>
      <c r="L45" s="174"/>
      <c r="M45" s="175"/>
      <c r="N45" s="19" t="s">
        <v>147</v>
      </c>
      <c r="O45" s="165">
        <v>450000</v>
      </c>
      <c r="P45" s="19" t="s">
        <v>36</v>
      </c>
      <c r="Q45" s="19">
        <v>3467</v>
      </c>
    </row>
    <row r="46" spans="1:17" x14ac:dyDescent="0.25">
      <c r="A46" s="158"/>
      <c r="B46" s="169"/>
      <c r="C46" s="169"/>
      <c r="D46" s="170"/>
      <c r="E46" s="170"/>
      <c r="F46" s="170"/>
      <c r="G46" s="160"/>
      <c r="H46" s="171"/>
      <c r="I46" s="171"/>
      <c r="J46" s="172"/>
      <c r="K46" s="173"/>
      <c r="L46" s="174"/>
      <c r="M46" s="175"/>
      <c r="N46" s="19" t="s">
        <v>146</v>
      </c>
      <c r="O46" s="165">
        <v>225000</v>
      </c>
      <c r="P46" s="19" t="s">
        <v>36</v>
      </c>
      <c r="Q46" s="19">
        <v>3467</v>
      </c>
    </row>
    <row r="47" spans="1:17" x14ac:dyDescent="0.25">
      <c r="A47" s="158">
        <v>2072</v>
      </c>
      <c r="B47" s="159" t="s">
        <v>1180</v>
      </c>
      <c r="C47" s="49" t="s">
        <v>1127</v>
      </c>
      <c r="D47" s="19">
        <v>503</v>
      </c>
      <c r="E47" s="160" t="s">
        <v>176</v>
      </c>
      <c r="F47" s="160" t="s">
        <v>177</v>
      </c>
      <c r="G47" s="160"/>
      <c r="H47" s="161">
        <v>43922</v>
      </c>
      <c r="I47" s="161">
        <v>43928</v>
      </c>
      <c r="J47" s="162">
        <f>I47+30</f>
        <v>43958</v>
      </c>
      <c r="K47" s="163">
        <v>1472200</v>
      </c>
      <c r="M47" s="165">
        <f t="shared" ref="M47:M110" si="6">K47+L47</f>
        <v>1472200</v>
      </c>
      <c r="N47" s="19" t="s">
        <v>28</v>
      </c>
      <c r="O47" s="165">
        <f t="shared" ref="O47:O110" si="7">K47</f>
        <v>1472200</v>
      </c>
      <c r="P47" s="19" t="s">
        <v>29</v>
      </c>
      <c r="Q47" s="19">
        <v>3468</v>
      </c>
    </row>
    <row r="48" spans="1:17" x14ac:dyDescent="0.25">
      <c r="A48" s="158">
        <v>2073</v>
      </c>
      <c r="B48" s="159" t="s">
        <v>1181</v>
      </c>
      <c r="C48" s="159" t="s">
        <v>24</v>
      </c>
      <c r="D48" s="19">
        <v>81448</v>
      </c>
      <c r="E48" s="160" t="s">
        <v>529</v>
      </c>
      <c r="F48" s="160" t="s">
        <v>248</v>
      </c>
      <c r="G48" s="160"/>
      <c r="H48" s="161">
        <v>43928</v>
      </c>
      <c r="I48" s="161">
        <v>43928</v>
      </c>
      <c r="J48" s="162">
        <f>I48+30</f>
        <v>43958</v>
      </c>
      <c r="K48" s="163">
        <v>103180</v>
      </c>
      <c r="L48" s="164">
        <v>1960</v>
      </c>
      <c r="M48" s="165">
        <f t="shared" si="6"/>
        <v>105140</v>
      </c>
      <c r="N48" s="19" t="s">
        <v>60</v>
      </c>
      <c r="O48" s="165">
        <f t="shared" si="7"/>
        <v>103180</v>
      </c>
      <c r="P48" s="19" t="s">
        <v>55</v>
      </c>
      <c r="Q48" s="19">
        <v>3469</v>
      </c>
    </row>
    <row r="49" spans="1:17" x14ac:dyDescent="0.25">
      <c r="A49" s="158">
        <v>2074</v>
      </c>
      <c r="B49" s="188" t="s">
        <v>1182</v>
      </c>
      <c r="C49" s="159" t="s">
        <v>24</v>
      </c>
      <c r="D49" s="19">
        <v>5237559</v>
      </c>
      <c r="E49" s="160" t="s">
        <v>967</v>
      </c>
      <c r="F49" s="160" t="s">
        <v>1097</v>
      </c>
      <c r="G49" s="160"/>
      <c r="H49" s="161">
        <v>43922</v>
      </c>
      <c r="I49" s="161">
        <v>43922</v>
      </c>
      <c r="J49" s="161">
        <v>43951</v>
      </c>
      <c r="K49" s="163">
        <v>66531200</v>
      </c>
      <c r="M49" s="165">
        <f t="shared" si="6"/>
        <v>66531200</v>
      </c>
      <c r="N49" s="19" t="s">
        <v>79</v>
      </c>
      <c r="O49" s="165">
        <f t="shared" si="7"/>
        <v>66531200</v>
      </c>
      <c r="P49" s="19" t="s">
        <v>55</v>
      </c>
      <c r="Q49" s="19">
        <v>3450</v>
      </c>
    </row>
    <row r="50" spans="1:17" x14ac:dyDescent="0.25">
      <c r="A50" s="158">
        <v>2075</v>
      </c>
      <c r="B50" s="188" t="s">
        <v>1183</v>
      </c>
      <c r="C50" s="159" t="s">
        <v>24</v>
      </c>
      <c r="D50" s="19">
        <v>5237572</v>
      </c>
      <c r="E50" s="160" t="s">
        <v>967</v>
      </c>
      <c r="F50" s="160" t="s">
        <v>1097</v>
      </c>
      <c r="G50" s="160"/>
      <c r="H50" s="161">
        <v>43922</v>
      </c>
      <c r="I50" s="161">
        <v>43922</v>
      </c>
      <c r="J50" s="161">
        <v>43951</v>
      </c>
      <c r="K50" s="163">
        <v>85901000</v>
      </c>
      <c r="M50" s="165">
        <f t="shared" si="6"/>
        <v>85901000</v>
      </c>
      <c r="N50" s="19" t="s">
        <v>79</v>
      </c>
      <c r="O50" s="165">
        <f t="shared" si="7"/>
        <v>85901000</v>
      </c>
      <c r="P50" s="19" t="s">
        <v>55</v>
      </c>
      <c r="Q50" s="19">
        <v>3449</v>
      </c>
    </row>
    <row r="51" spans="1:17" x14ac:dyDescent="0.25">
      <c r="A51" s="158">
        <v>2076</v>
      </c>
      <c r="B51" s="159" t="s">
        <v>1184</v>
      </c>
      <c r="C51" s="49" t="s">
        <v>18</v>
      </c>
      <c r="D51" s="19">
        <v>28</v>
      </c>
      <c r="E51" s="160" t="s">
        <v>250</v>
      </c>
      <c r="F51" s="160" t="s">
        <v>1185</v>
      </c>
      <c r="G51" s="160"/>
      <c r="H51" s="161">
        <v>43929</v>
      </c>
      <c r="I51" s="161">
        <v>43929</v>
      </c>
      <c r="J51" s="162">
        <f t="shared" ref="J51:J95" si="8">I51+30</f>
        <v>43959</v>
      </c>
      <c r="K51" s="163">
        <v>4300000</v>
      </c>
      <c r="L51" s="164">
        <v>817000</v>
      </c>
      <c r="M51" s="165">
        <f t="shared" si="6"/>
        <v>5117000</v>
      </c>
      <c r="N51" s="19" t="s">
        <v>28</v>
      </c>
      <c r="O51" s="165">
        <f t="shared" si="7"/>
        <v>4300000</v>
      </c>
      <c r="P51" s="19" t="s">
        <v>29</v>
      </c>
      <c r="Q51" s="19">
        <v>3470</v>
      </c>
    </row>
    <row r="52" spans="1:17" x14ac:dyDescent="0.25">
      <c r="A52" s="119">
        <v>2077</v>
      </c>
      <c r="B52" s="169" t="s">
        <v>1186</v>
      </c>
      <c r="C52" s="127" t="s">
        <v>1127</v>
      </c>
      <c r="D52" s="170">
        <v>96043</v>
      </c>
      <c r="E52" s="170" t="s">
        <v>897</v>
      </c>
      <c r="F52" s="170" t="s">
        <v>216</v>
      </c>
      <c r="G52" s="160"/>
      <c r="H52" s="171">
        <v>43929</v>
      </c>
      <c r="I52" s="171">
        <v>43930</v>
      </c>
      <c r="J52" s="172">
        <f t="shared" si="8"/>
        <v>43960</v>
      </c>
      <c r="K52" s="173">
        <v>282600</v>
      </c>
      <c r="L52" s="174"/>
      <c r="M52" s="175">
        <f t="shared" si="6"/>
        <v>282600</v>
      </c>
      <c r="N52" s="19" t="s">
        <v>204</v>
      </c>
      <c r="O52" s="165">
        <v>10092.857142857143</v>
      </c>
      <c r="P52" s="19" t="s">
        <v>195</v>
      </c>
      <c r="Q52" s="19">
        <v>3474</v>
      </c>
    </row>
    <row r="53" spans="1:17" x14ac:dyDescent="0.25">
      <c r="A53" s="119"/>
      <c r="B53" s="169"/>
      <c r="C53" s="127"/>
      <c r="D53" s="170"/>
      <c r="E53" s="170"/>
      <c r="F53" s="170"/>
      <c r="G53" s="160"/>
      <c r="H53" s="171"/>
      <c r="I53" s="171"/>
      <c r="J53" s="172"/>
      <c r="K53" s="173"/>
      <c r="L53" s="174"/>
      <c r="M53" s="175"/>
      <c r="N53" s="19" t="s">
        <v>186</v>
      </c>
      <c r="O53" s="165">
        <v>10092.857142857143</v>
      </c>
      <c r="P53" s="19" t="s">
        <v>29</v>
      </c>
      <c r="Q53" s="19">
        <v>3474</v>
      </c>
    </row>
    <row r="54" spans="1:17" x14ac:dyDescent="0.25">
      <c r="A54" s="119"/>
      <c r="B54" s="169"/>
      <c r="C54" s="127"/>
      <c r="D54" s="170"/>
      <c r="E54" s="170"/>
      <c r="F54" s="170"/>
      <c r="G54" s="160"/>
      <c r="H54" s="171"/>
      <c r="I54" s="171"/>
      <c r="J54" s="172"/>
      <c r="K54" s="173"/>
      <c r="L54" s="174"/>
      <c r="M54" s="175"/>
      <c r="N54" s="19" t="s">
        <v>218</v>
      </c>
      <c r="O54" s="165">
        <v>10092.857142857143</v>
      </c>
      <c r="P54" s="19" t="s">
        <v>29</v>
      </c>
      <c r="Q54" s="19">
        <v>3474</v>
      </c>
    </row>
    <row r="55" spans="1:17" x14ac:dyDescent="0.25">
      <c r="A55" s="119"/>
      <c r="B55" s="169"/>
      <c r="C55" s="127"/>
      <c r="D55" s="170"/>
      <c r="E55" s="170"/>
      <c r="F55" s="170"/>
      <c r="G55" s="160"/>
      <c r="H55" s="171"/>
      <c r="I55" s="171"/>
      <c r="J55" s="172"/>
      <c r="K55" s="173"/>
      <c r="L55" s="174"/>
      <c r="M55" s="175"/>
      <c r="N55" s="19" t="s">
        <v>117</v>
      </c>
      <c r="O55" s="165">
        <v>20185.714285714286</v>
      </c>
      <c r="P55" s="19" t="s">
        <v>29</v>
      </c>
      <c r="Q55" s="19">
        <v>3474</v>
      </c>
    </row>
    <row r="56" spans="1:17" x14ac:dyDescent="0.25">
      <c r="A56" s="119"/>
      <c r="B56" s="169"/>
      <c r="C56" s="127"/>
      <c r="D56" s="170"/>
      <c r="E56" s="170"/>
      <c r="F56" s="170"/>
      <c r="G56" s="160"/>
      <c r="H56" s="171"/>
      <c r="I56" s="171"/>
      <c r="J56" s="172"/>
      <c r="K56" s="173"/>
      <c r="L56" s="174"/>
      <c r="M56" s="175"/>
      <c r="N56" s="19" t="s">
        <v>289</v>
      </c>
      <c r="O56" s="165">
        <v>20185.714285714286</v>
      </c>
      <c r="P56" s="19" t="s">
        <v>29</v>
      </c>
      <c r="Q56" s="19">
        <v>3474</v>
      </c>
    </row>
    <row r="57" spans="1:17" x14ac:dyDescent="0.25">
      <c r="A57" s="119"/>
      <c r="B57" s="169"/>
      <c r="C57" s="127"/>
      <c r="D57" s="170"/>
      <c r="E57" s="170"/>
      <c r="F57" s="170"/>
      <c r="G57" s="160"/>
      <c r="H57" s="171"/>
      <c r="I57" s="171"/>
      <c r="J57" s="172"/>
      <c r="K57" s="173"/>
      <c r="L57" s="174"/>
      <c r="M57" s="175"/>
      <c r="N57" s="19" t="s">
        <v>28</v>
      </c>
      <c r="O57" s="165">
        <v>90835.71428571429</v>
      </c>
      <c r="P57" s="19" t="s">
        <v>29</v>
      </c>
      <c r="Q57" s="19">
        <v>3474</v>
      </c>
    </row>
    <row r="58" spans="1:17" x14ac:dyDescent="0.25">
      <c r="A58" s="119"/>
      <c r="B58" s="169"/>
      <c r="C58" s="127"/>
      <c r="D58" s="170"/>
      <c r="E58" s="170"/>
      <c r="F58" s="170"/>
      <c r="G58" s="160"/>
      <c r="H58" s="171"/>
      <c r="I58" s="171"/>
      <c r="J58" s="172"/>
      <c r="K58" s="173"/>
      <c r="L58" s="174"/>
      <c r="M58" s="175"/>
      <c r="N58" s="19" t="s">
        <v>187</v>
      </c>
      <c r="O58" s="165">
        <v>20185.714285714286</v>
      </c>
      <c r="P58" s="19" t="s">
        <v>29</v>
      </c>
      <c r="Q58" s="19">
        <v>3474</v>
      </c>
    </row>
    <row r="59" spans="1:17" x14ac:dyDescent="0.25">
      <c r="A59" s="119"/>
      <c r="B59" s="169"/>
      <c r="C59" s="127"/>
      <c r="D59" s="170"/>
      <c r="E59" s="170"/>
      <c r="F59" s="170"/>
      <c r="G59" s="160"/>
      <c r="H59" s="171"/>
      <c r="I59" s="171"/>
      <c r="J59" s="172"/>
      <c r="K59" s="173"/>
      <c r="L59" s="174"/>
      <c r="M59" s="175"/>
      <c r="N59" s="19" t="s">
        <v>144</v>
      </c>
      <c r="O59" s="165">
        <v>30278.571428571428</v>
      </c>
      <c r="P59" s="19" t="s">
        <v>29</v>
      </c>
      <c r="Q59" s="19">
        <v>3474</v>
      </c>
    </row>
    <row r="60" spans="1:17" x14ac:dyDescent="0.25">
      <c r="A60" s="119"/>
      <c r="B60" s="169"/>
      <c r="C60" s="127"/>
      <c r="D60" s="170"/>
      <c r="E60" s="170"/>
      <c r="F60" s="170"/>
      <c r="G60" s="160"/>
      <c r="H60" s="171"/>
      <c r="I60" s="171"/>
      <c r="J60" s="172"/>
      <c r="K60" s="173"/>
      <c r="L60" s="174"/>
      <c r="M60" s="175"/>
      <c r="N60" s="19" t="s">
        <v>60</v>
      </c>
      <c r="O60" s="165">
        <v>20185.714285714286</v>
      </c>
      <c r="P60" s="19" t="s">
        <v>55</v>
      </c>
      <c r="Q60" s="19">
        <v>3474</v>
      </c>
    </row>
    <row r="61" spans="1:17" x14ac:dyDescent="0.25">
      <c r="A61" s="119"/>
      <c r="B61" s="169"/>
      <c r="C61" s="127"/>
      <c r="D61" s="170"/>
      <c r="E61" s="170"/>
      <c r="F61" s="170"/>
      <c r="G61" s="160"/>
      <c r="H61" s="171"/>
      <c r="I61" s="171"/>
      <c r="J61" s="172"/>
      <c r="K61" s="173"/>
      <c r="L61" s="174"/>
      <c r="M61" s="175"/>
      <c r="N61" s="19" t="s">
        <v>171</v>
      </c>
      <c r="O61" s="165">
        <v>40371.428571428572</v>
      </c>
      <c r="P61" s="19" t="s">
        <v>55</v>
      </c>
      <c r="Q61" s="19">
        <v>3474</v>
      </c>
    </row>
    <row r="62" spans="1:17" x14ac:dyDescent="0.25">
      <c r="A62" s="119"/>
      <c r="B62" s="169"/>
      <c r="C62" s="127"/>
      <c r="D62" s="170"/>
      <c r="E62" s="170"/>
      <c r="F62" s="170"/>
      <c r="G62" s="160"/>
      <c r="H62" s="171"/>
      <c r="I62" s="171"/>
      <c r="J62" s="172"/>
      <c r="K62" s="173"/>
      <c r="L62" s="174"/>
      <c r="M62" s="175"/>
      <c r="N62" s="19" t="s">
        <v>54</v>
      </c>
      <c r="O62" s="165">
        <v>10092.857142857143</v>
      </c>
      <c r="P62" s="19" t="s">
        <v>55</v>
      </c>
      <c r="Q62" s="19">
        <v>3474</v>
      </c>
    </row>
    <row r="63" spans="1:17" x14ac:dyDescent="0.25">
      <c r="A63" s="119">
        <v>2078</v>
      </c>
      <c r="B63" s="169" t="s">
        <v>1188</v>
      </c>
      <c r="C63" s="127" t="s">
        <v>1127</v>
      </c>
      <c r="D63" s="170">
        <v>96044</v>
      </c>
      <c r="E63" s="170" t="s">
        <v>897</v>
      </c>
      <c r="F63" s="170" t="s">
        <v>216</v>
      </c>
      <c r="G63" s="160"/>
      <c r="H63" s="171">
        <v>43929</v>
      </c>
      <c r="I63" s="171">
        <v>43930</v>
      </c>
      <c r="J63" s="172">
        <f t="shared" ref="J63" si="9">I63+30</f>
        <v>43960</v>
      </c>
      <c r="K63" s="173">
        <v>374400</v>
      </c>
      <c r="L63" s="174"/>
      <c r="M63" s="175">
        <f t="shared" ref="M63" si="10">K63+L63</f>
        <v>374400</v>
      </c>
      <c r="N63" s="19" t="s">
        <v>204</v>
      </c>
      <c r="O63" s="165">
        <v>13371.428571428571</v>
      </c>
      <c r="P63" s="19" t="s">
        <v>195</v>
      </c>
      <c r="Q63" s="19">
        <v>3475</v>
      </c>
    </row>
    <row r="64" spans="1:17" x14ac:dyDescent="0.25">
      <c r="A64" s="119"/>
      <c r="B64" s="169"/>
      <c r="C64" s="127"/>
      <c r="D64" s="170"/>
      <c r="E64" s="170"/>
      <c r="F64" s="170"/>
      <c r="G64" s="160"/>
      <c r="H64" s="171"/>
      <c r="I64" s="171"/>
      <c r="J64" s="172"/>
      <c r="K64" s="173"/>
      <c r="L64" s="174"/>
      <c r="M64" s="175"/>
      <c r="N64" s="19" t="s">
        <v>186</v>
      </c>
      <c r="O64" s="165">
        <v>13371.428571428571</v>
      </c>
      <c r="P64" s="19" t="s">
        <v>29</v>
      </c>
      <c r="Q64" s="19">
        <v>3475</v>
      </c>
    </row>
    <row r="65" spans="1:17" x14ac:dyDescent="0.25">
      <c r="A65" s="119"/>
      <c r="B65" s="169"/>
      <c r="C65" s="127"/>
      <c r="D65" s="170"/>
      <c r="E65" s="170"/>
      <c r="F65" s="170"/>
      <c r="G65" s="160"/>
      <c r="H65" s="171"/>
      <c r="I65" s="171"/>
      <c r="J65" s="172"/>
      <c r="K65" s="173"/>
      <c r="L65" s="174"/>
      <c r="M65" s="175"/>
      <c r="N65" s="19" t="s">
        <v>218</v>
      </c>
      <c r="O65" s="165">
        <v>13371.428571428571</v>
      </c>
      <c r="P65" s="19" t="s">
        <v>29</v>
      </c>
      <c r="Q65" s="19">
        <v>3475</v>
      </c>
    </row>
    <row r="66" spans="1:17" x14ac:dyDescent="0.25">
      <c r="A66" s="119"/>
      <c r="B66" s="169"/>
      <c r="C66" s="127"/>
      <c r="D66" s="170"/>
      <c r="E66" s="170"/>
      <c r="F66" s="170"/>
      <c r="G66" s="160"/>
      <c r="H66" s="171"/>
      <c r="I66" s="171"/>
      <c r="J66" s="172"/>
      <c r="K66" s="173"/>
      <c r="L66" s="174"/>
      <c r="M66" s="175"/>
      <c r="N66" s="19" t="s">
        <v>117</v>
      </c>
      <c r="O66" s="165">
        <v>26742.857142857141</v>
      </c>
      <c r="P66" s="19" t="s">
        <v>29</v>
      </c>
      <c r="Q66" s="19">
        <v>3475</v>
      </c>
    </row>
    <row r="67" spans="1:17" x14ac:dyDescent="0.25">
      <c r="A67" s="119"/>
      <c r="B67" s="169"/>
      <c r="C67" s="127"/>
      <c r="D67" s="170"/>
      <c r="E67" s="170"/>
      <c r="F67" s="170"/>
      <c r="G67" s="160"/>
      <c r="H67" s="171"/>
      <c r="I67" s="171"/>
      <c r="J67" s="172"/>
      <c r="K67" s="173"/>
      <c r="L67" s="174"/>
      <c r="M67" s="175"/>
      <c r="N67" s="19" t="s">
        <v>289</v>
      </c>
      <c r="O67" s="165">
        <v>26742.857142857141</v>
      </c>
      <c r="P67" s="19" t="s">
        <v>29</v>
      </c>
      <c r="Q67" s="19">
        <v>3475</v>
      </c>
    </row>
    <row r="68" spans="1:17" x14ac:dyDescent="0.25">
      <c r="A68" s="119"/>
      <c r="B68" s="169"/>
      <c r="C68" s="127"/>
      <c r="D68" s="170"/>
      <c r="E68" s="170"/>
      <c r="F68" s="170"/>
      <c r="G68" s="160"/>
      <c r="H68" s="171"/>
      <c r="I68" s="171"/>
      <c r="J68" s="172"/>
      <c r="K68" s="173"/>
      <c r="L68" s="174"/>
      <c r="M68" s="175"/>
      <c r="N68" s="19" t="s">
        <v>28</v>
      </c>
      <c r="O68" s="165">
        <v>120342.85714285714</v>
      </c>
      <c r="P68" s="19" t="s">
        <v>29</v>
      </c>
      <c r="Q68" s="19">
        <v>3475</v>
      </c>
    </row>
    <row r="69" spans="1:17" x14ac:dyDescent="0.25">
      <c r="A69" s="119"/>
      <c r="B69" s="169"/>
      <c r="C69" s="127"/>
      <c r="D69" s="170"/>
      <c r="E69" s="170"/>
      <c r="F69" s="170"/>
      <c r="G69" s="160"/>
      <c r="H69" s="171"/>
      <c r="I69" s="171"/>
      <c r="J69" s="172"/>
      <c r="K69" s="173"/>
      <c r="L69" s="174"/>
      <c r="M69" s="175"/>
      <c r="N69" s="19" t="s">
        <v>187</v>
      </c>
      <c r="O69" s="165">
        <v>26742.857142857141</v>
      </c>
      <c r="P69" s="19" t="s">
        <v>29</v>
      </c>
      <c r="Q69" s="19">
        <v>3475</v>
      </c>
    </row>
    <row r="70" spans="1:17" x14ac:dyDescent="0.25">
      <c r="A70" s="119"/>
      <c r="B70" s="169"/>
      <c r="C70" s="127"/>
      <c r="D70" s="170"/>
      <c r="E70" s="170"/>
      <c r="F70" s="170"/>
      <c r="G70" s="160"/>
      <c r="H70" s="171"/>
      <c r="I70" s="171"/>
      <c r="J70" s="172"/>
      <c r="K70" s="173"/>
      <c r="L70" s="174"/>
      <c r="M70" s="175"/>
      <c r="N70" s="19" t="s">
        <v>144</v>
      </c>
      <c r="O70" s="165">
        <v>40114.285714285717</v>
      </c>
      <c r="P70" s="19" t="s">
        <v>29</v>
      </c>
      <c r="Q70" s="19">
        <v>3475</v>
      </c>
    </row>
    <row r="71" spans="1:17" x14ac:dyDescent="0.25">
      <c r="A71" s="119"/>
      <c r="B71" s="169"/>
      <c r="C71" s="127"/>
      <c r="D71" s="170"/>
      <c r="E71" s="170"/>
      <c r="F71" s="170"/>
      <c r="G71" s="160"/>
      <c r="H71" s="171"/>
      <c r="I71" s="171"/>
      <c r="J71" s="172"/>
      <c r="K71" s="173"/>
      <c r="L71" s="174"/>
      <c r="M71" s="175"/>
      <c r="N71" s="19" t="s">
        <v>60</v>
      </c>
      <c r="O71" s="165">
        <v>26742.857142857141</v>
      </c>
      <c r="P71" s="19" t="s">
        <v>55</v>
      </c>
      <c r="Q71" s="19">
        <v>3475</v>
      </c>
    </row>
    <row r="72" spans="1:17" x14ac:dyDescent="0.25">
      <c r="A72" s="119"/>
      <c r="B72" s="169"/>
      <c r="C72" s="127"/>
      <c r="D72" s="170"/>
      <c r="E72" s="170"/>
      <c r="F72" s="170"/>
      <c r="G72" s="160"/>
      <c r="H72" s="171"/>
      <c r="I72" s="171"/>
      <c r="J72" s="172"/>
      <c r="K72" s="173"/>
      <c r="L72" s="174"/>
      <c r="M72" s="175"/>
      <c r="N72" s="19" t="s">
        <v>171</v>
      </c>
      <c r="O72" s="165">
        <v>53485.714285714283</v>
      </c>
      <c r="P72" s="19" t="s">
        <v>55</v>
      </c>
      <c r="Q72" s="19">
        <v>3475</v>
      </c>
    </row>
    <row r="73" spans="1:17" x14ac:dyDescent="0.25">
      <c r="A73" s="119"/>
      <c r="B73" s="169"/>
      <c r="C73" s="127"/>
      <c r="D73" s="170"/>
      <c r="E73" s="170"/>
      <c r="F73" s="170"/>
      <c r="G73" s="160"/>
      <c r="H73" s="171"/>
      <c r="I73" s="171"/>
      <c r="J73" s="172"/>
      <c r="K73" s="173"/>
      <c r="L73" s="174"/>
      <c r="M73" s="175"/>
      <c r="N73" s="19" t="s">
        <v>54</v>
      </c>
      <c r="O73" s="165">
        <v>13371.428571428571</v>
      </c>
      <c r="P73" s="19" t="s">
        <v>55</v>
      </c>
      <c r="Q73" s="19">
        <v>3475</v>
      </c>
    </row>
    <row r="74" spans="1:17" x14ac:dyDescent="0.25">
      <c r="A74" s="158">
        <v>2079</v>
      </c>
      <c r="B74" s="159" t="s">
        <v>1189</v>
      </c>
      <c r="C74" s="159" t="s">
        <v>24</v>
      </c>
      <c r="D74" s="19">
        <v>1</v>
      </c>
      <c r="E74" s="160" t="s">
        <v>709</v>
      </c>
      <c r="F74" s="160" t="s">
        <v>1190</v>
      </c>
      <c r="G74" s="160"/>
      <c r="H74" s="161">
        <v>43930</v>
      </c>
      <c r="I74" s="161">
        <v>43930</v>
      </c>
      <c r="J74" s="162">
        <f t="shared" si="8"/>
        <v>43960</v>
      </c>
      <c r="K74" s="163">
        <v>1800000</v>
      </c>
      <c r="L74" s="164">
        <v>342000</v>
      </c>
      <c r="M74" s="165">
        <f t="shared" si="6"/>
        <v>2142000</v>
      </c>
      <c r="N74" s="19" t="s">
        <v>28</v>
      </c>
      <c r="O74" s="165">
        <f t="shared" si="7"/>
        <v>1800000</v>
      </c>
      <c r="P74" s="19" t="s">
        <v>29</v>
      </c>
      <c r="Q74" s="19">
        <v>3471</v>
      </c>
    </row>
    <row r="75" spans="1:17" x14ac:dyDescent="0.25">
      <c r="A75" s="158">
        <v>2080</v>
      </c>
      <c r="B75" s="188" t="s">
        <v>1191</v>
      </c>
      <c r="C75" s="49" t="s">
        <v>1127</v>
      </c>
      <c r="D75" s="19">
        <v>9041</v>
      </c>
      <c r="E75" s="160" t="s">
        <v>115</v>
      </c>
      <c r="F75" s="160" t="s">
        <v>731</v>
      </c>
      <c r="G75" s="160"/>
      <c r="H75" s="161">
        <v>43933</v>
      </c>
      <c r="I75" s="161">
        <v>43933</v>
      </c>
      <c r="J75" s="162">
        <f t="shared" si="8"/>
        <v>43963</v>
      </c>
      <c r="K75" s="163">
        <v>824900</v>
      </c>
      <c r="M75" s="165">
        <f t="shared" si="6"/>
        <v>824900</v>
      </c>
      <c r="N75" s="19" t="s">
        <v>117</v>
      </c>
      <c r="O75" s="165">
        <f t="shared" si="7"/>
        <v>824900</v>
      </c>
      <c r="P75" s="19" t="s">
        <v>29</v>
      </c>
      <c r="Q75" s="19">
        <v>3446</v>
      </c>
    </row>
    <row r="76" spans="1:17" x14ac:dyDescent="0.25">
      <c r="A76" s="158">
        <v>2081</v>
      </c>
      <c r="B76" s="188" t="s">
        <v>1192</v>
      </c>
      <c r="C76" s="159" t="s">
        <v>24</v>
      </c>
      <c r="D76" s="19" t="s">
        <v>1193</v>
      </c>
      <c r="E76" s="160" t="s">
        <v>233</v>
      </c>
      <c r="F76" s="160" t="s">
        <v>1194</v>
      </c>
      <c r="G76" s="160"/>
      <c r="H76" s="161">
        <v>43934</v>
      </c>
      <c r="I76" s="161">
        <v>43934</v>
      </c>
      <c r="J76" s="162">
        <f t="shared" si="8"/>
        <v>43964</v>
      </c>
      <c r="K76" s="163">
        <v>24717504</v>
      </c>
      <c r="L76" s="189">
        <v>4696325</v>
      </c>
      <c r="M76" s="165">
        <f t="shared" si="6"/>
        <v>29413829</v>
      </c>
      <c r="N76" s="19" t="s">
        <v>290</v>
      </c>
      <c r="O76" s="165">
        <f t="shared" si="7"/>
        <v>24717504</v>
      </c>
      <c r="P76" s="19" t="s">
        <v>291</v>
      </c>
      <c r="Q76" s="19">
        <v>3472</v>
      </c>
    </row>
    <row r="77" spans="1:17" x14ac:dyDescent="0.25">
      <c r="A77" s="158">
        <v>2082</v>
      </c>
      <c r="B77" s="187" t="s">
        <v>1195</v>
      </c>
      <c r="C77" s="159" t="s">
        <v>24</v>
      </c>
      <c r="D77" s="19">
        <v>6201623</v>
      </c>
      <c r="E77" s="160" t="s">
        <v>753</v>
      </c>
      <c r="F77" s="160" t="s">
        <v>1196</v>
      </c>
      <c r="G77" s="160"/>
      <c r="H77" s="161">
        <v>43924</v>
      </c>
      <c r="I77" s="161">
        <v>43927</v>
      </c>
      <c r="J77" s="162">
        <f t="shared" si="8"/>
        <v>43957</v>
      </c>
      <c r="K77" s="163">
        <v>70783176</v>
      </c>
      <c r="L77" s="189">
        <v>13448803</v>
      </c>
      <c r="M77" s="165">
        <f t="shared" si="6"/>
        <v>84231979</v>
      </c>
      <c r="N77" s="19" t="s">
        <v>60</v>
      </c>
      <c r="O77" s="165">
        <f t="shared" si="7"/>
        <v>70783176</v>
      </c>
      <c r="P77" s="19" t="s">
        <v>55</v>
      </c>
      <c r="Q77" s="19">
        <v>3473</v>
      </c>
    </row>
    <row r="78" spans="1:17" x14ac:dyDescent="0.25">
      <c r="A78" s="158">
        <v>2083</v>
      </c>
      <c r="B78" s="188" t="s">
        <v>1197</v>
      </c>
      <c r="C78" s="159" t="s">
        <v>24</v>
      </c>
      <c r="D78" s="19">
        <v>80</v>
      </c>
      <c r="E78" s="160" t="s">
        <v>1199</v>
      </c>
      <c r="F78" s="160" t="s">
        <v>1200</v>
      </c>
      <c r="G78" s="160"/>
      <c r="H78" s="161">
        <v>43932</v>
      </c>
      <c r="I78" s="161">
        <v>43932</v>
      </c>
      <c r="J78" s="162">
        <f t="shared" si="8"/>
        <v>43962</v>
      </c>
      <c r="K78" s="163">
        <v>877803</v>
      </c>
      <c r="L78" s="164">
        <v>166783</v>
      </c>
      <c r="M78" s="165">
        <f t="shared" si="6"/>
        <v>1044586</v>
      </c>
      <c r="N78" s="19" t="s">
        <v>117</v>
      </c>
      <c r="O78" s="165">
        <f t="shared" si="7"/>
        <v>877803</v>
      </c>
      <c r="P78" s="19" t="s">
        <v>29</v>
      </c>
      <c r="Q78" s="19">
        <v>3476</v>
      </c>
    </row>
    <row r="79" spans="1:17" x14ac:dyDescent="0.25">
      <c r="A79" s="158">
        <v>2084</v>
      </c>
      <c r="B79" s="188" t="s">
        <v>1201</v>
      </c>
      <c r="C79" s="159" t="s">
        <v>24</v>
      </c>
      <c r="D79" s="19" t="s">
        <v>1202</v>
      </c>
      <c r="E79" s="160" t="s">
        <v>152</v>
      </c>
      <c r="F79" s="160" t="s">
        <v>1203</v>
      </c>
      <c r="G79" s="160"/>
      <c r="H79" s="161">
        <v>43937</v>
      </c>
      <c r="I79" s="161">
        <v>43937</v>
      </c>
      <c r="J79" s="162">
        <f t="shared" si="8"/>
        <v>43967</v>
      </c>
      <c r="K79" s="163">
        <v>4270</v>
      </c>
      <c r="L79" s="164"/>
      <c r="M79" s="165">
        <f t="shared" si="6"/>
        <v>4270</v>
      </c>
      <c r="N79" s="19" t="s">
        <v>154</v>
      </c>
      <c r="O79" s="165">
        <f t="shared" si="7"/>
        <v>4270</v>
      </c>
      <c r="P79" s="19" t="s">
        <v>55</v>
      </c>
      <c r="Q79" s="19">
        <v>3477</v>
      </c>
    </row>
    <row r="80" spans="1:17" x14ac:dyDescent="0.25">
      <c r="A80" s="158">
        <v>2085</v>
      </c>
      <c r="B80" s="188" t="s">
        <v>1204</v>
      </c>
      <c r="C80" s="159" t="s">
        <v>24</v>
      </c>
      <c r="D80" s="19" t="s">
        <v>1205</v>
      </c>
      <c r="E80" s="160" t="s">
        <v>152</v>
      </c>
      <c r="F80" s="160" t="s">
        <v>1203</v>
      </c>
      <c r="G80" s="160"/>
      <c r="H80" s="161">
        <v>43937</v>
      </c>
      <c r="I80" s="161">
        <v>43937</v>
      </c>
      <c r="J80" s="162">
        <f t="shared" si="8"/>
        <v>43967</v>
      </c>
      <c r="K80" s="163">
        <v>4270</v>
      </c>
      <c r="L80" s="164"/>
      <c r="M80" s="165">
        <f t="shared" si="6"/>
        <v>4270</v>
      </c>
      <c r="N80" s="19" t="s">
        <v>278</v>
      </c>
      <c r="O80" s="165">
        <f t="shared" si="7"/>
        <v>4270</v>
      </c>
      <c r="P80" s="19" t="s">
        <v>36</v>
      </c>
      <c r="Q80" s="19">
        <v>3478</v>
      </c>
    </row>
    <row r="81" spans="1:17" x14ac:dyDescent="0.25">
      <c r="A81" s="158">
        <v>2086</v>
      </c>
      <c r="B81" s="188" t="s">
        <v>1206</v>
      </c>
      <c r="C81" s="159" t="s">
        <v>24</v>
      </c>
      <c r="D81" s="19" t="s">
        <v>1207</v>
      </c>
      <c r="E81" s="160" t="s">
        <v>152</v>
      </c>
      <c r="F81" s="160" t="s">
        <v>1203</v>
      </c>
      <c r="G81" s="160"/>
      <c r="H81" s="161">
        <v>43937</v>
      </c>
      <c r="I81" s="161">
        <v>43937</v>
      </c>
      <c r="J81" s="162">
        <f t="shared" si="8"/>
        <v>43967</v>
      </c>
      <c r="K81" s="163">
        <v>4270</v>
      </c>
      <c r="L81" s="164"/>
      <c r="M81" s="165">
        <f t="shared" si="6"/>
        <v>4270</v>
      </c>
      <c r="N81" s="19" t="s">
        <v>154</v>
      </c>
      <c r="O81" s="165">
        <f t="shared" si="7"/>
        <v>4270</v>
      </c>
      <c r="P81" s="19" t="s">
        <v>55</v>
      </c>
      <c r="Q81" s="19">
        <v>3479</v>
      </c>
    </row>
    <row r="82" spans="1:17" x14ac:dyDescent="0.25">
      <c r="A82" s="158">
        <v>2087</v>
      </c>
      <c r="B82" s="188" t="s">
        <v>1208</v>
      </c>
      <c r="C82" s="159" t="s">
        <v>24</v>
      </c>
      <c r="D82" s="19" t="s">
        <v>1209</v>
      </c>
      <c r="E82" s="160" t="s">
        <v>152</v>
      </c>
      <c r="F82" s="160" t="s">
        <v>1210</v>
      </c>
      <c r="G82" s="160"/>
      <c r="H82" s="161">
        <v>43937</v>
      </c>
      <c r="I82" s="161">
        <v>43937</v>
      </c>
      <c r="J82" s="162">
        <f t="shared" si="8"/>
        <v>43967</v>
      </c>
      <c r="K82" s="163">
        <v>4270</v>
      </c>
      <c r="L82" s="164"/>
      <c r="M82" s="165">
        <f t="shared" si="6"/>
        <v>4270</v>
      </c>
      <c r="N82" s="19" t="s">
        <v>278</v>
      </c>
      <c r="O82" s="165">
        <f t="shared" si="7"/>
        <v>4270</v>
      </c>
      <c r="P82" s="19" t="s">
        <v>36</v>
      </c>
      <c r="Q82" s="19">
        <v>3480</v>
      </c>
    </row>
    <row r="83" spans="1:17" x14ac:dyDescent="0.25">
      <c r="A83" s="158">
        <v>2088</v>
      </c>
      <c r="B83" s="188" t="s">
        <v>1211</v>
      </c>
      <c r="C83" s="159" t="s">
        <v>24</v>
      </c>
      <c r="D83" s="19" t="s">
        <v>1212</v>
      </c>
      <c r="E83" s="160" t="s">
        <v>1213</v>
      </c>
      <c r="F83" s="19" t="s">
        <v>1214</v>
      </c>
      <c r="H83" s="161">
        <v>43934</v>
      </c>
      <c r="I83" s="161">
        <v>43934</v>
      </c>
      <c r="J83" s="162">
        <f t="shared" si="8"/>
        <v>43964</v>
      </c>
      <c r="K83" s="163">
        <v>1077250</v>
      </c>
      <c r="L83" s="164">
        <v>204677.5</v>
      </c>
      <c r="M83" s="165">
        <f t="shared" si="6"/>
        <v>1281927.5</v>
      </c>
      <c r="N83" s="19" t="s">
        <v>73</v>
      </c>
      <c r="O83" s="165">
        <f t="shared" si="7"/>
        <v>1077250</v>
      </c>
      <c r="P83" s="19" t="s">
        <v>36</v>
      </c>
      <c r="Q83" s="190" t="s">
        <v>1215</v>
      </c>
    </row>
    <row r="84" spans="1:17" x14ac:dyDescent="0.25">
      <c r="A84" s="158">
        <v>2089</v>
      </c>
      <c r="B84" s="188" t="s">
        <v>1216</v>
      </c>
      <c r="C84" s="159" t="s">
        <v>24</v>
      </c>
      <c r="D84" s="19" t="s">
        <v>1217</v>
      </c>
      <c r="E84" s="160" t="s">
        <v>1213</v>
      </c>
      <c r="F84" s="19" t="s">
        <v>1218</v>
      </c>
      <c r="H84" s="161">
        <v>43934</v>
      </c>
      <c r="I84" s="161">
        <v>43934</v>
      </c>
      <c r="J84" s="162">
        <f t="shared" si="8"/>
        <v>43964</v>
      </c>
      <c r="K84" s="163">
        <v>873302</v>
      </c>
      <c r="L84" s="164">
        <v>165927.38</v>
      </c>
      <c r="M84" s="165">
        <f t="shared" si="6"/>
        <v>1039229.38</v>
      </c>
      <c r="N84" s="19" t="s">
        <v>73</v>
      </c>
      <c r="O84" s="165">
        <f t="shared" si="7"/>
        <v>873302</v>
      </c>
      <c r="P84" s="19" t="s">
        <v>36</v>
      </c>
      <c r="Q84" s="19">
        <v>3481</v>
      </c>
    </row>
    <row r="85" spans="1:17" x14ac:dyDescent="0.25">
      <c r="A85" s="119">
        <v>2090</v>
      </c>
      <c r="B85" s="169" t="s">
        <v>1219</v>
      </c>
      <c r="C85" s="169" t="s">
        <v>24</v>
      </c>
      <c r="D85" s="170" t="s">
        <v>1220</v>
      </c>
      <c r="E85" s="170" t="s">
        <v>1221</v>
      </c>
      <c r="F85" s="170" t="s">
        <v>1222</v>
      </c>
      <c r="G85" s="160"/>
      <c r="H85" s="171">
        <v>43934</v>
      </c>
      <c r="I85" s="171">
        <v>43934</v>
      </c>
      <c r="J85" s="172">
        <f t="shared" si="8"/>
        <v>43964</v>
      </c>
      <c r="K85" s="173">
        <v>447000</v>
      </c>
      <c r="L85" s="173">
        <v>84930</v>
      </c>
      <c r="M85" s="175">
        <f t="shared" si="6"/>
        <v>531930</v>
      </c>
      <c r="N85" s="19" t="s">
        <v>186</v>
      </c>
      <c r="O85" s="165">
        <v>149000</v>
      </c>
      <c r="P85" s="19" t="s">
        <v>29</v>
      </c>
      <c r="Q85" s="19">
        <v>3482</v>
      </c>
    </row>
    <row r="86" spans="1:17" x14ac:dyDescent="0.25">
      <c r="A86" s="119"/>
      <c r="B86" s="169"/>
      <c r="C86" s="169"/>
      <c r="D86" s="170"/>
      <c r="E86" s="170"/>
      <c r="F86" s="170"/>
      <c r="G86" s="160"/>
      <c r="H86" s="171"/>
      <c r="I86" s="171"/>
      <c r="J86" s="172"/>
      <c r="K86" s="173"/>
      <c r="L86" s="173"/>
      <c r="M86" s="175"/>
      <c r="N86" s="19" t="s">
        <v>117</v>
      </c>
      <c r="O86" s="165">
        <v>149000</v>
      </c>
      <c r="P86" s="19" t="s">
        <v>29</v>
      </c>
      <c r="Q86" s="19">
        <v>3482</v>
      </c>
    </row>
    <row r="87" spans="1:17" x14ac:dyDescent="0.25">
      <c r="A87" s="119"/>
      <c r="B87" s="169"/>
      <c r="C87" s="169"/>
      <c r="D87" s="170"/>
      <c r="E87" s="170"/>
      <c r="F87" s="170"/>
      <c r="G87" s="160"/>
      <c r="H87" s="171"/>
      <c r="I87" s="171"/>
      <c r="J87" s="172"/>
      <c r="K87" s="173"/>
      <c r="L87" s="173"/>
      <c r="M87" s="175"/>
      <c r="N87" s="19" t="s">
        <v>28</v>
      </c>
      <c r="O87" s="165">
        <v>149000</v>
      </c>
      <c r="P87" s="19" t="s">
        <v>29</v>
      </c>
      <c r="Q87" s="19">
        <v>3482</v>
      </c>
    </row>
    <row r="88" spans="1:17" x14ac:dyDescent="0.25">
      <c r="A88" s="158">
        <v>2091</v>
      </c>
      <c r="B88" s="188" t="s">
        <v>1223</v>
      </c>
      <c r="C88" s="159" t="s">
        <v>24</v>
      </c>
      <c r="D88" s="19" t="s">
        <v>1224</v>
      </c>
      <c r="E88" s="160" t="s">
        <v>1225</v>
      </c>
      <c r="F88" s="160" t="s">
        <v>1226</v>
      </c>
      <c r="G88" s="160"/>
      <c r="H88" s="161">
        <v>43934</v>
      </c>
      <c r="I88" s="161">
        <v>43934</v>
      </c>
      <c r="J88" s="162">
        <f t="shared" si="8"/>
        <v>43964</v>
      </c>
      <c r="K88" s="163">
        <v>2096017</v>
      </c>
      <c r="L88" s="164">
        <v>398243</v>
      </c>
      <c r="M88" s="165">
        <f t="shared" si="6"/>
        <v>2494260</v>
      </c>
      <c r="N88" s="19" t="s">
        <v>180</v>
      </c>
      <c r="O88" s="165">
        <f t="shared" si="7"/>
        <v>2096017</v>
      </c>
      <c r="P88" s="19" t="s">
        <v>55</v>
      </c>
      <c r="Q88" s="19">
        <v>3483</v>
      </c>
    </row>
    <row r="89" spans="1:17" x14ac:dyDescent="0.25">
      <c r="A89" s="158">
        <v>2092</v>
      </c>
      <c r="B89" s="188" t="s">
        <v>1227</v>
      </c>
      <c r="C89" s="159" t="s">
        <v>24</v>
      </c>
      <c r="D89" s="19" t="s">
        <v>1228</v>
      </c>
      <c r="E89" s="160" t="s">
        <v>1229</v>
      </c>
      <c r="F89" s="160" t="s">
        <v>1230</v>
      </c>
      <c r="G89" s="160"/>
      <c r="H89" s="161">
        <v>43936</v>
      </c>
      <c r="I89" s="161">
        <v>43936</v>
      </c>
      <c r="J89" s="162">
        <f t="shared" si="8"/>
        <v>43966</v>
      </c>
      <c r="K89" s="163">
        <v>94329</v>
      </c>
      <c r="L89" s="164">
        <v>17922.509999999998</v>
      </c>
      <c r="M89" s="165">
        <f t="shared" si="6"/>
        <v>112251.51</v>
      </c>
      <c r="N89" s="177" t="s">
        <v>94</v>
      </c>
      <c r="O89" s="165">
        <f t="shared" si="7"/>
        <v>94329</v>
      </c>
      <c r="P89" s="19" t="s">
        <v>95</v>
      </c>
      <c r="Q89" s="19">
        <v>3484</v>
      </c>
    </row>
    <row r="90" spans="1:17" x14ac:dyDescent="0.25">
      <c r="A90" s="158">
        <v>2093</v>
      </c>
      <c r="B90" s="188" t="s">
        <v>1231</v>
      </c>
      <c r="C90" s="159" t="s">
        <v>24</v>
      </c>
      <c r="D90" s="19" t="s">
        <v>1232</v>
      </c>
      <c r="E90" s="160" t="s">
        <v>1229</v>
      </c>
      <c r="F90" s="160" t="s">
        <v>1233</v>
      </c>
      <c r="G90" s="160"/>
      <c r="H90" s="161">
        <v>43936</v>
      </c>
      <c r="I90" s="161">
        <v>43936</v>
      </c>
      <c r="J90" s="162">
        <f t="shared" si="8"/>
        <v>43966</v>
      </c>
      <c r="K90" s="163">
        <v>189810</v>
      </c>
      <c r="L90" s="164">
        <v>36063.9</v>
      </c>
      <c r="M90" s="165">
        <f t="shared" si="6"/>
        <v>225873.9</v>
      </c>
      <c r="N90" s="177" t="s">
        <v>129</v>
      </c>
      <c r="O90" s="165">
        <f t="shared" si="7"/>
        <v>189810</v>
      </c>
      <c r="P90" s="19" t="s">
        <v>130</v>
      </c>
      <c r="Q90" s="19">
        <v>3485</v>
      </c>
    </row>
    <row r="91" spans="1:17" x14ac:dyDescent="0.25">
      <c r="A91" s="158">
        <v>2094</v>
      </c>
      <c r="B91" s="188" t="s">
        <v>1234</v>
      </c>
      <c r="C91" s="159" t="s">
        <v>24</v>
      </c>
      <c r="D91" s="19" t="s">
        <v>1235</v>
      </c>
      <c r="E91" s="160" t="s">
        <v>1229</v>
      </c>
      <c r="F91" s="160" t="s">
        <v>1236</v>
      </c>
      <c r="G91" s="160"/>
      <c r="H91" s="161">
        <v>43936</v>
      </c>
      <c r="I91" s="161">
        <v>43936</v>
      </c>
      <c r="J91" s="162">
        <f t="shared" si="8"/>
        <v>43966</v>
      </c>
      <c r="K91" s="163">
        <v>3860659</v>
      </c>
      <c r="L91" s="164">
        <v>733525.21</v>
      </c>
      <c r="M91" s="165">
        <f t="shared" si="6"/>
        <v>4594184.21</v>
      </c>
      <c r="N91" s="177" t="s">
        <v>204</v>
      </c>
      <c r="O91" s="165">
        <f t="shared" si="7"/>
        <v>3860659</v>
      </c>
      <c r="P91" s="19" t="s">
        <v>195</v>
      </c>
      <c r="Q91" s="19">
        <v>3486</v>
      </c>
    </row>
    <row r="92" spans="1:17" x14ac:dyDescent="0.25">
      <c r="A92" s="158">
        <v>2095</v>
      </c>
      <c r="B92" s="188" t="s">
        <v>1237</v>
      </c>
      <c r="C92" s="159" t="s">
        <v>24</v>
      </c>
      <c r="D92" s="19" t="s">
        <v>1238</v>
      </c>
      <c r="E92" s="160" t="s">
        <v>1229</v>
      </c>
      <c r="F92" s="19" t="s">
        <v>1239</v>
      </c>
      <c r="H92" s="161">
        <v>43936</v>
      </c>
      <c r="I92" s="161">
        <v>43936</v>
      </c>
      <c r="J92" s="162">
        <f t="shared" si="8"/>
        <v>43966</v>
      </c>
      <c r="K92" s="163">
        <v>1759677</v>
      </c>
      <c r="L92" s="164">
        <v>334338.63</v>
      </c>
      <c r="M92" s="165">
        <f t="shared" si="6"/>
        <v>2094015.63</v>
      </c>
      <c r="N92" s="177" t="s">
        <v>204</v>
      </c>
      <c r="O92" s="165">
        <f t="shared" si="7"/>
        <v>1759677</v>
      </c>
      <c r="P92" s="19" t="s">
        <v>195</v>
      </c>
      <c r="Q92" s="19">
        <v>3487</v>
      </c>
    </row>
    <row r="93" spans="1:17" x14ac:dyDescent="0.25">
      <c r="A93" s="158">
        <v>2096</v>
      </c>
      <c r="B93" s="188" t="s">
        <v>1240</v>
      </c>
      <c r="C93" s="187" t="s">
        <v>24</v>
      </c>
      <c r="D93" s="19">
        <v>418</v>
      </c>
      <c r="E93" s="160" t="s">
        <v>1592</v>
      </c>
      <c r="F93" s="19" t="s">
        <v>1241</v>
      </c>
      <c r="H93" s="161">
        <v>43935</v>
      </c>
      <c r="I93" s="161">
        <v>43935</v>
      </c>
      <c r="J93" s="162">
        <f t="shared" si="8"/>
        <v>43965</v>
      </c>
      <c r="K93" s="163">
        <v>129624</v>
      </c>
      <c r="L93" s="164">
        <v>18203</v>
      </c>
      <c r="M93" s="165">
        <f t="shared" si="6"/>
        <v>147827</v>
      </c>
      <c r="N93" s="19" t="s">
        <v>21</v>
      </c>
      <c r="O93" s="165">
        <f t="shared" si="7"/>
        <v>129624</v>
      </c>
      <c r="P93" s="19" t="s">
        <v>22</v>
      </c>
      <c r="Q93" s="19">
        <v>3488</v>
      </c>
    </row>
    <row r="94" spans="1:17" x14ac:dyDescent="0.25">
      <c r="A94" s="158">
        <v>2097</v>
      </c>
      <c r="B94" s="187" t="s">
        <v>1242</v>
      </c>
      <c r="C94" s="49" t="s">
        <v>24</v>
      </c>
      <c r="D94" s="19" t="s">
        <v>1243</v>
      </c>
      <c r="E94" s="160" t="s">
        <v>250</v>
      </c>
      <c r="F94" s="160" t="s">
        <v>1244</v>
      </c>
      <c r="G94" s="160"/>
      <c r="H94" s="161">
        <v>43938</v>
      </c>
      <c r="I94" s="161">
        <v>43938</v>
      </c>
      <c r="J94" s="162">
        <f t="shared" si="8"/>
        <v>43968</v>
      </c>
      <c r="K94" s="163">
        <v>114292</v>
      </c>
      <c r="L94" s="164">
        <v>21715</v>
      </c>
      <c r="M94" s="165">
        <f t="shared" si="6"/>
        <v>136007</v>
      </c>
      <c r="N94" s="19" t="s">
        <v>1145</v>
      </c>
      <c r="O94" s="165">
        <f t="shared" si="7"/>
        <v>114292</v>
      </c>
      <c r="P94" s="19" t="s">
        <v>1145</v>
      </c>
      <c r="Q94" s="78" t="s">
        <v>1245</v>
      </c>
    </row>
    <row r="95" spans="1:17" x14ac:dyDescent="0.25">
      <c r="A95" s="158">
        <v>2098</v>
      </c>
      <c r="B95" s="187" t="s">
        <v>1246</v>
      </c>
      <c r="C95" s="49" t="s">
        <v>24</v>
      </c>
      <c r="D95" s="19" t="s">
        <v>1247</v>
      </c>
      <c r="E95" s="160" t="s">
        <v>1213</v>
      </c>
      <c r="F95" s="19" t="s">
        <v>1248</v>
      </c>
      <c r="H95" s="161">
        <v>43938</v>
      </c>
      <c r="I95" s="161">
        <v>43938</v>
      </c>
      <c r="J95" s="162">
        <f t="shared" si="8"/>
        <v>43968</v>
      </c>
      <c r="K95" s="163">
        <v>1077250</v>
      </c>
      <c r="L95" s="164">
        <v>204678</v>
      </c>
      <c r="M95" s="165">
        <f t="shared" si="6"/>
        <v>1281928</v>
      </c>
      <c r="N95" s="19" t="s">
        <v>1145</v>
      </c>
      <c r="O95" s="165">
        <f t="shared" si="7"/>
        <v>1077250</v>
      </c>
      <c r="P95" s="19" t="s">
        <v>1145</v>
      </c>
      <c r="Q95" s="190" t="s">
        <v>1249</v>
      </c>
    </row>
    <row r="96" spans="1:17" x14ac:dyDescent="0.25">
      <c r="A96" s="158">
        <v>2099</v>
      </c>
      <c r="B96" s="187" t="s">
        <v>1250</v>
      </c>
      <c r="C96" s="159" t="s">
        <v>24</v>
      </c>
      <c r="D96" s="19" t="s">
        <v>1251</v>
      </c>
      <c r="E96" s="160" t="s">
        <v>173</v>
      </c>
      <c r="F96" s="19" t="s">
        <v>1252</v>
      </c>
      <c r="H96" s="161">
        <v>43938</v>
      </c>
      <c r="I96" s="161">
        <v>43938</v>
      </c>
      <c r="J96" s="162">
        <f>I96+30</f>
        <v>43968</v>
      </c>
      <c r="K96" s="163">
        <v>3564478</v>
      </c>
      <c r="L96" s="164">
        <v>0</v>
      </c>
      <c r="M96" s="165">
        <f t="shared" si="6"/>
        <v>3564478</v>
      </c>
      <c r="N96" s="19" t="s">
        <v>144</v>
      </c>
      <c r="O96" s="165">
        <f t="shared" si="7"/>
        <v>3564478</v>
      </c>
      <c r="P96" s="19" t="s">
        <v>29</v>
      </c>
      <c r="Q96" s="78">
        <v>3489</v>
      </c>
    </row>
    <row r="97" spans="1:17" x14ac:dyDescent="0.25">
      <c r="A97" s="158">
        <v>2100</v>
      </c>
      <c r="B97" s="187" t="s">
        <v>1253</v>
      </c>
      <c r="C97" s="49" t="s">
        <v>1254</v>
      </c>
      <c r="D97" s="19" t="s">
        <v>1255</v>
      </c>
      <c r="E97" s="160" t="s">
        <v>1256</v>
      </c>
      <c r="F97" s="19" t="s">
        <v>1257</v>
      </c>
      <c r="H97" s="161">
        <v>43935</v>
      </c>
      <c r="I97" s="161">
        <v>43936</v>
      </c>
      <c r="J97" s="161">
        <v>43943</v>
      </c>
      <c r="K97" s="163">
        <v>575090</v>
      </c>
      <c r="L97" s="164">
        <v>0</v>
      </c>
      <c r="M97" s="165">
        <f t="shared" si="6"/>
        <v>575090</v>
      </c>
      <c r="N97" s="19" t="s">
        <v>21</v>
      </c>
      <c r="O97" s="165">
        <f t="shared" si="7"/>
        <v>575090</v>
      </c>
      <c r="P97" s="19" t="s">
        <v>22</v>
      </c>
      <c r="Q97" s="190" t="s">
        <v>1258</v>
      </c>
    </row>
    <row r="98" spans="1:17" x14ac:dyDescent="0.25">
      <c r="A98" s="158">
        <v>2101</v>
      </c>
      <c r="B98" s="187" t="s">
        <v>1259</v>
      </c>
      <c r="C98" s="187" t="s">
        <v>24</v>
      </c>
      <c r="D98" s="19">
        <v>422</v>
      </c>
      <c r="E98" s="160" t="s">
        <v>1592</v>
      </c>
      <c r="F98" s="19" t="s">
        <v>791</v>
      </c>
      <c r="H98" s="161">
        <v>43936</v>
      </c>
      <c r="I98" s="161">
        <v>43936</v>
      </c>
      <c r="J98" s="161">
        <f>+I98+30</f>
        <v>43966</v>
      </c>
      <c r="K98" s="163">
        <v>60650</v>
      </c>
      <c r="L98" s="164">
        <v>11514</v>
      </c>
      <c r="M98" s="165">
        <f t="shared" si="6"/>
        <v>72164</v>
      </c>
      <c r="N98" s="19" t="s">
        <v>21</v>
      </c>
      <c r="O98" s="165">
        <f t="shared" si="7"/>
        <v>60650</v>
      </c>
      <c r="P98" s="19" t="s">
        <v>22</v>
      </c>
      <c r="Q98" s="78">
        <v>3490</v>
      </c>
    </row>
    <row r="99" spans="1:17" x14ac:dyDescent="0.25">
      <c r="A99" s="158">
        <v>2102</v>
      </c>
      <c r="B99" s="187" t="s">
        <v>1260</v>
      </c>
      <c r="C99" s="159" t="s">
        <v>24</v>
      </c>
      <c r="D99" s="78" t="s">
        <v>1261</v>
      </c>
      <c r="E99" s="160" t="s">
        <v>779</v>
      </c>
      <c r="F99" s="19" t="s">
        <v>391</v>
      </c>
      <c r="H99" s="161">
        <v>43936</v>
      </c>
      <c r="I99" s="161">
        <v>43936</v>
      </c>
      <c r="J99" s="161">
        <f>+I99+30</f>
        <v>43966</v>
      </c>
      <c r="K99" s="163">
        <v>3633000</v>
      </c>
      <c r="L99" s="164">
        <v>0</v>
      </c>
      <c r="M99" s="165">
        <f t="shared" si="6"/>
        <v>3633000</v>
      </c>
      <c r="N99" s="19" t="s">
        <v>21</v>
      </c>
      <c r="O99" s="165">
        <f t="shared" si="7"/>
        <v>3633000</v>
      </c>
      <c r="P99" s="19" t="s">
        <v>22</v>
      </c>
      <c r="Q99" s="78">
        <v>3491</v>
      </c>
    </row>
    <row r="100" spans="1:17" x14ac:dyDescent="0.25">
      <c r="A100" s="158">
        <v>2103</v>
      </c>
      <c r="B100" s="187" t="s">
        <v>1262</v>
      </c>
      <c r="C100" s="159" t="s">
        <v>24</v>
      </c>
      <c r="D100" s="19">
        <v>6052</v>
      </c>
      <c r="E100" s="160" t="s">
        <v>189</v>
      </c>
      <c r="F100" s="19" t="s">
        <v>1263</v>
      </c>
      <c r="H100" s="161">
        <v>43927</v>
      </c>
      <c r="I100" s="161">
        <v>43941</v>
      </c>
      <c r="J100" s="161">
        <f t="shared" ref="J100:J101" si="11">+I100+30</f>
        <v>43971</v>
      </c>
      <c r="K100" s="163">
        <v>117500</v>
      </c>
      <c r="L100" s="164">
        <v>0</v>
      </c>
      <c r="M100" s="165">
        <f t="shared" si="6"/>
        <v>117500</v>
      </c>
      <c r="N100" s="19" t="s">
        <v>145</v>
      </c>
      <c r="O100" s="165">
        <f t="shared" si="7"/>
        <v>117500</v>
      </c>
      <c r="P100" s="19" t="s">
        <v>36</v>
      </c>
      <c r="Q100" s="19">
        <v>3492</v>
      </c>
    </row>
    <row r="101" spans="1:17" x14ac:dyDescent="0.25">
      <c r="A101" s="158">
        <v>2104</v>
      </c>
      <c r="B101" s="187" t="s">
        <v>1264</v>
      </c>
      <c r="C101" s="159" t="s">
        <v>24</v>
      </c>
      <c r="D101" s="19">
        <v>6053</v>
      </c>
      <c r="E101" s="160" t="s">
        <v>189</v>
      </c>
      <c r="F101" s="19" t="s">
        <v>1265</v>
      </c>
      <c r="H101" s="161">
        <v>43927</v>
      </c>
      <c r="I101" s="161">
        <v>43941</v>
      </c>
      <c r="J101" s="161">
        <f t="shared" si="11"/>
        <v>43971</v>
      </c>
      <c r="K101" s="163">
        <v>109500</v>
      </c>
      <c r="L101" s="164">
        <v>0</v>
      </c>
      <c r="M101" s="165">
        <f t="shared" si="6"/>
        <v>109500</v>
      </c>
      <c r="N101" s="19" t="s">
        <v>144</v>
      </c>
      <c r="O101" s="165">
        <f t="shared" si="7"/>
        <v>109500</v>
      </c>
      <c r="P101" s="19" t="s">
        <v>29</v>
      </c>
      <c r="Q101" s="19">
        <v>3493</v>
      </c>
    </row>
    <row r="102" spans="1:17" x14ac:dyDescent="0.25">
      <c r="A102" s="158">
        <v>2105</v>
      </c>
      <c r="B102" s="188" t="s">
        <v>1266</v>
      </c>
      <c r="C102" s="159" t="s">
        <v>24</v>
      </c>
      <c r="D102" s="19" t="s">
        <v>1267</v>
      </c>
      <c r="E102" s="160" t="s">
        <v>1268</v>
      </c>
      <c r="F102" s="19" t="s">
        <v>1269</v>
      </c>
      <c r="H102" s="161">
        <v>43941</v>
      </c>
      <c r="I102" s="161">
        <v>43941</v>
      </c>
      <c r="J102" s="161">
        <f>+I102+30</f>
        <v>43971</v>
      </c>
      <c r="K102" s="163">
        <v>280000</v>
      </c>
      <c r="L102" s="164">
        <v>53200</v>
      </c>
      <c r="M102" s="165">
        <f t="shared" si="6"/>
        <v>333200</v>
      </c>
      <c r="N102" s="19" t="s">
        <v>28</v>
      </c>
      <c r="O102" s="165">
        <f t="shared" si="7"/>
        <v>280000</v>
      </c>
      <c r="P102" s="19" t="s">
        <v>29</v>
      </c>
      <c r="Q102" s="19">
        <v>3494</v>
      </c>
    </row>
    <row r="103" spans="1:17" x14ac:dyDescent="0.25">
      <c r="A103" s="158">
        <v>2106</v>
      </c>
      <c r="B103" s="187" t="s">
        <v>1270</v>
      </c>
      <c r="C103" s="49" t="s">
        <v>1271</v>
      </c>
      <c r="D103" s="19">
        <v>37572000</v>
      </c>
      <c r="E103" s="160" t="s">
        <v>1272</v>
      </c>
      <c r="F103" s="19" t="s">
        <v>1273</v>
      </c>
      <c r="H103" s="161">
        <v>43935</v>
      </c>
      <c r="I103" s="161">
        <v>43935</v>
      </c>
      <c r="J103" s="161">
        <f>+I103+30</f>
        <v>43965</v>
      </c>
      <c r="K103" s="163">
        <v>37343</v>
      </c>
      <c r="L103" s="164">
        <v>0</v>
      </c>
      <c r="M103" s="165">
        <f t="shared" si="6"/>
        <v>37343</v>
      </c>
      <c r="N103" s="19" t="s">
        <v>21</v>
      </c>
      <c r="O103" s="165">
        <f t="shared" si="7"/>
        <v>37343</v>
      </c>
      <c r="P103" s="19" t="s">
        <v>22</v>
      </c>
      <c r="Q103" s="190" t="s">
        <v>1274</v>
      </c>
    </row>
    <row r="104" spans="1:17" x14ac:dyDescent="0.25">
      <c r="A104" s="158">
        <v>2107</v>
      </c>
      <c r="B104" s="187" t="s">
        <v>1275</v>
      </c>
      <c r="C104" s="49" t="s">
        <v>1271</v>
      </c>
      <c r="D104" s="19">
        <v>35572268</v>
      </c>
      <c r="E104" s="160" t="s">
        <v>1272</v>
      </c>
      <c r="F104" s="19" t="s">
        <v>1276</v>
      </c>
      <c r="H104" s="161">
        <v>43943</v>
      </c>
      <c r="I104" s="161">
        <v>43943</v>
      </c>
      <c r="J104" s="161">
        <f t="shared" ref="J104:J167" si="12">+I104+30</f>
        <v>43973</v>
      </c>
      <c r="K104" s="163">
        <v>77600</v>
      </c>
      <c r="L104" s="164">
        <v>0</v>
      </c>
      <c r="M104" s="165">
        <f t="shared" si="6"/>
        <v>77600</v>
      </c>
      <c r="N104" s="19" t="s">
        <v>21</v>
      </c>
      <c r="O104" s="165">
        <f t="shared" si="7"/>
        <v>77600</v>
      </c>
      <c r="P104" s="19" t="s">
        <v>22</v>
      </c>
      <c r="Q104" s="190" t="s">
        <v>1274</v>
      </c>
    </row>
    <row r="105" spans="1:17" x14ac:dyDescent="0.25">
      <c r="A105" s="158">
        <v>2108</v>
      </c>
      <c r="B105" s="187" t="s">
        <v>1277</v>
      </c>
      <c r="C105" s="49" t="s">
        <v>1271</v>
      </c>
      <c r="D105" s="19" t="s">
        <v>1278</v>
      </c>
      <c r="E105" s="160" t="s">
        <v>380</v>
      </c>
      <c r="F105" s="19" t="s">
        <v>1279</v>
      </c>
      <c r="H105" s="161">
        <v>43941</v>
      </c>
      <c r="I105" s="161">
        <v>43941</v>
      </c>
      <c r="J105" s="161">
        <f t="shared" si="12"/>
        <v>43971</v>
      </c>
      <c r="K105" s="163">
        <v>157172</v>
      </c>
      <c r="L105" s="164">
        <v>0</v>
      </c>
      <c r="M105" s="165">
        <f t="shared" si="6"/>
        <v>157172</v>
      </c>
      <c r="N105" s="19" t="s">
        <v>21</v>
      </c>
      <c r="O105" s="165">
        <f t="shared" si="7"/>
        <v>157172</v>
      </c>
      <c r="P105" s="19" t="s">
        <v>22</v>
      </c>
      <c r="Q105" s="190" t="s">
        <v>1274</v>
      </c>
    </row>
    <row r="106" spans="1:17" x14ac:dyDescent="0.25">
      <c r="A106" s="158">
        <v>2109</v>
      </c>
      <c r="B106" s="187" t="s">
        <v>1280</v>
      </c>
      <c r="C106" s="187" t="s">
        <v>24</v>
      </c>
      <c r="D106" s="19">
        <v>11881</v>
      </c>
      <c r="E106" s="160" t="s">
        <v>1281</v>
      </c>
      <c r="F106" s="19" t="s">
        <v>85</v>
      </c>
      <c r="H106" s="161">
        <v>43923</v>
      </c>
      <c r="I106" s="161">
        <v>43923</v>
      </c>
      <c r="J106" s="161">
        <f t="shared" si="12"/>
        <v>43953</v>
      </c>
      <c r="K106" s="163">
        <v>361576</v>
      </c>
      <c r="L106" s="164">
        <v>0</v>
      </c>
      <c r="M106" s="165">
        <f t="shared" si="6"/>
        <v>361576</v>
      </c>
      <c r="N106" s="19" t="s">
        <v>21</v>
      </c>
      <c r="O106" s="165">
        <f t="shared" si="7"/>
        <v>361576</v>
      </c>
      <c r="P106" s="19" t="s">
        <v>22</v>
      </c>
      <c r="Q106" s="19">
        <v>3495</v>
      </c>
    </row>
    <row r="107" spans="1:17" x14ac:dyDescent="0.25">
      <c r="A107" s="158">
        <v>2110</v>
      </c>
      <c r="B107" s="187" t="s">
        <v>1282</v>
      </c>
      <c r="C107" s="49" t="s">
        <v>18</v>
      </c>
      <c r="D107" s="19" t="s">
        <v>1283</v>
      </c>
      <c r="E107" s="160" t="s">
        <v>912</v>
      </c>
      <c r="F107" s="19" t="s">
        <v>1284</v>
      </c>
      <c r="H107" s="161">
        <v>43945</v>
      </c>
      <c r="I107" s="161">
        <v>43945</v>
      </c>
      <c r="J107" s="161">
        <f t="shared" si="12"/>
        <v>43975</v>
      </c>
      <c r="K107" s="163">
        <v>1219217</v>
      </c>
      <c r="L107" s="164">
        <v>0</v>
      </c>
      <c r="M107" s="165">
        <f t="shared" si="6"/>
        <v>1219217</v>
      </c>
      <c r="N107" s="19" t="s">
        <v>28</v>
      </c>
      <c r="O107" s="165">
        <f t="shared" si="7"/>
        <v>1219217</v>
      </c>
      <c r="P107" s="19" t="s">
        <v>29</v>
      </c>
      <c r="Q107" s="19" t="s">
        <v>1285</v>
      </c>
    </row>
    <row r="108" spans="1:17" x14ac:dyDescent="0.25">
      <c r="A108" s="158">
        <v>2111</v>
      </c>
      <c r="B108" s="187" t="s">
        <v>1286</v>
      </c>
      <c r="C108" s="159" t="s">
        <v>24</v>
      </c>
      <c r="D108" s="19" t="s">
        <v>781</v>
      </c>
      <c r="E108" s="160" t="s">
        <v>515</v>
      </c>
      <c r="F108" s="19" t="s">
        <v>1287</v>
      </c>
      <c r="H108" s="161">
        <v>43944</v>
      </c>
      <c r="I108" s="161">
        <v>43944</v>
      </c>
      <c r="J108" s="161">
        <f t="shared" si="12"/>
        <v>43974</v>
      </c>
      <c r="K108" s="163">
        <v>440000</v>
      </c>
      <c r="L108" s="164">
        <v>0</v>
      </c>
      <c r="M108" s="165">
        <f t="shared" si="6"/>
        <v>440000</v>
      </c>
      <c r="N108" s="167" t="s">
        <v>60</v>
      </c>
      <c r="O108" s="165">
        <f t="shared" si="7"/>
        <v>440000</v>
      </c>
      <c r="P108" s="19" t="s">
        <v>55</v>
      </c>
      <c r="Q108" s="19">
        <v>3496</v>
      </c>
    </row>
    <row r="109" spans="1:17" x14ac:dyDescent="0.25">
      <c r="A109" s="158">
        <v>2112</v>
      </c>
      <c r="B109" s="187" t="s">
        <v>1288</v>
      </c>
      <c r="C109" s="49" t="s">
        <v>24</v>
      </c>
      <c r="D109" s="19" t="s">
        <v>1289</v>
      </c>
      <c r="E109" s="160" t="s">
        <v>753</v>
      </c>
      <c r="F109" s="19" t="s">
        <v>1290</v>
      </c>
      <c r="H109" s="161">
        <v>43942</v>
      </c>
      <c r="I109" s="161">
        <v>43942</v>
      </c>
      <c r="J109" s="161">
        <f t="shared" si="12"/>
        <v>43972</v>
      </c>
      <c r="K109" s="163">
        <v>160002</v>
      </c>
      <c r="L109" s="164">
        <v>30400</v>
      </c>
      <c r="M109" s="165">
        <f t="shared" si="6"/>
        <v>190402</v>
      </c>
      <c r="N109" s="19" t="s">
        <v>1145</v>
      </c>
      <c r="O109" s="165">
        <f t="shared" si="7"/>
        <v>160002</v>
      </c>
      <c r="P109" s="19" t="s">
        <v>1145</v>
      </c>
      <c r="Q109" s="19" t="s">
        <v>1291</v>
      </c>
    </row>
    <row r="110" spans="1:17" x14ac:dyDescent="0.25">
      <c r="A110" s="158">
        <v>2113</v>
      </c>
      <c r="B110" s="187" t="s">
        <v>1292</v>
      </c>
      <c r="C110" s="49" t="s">
        <v>24</v>
      </c>
      <c r="D110" s="19" t="s">
        <v>1293</v>
      </c>
      <c r="E110" s="160" t="s">
        <v>753</v>
      </c>
      <c r="F110" s="19" t="s">
        <v>1294</v>
      </c>
      <c r="H110" s="161">
        <v>43942</v>
      </c>
      <c r="I110" s="161">
        <v>43942</v>
      </c>
      <c r="J110" s="161">
        <f t="shared" si="12"/>
        <v>43972</v>
      </c>
      <c r="K110" s="163">
        <v>213945</v>
      </c>
      <c r="L110" s="164">
        <v>40650</v>
      </c>
      <c r="M110" s="165">
        <f t="shared" si="6"/>
        <v>254595</v>
      </c>
      <c r="N110" s="19" t="s">
        <v>1145</v>
      </c>
      <c r="O110" s="165">
        <f t="shared" si="7"/>
        <v>213945</v>
      </c>
      <c r="P110" s="19" t="s">
        <v>1145</v>
      </c>
      <c r="Q110" s="19" t="s">
        <v>1295</v>
      </c>
    </row>
    <row r="111" spans="1:17" x14ac:dyDescent="0.25">
      <c r="A111" s="158">
        <v>2114</v>
      </c>
      <c r="B111" s="187" t="s">
        <v>1296</v>
      </c>
      <c r="C111" s="159" t="s">
        <v>24</v>
      </c>
      <c r="D111" s="19" t="s">
        <v>1297</v>
      </c>
      <c r="E111" s="160" t="s">
        <v>870</v>
      </c>
      <c r="F111" s="19" t="s">
        <v>1298</v>
      </c>
      <c r="H111" s="161">
        <v>43944</v>
      </c>
      <c r="I111" s="161">
        <v>43944</v>
      </c>
      <c r="J111" s="161">
        <f t="shared" si="12"/>
        <v>43974</v>
      </c>
      <c r="K111" s="163">
        <v>450000</v>
      </c>
      <c r="L111" s="164">
        <v>0</v>
      </c>
      <c r="M111" s="165">
        <f t="shared" ref="M111:M167" si="13">K111+L111</f>
        <v>450000</v>
      </c>
      <c r="N111" s="19" t="s">
        <v>1299</v>
      </c>
      <c r="O111" s="165">
        <f t="shared" ref="O111:O167" si="14">K111</f>
        <v>450000</v>
      </c>
      <c r="P111" s="19" t="s">
        <v>494</v>
      </c>
      <c r="Q111" s="19">
        <v>3497</v>
      </c>
    </row>
    <row r="112" spans="1:17" x14ac:dyDescent="0.25">
      <c r="A112" s="158">
        <v>2115</v>
      </c>
      <c r="B112" s="187" t="s">
        <v>1300</v>
      </c>
      <c r="C112" s="148" t="s">
        <v>24</v>
      </c>
      <c r="D112" s="19">
        <v>87720</v>
      </c>
      <c r="E112" s="160" t="s">
        <v>192</v>
      </c>
      <c r="F112" s="19" t="s">
        <v>1301</v>
      </c>
      <c r="H112" s="161">
        <v>43944</v>
      </c>
      <c r="I112" s="161">
        <v>43944</v>
      </c>
      <c r="J112" s="161">
        <f t="shared" si="12"/>
        <v>43974</v>
      </c>
      <c r="K112" s="163">
        <v>2700000</v>
      </c>
      <c r="L112" s="164">
        <v>513000</v>
      </c>
      <c r="M112" s="165">
        <f t="shared" si="13"/>
        <v>3213000</v>
      </c>
      <c r="N112" s="19" t="s">
        <v>289</v>
      </c>
      <c r="O112" s="165">
        <f t="shared" si="14"/>
        <v>2700000</v>
      </c>
      <c r="P112" s="19" t="s">
        <v>29</v>
      </c>
      <c r="Q112" s="19" t="s">
        <v>1302</v>
      </c>
    </row>
    <row r="113" spans="1:17" x14ac:dyDescent="0.25">
      <c r="A113" s="158">
        <v>2116</v>
      </c>
      <c r="B113" s="187" t="s">
        <v>1303</v>
      </c>
      <c r="C113" s="187" t="s">
        <v>24</v>
      </c>
      <c r="D113" s="19" t="s">
        <v>1304</v>
      </c>
      <c r="E113" s="160" t="s">
        <v>1305</v>
      </c>
      <c r="F113" s="19" t="s">
        <v>1306</v>
      </c>
      <c r="H113" s="161">
        <v>43945</v>
      </c>
      <c r="I113" s="161">
        <v>43945</v>
      </c>
      <c r="J113" s="161">
        <f t="shared" si="12"/>
        <v>43975</v>
      </c>
      <c r="K113" s="163">
        <v>976500</v>
      </c>
      <c r="L113" s="164">
        <v>0</v>
      </c>
      <c r="M113" s="165">
        <f t="shared" si="13"/>
        <v>976500</v>
      </c>
      <c r="N113" s="191" t="s">
        <v>147</v>
      </c>
      <c r="O113" s="165">
        <f t="shared" si="14"/>
        <v>976500</v>
      </c>
      <c r="P113" s="19" t="s">
        <v>36</v>
      </c>
      <c r="Q113" s="19">
        <v>3498</v>
      </c>
    </row>
    <row r="114" spans="1:17" x14ac:dyDescent="0.25">
      <c r="A114" s="158">
        <v>2117</v>
      </c>
      <c r="B114" s="187" t="s">
        <v>1307</v>
      </c>
      <c r="C114" s="159" t="s">
        <v>24</v>
      </c>
      <c r="D114" s="19" t="s">
        <v>1308</v>
      </c>
      <c r="E114" s="160" t="s">
        <v>300</v>
      </c>
      <c r="F114" s="19" t="s">
        <v>1309</v>
      </c>
      <c r="H114" s="161">
        <v>43929</v>
      </c>
      <c r="I114" s="161">
        <v>43929</v>
      </c>
      <c r="J114" s="161">
        <f t="shared" si="12"/>
        <v>43959</v>
      </c>
      <c r="K114" s="163">
        <v>160000</v>
      </c>
      <c r="L114" s="164">
        <v>30400</v>
      </c>
      <c r="M114" s="165">
        <f t="shared" si="13"/>
        <v>190400</v>
      </c>
      <c r="N114" s="19" t="s">
        <v>144</v>
      </c>
      <c r="O114" s="165">
        <f t="shared" si="14"/>
        <v>160000</v>
      </c>
      <c r="P114" s="19" t="s">
        <v>29</v>
      </c>
      <c r="Q114" s="19">
        <v>3499</v>
      </c>
    </row>
    <row r="115" spans="1:17" x14ac:dyDescent="0.25">
      <c r="A115" s="158">
        <v>2118</v>
      </c>
      <c r="B115" s="187" t="s">
        <v>1310</v>
      </c>
      <c r="C115" s="159" t="s">
        <v>24</v>
      </c>
      <c r="D115" s="19">
        <v>41392</v>
      </c>
      <c r="E115" s="160" t="s">
        <v>859</v>
      </c>
      <c r="F115" s="19" t="s">
        <v>1311</v>
      </c>
      <c r="H115" s="161">
        <v>43942</v>
      </c>
      <c r="I115" s="161">
        <v>43942</v>
      </c>
      <c r="J115" s="161">
        <f t="shared" si="12"/>
        <v>43972</v>
      </c>
      <c r="K115" s="163">
        <v>553276</v>
      </c>
      <c r="L115" s="164">
        <v>105122</v>
      </c>
      <c r="M115" s="165">
        <f t="shared" si="13"/>
        <v>658398</v>
      </c>
      <c r="N115" s="19" t="s">
        <v>1312</v>
      </c>
      <c r="O115" s="165">
        <f t="shared" si="14"/>
        <v>553276</v>
      </c>
      <c r="P115" s="19" t="s">
        <v>1017</v>
      </c>
      <c r="Q115" s="19">
        <v>3500</v>
      </c>
    </row>
    <row r="116" spans="1:17" x14ac:dyDescent="0.25">
      <c r="A116" s="158">
        <v>2119</v>
      </c>
      <c r="B116" s="187" t="s">
        <v>1313</v>
      </c>
      <c r="C116" s="159" t="s">
        <v>24</v>
      </c>
      <c r="D116" s="19">
        <v>41393</v>
      </c>
      <c r="E116" s="160" t="s">
        <v>859</v>
      </c>
      <c r="F116" s="19" t="s">
        <v>1314</v>
      </c>
      <c r="H116" s="161">
        <v>43942</v>
      </c>
      <c r="I116" s="161">
        <v>43942</v>
      </c>
      <c r="J116" s="161">
        <f t="shared" si="12"/>
        <v>43972</v>
      </c>
      <c r="K116" s="163">
        <v>401710</v>
      </c>
      <c r="L116" s="164">
        <v>76325</v>
      </c>
      <c r="M116" s="165">
        <f t="shared" si="13"/>
        <v>478035</v>
      </c>
      <c r="N116" s="19" t="s">
        <v>278</v>
      </c>
      <c r="O116" s="165">
        <f t="shared" si="14"/>
        <v>401710</v>
      </c>
      <c r="P116" s="19" t="s">
        <v>36</v>
      </c>
      <c r="Q116" s="19">
        <v>3501</v>
      </c>
    </row>
    <row r="117" spans="1:17" x14ac:dyDescent="0.25">
      <c r="A117" s="158">
        <v>2120</v>
      </c>
      <c r="B117" s="187" t="s">
        <v>1315</v>
      </c>
      <c r="C117" s="159" t="s">
        <v>24</v>
      </c>
      <c r="D117" s="19">
        <v>41394</v>
      </c>
      <c r="E117" s="160" t="s">
        <v>859</v>
      </c>
      <c r="F117" s="19" t="s">
        <v>1316</v>
      </c>
      <c r="H117" s="161">
        <v>43942</v>
      </c>
      <c r="I117" s="161">
        <v>43942</v>
      </c>
      <c r="J117" s="161">
        <f t="shared" si="12"/>
        <v>43972</v>
      </c>
      <c r="K117" s="163">
        <v>95366</v>
      </c>
      <c r="L117" s="164">
        <v>18120</v>
      </c>
      <c r="M117" s="165">
        <f t="shared" si="13"/>
        <v>113486</v>
      </c>
      <c r="N117" s="19" t="s">
        <v>278</v>
      </c>
      <c r="O117" s="165">
        <f t="shared" si="14"/>
        <v>95366</v>
      </c>
      <c r="P117" s="19" t="s">
        <v>36</v>
      </c>
      <c r="Q117" s="19">
        <v>3502</v>
      </c>
    </row>
    <row r="118" spans="1:17" x14ac:dyDescent="0.25">
      <c r="A118" s="158">
        <v>2121</v>
      </c>
      <c r="B118" s="187" t="s">
        <v>1317</v>
      </c>
      <c r="C118" s="187" t="s">
        <v>24</v>
      </c>
      <c r="D118" s="19" t="s">
        <v>1318</v>
      </c>
      <c r="E118" s="160" t="s">
        <v>71</v>
      </c>
      <c r="F118" s="19" t="s">
        <v>1214</v>
      </c>
      <c r="H118" s="161">
        <v>43972</v>
      </c>
      <c r="I118" s="161">
        <v>43972</v>
      </c>
      <c r="J118" s="161">
        <f t="shared" si="12"/>
        <v>44002</v>
      </c>
      <c r="K118" s="163">
        <v>934128</v>
      </c>
      <c r="L118" s="164">
        <v>177484.32</v>
      </c>
      <c r="M118" s="165">
        <f t="shared" si="13"/>
        <v>1111612.32</v>
      </c>
      <c r="N118" s="19" t="s">
        <v>73</v>
      </c>
      <c r="O118" s="165">
        <f t="shared" si="14"/>
        <v>934128</v>
      </c>
      <c r="P118" s="19" t="s">
        <v>36</v>
      </c>
      <c r="Q118" s="19">
        <v>3504</v>
      </c>
    </row>
    <row r="119" spans="1:17" x14ac:dyDescent="0.25">
      <c r="A119" s="158">
        <v>2122</v>
      </c>
      <c r="B119" s="187" t="s">
        <v>1319</v>
      </c>
      <c r="C119" s="159" t="s">
        <v>24</v>
      </c>
      <c r="D119" s="19" t="s">
        <v>1320</v>
      </c>
      <c r="E119" s="160" t="s">
        <v>1321</v>
      </c>
      <c r="F119" s="19" t="s">
        <v>1322</v>
      </c>
      <c r="H119" s="161">
        <v>43943</v>
      </c>
      <c r="I119" s="161">
        <v>43943</v>
      </c>
      <c r="J119" s="161">
        <f t="shared" si="12"/>
        <v>43973</v>
      </c>
      <c r="K119" s="163">
        <v>1288687</v>
      </c>
      <c r="L119" s="164"/>
      <c r="M119" s="165">
        <f t="shared" si="13"/>
        <v>1288687</v>
      </c>
      <c r="N119" s="19" t="s">
        <v>1323</v>
      </c>
      <c r="O119" s="165">
        <f t="shared" si="14"/>
        <v>1288687</v>
      </c>
      <c r="P119" s="19" t="s">
        <v>1324</v>
      </c>
      <c r="Q119" s="19">
        <v>3503</v>
      </c>
    </row>
    <row r="120" spans="1:17" x14ac:dyDescent="0.25">
      <c r="A120" s="158">
        <v>2123</v>
      </c>
      <c r="B120" s="187" t="s">
        <v>1325</v>
      </c>
      <c r="C120" s="159" t="s">
        <v>24</v>
      </c>
      <c r="D120" s="19" t="s">
        <v>1326</v>
      </c>
      <c r="E120" s="160" t="s">
        <v>1327</v>
      </c>
      <c r="F120" s="19" t="s">
        <v>1328</v>
      </c>
      <c r="H120" s="161">
        <v>43942</v>
      </c>
      <c r="I120" s="161">
        <v>43942</v>
      </c>
      <c r="J120" s="161">
        <f t="shared" si="12"/>
        <v>43972</v>
      </c>
      <c r="K120" s="163">
        <v>5202000</v>
      </c>
      <c r="L120" s="164"/>
      <c r="M120" s="165">
        <f t="shared" si="13"/>
        <v>5202000</v>
      </c>
      <c r="N120" s="19" t="s">
        <v>1323</v>
      </c>
      <c r="O120" s="165">
        <f t="shared" si="14"/>
        <v>5202000</v>
      </c>
      <c r="P120" s="19" t="s">
        <v>36</v>
      </c>
      <c r="Q120" s="19">
        <v>3505</v>
      </c>
    </row>
    <row r="121" spans="1:17" x14ac:dyDescent="0.25">
      <c r="A121" s="158">
        <v>2124</v>
      </c>
      <c r="B121" s="187" t="s">
        <v>1329</v>
      </c>
      <c r="C121" s="159" t="s">
        <v>24</v>
      </c>
      <c r="D121" s="19">
        <v>3001</v>
      </c>
      <c r="E121" s="160" t="s">
        <v>1330</v>
      </c>
      <c r="F121" s="19" t="s">
        <v>1331</v>
      </c>
      <c r="H121" s="161">
        <v>43943</v>
      </c>
      <c r="I121" s="161">
        <v>43943</v>
      </c>
      <c r="J121" s="161">
        <f t="shared" si="12"/>
        <v>43973</v>
      </c>
      <c r="K121" s="163">
        <v>8721689</v>
      </c>
      <c r="L121" s="164"/>
      <c r="M121" s="165">
        <f t="shared" si="13"/>
        <v>8721689</v>
      </c>
      <c r="N121" s="19" t="s">
        <v>60</v>
      </c>
      <c r="O121" s="165">
        <f t="shared" si="14"/>
        <v>8721689</v>
      </c>
      <c r="P121" s="19" t="s">
        <v>55</v>
      </c>
      <c r="Q121" s="19">
        <v>3506</v>
      </c>
    </row>
    <row r="122" spans="1:17" x14ac:dyDescent="0.25">
      <c r="A122" s="158">
        <v>2125</v>
      </c>
      <c r="B122" s="187" t="s">
        <v>1332</v>
      </c>
      <c r="C122" s="159" t="s">
        <v>24</v>
      </c>
      <c r="D122" s="19" t="s">
        <v>1333</v>
      </c>
      <c r="E122" s="160" t="s">
        <v>1334</v>
      </c>
      <c r="F122" s="19" t="s">
        <v>1335</v>
      </c>
      <c r="H122" s="161">
        <v>43941</v>
      </c>
      <c r="I122" s="161">
        <v>43941</v>
      </c>
      <c r="J122" s="161">
        <f t="shared" si="12"/>
        <v>43971</v>
      </c>
      <c r="K122" s="163">
        <v>960000</v>
      </c>
      <c r="L122" s="164">
        <v>182400</v>
      </c>
      <c r="M122" s="165">
        <f t="shared" si="13"/>
        <v>1142400</v>
      </c>
      <c r="N122" s="19" t="s">
        <v>204</v>
      </c>
      <c r="O122" s="165">
        <f t="shared" si="14"/>
        <v>960000</v>
      </c>
      <c r="P122" s="19" t="s">
        <v>195</v>
      </c>
      <c r="Q122" s="19" t="s">
        <v>1336</v>
      </c>
    </row>
    <row r="123" spans="1:17" x14ac:dyDescent="0.25">
      <c r="A123" s="158">
        <v>2126</v>
      </c>
      <c r="B123" s="187" t="s">
        <v>1337</v>
      </c>
      <c r="C123" s="159" t="s">
        <v>24</v>
      </c>
      <c r="D123" s="19" t="s">
        <v>1338</v>
      </c>
      <c r="E123" s="160" t="s">
        <v>233</v>
      </c>
      <c r="F123" s="19" t="s">
        <v>1339</v>
      </c>
      <c r="H123" s="161">
        <v>43945</v>
      </c>
      <c r="I123" s="161">
        <v>43945</v>
      </c>
      <c r="J123" s="161">
        <f t="shared" si="12"/>
        <v>43975</v>
      </c>
      <c r="K123" s="163">
        <v>13499819</v>
      </c>
      <c r="L123" s="164">
        <v>2564965</v>
      </c>
      <c r="M123" s="165">
        <f t="shared" si="13"/>
        <v>16064784</v>
      </c>
      <c r="N123" s="19" t="s">
        <v>290</v>
      </c>
      <c r="O123" s="165">
        <f t="shared" si="14"/>
        <v>13499819</v>
      </c>
      <c r="P123" s="19" t="s">
        <v>291</v>
      </c>
      <c r="Q123" s="19">
        <v>3507</v>
      </c>
    </row>
    <row r="124" spans="1:17" x14ac:dyDescent="0.25">
      <c r="A124" s="158">
        <v>2127</v>
      </c>
      <c r="B124" s="187" t="s">
        <v>1340</v>
      </c>
      <c r="C124" s="159" t="s">
        <v>24</v>
      </c>
      <c r="D124" s="19" t="s">
        <v>1341</v>
      </c>
      <c r="E124" s="160" t="s">
        <v>967</v>
      </c>
      <c r="F124" s="19" t="s">
        <v>1342</v>
      </c>
      <c r="H124" s="161">
        <v>43945</v>
      </c>
      <c r="I124" s="161">
        <v>43945</v>
      </c>
      <c r="J124" s="161">
        <f t="shared" si="12"/>
        <v>43975</v>
      </c>
      <c r="K124" s="163">
        <v>27356400</v>
      </c>
      <c r="L124" s="164"/>
      <c r="M124" s="165">
        <f t="shared" si="13"/>
        <v>27356400</v>
      </c>
      <c r="N124" s="19" t="s">
        <v>154</v>
      </c>
      <c r="O124" s="165">
        <f t="shared" si="14"/>
        <v>27356400</v>
      </c>
      <c r="P124" s="19" t="s">
        <v>55</v>
      </c>
      <c r="Q124" s="19">
        <v>3508</v>
      </c>
    </row>
    <row r="125" spans="1:17" x14ac:dyDescent="0.25">
      <c r="A125" s="119">
        <v>2128</v>
      </c>
      <c r="B125" s="169" t="s">
        <v>1343</v>
      </c>
      <c r="C125" s="169" t="s">
        <v>24</v>
      </c>
      <c r="D125" s="170">
        <v>1053226</v>
      </c>
      <c r="E125" s="170" t="s">
        <v>493</v>
      </c>
      <c r="F125" s="170" t="s">
        <v>1344</v>
      </c>
      <c r="G125" s="160"/>
      <c r="H125" s="171">
        <v>43946</v>
      </c>
      <c r="I125" s="171">
        <v>43946</v>
      </c>
      <c r="J125" s="171">
        <f>+I125+30</f>
        <v>43976</v>
      </c>
      <c r="K125" s="173">
        <v>9200000</v>
      </c>
      <c r="L125" s="192"/>
      <c r="M125" s="175">
        <f>K125+L125</f>
        <v>9200000</v>
      </c>
      <c r="N125" s="19" t="s">
        <v>1323</v>
      </c>
      <c r="O125" s="165">
        <v>5800000</v>
      </c>
      <c r="P125" s="19" t="s">
        <v>55</v>
      </c>
      <c r="Q125" s="19">
        <v>3509</v>
      </c>
    </row>
    <row r="126" spans="1:17" x14ac:dyDescent="0.25">
      <c r="A126" s="119"/>
      <c r="B126" s="169"/>
      <c r="C126" s="169"/>
      <c r="D126" s="170"/>
      <c r="E126" s="170"/>
      <c r="F126" s="170"/>
      <c r="G126" s="160"/>
      <c r="H126" s="171"/>
      <c r="I126" s="171"/>
      <c r="J126" s="171"/>
      <c r="K126" s="173"/>
      <c r="L126" s="192"/>
      <c r="M126" s="175"/>
      <c r="N126" s="19" t="s">
        <v>79</v>
      </c>
      <c r="O126" s="165">
        <v>3400000</v>
      </c>
      <c r="P126" s="19" t="s">
        <v>55</v>
      </c>
      <c r="Q126" s="19">
        <v>3509</v>
      </c>
    </row>
    <row r="127" spans="1:17" x14ac:dyDescent="0.25">
      <c r="A127" s="158">
        <v>2129</v>
      </c>
      <c r="B127" s="187" t="s">
        <v>1345</v>
      </c>
      <c r="C127" s="187" t="s">
        <v>24</v>
      </c>
      <c r="D127" s="19" t="s">
        <v>1346</v>
      </c>
      <c r="E127" s="160" t="s">
        <v>71</v>
      </c>
      <c r="F127" s="19" t="s">
        <v>1347</v>
      </c>
      <c r="H127" s="161">
        <v>43944</v>
      </c>
      <c r="I127" s="161">
        <v>43944</v>
      </c>
      <c r="J127" s="161">
        <f t="shared" si="12"/>
        <v>43974</v>
      </c>
      <c r="K127" s="163">
        <v>224976</v>
      </c>
      <c r="L127" s="164">
        <v>42745.440000000002</v>
      </c>
      <c r="M127" s="165">
        <f t="shared" si="13"/>
        <v>267721.44</v>
      </c>
      <c r="N127" s="19" t="s">
        <v>73</v>
      </c>
      <c r="O127" s="165">
        <f t="shared" si="14"/>
        <v>224976</v>
      </c>
      <c r="P127" s="19" t="s">
        <v>36</v>
      </c>
      <c r="Q127" s="19">
        <v>3510</v>
      </c>
    </row>
    <row r="128" spans="1:17" x14ac:dyDescent="0.25">
      <c r="A128" s="158">
        <v>2130</v>
      </c>
      <c r="B128" s="187" t="s">
        <v>1348</v>
      </c>
      <c r="C128" s="159" t="s">
        <v>24</v>
      </c>
      <c r="D128" s="19" t="s">
        <v>1349</v>
      </c>
      <c r="E128" s="160" t="s">
        <v>529</v>
      </c>
      <c r="F128" s="19" t="s">
        <v>1350</v>
      </c>
      <c r="H128" s="161">
        <v>43945</v>
      </c>
      <c r="I128" s="161">
        <v>43945</v>
      </c>
      <c r="J128" s="161">
        <f t="shared" si="12"/>
        <v>43975</v>
      </c>
      <c r="K128" s="163">
        <v>8497134</v>
      </c>
      <c r="L128" s="164">
        <v>161446</v>
      </c>
      <c r="M128" s="165">
        <f t="shared" si="13"/>
        <v>8658580</v>
      </c>
      <c r="N128" s="19" t="s">
        <v>60</v>
      </c>
      <c r="O128" s="165">
        <f t="shared" si="14"/>
        <v>8497134</v>
      </c>
      <c r="P128" s="19" t="s">
        <v>55</v>
      </c>
      <c r="Q128" s="19">
        <v>3511</v>
      </c>
    </row>
    <row r="129" spans="1:17" x14ac:dyDescent="0.25">
      <c r="A129" s="119">
        <v>2131</v>
      </c>
      <c r="B129" s="193" t="s">
        <v>1351</v>
      </c>
      <c r="C129" s="127" t="s">
        <v>721</v>
      </c>
      <c r="D129" s="170" t="s">
        <v>1352</v>
      </c>
      <c r="E129" s="170" t="s">
        <v>1353</v>
      </c>
      <c r="F129" s="170" t="s">
        <v>1354</v>
      </c>
      <c r="G129" s="160"/>
      <c r="H129" s="171">
        <v>43944</v>
      </c>
      <c r="I129" s="171">
        <v>43944</v>
      </c>
      <c r="J129" s="171">
        <f t="shared" si="12"/>
        <v>43974</v>
      </c>
      <c r="K129" s="173">
        <v>219800</v>
      </c>
      <c r="L129" s="192"/>
      <c r="M129" s="175">
        <f t="shared" si="13"/>
        <v>219800</v>
      </c>
      <c r="N129" s="19" t="s">
        <v>204</v>
      </c>
      <c r="O129" s="194">
        <v>7850</v>
      </c>
      <c r="P129" s="19" t="s">
        <v>195</v>
      </c>
      <c r="Q129" s="19" t="s">
        <v>1355</v>
      </c>
    </row>
    <row r="130" spans="1:17" x14ac:dyDescent="0.25">
      <c r="A130" s="119"/>
      <c r="B130" s="193"/>
      <c r="C130" s="127"/>
      <c r="D130" s="170"/>
      <c r="E130" s="170"/>
      <c r="F130" s="170"/>
      <c r="G130" s="160"/>
      <c r="H130" s="171"/>
      <c r="I130" s="171"/>
      <c r="J130" s="171"/>
      <c r="K130" s="173"/>
      <c r="L130" s="192"/>
      <c r="M130" s="175"/>
      <c r="N130" s="19" t="s">
        <v>186</v>
      </c>
      <c r="O130" s="176">
        <v>7850</v>
      </c>
      <c r="P130" s="19" t="s">
        <v>29</v>
      </c>
      <c r="Q130" s="19" t="s">
        <v>1355</v>
      </c>
    </row>
    <row r="131" spans="1:17" x14ac:dyDescent="0.25">
      <c r="A131" s="119"/>
      <c r="B131" s="193"/>
      <c r="C131" s="127"/>
      <c r="D131" s="170"/>
      <c r="E131" s="170"/>
      <c r="F131" s="170"/>
      <c r="G131" s="160"/>
      <c r="H131" s="171"/>
      <c r="I131" s="171"/>
      <c r="J131" s="171"/>
      <c r="K131" s="173"/>
      <c r="L131" s="192"/>
      <c r="M131" s="175"/>
      <c r="N131" s="19" t="s">
        <v>218</v>
      </c>
      <c r="O131" s="176">
        <v>7850</v>
      </c>
      <c r="P131" s="19" t="s">
        <v>29</v>
      </c>
      <c r="Q131" s="19" t="s">
        <v>1355</v>
      </c>
    </row>
    <row r="132" spans="1:17" x14ac:dyDescent="0.25">
      <c r="A132" s="119"/>
      <c r="B132" s="193"/>
      <c r="C132" s="127"/>
      <c r="D132" s="170"/>
      <c r="E132" s="170"/>
      <c r="F132" s="170"/>
      <c r="G132" s="160"/>
      <c r="H132" s="171"/>
      <c r="I132" s="171"/>
      <c r="J132" s="171"/>
      <c r="K132" s="173"/>
      <c r="L132" s="192"/>
      <c r="M132" s="175"/>
      <c r="N132" s="19" t="s">
        <v>117</v>
      </c>
      <c r="O132" s="176">
        <v>15700</v>
      </c>
      <c r="P132" s="19" t="s">
        <v>29</v>
      </c>
      <c r="Q132" s="19" t="s">
        <v>1355</v>
      </c>
    </row>
    <row r="133" spans="1:17" x14ac:dyDescent="0.25">
      <c r="A133" s="119"/>
      <c r="B133" s="193"/>
      <c r="C133" s="127"/>
      <c r="D133" s="170"/>
      <c r="E133" s="170"/>
      <c r="F133" s="170"/>
      <c r="G133" s="160"/>
      <c r="H133" s="171"/>
      <c r="I133" s="171"/>
      <c r="J133" s="171"/>
      <c r="K133" s="173"/>
      <c r="L133" s="192"/>
      <c r="M133" s="175"/>
      <c r="N133" s="19" t="s">
        <v>289</v>
      </c>
      <c r="O133" s="176">
        <v>15700</v>
      </c>
      <c r="P133" s="19" t="s">
        <v>29</v>
      </c>
      <c r="Q133" s="19" t="s">
        <v>1355</v>
      </c>
    </row>
    <row r="134" spans="1:17" x14ac:dyDescent="0.25">
      <c r="A134" s="119"/>
      <c r="B134" s="193"/>
      <c r="C134" s="127"/>
      <c r="D134" s="170"/>
      <c r="E134" s="170"/>
      <c r="F134" s="170"/>
      <c r="G134" s="160"/>
      <c r="H134" s="171"/>
      <c r="I134" s="171"/>
      <c r="J134" s="171"/>
      <c r="K134" s="173"/>
      <c r="L134" s="192"/>
      <c r="M134" s="175"/>
      <c r="N134" s="19" t="s">
        <v>28</v>
      </c>
      <c r="O134" s="176">
        <v>70650</v>
      </c>
      <c r="P134" s="19" t="s">
        <v>29</v>
      </c>
      <c r="Q134" s="19" t="s">
        <v>1355</v>
      </c>
    </row>
    <row r="135" spans="1:17" x14ac:dyDescent="0.25">
      <c r="A135" s="119"/>
      <c r="B135" s="193"/>
      <c r="C135" s="127"/>
      <c r="D135" s="170"/>
      <c r="E135" s="170"/>
      <c r="F135" s="170"/>
      <c r="G135" s="160"/>
      <c r="H135" s="171"/>
      <c r="I135" s="171"/>
      <c r="J135" s="171"/>
      <c r="K135" s="173"/>
      <c r="L135" s="192"/>
      <c r="M135" s="175"/>
      <c r="N135" s="19" t="s">
        <v>187</v>
      </c>
      <c r="O135" s="176">
        <v>15700</v>
      </c>
      <c r="P135" s="19" t="s">
        <v>29</v>
      </c>
      <c r="Q135" s="19" t="s">
        <v>1355</v>
      </c>
    </row>
    <row r="136" spans="1:17" x14ac:dyDescent="0.25">
      <c r="A136" s="119"/>
      <c r="B136" s="193"/>
      <c r="C136" s="127"/>
      <c r="D136" s="170"/>
      <c r="E136" s="170"/>
      <c r="F136" s="170"/>
      <c r="G136" s="160"/>
      <c r="H136" s="171"/>
      <c r="I136" s="171"/>
      <c r="J136" s="171"/>
      <c r="K136" s="173"/>
      <c r="L136" s="192"/>
      <c r="M136" s="175"/>
      <c r="N136" s="19" t="s">
        <v>144</v>
      </c>
      <c r="O136" s="176">
        <v>23550</v>
      </c>
      <c r="P136" s="19" t="s">
        <v>29</v>
      </c>
      <c r="Q136" s="19" t="s">
        <v>1355</v>
      </c>
    </row>
    <row r="137" spans="1:17" x14ac:dyDescent="0.25">
      <c r="A137" s="119"/>
      <c r="B137" s="193"/>
      <c r="C137" s="127"/>
      <c r="D137" s="170"/>
      <c r="E137" s="170"/>
      <c r="F137" s="170"/>
      <c r="G137" s="160"/>
      <c r="H137" s="171"/>
      <c r="I137" s="171"/>
      <c r="J137" s="171"/>
      <c r="K137" s="173"/>
      <c r="L137" s="192"/>
      <c r="M137" s="175"/>
      <c r="N137" s="19" t="s">
        <v>60</v>
      </c>
      <c r="O137" s="176">
        <v>15700</v>
      </c>
      <c r="P137" s="19" t="s">
        <v>55</v>
      </c>
      <c r="Q137" s="19" t="s">
        <v>1355</v>
      </c>
    </row>
    <row r="138" spans="1:17" x14ac:dyDescent="0.25">
      <c r="A138" s="119"/>
      <c r="B138" s="193"/>
      <c r="C138" s="127"/>
      <c r="D138" s="170"/>
      <c r="E138" s="170"/>
      <c r="F138" s="170"/>
      <c r="G138" s="160"/>
      <c r="H138" s="171"/>
      <c r="I138" s="171"/>
      <c r="J138" s="171"/>
      <c r="K138" s="173"/>
      <c r="L138" s="192"/>
      <c r="M138" s="175"/>
      <c r="N138" s="19" t="s">
        <v>171</v>
      </c>
      <c r="O138" s="176">
        <v>31400</v>
      </c>
      <c r="P138" s="19" t="s">
        <v>55</v>
      </c>
      <c r="Q138" s="19" t="s">
        <v>1355</v>
      </c>
    </row>
    <row r="139" spans="1:17" x14ac:dyDescent="0.25">
      <c r="A139" s="119"/>
      <c r="B139" s="193"/>
      <c r="C139" s="127"/>
      <c r="D139" s="170"/>
      <c r="E139" s="170"/>
      <c r="F139" s="170"/>
      <c r="G139" s="160"/>
      <c r="H139" s="171"/>
      <c r="I139" s="171"/>
      <c r="J139" s="171"/>
      <c r="K139" s="173"/>
      <c r="L139" s="192"/>
      <c r="M139" s="175"/>
      <c r="N139" s="19" t="s">
        <v>54</v>
      </c>
      <c r="O139" s="176">
        <v>7850</v>
      </c>
      <c r="P139" s="19" t="s">
        <v>55</v>
      </c>
      <c r="Q139" s="19" t="s">
        <v>1355</v>
      </c>
    </row>
    <row r="140" spans="1:17" x14ac:dyDescent="0.25">
      <c r="A140" s="119">
        <v>2132</v>
      </c>
      <c r="B140" s="193" t="s">
        <v>1356</v>
      </c>
      <c r="C140" s="127" t="s">
        <v>721</v>
      </c>
      <c r="D140" s="170" t="s">
        <v>1357</v>
      </c>
      <c r="E140" s="170" t="s">
        <v>1353</v>
      </c>
      <c r="F140" s="170" t="s">
        <v>1358</v>
      </c>
      <c r="G140" s="160"/>
      <c r="H140" s="171">
        <v>43944</v>
      </c>
      <c r="I140" s="171">
        <v>43944</v>
      </c>
      <c r="J140" s="171">
        <f t="shared" si="12"/>
        <v>43974</v>
      </c>
      <c r="K140" s="173">
        <v>234000</v>
      </c>
      <c r="L140" s="192"/>
      <c r="M140" s="175">
        <f t="shared" si="13"/>
        <v>234000</v>
      </c>
      <c r="N140" s="19" t="s">
        <v>204</v>
      </c>
      <c r="O140" s="165">
        <v>8357.1428571428569</v>
      </c>
      <c r="P140" s="19" t="s">
        <v>195</v>
      </c>
      <c r="Q140" s="19" t="s">
        <v>1355</v>
      </c>
    </row>
    <row r="141" spans="1:17" x14ac:dyDescent="0.25">
      <c r="A141" s="119"/>
      <c r="B141" s="193"/>
      <c r="C141" s="127"/>
      <c r="D141" s="170"/>
      <c r="E141" s="170"/>
      <c r="F141" s="170"/>
      <c r="G141" s="160"/>
      <c r="H141" s="171"/>
      <c r="I141" s="171"/>
      <c r="J141" s="171"/>
      <c r="K141" s="173"/>
      <c r="L141" s="192"/>
      <c r="M141" s="175"/>
      <c r="N141" s="19" t="s">
        <v>186</v>
      </c>
      <c r="O141" s="165">
        <v>8357.1428571428569</v>
      </c>
      <c r="P141" s="19" t="s">
        <v>29</v>
      </c>
      <c r="Q141" s="19" t="s">
        <v>1355</v>
      </c>
    </row>
    <row r="142" spans="1:17" x14ac:dyDescent="0.25">
      <c r="A142" s="119"/>
      <c r="B142" s="193"/>
      <c r="C142" s="127"/>
      <c r="D142" s="170"/>
      <c r="E142" s="170"/>
      <c r="F142" s="170"/>
      <c r="G142" s="160"/>
      <c r="H142" s="171"/>
      <c r="I142" s="171"/>
      <c r="J142" s="171"/>
      <c r="K142" s="173"/>
      <c r="L142" s="192"/>
      <c r="M142" s="175"/>
      <c r="N142" s="19" t="s">
        <v>218</v>
      </c>
      <c r="O142" s="165">
        <v>8357.1428571428569</v>
      </c>
      <c r="P142" s="19" t="s">
        <v>29</v>
      </c>
      <c r="Q142" s="19" t="s">
        <v>1355</v>
      </c>
    </row>
    <row r="143" spans="1:17" x14ac:dyDescent="0.25">
      <c r="A143" s="119"/>
      <c r="B143" s="193"/>
      <c r="C143" s="127"/>
      <c r="D143" s="170"/>
      <c r="E143" s="170"/>
      <c r="F143" s="170"/>
      <c r="G143" s="160"/>
      <c r="H143" s="171"/>
      <c r="I143" s="171"/>
      <c r="J143" s="171"/>
      <c r="K143" s="173"/>
      <c r="L143" s="192"/>
      <c r="M143" s="175"/>
      <c r="N143" s="19" t="s">
        <v>117</v>
      </c>
      <c r="O143" s="165">
        <v>16714.285714285714</v>
      </c>
      <c r="P143" s="19" t="s">
        <v>29</v>
      </c>
      <c r="Q143" s="19" t="s">
        <v>1355</v>
      </c>
    </row>
    <row r="144" spans="1:17" x14ac:dyDescent="0.25">
      <c r="A144" s="119"/>
      <c r="B144" s="193"/>
      <c r="C144" s="127"/>
      <c r="D144" s="170"/>
      <c r="E144" s="170"/>
      <c r="F144" s="170"/>
      <c r="G144" s="160"/>
      <c r="H144" s="171"/>
      <c r="I144" s="171"/>
      <c r="J144" s="171"/>
      <c r="K144" s="173"/>
      <c r="L144" s="192"/>
      <c r="M144" s="175"/>
      <c r="N144" s="19" t="s">
        <v>289</v>
      </c>
      <c r="O144" s="165">
        <v>16714.285714285714</v>
      </c>
      <c r="P144" s="19" t="s">
        <v>29</v>
      </c>
      <c r="Q144" s="19" t="s">
        <v>1355</v>
      </c>
    </row>
    <row r="145" spans="1:17" x14ac:dyDescent="0.25">
      <c r="A145" s="119"/>
      <c r="B145" s="193"/>
      <c r="C145" s="127"/>
      <c r="D145" s="170"/>
      <c r="E145" s="170"/>
      <c r="F145" s="170"/>
      <c r="G145" s="160"/>
      <c r="H145" s="171"/>
      <c r="I145" s="171"/>
      <c r="J145" s="171"/>
      <c r="K145" s="173"/>
      <c r="L145" s="192"/>
      <c r="M145" s="175"/>
      <c r="N145" s="19" t="s">
        <v>28</v>
      </c>
      <c r="O145" s="165">
        <v>75214.28571428571</v>
      </c>
      <c r="P145" s="19" t="s">
        <v>29</v>
      </c>
      <c r="Q145" s="19" t="s">
        <v>1355</v>
      </c>
    </row>
    <row r="146" spans="1:17" x14ac:dyDescent="0.25">
      <c r="A146" s="119"/>
      <c r="B146" s="193"/>
      <c r="C146" s="127"/>
      <c r="D146" s="170"/>
      <c r="E146" s="170"/>
      <c r="F146" s="170"/>
      <c r="G146" s="160"/>
      <c r="H146" s="171"/>
      <c r="I146" s="171"/>
      <c r="J146" s="171"/>
      <c r="K146" s="173"/>
      <c r="L146" s="192"/>
      <c r="M146" s="175"/>
      <c r="N146" s="19" t="s">
        <v>187</v>
      </c>
      <c r="O146" s="165">
        <v>16714.285714285714</v>
      </c>
      <c r="P146" s="19" t="s">
        <v>29</v>
      </c>
      <c r="Q146" s="19" t="s">
        <v>1355</v>
      </c>
    </row>
    <row r="147" spans="1:17" x14ac:dyDescent="0.25">
      <c r="A147" s="119"/>
      <c r="B147" s="193"/>
      <c r="C147" s="127"/>
      <c r="D147" s="170"/>
      <c r="E147" s="170"/>
      <c r="F147" s="170"/>
      <c r="G147" s="160"/>
      <c r="H147" s="171"/>
      <c r="I147" s="171"/>
      <c r="J147" s="171"/>
      <c r="K147" s="173"/>
      <c r="L147" s="192"/>
      <c r="M147" s="175"/>
      <c r="N147" s="19" t="s">
        <v>144</v>
      </c>
      <c r="O147" s="165">
        <v>25071.428571428572</v>
      </c>
      <c r="P147" s="19" t="s">
        <v>29</v>
      </c>
      <c r="Q147" s="19" t="s">
        <v>1355</v>
      </c>
    </row>
    <row r="148" spans="1:17" x14ac:dyDescent="0.25">
      <c r="A148" s="119"/>
      <c r="B148" s="193"/>
      <c r="C148" s="127"/>
      <c r="D148" s="170"/>
      <c r="E148" s="170"/>
      <c r="F148" s="170"/>
      <c r="G148" s="160"/>
      <c r="H148" s="171"/>
      <c r="I148" s="171"/>
      <c r="J148" s="171"/>
      <c r="K148" s="173"/>
      <c r="L148" s="192"/>
      <c r="M148" s="175"/>
      <c r="N148" s="19" t="s">
        <v>60</v>
      </c>
      <c r="O148" s="165">
        <v>16714.285714285714</v>
      </c>
      <c r="P148" s="19" t="s">
        <v>55</v>
      </c>
      <c r="Q148" s="19" t="s">
        <v>1355</v>
      </c>
    </row>
    <row r="149" spans="1:17" x14ac:dyDescent="0.25">
      <c r="A149" s="119"/>
      <c r="B149" s="193"/>
      <c r="C149" s="127"/>
      <c r="D149" s="170"/>
      <c r="E149" s="170"/>
      <c r="F149" s="170"/>
      <c r="G149" s="160"/>
      <c r="H149" s="171"/>
      <c r="I149" s="171"/>
      <c r="J149" s="171"/>
      <c r="K149" s="173"/>
      <c r="L149" s="192"/>
      <c r="M149" s="175"/>
      <c r="N149" s="19" t="s">
        <v>171</v>
      </c>
      <c r="O149" s="165">
        <v>33428.571428571428</v>
      </c>
      <c r="P149" s="19" t="s">
        <v>55</v>
      </c>
      <c r="Q149" s="19" t="s">
        <v>1355</v>
      </c>
    </row>
    <row r="150" spans="1:17" x14ac:dyDescent="0.25">
      <c r="A150" s="119"/>
      <c r="B150" s="193"/>
      <c r="C150" s="127"/>
      <c r="D150" s="170"/>
      <c r="E150" s="170"/>
      <c r="F150" s="170"/>
      <c r="G150" s="160"/>
      <c r="H150" s="171"/>
      <c r="I150" s="171"/>
      <c r="J150" s="171"/>
      <c r="K150" s="173"/>
      <c r="L150" s="192"/>
      <c r="M150" s="175"/>
      <c r="N150" s="19" t="s">
        <v>54</v>
      </c>
      <c r="O150" s="165">
        <v>8357.1428571428569</v>
      </c>
      <c r="P150" s="19" t="s">
        <v>55</v>
      </c>
      <c r="Q150" s="19" t="s">
        <v>1355</v>
      </c>
    </row>
    <row r="151" spans="1:17" x14ac:dyDescent="0.25">
      <c r="A151" s="158">
        <v>2133</v>
      </c>
      <c r="B151" s="187" t="s">
        <v>1359</v>
      </c>
      <c r="C151" s="159" t="s">
        <v>24</v>
      </c>
      <c r="D151" s="19" t="s">
        <v>1360</v>
      </c>
      <c r="E151" s="160" t="s">
        <v>1327</v>
      </c>
      <c r="F151" s="19" t="s">
        <v>1361</v>
      </c>
      <c r="H151" s="161">
        <v>43946</v>
      </c>
      <c r="I151" s="161">
        <v>43946</v>
      </c>
      <c r="J151" s="161">
        <f t="shared" si="12"/>
        <v>43976</v>
      </c>
      <c r="K151" s="163">
        <v>5372000</v>
      </c>
      <c r="L151" s="164">
        <v>0</v>
      </c>
      <c r="M151" s="165">
        <f t="shared" si="13"/>
        <v>5372000</v>
      </c>
      <c r="N151" s="19" t="s">
        <v>278</v>
      </c>
      <c r="O151" s="165">
        <f t="shared" si="14"/>
        <v>5372000</v>
      </c>
      <c r="P151" s="19" t="s">
        <v>36</v>
      </c>
      <c r="Q151" s="19">
        <v>3512</v>
      </c>
    </row>
    <row r="152" spans="1:17" x14ac:dyDescent="0.25">
      <c r="A152" s="158">
        <v>2134</v>
      </c>
      <c r="B152" s="187" t="s">
        <v>1362</v>
      </c>
      <c r="C152" s="159" t="s">
        <v>24</v>
      </c>
      <c r="D152" s="19" t="s">
        <v>1363</v>
      </c>
      <c r="E152" s="160" t="s">
        <v>1327</v>
      </c>
      <c r="F152" s="19" t="s">
        <v>1364</v>
      </c>
      <c r="H152" s="161">
        <v>43946</v>
      </c>
      <c r="I152" s="161">
        <v>43946</v>
      </c>
      <c r="J152" s="161">
        <f t="shared" si="12"/>
        <v>43976</v>
      </c>
      <c r="K152" s="163">
        <v>5202000</v>
      </c>
      <c r="L152" s="164">
        <v>0</v>
      </c>
      <c r="M152" s="165">
        <f t="shared" si="13"/>
        <v>5202000</v>
      </c>
      <c r="N152" s="19" t="s">
        <v>278</v>
      </c>
      <c r="O152" s="165">
        <f t="shared" si="14"/>
        <v>5202000</v>
      </c>
      <c r="P152" s="19" t="s">
        <v>36</v>
      </c>
      <c r="Q152" s="19">
        <v>3513</v>
      </c>
    </row>
    <row r="153" spans="1:17" x14ac:dyDescent="0.25">
      <c r="A153" s="158">
        <v>2135</v>
      </c>
      <c r="B153" s="187" t="s">
        <v>1365</v>
      </c>
      <c r="C153" s="159" t="s">
        <v>24</v>
      </c>
      <c r="D153" s="19" t="s">
        <v>1366</v>
      </c>
      <c r="E153" s="160" t="s">
        <v>1367</v>
      </c>
      <c r="F153" s="19" t="s">
        <v>1368</v>
      </c>
      <c r="H153" s="161">
        <v>43945</v>
      </c>
      <c r="I153" s="161">
        <v>43945</v>
      </c>
      <c r="J153" s="161">
        <f t="shared" si="12"/>
        <v>43975</v>
      </c>
      <c r="K153" s="163">
        <v>5440000</v>
      </c>
      <c r="L153" s="164">
        <v>0</v>
      </c>
      <c r="M153" s="165">
        <f t="shared" si="13"/>
        <v>5440000</v>
      </c>
      <c r="N153" s="19" t="s">
        <v>1323</v>
      </c>
      <c r="O153" s="165">
        <f t="shared" si="14"/>
        <v>5440000</v>
      </c>
      <c r="P153" s="19" t="s">
        <v>36</v>
      </c>
      <c r="Q153" s="19">
        <v>3514</v>
      </c>
    </row>
    <row r="154" spans="1:17" x14ac:dyDescent="0.25">
      <c r="A154" s="158">
        <v>2136</v>
      </c>
      <c r="B154" s="187" t="s">
        <v>1369</v>
      </c>
      <c r="C154" s="188" t="s">
        <v>24</v>
      </c>
      <c r="D154" s="195" t="s">
        <v>1370</v>
      </c>
      <c r="E154" s="19" t="s">
        <v>162</v>
      </c>
      <c r="F154" s="19" t="s">
        <v>1371</v>
      </c>
      <c r="H154" s="161">
        <v>43948</v>
      </c>
      <c r="I154" s="161">
        <v>43948</v>
      </c>
      <c r="J154" s="161">
        <f t="shared" si="12"/>
        <v>43978</v>
      </c>
      <c r="K154" s="163">
        <v>6584135</v>
      </c>
      <c r="L154" s="164">
        <v>0</v>
      </c>
      <c r="M154" s="165">
        <f t="shared" si="13"/>
        <v>6584135</v>
      </c>
      <c r="N154" s="19" t="s">
        <v>154</v>
      </c>
      <c r="O154" s="165">
        <f t="shared" si="14"/>
        <v>6584135</v>
      </c>
      <c r="P154" s="19" t="s">
        <v>55</v>
      </c>
      <c r="Q154" s="78">
        <v>3515</v>
      </c>
    </row>
    <row r="155" spans="1:17" x14ac:dyDescent="0.25">
      <c r="A155" s="158">
        <v>2137</v>
      </c>
      <c r="B155" s="187" t="s">
        <v>1372</v>
      </c>
      <c r="C155" s="188" t="s">
        <v>24</v>
      </c>
      <c r="D155" s="19">
        <v>305710</v>
      </c>
      <c r="E155" s="19" t="s">
        <v>123</v>
      </c>
      <c r="F155" s="19" t="s">
        <v>1373</v>
      </c>
      <c r="H155" s="161">
        <v>43945</v>
      </c>
      <c r="I155" s="161">
        <v>43945</v>
      </c>
      <c r="J155" s="161">
        <f t="shared" si="12"/>
        <v>43975</v>
      </c>
      <c r="K155" s="163">
        <v>990120</v>
      </c>
      <c r="L155" s="164">
        <v>122006</v>
      </c>
      <c r="M155" s="165">
        <f t="shared" si="13"/>
        <v>1112126</v>
      </c>
      <c r="N155" s="19" t="s">
        <v>187</v>
      </c>
      <c r="O155" s="165">
        <f t="shared" si="14"/>
        <v>990120</v>
      </c>
      <c r="P155" s="19" t="s">
        <v>29</v>
      </c>
      <c r="Q155" s="78">
        <v>3516</v>
      </c>
    </row>
    <row r="156" spans="1:17" x14ac:dyDescent="0.25">
      <c r="A156" s="158">
        <v>2138</v>
      </c>
      <c r="B156" s="187" t="s">
        <v>1374</v>
      </c>
      <c r="C156" s="188" t="s">
        <v>24</v>
      </c>
      <c r="D156" s="195" t="s">
        <v>1375</v>
      </c>
      <c r="E156" s="19" t="s">
        <v>162</v>
      </c>
      <c r="F156" s="19" t="s">
        <v>1376</v>
      </c>
      <c r="H156" s="161">
        <v>43948</v>
      </c>
      <c r="I156" s="161">
        <v>43948</v>
      </c>
      <c r="J156" s="161">
        <f t="shared" si="12"/>
        <v>43978</v>
      </c>
      <c r="K156" s="163">
        <v>9200000</v>
      </c>
      <c r="L156" s="164">
        <v>0</v>
      </c>
      <c r="M156" s="165">
        <f t="shared" si="13"/>
        <v>9200000</v>
      </c>
      <c r="N156" s="19" t="s">
        <v>1323</v>
      </c>
      <c r="O156" s="165">
        <f t="shared" si="14"/>
        <v>9200000</v>
      </c>
      <c r="P156" s="19" t="s">
        <v>494</v>
      </c>
      <c r="Q156" s="78">
        <v>3517</v>
      </c>
    </row>
    <row r="157" spans="1:17" x14ac:dyDescent="0.25">
      <c r="A157" s="158">
        <v>2139</v>
      </c>
      <c r="B157" s="187" t="s">
        <v>1377</v>
      </c>
      <c r="C157" s="188" t="s">
        <v>24</v>
      </c>
      <c r="D157" s="19">
        <v>229</v>
      </c>
      <c r="E157" s="19" t="s">
        <v>640</v>
      </c>
      <c r="F157" s="19" t="s">
        <v>641</v>
      </c>
      <c r="H157" s="161">
        <v>43941</v>
      </c>
      <c r="I157" s="161">
        <v>43941</v>
      </c>
      <c r="J157" s="161">
        <f t="shared" si="12"/>
        <v>43971</v>
      </c>
      <c r="K157" s="163">
        <v>545000</v>
      </c>
      <c r="L157" s="164">
        <v>103550</v>
      </c>
      <c r="M157" s="165">
        <f t="shared" si="13"/>
        <v>648550</v>
      </c>
      <c r="N157" s="19" t="s">
        <v>204</v>
      </c>
      <c r="O157" s="165">
        <f t="shared" si="14"/>
        <v>545000</v>
      </c>
      <c r="P157" s="19" t="s">
        <v>195</v>
      </c>
      <c r="Q157" s="78" t="s">
        <v>1378</v>
      </c>
    </row>
    <row r="158" spans="1:17" x14ac:dyDescent="0.25">
      <c r="A158" s="158">
        <v>2140</v>
      </c>
      <c r="B158" s="187" t="s">
        <v>1379</v>
      </c>
      <c r="C158" s="188" t="s">
        <v>24</v>
      </c>
      <c r="D158" s="19">
        <v>230</v>
      </c>
      <c r="E158" s="19" t="s">
        <v>640</v>
      </c>
      <c r="F158" s="19" t="s">
        <v>641</v>
      </c>
      <c r="H158" s="161">
        <v>43941</v>
      </c>
      <c r="I158" s="161">
        <v>43941</v>
      </c>
      <c r="J158" s="161">
        <f t="shared" si="12"/>
        <v>43971</v>
      </c>
      <c r="K158" s="163">
        <v>420000</v>
      </c>
      <c r="L158" s="164">
        <v>79800</v>
      </c>
      <c r="M158" s="165">
        <f t="shared" si="13"/>
        <v>499800</v>
      </c>
      <c r="N158" s="19" t="s">
        <v>204</v>
      </c>
      <c r="O158" s="165">
        <f t="shared" si="14"/>
        <v>420000</v>
      </c>
      <c r="P158" s="19" t="s">
        <v>195</v>
      </c>
      <c r="Q158" s="78" t="s">
        <v>1380</v>
      </c>
    </row>
    <row r="159" spans="1:17" x14ac:dyDescent="0.25">
      <c r="A159" s="158">
        <v>2141</v>
      </c>
      <c r="B159" s="187" t="s">
        <v>1381</v>
      </c>
      <c r="C159" s="188" t="s">
        <v>24</v>
      </c>
      <c r="D159" s="19">
        <v>231</v>
      </c>
      <c r="E159" s="19" t="s">
        <v>640</v>
      </c>
      <c r="F159" s="19" t="s">
        <v>641</v>
      </c>
      <c r="H159" s="161">
        <v>43941</v>
      </c>
      <c r="I159" s="161">
        <v>43941</v>
      </c>
      <c r="J159" s="161">
        <f t="shared" si="12"/>
        <v>43971</v>
      </c>
      <c r="K159" s="163">
        <v>275000</v>
      </c>
      <c r="L159" s="164">
        <v>52250</v>
      </c>
      <c r="M159" s="165">
        <f t="shared" si="13"/>
        <v>327250</v>
      </c>
      <c r="N159" s="19" t="s">
        <v>204</v>
      </c>
      <c r="O159" s="165">
        <f t="shared" si="14"/>
        <v>275000</v>
      </c>
      <c r="P159" s="19" t="s">
        <v>195</v>
      </c>
      <c r="Q159" s="78" t="s">
        <v>1382</v>
      </c>
    </row>
    <row r="160" spans="1:17" x14ac:dyDescent="0.25">
      <c r="A160" s="158">
        <v>2142</v>
      </c>
      <c r="B160" s="187" t="s">
        <v>1383</v>
      </c>
      <c r="C160" s="188" t="s">
        <v>24</v>
      </c>
      <c r="D160" s="19" t="s">
        <v>1384</v>
      </c>
      <c r="E160" s="19" t="s">
        <v>554</v>
      </c>
      <c r="F160" s="19" t="s">
        <v>1745</v>
      </c>
      <c r="H160" s="161">
        <v>43946</v>
      </c>
      <c r="I160" s="161">
        <v>43946</v>
      </c>
      <c r="J160" s="161">
        <f t="shared" si="12"/>
        <v>43976</v>
      </c>
      <c r="K160" s="163">
        <v>324000</v>
      </c>
      <c r="L160" s="164">
        <v>0</v>
      </c>
      <c r="M160" s="165">
        <f t="shared" si="13"/>
        <v>324000</v>
      </c>
      <c r="N160" s="19" t="s">
        <v>73</v>
      </c>
      <c r="O160" s="165">
        <f t="shared" si="14"/>
        <v>324000</v>
      </c>
      <c r="P160" s="19" t="s">
        <v>36</v>
      </c>
      <c r="Q160" s="78" t="s">
        <v>1386</v>
      </c>
    </row>
    <row r="161" spans="1:17" x14ac:dyDescent="0.25">
      <c r="A161" s="158">
        <v>2143</v>
      </c>
      <c r="B161" s="187" t="s">
        <v>1387</v>
      </c>
      <c r="C161" s="188" t="s">
        <v>24</v>
      </c>
      <c r="D161" s="195" t="s">
        <v>1388</v>
      </c>
      <c r="E161" s="19" t="s">
        <v>162</v>
      </c>
      <c r="F161" s="19" t="s">
        <v>1371</v>
      </c>
      <c r="H161" s="161">
        <v>43948</v>
      </c>
      <c r="I161" s="161">
        <v>43948</v>
      </c>
      <c r="J161" s="161">
        <f t="shared" si="12"/>
        <v>43978</v>
      </c>
      <c r="K161" s="163">
        <v>13559210</v>
      </c>
      <c r="L161" s="164">
        <v>0</v>
      </c>
      <c r="M161" s="165">
        <f t="shared" si="13"/>
        <v>13559210</v>
      </c>
      <c r="N161" s="167" t="s">
        <v>94</v>
      </c>
      <c r="O161" s="165">
        <f t="shared" si="14"/>
        <v>13559210</v>
      </c>
      <c r="P161" s="19" t="s">
        <v>95</v>
      </c>
      <c r="Q161" s="78" t="s">
        <v>1389</v>
      </c>
    </row>
    <row r="162" spans="1:17" x14ac:dyDescent="0.25">
      <c r="A162" s="158">
        <v>2144</v>
      </c>
      <c r="B162" s="187" t="s">
        <v>1390</v>
      </c>
      <c r="C162" s="159" t="s">
        <v>24</v>
      </c>
      <c r="D162" s="195" t="s">
        <v>1391</v>
      </c>
      <c r="E162" s="19" t="s">
        <v>162</v>
      </c>
      <c r="F162" s="19" t="s">
        <v>1392</v>
      </c>
      <c r="H162" s="161">
        <v>43948</v>
      </c>
      <c r="I162" s="161">
        <v>43948</v>
      </c>
      <c r="J162" s="161">
        <f t="shared" si="12"/>
        <v>43978</v>
      </c>
      <c r="K162" s="163">
        <v>61174518</v>
      </c>
      <c r="L162" s="164">
        <v>0</v>
      </c>
      <c r="M162" s="165">
        <f t="shared" si="13"/>
        <v>61174518</v>
      </c>
      <c r="N162" s="166" t="s">
        <v>279</v>
      </c>
      <c r="O162" s="165">
        <f t="shared" si="14"/>
        <v>61174518</v>
      </c>
      <c r="P162" s="19" t="s">
        <v>36</v>
      </c>
      <c r="Q162" s="78" t="s">
        <v>1393</v>
      </c>
    </row>
    <row r="163" spans="1:17" x14ac:dyDescent="0.25">
      <c r="A163" s="158">
        <v>2145</v>
      </c>
      <c r="B163" s="187" t="s">
        <v>1394</v>
      </c>
      <c r="C163" s="159" t="s">
        <v>24</v>
      </c>
      <c r="D163" s="195" t="s">
        <v>1395</v>
      </c>
      <c r="E163" s="19" t="s">
        <v>162</v>
      </c>
      <c r="F163" s="19" t="s">
        <v>1396</v>
      </c>
      <c r="H163" s="161">
        <v>43948</v>
      </c>
      <c r="I163" s="161">
        <v>43948</v>
      </c>
      <c r="J163" s="161">
        <f t="shared" si="12"/>
        <v>43978</v>
      </c>
      <c r="K163" s="163">
        <v>41137197</v>
      </c>
      <c r="L163" s="164">
        <v>0</v>
      </c>
      <c r="M163" s="165">
        <f t="shared" si="13"/>
        <v>41137197</v>
      </c>
      <c r="N163" s="19" t="s">
        <v>204</v>
      </c>
      <c r="O163" s="165">
        <f t="shared" si="14"/>
        <v>41137197</v>
      </c>
      <c r="P163" s="19" t="s">
        <v>195</v>
      </c>
      <c r="Q163" s="78" t="s">
        <v>1397</v>
      </c>
    </row>
    <row r="164" spans="1:17" x14ac:dyDescent="0.25">
      <c r="A164" s="158">
        <v>2146</v>
      </c>
      <c r="B164" s="187" t="s">
        <v>1398</v>
      </c>
      <c r="C164" s="188" t="s">
        <v>24</v>
      </c>
      <c r="D164" s="195" t="s">
        <v>1399</v>
      </c>
      <c r="E164" s="19" t="s">
        <v>162</v>
      </c>
      <c r="F164" s="19" t="s">
        <v>1400</v>
      </c>
      <c r="H164" s="161">
        <v>43948</v>
      </c>
      <c r="I164" s="161">
        <v>43948</v>
      </c>
      <c r="J164" s="161">
        <f t="shared" si="12"/>
        <v>43978</v>
      </c>
      <c r="K164" s="163">
        <v>40633117</v>
      </c>
      <c r="L164" s="164">
        <v>0</v>
      </c>
      <c r="M164" s="165">
        <f t="shared" si="13"/>
        <v>40633117</v>
      </c>
      <c r="N164" s="19" t="s">
        <v>1136</v>
      </c>
      <c r="O164" s="165">
        <f t="shared" si="14"/>
        <v>40633117</v>
      </c>
      <c r="P164" s="19" t="s">
        <v>1137</v>
      </c>
      <c r="Q164" s="78" t="s">
        <v>1401</v>
      </c>
    </row>
    <row r="165" spans="1:17" x14ac:dyDescent="0.25">
      <c r="A165" s="158">
        <v>2147</v>
      </c>
      <c r="B165" s="187" t="s">
        <v>1402</v>
      </c>
      <c r="C165" s="159" t="s">
        <v>24</v>
      </c>
      <c r="D165" s="19">
        <v>14027</v>
      </c>
      <c r="E165" s="19" t="s">
        <v>1327</v>
      </c>
      <c r="F165" s="19" t="s">
        <v>1403</v>
      </c>
      <c r="H165" s="161">
        <v>43948</v>
      </c>
      <c r="I165" s="161">
        <v>43948</v>
      </c>
      <c r="J165" s="161">
        <f t="shared" si="12"/>
        <v>43978</v>
      </c>
      <c r="K165" s="163">
        <v>5372000</v>
      </c>
      <c r="L165" s="164">
        <v>0</v>
      </c>
      <c r="M165" s="165">
        <f t="shared" si="13"/>
        <v>5372000</v>
      </c>
      <c r="N165" s="19" t="s">
        <v>278</v>
      </c>
      <c r="O165" s="165">
        <f t="shared" si="14"/>
        <v>5372000</v>
      </c>
      <c r="P165" s="19" t="s">
        <v>36</v>
      </c>
      <c r="Q165" s="78" t="s">
        <v>1404</v>
      </c>
    </row>
    <row r="166" spans="1:17" x14ac:dyDescent="0.25">
      <c r="A166" s="158">
        <v>2148</v>
      </c>
      <c r="B166" s="187" t="s">
        <v>1405</v>
      </c>
      <c r="C166" s="188" t="s">
        <v>24</v>
      </c>
      <c r="D166" s="19">
        <v>4741913</v>
      </c>
      <c r="E166" s="19" t="s">
        <v>139</v>
      </c>
      <c r="F166" s="19" t="s">
        <v>1406</v>
      </c>
      <c r="H166" s="161">
        <v>43938</v>
      </c>
      <c r="I166" s="161">
        <v>43938</v>
      </c>
      <c r="J166" s="161">
        <f t="shared" si="12"/>
        <v>43968</v>
      </c>
      <c r="K166" s="163">
        <v>321160</v>
      </c>
      <c r="L166" s="164">
        <v>0</v>
      </c>
      <c r="M166" s="165">
        <f t="shared" si="13"/>
        <v>321160</v>
      </c>
      <c r="N166" s="19" t="s">
        <v>28</v>
      </c>
      <c r="O166" s="165">
        <f t="shared" si="14"/>
        <v>321160</v>
      </c>
      <c r="P166" s="19" t="s">
        <v>29</v>
      </c>
      <c r="Q166" s="78" t="s">
        <v>1407</v>
      </c>
    </row>
    <row r="167" spans="1:17" x14ac:dyDescent="0.25">
      <c r="A167" s="158">
        <v>2149</v>
      </c>
      <c r="B167" s="187" t="s">
        <v>1408</v>
      </c>
      <c r="D167" s="19">
        <v>5215</v>
      </c>
      <c r="E167" s="19" t="s">
        <v>359</v>
      </c>
      <c r="F167" s="19" t="s">
        <v>1409</v>
      </c>
      <c r="H167" s="161">
        <v>43926</v>
      </c>
      <c r="I167" s="161">
        <v>43926</v>
      </c>
      <c r="J167" s="161">
        <f t="shared" si="12"/>
        <v>43956</v>
      </c>
      <c r="K167" s="163">
        <v>35650</v>
      </c>
      <c r="L167" s="164">
        <v>0</v>
      </c>
      <c r="M167" s="165">
        <f t="shared" si="13"/>
        <v>35650</v>
      </c>
      <c r="N167" s="19" t="s">
        <v>28</v>
      </c>
      <c r="O167" s="165">
        <f t="shared" si="14"/>
        <v>35650</v>
      </c>
      <c r="P167" s="19" t="s">
        <v>29</v>
      </c>
      <c r="Q167" s="78" t="s">
        <v>1410</v>
      </c>
    </row>
    <row r="168" spans="1:17" x14ac:dyDescent="0.25">
      <c r="A168" s="119">
        <v>2150</v>
      </c>
      <c r="B168" s="169" t="s">
        <v>1411</v>
      </c>
      <c r="C168" s="169" t="s">
        <v>24</v>
      </c>
      <c r="D168" s="170">
        <v>881</v>
      </c>
      <c r="E168" s="170" t="s">
        <v>1412</v>
      </c>
      <c r="F168" s="170" t="s">
        <v>1413</v>
      </c>
      <c r="G168" s="160"/>
      <c r="H168" s="171">
        <v>43948</v>
      </c>
      <c r="I168" s="171">
        <v>43948</v>
      </c>
      <c r="J168" s="171">
        <f>+I168+30</f>
        <v>43978</v>
      </c>
      <c r="K168" s="173">
        <v>3407000</v>
      </c>
      <c r="L168" s="173">
        <v>0</v>
      </c>
      <c r="M168" s="175">
        <f>K168+L168</f>
        <v>3407000</v>
      </c>
      <c r="N168" s="19" t="s">
        <v>117</v>
      </c>
      <c r="O168" s="189">
        <v>378556</v>
      </c>
      <c r="P168" s="19" t="s">
        <v>29</v>
      </c>
      <c r="Q168" s="78" t="s">
        <v>1414</v>
      </c>
    </row>
    <row r="169" spans="1:17" x14ac:dyDescent="0.25">
      <c r="A169" s="119"/>
      <c r="B169" s="169"/>
      <c r="C169" s="169"/>
      <c r="D169" s="170"/>
      <c r="E169" s="170"/>
      <c r="F169" s="170"/>
      <c r="G169" s="160"/>
      <c r="H169" s="171"/>
      <c r="I169" s="171"/>
      <c r="J169" s="171"/>
      <c r="K169" s="173"/>
      <c r="L169" s="173"/>
      <c r="M169" s="175"/>
      <c r="N169" s="19" t="s">
        <v>28</v>
      </c>
      <c r="O169" s="189">
        <v>757111</v>
      </c>
      <c r="P169" s="19" t="s">
        <v>29</v>
      </c>
      <c r="Q169" s="78" t="s">
        <v>1414</v>
      </c>
    </row>
    <row r="170" spans="1:17" x14ac:dyDescent="0.25">
      <c r="A170" s="119"/>
      <c r="B170" s="169"/>
      <c r="C170" s="169"/>
      <c r="D170" s="170"/>
      <c r="E170" s="170"/>
      <c r="F170" s="170"/>
      <c r="G170" s="160"/>
      <c r="H170" s="171"/>
      <c r="I170" s="171"/>
      <c r="J170" s="171"/>
      <c r="K170" s="173"/>
      <c r="L170" s="173"/>
      <c r="M170" s="175"/>
      <c r="N170" s="19" t="s">
        <v>21</v>
      </c>
      <c r="O170" s="189">
        <v>757111</v>
      </c>
      <c r="P170" s="19" t="s">
        <v>22</v>
      </c>
      <c r="Q170" s="78" t="s">
        <v>1414</v>
      </c>
    </row>
    <row r="171" spans="1:17" x14ac:dyDescent="0.25">
      <c r="A171" s="119"/>
      <c r="B171" s="169"/>
      <c r="C171" s="169"/>
      <c r="D171" s="170"/>
      <c r="E171" s="170"/>
      <c r="F171" s="170"/>
      <c r="G171" s="160"/>
      <c r="H171" s="171"/>
      <c r="I171" s="171"/>
      <c r="J171" s="171"/>
      <c r="K171" s="173"/>
      <c r="L171" s="173"/>
      <c r="M171" s="175"/>
      <c r="N171" s="19" t="s">
        <v>44</v>
      </c>
      <c r="O171" s="189">
        <v>1514222</v>
      </c>
      <c r="P171" s="19" t="s">
        <v>99</v>
      </c>
      <c r="Q171" s="78" t="s">
        <v>1414</v>
      </c>
    </row>
    <row r="172" spans="1:17" x14ac:dyDescent="0.25">
      <c r="A172" s="158">
        <v>2151</v>
      </c>
      <c r="B172" s="188" t="s">
        <v>1415</v>
      </c>
      <c r="C172" s="196" t="s">
        <v>721</v>
      </c>
      <c r="D172" s="19">
        <v>452</v>
      </c>
      <c r="E172" s="19" t="s">
        <v>1416</v>
      </c>
      <c r="F172" s="19" t="s">
        <v>1417</v>
      </c>
      <c r="H172" s="161">
        <v>43944</v>
      </c>
      <c r="I172" s="161">
        <v>43944</v>
      </c>
      <c r="J172" s="161">
        <f t="shared" ref="J172:J177" si="15">+I172+30</f>
        <v>43974</v>
      </c>
      <c r="K172" s="163">
        <v>282600</v>
      </c>
      <c r="L172" s="164">
        <v>0</v>
      </c>
      <c r="M172" s="165">
        <f t="shared" ref="M172:M177" si="16">K172+L172</f>
        <v>282600</v>
      </c>
      <c r="N172" s="19" t="s">
        <v>1145</v>
      </c>
      <c r="O172" s="163">
        <v>282600</v>
      </c>
      <c r="P172" s="19" t="s">
        <v>1145</v>
      </c>
      <c r="Q172" s="190" t="s">
        <v>1418</v>
      </c>
    </row>
    <row r="173" spans="1:17" x14ac:dyDescent="0.25">
      <c r="A173" s="158">
        <v>2152</v>
      </c>
      <c r="B173" s="188" t="s">
        <v>1419</v>
      </c>
      <c r="C173" s="196" t="s">
        <v>721</v>
      </c>
      <c r="D173" s="19">
        <v>453</v>
      </c>
      <c r="E173" s="19" t="s">
        <v>1416</v>
      </c>
      <c r="F173" s="19" t="s">
        <v>1420</v>
      </c>
      <c r="H173" s="161">
        <v>43944</v>
      </c>
      <c r="I173" s="161">
        <v>43944</v>
      </c>
      <c r="J173" s="161">
        <f t="shared" si="15"/>
        <v>43974</v>
      </c>
      <c r="K173" s="163">
        <v>374400</v>
      </c>
      <c r="L173" s="164">
        <v>0</v>
      </c>
      <c r="M173" s="165">
        <f t="shared" si="16"/>
        <v>374400</v>
      </c>
      <c r="N173" s="19" t="s">
        <v>1145</v>
      </c>
      <c r="O173" s="163">
        <v>374400</v>
      </c>
      <c r="P173" s="19" t="s">
        <v>1145</v>
      </c>
      <c r="Q173" s="190" t="s">
        <v>1418</v>
      </c>
    </row>
    <row r="174" spans="1:17" x14ac:dyDescent="0.25">
      <c r="A174" s="158">
        <v>2153</v>
      </c>
      <c r="B174" s="188" t="s">
        <v>1421</v>
      </c>
      <c r="C174" s="19" t="s">
        <v>24</v>
      </c>
      <c r="D174" s="19" t="s">
        <v>1422</v>
      </c>
      <c r="E174" s="160" t="s">
        <v>984</v>
      </c>
      <c r="F174" s="160" t="s">
        <v>1423</v>
      </c>
      <c r="G174" s="160"/>
      <c r="H174" s="161">
        <v>43938</v>
      </c>
      <c r="I174" s="161">
        <v>43938</v>
      </c>
      <c r="J174" s="161">
        <f t="shared" si="15"/>
        <v>43968</v>
      </c>
      <c r="K174" s="163">
        <v>2065970</v>
      </c>
      <c r="L174" s="164">
        <v>0</v>
      </c>
      <c r="M174" s="165">
        <f t="shared" si="16"/>
        <v>2065970</v>
      </c>
      <c r="N174" s="19" t="s">
        <v>28</v>
      </c>
      <c r="O174" s="165">
        <f>+K174</f>
        <v>2065970</v>
      </c>
      <c r="P174" s="19" t="s">
        <v>29</v>
      </c>
      <c r="Q174" s="78">
        <v>3526</v>
      </c>
    </row>
    <row r="175" spans="1:17" x14ac:dyDescent="0.25">
      <c r="A175" s="158">
        <v>2154</v>
      </c>
      <c r="B175" s="188" t="s">
        <v>1424</v>
      </c>
      <c r="C175" s="188" t="s">
        <v>24</v>
      </c>
      <c r="D175" s="19">
        <v>27080</v>
      </c>
      <c r="E175" s="19" t="s">
        <v>1425</v>
      </c>
      <c r="F175" s="19" t="s">
        <v>1426</v>
      </c>
      <c r="H175" s="161">
        <v>43922</v>
      </c>
      <c r="I175" s="161">
        <v>43922</v>
      </c>
      <c r="J175" s="161">
        <f t="shared" si="15"/>
        <v>43952</v>
      </c>
      <c r="K175" s="163">
        <v>4880475</v>
      </c>
      <c r="L175" s="164">
        <v>927290</v>
      </c>
      <c r="M175" s="165">
        <f t="shared" si="16"/>
        <v>5807765</v>
      </c>
      <c r="N175" s="19" t="s">
        <v>28</v>
      </c>
      <c r="O175" s="165">
        <f>+K175</f>
        <v>4880475</v>
      </c>
      <c r="P175" s="19" t="s">
        <v>29</v>
      </c>
      <c r="Q175" s="78">
        <v>3527</v>
      </c>
    </row>
    <row r="176" spans="1:17" x14ac:dyDescent="0.25">
      <c r="A176" s="158">
        <v>2155</v>
      </c>
      <c r="B176" s="188" t="s">
        <v>1427</v>
      </c>
      <c r="C176" s="188" t="s">
        <v>24</v>
      </c>
      <c r="D176" s="19" t="s">
        <v>1428</v>
      </c>
      <c r="E176" s="19" t="s">
        <v>1429</v>
      </c>
      <c r="F176" s="19" t="s">
        <v>1430</v>
      </c>
      <c r="H176" s="161">
        <v>43950</v>
      </c>
      <c r="I176" s="161">
        <v>43950</v>
      </c>
      <c r="J176" s="161">
        <f t="shared" si="15"/>
        <v>43980</v>
      </c>
      <c r="K176" s="163">
        <v>590700</v>
      </c>
      <c r="L176" s="164">
        <v>0</v>
      </c>
      <c r="M176" s="165">
        <f t="shared" si="16"/>
        <v>590700</v>
      </c>
      <c r="N176" s="19" t="s">
        <v>54</v>
      </c>
      <c r="O176" s="165">
        <f>+K176</f>
        <v>590700</v>
      </c>
      <c r="P176" s="19" t="s">
        <v>55</v>
      </c>
      <c r="Q176" s="19" t="s">
        <v>1431</v>
      </c>
    </row>
    <row r="177" spans="1:17" x14ac:dyDescent="0.25">
      <c r="A177" s="158">
        <v>2156</v>
      </c>
      <c r="B177" s="188" t="s">
        <v>1432</v>
      </c>
      <c r="C177" s="196" t="s">
        <v>1433</v>
      </c>
      <c r="D177" s="19" t="s">
        <v>1434</v>
      </c>
      <c r="E177" s="19" t="s">
        <v>462</v>
      </c>
      <c r="F177" s="19" t="s">
        <v>1435</v>
      </c>
      <c r="H177" s="161">
        <v>43950</v>
      </c>
      <c r="I177" s="161">
        <v>43950</v>
      </c>
      <c r="J177" s="161">
        <f t="shared" si="15"/>
        <v>43980</v>
      </c>
      <c r="K177" s="163">
        <v>1820900</v>
      </c>
      <c r="L177" s="164">
        <v>345971</v>
      </c>
      <c r="M177" s="165">
        <f t="shared" si="16"/>
        <v>2166871</v>
      </c>
      <c r="N177" s="19" t="s">
        <v>180</v>
      </c>
      <c r="O177" s="165">
        <f>+K177</f>
        <v>1820900</v>
      </c>
      <c r="P177" s="19" t="s">
        <v>55</v>
      </c>
      <c r="Q177" s="197" t="s">
        <v>1418</v>
      </c>
    </row>
  </sheetData>
  <mergeCells count="155">
    <mergeCell ref="K168:K171"/>
    <mergeCell ref="L168:L171"/>
    <mergeCell ref="M168:M171"/>
    <mergeCell ref="A168:A171"/>
    <mergeCell ref="B168:B171"/>
    <mergeCell ref="C168:C171"/>
    <mergeCell ref="D168:D171"/>
    <mergeCell ref="E168:E171"/>
    <mergeCell ref="F168:F171"/>
    <mergeCell ref="H168:H171"/>
    <mergeCell ref="I168:I171"/>
    <mergeCell ref="J168:J171"/>
    <mergeCell ref="L40:L46"/>
    <mergeCell ref="M40:M46"/>
    <mergeCell ref="A125:A126"/>
    <mergeCell ref="B125:B126"/>
    <mergeCell ref="C125:C126"/>
    <mergeCell ref="D125:D126"/>
    <mergeCell ref="E125:E126"/>
    <mergeCell ref="F125:F126"/>
    <mergeCell ref="H125:H126"/>
    <mergeCell ref="I125:I126"/>
    <mergeCell ref="J125:J126"/>
    <mergeCell ref="K125:K126"/>
    <mergeCell ref="L125:L126"/>
    <mergeCell ref="M125:M126"/>
    <mergeCell ref="B40:B46"/>
    <mergeCell ref="C40:C46"/>
    <mergeCell ref="D40:D46"/>
    <mergeCell ref="E40:E46"/>
    <mergeCell ref="F40:F46"/>
    <mergeCell ref="H40:H46"/>
    <mergeCell ref="I40:I46"/>
    <mergeCell ref="J40:J46"/>
    <mergeCell ref="K40:K46"/>
    <mergeCell ref="K52:K62"/>
    <mergeCell ref="J32:J33"/>
    <mergeCell ref="K32:K33"/>
    <mergeCell ref="L32:L33"/>
    <mergeCell ref="M32:M33"/>
    <mergeCell ref="K34:K35"/>
    <mergeCell ref="L34:L35"/>
    <mergeCell ref="M34:M35"/>
    <mergeCell ref="A34:A35"/>
    <mergeCell ref="B34:B35"/>
    <mergeCell ref="C34:C35"/>
    <mergeCell ref="D34:D35"/>
    <mergeCell ref="E34:E35"/>
    <mergeCell ref="F34:F35"/>
    <mergeCell ref="H34:H35"/>
    <mergeCell ref="I34:I35"/>
    <mergeCell ref="J34:J35"/>
    <mergeCell ref="A32:A33"/>
    <mergeCell ref="B32:B33"/>
    <mergeCell ref="C32:C33"/>
    <mergeCell ref="D32:D33"/>
    <mergeCell ref="E32:E33"/>
    <mergeCell ref="F32:F33"/>
    <mergeCell ref="H32:H33"/>
    <mergeCell ref="I32:I33"/>
    <mergeCell ref="I30:I31"/>
    <mergeCell ref="D21:D29"/>
    <mergeCell ref="E21:E29"/>
    <mergeCell ref="F21:F29"/>
    <mergeCell ref="K30:K31"/>
    <mergeCell ref="L30:L31"/>
    <mergeCell ref="M30:M31"/>
    <mergeCell ref="A30:A31"/>
    <mergeCell ref="B30:B31"/>
    <mergeCell ref="C30:C31"/>
    <mergeCell ref="D30:D31"/>
    <mergeCell ref="E30:E31"/>
    <mergeCell ref="F30:F31"/>
    <mergeCell ref="H30:H31"/>
    <mergeCell ref="J30:J31"/>
    <mergeCell ref="L52:L62"/>
    <mergeCell ref="M52:M62"/>
    <mergeCell ref="K13:K16"/>
    <mergeCell ref="L13:L16"/>
    <mergeCell ref="M13:M16"/>
    <mergeCell ref="A13:A16"/>
    <mergeCell ref="B13:B16"/>
    <mergeCell ref="C13:C16"/>
    <mergeCell ref="D13:D16"/>
    <mergeCell ref="E13:E16"/>
    <mergeCell ref="F13:F16"/>
    <mergeCell ref="H13:H16"/>
    <mergeCell ref="I13:I16"/>
    <mergeCell ref="J13:J16"/>
    <mergeCell ref="H21:H29"/>
    <mergeCell ref="I21:I29"/>
    <mergeCell ref="J21:J29"/>
    <mergeCell ref="K21:K29"/>
    <mergeCell ref="L21:L29"/>
    <mergeCell ref="M21:M29"/>
    <mergeCell ref="A21:A29"/>
    <mergeCell ref="B21:B29"/>
    <mergeCell ref="C21:C29"/>
    <mergeCell ref="A52:A62"/>
    <mergeCell ref="B52:B62"/>
    <mergeCell ref="C52:C62"/>
    <mergeCell ref="D52:D62"/>
    <mergeCell ref="E52:E62"/>
    <mergeCell ref="F52:F62"/>
    <mergeCell ref="H52:H62"/>
    <mergeCell ref="I52:I62"/>
    <mergeCell ref="J52:J62"/>
    <mergeCell ref="K85:K87"/>
    <mergeCell ref="L85:L87"/>
    <mergeCell ref="M85:M87"/>
    <mergeCell ref="A63:A73"/>
    <mergeCell ref="B63:B73"/>
    <mergeCell ref="C63:C73"/>
    <mergeCell ref="D63:D73"/>
    <mergeCell ref="E63:E73"/>
    <mergeCell ref="F63:F73"/>
    <mergeCell ref="H63:H73"/>
    <mergeCell ref="I63:I73"/>
    <mergeCell ref="J63:J73"/>
    <mergeCell ref="K63:K73"/>
    <mergeCell ref="L63:L73"/>
    <mergeCell ref="M63:M73"/>
    <mergeCell ref="A85:A87"/>
    <mergeCell ref="B85:B87"/>
    <mergeCell ref="C85:C87"/>
    <mergeCell ref="D85:D87"/>
    <mergeCell ref="E85:E87"/>
    <mergeCell ref="F85:F87"/>
    <mergeCell ref="H85:H87"/>
    <mergeCell ref="I85:I87"/>
    <mergeCell ref="J85:J87"/>
    <mergeCell ref="K140:K150"/>
    <mergeCell ref="L140:L150"/>
    <mergeCell ref="M140:M150"/>
    <mergeCell ref="K129:K139"/>
    <mergeCell ref="L129:L139"/>
    <mergeCell ref="M129:M139"/>
    <mergeCell ref="A129:A139"/>
    <mergeCell ref="B129:B139"/>
    <mergeCell ref="C129:C139"/>
    <mergeCell ref="D129:D139"/>
    <mergeCell ref="E129:E139"/>
    <mergeCell ref="F129:F139"/>
    <mergeCell ref="H129:H139"/>
    <mergeCell ref="I129:I139"/>
    <mergeCell ref="J129:J139"/>
    <mergeCell ref="A140:A150"/>
    <mergeCell ref="B140:B150"/>
    <mergeCell ref="C140:C150"/>
    <mergeCell ref="D140:D150"/>
    <mergeCell ref="E140:E150"/>
    <mergeCell ref="F140:F150"/>
    <mergeCell ref="H140:H150"/>
    <mergeCell ref="I140:I150"/>
    <mergeCell ref="J140:J150"/>
  </mergeCells>
  <hyperlinks>
    <hyperlink ref="B2" r:id="rId1" xr:uid="{010878F0-BE7B-4C2E-8466-E903B41C0D2E}"/>
    <hyperlink ref="B3" r:id="rId2" xr:uid="{EA0B8047-ED00-41E8-8B9F-1CF401CDEA1B}"/>
    <hyperlink ref="B4" r:id="rId3" xr:uid="{4F6E0BF4-66D4-47BC-A1EB-0F76B13E95EA}"/>
    <hyperlink ref="B5" r:id="rId4" xr:uid="{BE10C135-B1F4-424A-B5E1-4AF964B1F2D2}"/>
    <hyperlink ref="B6" r:id="rId5" xr:uid="{6C75348A-95FB-40E8-BF22-CFE0EACE5532}"/>
    <hyperlink ref="B8" r:id="rId6" xr:uid="{BA1B3573-6714-4814-827B-D8A8DBB116EE}"/>
    <hyperlink ref="B9" r:id="rId7" xr:uid="{986CCC5B-B621-4EE3-9C8E-742ED02D1469}"/>
    <hyperlink ref="B10" r:id="rId8" xr:uid="{C1D00B7F-1CB4-486B-B248-69BC0AA8FB94}"/>
    <hyperlink ref="B11" r:id="rId9" xr:uid="{AB022743-0085-4BD4-894E-4B40BD1B187B}"/>
    <hyperlink ref="B12" r:id="rId10" xr:uid="{8C26EEDD-B004-43FB-8C23-4E60A6F38F82}"/>
    <hyperlink ref="B17" r:id="rId11" xr:uid="{151CBA6A-A745-4269-AAD7-F88D06F5358C}"/>
    <hyperlink ref="B18" r:id="rId12" xr:uid="{29674F81-D898-45E0-B9D3-01DBC8B6EA1D}"/>
    <hyperlink ref="B7" r:id="rId13" xr:uid="{F24BA78E-8EBA-4193-A0B5-6F2F1D6F41D1}"/>
    <hyperlink ref="B20" r:id="rId14" xr:uid="{DC40A09A-5637-4CD3-BF48-A9C9AD02C147}"/>
    <hyperlink ref="B21" r:id="rId15" xr:uid="{2E434ED8-6BF9-4211-8E4E-EBEB351AFADE}"/>
    <hyperlink ref="B19" r:id="rId16" xr:uid="{D27798A7-267E-4FB9-A95A-C974FC74D8BF}"/>
    <hyperlink ref="B32" r:id="rId17" xr:uid="{B8554749-EAC3-438C-8FC1-CFBC589A233B}"/>
    <hyperlink ref="B34" r:id="rId18" xr:uid="{650F1179-8D43-4C32-AA5B-75D61B1AD3A2}"/>
    <hyperlink ref="B36" r:id="rId19" xr:uid="{DBAE8328-C909-4CE7-B33B-267340E56386}"/>
    <hyperlink ref="B37" r:id="rId20" xr:uid="{D8DA3832-8EE7-4DF3-9389-BE40876243ED}"/>
    <hyperlink ref="B30" r:id="rId21" xr:uid="{A2C7696E-9E77-4E0D-9C60-75FCB5E8A79D}"/>
    <hyperlink ref="B38" r:id="rId22" xr:uid="{95E6F257-1EEF-4925-8476-EC3A6A1FE63E}"/>
    <hyperlink ref="B39" r:id="rId23" xr:uid="{D74317D5-B451-45D7-8372-9A04DB85D396}"/>
    <hyperlink ref="B47" r:id="rId24" xr:uid="{0D008CC7-2D73-4200-A92B-A700A2955411}"/>
    <hyperlink ref="B48" r:id="rId25" xr:uid="{CCCE94AE-B606-4452-A3AA-6516A65ED1C0}"/>
    <hyperlink ref="B49" r:id="rId26" xr:uid="{2C3FC08A-7365-4675-B378-A7E60EF7439A}"/>
    <hyperlink ref="B50" r:id="rId27" xr:uid="{BC47361E-6E66-489E-9F6D-9592738E24B3}"/>
    <hyperlink ref="B51" r:id="rId28" display="FPB-03543" xr:uid="{015A8D19-B753-44B8-B12E-6FC1F92C45EA}"/>
    <hyperlink ref="B74" r:id="rId29" xr:uid="{AF7DE064-E66C-41B7-BADA-9C687BABD8CC}"/>
    <hyperlink ref="B75" r:id="rId30" xr:uid="{BB95E606-BCBD-40BC-9F90-4143DC9801B2}"/>
    <hyperlink ref="B40" r:id="rId31" display="04_ABRIL_PP_2020/TRANSMAMONAL FCT-20263.pdf" xr:uid="{9ABABB7F-E10B-489E-B490-8690E8E139A6}"/>
    <hyperlink ref="B76" r:id="rId32" xr:uid="{0993A525-B4C8-4F93-A03F-6D5F912AC0E2}"/>
    <hyperlink ref="B77" r:id="rId33" xr:uid="{970E89F7-3606-4B37-85DF-6099DDF07283}"/>
    <hyperlink ref="B13" r:id="rId34" xr:uid="{597CADF0-B6AE-4A68-B06A-E05134821BBE}"/>
    <hyperlink ref="B52" r:id="rId35" xr:uid="{8A6DAC65-852A-49F8-BFF9-2DE60F9F2292}"/>
    <hyperlink ref="B63" r:id="rId36" xr:uid="{86C9ECD8-F806-487B-87F2-FE504380B713}"/>
    <hyperlink ref="B78" r:id="rId37" xr:uid="{34553DF9-637D-459E-9F16-3D6D4D60B8A7}"/>
    <hyperlink ref="B79" r:id="rId38" xr:uid="{437054D9-04C3-4CFB-9ABF-1BC5D4A483AD}"/>
    <hyperlink ref="B80" r:id="rId39" xr:uid="{1F519B67-8872-4CC8-9A08-206FBB4E0A03}"/>
    <hyperlink ref="B81" r:id="rId40" xr:uid="{029182F2-2BC0-4AAC-B6F6-90D1A6A97276}"/>
    <hyperlink ref="B82" r:id="rId41" xr:uid="{6E9FF5CF-BD79-487A-97DA-AC613E2A6A03}"/>
    <hyperlink ref="B83" r:id="rId42" xr:uid="{357B9B3F-6E3F-4092-8973-4CF3CBE2B14C}"/>
    <hyperlink ref="B84" r:id="rId43" xr:uid="{4BE2DAD5-1746-4F82-A4EC-F27578215A0B}"/>
    <hyperlink ref="B85" r:id="rId44" xr:uid="{EF376A54-A2A8-4123-9A2F-DC2D334B7E2B}"/>
    <hyperlink ref="B88" r:id="rId45" xr:uid="{D99DFEF5-FEEF-45EB-A879-08574A5BE796}"/>
    <hyperlink ref="B89" r:id="rId46" xr:uid="{F336D8D3-A5B4-4F64-9B2D-09CAF10C7A7E}"/>
    <hyperlink ref="B90" r:id="rId47" xr:uid="{9A5ACE6F-8928-406D-83EB-4F5B5DABC91D}"/>
    <hyperlink ref="B91" r:id="rId48" xr:uid="{A674A472-303A-4939-B633-1722458AC500}"/>
    <hyperlink ref="B92" r:id="rId49" xr:uid="{7F1B4905-7590-4673-9D99-4FF923C26097}"/>
    <hyperlink ref="B93" r:id="rId50" xr:uid="{29BDD487-AA30-4243-97DE-23E2A8A9C49C}"/>
    <hyperlink ref="B94" r:id="rId51" display="FPB-03569" xr:uid="{4CAF3742-74DF-460A-A5FB-357C2D35922F}"/>
    <hyperlink ref="B95" r:id="rId52" display="FPB-03570" xr:uid="{9093BD4D-17A4-4594-A631-6F74914F5276}"/>
    <hyperlink ref="B96" r:id="rId53" display="FPB-03571" xr:uid="{A0E950E3-C113-46C0-92B4-803A5E429D88}"/>
    <hyperlink ref="B97" r:id="rId54" display="FPB-03572" xr:uid="{B65BFD37-1A15-4A70-863D-644FC3B26ECA}"/>
    <hyperlink ref="B98" r:id="rId55" display="FPB-03573" xr:uid="{50445B04-2D76-44EF-9519-0EF5D6F96664}"/>
    <hyperlink ref="B99" r:id="rId56" display="FPB-03574" xr:uid="{42660B59-C367-452E-9D14-5C406EA2DC14}"/>
    <hyperlink ref="B100" r:id="rId57" xr:uid="{1223168B-EFE8-4E20-AFB5-BCBFE3ADCEF8}"/>
    <hyperlink ref="B101" r:id="rId58" xr:uid="{C0E55708-5C04-426B-8FDF-1204088BDE05}"/>
    <hyperlink ref="B102" r:id="rId59" xr:uid="{46E40C2A-3BEF-495B-971E-A62904B2E6C5}"/>
    <hyperlink ref="B103" r:id="rId60" xr:uid="{9C04F80F-F0FF-472D-8C64-AAE46CB85DE8}"/>
    <hyperlink ref="B104" r:id="rId61" xr:uid="{C9E3281C-085E-4AEC-9152-267038677B1A}"/>
    <hyperlink ref="B105" r:id="rId62" xr:uid="{DA983C9B-67F2-481A-BE91-AB345635EAF1}"/>
    <hyperlink ref="B106" r:id="rId63" xr:uid="{EF0602D7-2DA6-4F3D-AC0A-6F64C9743481}"/>
    <hyperlink ref="C40" r:id="rId64" xr:uid="{C598E343-4392-4FD0-8D53-A4523F983D5E}"/>
    <hyperlink ref="C76" r:id="rId65" xr:uid="{908563EA-FAD8-49D1-9B43-347F53D2ABA3}"/>
    <hyperlink ref="C30:C31" r:id="rId66" display="OK" xr:uid="{CA8F4E2D-36DA-4677-9FBD-6BF94A0A836C}"/>
    <hyperlink ref="C10" r:id="rId67" xr:uid="{761216BE-EA28-4404-86CA-E5C945E45113}"/>
    <hyperlink ref="C48" r:id="rId68" xr:uid="{55180024-FD0E-4383-B6B3-21A03BFB81DD}"/>
    <hyperlink ref="C77" r:id="rId69" xr:uid="{92AEDF08-F892-4335-BB7B-A73B1B2E84DD}"/>
    <hyperlink ref="C88" r:id="rId70" xr:uid="{7A549EA6-20BF-4F2E-B37A-B4AB96BF6D71}"/>
    <hyperlink ref="C3" r:id="rId71" xr:uid="{455619D7-34BB-484C-A73B-1D8948FDD25E}"/>
    <hyperlink ref="C4" r:id="rId72" xr:uid="{0867EA64-9E6A-42A0-80BB-2A0BCBDB316B}"/>
    <hyperlink ref="C5" r:id="rId73" xr:uid="{B4AFF785-02BB-4A0B-B9BF-64BF8D105936}"/>
    <hyperlink ref="C13:C16" r:id="rId74" display="OK" xr:uid="{8302AA69-AA17-467B-BC0B-7020826E3C29}"/>
    <hyperlink ref="C21:C29" r:id="rId75" display="OK" xr:uid="{D059F47D-5A3D-489F-B9EF-79C2DA67613E}"/>
    <hyperlink ref="C32:C33" r:id="rId76" display="OK" xr:uid="{B5E15670-980D-4118-9C47-B10CE3D472BD}"/>
    <hyperlink ref="C38" r:id="rId77" xr:uid="{9CEAF39A-62CA-4438-9D3F-8DA401FCB474}"/>
    <hyperlink ref="C39" r:id="rId78" xr:uid="{DF514A53-E518-4135-8371-7AA524BB1E46}"/>
    <hyperlink ref="C80" r:id="rId79" xr:uid="{EF032705-A656-43FC-83E1-BF11207DB0B8}"/>
    <hyperlink ref="C82" r:id="rId80" xr:uid="{26154341-049B-48A6-BC71-0F9EFCD7A5FF}"/>
    <hyperlink ref="C83" r:id="rId81" xr:uid="{B54CE87A-8E95-4257-AC38-91E5DB57A6DC}"/>
    <hyperlink ref="C84" r:id="rId82" xr:uid="{34C2CDE0-67A5-4B2E-8ACC-3F67500872AB}"/>
    <hyperlink ref="C99" r:id="rId83" xr:uid="{C16B7DC5-6718-4188-9920-E826D75FDA31}"/>
    <hyperlink ref="C102" r:id="rId84" xr:uid="{3485F9F0-A4FE-4AD4-9DF6-77C54358EE06}"/>
    <hyperlink ref="B107" r:id="rId85" xr:uid="{7947B13D-3496-419B-8C95-482E332D617E}"/>
    <hyperlink ref="C20" r:id="rId86" xr:uid="{0F08D0BA-025E-4F72-960D-7822BD67FB3E}"/>
    <hyperlink ref="C100" r:id="rId87" xr:uid="{689C8106-6DC5-4307-A3E5-E8A482DC72DB}"/>
    <hyperlink ref="C101" r:id="rId88" xr:uid="{55855B16-8B23-4783-8095-0329A4466358}"/>
    <hyperlink ref="C78" r:id="rId89" xr:uid="{865588A1-A837-4991-AC4A-4D5B98E00F24}"/>
    <hyperlink ref="B108" r:id="rId90" xr:uid="{67479122-9C8B-48B0-A7EC-424AA1C1A98D}"/>
    <hyperlink ref="B109" r:id="rId91" xr:uid="{745F7726-F12E-40F6-973F-2931F1EAA697}"/>
    <hyperlink ref="B110" r:id="rId92" xr:uid="{C174219D-292C-47C7-9EFA-884E8ECDD415}"/>
    <hyperlink ref="B111" r:id="rId93" xr:uid="{E13DBEDE-122B-4185-A2CD-270122540BDF}"/>
    <hyperlink ref="C111" r:id="rId94" xr:uid="{0AA22C05-4474-4EEC-9D98-2A467BDA9EFC}"/>
    <hyperlink ref="B112" r:id="rId95" xr:uid="{ACB46682-48E5-42FE-9B56-688F580C9691}"/>
    <hyperlink ref="C112" r:id="rId96" xr:uid="{2631E486-9A4D-4E40-876D-0C138D514B35}"/>
    <hyperlink ref="B113" r:id="rId97" xr:uid="{D354E72A-63ED-40BD-94ED-F543200CF197}"/>
    <hyperlink ref="B114" r:id="rId98" xr:uid="{88520230-C02A-44B7-B36D-7CE45B5785FE}"/>
    <hyperlink ref="B115" r:id="rId99" xr:uid="{BECA2FCD-26C8-4907-B6DA-BCBBB9BEC199}"/>
    <hyperlink ref="B116" r:id="rId100" xr:uid="{ADA3D53B-6E35-433F-B971-2A753E8C5127}"/>
    <hyperlink ref="B117" r:id="rId101" xr:uid="{CC21C762-38FF-4999-916C-3E9E51B03103}"/>
    <hyperlink ref="B118" r:id="rId102" xr:uid="{60E8DBE6-5C3D-4B08-BE12-D89380B478B8}"/>
    <hyperlink ref="B119" r:id="rId103" xr:uid="{AF869368-0B62-4A43-ACEB-118611F1CB1B}"/>
    <hyperlink ref="B120" r:id="rId104" xr:uid="{9FF7D75D-7DC6-47EC-9FF3-B33869D2BA70}"/>
    <hyperlink ref="B121" r:id="rId105" xr:uid="{43F37090-FC72-4541-A9CD-C49ABE2D5708}"/>
    <hyperlink ref="B122" r:id="rId106" xr:uid="{656F314B-D764-4E1B-8037-3651B90CA245}"/>
    <hyperlink ref="B123" r:id="rId107" xr:uid="{00637B06-DF5A-43B5-9AFB-63C81F79C623}"/>
    <hyperlink ref="B124" r:id="rId108" xr:uid="{14CEAF91-F535-48C2-808D-B8981E6C2063}"/>
    <hyperlink ref="B127" r:id="rId109" xr:uid="{6E23F4C5-A90F-4A58-8DAE-4D6AA38B1BEE}"/>
    <hyperlink ref="B128" r:id="rId110" xr:uid="{A0D8EEC1-9157-4ED4-9499-B344DC00085F}"/>
    <hyperlink ref="B129" r:id="rId111" xr:uid="{1FCCF79E-BEE4-44DA-BF98-E641B2075D28}"/>
    <hyperlink ref="B140" r:id="rId112" xr:uid="{B273E2E4-8B78-4E6D-9E89-3BCCCFF04AE8}"/>
    <hyperlink ref="B151" r:id="rId113" xr:uid="{C04E35F1-D3EB-4EDE-BBEF-C0767272D681}"/>
    <hyperlink ref="B152" r:id="rId114" xr:uid="{D4DA63EA-7275-4FBC-9054-2F81EAC88E2A}"/>
    <hyperlink ref="B153" r:id="rId115" xr:uid="{8880E929-3E00-44A7-A446-8E2DA7227372}"/>
    <hyperlink ref="C119" r:id="rId116" xr:uid="{78CA259D-0628-4463-8D34-B34830C9CC72}"/>
    <hyperlink ref="C120" r:id="rId117" xr:uid="{69B72839-B432-4504-8816-B93B4793F1E2}"/>
    <hyperlink ref="C124" r:id="rId118" xr:uid="{9A056559-F237-47D7-BB0D-4F9752602CED}"/>
    <hyperlink ref="C151" r:id="rId119" xr:uid="{DE1588AF-527A-4471-BA78-4FD483936CB2}"/>
    <hyperlink ref="C152" r:id="rId120" xr:uid="{3CFDD3CC-3367-4CCF-B4E4-159B54044480}"/>
    <hyperlink ref="C153" r:id="rId121" xr:uid="{E05973FA-16B8-4442-8B2B-7D8CFC7BEB58}"/>
    <hyperlink ref="C2" r:id="rId122" xr:uid="{580ABBF8-349F-42F7-9E83-36162B326833}"/>
    <hyperlink ref="C89" r:id="rId123" xr:uid="{9B818229-1203-4A06-8014-7D0FEC81C6AA}"/>
    <hyperlink ref="C90" r:id="rId124" xr:uid="{7E0749C1-0617-42A6-BAC5-CAEA5E2E13CF}"/>
    <hyperlink ref="C91" r:id="rId125" xr:uid="{0FD93C42-D127-417C-83E7-E1CE3BB857B3}"/>
    <hyperlink ref="C92" r:id="rId126" xr:uid="{E212F5F3-ACFD-43F2-8883-EAE2905F1BD9}"/>
    <hyperlink ref="C123" r:id="rId127" xr:uid="{A553F82A-A58B-404E-889B-F9E315B6F90D}"/>
    <hyperlink ref="C12" r:id="rId128" xr:uid="{A14F1C6A-0E3C-47A5-B1A4-3A9007115BA4}"/>
    <hyperlink ref="C36" r:id="rId129" xr:uid="{D03318B8-50EA-459E-97D3-7F919ED96230}"/>
    <hyperlink ref="C19" r:id="rId130" xr:uid="{5A606E01-ECC1-4BBE-9C22-900A3880B904}"/>
    <hyperlink ref="C108" r:id="rId131" xr:uid="{99574169-358E-4D0B-99C2-C577BBF0EB8E}"/>
    <hyperlink ref="C121" r:id="rId132" xr:uid="{3D85918E-674E-401E-8B08-70AB77E8659C}"/>
    <hyperlink ref="C128" r:id="rId133" xr:uid="{BED7EC2B-8386-4A4F-AC95-CC8C076E518A}"/>
    <hyperlink ref="B154" r:id="rId134" xr:uid="{E1D583F6-AACF-4CC0-9A13-29AAB7430ADC}"/>
    <hyperlink ref="C7" r:id="rId135" xr:uid="{F11589E0-AF43-4B13-A4CF-753BC96E1BE7}"/>
    <hyperlink ref="C115" r:id="rId136" xr:uid="{D00375F5-F41D-4C28-978B-2904A29B875B}"/>
    <hyperlink ref="C116" r:id="rId137" xr:uid="{934F7ED7-16CF-4414-B415-0A1AC58EBCD2}"/>
    <hyperlink ref="C117" r:id="rId138" xr:uid="{FE08B1D9-A43C-495B-858A-77D9139B6B23}"/>
    <hyperlink ref="C122" r:id="rId139" xr:uid="{FB1D4208-CC77-40D1-9863-0DD32A952BFD}"/>
    <hyperlink ref="C74" r:id="rId140" xr:uid="{CC075DD7-FEC1-4560-8F78-6F7C1899CA8A}"/>
    <hyperlink ref="C96" r:id="rId141" xr:uid="{8E10D034-4270-442F-8919-FF11EF93E3A7}"/>
    <hyperlink ref="B155" r:id="rId142" xr:uid="{1CEB0F1A-3CE2-434C-B1C0-631A789893FE}"/>
    <hyperlink ref="C154" r:id="rId143" xr:uid="{ABA10425-A63A-42E1-AA1E-00DF4641B390}"/>
    <hyperlink ref="B156" r:id="rId144" xr:uid="{A6AA7FC5-FC97-47D9-AAA3-D3BF6976EA29}"/>
    <hyperlink ref="C156" r:id="rId145" xr:uid="{C27A8452-CFFD-460E-889C-796D5E02A657}"/>
    <hyperlink ref="C37" r:id="rId146" xr:uid="{C9F051A7-665C-4DC2-B43C-87C337D3982C}"/>
    <hyperlink ref="C93" r:id="rId147" xr:uid="{10253EEB-153C-440F-9BEB-9A32BAA4F4FD}"/>
    <hyperlink ref="C98" r:id="rId148" xr:uid="{271D172D-4B67-4ABA-AE46-7CCCEF9ABEC1}"/>
    <hyperlink ref="C106" r:id="rId149" xr:uid="{EF908556-7E05-4C8D-AFC8-B2BEE6DB03C1}"/>
    <hyperlink ref="C113" r:id="rId150" xr:uid="{4B9ECEE3-F8A5-4155-8192-C2C0E3F13BF3}"/>
    <hyperlink ref="C118" r:id="rId151" xr:uid="{A4BEA389-66CD-4D55-9C53-248D205C0212}"/>
    <hyperlink ref="C127" r:id="rId152" xr:uid="{2F8B20AC-AF5C-46F8-9F08-288DAC5122B4}"/>
    <hyperlink ref="B157" r:id="rId153" xr:uid="{A100AE47-0740-48D9-91D0-8EE9EC6F9ED7}"/>
    <hyperlink ref="B158" r:id="rId154" xr:uid="{182D9FC7-7E4F-4E3C-855A-853B33B4931B}"/>
    <hyperlink ref="B159" r:id="rId155" xr:uid="{1423D419-04DA-4EC4-BDE2-A0E31633EACF}"/>
    <hyperlink ref="C157" r:id="rId156" xr:uid="{F8B1086F-4BA4-4BA8-B4B8-46F97AB80B45}"/>
    <hyperlink ref="C158" r:id="rId157" xr:uid="{AC5E5DAF-FBC5-4462-BF3A-ACE65F1CF884}"/>
    <hyperlink ref="C159" r:id="rId158" xr:uid="{99FC87AC-075E-4308-9B67-AD6D7CF501A5}"/>
    <hyperlink ref="B160" r:id="rId159" xr:uid="{CAA8E364-9BB1-4B44-82A5-84DAA0ACA07F}"/>
    <hyperlink ref="C160" r:id="rId160" xr:uid="{CC3D9A41-0B64-4CEA-838B-8041D47022D6}"/>
    <hyperlink ref="B161" r:id="rId161" xr:uid="{C9253320-D3CF-4D05-AEB9-9F8A9D73B328}"/>
    <hyperlink ref="C155" r:id="rId162" display="Pendiente Aprobacion" xr:uid="{D0E980D9-E6B7-4936-8659-869216EEE794}"/>
    <hyperlink ref="C161" r:id="rId163" xr:uid="{2FB787C6-0539-455A-A39A-BA45B2BEE1E7}"/>
    <hyperlink ref="B162" r:id="rId164" xr:uid="{2E8EC69A-3245-4FBE-AF0B-604AD79C6392}"/>
    <hyperlink ref="C114" r:id="rId165" xr:uid="{82D8863F-EBC6-474C-AAB8-47ADDE9A5F03}"/>
    <hyperlink ref="C8" r:id="rId166" xr:uid="{AC6FC561-6508-43A2-9128-FA2D64B06FAD}"/>
    <hyperlink ref="C9" r:id="rId167" xr:uid="{AE4AACEE-A9C1-416A-8A69-08DA2F634EFE}"/>
    <hyperlink ref="C17" r:id="rId168" xr:uid="{C2239345-658A-4B90-81F8-085502F157B4}"/>
    <hyperlink ref="C18" r:id="rId169" xr:uid="{DD9370D0-A907-4AB0-85FB-38C86DB8D2BD}"/>
    <hyperlink ref="C34:C35" r:id="rId170" display="OK" xr:uid="{52A343AC-7828-4F5C-8448-7D1266FF90A0}"/>
    <hyperlink ref="C49" r:id="rId171" xr:uid="{0B7AE45F-C937-400A-8AEA-7C9035573FD8}"/>
    <hyperlink ref="C50" r:id="rId172" xr:uid="{2CF87E44-66F6-467F-9F24-78C1B4624AEF}"/>
    <hyperlink ref="C79" r:id="rId173" xr:uid="{E1553636-52F6-4791-BC94-AD3151E94708}"/>
    <hyperlink ref="C81" r:id="rId174" xr:uid="{B6BA7D81-EB2D-4794-A14E-035E31C747C8}"/>
    <hyperlink ref="C85:C87" r:id="rId175" display="OK" xr:uid="{89EB4837-D249-4EE5-BC07-BC2A0879AAA3}"/>
    <hyperlink ref="C162" r:id="rId176" xr:uid="{14BD8ABB-CEB2-4723-A82F-B35A255C0DBE}"/>
    <hyperlink ref="B163" r:id="rId177" xr:uid="{11AE54AD-0764-407C-9824-4799A486E502}"/>
    <hyperlink ref="C163" r:id="rId178" xr:uid="{1643EF99-50B7-4A9F-93A7-91BBE20A11AD}"/>
    <hyperlink ref="B164" r:id="rId179" xr:uid="{F6636CE0-8523-4C1B-8908-03F7D6709D1F}"/>
    <hyperlink ref="C164" r:id="rId180" xr:uid="{BE26EF7A-EF39-4484-B382-80146BFD4E2C}"/>
    <hyperlink ref="B165" r:id="rId181" xr:uid="{7F8AB10A-0D16-4956-9282-18D56B09673A}"/>
    <hyperlink ref="B166" r:id="rId182" xr:uid="{1E64F5BF-63EA-4C82-B92B-5F464ED6893B}"/>
    <hyperlink ref="C166" r:id="rId183" xr:uid="{8675F2B5-72BF-428C-8539-E35C20B4D730}"/>
    <hyperlink ref="B167" r:id="rId184" xr:uid="{CFDF7BD7-2B20-41D7-BA5C-2F239090A342}"/>
    <hyperlink ref="B125" r:id="rId185" xr:uid="{1BFBEE47-AB73-4245-BA75-D9C83A12E231}"/>
    <hyperlink ref="C125:C126" r:id="rId186" display="Pendiente Aprobacion" xr:uid="{0BDE46E4-0780-45DD-9125-D5F6800D13C5}"/>
    <hyperlink ref="B168:B171" r:id="rId187" display="FPB-03625" xr:uid="{706E63A7-EA0C-4D44-A912-85DBEA3617B0}"/>
    <hyperlink ref="B172" r:id="rId188" xr:uid="{5E72B1D3-CD5C-491F-94B7-8E5E81FB7905}"/>
    <hyperlink ref="B173" r:id="rId189" xr:uid="{DBE0DB4E-B179-4FBC-833F-1D9240C43147}"/>
    <hyperlink ref="B174" r:id="rId190" xr:uid="{A43515E7-63CF-4271-98AA-BBF9A06FEA9E}"/>
    <hyperlink ref="B175" r:id="rId191" xr:uid="{34883435-58C4-4B00-B394-30A47CDBE071}"/>
    <hyperlink ref="C175" r:id="rId192" xr:uid="{EFDED157-4EDF-48F3-8D9C-D534F05BD8DE}"/>
    <hyperlink ref="C168:C171" r:id="rId193" display="OK" xr:uid="{2F44466D-E679-4EFC-B277-0821A093E312}"/>
    <hyperlink ref="C165" r:id="rId194" xr:uid="{DC4FC386-CFB9-41E9-A8D0-7FEF5380FDEA}"/>
    <hyperlink ref="B176" r:id="rId195" xr:uid="{2BE2E187-2A04-4D3B-BC39-AAF6B033EC5D}"/>
    <hyperlink ref="C176" r:id="rId196" xr:uid="{5A218837-8917-472E-A4FE-27B0E175E0AC}"/>
    <hyperlink ref="B177" r:id="rId197" xr:uid="{94780C3B-24BA-4EFA-AF73-E7B768F24F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C303-EAA6-4F47-B1A5-31D9B14C61CB}">
  <sheetPr codeName="Hoja3"/>
  <dimension ref="A1:P1048576"/>
  <sheetViews>
    <sheetView zoomScaleNormal="100" zoomScalePageLayoutView="85" workbookViewId="0">
      <pane xSplit="5" ySplit="1" topLeftCell="F2" activePane="bottomRight" state="frozen"/>
      <selection pane="topRight" activeCell="F1" sqref="F1"/>
      <selection pane="bottomLeft" activeCell="A9" sqref="A9"/>
      <selection pane="bottomRight"/>
    </sheetView>
  </sheetViews>
  <sheetFormatPr baseColWidth="10" defaultColWidth="63.42578125" defaultRowHeight="15.75" x14ac:dyDescent="0.25"/>
  <cols>
    <col min="1" max="1" width="11.7109375" style="207" bestFit="1" customWidth="1"/>
    <col min="2" max="2" width="10.42578125" style="207" bestFit="1" customWidth="1"/>
    <col min="3" max="3" width="23.28515625" style="233" bestFit="1" customWidth="1"/>
    <col min="4" max="4" width="23.42578125" style="207" bestFit="1" customWidth="1"/>
    <col min="5" max="5" width="67.5703125" style="207" bestFit="1" customWidth="1"/>
    <col min="6" max="6" width="147.140625" style="207" bestFit="1" customWidth="1"/>
    <col min="7" max="7" width="17.7109375" style="207" bestFit="1" customWidth="1"/>
    <col min="8" max="8" width="17.42578125" style="207" bestFit="1" customWidth="1"/>
    <col min="9" max="9" width="13.42578125" style="233" bestFit="1" customWidth="1"/>
    <col min="10" max="10" width="16.28515625" style="207" bestFit="1" customWidth="1"/>
    <col min="11" max="11" width="14.42578125" style="207" bestFit="1" customWidth="1"/>
    <col min="12" max="12" width="16.28515625" style="207" bestFit="1" customWidth="1"/>
    <col min="13" max="13" width="8.85546875" style="207" bestFit="1" customWidth="1"/>
    <col min="14" max="14" width="15" style="207" bestFit="1" customWidth="1"/>
    <col min="15" max="15" width="17.42578125" style="207" bestFit="1" customWidth="1"/>
    <col min="16" max="16" width="26.28515625" style="258" bestFit="1" customWidth="1"/>
    <col min="17" max="16384" width="63.42578125" style="207"/>
  </cols>
  <sheetData>
    <row r="1" spans="1:16" s="207" customFormat="1" ht="31.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</row>
    <row r="2" spans="1:16" s="207" customFormat="1" x14ac:dyDescent="0.25">
      <c r="A2" s="158">
        <v>1885</v>
      </c>
      <c r="B2" s="100" t="s">
        <v>678</v>
      </c>
      <c r="C2" s="49" t="s">
        <v>18</v>
      </c>
      <c r="D2" s="75">
        <v>4615878</v>
      </c>
      <c r="E2" s="35" t="s">
        <v>679</v>
      </c>
      <c r="F2" s="35" t="s">
        <v>680</v>
      </c>
      <c r="G2" s="230">
        <v>43879</v>
      </c>
      <c r="H2" s="230">
        <v>43889</v>
      </c>
      <c r="I2" s="198">
        <f t="shared" ref="I2:I62" si="0">H2+30</f>
        <v>43919</v>
      </c>
      <c r="J2" s="199">
        <v>14017539</v>
      </c>
      <c r="K2" s="220"/>
      <c r="L2" s="210">
        <f t="shared" ref="L2:L62" si="1">J2+K2</f>
        <v>14017539</v>
      </c>
      <c r="M2" s="107" t="s">
        <v>65</v>
      </c>
      <c r="N2" s="212" t="s">
        <v>65</v>
      </c>
      <c r="O2" s="107" t="s">
        <v>65</v>
      </c>
      <c r="P2" s="160"/>
    </row>
    <row r="3" spans="1:16" s="207" customFormat="1" x14ac:dyDescent="0.25">
      <c r="A3" s="158">
        <v>1886</v>
      </c>
      <c r="B3" s="100" t="s">
        <v>681</v>
      </c>
      <c r="C3" s="49" t="s">
        <v>18</v>
      </c>
      <c r="D3" s="75" t="s">
        <v>682</v>
      </c>
      <c r="E3" s="35" t="s">
        <v>310</v>
      </c>
      <c r="F3" s="35" t="s">
        <v>683</v>
      </c>
      <c r="G3" s="230">
        <v>43889</v>
      </c>
      <c r="H3" s="230">
        <v>43892</v>
      </c>
      <c r="I3" s="198">
        <f t="shared" si="0"/>
        <v>43922</v>
      </c>
      <c r="J3" s="199">
        <v>35000000</v>
      </c>
      <c r="K3" s="220">
        <v>6650000</v>
      </c>
      <c r="L3" s="210">
        <f t="shared" si="1"/>
        <v>41650000</v>
      </c>
      <c r="M3" s="107" t="s">
        <v>290</v>
      </c>
      <c r="N3" s="212">
        <f>J3</f>
        <v>35000000</v>
      </c>
      <c r="O3" s="107" t="s">
        <v>291</v>
      </c>
      <c r="P3" s="160">
        <v>3294</v>
      </c>
    </row>
    <row r="4" spans="1:16" s="207" customFormat="1" x14ac:dyDescent="0.25">
      <c r="A4" s="158">
        <v>1887</v>
      </c>
      <c r="B4" s="100" t="s">
        <v>684</v>
      </c>
      <c r="C4" s="49" t="s">
        <v>18</v>
      </c>
      <c r="D4" s="75" t="s">
        <v>685</v>
      </c>
      <c r="E4" s="35" t="s">
        <v>310</v>
      </c>
      <c r="F4" s="35" t="s">
        <v>686</v>
      </c>
      <c r="G4" s="230">
        <v>43889</v>
      </c>
      <c r="H4" s="230">
        <v>43892</v>
      </c>
      <c r="I4" s="198">
        <f t="shared" si="0"/>
        <v>43922</v>
      </c>
      <c r="J4" s="199">
        <v>30000000</v>
      </c>
      <c r="K4" s="220">
        <v>5700000</v>
      </c>
      <c r="L4" s="210">
        <f t="shared" si="1"/>
        <v>35700000</v>
      </c>
      <c r="M4" s="107" t="s">
        <v>290</v>
      </c>
      <c r="N4" s="212">
        <f>J4</f>
        <v>30000000</v>
      </c>
      <c r="O4" s="107" t="s">
        <v>291</v>
      </c>
      <c r="P4" s="234" t="s">
        <v>687</v>
      </c>
    </row>
    <row r="5" spans="1:16" s="207" customFormat="1" x14ac:dyDescent="0.25">
      <c r="A5" s="158">
        <v>1888</v>
      </c>
      <c r="B5" s="100" t="s">
        <v>688</v>
      </c>
      <c r="C5" s="49" t="s">
        <v>18</v>
      </c>
      <c r="D5" s="75" t="s">
        <v>689</v>
      </c>
      <c r="E5" s="35" t="s">
        <v>310</v>
      </c>
      <c r="F5" s="35" t="s">
        <v>690</v>
      </c>
      <c r="G5" s="230">
        <v>43889</v>
      </c>
      <c r="H5" s="230">
        <v>43892</v>
      </c>
      <c r="I5" s="198">
        <f t="shared" si="0"/>
        <v>43922</v>
      </c>
      <c r="J5" s="199">
        <v>35000000</v>
      </c>
      <c r="K5" s="220">
        <v>6650000</v>
      </c>
      <c r="L5" s="210">
        <f t="shared" si="1"/>
        <v>41650000</v>
      </c>
      <c r="M5" s="107" t="s">
        <v>290</v>
      </c>
      <c r="N5" s="212">
        <f>J5</f>
        <v>35000000</v>
      </c>
      <c r="O5" s="107" t="s">
        <v>291</v>
      </c>
      <c r="P5" s="160">
        <v>3295</v>
      </c>
    </row>
    <row r="6" spans="1:16" s="207" customFormat="1" x14ac:dyDescent="0.25">
      <c r="A6" s="158">
        <v>1889</v>
      </c>
      <c r="B6" s="100" t="s">
        <v>691</v>
      </c>
      <c r="C6" s="49" t="s">
        <v>18</v>
      </c>
      <c r="D6" s="75" t="s">
        <v>692</v>
      </c>
      <c r="E6" s="35" t="s">
        <v>310</v>
      </c>
      <c r="F6" s="35" t="s">
        <v>693</v>
      </c>
      <c r="G6" s="230">
        <v>43889</v>
      </c>
      <c r="H6" s="230">
        <v>43892</v>
      </c>
      <c r="I6" s="198">
        <f t="shared" si="0"/>
        <v>43922</v>
      </c>
      <c r="J6" s="199">
        <v>30000000</v>
      </c>
      <c r="K6" s="220">
        <v>5700000</v>
      </c>
      <c r="L6" s="210">
        <f t="shared" si="1"/>
        <v>35700000</v>
      </c>
      <c r="M6" s="107" t="s">
        <v>290</v>
      </c>
      <c r="N6" s="212">
        <f t="shared" ref="N6" si="2">J6</f>
        <v>30000000</v>
      </c>
      <c r="O6" s="107" t="s">
        <v>291</v>
      </c>
      <c r="P6" s="234" t="s">
        <v>687</v>
      </c>
    </row>
    <row r="7" spans="1:16" s="207" customFormat="1" x14ac:dyDescent="0.25">
      <c r="A7" s="158">
        <v>1890</v>
      </c>
      <c r="B7" s="100" t="s">
        <v>694</v>
      </c>
      <c r="C7" s="49" t="s">
        <v>18</v>
      </c>
      <c r="D7" s="75">
        <v>454</v>
      </c>
      <c r="E7" s="35" t="s">
        <v>601</v>
      </c>
      <c r="F7" s="35" t="s">
        <v>695</v>
      </c>
      <c r="G7" s="230">
        <v>43879</v>
      </c>
      <c r="H7" s="230">
        <v>43892</v>
      </c>
      <c r="I7" s="198">
        <f t="shared" si="0"/>
        <v>43922</v>
      </c>
      <c r="J7" s="199">
        <v>1440000</v>
      </c>
      <c r="K7" s="220"/>
      <c r="L7" s="210">
        <f t="shared" si="1"/>
        <v>1440000</v>
      </c>
      <c r="M7" s="107" t="s">
        <v>289</v>
      </c>
      <c r="N7" s="212">
        <f>J7</f>
        <v>1440000</v>
      </c>
      <c r="O7" s="107" t="s">
        <v>29</v>
      </c>
      <c r="P7" s="160">
        <v>3297</v>
      </c>
    </row>
    <row r="8" spans="1:16" s="207" customFormat="1" x14ac:dyDescent="0.25">
      <c r="A8" s="158">
        <v>1891</v>
      </c>
      <c r="B8" s="100" t="s">
        <v>696</v>
      </c>
      <c r="C8" s="49" t="s">
        <v>18</v>
      </c>
      <c r="D8" s="75" t="s">
        <v>697</v>
      </c>
      <c r="E8" s="35" t="s">
        <v>345</v>
      </c>
      <c r="F8" s="35" t="s">
        <v>698</v>
      </c>
      <c r="G8" s="230">
        <v>43892</v>
      </c>
      <c r="H8" s="230">
        <v>43892</v>
      </c>
      <c r="I8" s="198">
        <f t="shared" si="0"/>
        <v>43922</v>
      </c>
      <c r="J8" s="199">
        <v>537000</v>
      </c>
      <c r="K8" s="220">
        <v>102030</v>
      </c>
      <c r="L8" s="210">
        <f t="shared" si="1"/>
        <v>639030</v>
      </c>
      <c r="M8" s="107" t="s">
        <v>54</v>
      </c>
      <c r="N8" s="212">
        <f>J8</f>
        <v>537000</v>
      </c>
      <c r="O8" s="107" t="s">
        <v>55</v>
      </c>
      <c r="P8" s="160">
        <v>3298</v>
      </c>
    </row>
    <row r="9" spans="1:16" s="207" customFormat="1" x14ac:dyDescent="0.25">
      <c r="A9" s="119">
        <v>1892</v>
      </c>
      <c r="B9" s="123" t="s">
        <v>699</v>
      </c>
      <c r="C9" s="127" t="s">
        <v>18</v>
      </c>
      <c r="D9" s="122">
        <v>9499</v>
      </c>
      <c r="E9" s="122" t="s">
        <v>700</v>
      </c>
      <c r="F9" s="122" t="s">
        <v>701</v>
      </c>
      <c r="G9" s="171">
        <v>43892</v>
      </c>
      <c r="H9" s="171">
        <v>43892</v>
      </c>
      <c r="I9" s="200">
        <f t="shared" si="0"/>
        <v>43922</v>
      </c>
      <c r="J9" s="178">
        <v>11188400</v>
      </c>
      <c r="K9" s="178">
        <v>2125796</v>
      </c>
      <c r="L9" s="178">
        <f t="shared" si="1"/>
        <v>13314196</v>
      </c>
      <c r="M9" s="107" t="s">
        <v>186</v>
      </c>
      <c r="N9" s="220">
        <v>61138.797814207654</v>
      </c>
      <c r="O9" s="107" t="s">
        <v>29</v>
      </c>
      <c r="P9" s="160">
        <v>3299</v>
      </c>
    </row>
    <row r="10" spans="1:16" s="207" customFormat="1" x14ac:dyDescent="0.25">
      <c r="A10" s="119"/>
      <c r="B10" s="123"/>
      <c r="C10" s="127"/>
      <c r="D10" s="122"/>
      <c r="E10" s="122"/>
      <c r="F10" s="122"/>
      <c r="G10" s="171"/>
      <c r="H10" s="171"/>
      <c r="I10" s="200"/>
      <c r="J10" s="178"/>
      <c r="K10" s="178"/>
      <c r="L10" s="178"/>
      <c r="M10" s="107" t="s">
        <v>218</v>
      </c>
      <c r="N10" s="220">
        <v>61138.797814207654</v>
      </c>
      <c r="O10" s="107" t="s">
        <v>29</v>
      </c>
      <c r="P10" s="160">
        <v>3299</v>
      </c>
    </row>
    <row r="11" spans="1:16" s="207" customFormat="1" x14ac:dyDescent="0.25">
      <c r="A11" s="119"/>
      <c r="B11" s="123"/>
      <c r="C11" s="127"/>
      <c r="D11" s="122"/>
      <c r="E11" s="122"/>
      <c r="F11" s="122"/>
      <c r="G11" s="171"/>
      <c r="H11" s="171"/>
      <c r="I11" s="200"/>
      <c r="J11" s="178"/>
      <c r="K11" s="178"/>
      <c r="L11" s="178"/>
      <c r="M11" s="107" t="s">
        <v>117</v>
      </c>
      <c r="N11" s="220">
        <v>122277.59562841531</v>
      </c>
      <c r="O11" s="107" t="s">
        <v>29</v>
      </c>
      <c r="P11" s="160">
        <v>3299</v>
      </c>
    </row>
    <row r="12" spans="1:16" s="207" customFormat="1" x14ac:dyDescent="0.25">
      <c r="A12" s="119"/>
      <c r="B12" s="123"/>
      <c r="C12" s="127"/>
      <c r="D12" s="122"/>
      <c r="E12" s="122"/>
      <c r="F12" s="122"/>
      <c r="G12" s="171"/>
      <c r="H12" s="171"/>
      <c r="I12" s="200"/>
      <c r="J12" s="178"/>
      <c r="K12" s="178"/>
      <c r="L12" s="178"/>
      <c r="M12" s="107" t="s">
        <v>289</v>
      </c>
      <c r="N12" s="220">
        <v>183416.39344262294</v>
      </c>
      <c r="O12" s="107" t="s">
        <v>29</v>
      </c>
      <c r="P12" s="160">
        <v>3299</v>
      </c>
    </row>
    <row r="13" spans="1:16" s="207" customFormat="1" x14ac:dyDescent="0.25">
      <c r="A13" s="119"/>
      <c r="B13" s="123"/>
      <c r="C13" s="127"/>
      <c r="D13" s="122"/>
      <c r="E13" s="122"/>
      <c r="F13" s="122"/>
      <c r="G13" s="171"/>
      <c r="H13" s="171"/>
      <c r="I13" s="200"/>
      <c r="J13" s="178"/>
      <c r="K13" s="178"/>
      <c r="L13" s="178"/>
      <c r="M13" s="107" t="s">
        <v>219</v>
      </c>
      <c r="N13" s="220">
        <v>122277.59562841531</v>
      </c>
      <c r="O13" s="107" t="s">
        <v>29</v>
      </c>
      <c r="P13" s="160">
        <v>3299</v>
      </c>
    </row>
    <row r="14" spans="1:16" s="207" customFormat="1" x14ac:dyDescent="0.25">
      <c r="A14" s="119"/>
      <c r="B14" s="123"/>
      <c r="C14" s="127"/>
      <c r="D14" s="122"/>
      <c r="E14" s="122"/>
      <c r="F14" s="122"/>
      <c r="G14" s="171"/>
      <c r="H14" s="171"/>
      <c r="I14" s="200"/>
      <c r="J14" s="178"/>
      <c r="K14" s="178"/>
      <c r="L14" s="178"/>
      <c r="M14" s="107" t="s">
        <v>28</v>
      </c>
      <c r="N14" s="220">
        <v>305693.98907103826</v>
      </c>
      <c r="O14" s="107" t="s">
        <v>29</v>
      </c>
      <c r="P14" s="160">
        <v>3299</v>
      </c>
    </row>
    <row r="15" spans="1:16" s="207" customFormat="1" x14ac:dyDescent="0.25">
      <c r="A15" s="119"/>
      <c r="B15" s="123"/>
      <c r="C15" s="127"/>
      <c r="D15" s="122"/>
      <c r="E15" s="122"/>
      <c r="F15" s="122"/>
      <c r="G15" s="171"/>
      <c r="H15" s="171"/>
      <c r="I15" s="200"/>
      <c r="J15" s="178"/>
      <c r="K15" s="178"/>
      <c r="L15" s="178"/>
      <c r="M15" s="107" t="s">
        <v>187</v>
      </c>
      <c r="N15" s="220">
        <v>122277.59562841531</v>
      </c>
      <c r="O15" s="107" t="s">
        <v>29</v>
      </c>
      <c r="P15" s="160">
        <v>3299</v>
      </c>
    </row>
    <row r="16" spans="1:16" s="207" customFormat="1" x14ac:dyDescent="0.25">
      <c r="A16" s="119"/>
      <c r="B16" s="123"/>
      <c r="C16" s="127"/>
      <c r="D16" s="122"/>
      <c r="E16" s="122"/>
      <c r="F16" s="122"/>
      <c r="G16" s="171"/>
      <c r="H16" s="171"/>
      <c r="I16" s="200"/>
      <c r="J16" s="178"/>
      <c r="K16" s="178"/>
      <c r="L16" s="178"/>
      <c r="M16" s="107" t="s">
        <v>144</v>
      </c>
      <c r="N16" s="220">
        <v>183416.39344262294</v>
      </c>
      <c r="O16" s="107" t="s">
        <v>29</v>
      </c>
      <c r="P16" s="160">
        <v>3299</v>
      </c>
    </row>
    <row r="17" spans="1:16" s="207" customFormat="1" x14ac:dyDescent="0.25">
      <c r="A17" s="119"/>
      <c r="B17" s="123"/>
      <c r="C17" s="127"/>
      <c r="D17" s="122"/>
      <c r="E17" s="122"/>
      <c r="F17" s="122"/>
      <c r="G17" s="171"/>
      <c r="H17" s="171"/>
      <c r="I17" s="200"/>
      <c r="J17" s="178"/>
      <c r="K17" s="178"/>
      <c r="L17" s="178"/>
      <c r="M17" s="107" t="s">
        <v>145</v>
      </c>
      <c r="N17" s="220">
        <v>2934662.295081967</v>
      </c>
      <c r="O17" s="107" t="s">
        <v>36</v>
      </c>
      <c r="P17" s="160">
        <v>3299</v>
      </c>
    </row>
    <row r="18" spans="1:16" s="207" customFormat="1" x14ac:dyDescent="0.25">
      <c r="A18" s="119"/>
      <c r="B18" s="123"/>
      <c r="C18" s="127"/>
      <c r="D18" s="122"/>
      <c r="E18" s="122"/>
      <c r="F18" s="122"/>
      <c r="G18" s="171"/>
      <c r="H18" s="171"/>
      <c r="I18" s="200"/>
      <c r="J18" s="178"/>
      <c r="K18" s="178"/>
      <c r="L18" s="178"/>
      <c r="M18" s="107" t="s">
        <v>35</v>
      </c>
      <c r="N18" s="220">
        <v>1161637.1584699454</v>
      </c>
      <c r="O18" s="107" t="s">
        <v>36</v>
      </c>
      <c r="P18" s="160">
        <v>3299</v>
      </c>
    </row>
    <row r="19" spans="1:16" s="207" customFormat="1" x14ac:dyDescent="0.25">
      <c r="A19" s="119"/>
      <c r="B19" s="123"/>
      <c r="C19" s="127"/>
      <c r="D19" s="122"/>
      <c r="E19" s="122"/>
      <c r="F19" s="122"/>
      <c r="G19" s="171"/>
      <c r="H19" s="171"/>
      <c r="I19" s="200"/>
      <c r="J19" s="178"/>
      <c r="K19" s="178"/>
      <c r="L19" s="178"/>
      <c r="M19" s="107" t="s">
        <v>121</v>
      </c>
      <c r="N19" s="220">
        <v>1773025.1366120218</v>
      </c>
      <c r="O19" s="107" t="s">
        <v>36</v>
      </c>
      <c r="P19" s="160">
        <v>3299</v>
      </c>
    </row>
    <row r="20" spans="1:16" s="207" customFormat="1" x14ac:dyDescent="0.25">
      <c r="A20" s="119"/>
      <c r="B20" s="123"/>
      <c r="C20" s="127"/>
      <c r="D20" s="122"/>
      <c r="E20" s="122"/>
      <c r="F20" s="122"/>
      <c r="G20" s="171"/>
      <c r="H20" s="171"/>
      <c r="I20" s="200"/>
      <c r="J20" s="178"/>
      <c r="K20" s="178"/>
      <c r="L20" s="178"/>
      <c r="M20" s="107" t="s">
        <v>73</v>
      </c>
      <c r="N20" s="220">
        <v>672526.77595628414</v>
      </c>
      <c r="O20" s="107" t="s">
        <v>36</v>
      </c>
      <c r="P20" s="160">
        <v>3299</v>
      </c>
    </row>
    <row r="21" spans="1:16" s="207" customFormat="1" x14ac:dyDescent="0.25">
      <c r="A21" s="119"/>
      <c r="B21" s="123"/>
      <c r="C21" s="127"/>
      <c r="D21" s="122"/>
      <c r="E21" s="122"/>
      <c r="F21" s="122"/>
      <c r="G21" s="171"/>
      <c r="H21" s="171"/>
      <c r="I21" s="200"/>
      <c r="J21" s="178"/>
      <c r="K21" s="178"/>
      <c r="L21" s="178"/>
      <c r="M21" s="107" t="s">
        <v>147</v>
      </c>
      <c r="N21" s="220">
        <v>366832.78688524588</v>
      </c>
      <c r="O21" s="107" t="s">
        <v>36</v>
      </c>
      <c r="P21" s="160">
        <v>3299</v>
      </c>
    </row>
    <row r="22" spans="1:16" s="207" customFormat="1" x14ac:dyDescent="0.25">
      <c r="A22" s="119"/>
      <c r="B22" s="123"/>
      <c r="C22" s="127"/>
      <c r="D22" s="122"/>
      <c r="E22" s="122"/>
      <c r="F22" s="122"/>
      <c r="G22" s="171"/>
      <c r="H22" s="171"/>
      <c r="I22" s="200"/>
      <c r="J22" s="178"/>
      <c r="K22" s="178"/>
      <c r="L22" s="178"/>
      <c r="M22" s="107" t="s">
        <v>44</v>
      </c>
      <c r="N22" s="220">
        <v>61138.797814207654</v>
      </c>
      <c r="O22" s="107" t="s">
        <v>99</v>
      </c>
      <c r="P22" s="160">
        <v>3299</v>
      </c>
    </row>
    <row r="23" spans="1:16" s="207" customFormat="1" x14ac:dyDescent="0.25">
      <c r="A23" s="119"/>
      <c r="B23" s="123"/>
      <c r="C23" s="127"/>
      <c r="D23" s="122"/>
      <c r="E23" s="122"/>
      <c r="F23" s="122"/>
      <c r="G23" s="171"/>
      <c r="H23" s="171"/>
      <c r="I23" s="200"/>
      <c r="J23" s="178"/>
      <c r="K23" s="178"/>
      <c r="L23" s="178"/>
      <c r="M23" s="107" t="s">
        <v>149</v>
      </c>
      <c r="N23" s="220">
        <v>855943.16939890711</v>
      </c>
      <c r="O23" s="107" t="s">
        <v>50</v>
      </c>
      <c r="P23" s="160">
        <v>3299</v>
      </c>
    </row>
    <row r="24" spans="1:16" s="207" customFormat="1" x14ac:dyDescent="0.25">
      <c r="A24" s="119"/>
      <c r="B24" s="123"/>
      <c r="C24" s="127"/>
      <c r="D24" s="122"/>
      <c r="E24" s="122"/>
      <c r="F24" s="122"/>
      <c r="G24" s="171"/>
      <c r="H24" s="171"/>
      <c r="I24" s="200"/>
      <c r="J24" s="178"/>
      <c r="K24" s="178"/>
      <c r="L24" s="178"/>
      <c r="M24" s="107" t="s">
        <v>125</v>
      </c>
      <c r="N24" s="220">
        <v>1345053.5519125683</v>
      </c>
      <c r="O24" s="107" t="s">
        <v>50</v>
      </c>
      <c r="P24" s="160">
        <v>3299</v>
      </c>
    </row>
    <row r="25" spans="1:16" s="207" customFormat="1" x14ac:dyDescent="0.25">
      <c r="A25" s="119"/>
      <c r="B25" s="123"/>
      <c r="C25" s="127"/>
      <c r="D25" s="122"/>
      <c r="E25" s="122"/>
      <c r="F25" s="122"/>
      <c r="G25" s="171"/>
      <c r="H25" s="171"/>
      <c r="I25" s="200"/>
      <c r="J25" s="178"/>
      <c r="K25" s="178"/>
      <c r="L25" s="178"/>
      <c r="M25" s="107" t="s">
        <v>49</v>
      </c>
      <c r="N25" s="220">
        <v>183416.39344262294</v>
      </c>
      <c r="O25" s="107" t="s">
        <v>50</v>
      </c>
      <c r="P25" s="160">
        <v>3299</v>
      </c>
    </row>
    <row r="26" spans="1:16" s="207" customFormat="1" x14ac:dyDescent="0.25">
      <c r="A26" s="119"/>
      <c r="B26" s="123"/>
      <c r="C26" s="127"/>
      <c r="D26" s="122"/>
      <c r="E26" s="122"/>
      <c r="F26" s="122"/>
      <c r="G26" s="171"/>
      <c r="H26" s="171"/>
      <c r="I26" s="200"/>
      <c r="J26" s="178"/>
      <c r="K26" s="178"/>
      <c r="L26" s="178"/>
      <c r="M26" s="107" t="s">
        <v>21</v>
      </c>
      <c r="N26" s="220">
        <v>122277.59562841531</v>
      </c>
      <c r="O26" s="107" t="s">
        <v>22</v>
      </c>
      <c r="P26" s="160">
        <v>3299</v>
      </c>
    </row>
    <row r="27" spans="1:16" s="207" customFormat="1" x14ac:dyDescent="0.25">
      <c r="A27" s="119"/>
      <c r="B27" s="123"/>
      <c r="C27" s="127"/>
      <c r="D27" s="122"/>
      <c r="E27" s="122"/>
      <c r="F27" s="122"/>
      <c r="G27" s="171"/>
      <c r="H27" s="171"/>
      <c r="I27" s="200"/>
      <c r="J27" s="178"/>
      <c r="K27" s="178"/>
      <c r="L27" s="178"/>
      <c r="M27" s="107" t="s">
        <v>60</v>
      </c>
      <c r="N27" s="220">
        <v>122277.59562841531</v>
      </c>
      <c r="O27" s="107" t="s">
        <v>55</v>
      </c>
      <c r="P27" s="160">
        <v>3299</v>
      </c>
    </row>
    <row r="28" spans="1:16" s="207" customFormat="1" x14ac:dyDescent="0.25">
      <c r="A28" s="119"/>
      <c r="B28" s="123"/>
      <c r="C28" s="127"/>
      <c r="D28" s="122"/>
      <c r="E28" s="122"/>
      <c r="F28" s="122"/>
      <c r="G28" s="171"/>
      <c r="H28" s="171"/>
      <c r="I28" s="200"/>
      <c r="J28" s="178"/>
      <c r="K28" s="178"/>
      <c r="L28" s="178"/>
      <c r="M28" s="107" t="s">
        <v>171</v>
      </c>
      <c r="N28" s="220">
        <v>244555.19125683061</v>
      </c>
      <c r="O28" s="107" t="s">
        <v>55</v>
      </c>
      <c r="P28" s="160">
        <v>3299</v>
      </c>
    </row>
    <row r="29" spans="1:16" s="207" customFormat="1" x14ac:dyDescent="0.25">
      <c r="A29" s="119"/>
      <c r="B29" s="123"/>
      <c r="C29" s="127"/>
      <c r="D29" s="122"/>
      <c r="E29" s="122"/>
      <c r="F29" s="122"/>
      <c r="G29" s="171"/>
      <c r="H29" s="171"/>
      <c r="I29" s="200"/>
      <c r="J29" s="178"/>
      <c r="K29" s="178"/>
      <c r="L29" s="178"/>
      <c r="M29" s="107" t="s">
        <v>54</v>
      </c>
      <c r="N29" s="220">
        <v>61138.797814207654</v>
      </c>
      <c r="O29" s="107" t="s">
        <v>55</v>
      </c>
      <c r="P29" s="160">
        <v>3299</v>
      </c>
    </row>
    <row r="30" spans="1:16" s="207" customFormat="1" x14ac:dyDescent="0.25">
      <c r="A30" s="119"/>
      <c r="B30" s="123"/>
      <c r="C30" s="127"/>
      <c r="D30" s="122"/>
      <c r="E30" s="122"/>
      <c r="F30" s="122"/>
      <c r="G30" s="171"/>
      <c r="H30" s="171"/>
      <c r="I30" s="200"/>
      <c r="J30" s="178"/>
      <c r="K30" s="178"/>
      <c r="L30" s="178"/>
      <c r="M30" s="107" t="s">
        <v>194</v>
      </c>
      <c r="N30" s="220">
        <v>61138.797814207654</v>
      </c>
      <c r="O30" s="107" t="s">
        <v>195</v>
      </c>
      <c r="P30" s="160">
        <v>3299</v>
      </c>
    </row>
    <row r="31" spans="1:16" s="207" customFormat="1" x14ac:dyDescent="0.25">
      <c r="A31" s="119"/>
      <c r="B31" s="123"/>
      <c r="C31" s="127"/>
      <c r="D31" s="122"/>
      <c r="E31" s="122"/>
      <c r="F31" s="122"/>
      <c r="G31" s="171"/>
      <c r="H31" s="171"/>
      <c r="I31" s="200"/>
      <c r="J31" s="178"/>
      <c r="K31" s="178"/>
      <c r="L31" s="178"/>
      <c r="M31" s="107" t="s">
        <v>129</v>
      </c>
      <c r="N31" s="220">
        <v>61138.797814207654</v>
      </c>
      <c r="O31" s="107" t="s">
        <v>130</v>
      </c>
      <c r="P31" s="160">
        <v>3299</v>
      </c>
    </row>
    <row r="32" spans="1:16" s="207" customFormat="1" x14ac:dyDescent="0.25">
      <c r="A32" s="119">
        <v>1893</v>
      </c>
      <c r="B32" s="123" t="s">
        <v>702</v>
      </c>
      <c r="C32" s="127" t="s">
        <v>18</v>
      </c>
      <c r="D32" s="122">
        <v>303834</v>
      </c>
      <c r="E32" s="122" t="s">
        <v>123</v>
      </c>
      <c r="F32" s="122" t="s">
        <v>703</v>
      </c>
      <c r="G32" s="171">
        <v>43892</v>
      </c>
      <c r="H32" s="171">
        <v>43892</v>
      </c>
      <c r="I32" s="200">
        <f t="shared" si="0"/>
        <v>43922</v>
      </c>
      <c r="J32" s="178">
        <v>332514</v>
      </c>
      <c r="K32" s="178">
        <v>63177</v>
      </c>
      <c r="L32" s="178">
        <f t="shared" si="1"/>
        <v>395691</v>
      </c>
      <c r="M32" s="107" t="s">
        <v>149</v>
      </c>
      <c r="N32" s="212">
        <v>119364</v>
      </c>
      <c r="O32" s="107" t="s">
        <v>50</v>
      </c>
      <c r="P32" s="160">
        <v>3300</v>
      </c>
    </row>
    <row r="33" spans="1:16" s="207" customFormat="1" x14ac:dyDescent="0.25">
      <c r="A33" s="119"/>
      <c r="B33" s="123"/>
      <c r="C33" s="127"/>
      <c r="D33" s="122"/>
      <c r="E33" s="122"/>
      <c r="F33" s="122"/>
      <c r="G33" s="171"/>
      <c r="H33" s="171"/>
      <c r="I33" s="200"/>
      <c r="J33" s="178"/>
      <c r="K33" s="178"/>
      <c r="L33" s="178"/>
      <c r="M33" s="107" t="s">
        <v>125</v>
      </c>
      <c r="N33" s="212">
        <v>187572</v>
      </c>
      <c r="O33" s="107" t="s">
        <v>50</v>
      </c>
      <c r="P33" s="160">
        <v>3300</v>
      </c>
    </row>
    <row r="34" spans="1:16" s="207" customFormat="1" x14ac:dyDescent="0.25">
      <c r="A34" s="119"/>
      <c r="B34" s="123"/>
      <c r="C34" s="127"/>
      <c r="D34" s="122"/>
      <c r="E34" s="122"/>
      <c r="F34" s="122"/>
      <c r="G34" s="171"/>
      <c r="H34" s="171"/>
      <c r="I34" s="200"/>
      <c r="J34" s="178"/>
      <c r="K34" s="178"/>
      <c r="L34" s="178"/>
      <c r="M34" s="107" t="s">
        <v>49</v>
      </c>
      <c r="N34" s="212">
        <v>25578</v>
      </c>
      <c r="O34" s="107" t="s">
        <v>50</v>
      </c>
      <c r="P34" s="160">
        <v>3300</v>
      </c>
    </row>
    <row r="35" spans="1:16" s="207" customFormat="1" x14ac:dyDescent="0.25">
      <c r="A35" s="158">
        <v>1894</v>
      </c>
      <c r="B35" s="100" t="s">
        <v>704</v>
      </c>
      <c r="C35" s="49" t="s">
        <v>18</v>
      </c>
      <c r="D35" s="75" t="s">
        <v>705</v>
      </c>
      <c r="E35" s="35" t="s">
        <v>706</v>
      </c>
      <c r="F35" s="35" t="s">
        <v>346</v>
      </c>
      <c r="G35" s="230">
        <v>43893</v>
      </c>
      <c r="H35" s="230">
        <v>43893</v>
      </c>
      <c r="I35" s="198">
        <f t="shared" si="0"/>
        <v>43923</v>
      </c>
      <c r="J35" s="199">
        <v>179000</v>
      </c>
      <c r="K35" s="220">
        <v>34010</v>
      </c>
      <c r="L35" s="210">
        <f t="shared" si="1"/>
        <v>213010</v>
      </c>
      <c r="M35" s="107" t="s">
        <v>54</v>
      </c>
      <c r="N35" s="212">
        <f>J35</f>
        <v>179000</v>
      </c>
      <c r="O35" s="107" t="s">
        <v>29</v>
      </c>
      <c r="P35" s="160">
        <v>3301</v>
      </c>
    </row>
    <row r="36" spans="1:16" s="207" customFormat="1" x14ac:dyDescent="0.25">
      <c r="A36" s="158">
        <v>1895</v>
      </c>
      <c r="B36" s="100" t="s">
        <v>707</v>
      </c>
      <c r="C36" s="49" t="s">
        <v>18</v>
      </c>
      <c r="D36" s="75">
        <v>11645</v>
      </c>
      <c r="E36" s="35" t="s">
        <v>84</v>
      </c>
      <c r="F36" s="35" t="s">
        <v>85</v>
      </c>
      <c r="G36" s="230">
        <v>43892</v>
      </c>
      <c r="H36" s="230">
        <v>43893</v>
      </c>
      <c r="I36" s="198">
        <f t="shared" si="0"/>
        <v>43923</v>
      </c>
      <c r="J36" s="199">
        <v>370253</v>
      </c>
      <c r="K36" s="220"/>
      <c r="L36" s="210">
        <f t="shared" si="1"/>
        <v>370253</v>
      </c>
      <c r="M36" s="107" t="s">
        <v>21</v>
      </c>
      <c r="N36" s="212">
        <f t="shared" ref="N36:N78" si="3">J36</f>
        <v>370253</v>
      </c>
      <c r="O36" s="107" t="s">
        <v>29</v>
      </c>
      <c r="P36" s="160">
        <v>3302</v>
      </c>
    </row>
    <row r="37" spans="1:16" s="207" customFormat="1" x14ac:dyDescent="0.25">
      <c r="A37" s="158">
        <v>1896</v>
      </c>
      <c r="B37" s="100" t="s">
        <v>708</v>
      </c>
      <c r="C37" s="49" t="s">
        <v>18</v>
      </c>
      <c r="D37" s="75">
        <v>147</v>
      </c>
      <c r="E37" s="35" t="s">
        <v>709</v>
      </c>
      <c r="F37" s="35" t="s">
        <v>710</v>
      </c>
      <c r="G37" s="230">
        <v>43893</v>
      </c>
      <c r="H37" s="230">
        <v>43893</v>
      </c>
      <c r="I37" s="198">
        <f t="shared" si="0"/>
        <v>43923</v>
      </c>
      <c r="J37" s="199">
        <v>1800000</v>
      </c>
      <c r="K37" s="220">
        <v>342000</v>
      </c>
      <c r="L37" s="210">
        <f t="shared" si="1"/>
        <v>2142000</v>
      </c>
      <c r="M37" s="107" t="s">
        <v>28</v>
      </c>
      <c r="N37" s="212">
        <f t="shared" si="3"/>
        <v>1800000</v>
      </c>
      <c r="O37" s="107" t="s">
        <v>29</v>
      </c>
      <c r="P37" s="160">
        <v>3304</v>
      </c>
    </row>
    <row r="38" spans="1:16" s="207" customFormat="1" x14ac:dyDescent="0.25">
      <c r="A38" s="158">
        <v>1897</v>
      </c>
      <c r="B38" s="100" t="s">
        <v>711</v>
      </c>
      <c r="C38" s="49" t="s">
        <v>18</v>
      </c>
      <c r="D38" s="75">
        <v>146</v>
      </c>
      <c r="E38" s="35" t="s">
        <v>709</v>
      </c>
      <c r="F38" s="35" t="s">
        <v>712</v>
      </c>
      <c r="G38" s="230">
        <v>43893</v>
      </c>
      <c r="H38" s="230">
        <v>43893</v>
      </c>
      <c r="I38" s="198">
        <f t="shared" si="0"/>
        <v>43923</v>
      </c>
      <c r="J38" s="199">
        <v>10120200</v>
      </c>
      <c r="K38" s="220">
        <v>1922838</v>
      </c>
      <c r="L38" s="210">
        <f t="shared" si="1"/>
        <v>12043038</v>
      </c>
      <c r="M38" s="107" t="s">
        <v>28</v>
      </c>
      <c r="N38" s="212">
        <f t="shared" si="3"/>
        <v>10120200</v>
      </c>
      <c r="O38" s="107" t="s">
        <v>29</v>
      </c>
      <c r="P38" s="160">
        <v>3303</v>
      </c>
    </row>
    <row r="39" spans="1:16" s="207" customFormat="1" x14ac:dyDescent="0.25">
      <c r="A39" s="158">
        <v>1898</v>
      </c>
      <c r="B39" s="100" t="s">
        <v>713</v>
      </c>
      <c r="C39" s="49" t="s">
        <v>18</v>
      </c>
      <c r="D39" s="75" t="s">
        <v>714</v>
      </c>
      <c r="E39" s="35" t="s">
        <v>715</v>
      </c>
      <c r="F39" s="35" t="s">
        <v>27</v>
      </c>
      <c r="G39" s="230">
        <v>43893</v>
      </c>
      <c r="H39" s="230">
        <v>43893</v>
      </c>
      <c r="I39" s="198">
        <f t="shared" si="0"/>
        <v>43923</v>
      </c>
      <c r="J39" s="199">
        <v>3800000</v>
      </c>
      <c r="K39" s="220">
        <v>722000</v>
      </c>
      <c r="L39" s="210">
        <f t="shared" si="1"/>
        <v>4522000</v>
      </c>
      <c r="M39" s="107" t="s">
        <v>28</v>
      </c>
      <c r="N39" s="212">
        <f t="shared" si="3"/>
        <v>3800000</v>
      </c>
      <c r="O39" s="107" t="s">
        <v>29</v>
      </c>
      <c r="P39" s="160">
        <v>3305</v>
      </c>
    </row>
    <row r="40" spans="1:16" s="207" customFormat="1" x14ac:dyDescent="0.25">
      <c r="A40" s="158">
        <v>1899</v>
      </c>
      <c r="B40" s="219" t="s">
        <v>716</v>
      </c>
      <c r="C40" s="201" t="s">
        <v>18</v>
      </c>
      <c r="D40" s="235">
        <v>9562</v>
      </c>
      <c r="E40" s="54" t="s">
        <v>33</v>
      </c>
      <c r="F40" s="54" t="s">
        <v>717</v>
      </c>
      <c r="G40" s="236">
        <v>43893</v>
      </c>
      <c r="H40" s="236">
        <v>43894</v>
      </c>
      <c r="I40" s="198">
        <f t="shared" si="0"/>
        <v>43924</v>
      </c>
      <c r="J40" s="199">
        <v>5787600</v>
      </c>
      <c r="K40" s="220">
        <v>1099644</v>
      </c>
      <c r="L40" s="210">
        <f t="shared" si="1"/>
        <v>6887244</v>
      </c>
      <c r="M40" s="237" t="s">
        <v>44</v>
      </c>
      <c r="N40" s="238">
        <f t="shared" si="3"/>
        <v>5787600</v>
      </c>
      <c r="O40" s="237" t="s">
        <v>36</v>
      </c>
      <c r="P40" s="239">
        <v>3306</v>
      </c>
    </row>
    <row r="41" spans="1:16" s="207" customFormat="1" x14ac:dyDescent="0.25">
      <c r="A41" s="158">
        <v>1900</v>
      </c>
      <c r="B41" s="219" t="s">
        <v>718</v>
      </c>
      <c r="C41" s="201" t="s">
        <v>18</v>
      </c>
      <c r="D41" s="235">
        <v>9561</v>
      </c>
      <c r="E41" s="54" t="s">
        <v>33</v>
      </c>
      <c r="F41" s="35" t="s">
        <v>719</v>
      </c>
      <c r="G41" s="230">
        <v>43893</v>
      </c>
      <c r="H41" s="230">
        <v>43894</v>
      </c>
      <c r="I41" s="198">
        <f t="shared" si="0"/>
        <v>43924</v>
      </c>
      <c r="J41" s="199">
        <v>3858400</v>
      </c>
      <c r="K41" s="220">
        <v>733096</v>
      </c>
      <c r="L41" s="210">
        <f t="shared" si="1"/>
        <v>4591496</v>
      </c>
      <c r="M41" s="237" t="s">
        <v>21</v>
      </c>
      <c r="N41" s="238">
        <f t="shared" si="3"/>
        <v>3858400</v>
      </c>
      <c r="O41" s="237" t="s">
        <v>22</v>
      </c>
      <c r="P41" s="239">
        <v>3307</v>
      </c>
    </row>
    <row r="42" spans="1:16" s="207" customFormat="1" x14ac:dyDescent="0.25">
      <c r="A42" s="158">
        <v>1901</v>
      </c>
      <c r="B42" s="100" t="s">
        <v>720</v>
      </c>
      <c r="C42" s="201" t="s">
        <v>18</v>
      </c>
      <c r="D42" s="235">
        <v>9557</v>
      </c>
      <c r="E42" s="54" t="s">
        <v>33</v>
      </c>
      <c r="F42" s="35" t="s">
        <v>722</v>
      </c>
      <c r="G42" s="230">
        <v>43893</v>
      </c>
      <c r="H42" s="230">
        <v>43894</v>
      </c>
      <c r="I42" s="198">
        <f t="shared" si="0"/>
        <v>43924</v>
      </c>
      <c r="J42" s="199">
        <v>68777708</v>
      </c>
      <c r="K42" s="220">
        <v>13067765</v>
      </c>
      <c r="L42" s="210">
        <f t="shared" si="1"/>
        <v>81845473</v>
      </c>
      <c r="M42" s="237" t="s">
        <v>35</v>
      </c>
      <c r="N42" s="238">
        <f t="shared" si="3"/>
        <v>68777708</v>
      </c>
      <c r="O42" s="237" t="s">
        <v>36</v>
      </c>
      <c r="P42" s="239">
        <v>3308</v>
      </c>
    </row>
    <row r="43" spans="1:16" s="207" customFormat="1" x14ac:dyDescent="0.25">
      <c r="A43" s="158">
        <v>1902</v>
      </c>
      <c r="B43" s="100" t="s">
        <v>723</v>
      </c>
      <c r="C43" s="49" t="s">
        <v>18</v>
      </c>
      <c r="D43" s="75">
        <v>216</v>
      </c>
      <c r="E43" s="35" t="s">
        <v>724</v>
      </c>
      <c r="F43" s="35" t="s">
        <v>725</v>
      </c>
      <c r="G43" s="230">
        <v>43892</v>
      </c>
      <c r="H43" s="230">
        <v>43894</v>
      </c>
      <c r="I43" s="198">
        <f t="shared" si="0"/>
        <v>43924</v>
      </c>
      <c r="J43" s="199">
        <v>14300000</v>
      </c>
      <c r="K43" s="220">
        <v>2717000</v>
      </c>
      <c r="L43" s="210">
        <f t="shared" si="1"/>
        <v>17017000</v>
      </c>
      <c r="M43" s="107" t="s">
        <v>21</v>
      </c>
      <c r="N43" s="212">
        <f t="shared" si="3"/>
        <v>14300000</v>
      </c>
      <c r="O43" s="107" t="s">
        <v>22</v>
      </c>
      <c r="P43" s="160">
        <v>3309</v>
      </c>
    </row>
    <row r="44" spans="1:16" s="207" customFormat="1" x14ac:dyDescent="0.25">
      <c r="A44" s="158">
        <v>1903</v>
      </c>
      <c r="B44" s="100" t="s">
        <v>726</v>
      </c>
      <c r="C44" s="49" t="s">
        <v>18</v>
      </c>
      <c r="D44" s="75" t="s">
        <v>727</v>
      </c>
      <c r="E44" s="35" t="s">
        <v>728</v>
      </c>
      <c r="F44" s="35" t="s">
        <v>729</v>
      </c>
      <c r="G44" s="230">
        <v>43893</v>
      </c>
      <c r="H44" s="230">
        <v>43894</v>
      </c>
      <c r="I44" s="198">
        <f t="shared" si="0"/>
        <v>43924</v>
      </c>
      <c r="J44" s="199">
        <v>5555000</v>
      </c>
      <c r="K44" s="220">
        <v>1055450</v>
      </c>
      <c r="L44" s="210">
        <f t="shared" si="1"/>
        <v>6610450</v>
      </c>
      <c r="M44" s="107" t="s">
        <v>28</v>
      </c>
      <c r="N44" s="212">
        <f t="shared" si="3"/>
        <v>5555000</v>
      </c>
      <c r="O44" s="107" t="s">
        <v>29</v>
      </c>
      <c r="P44" s="160">
        <v>3310</v>
      </c>
    </row>
    <row r="45" spans="1:16" s="207" customFormat="1" x14ac:dyDescent="0.25">
      <c r="A45" s="158">
        <v>1904</v>
      </c>
      <c r="B45" s="100" t="s">
        <v>730</v>
      </c>
      <c r="C45" s="49" t="s">
        <v>18</v>
      </c>
      <c r="D45" s="75">
        <v>8526</v>
      </c>
      <c r="E45" s="35" t="s">
        <v>115</v>
      </c>
      <c r="F45" s="35" t="s">
        <v>731</v>
      </c>
      <c r="G45" s="230">
        <v>43894</v>
      </c>
      <c r="H45" s="230">
        <v>43894</v>
      </c>
      <c r="I45" s="198">
        <f t="shared" si="0"/>
        <v>43924</v>
      </c>
      <c r="J45" s="199">
        <v>889900</v>
      </c>
      <c r="K45" s="220"/>
      <c r="L45" s="210">
        <f t="shared" si="1"/>
        <v>889900</v>
      </c>
      <c r="M45" s="107" t="s">
        <v>117</v>
      </c>
      <c r="N45" s="212">
        <f t="shared" si="3"/>
        <v>889900</v>
      </c>
      <c r="O45" s="107" t="s">
        <v>29</v>
      </c>
      <c r="P45" s="160">
        <v>3311</v>
      </c>
    </row>
    <row r="46" spans="1:16" s="207" customFormat="1" x14ac:dyDescent="0.25">
      <c r="A46" s="158">
        <v>1905</v>
      </c>
      <c r="B46" s="100" t="s">
        <v>732</v>
      </c>
      <c r="C46" s="49" t="s">
        <v>18</v>
      </c>
      <c r="D46" s="75">
        <v>336</v>
      </c>
      <c r="E46" s="35" t="s">
        <v>733</v>
      </c>
      <c r="F46" s="35" t="s">
        <v>734</v>
      </c>
      <c r="G46" s="230">
        <v>43894</v>
      </c>
      <c r="H46" s="230">
        <v>43894</v>
      </c>
      <c r="I46" s="198">
        <f t="shared" si="0"/>
        <v>43924</v>
      </c>
      <c r="J46" s="199">
        <v>302521</v>
      </c>
      <c r="K46" s="220">
        <v>57479</v>
      </c>
      <c r="L46" s="210">
        <f t="shared" si="1"/>
        <v>360000</v>
      </c>
      <c r="M46" s="107" t="s">
        <v>28</v>
      </c>
      <c r="N46" s="212">
        <f t="shared" si="3"/>
        <v>302521</v>
      </c>
      <c r="O46" s="107" t="s">
        <v>29</v>
      </c>
      <c r="P46" s="160">
        <v>3312</v>
      </c>
    </row>
    <row r="47" spans="1:16" s="207" customFormat="1" x14ac:dyDescent="0.25">
      <c r="A47" s="158">
        <v>1906</v>
      </c>
      <c r="B47" s="100" t="s">
        <v>735</v>
      </c>
      <c r="C47" s="187" t="s">
        <v>24</v>
      </c>
      <c r="D47" s="75">
        <v>106</v>
      </c>
      <c r="E47" s="35" t="s">
        <v>736</v>
      </c>
      <c r="F47" s="35" t="s">
        <v>737</v>
      </c>
      <c r="G47" s="230">
        <v>43892</v>
      </c>
      <c r="H47" s="230">
        <v>43894</v>
      </c>
      <c r="I47" s="198">
        <f t="shared" si="0"/>
        <v>43924</v>
      </c>
      <c r="J47" s="199">
        <v>60200</v>
      </c>
      <c r="K47" s="220">
        <v>11438</v>
      </c>
      <c r="L47" s="210">
        <f t="shared" si="1"/>
        <v>71638</v>
      </c>
      <c r="M47" s="107" t="s">
        <v>94</v>
      </c>
      <c r="N47" s="212">
        <f t="shared" si="3"/>
        <v>60200</v>
      </c>
      <c r="O47" s="107" t="s">
        <v>95</v>
      </c>
      <c r="P47" s="160">
        <v>3313</v>
      </c>
    </row>
    <row r="48" spans="1:16" s="207" customFormat="1" x14ac:dyDescent="0.25">
      <c r="A48" s="158">
        <v>1907</v>
      </c>
      <c r="B48" s="100" t="s">
        <v>738</v>
      </c>
      <c r="C48" s="159" t="s">
        <v>24</v>
      </c>
      <c r="D48" s="75">
        <v>105</v>
      </c>
      <c r="E48" s="35" t="s">
        <v>739</v>
      </c>
      <c r="F48" s="35" t="s">
        <v>740</v>
      </c>
      <c r="G48" s="230">
        <v>43892</v>
      </c>
      <c r="H48" s="230">
        <v>43894</v>
      </c>
      <c r="I48" s="198">
        <f t="shared" si="0"/>
        <v>43924</v>
      </c>
      <c r="J48" s="199">
        <v>156800</v>
      </c>
      <c r="K48" s="220">
        <v>29792</v>
      </c>
      <c r="L48" s="210">
        <f t="shared" si="1"/>
        <v>186592</v>
      </c>
      <c r="M48" s="107" t="s">
        <v>289</v>
      </c>
      <c r="N48" s="212">
        <f t="shared" si="3"/>
        <v>156800</v>
      </c>
      <c r="O48" s="107" t="s">
        <v>29</v>
      </c>
      <c r="P48" s="160">
        <v>3314</v>
      </c>
    </row>
    <row r="49" spans="1:16" s="207" customFormat="1" x14ac:dyDescent="0.25">
      <c r="A49" s="158">
        <v>1908</v>
      </c>
      <c r="B49" s="100" t="s">
        <v>741</v>
      </c>
      <c r="C49" s="159" t="s">
        <v>24</v>
      </c>
      <c r="D49" s="75">
        <v>104</v>
      </c>
      <c r="E49" s="35" t="s">
        <v>736</v>
      </c>
      <c r="F49" s="35" t="s">
        <v>742</v>
      </c>
      <c r="G49" s="230">
        <v>43892</v>
      </c>
      <c r="H49" s="230">
        <v>43894</v>
      </c>
      <c r="I49" s="198">
        <f t="shared" si="0"/>
        <v>43924</v>
      </c>
      <c r="J49" s="199">
        <v>2670370</v>
      </c>
      <c r="K49" s="220">
        <v>507370</v>
      </c>
      <c r="L49" s="210">
        <f t="shared" si="1"/>
        <v>3177740</v>
      </c>
      <c r="M49" s="107" t="s">
        <v>204</v>
      </c>
      <c r="N49" s="212">
        <f t="shared" si="3"/>
        <v>2670370</v>
      </c>
      <c r="O49" s="107" t="s">
        <v>195</v>
      </c>
      <c r="P49" s="160">
        <v>3315</v>
      </c>
    </row>
    <row r="50" spans="1:16" s="207" customFormat="1" x14ac:dyDescent="0.25">
      <c r="A50" s="158">
        <v>1909</v>
      </c>
      <c r="B50" s="100" t="s">
        <v>743</v>
      </c>
      <c r="C50" s="49" t="s">
        <v>18</v>
      </c>
      <c r="D50" s="240" t="s">
        <v>744</v>
      </c>
      <c r="E50" s="35" t="s">
        <v>745</v>
      </c>
      <c r="F50" s="35" t="s">
        <v>746</v>
      </c>
      <c r="G50" s="230">
        <v>43894</v>
      </c>
      <c r="H50" s="230">
        <v>43894</v>
      </c>
      <c r="I50" s="198">
        <f t="shared" si="0"/>
        <v>43924</v>
      </c>
      <c r="J50" s="199">
        <v>3272800</v>
      </c>
      <c r="K50" s="220"/>
      <c r="L50" s="210">
        <f t="shared" si="1"/>
        <v>3272800</v>
      </c>
      <c r="M50" s="107" t="s">
        <v>187</v>
      </c>
      <c r="N50" s="212">
        <f t="shared" si="3"/>
        <v>3272800</v>
      </c>
      <c r="O50" s="107" t="s">
        <v>29</v>
      </c>
      <c r="P50" s="160">
        <v>3316</v>
      </c>
    </row>
    <row r="51" spans="1:16" s="207" customFormat="1" x14ac:dyDescent="0.25">
      <c r="A51" s="158">
        <v>1910</v>
      </c>
      <c r="B51" s="100" t="s">
        <v>747</v>
      </c>
      <c r="C51" s="159" t="s">
        <v>24</v>
      </c>
      <c r="D51" s="75">
        <v>40973</v>
      </c>
      <c r="E51" s="35" t="s">
        <v>748</v>
      </c>
      <c r="F51" s="35" t="s">
        <v>749</v>
      </c>
      <c r="G51" s="230">
        <v>43894</v>
      </c>
      <c r="H51" s="230">
        <v>43894</v>
      </c>
      <c r="I51" s="198">
        <f t="shared" si="0"/>
        <v>43924</v>
      </c>
      <c r="J51" s="199">
        <v>120000</v>
      </c>
      <c r="K51" s="220">
        <v>22800</v>
      </c>
      <c r="L51" s="210">
        <f t="shared" si="1"/>
        <v>142800</v>
      </c>
      <c r="M51" s="107" t="s">
        <v>194</v>
      </c>
      <c r="N51" s="212">
        <f t="shared" si="3"/>
        <v>120000</v>
      </c>
      <c r="O51" s="107" t="s">
        <v>195</v>
      </c>
      <c r="P51" s="160">
        <v>3317</v>
      </c>
    </row>
    <row r="52" spans="1:16" s="207" customFormat="1" x14ac:dyDescent="0.25">
      <c r="A52" s="158">
        <v>1911</v>
      </c>
      <c r="B52" s="100" t="s">
        <v>750</v>
      </c>
      <c r="C52" s="49" t="s">
        <v>18</v>
      </c>
      <c r="D52" s="75">
        <v>40974</v>
      </c>
      <c r="E52" s="35" t="s">
        <v>748</v>
      </c>
      <c r="F52" s="35" t="s">
        <v>751</v>
      </c>
      <c r="G52" s="230">
        <v>43894</v>
      </c>
      <c r="H52" s="230">
        <v>43894</v>
      </c>
      <c r="I52" s="198">
        <f t="shared" si="0"/>
        <v>43924</v>
      </c>
      <c r="J52" s="199">
        <v>514382</v>
      </c>
      <c r="K52" s="220">
        <v>97733</v>
      </c>
      <c r="L52" s="210">
        <f t="shared" si="1"/>
        <v>612115</v>
      </c>
      <c r="M52" s="107" t="s">
        <v>194</v>
      </c>
      <c r="N52" s="212">
        <f t="shared" si="3"/>
        <v>514382</v>
      </c>
      <c r="O52" s="107" t="s">
        <v>195</v>
      </c>
      <c r="P52" s="160">
        <v>3318</v>
      </c>
    </row>
    <row r="53" spans="1:16" s="207" customFormat="1" x14ac:dyDescent="0.25">
      <c r="A53" s="158">
        <v>1912</v>
      </c>
      <c r="B53" s="100" t="s">
        <v>752</v>
      </c>
      <c r="C53" s="49" t="s">
        <v>18</v>
      </c>
      <c r="D53" s="75">
        <v>6201273</v>
      </c>
      <c r="E53" s="35" t="s">
        <v>753</v>
      </c>
      <c r="F53" s="35" t="s">
        <v>200</v>
      </c>
      <c r="G53" s="230">
        <v>43893</v>
      </c>
      <c r="H53" s="230">
        <v>43894</v>
      </c>
      <c r="I53" s="198">
        <f t="shared" si="0"/>
        <v>43924</v>
      </c>
      <c r="J53" s="199">
        <v>94529716</v>
      </c>
      <c r="K53" s="220">
        <v>17960646</v>
      </c>
      <c r="L53" s="210">
        <f t="shared" si="1"/>
        <v>112490362</v>
      </c>
      <c r="M53" s="107" t="s">
        <v>60</v>
      </c>
      <c r="N53" s="212">
        <f t="shared" si="3"/>
        <v>94529716</v>
      </c>
      <c r="O53" s="107" t="s">
        <v>55</v>
      </c>
      <c r="P53" s="160">
        <v>3319</v>
      </c>
    </row>
    <row r="54" spans="1:16" s="207" customFormat="1" x14ac:dyDescent="0.25">
      <c r="A54" s="158">
        <v>1913</v>
      </c>
      <c r="B54" s="100" t="s">
        <v>754</v>
      </c>
      <c r="C54" s="49" t="s">
        <v>18</v>
      </c>
      <c r="D54" s="75">
        <v>2986</v>
      </c>
      <c r="E54" s="35" t="s">
        <v>58</v>
      </c>
      <c r="F54" s="35" t="s">
        <v>755</v>
      </c>
      <c r="G54" s="230">
        <v>43892</v>
      </c>
      <c r="H54" s="230">
        <v>43894</v>
      </c>
      <c r="I54" s="198">
        <f t="shared" si="0"/>
        <v>43924</v>
      </c>
      <c r="J54" s="199">
        <v>26200000</v>
      </c>
      <c r="K54" s="220">
        <v>4978000</v>
      </c>
      <c r="L54" s="210">
        <f t="shared" si="1"/>
        <v>31178000</v>
      </c>
      <c r="M54" s="107" t="s">
        <v>60</v>
      </c>
      <c r="N54" s="212">
        <f t="shared" si="3"/>
        <v>26200000</v>
      </c>
      <c r="O54" s="107" t="s">
        <v>55</v>
      </c>
      <c r="P54" s="160">
        <v>3320</v>
      </c>
    </row>
    <row r="55" spans="1:16" s="207" customFormat="1" x14ac:dyDescent="0.25">
      <c r="A55" s="158">
        <v>1914</v>
      </c>
      <c r="B55" s="100" t="s">
        <v>756</v>
      </c>
      <c r="C55" s="49" t="s">
        <v>18</v>
      </c>
      <c r="D55" s="75">
        <v>11676</v>
      </c>
      <c r="E55" s="35" t="s">
        <v>757</v>
      </c>
      <c r="F55" s="35" t="s">
        <v>758</v>
      </c>
      <c r="G55" s="230">
        <v>43891</v>
      </c>
      <c r="H55" s="230">
        <v>43894</v>
      </c>
      <c r="I55" s="198">
        <f t="shared" si="0"/>
        <v>43924</v>
      </c>
      <c r="J55" s="199">
        <v>300000</v>
      </c>
      <c r="K55" s="220">
        <v>57000</v>
      </c>
      <c r="L55" s="210">
        <f t="shared" si="1"/>
        <v>357000</v>
      </c>
      <c r="M55" s="107" t="s">
        <v>54</v>
      </c>
      <c r="N55" s="212">
        <f t="shared" si="3"/>
        <v>300000</v>
      </c>
      <c r="O55" s="107" t="s">
        <v>55</v>
      </c>
      <c r="P55" s="160">
        <v>3321</v>
      </c>
    </row>
    <row r="56" spans="1:16" s="207" customFormat="1" x14ac:dyDescent="0.25">
      <c r="A56" s="158">
        <v>1915</v>
      </c>
      <c r="B56" s="100" t="s">
        <v>759</v>
      </c>
      <c r="C56" s="49" t="s">
        <v>18</v>
      </c>
      <c r="D56" s="75">
        <v>61</v>
      </c>
      <c r="E56" s="35" t="s">
        <v>760</v>
      </c>
      <c r="F56" s="35" t="s">
        <v>761</v>
      </c>
      <c r="G56" s="230">
        <v>43892</v>
      </c>
      <c r="H56" s="230">
        <v>43895</v>
      </c>
      <c r="I56" s="198">
        <f t="shared" si="0"/>
        <v>43925</v>
      </c>
      <c r="J56" s="199">
        <v>877803</v>
      </c>
      <c r="K56" s="220">
        <v>166783</v>
      </c>
      <c r="L56" s="210">
        <f t="shared" si="1"/>
        <v>1044586</v>
      </c>
      <c r="M56" s="107" t="s">
        <v>117</v>
      </c>
      <c r="N56" s="212">
        <f t="shared" si="3"/>
        <v>877803</v>
      </c>
      <c r="O56" s="107" t="s">
        <v>29</v>
      </c>
      <c r="P56" s="160">
        <v>3322</v>
      </c>
    </row>
    <row r="57" spans="1:16" s="207" customFormat="1" x14ac:dyDescent="0.25">
      <c r="A57" s="158">
        <v>1916</v>
      </c>
      <c r="B57" s="100" t="s">
        <v>762</v>
      </c>
      <c r="C57" s="49" t="s">
        <v>18</v>
      </c>
      <c r="D57" s="75">
        <v>16938870</v>
      </c>
      <c r="E57" s="35" t="s">
        <v>763</v>
      </c>
      <c r="F57" s="35" t="s">
        <v>69</v>
      </c>
      <c r="G57" s="230">
        <v>43893</v>
      </c>
      <c r="H57" s="230">
        <v>43895</v>
      </c>
      <c r="I57" s="198">
        <f t="shared" si="0"/>
        <v>43925</v>
      </c>
      <c r="J57" s="199">
        <f>45796</f>
        <v>45796</v>
      </c>
      <c r="K57" s="220">
        <f>8701+1832</f>
        <v>10533</v>
      </c>
      <c r="L57" s="210">
        <f t="shared" si="1"/>
        <v>56329</v>
      </c>
      <c r="M57" s="107" t="s">
        <v>54</v>
      </c>
      <c r="N57" s="212">
        <f t="shared" si="3"/>
        <v>45796</v>
      </c>
      <c r="O57" s="107" t="s">
        <v>55</v>
      </c>
      <c r="P57" s="160">
        <v>3323</v>
      </c>
    </row>
    <row r="58" spans="1:16" s="207" customFormat="1" x14ac:dyDescent="0.25">
      <c r="A58" s="158">
        <v>1917</v>
      </c>
      <c r="B58" s="100" t="s">
        <v>764</v>
      </c>
      <c r="C58" s="49" t="s">
        <v>18</v>
      </c>
      <c r="D58" s="75">
        <v>1052307</v>
      </c>
      <c r="E58" s="35" t="s">
        <v>493</v>
      </c>
      <c r="F58" s="35" t="s">
        <v>765</v>
      </c>
      <c r="G58" s="230">
        <v>43894</v>
      </c>
      <c r="H58" s="230">
        <v>43895</v>
      </c>
      <c r="I58" s="198">
        <f t="shared" si="0"/>
        <v>43925</v>
      </c>
      <c r="J58" s="199">
        <v>48990000</v>
      </c>
      <c r="K58" s="220"/>
      <c r="L58" s="210">
        <f t="shared" si="1"/>
        <v>48990000</v>
      </c>
      <c r="M58" s="107" t="s">
        <v>79</v>
      </c>
      <c r="N58" s="212">
        <f t="shared" si="3"/>
        <v>48990000</v>
      </c>
      <c r="O58" s="107" t="s">
        <v>55</v>
      </c>
      <c r="P58" s="160">
        <v>3324</v>
      </c>
    </row>
    <row r="59" spans="1:16" s="207" customFormat="1" x14ac:dyDescent="0.25">
      <c r="A59" s="158">
        <v>1918</v>
      </c>
      <c r="B59" s="100" t="s">
        <v>766</v>
      </c>
      <c r="C59" s="49" t="s">
        <v>18</v>
      </c>
      <c r="D59" s="75">
        <v>87</v>
      </c>
      <c r="E59" s="35" t="s">
        <v>1746</v>
      </c>
      <c r="F59" s="35" t="s">
        <v>767</v>
      </c>
      <c r="G59" s="230">
        <v>43892</v>
      </c>
      <c r="H59" s="230">
        <v>43895</v>
      </c>
      <c r="I59" s="198">
        <f t="shared" si="0"/>
        <v>43925</v>
      </c>
      <c r="J59" s="199">
        <v>653686</v>
      </c>
      <c r="K59" s="220">
        <v>124200</v>
      </c>
      <c r="L59" s="210">
        <f t="shared" si="1"/>
        <v>777886</v>
      </c>
      <c r="M59" s="107" t="s">
        <v>44</v>
      </c>
      <c r="N59" s="212">
        <f t="shared" si="3"/>
        <v>653686</v>
      </c>
      <c r="O59" s="107" t="s">
        <v>99</v>
      </c>
      <c r="P59" s="160">
        <v>3325</v>
      </c>
    </row>
    <row r="60" spans="1:16" s="207" customFormat="1" x14ac:dyDescent="0.25">
      <c r="A60" s="158">
        <v>1919</v>
      </c>
      <c r="B60" s="100" t="s">
        <v>768</v>
      </c>
      <c r="C60" s="49" t="s">
        <v>18</v>
      </c>
      <c r="D60" s="75">
        <v>280480</v>
      </c>
      <c r="E60" s="35" t="s">
        <v>769</v>
      </c>
      <c r="F60" s="35" t="s">
        <v>455</v>
      </c>
      <c r="G60" s="230">
        <v>43894</v>
      </c>
      <c r="H60" s="230">
        <v>43895</v>
      </c>
      <c r="I60" s="198">
        <f t="shared" si="0"/>
        <v>43925</v>
      </c>
      <c r="J60" s="199">
        <v>195584</v>
      </c>
      <c r="K60" s="220">
        <v>3716</v>
      </c>
      <c r="L60" s="210">
        <f t="shared" si="1"/>
        <v>199300</v>
      </c>
      <c r="M60" s="107" t="s">
        <v>21</v>
      </c>
      <c r="N60" s="212">
        <f t="shared" si="3"/>
        <v>195584</v>
      </c>
      <c r="O60" s="107" t="s">
        <v>22</v>
      </c>
      <c r="P60" s="160">
        <v>3326</v>
      </c>
    </row>
    <row r="61" spans="1:16" s="207" customFormat="1" x14ac:dyDescent="0.25">
      <c r="A61" s="158">
        <v>1920</v>
      </c>
      <c r="B61" s="100" t="s">
        <v>770</v>
      </c>
      <c r="C61" s="49" t="s">
        <v>18</v>
      </c>
      <c r="D61" s="75">
        <v>9505</v>
      </c>
      <c r="E61" s="35" t="s">
        <v>700</v>
      </c>
      <c r="F61" s="35" t="s">
        <v>771</v>
      </c>
      <c r="G61" s="230">
        <v>43894</v>
      </c>
      <c r="H61" s="230">
        <v>43895</v>
      </c>
      <c r="I61" s="198">
        <f t="shared" si="0"/>
        <v>43925</v>
      </c>
      <c r="J61" s="199">
        <v>348000</v>
      </c>
      <c r="K61" s="220">
        <v>66120</v>
      </c>
      <c r="L61" s="210">
        <f t="shared" si="1"/>
        <v>414120</v>
      </c>
      <c r="M61" s="107" t="s">
        <v>187</v>
      </c>
      <c r="N61" s="212">
        <f t="shared" si="3"/>
        <v>348000</v>
      </c>
      <c r="O61" s="107" t="s">
        <v>29</v>
      </c>
      <c r="P61" s="160">
        <v>3327</v>
      </c>
    </row>
    <row r="62" spans="1:16" s="207" customFormat="1" x14ac:dyDescent="0.25">
      <c r="A62" s="119">
        <v>1921</v>
      </c>
      <c r="B62" s="123" t="s">
        <v>772</v>
      </c>
      <c r="C62" s="127" t="s">
        <v>18</v>
      </c>
      <c r="D62" s="122">
        <v>19982</v>
      </c>
      <c r="E62" s="122" t="s">
        <v>142</v>
      </c>
      <c r="F62" s="122" t="s">
        <v>773</v>
      </c>
      <c r="G62" s="171">
        <v>43892</v>
      </c>
      <c r="H62" s="171">
        <v>43895</v>
      </c>
      <c r="I62" s="200">
        <f t="shared" si="0"/>
        <v>43925</v>
      </c>
      <c r="J62" s="178">
        <v>14698341</v>
      </c>
      <c r="K62" s="178"/>
      <c r="L62" s="178">
        <f t="shared" si="1"/>
        <v>14698341</v>
      </c>
      <c r="M62" s="107" t="s">
        <v>28</v>
      </c>
      <c r="N62" s="212">
        <v>1162560</v>
      </c>
      <c r="O62" s="107" t="s">
        <v>29</v>
      </c>
      <c r="P62" s="160">
        <v>3328</v>
      </c>
    </row>
    <row r="63" spans="1:16" s="207" customFormat="1" x14ac:dyDescent="0.25">
      <c r="A63" s="119"/>
      <c r="B63" s="123"/>
      <c r="C63" s="127"/>
      <c r="D63" s="122"/>
      <c r="E63" s="122"/>
      <c r="F63" s="122"/>
      <c r="G63" s="171"/>
      <c r="H63" s="171"/>
      <c r="I63" s="200"/>
      <c r="J63" s="178"/>
      <c r="K63" s="178"/>
      <c r="L63" s="178"/>
      <c r="M63" s="107" t="s">
        <v>117</v>
      </c>
      <c r="N63" s="212">
        <v>775040</v>
      </c>
      <c r="O63" s="107" t="s">
        <v>29</v>
      </c>
      <c r="P63" s="160">
        <v>3328</v>
      </c>
    </row>
    <row r="64" spans="1:16" s="207" customFormat="1" x14ac:dyDescent="0.25">
      <c r="A64" s="119"/>
      <c r="B64" s="123"/>
      <c r="C64" s="127"/>
      <c r="D64" s="122"/>
      <c r="E64" s="122"/>
      <c r="F64" s="122"/>
      <c r="G64" s="171"/>
      <c r="H64" s="171"/>
      <c r="I64" s="200"/>
      <c r="J64" s="178"/>
      <c r="K64" s="178"/>
      <c r="L64" s="178"/>
      <c r="M64" s="107" t="s">
        <v>144</v>
      </c>
      <c r="N64" s="212">
        <v>387520</v>
      </c>
      <c r="O64" s="107" t="s">
        <v>29</v>
      </c>
      <c r="P64" s="160">
        <v>3328</v>
      </c>
    </row>
    <row r="65" spans="1:16" s="207" customFormat="1" x14ac:dyDescent="0.25">
      <c r="A65" s="119"/>
      <c r="B65" s="123"/>
      <c r="C65" s="127"/>
      <c r="D65" s="122"/>
      <c r="E65" s="122"/>
      <c r="F65" s="122"/>
      <c r="G65" s="171"/>
      <c r="H65" s="171"/>
      <c r="I65" s="200"/>
      <c r="J65" s="178"/>
      <c r="K65" s="178"/>
      <c r="L65" s="178"/>
      <c r="M65" s="107" t="s">
        <v>35</v>
      </c>
      <c r="N65" s="212">
        <v>572320.3125</v>
      </c>
      <c r="O65" s="107" t="s">
        <v>36</v>
      </c>
      <c r="P65" s="160">
        <v>3328</v>
      </c>
    </row>
    <row r="66" spans="1:16" s="207" customFormat="1" x14ac:dyDescent="0.25">
      <c r="A66" s="119"/>
      <c r="B66" s="123"/>
      <c r="C66" s="127"/>
      <c r="D66" s="122"/>
      <c r="E66" s="122"/>
      <c r="F66" s="122"/>
      <c r="G66" s="171"/>
      <c r="H66" s="171"/>
      <c r="I66" s="200"/>
      <c r="J66" s="178"/>
      <c r="K66" s="178"/>
      <c r="L66" s="178"/>
      <c r="M66" s="107" t="s">
        <v>145</v>
      </c>
      <c r="N66" s="212">
        <v>381546.875</v>
      </c>
      <c r="O66" s="107" t="s">
        <v>36</v>
      </c>
      <c r="P66" s="160">
        <v>3328</v>
      </c>
    </row>
    <row r="67" spans="1:16" s="207" customFormat="1" x14ac:dyDescent="0.25">
      <c r="A67" s="119"/>
      <c r="B67" s="123"/>
      <c r="C67" s="127"/>
      <c r="D67" s="122"/>
      <c r="E67" s="122"/>
      <c r="F67" s="122"/>
      <c r="G67" s="171"/>
      <c r="H67" s="171"/>
      <c r="I67" s="200"/>
      <c r="J67" s="178"/>
      <c r="K67" s="178"/>
      <c r="L67" s="178"/>
      <c r="M67" s="107" t="s">
        <v>146</v>
      </c>
      <c r="N67" s="212">
        <v>763093.75</v>
      </c>
      <c r="O67" s="107" t="s">
        <v>36</v>
      </c>
      <c r="P67" s="160">
        <v>3328</v>
      </c>
    </row>
    <row r="68" spans="1:16" s="207" customFormat="1" x14ac:dyDescent="0.25">
      <c r="A68" s="119"/>
      <c r="B68" s="123"/>
      <c r="C68" s="127"/>
      <c r="D68" s="122"/>
      <c r="E68" s="122"/>
      <c r="F68" s="122"/>
      <c r="G68" s="171"/>
      <c r="H68" s="171"/>
      <c r="I68" s="200"/>
      <c r="J68" s="178"/>
      <c r="K68" s="178"/>
      <c r="L68" s="178"/>
      <c r="M68" s="107" t="s">
        <v>121</v>
      </c>
      <c r="N68" s="212">
        <v>190773.4375</v>
      </c>
      <c r="O68" s="107" t="s">
        <v>36</v>
      </c>
      <c r="P68" s="160">
        <v>3328</v>
      </c>
    </row>
    <row r="69" spans="1:16" s="207" customFormat="1" x14ac:dyDescent="0.25">
      <c r="A69" s="119"/>
      <c r="B69" s="123"/>
      <c r="C69" s="127"/>
      <c r="D69" s="122"/>
      <c r="E69" s="122"/>
      <c r="F69" s="122"/>
      <c r="G69" s="171"/>
      <c r="H69" s="171"/>
      <c r="I69" s="200"/>
      <c r="J69" s="178"/>
      <c r="K69" s="178"/>
      <c r="L69" s="178"/>
      <c r="M69" s="107" t="s">
        <v>147</v>
      </c>
      <c r="N69" s="212">
        <v>190773.4375</v>
      </c>
      <c r="O69" s="107" t="s">
        <v>36</v>
      </c>
      <c r="P69" s="160">
        <v>3328</v>
      </c>
    </row>
    <row r="70" spans="1:16" s="207" customFormat="1" x14ac:dyDescent="0.25">
      <c r="A70" s="119"/>
      <c r="B70" s="123"/>
      <c r="C70" s="127"/>
      <c r="D70" s="122"/>
      <c r="E70" s="122"/>
      <c r="F70" s="122"/>
      <c r="G70" s="171"/>
      <c r="H70" s="171"/>
      <c r="I70" s="200"/>
      <c r="J70" s="178"/>
      <c r="K70" s="178"/>
      <c r="L70" s="178"/>
      <c r="M70" s="107" t="s">
        <v>148</v>
      </c>
      <c r="N70" s="212">
        <v>381546.875</v>
      </c>
      <c r="O70" s="107" t="s">
        <v>36</v>
      </c>
      <c r="P70" s="160">
        <v>3328</v>
      </c>
    </row>
    <row r="71" spans="1:16" s="207" customFormat="1" x14ac:dyDescent="0.25">
      <c r="A71" s="119"/>
      <c r="B71" s="123"/>
      <c r="C71" s="127"/>
      <c r="D71" s="122"/>
      <c r="E71" s="122"/>
      <c r="F71" s="122"/>
      <c r="G71" s="171"/>
      <c r="H71" s="171"/>
      <c r="I71" s="200"/>
      <c r="J71" s="178"/>
      <c r="K71" s="178"/>
      <c r="L71" s="178"/>
      <c r="M71" s="107" t="s">
        <v>44</v>
      </c>
      <c r="N71" s="212">
        <v>387520</v>
      </c>
      <c r="O71" s="107" t="s">
        <v>36</v>
      </c>
      <c r="P71" s="160">
        <v>3328</v>
      </c>
    </row>
    <row r="72" spans="1:16" s="207" customFormat="1" x14ac:dyDescent="0.25">
      <c r="A72" s="119"/>
      <c r="B72" s="123"/>
      <c r="C72" s="127"/>
      <c r="D72" s="122"/>
      <c r="E72" s="122"/>
      <c r="F72" s="122"/>
      <c r="G72" s="171"/>
      <c r="H72" s="171"/>
      <c r="I72" s="200"/>
      <c r="J72" s="178"/>
      <c r="K72" s="178"/>
      <c r="L72" s="178"/>
      <c r="M72" s="107" t="s">
        <v>49</v>
      </c>
      <c r="N72" s="212">
        <v>362590.48888888891</v>
      </c>
      <c r="O72" s="107" t="s">
        <v>50</v>
      </c>
      <c r="P72" s="160">
        <v>3328</v>
      </c>
    </row>
    <row r="73" spans="1:16" s="207" customFormat="1" x14ac:dyDescent="0.25">
      <c r="A73" s="119"/>
      <c r="B73" s="123"/>
      <c r="C73" s="127"/>
      <c r="D73" s="122"/>
      <c r="E73" s="122"/>
      <c r="F73" s="122"/>
      <c r="G73" s="171"/>
      <c r="H73" s="171"/>
      <c r="I73" s="200"/>
      <c r="J73" s="178"/>
      <c r="K73" s="178"/>
      <c r="L73" s="178"/>
      <c r="M73" s="107" t="s">
        <v>149</v>
      </c>
      <c r="N73" s="212">
        <v>2719428.6666666665</v>
      </c>
      <c r="O73" s="107" t="s">
        <v>50</v>
      </c>
      <c r="P73" s="160">
        <v>3328</v>
      </c>
    </row>
    <row r="74" spans="1:16" s="207" customFormat="1" x14ac:dyDescent="0.25">
      <c r="A74" s="119"/>
      <c r="B74" s="123"/>
      <c r="C74" s="127"/>
      <c r="D74" s="122"/>
      <c r="E74" s="122"/>
      <c r="F74" s="122"/>
      <c r="G74" s="171"/>
      <c r="H74" s="171"/>
      <c r="I74" s="200"/>
      <c r="J74" s="178"/>
      <c r="K74" s="178"/>
      <c r="L74" s="178"/>
      <c r="M74" s="107" t="s">
        <v>150</v>
      </c>
      <c r="N74" s="212">
        <v>562842.11944444443</v>
      </c>
      <c r="O74" s="107" t="s">
        <v>50</v>
      </c>
      <c r="P74" s="160">
        <v>3328</v>
      </c>
    </row>
    <row r="75" spans="1:16" s="207" customFormat="1" x14ac:dyDescent="0.25">
      <c r="A75" s="119"/>
      <c r="B75" s="123"/>
      <c r="C75" s="127"/>
      <c r="D75" s="122"/>
      <c r="E75" s="122"/>
      <c r="F75" s="122"/>
      <c r="G75" s="171"/>
      <c r="H75" s="171"/>
      <c r="I75" s="200"/>
      <c r="J75" s="178"/>
      <c r="K75" s="178"/>
      <c r="L75" s="178"/>
      <c r="M75" s="107" t="s">
        <v>125</v>
      </c>
      <c r="N75" s="212">
        <v>5085745.0374999996</v>
      </c>
      <c r="O75" s="107" t="s">
        <v>50</v>
      </c>
      <c r="P75" s="160">
        <v>3328</v>
      </c>
    </row>
    <row r="76" spans="1:16" s="207" customFormat="1" x14ac:dyDescent="0.25">
      <c r="A76" s="119"/>
      <c r="B76" s="123"/>
      <c r="C76" s="127"/>
      <c r="D76" s="122"/>
      <c r="E76" s="122"/>
      <c r="F76" s="122"/>
      <c r="G76" s="171"/>
      <c r="H76" s="171"/>
      <c r="I76" s="200"/>
      <c r="J76" s="178"/>
      <c r="K76" s="178"/>
      <c r="L76" s="178"/>
      <c r="M76" s="107" t="s">
        <v>21</v>
      </c>
      <c r="N76" s="212">
        <v>775040</v>
      </c>
      <c r="O76" s="107" t="s">
        <v>99</v>
      </c>
      <c r="P76" s="160">
        <v>3328</v>
      </c>
    </row>
    <row r="77" spans="1:16" s="207" customFormat="1" x14ac:dyDescent="0.25">
      <c r="A77" s="158">
        <v>1922</v>
      </c>
      <c r="B77" s="100" t="s">
        <v>774</v>
      </c>
      <c r="C77" s="49" t="s">
        <v>18</v>
      </c>
      <c r="D77" s="75">
        <v>496</v>
      </c>
      <c r="E77" s="35" t="s">
        <v>775</v>
      </c>
      <c r="F77" s="35" t="s">
        <v>776</v>
      </c>
      <c r="G77" s="230">
        <v>43894</v>
      </c>
      <c r="H77" s="230">
        <v>43894</v>
      </c>
      <c r="I77" s="198">
        <f t="shared" ref="I77:I79" si="4">H77+30</f>
        <v>43924</v>
      </c>
      <c r="J77" s="199">
        <v>1349075.63</v>
      </c>
      <c r="K77" s="220">
        <v>256324.37</v>
      </c>
      <c r="L77" s="210">
        <f t="shared" ref="L77:L79" si="5">J77+K77</f>
        <v>1605400</v>
      </c>
      <c r="M77" s="107" t="s">
        <v>49</v>
      </c>
      <c r="N77" s="212">
        <f t="shared" si="3"/>
        <v>1349075.63</v>
      </c>
      <c r="O77" s="107" t="s">
        <v>50</v>
      </c>
      <c r="P77" s="160">
        <v>3329</v>
      </c>
    </row>
    <row r="78" spans="1:16" s="207" customFormat="1" x14ac:dyDescent="0.25">
      <c r="A78" s="158">
        <v>1923</v>
      </c>
      <c r="B78" s="100" t="s">
        <v>777</v>
      </c>
      <c r="C78" s="49" t="s">
        <v>18</v>
      </c>
      <c r="D78" s="240" t="s">
        <v>778</v>
      </c>
      <c r="E78" s="35" t="s">
        <v>779</v>
      </c>
      <c r="F78" s="35" t="s">
        <v>391</v>
      </c>
      <c r="G78" s="230">
        <v>43896</v>
      </c>
      <c r="H78" s="230">
        <v>43896</v>
      </c>
      <c r="I78" s="198">
        <f t="shared" si="4"/>
        <v>43926</v>
      </c>
      <c r="J78" s="199">
        <v>3633000</v>
      </c>
      <c r="K78" s="220"/>
      <c r="L78" s="210">
        <f t="shared" si="5"/>
        <v>3633000</v>
      </c>
      <c r="M78" s="107" t="s">
        <v>21</v>
      </c>
      <c r="N78" s="212">
        <f t="shared" si="3"/>
        <v>3633000</v>
      </c>
      <c r="O78" s="107" t="s">
        <v>22</v>
      </c>
      <c r="P78" s="160">
        <v>3330</v>
      </c>
    </row>
    <row r="79" spans="1:16" s="207" customFormat="1" x14ac:dyDescent="0.25">
      <c r="A79" s="119">
        <v>1924</v>
      </c>
      <c r="B79" s="123" t="s">
        <v>780</v>
      </c>
      <c r="C79" s="127" t="s">
        <v>18</v>
      </c>
      <c r="D79" s="122" t="s">
        <v>781</v>
      </c>
      <c r="E79" s="122" t="s">
        <v>515</v>
      </c>
      <c r="F79" s="122" t="s">
        <v>782</v>
      </c>
      <c r="G79" s="171">
        <v>43893</v>
      </c>
      <c r="H79" s="171">
        <v>43896</v>
      </c>
      <c r="I79" s="200">
        <f t="shared" si="4"/>
        <v>43926</v>
      </c>
      <c r="J79" s="178">
        <v>1568000</v>
      </c>
      <c r="K79" s="178"/>
      <c r="L79" s="178">
        <f t="shared" si="5"/>
        <v>1568000</v>
      </c>
      <c r="M79" s="107" t="s">
        <v>60</v>
      </c>
      <c r="N79" s="220">
        <v>784000</v>
      </c>
      <c r="O79" s="107" t="s">
        <v>55</v>
      </c>
      <c r="P79" s="160">
        <v>3331</v>
      </c>
    </row>
    <row r="80" spans="1:16" s="207" customFormat="1" x14ac:dyDescent="0.25">
      <c r="A80" s="119"/>
      <c r="B80" s="123"/>
      <c r="C80" s="127"/>
      <c r="D80" s="122"/>
      <c r="E80" s="122"/>
      <c r="F80" s="122"/>
      <c r="G80" s="171"/>
      <c r="H80" s="171"/>
      <c r="I80" s="200"/>
      <c r="J80" s="178"/>
      <c r="K80" s="178"/>
      <c r="L80" s="178"/>
      <c r="M80" s="107" t="s">
        <v>171</v>
      </c>
      <c r="N80" s="220">
        <v>784000</v>
      </c>
      <c r="O80" s="107" t="s">
        <v>55</v>
      </c>
      <c r="P80" s="241">
        <v>3331</v>
      </c>
    </row>
    <row r="81" spans="1:16" s="207" customFormat="1" x14ac:dyDescent="0.25">
      <c r="A81" s="158">
        <v>1925</v>
      </c>
      <c r="B81" s="100" t="s">
        <v>783</v>
      </c>
      <c r="C81" s="49" t="s">
        <v>18</v>
      </c>
      <c r="D81" s="240" t="s">
        <v>784</v>
      </c>
      <c r="E81" s="35" t="s">
        <v>706</v>
      </c>
      <c r="F81" s="35" t="s">
        <v>785</v>
      </c>
      <c r="G81" s="230">
        <v>43896</v>
      </c>
      <c r="H81" s="230">
        <v>43896</v>
      </c>
      <c r="I81" s="198">
        <f t="shared" ref="I81:I103" si="6">H81+30</f>
        <v>43926</v>
      </c>
      <c r="J81" s="199">
        <v>219000</v>
      </c>
      <c r="K81" s="220">
        <v>41610</v>
      </c>
      <c r="L81" s="210">
        <f t="shared" ref="L81:L103" si="7">J81+K81</f>
        <v>260610</v>
      </c>
      <c r="M81" s="107" t="s">
        <v>219</v>
      </c>
      <c r="N81" s="212">
        <f>J81</f>
        <v>219000</v>
      </c>
      <c r="O81" s="107" t="s">
        <v>29</v>
      </c>
      <c r="P81" s="160">
        <v>3332</v>
      </c>
    </row>
    <row r="82" spans="1:16" s="207" customFormat="1" x14ac:dyDescent="0.25">
      <c r="A82" s="158">
        <v>1926</v>
      </c>
      <c r="B82" s="100" t="s">
        <v>786</v>
      </c>
      <c r="C82" s="49" t="s">
        <v>18</v>
      </c>
      <c r="D82" s="240">
        <v>216</v>
      </c>
      <c r="E82" s="35" t="s">
        <v>787</v>
      </c>
      <c r="F82" s="35" t="s">
        <v>177</v>
      </c>
      <c r="G82" s="230">
        <v>43833</v>
      </c>
      <c r="H82" s="230">
        <v>43899</v>
      </c>
      <c r="I82" s="198">
        <f t="shared" si="6"/>
        <v>43929</v>
      </c>
      <c r="J82" s="199">
        <v>1529900</v>
      </c>
      <c r="K82" s="220"/>
      <c r="L82" s="210">
        <f t="shared" si="7"/>
        <v>1529900</v>
      </c>
      <c r="M82" s="107" t="s">
        <v>28</v>
      </c>
      <c r="N82" s="212">
        <f t="shared" ref="N82:N102" si="8">J82</f>
        <v>1529900</v>
      </c>
      <c r="O82" s="107" t="s">
        <v>29</v>
      </c>
      <c r="P82" s="160">
        <v>3333</v>
      </c>
    </row>
    <row r="83" spans="1:16" s="207" customFormat="1" x14ac:dyDescent="0.25">
      <c r="A83" s="158">
        <v>1927</v>
      </c>
      <c r="B83" s="100" t="s">
        <v>788</v>
      </c>
      <c r="C83" s="49" t="s">
        <v>18</v>
      </c>
      <c r="D83" s="240">
        <v>161</v>
      </c>
      <c r="E83" s="35" t="s">
        <v>1746</v>
      </c>
      <c r="F83" s="35" t="s">
        <v>789</v>
      </c>
      <c r="G83" s="230">
        <v>43897</v>
      </c>
      <c r="H83" s="230">
        <v>43899</v>
      </c>
      <c r="I83" s="198">
        <f t="shared" si="6"/>
        <v>43929</v>
      </c>
      <c r="J83" s="199">
        <v>34350</v>
      </c>
      <c r="K83" s="220">
        <v>5183</v>
      </c>
      <c r="L83" s="210">
        <f t="shared" si="7"/>
        <v>39533</v>
      </c>
      <c r="M83" s="107" t="s">
        <v>21</v>
      </c>
      <c r="N83" s="212">
        <f t="shared" si="8"/>
        <v>34350</v>
      </c>
      <c r="O83" s="107" t="s">
        <v>22</v>
      </c>
      <c r="P83" s="160">
        <v>3334</v>
      </c>
    </row>
    <row r="84" spans="1:16" s="207" customFormat="1" x14ac:dyDescent="0.25">
      <c r="A84" s="158">
        <v>1928</v>
      </c>
      <c r="B84" s="100" t="s">
        <v>790</v>
      </c>
      <c r="C84" s="49" t="s">
        <v>18</v>
      </c>
      <c r="D84" s="240">
        <v>162</v>
      </c>
      <c r="E84" s="35" t="s">
        <v>1746</v>
      </c>
      <c r="F84" s="35" t="s">
        <v>791</v>
      </c>
      <c r="G84" s="230">
        <v>43897</v>
      </c>
      <c r="H84" s="230">
        <v>43899</v>
      </c>
      <c r="I84" s="198">
        <f t="shared" si="6"/>
        <v>43929</v>
      </c>
      <c r="J84" s="199">
        <v>222291</v>
      </c>
      <c r="K84" s="220">
        <v>42235</v>
      </c>
      <c r="L84" s="210">
        <f t="shared" si="7"/>
        <v>264526</v>
      </c>
      <c r="M84" s="107" t="s">
        <v>21</v>
      </c>
      <c r="N84" s="212">
        <f t="shared" si="8"/>
        <v>222291</v>
      </c>
      <c r="O84" s="107" t="s">
        <v>22</v>
      </c>
      <c r="P84" s="160">
        <v>3335</v>
      </c>
    </row>
    <row r="85" spans="1:16" s="207" customFormat="1" x14ac:dyDescent="0.25">
      <c r="A85" s="158">
        <v>1929</v>
      </c>
      <c r="B85" s="100" t="s">
        <v>792</v>
      </c>
      <c r="C85" s="49" t="s">
        <v>18</v>
      </c>
      <c r="D85" s="240">
        <v>163</v>
      </c>
      <c r="E85" s="35" t="s">
        <v>1592</v>
      </c>
      <c r="F85" s="35" t="s">
        <v>793</v>
      </c>
      <c r="G85" s="230">
        <v>43897</v>
      </c>
      <c r="H85" s="230">
        <v>43899</v>
      </c>
      <c r="I85" s="198">
        <f t="shared" si="6"/>
        <v>43929</v>
      </c>
      <c r="J85" s="199">
        <v>313649</v>
      </c>
      <c r="K85" s="220">
        <v>55679</v>
      </c>
      <c r="L85" s="210">
        <f t="shared" si="7"/>
        <v>369328</v>
      </c>
      <c r="M85" s="107" t="s">
        <v>21</v>
      </c>
      <c r="N85" s="212">
        <f t="shared" si="8"/>
        <v>313649</v>
      </c>
      <c r="O85" s="107" t="s">
        <v>22</v>
      </c>
      <c r="P85" s="160">
        <v>3336</v>
      </c>
    </row>
    <row r="86" spans="1:16" s="207" customFormat="1" x14ac:dyDescent="0.25">
      <c r="A86" s="158">
        <v>1930</v>
      </c>
      <c r="B86" s="100" t="s">
        <v>794</v>
      </c>
      <c r="C86" s="49" t="s">
        <v>18</v>
      </c>
      <c r="D86" s="240" t="s">
        <v>795</v>
      </c>
      <c r="E86" s="35" t="s">
        <v>341</v>
      </c>
      <c r="F86" s="35" t="s">
        <v>796</v>
      </c>
      <c r="G86" s="230">
        <v>43896</v>
      </c>
      <c r="H86" s="230">
        <v>43899</v>
      </c>
      <c r="I86" s="198">
        <f t="shared" si="6"/>
        <v>43929</v>
      </c>
      <c r="J86" s="199">
        <v>700000</v>
      </c>
      <c r="K86" s="220"/>
      <c r="L86" s="210">
        <f t="shared" si="7"/>
        <v>700000</v>
      </c>
      <c r="M86" s="107" t="s">
        <v>79</v>
      </c>
      <c r="N86" s="212">
        <f t="shared" si="8"/>
        <v>700000</v>
      </c>
      <c r="O86" s="107" t="s">
        <v>55</v>
      </c>
      <c r="P86" s="160">
        <v>3337</v>
      </c>
    </row>
    <row r="87" spans="1:16" s="207" customFormat="1" x14ac:dyDescent="0.25">
      <c r="A87" s="158">
        <v>1931</v>
      </c>
      <c r="B87" s="100" t="s">
        <v>797</v>
      </c>
      <c r="C87" s="49" t="s">
        <v>18</v>
      </c>
      <c r="D87" s="240" t="s">
        <v>798</v>
      </c>
      <c r="E87" s="35" t="s">
        <v>799</v>
      </c>
      <c r="F87" s="35" t="s">
        <v>800</v>
      </c>
      <c r="G87" s="230">
        <v>43897</v>
      </c>
      <c r="H87" s="230">
        <v>43899</v>
      </c>
      <c r="I87" s="198">
        <f t="shared" si="6"/>
        <v>43929</v>
      </c>
      <c r="J87" s="199">
        <v>90000</v>
      </c>
      <c r="K87" s="220">
        <v>17100</v>
      </c>
      <c r="L87" s="210">
        <f t="shared" si="7"/>
        <v>107100</v>
      </c>
      <c r="M87" s="107" t="s">
        <v>60</v>
      </c>
      <c r="N87" s="212">
        <f t="shared" si="8"/>
        <v>90000</v>
      </c>
      <c r="O87" s="107" t="s">
        <v>55</v>
      </c>
      <c r="P87" s="160">
        <v>3338</v>
      </c>
    </row>
    <row r="88" spans="1:16" s="207" customFormat="1" x14ac:dyDescent="0.25">
      <c r="A88" s="119">
        <v>1932</v>
      </c>
      <c r="B88" s="123" t="s">
        <v>801</v>
      </c>
      <c r="C88" s="127" t="s">
        <v>18</v>
      </c>
      <c r="D88" s="128" t="s">
        <v>802</v>
      </c>
      <c r="E88" s="122" t="s">
        <v>803</v>
      </c>
      <c r="F88" s="122" t="s">
        <v>804</v>
      </c>
      <c r="G88" s="171">
        <v>43899</v>
      </c>
      <c r="H88" s="171">
        <v>43899</v>
      </c>
      <c r="I88" s="200">
        <f t="shared" si="6"/>
        <v>43929</v>
      </c>
      <c r="J88" s="178">
        <v>3510000</v>
      </c>
      <c r="K88" s="178">
        <v>666900</v>
      </c>
      <c r="L88" s="178">
        <f t="shared" si="7"/>
        <v>4176900</v>
      </c>
      <c r="M88" s="107" t="s">
        <v>73</v>
      </c>
      <c r="N88" s="212">
        <v>130000</v>
      </c>
      <c r="O88" s="107" t="s">
        <v>36</v>
      </c>
      <c r="P88" s="160">
        <v>3339</v>
      </c>
    </row>
    <row r="89" spans="1:16" s="207" customFormat="1" x14ac:dyDescent="0.25">
      <c r="A89" s="119"/>
      <c r="B89" s="123"/>
      <c r="C89" s="127"/>
      <c r="D89" s="128"/>
      <c r="E89" s="122"/>
      <c r="F89" s="122"/>
      <c r="G89" s="171"/>
      <c r="H89" s="171"/>
      <c r="I89" s="200"/>
      <c r="J89" s="178"/>
      <c r="K89" s="178"/>
      <c r="L89" s="178"/>
      <c r="M89" s="107" t="s">
        <v>35</v>
      </c>
      <c r="N89" s="212">
        <v>780000</v>
      </c>
      <c r="O89" s="107" t="s">
        <v>36</v>
      </c>
      <c r="P89" s="160">
        <v>3339</v>
      </c>
    </row>
    <row r="90" spans="1:16" s="207" customFormat="1" x14ac:dyDescent="0.25">
      <c r="A90" s="119"/>
      <c r="B90" s="123"/>
      <c r="C90" s="127"/>
      <c r="D90" s="128"/>
      <c r="E90" s="122"/>
      <c r="F90" s="122"/>
      <c r="G90" s="171"/>
      <c r="H90" s="171"/>
      <c r="I90" s="200"/>
      <c r="J90" s="178"/>
      <c r="K90" s="178"/>
      <c r="L90" s="178"/>
      <c r="M90" s="107" t="s">
        <v>145</v>
      </c>
      <c r="N90" s="212">
        <v>910000</v>
      </c>
      <c r="O90" s="107" t="s">
        <v>36</v>
      </c>
      <c r="P90" s="160">
        <v>3339</v>
      </c>
    </row>
    <row r="91" spans="1:16" s="207" customFormat="1" x14ac:dyDescent="0.25">
      <c r="A91" s="119"/>
      <c r="B91" s="123"/>
      <c r="C91" s="127"/>
      <c r="D91" s="128"/>
      <c r="E91" s="122"/>
      <c r="F91" s="122"/>
      <c r="G91" s="171"/>
      <c r="H91" s="171"/>
      <c r="I91" s="200"/>
      <c r="J91" s="178"/>
      <c r="K91" s="178"/>
      <c r="L91" s="178"/>
      <c r="M91" s="107" t="s">
        <v>146</v>
      </c>
      <c r="N91" s="212">
        <v>260000</v>
      </c>
      <c r="O91" s="107" t="s">
        <v>36</v>
      </c>
      <c r="P91" s="160">
        <v>3339</v>
      </c>
    </row>
    <row r="92" spans="1:16" s="207" customFormat="1" x14ac:dyDescent="0.25">
      <c r="A92" s="119"/>
      <c r="B92" s="123"/>
      <c r="C92" s="127"/>
      <c r="D92" s="128"/>
      <c r="E92" s="122"/>
      <c r="F92" s="122"/>
      <c r="G92" s="171"/>
      <c r="H92" s="171"/>
      <c r="I92" s="200"/>
      <c r="J92" s="178"/>
      <c r="K92" s="178"/>
      <c r="L92" s="178"/>
      <c r="M92" s="107" t="s">
        <v>121</v>
      </c>
      <c r="N92" s="212">
        <v>390000</v>
      </c>
      <c r="O92" s="107" t="s">
        <v>36</v>
      </c>
      <c r="P92" s="160">
        <v>3339</v>
      </c>
    </row>
    <row r="93" spans="1:16" s="207" customFormat="1" x14ac:dyDescent="0.25">
      <c r="A93" s="119"/>
      <c r="B93" s="123"/>
      <c r="C93" s="127"/>
      <c r="D93" s="128"/>
      <c r="E93" s="122"/>
      <c r="F93" s="122"/>
      <c r="G93" s="171"/>
      <c r="H93" s="171"/>
      <c r="I93" s="200"/>
      <c r="J93" s="178"/>
      <c r="K93" s="178"/>
      <c r="L93" s="178"/>
      <c r="M93" s="107" t="s">
        <v>148</v>
      </c>
      <c r="N93" s="212">
        <v>260000</v>
      </c>
      <c r="O93" s="107" t="s">
        <v>36</v>
      </c>
      <c r="P93" s="160">
        <v>3339</v>
      </c>
    </row>
    <row r="94" spans="1:16" s="207" customFormat="1" x14ac:dyDescent="0.25">
      <c r="A94" s="119"/>
      <c r="B94" s="123"/>
      <c r="C94" s="127"/>
      <c r="D94" s="128"/>
      <c r="E94" s="122"/>
      <c r="F94" s="122"/>
      <c r="G94" s="171"/>
      <c r="H94" s="171"/>
      <c r="I94" s="200"/>
      <c r="J94" s="178"/>
      <c r="K94" s="178"/>
      <c r="L94" s="178"/>
      <c r="M94" s="107" t="s">
        <v>150</v>
      </c>
      <c r="N94" s="212">
        <v>130000</v>
      </c>
      <c r="O94" s="107" t="s">
        <v>50</v>
      </c>
      <c r="P94" s="160">
        <v>3339</v>
      </c>
    </row>
    <row r="95" spans="1:16" s="207" customFormat="1" x14ac:dyDescent="0.25">
      <c r="A95" s="158">
        <v>1933</v>
      </c>
      <c r="B95" s="100" t="s">
        <v>805</v>
      </c>
      <c r="C95" s="202" t="s">
        <v>18</v>
      </c>
      <c r="D95" s="242" t="s">
        <v>806</v>
      </c>
      <c r="E95" s="61" t="s">
        <v>33</v>
      </c>
      <c r="F95" s="35" t="s">
        <v>807</v>
      </c>
      <c r="G95" s="230">
        <v>43895</v>
      </c>
      <c r="H95" s="230">
        <v>43899</v>
      </c>
      <c r="I95" s="198">
        <f t="shared" si="6"/>
        <v>43929</v>
      </c>
      <c r="J95" s="199">
        <v>1498090</v>
      </c>
      <c r="K95" s="220">
        <v>284637</v>
      </c>
      <c r="L95" s="210">
        <f t="shared" si="7"/>
        <v>1782727</v>
      </c>
      <c r="M95" s="243" t="s">
        <v>180</v>
      </c>
      <c r="N95" s="244">
        <f t="shared" si="8"/>
        <v>1498090</v>
      </c>
      <c r="O95" s="243" t="s">
        <v>55</v>
      </c>
      <c r="P95" s="245">
        <v>3340</v>
      </c>
    </row>
    <row r="96" spans="1:16" s="207" customFormat="1" x14ac:dyDescent="0.25">
      <c r="A96" s="158">
        <v>1934</v>
      </c>
      <c r="B96" s="100" t="s">
        <v>808</v>
      </c>
      <c r="C96" s="202" t="s">
        <v>18</v>
      </c>
      <c r="D96" s="242" t="s">
        <v>809</v>
      </c>
      <c r="E96" s="61" t="s">
        <v>33</v>
      </c>
      <c r="F96" s="35" t="s">
        <v>810</v>
      </c>
      <c r="G96" s="230">
        <v>43895</v>
      </c>
      <c r="H96" s="230">
        <v>43899</v>
      </c>
      <c r="I96" s="198">
        <f t="shared" si="6"/>
        <v>43929</v>
      </c>
      <c r="J96" s="199">
        <v>2193875</v>
      </c>
      <c r="K96" s="220">
        <v>416836</v>
      </c>
      <c r="L96" s="210">
        <f t="shared" si="7"/>
        <v>2610711</v>
      </c>
      <c r="M96" s="243" t="s">
        <v>180</v>
      </c>
      <c r="N96" s="244">
        <f t="shared" si="8"/>
        <v>2193875</v>
      </c>
      <c r="O96" s="243" t="s">
        <v>55</v>
      </c>
      <c r="P96" s="245">
        <v>3341</v>
      </c>
    </row>
    <row r="97" spans="1:16" s="207" customFormat="1" x14ac:dyDescent="0.25">
      <c r="A97" s="158">
        <v>1935</v>
      </c>
      <c r="B97" s="100" t="s">
        <v>811</v>
      </c>
      <c r="C97" s="202" t="s">
        <v>18</v>
      </c>
      <c r="D97" s="242" t="s">
        <v>812</v>
      </c>
      <c r="E97" s="61" t="s">
        <v>33</v>
      </c>
      <c r="F97" s="35" t="s">
        <v>813</v>
      </c>
      <c r="G97" s="230">
        <v>43895</v>
      </c>
      <c r="H97" s="230">
        <v>43899</v>
      </c>
      <c r="I97" s="198">
        <f t="shared" si="6"/>
        <v>43929</v>
      </c>
      <c r="J97" s="199">
        <v>758463</v>
      </c>
      <c r="K97" s="220">
        <v>144108</v>
      </c>
      <c r="L97" s="210">
        <f t="shared" si="7"/>
        <v>902571</v>
      </c>
      <c r="M97" s="243" t="s">
        <v>44</v>
      </c>
      <c r="N97" s="244">
        <f t="shared" si="8"/>
        <v>758463</v>
      </c>
      <c r="O97" s="243" t="s">
        <v>99</v>
      </c>
      <c r="P97" s="245">
        <v>3342</v>
      </c>
    </row>
    <row r="98" spans="1:16" s="207" customFormat="1" x14ac:dyDescent="0.25">
      <c r="A98" s="158">
        <v>1936</v>
      </c>
      <c r="B98" s="100" t="s">
        <v>814</v>
      </c>
      <c r="C98" s="202" t="s">
        <v>18</v>
      </c>
      <c r="D98" s="242" t="s">
        <v>815</v>
      </c>
      <c r="E98" s="61" t="s">
        <v>33</v>
      </c>
      <c r="F98" s="35" t="s">
        <v>816</v>
      </c>
      <c r="G98" s="230">
        <v>43895</v>
      </c>
      <c r="H98" s="230">
        <v>43899</v>
      </c>
      <c r="I98" s="198">
        <f t="shared" si="6"/>
        <v>43929</v>
      </c>
      <c r="J98" s="199">
        <v>2594949</v>
      </c>
      <c r="K98" s="220">
        <v>493040</v>
      </c>
      <c r="L98" s="210">
        <f t="shared" si="7"/>
        <v>3087989</v>
      </c>
      <c r="M98" s="243" t="s">
        <v>125</v>
      </c>
      <c r="N98" s="244">
        <f t="shared" si="8"/>
        <v>2594949</v>
      </c>
      <c r="O98" s="243" t="s">
        <v>50</v>
      </c>
      <c r="P98" s="245">
        <v>3343</v>
      </c>
    </row>
    <row r="99" spans="1:16" s="207" customFormat="1" x14ac:dyDescent="0.25">
      <c r="A99" s="158">
        <v>1937</v>
      </c>
      <c r="B99" s="100" t="s">
        <v>817</v>
      </c>
      <c r="C99" s="202" t="s">
        <v>18</v>
      </c>
      <c r="D99" s="242" t="s">
        <v>818</v>
      </c>
      <c r="E99" s="61" t="s">
        <v>33</v>
      </c>
      <c r="F99" s="35" t="s">
        <v>819</v>
      </c>
      <c r="G99" s="230">
        <v>43895</v>
      </c>
      <c r="H99" s="230">
        <v>43899</v>
      </c>
      <c r="I99" s="198">
        <f t="shared" si="6"/>
        <v>43929</v>
      </c>
      <c r="J99" s="199">
        <v>50361916</v>
      </c>
      <c r="K99" s="220">
        <v>9568764</v>
      </c>
      <c r="L99" s="210">
        <f t="shared" si="7"/>
        <v>59930680</v>
      </c>
      <c r="M99" s="243" t="s">
        <v>35</v>
      </c>
      <c r="N99" s="244">
        <f t="shared" si="8"/>
        <v>50361916</v>
      </c>
      <c r="O99" s="243" t="s">
        <v>36</v>
      </c>
      <c r="P99" s="245">
        <v>3344</v>
      </c>
    </row>
    <row r="100" spans="1:16" s="207" customFormat="1" x14ac:dyDescent="0.25">
      <c r="A100" s="158">
        <v>1938</v>
      </c>
      <c r="B100" s="100" t="s">
        <v>820</v>
      </c>
      <c r="C100" s="49" t="s">
        <v>18</v>
      </c>
      <c r="D100" s="240" t="s">
        <v>821</v>
      </c>
      <c r="E100" s="35" t="s">
        <v>822</v>
      </c>
      <c r="F100" s="35" t="s">
        <v>823</v>
      </c>
      <c r="G100" s="230">
        <v>43899</v>
      </c>
      <c r="H100" s="230">
        <v>43900</v>
      </c>
      <c r="I100" s="198">
        <f t="shared" si="6"/>
        <v>43930</v>
      </c>
      <c r="J100" s="199">
        <v>1000000</v>
      </c>
      <c r="K100" s="220"/>
      <c r="L100" s="210">
        <f t="shared" si="7"/>
        <v>1000000</v>
      </c>
      <c r="M100" s="99" t="s">
        <v>290</v>
      </c>
      <c r="N100" s="212">
        <f t="shared" si="8"/>
        <v>1000000</v>
      </c>
      <c r="O100" s="107" t="s">
        <v>291</v>
      </c>
      <c r="P100" s="152">
        <v>3345</v>
      </c>
    </row>
    <row r="101" spans="1:16" s="207" customFormat="1" x14ac:dyDescent="0.25">
      <c r="A101" s="158">
        <v>1939</v>
      </c>
      <c r="B101" s="100" t="s">
        <v>824</v>
      </c>
      <c r="C101" s="49" t="s">
        <v>18</v>
      </c>
      <c r="D101" s="240" t="s">
        <v>825</v>
      </c>
      <c r="E101" s="35" t="s">
        <v>162</v>
      </c>
      <c r="F101" s="35" t="s">
        <v>826</v>
      </c>
      <c r="G101" s="230">
        <v>43900</v>
      </c>
      <c r="H101" s="230">
        <v>43900</v>
      </c>
      <c r="I101" s="198">
        <f t="shared" si="6"/>
        <v>43930</v>
      </c>
      <c r="J101" s="199">
        <v>116952050</v>
      </c>
      <c r="K101" s="220"/>
      <c r="L101" s="210">
        <f t="shared" si="7"/>
        <v>116952050</v>
      </c>
      <c r="M101" s="99" t="s">
        <v>194</v>
      </c>
      <c r="N101" s="212">
        <f t="shared" si="8"/>
        <v>116952050</v>
      </c>
      <c r="O101" s="107" t="s">
        <v>195</v>
      </c>
      <c r="P101" s="152">
        <v>3346</v>
      </c>
    </row>
    <row r="102" spans="1:16" s="207" customFormat="1" x14ac:dyDescent="0.25">
      <c r="A102" s="158">
        <v>1940</v>
      </c>
      <c r="B102" s="100" t="s">
        <v>827</v>
      </c>
      <c r="C102" s="49" t="s">
        <v>18</v>
      </c>
      <c r="D102" s="240" t="s">
        <v>828</v>
      </c>
      <c r="E102" s="35" t="s">
        <v>162</v>
      </c>
      <c r="F102" s="35" t="s">
        <v>829</v>
      </c>
      <c r="G102" s="230">
        <v>43900</v>
      </c>
      <c r="H102" s="230">
        <v>43900</v>
      </c>
      <c r="I102" s="198">
        <f t="shared" si="6"/>
        <v>43930</v>
      </c>
      <c r="J102" s="199">
        <v>101935613</v>
      </c>
      <c r="K102" s="220"/>
      <c r="L102" s="210">
        <f t="shared" si="7"/>
        <v>101935613</v>
      </c>
      <c r="M102" s="107" t="s">
        <v>129</v>
      </c>
      <c r="N102" s="212">
        <f t="shared" si="8"/>
        <v>101935613</v>
      </c>
      <c r="O102" s="107" t="s">
        <v>130</v>
      </c>
      <c r="P102" s="152">
        <v>3347</v>
      </c>
    </row>
    <row r="103" spans="1:16" s="207" customFormat="1" x14ac:dyDescent="0.25">
      <c r="A103" s="119">
        <v>1941</v>
      </c>
      <c r="B103" s="123" t="s">
        <v>830</v>
      </c>
      <c r="C103" s="127" t="s">
        <v>18</v>
      </c>
      <c r="D103" s="128" t="s">
        <v>831</v>
      </c>
      <c r="E103" s="122" t="s">
        <v>706</v>
      </c>
      <c r="F103" s="122" t="s">
        <v>346</v>
      </c>
      <c r="G103" s="171">
        <v>43900</v>
      </c>
      <c r="H103" s="171">
        <v>43900</v>
      </c>
      <c r="I103" s="200">
        <f t="shared" si="6"/>
        <v>43930</v>
      </c>
      <c r="J103" s="178">
        <v>5496610</v>
      </c>
      <c r="K103" s="178"/>
      <c r="L103" s="178">
        <f t="shared" si="7"/>
        <v>5496610</v>
      </c>
      <c r="M103" s="107" t="s">
        <v>186</v>
      </c>
      <c r="N103" s="212">
        <f>149000+298000+298000</f>
        <v>745000</v>
      </c>
      <c r="O103" s="107" t="s">
        <v>29</v>
      </c>
      <c r="P103" s="152">
        <v>3348</v>
      </c>
    </row>
    <row r="104" spans="1:16" s="207" customFormat="1" x14ac:dyDescent="0.25">
      <c r="A104" s="119"/>
      <c r="B104" s="123"/>
      <c r="C104" s="127"/>
      <c r="D104" s="128"/>
      <c r="E104" s="122"/>
      <c r="F104" s="122"/>
      <c r="G104" s="171"/>
      <c r="H104" s="171"/>
      <c r="I104" s="200"/>
      <c r="J104" s="178"/>
      <c r="K104" s="178"/>
      <c r="L104" s="178"/>
      <c r="M104" s="107" t="s">
        <v>219</v>
      </c>
      <c r="N104" s="212">
        <f>298000+3278000</f>
        <v>3576000</v>
      </c>
      <c r="O104" s="107" t="s">
        <v>29</v>
      </c>
      <c r="P104" s="152">
        <v>3348</v>
      </c>
    </row>
    <row r="105" spans="1:16" s="207" customFormat="1" x14ac:dyDescent="0.25">
      <c r="A105" s="119"/>
      <c r="B105" s="123"/>
      <c r="C105" s="127"/>
      <c r="D105" s="128"/>
      <c r="E105" s="122"/>
      <c r="F105" s="122"/>
      <c r="G105" s="171"/>
      <c r="H105" s="171"/>
      <c r="I105" s="200"/>
      <c r="J105" s="178"/>
      <c r="K105" s="178"/>
      <c r="L105" s="178"/>
      <c r="M105" s="107" t="s">
        <v>117</v>
      </c>
      <c r="N105" s="212">
        <f>298000</f>
        <v>298000</v>
      </c>
      <c r="O105" s="107" t="s">
        <v>29</v>
      </c>
      <c r="P105" s="152">
        <v>3348</v>
      </c>
    </row>
    <row r="106" spans="1:16" s="207" customFormat="1" x14ac:dyDescent="0.25">
      <c r="A106" s="158">
        <v>1942</v>
      </c>
      <c r="B106" s="219" t="s">
        <v>832</v>
      </c>
      <c r="C106" s="49" t="s">
        <v>18</v>
      </c>
      <c r="D106" s="75">
        <v>304125</v>
      </c>
      <c r="E106" s="35" t="s">
        <v>833</v>
      </c>
      <c r="F106" s="35" t="s">
        <v>834</v>
      </c>
      <c r="G106" s="230">
        <v>43899</v>
      </c>
      <c r="H106" s="230">
        <v>43900</v>
      </c>
      <c r="I106" s="198">
        <f t="shared" ref="I106:I114" si="9">H106+30</f>
        <v>43930</v>
      </c>
      <c r="J106" s="199">
        <v>182700</v>
      </c>
      <c r="K106" s="220">
        <v>34713</v>
      </c>
      <c r="L106" s="210">
        <f t="shared" ref="L106:L114" si="10">J106+K106</f>
        <v>217413</v>
      </c>
      <c r="M106" s="107" t="s">
        <v>187</v>
      </c>
      <c r="N106" s="212">
        <f t="shared" ref="N106:N113" si="11">J106</f>
        <v>182700</v>
      </c>
      <c r="O106" s="107" t="s">
        <v>29</v>
      </c>
      <c r="P106" s="152">
        <v>3349</v>
      </c>
    </row>
    <row r="107" spans="1:16" s="207" customFormat="1" x14ac:dyDescent="0.25">
      <c r="A107" s="158">
        <v>1943</v>
      </c>
      <c r="B107" s="219" t="s">
        <v>835</v>
      </c>
      <c r="C107" s="49" t="s">
        <v>18</v>
      </c>
      <c r="D107" s="75">
        <v>7946</v>
      </c>
      <c r="E107" s="35" t="s">
        <v>836</v>
      </c>
      <c r="F107" s="35" t="s">
        <v>837</v>
      </c>
      <c r="G107" s="230">
        <v>43900</v>
      </c>
      <c r="H107" s="230">
        <v>43900</v>
      </c>
      <c r="I107" s="198">
        <f t="shared" si="9"/>
        <v>43930</v>
      </c>
      <c r="J107" s="199">
        <v>552766</v>
      </c>
      <c r="K107" s="220">
        <v>18234</v>
      </c>
      <c r="L107" s="210">
        <f t="shared" si="10"/>
        <v>571000</v>
      </c>
      <c r="M107" s="107" t="s">
        <v>21</v>
      </c>
      <c r="N107" s="212">
        <f t="shared" si="11"/>
        <v>552766</v>
      </c>
      <c r="O107" s="107" t="s">
        <v>22</v>
      </c>
      <c r="P107" s="152">
        <v>3350</v>
      </c>
    </row>
    <row r="108" spans="1:16" s="207" customFormat="1" x14ac:dyDescent="0.25">
      <c r="A108" s="158">
        <v>1944</v>
      </c>
      <c r="B108" s="219" t="s">
        <v>838</v>
      </c>
      <c r="C108" s="49" t="s">
        <v>18</v>
      </c>
      <c r="D108" s="75">
        <v>15036</v>
      </c>
      <c r="E108" s="35" t="s">
        <v>476</v>
      </c>
      <c r="F108" s="35" t="s">
        <v>477</v>
      </c>
      <c r="G108" s="230">
        <v>43899</v>
      </c>
      <c r="H108" s="230">
        <v>43900</v>
      </c>
      <c r="I108" s="198">
        <f t="shared" si="9"/>
        <v>43930</v>
      </c>
      <c r="J108" s="199">
        <v>40000</v>
      </c>
      <c r="K108" s="220"/>
      <c r="L108" s="210">
        <f t="shared" si="10"/>
        <v>40000</v>
      </c>
      <c r="M108" s="107" t="s">
        <v>145</v>
      </c>
      <c r="N108" s="212">
        <f t="shared" si="11"/>
        <v>40000</v>
      </c>
      <c r="O108" s="107" t="s">
        <v>36</v>
      </c>
      <c r="P108" s="152">
        <v>3351</v>
      </c>
    </row>
    <row r="109" spans="1:16" s="207" customFormat="1" x14ac:dyDescent="0.25">
      <c r="A109" s="158">
        <v>1945</v>
      </c>
      <c r="B109" s="219" t="s">
        <v>839</v>
      </c>
      <c r="C109" s="49" t="s">
        <v>18</v>
      </c>
      <c r="D109" s="75">
        <v>15048</v>
      </c>
      <c r="E109" s="35" t="s">
        <v>476</v>
      </c>
      <c r="F109" s="35" t="s">
        <v>477</v>
      </c>
      <c r="G109" s="230">
        <v>43899</v>
      </c>
      <c r="H109" s="230">
        <v>43900</v>
      </c>
      <c r="I109" s="198">
        <f t="shared" si="9"/>
        <v>43930</v>
      </c>
      <c r="J109" s="199">
        <v>40000</v>
      </c>
      <c r="K109" s="220"/>
      <c r="L109" s="210">
        <f t="shared" si="10"/>
        <v>40000</v>
      </c>
      <c r="M109" s="107" t="s">
        <v>145</v>
      </c>
      <c r="N109" s="212">
        <f t="shared" si="11"/>
        <v>40000</v>
      </c>
      <c r="O109" s="107" t="s">
        <v>36</v>
      </c>
      <c r="P109" s="152">
        <v>3352</v>
      </c>
    </row>
    <row r="110" spans="1:16" s="207" customFormat="1" x14ac:dyDescent="0.25">
      <c r="A110" s="158">
        <v>1946</v>
      </c>
      <c r="B110" s="219" t="s">
        <v>840</v>
      </c>
      <c r="C110" s="49" t="s">
        <v>18</v>
      </c>
      <c r="D110" s="75">
        <v>15049</v>
      </c>
      <c r="E110" s="35" t="s">
        <v>476</v>
      </c>
      <c r="F110" s="35" t="s">
        <v>477</v>
      </c>
      <c r="G110" s="230">
        <v>43899</v>
      </c>
      <c r="H110" s="230">
        <v>43900</v>
      </c>
      <c r="I110" s="198">
        <f t="shared" si="9"/>
        <v>43930</v>
      </c>
      <c r="J110" s="199">
        <v>40000</v>
      </c>
      <c r="K110" s="220"/>
      <c r="L110" s="210">
        <f t="shared" si="10"/>
        <v>40000</v>
      </c>
      <c r="M110" s="107" t="s">
        <v>145</v>
      </c>
      <c r="N110" s="212">
        <f t="shared" si="11"/>
        <v>40000</v>
      </c>
      <c r="O110" s="107" t="s">
        <v>36</v>
      </c>
      <c r="P110" s="152">
        <v>3353</v>
      </c>
    </row>
    <row r="111" spans="1:16" s="207" customFormat="1" x14ac:dyDescent="0.25">
      <c r="A111" s="158">
        <v>1947</v>
      </c>
      <c r="B111" s="219" t="s">
        <v>841</v>
      </c>
      <c r="C111" s="49" t="s">
        <v>18</v>
      </c>
      <c r="D111" s="75">
        <v>15056</v>
      </c>
      <c r="E111" s="35" t="s">
        <v>473</v>
      </c>
      <c r="F111" s="35" t="s">
        <v>477</v>
      </c>
      <c r="G111" s="230">
        <v>43900</v>
      </c>
      <c r="H111" s="230">
        <v>43900</v>
      </c>
      <c r="I111" s="198">
        <f t="shared" si="9"/>
        <v>43930</v>
      </c>
      <c r="J111" s="199">
        <v>40000</v>
      </c>
      <c r="K111" s="220"/>
      <c r="L111" s="210">
        <f t="shared" si="10"/>
        <v>40000</v>
      </c>
      <c r="M111" s="107" t="s">
        <v>145</v>
      </c>
      <c r="N111" s="212">
        <f t="shared" si="11"/>
        <v>40000</v>
      </c>
      <c r="O111" s="107" t="s">
        <v>36</v>
      </c>
      <c r="P111" s="152">
        <v>3354</v>
      </c>
    </row>
    <row r="112" spans="1:16" s="207" customFormat="1" x14ac:dyDescent="0.25">
      <c r="A112" s="158">
        <v>1948</v>
      </c>
      <c r="B112" s="219" t="s">
        <v>842</v>
      </c>
      <c r="C112" s="49" t="s">
        <v>18</v>
      </c>
      <c r="D112" s="75">
        <v>15057</v>
      </c>
      <c r="E112" s="35" t="s">
        <v>476</v>
      </c>
      <c r="F112" s="35" t="s">
        <v>477</v>
      </c>
      <c r="G112" s="230">
        <v>43900</v>
      </c>
      <c r="H112" s="230">
        <v>43900</v>
      </c>
      <c r="I112" s="198">
        <f t="shared" si="9"/>
        <v>43930</v>
      </c>
      <c r="J112" s="199">
        <v>40000</v>
      </c>
      <c r="K112" s="220"/>
      <c r="L112" s="210">
        <f t="shared" si="10"/>
        <v>40000</v>
      </c>
      <c r="M112" s="107" t="s">
        <v>145</v>
      </c>
      <c r="N112" s="212">
        <f t="shared" si="11"/>
        <v>40000</v>
      </c>
      <c r="O112" s="107" t="s">
        <v>36</v>
      </c>
      <c r="P112" s="152">
        <v>3355</v>
      </c>
    </row>
    <row r="113" spans="1:16" s="207" customFormat="1" x14ac:dyDescent="0.25">
      <c r="A113" s="158">
        <v>1949</v>
      </c>
      <c r="B113" s="219" t="s">
        <v>843</v>
      </c>
      <c r="C113" s="49" t="s">
        <v>18</v>
      </c>
      <c r="D113" s="75">
        <v>15062</v>
      </c>
      <c r="E113" s="35" t="s">
        <v>476</v>
      </c>
      <c r="F113" s="35" t="s">
        <v>477</v>
      </c>
      <c r="G113" s="230">
        <v>43900</v>
      </c>
      <c r="H113" s="230">
        <v>43900</v>
      </c>
      <c r="I113" s="198">
        <f t="shared" si="9"/>
        <v>43930</v>
      </c>
      <c r="J113" s="199">
        <v>40000</v>
      </c>
      <c r="K113" s="220"/>
      <c r="L113" s="210">
        <f t="shared" si="10"/>
        <v>40000</v>
      </c>
      <c r="M113" s="107" t="s">
        <v>145</v>
      </c>
      <c r="N113" s="212">
        <f t="shared" si="11"/>
        <v>40000</v>
      </c>
      <c r="O113" s="107" t="s">
        <v>36</v>
      </c>
      <c r="P113" s="152">
        <v>3356</v>
      </c>
    </row>
    <row r="114" spans="1:16" s="207" customFormat="1" x14ac:dyDescent="0.25">
      <c r="A114" s="119">
        <v>1950</v>
      </c>
      <c r="B114" s="120" t="s">
        <v>844</v>
      </c>
      <c r="C114" s="127" t="s">
        <v>18</v>
      </c>
      <c r="D114" s="128" t="s">
        <v>845</v>
      </c>
      <c r="E114" s="122" t="s">
        <v>846</v>
      </c>
      <c r="F114" s="122" t="s">
        <v>847</v>
      </c>
      <c r="G114" s="171">
        <v>43894</v>
      </c>
      <c r="H114" s="171">
        <v>43900</v>
      </c>
      <c r="I114" s="200">
        <f t="shared" si="9"/>
        <v>43930</v>
      </c>
      <c r="J114" s="178">
        <v>740000</v>
      </c>
      <c r="K114" s="178">
        <v>140600</v>
      </c>
      <c r="L114" s="178">
        <f t="shared" si="10"/>
        <v>880600</v>
      </c>
      <c r="M114" s="107" t="s">
        <v>149</v>
      </c>
      <c r="N114" s="212">
        <f>116000*2</f>
        <v>232000</v>
      </c>
      <c r="O114" s="107" t="s">
        <v>50</v>
      </c>
      <c r="P114" s="152">
        <v>3357</v>
      </c>
    </row>
    <row r="115" spans="1:16" s="207" customFormat="1" x14ac:dyDescent="0.25">
      <c r="A115" s="119"/>
      <c r="B115" s="120"/>
      <c r="C115" s="127"/>
      <c r="D115" s="122"/>
      <c r="E115" s="122"/>
      <c r="F115" s="122"/>
      <c r="G115" s="171"/>
      <c r="H115" s="171"/>
      <c r="I115" s="200"/>
      <c r="J115" s="178"/>
      <c r="K115" s="178"/>
      <c r="L115" s="178"/>
      <c r="M115" s="107" t="s">
        <v>125</v>
      </c>
      <c r="N115" s="212">
        <f>116000*3</f>
        <v>348000</v>
      </c>
      <c r="O115" s="107" t="s">
        <v>50</v>
      </c>
      <c r="P115" s="152">
        <v>3357</v>
      </c>
    </row>
    <row r="116" spans="1:16" s="207" customFormat="1" x14ac:dyDescent="0.25">
      <c r="A116" s="119"/>
      <c r="B116" s="120"/>
      <c r="C116" s="127"/>
      <c r="D116" s="122"/>
      <c r="E116" s="122"/>
      <c r="F116" s="122"/>
      <c r="G116" s="171"/>
      <c r="H116" s="171"/>
      <c r="I116" s="200"/>
      <c r="J116" s="178"/>
      <c r="K116" s="178"/>
      <c r="L116" s="178"/>
      <c r="M116" s="107" t="s">
        <v>28</v>
      </c>
      <c r="N116" s="212">
        <v>160000</v>
      </c>
      <c r="O116" s="107" t="s">
        <v>29</v>
      </c>
      <c r="P116" s="152">
        <v>3357</v>
      </c>
    </row>
    <row r="117" spans="1:16" s="207" customFormat="1" x14ac:dyDescent="0.25">
      <c r="A117" s="158">
        <v>1951</v>
      </c>
      <c r="B117" s="219" t="s">
        <v>848</v>
      </c>
      <c r="C117" s="49" t="s">
        <v>18</v>
      </c>
      <c r="D117" s="240" t="s">
        <v>849</v>
      </c>
      <c r="E117" s="35" t="s">
        <v>632</v>
      </c>
      <c r="F117" s="35" t="s">
        <v>850</v>
      </c>
      <c r="G117" s="230">
        <v>43901</v>
      </c>
      <c r="H117" s="230">
        <v>43901</v>
      </c>
      <c r="I117" s="198">
        <f t="shared" ref="I117:I141" si="12">H117+30</f>
        <v>43931</v>
      </c>
      <c r="J117" s="199">
        <v>6002186</v>
      </c>
      <c r="K117" s="220">
        <v>1140415</v>
      </c>
      <c r="L117" s="210">
        <f t="shared" ref="L117:L141" si="13">J117+K117</f>
        <v>7142601</v>
      </c>
      <c r="M117" s="107" t="s">
        <v>73</v>
      </c>
      <c r="N117" s="212">
        <f t="shared" ref="N117:N123" si="14">J117</f>
        <v>6002186</v>
      </c>
      <c r="O117" s="107" t="s">
        <v>36</v>
      </c>
      <c r="P117" s="152">
        <v>3358</v>
      </c>
    </row>
    <row r="118" spans="1:16" s="207" customFormat="1" x14ac:dyDescent="0.25">
      <c r="A118" s="158">
        <v>1952</v>
      </c>
      <c r="B118" s="219" t="s">
        <v>851</v>
      </c>
      <c r="C118" s="49" t="s">
        <v>18</v>
      </c>
      <c r="D118" s="240" t="s">
        <v>852</v>
      </c>
      <c r="E118" s="35" t="s">
        <v>853</v>
      </c>
      <c r="F118" s="35" t="s">
        <v>854</v>
      </c>
      <c r="G118" s="230">
        <v>43901</v>
      </c>
      <c r="H118" s="230">
        <v>43901</v>
      </c>
      <c r="I118" s="198">
        <f t="shared" si="12"/>
        <v>43931</v>
      </c>
      <c r="J118" s="199">
        <v>1077250</v>
      </c>
      <c r="K118" s="220">
        <v>204677</v>
      </c>
      <c r="L118" s="210">
        <f t="shared" si="13"/>
        <v>1281927</v>
      </c>
      <c r="M118" s="107" t="s">
        <v>73</v>
      </c>
      <c r="N118" s="212">
        <f t="shared" si="14"/>
        <v>1077250</v>
      </c>
      <c r="O118" s="107" t="s">
        <v>36</v>
      </c>
      <c r="P118" s="152">
        <v>3359</v>
      </c>
    </row>
    <row r="119" spans="1:16" s="207" customFormat="1" x14ac:dyDescent="0.25">
      <c r="A119" s="158">
        <v>1953</v>
      </c>
      <c r="B119" s="219" t="s">
        <v>855</v>
      </c>
      <c r="C119" s="49" t="s">
        <v>18</v>
      </c>
      <c r="D119" s="240" t="s">
        <v>856</v>
      </c>
      <c r="E119" s="35" t="s">
        <v>853</v>
      </c>
      <c r="F119" s="35" t="s">
        <v>857</v>
      </c>
      <c r="G119" s="230">
        <v>43901</v>
      </c>
      <c r="H119" s="230">
        <v>43901</v>
      </c>
      <c r="I119" s="198">
        <f t="shared" si="12"/>
        <v>43931</v>
      </c>
      <c r="J119" s="199">
        <v>934128</v>
      </c>
      <c r="K119" s="220">
        <v>177484</v>
      </c>
      <c r="L119" s="210">
        <f t="shared" si="13"/>
        <v>1111612</v>
      </c>
      <c r="M119" s="107" t="s">
        <v>73</v>
      </c>
      <c r="N119" s="212">
        <f t="shared" si="14"/>
        <v>934128</v>
      </c>
      <c r="O119" s="107" t="s">
        <v>36</v>
      </c>
      <c r="P119" s="152">
        <v>3360</v>
      </c>
    </row>
    <row r="120" spans="1:16" s="207" customFormat="1" x14ac:dyDescent="0.25">
      <c r="A120" s="158">
        <v>1954</v>
      </c>
      <c r="B120" s="219" t="s">
        <v>858</v>
      </c>
      <c r="C120" s="49" t="s">
        <v>18</v>
      </c>
      <c r="D120" s="75">
        <v>41099</v>
      </c>
      <c r="E120" s="35" t="s">
        <v>859</v>
      </c>
      <c r="F120" s="35" t="s">
        <v>860</v>
      </c>
      <c r="G120" s="230">
        <v>43901</v>
      </c>
      <c r="H120" s="230">
        <v>43901</v>
      </c>
      <c r="I120" s="198">
        <f t="shared" si="12"/>
        <v>43931</v>
      </c>
      <c r="J120" s="199">
        <v>499999</v>
      </c>
      <c r="K120" s="220">
        <v>95000</v>
      </c>
      <c r="L120" s="210">
        <f t="shared" si="13"/>
        <v>594999</v>
      </c>
      <c r="M120" s="107" t="s">
        <v>278</v>
      </c>
      <c r="N120" s="212">
        <f t="shared" si="14"/>
        <v>499999</v>
      </c>
      <c r="O120" s="107" t="s">
        <v>36</v>
      </c>
      <c r="P120" s="152">
        <v>3361</v>
      </c>
    </row>
    <row r="121" spans="1:16" s="207" customFormat="1" x14ac:dyDescent="0.25">
      <c r="A121" s="158">
        <v>1955</v>
      </c>
      <c r="B121" s="219" t="s">
        <v>861</v>
      </c>
      <c r="C121" s="49" t="s">
        <v>18</v>
      </c>
      <c r="D121" s="75">
        <v>304226</v>
      </c>
      <c r="E121" s="35" t="s">
        <v>862</v>
      </c>
      <c r="F121" s="35" t="s">
        <v>834</v>
      </c>
      <c r="G121" s="230">
        <v>43900</v>
      </c>
      <c r="H121" s="230">
        <v>43901</v>
      </c>
      <c r="I121" s="198">
        <f t="shared" si="12"/>
        <v>43931</v>
      </c>
      <c r="J121" s="199">
        <v>121800</v>
      </c>
      <c r="K121" s="220">
        <v>23142</v>
      </c>
      <c r="L121" s="210">
        <f t="shared" si="13"/>
        <v>144942</v>
      </c>
      <c r="M121" s="107" t="s">
        <v>187</v>
      </c>
      <c r="N121" s="212">
        <f t="shared" si="14"/>
        <v>121800</v>
      </c>
      <c r="O121" s="107" t="s">
        <v>29</v>
      </c>
      <c r="P121" s="152">
        <v>3362</v>
      </c>
    </row>
    <row r="122" spans="1:16" s="207" customFormat="1" x14ac:dyDescent="0.25">
      <c r="A122" s="158">
        <v>1956</v>
      </c>
      <c r="B122" s="219" t="s">
        <v>863</v>
      </c>
      <c r="C122" s="49" t="s">
        <v>18</v>
      </c>
      <c r="D122" s="240" t="s">
        <v>864</v>
      </c>
      <c r="E122" s="35" t="s">
        <v>865</v>
      </c>
      <c r="F122" s="35" t="s">
        <v>866</v>
      </c>
      <c r="G122" s="230">
        <v>43901</v>
      </c>
      <c r="H122" s="230">
        <v>43901</v>
      </c>
      <c r="I122" s="198">
        <f t="shared" si="12"/>
        <v>43931</v>
      </c>
      <c r="J122" s="199">
        <v>1000000</v>
      </c>
      <c r="K122" s="220"/>
      <c r="L122" s="210">
        <f t="shared" si="13"/>
        <v>1000000</v>
      </c>
      <c r="M122" s="107" t="s">
        <v>79</v>
      </c>
      <c r="N122" s="212">
        <f t="shared" si="14"/>
        <v>1000000</v>
      </c>
      <c r="O122" s="107" t="s">
        <v>55</v>
      </c>
      <c r="P122" s="152">
        <v>3363</v>
      </c>
    </row>
    <row r="123" spans="1:16" s="207" customFormat="1" x14ac:dyDescent="0.25">
      <c r="A123" s="158">
        <v>1957</v>
      </c>
      <c r="B123" s="219" t="s">
        <v>867</v>
      </c>
      <c r="C123" s="49" t="s">
        <v>18</v>
      </c>
      <c r="D123" s="75">
        <v>9517</v>
      </c>
      <c r="E123" s="35" t="s">
        <v>700</v>
      </c>
      <c r="F123" s="35" t="s">
        <v>868</v>
      </c>
      <c r="G123" s="230">
        <v>43900</v>
      </c>
      <c r="H123" s="230">
        <v>43901</v>
      </c>
      <c r="I123" s="198">
        <f t="shared" si="12"/>
        <v>43931</v>
      </c>
      <c r="J123" s="199">
        <v>446000</v>
      </c>
      <c r="K123" s="220">
        <v>84740</v>
      </c>
      <c r="L123" s="210">
        <f t="shared" si="13"/>
        <v>530740</v>
      </c>
      <c r="M123" s="107" t="s">
        <v>125</v>
      </c>
      <c r="N123" s="212">
        <f t="shared" si="14"/>
        <v>446000</v>
      </c>
      <c r="O123" s="107" t="s">
        <v>50</v>
      </c>
      <c r="P123" s="152">
        <v>3364</v>
      </c>
    </row>
    <row r="124" spans="1:16" s="207" customFormat="1" x14ac:dyDescent="0.25">
      <c r="A124" s="119">
        <v>1958</v>
      </c>
      <c r="B124" s="120" t="s">
        <v>869</v>
      </c>
      <c r="C124" s="127" t="s">
        <v>18</v>
      </c>
      <c r="D124" s="170" t="s">
        <v>781</v>
      </c>
      <c r="E124" s="122" t="s">
        <v>870</v>
      </c>
      <c r="F124" s="122" t="s">
        <v>871</v>
      </c>
      <c r="G124" s="171">
        <v>43900</v>
      </c>
      <c r="H124" s="171">
        <v>43901</v>
      </c>
      <c r="I124" s="200">
        <f t="shared" si="12"/>
        <v>43931</v>
      </c>
      <c r="J124" s="178">
        <v>1500000</v>
      </c>
      <c r="K124" s="178"/>
      <c r="L124" s="178">
        <f t="shared" si="13"/>
        <v>1500000</v>
      </c>
      <c r="M124" s="107" t="s">
        <v>289</v>
      </c>
      <c r="N124" s="212">
        <v>1000000</v>
      </c>
      <c r="O124" s="107" t="s">
        <v>29</v>
      </c>
      <c r="P124" s="246">
        <v>3366</v>
      </c>
    </row>
    <row r="125" spans="1:16" s="207" customFormat="1" x14ac:dyDescent="0.25">
      <c r="A125" s="119"/>
      <c r="B125" s="120"/>
      <c r="C125" s="127"/>
      <c r="D125" s="170"/>
      <c r="E125" s="122"/>
      <c r="F125" s="122"/>
      <c r="G125" s="171"/>
      <c r="H125" s="171"/>
      <c r="I125" s="200"/>
      <c r="J125" s="178"/>
      <c r="K125" s="178"/>
      <c r="L125" s="178"/>
      <c r="M125" s="107" t="s">
        <v>278</v>
      </c>
      <c r="N125" s="212"/>
      <c r="O125" s="107" t="s">
        <v>36</v>
      </c>
      <c r="P125" s="246">
        <v>3366</v>
      </c>
    </row>
    <row r="126" spans="1:16" s="207" customFormat="1" x14ac:dyDescent="0.25">
      <c r="A126" s="158">
        <v>1959</v>
      </c>
      <c r="B126" s="219" t="s">
        <v>872</v>
      </c>
      <c r="C126" s="49" t="s">
        <v>721</v>
      </c>
      <c r="D126" s="75">
        <v>94696</v>
      </c>
      <c r="E126" s="35" t="s">
        <v>215</v>
      </c>
      <c r="F126" s="35" t="s">
        <v>216</v>
      </c>
      <c r="G126" s="230">
        <v>43901</v>
      </c>
      <c r="H126" s="230">
        <v>43901</v>
      </c>
      <c r="I126" s="198">
        <f t="shared" si="12"/>
        <v>43931</v>
      </c>
      <c r="J126" s="199">
        <v>1947700</v>
      </c>
      <c r="K126" s="220"/>
      <c r="L126" s="210">
        <f t="shared" si="13"/>
        <v>1947700</v>
      </c>
      <c r="M126" s="107" t="s">
        <v>65</v>
      </c>
      <c r="N126" s="212">
        <f t="shared" ref="N126:N132" si="15">J126</f>
        <v>1947700</v>
      </c>
      <c r="O126" s="107" t="s">
        <v>65</v>
      </c>
      <c r="P126" s="247" t="s">
        <v>873</v>
      </c>
    </row>
    <row r="127" spans="1:16" s="207" customFormat="1" x14ac:dyDescent="0.25">
      <c r="A127" s="158">
        <v>1960</v>
      </c>
      <c r="B127" s="219" t="s">
        <v>874</v>
      </c>
      <c r="C127" s="49" t="s">
        <v>18</v>
      </c>
      <c r="D127" s="75">
        <v>15047</v>
      </c>
      <c r="E127" s="35" t="s">
        <v>476</v>
      </c>
      <c r="F127" s="35" t="s">
        <v>598</v>
      </c>
      <c r="G127" s="230">
        <v>43899</v>
      </c>
      <c r="H127" s="230">
        <v>43902</v>
      </c>
      <c r="I127" s="198">
        <f t="shared" si="12"/>
        <v>43932</v>
      </c>
      <c r="J127" s="199">
        <v>40000</v>
      </c>
      <c r="K127" s="220"/>
      <c r="L127" s="210">
        <f t="shared" si="13"/>
        <v>40000</v>
      </c>
      <c r="M127" s="107" t="s">
        <v>35</v>
      </c>
      <c r="N127" s="212">
        <f t="shared" si="15"/>
        <v>40000</v>
      </c>
      <c r="O127" s="107" t="s">
        <v>36</v>
      </c>
      <c r="P127" s="19">
        <v>3365</v>
      </c>
    </row>
    <row r="128" spans="1:16" s="207" customFormat="1" x14ac:dyDescent="0.25">
      <c r="A128" s="158">
        <v>1961</v>
      </c>
      <c r="B128" s="219" t="s">
        <v>875</v>
      </c>
      <c r="C128" s="49" t="s">
        <v>18</v>
      </c>
      <c r="D128" s="240" t="s">
        <v>876</v>
      </c>
      <c r="E128" s="35" t="s">
        <v>233</v>
      </c>
      <c r="F128" s="35" t="s">
        <v>877</v>
      </c>
      <c r="G128" s="230">
        <v>43902</v>
      </c>
      <c r="H128" s="230">
        <v>43902</v>
      </c>
      <c r="I128" s="198">
        <f t="shared" si="12"/>
        <v>43932</v>
      </c>
      <c r="J128" s="199">
        <v>6611600</v>
      </c>
      <c r="K128" s="220">
        <v>1256204</v>
      </c>
      <c r="L128" s="210">
        <f t="shared" si="13"/>
        <v>7867804</v>
      </c>
      <c r="M128" s="107" t="s">
        <v>89</v>
      </c>
      <c r="N128" s="212">
        <f t="shared" si="15"/>
        <v>6611600</v>
      </c>
      <c r="O128" s="107" t="s">
        <v>90</v>
      </c>
      <c r="P128" s="19">
        <v>3367</v>
      </c>
    </row>
    <row r="129" spans="1:16" s="207" customFormat="1" x14ac:dyDescent="0.25">
      <c r="A129" s="158">
        <v>1962</v>
      </c>
      <c r="B129" s="219" t="s">
        <v>878</v>
      </c>
      <c r="C129" s="49" t="s">
        <v>18</v>
      </c>
      <c r="D129" s="240" t="s">
        <v>879</v>
      </c>
      <c r="E129" s="35" t="s">
        <v>521</v>
      </c>
      <c r="F129" s="35" t="s">
        <v>880</v>
      </c>
      <c r="G129" s="230">
        <v>43902</v>
      </c>
      <c r="H129" s="230">
        <v>43902</v>
      </c>
      <c r="I129" s="198">
        <f t="shared" si="12"/>
        <v>43932</v>
      </c>
      <c r="J129" s="199">
        <v>42067500</v>
      </c>
      <c r="K129" s="220">
        <v>7992825</v>
      </c>
      <c r="L129" s="210">
        <f t="shared" si="13"/>
        <v>50060325</v>
      </c>
      <c r="M129" s="107" t="s">
        <v>65</v>
      </c>
      <c r="N129" s="212">
        <f t="shared" si="15"/>
        <v>42067500</v>
      </c>
      <c r="O129" s="107" t="s">
        <v>65</v>
      </c>
      <c r="P129" s="19" t="s">
        <v>881</v>
      </c>
    </row>
    <row r="130" spans="1:16" s="207" customFormat="1" x14ac:dyDescent="0.25">
      <c r="A130" s="158">
        <v>1963</v>
      </c>
      <c r="B130" s="219" t="s">
        <v>882</v>
      </c>
      <c r="C130" s="49" t="s">
        <v>18</v>
      </c>
      <c r="D130" s="75">
        <v>81225</v>
      </c>
      <c r="E130" s="35" t="s">
        <v>529</v>
      </c>
      <c r="F130" s="35" t="s">
        <v>883</v>
      </c>
      <c r="G130" s="230">
        <v>43899</v>
      </c>
      <c r="H130" s="230">
        <v>43902</v>
      </c>
      <c r="I130" s="198">
        <f t="shared" si="12"/>
        <v>43932</v>
      </c>
      <c r="J130" s="199">
        <v>103180</v>
      </c>
      <c r="K130" s="220">
        <v>1960</v>
      </c>
      <c r="L130" s="210">
        <f t="shared" si="13"/>
        <v>105140</v>
      </c>
      <c r="M130" s="107" t="s">
        <v>60</v>
      </c>
      <c r="N130" s="212">
        <f t="shared" si="15"/>
        <v>103180</v>
      </c>
      <c r="O130" s="107" t="s">
        <v>55</v>
      </c>
      <c r="P130" s="19">
        <v>3368</v>
      </c>
    </row>
    <row r="131" spans="1:16" s="207" customFormat="1" ht="31.5" x14ac:dyDescent="0.25">
      <c r="A131" s="158">
        <v>1964</v>
      </c>
      <c r="B131" s="219" t="s">
        <v>884</v>
      </c>
      <c r="C131" s="49" t="s">
        <v>18</v>
      </c>
      <c r="D131" s="75">
        <v>82323</v>
      </c>
      <c r="E131" s="35" t="s">
        <v>529</v>
      </c>
      <c r="F131" s="65" t="s">
        <v>885</v>
      </c>
      <c r="G131" s="230">
        <v>43902</v>
      </c>
      <c r="H131" s="230">
        <v>43902</v>
      </c>
      <c r="I131" s="198">
        <f t="shared" si="12"/>
        <v>43932</v>
      </c>
      <c r="J131" s="199">
        <v>8497134</v>
      </c>
      <c r="K131" s="220">
        <v>161446</v>
      </c>
      <c r="L131" s="210">
        <f t="shared" si="13"/>
        <v>8658580</v>
      </c>
      <c r="M131" s="107" t="s">
        <v>60</v>
      </c>
      <c r="N131" s="212">
        <f t="shared" si="15"/>
        <v>8497134</v>
      </c>
      <c r="O131" s="107" t="s">
        <v>55</v>
      </c>
      <c r="P131" s="19">
        <v>3369</v>
      </c>
    </row>
    <row r="132" spans="1:16" s="207" customFormat="1" x14ac:dyDescent="0.25">
      <c r="A132" s="158">
        <v>1965</v>
      </c>
      <c r="B132" s="219" t="s">
        <v>886</v>
      </c>
      <c r="C132" s="49" t="s">
        <v>18</v>
      </c>
      <c r="D132" s="75">
        <v>810013</v>
      </c>
      <c r="E132" s="35" t="s">
        <v>887</v>
      </c>
      <c r="F132" s="35" t="s">
        <v>888</v>
      </c>
      <c r="G132" s="230">
        <v>43896</v>
      </c>
      <c r="H132" s="230">
        <v>43902</v>
      </c>
      <c r="I132" s="198">
        <f t="shared" si="12"/>
        <v>43932</v>
      </c>
      <c r="J132" s="199">
        <v>615437</v>
      </c>
      <c r="K132" s="220"/>
      <c r="L132" s="210">
        <f t="shared" si="13"/>
        <v>615437</v>
      </c>
      <c r="M132" s="107" t="s">
        <v>148</v>
      </c>
      <c r="N132" s="212">
        <f t="shared" si="15"/>
        <v>615437</v>
      </c>
      <c r="O132" s="107" t="s">
        <v>36</v>
      </c>
      <c r="P132" s="19">
        <v>3370</v>
      </c>
    </row>
    <row r="133" spans="1:16" s="207" customFormat="1" x14ac:dyDescent="0.25">
      <c r="A133" s="158">
        <v>1966</v>
      </c>
      <c r="B133" s="219" t="s">
        <v>889</v>
      </c>
      <c r="C133" s="49" t="s">
        <v>18</v>
      </c>
      <c r="D133" s="75">
        <v>434</v>
      </c>
      <c r="E133" s="35" t="s">
        <v>313</v>
      </c>
      <c r="F133" s="35" t="s">
        <v>348</v>
      </c>
      <c r="G133" s="230">
        <v>43902</v>
      </c>
      <c r="H133" s="230">
        <v>43903</v>
      </c>
      <c r="I133" s="198">
        <f t="shared" si="12"/>
        <v>43933</v>
      </c>
      <c r="J133" s="199">
        <v>746000</v>
      </c>
      <c r="K133" s="220">
        <f>J133*0.19</f>
        <v>141740</v>
      </c>
      <c r="L133" s="210">
        <f t="shared" si="13"/>
        <v>887740</v>
      </c>
      <c r="M133" s="107" t="s">
        <v>21</v>
      </c>
      <c r="N133" s="212">
        <f>J133</f>
        <v>746000</v>
      </c>
      <c r="O133" s="107" t="s">
        <v>22</v>
      </c>
      <c r="P133" s="248">
        <v>3371</v>
      </c>
    </row>
    <row r="134" spans="1:16" s="207" customFormat="1" x14ac:dyDescent="0.25">
      <c r="A134" s="158">
        <v>1967</v>
      </c>
      <c r="B134" s="219" t="s">
        <v>891</v>
      </c>
      <c r="C134" s="49" t="s">
        <v>18</v>
      </c>
      <c r="D134" s="75" t="s">
        <v>892</v>
      </c>
      <c r="E134" s="35" t="s">
        <v>442</v>
      </c>
      <c r="F134" s="35" t="s">
        <v>893</v>
      </c>
      <c r="G134" s="230">
        <v>43900</v>
      </c>
      <c r="H134" s="230">
        <v>43903</v>
      </c>
      <c r="I134" s="198">
        <f t="shared" si="12"/>
        <v>43933</v>
      </c>
      <c r="J134" s="199">
        <v>821260</v>
      </c>
      <c r="K134" s="220">
        <v>156039</v>
      </c>
      <c r="L134" s="210">
        <f t="shared" si="13"/>
        <v>977299</v>
      </c>
      <c r="M134" s="107" t="s">
        <v>35</v>
      </c>
      <c r="N134" s="212">
        <f t="shared" ref="N134:N141" si="16">J134</f>
        <v>821260</v>
      </c>
      <c r="O134" s="107" t="s">
        <v>36</v>
      </c>
      <c r="P134" s="19">
        <v>3372</v>
      </c>
    </row>
    <row r="135" spans="1:16" s="207" customFormat="1" x14ac:dyDescent="0.25">
      <c r="A135" s="158">
        <v>1968</v>
      </c>
      <c r="B135" s="219" t="s">
        <v>894</v>
      </c>
      <c r="C135" s="49" t="s">
        <v>18</v>
      </c>
      <c r="D135" s="75">
        <v>5868</v>
      </c>
      <c r="E135" s="35" t="s">
        <v>189</v>
      </c>
      <c r="F135" s="35" t="s">
        <v>190</v>
      </c>
      <c r="G135" s="230">
        <v>43899</v>
      </c>
      <c r="H135" s="230">
        <v>43903</v>
      </c>
      <c r="I135" s="198">
        <f t="shared" si="12"/>
        <v>43933</v>
      </c>
      <c r="J135" s="199">
        <v>109500</v>
      </c>
      <c r="K135" s="220"/>
      <c r="L135" s="210">
        <f t="shared" si="13"/>
        <v>109500</v>
      </c>
      <c r="M135" s="107" t="s">
        <v>28</v>
      </c>
      <c r="N135" s="212">
        <f t="shared" si="16"/>
        <v>109500</v>
      </c>
      <c r="O135" s="107" t="s">
        <v>29</v>
      </c>
      <c r="P135" s="19">
        <v>3373</v>
      </c>
    </row>
    <row r="136" spans="1:16" s="207" customFormat="1" x14ac:dyDescent="0.25">
      <c r="A136" s="119">
        <v>1969</v>
      </c>
      <c r="B136" s="123" t="s">
        <v>895</v>
      </c>
      <c r="C136" s="127" t="s">
        <v>18</v>
      </c>
      <c r="D136" s="122">
        <v>5867</v>
      </c>
      <c r="E136" s="122" t="s">
        <v>189</v>
      </c>
      <c r="F136" s="122" t="s">
        <v>190</v>
      </c>
      <c r="G136" s="171">
        <v>43899</v>
      </c>
      <c r="H136" s="171">
        <v>43903</v>
      </c>
      <c r="I136" s="200">
        <f t="shared" si="12"/>
        <v>43933</v>
      </c>
      <c r="J136" s="178">
        <v>670000</v>
      </c>
      <c r="K136" s="178"/>
      <c r="L136" s="178">
        <f t="shared" si="13"/>
        <v>670000</v>
      </c>
      <c r="M136" s="107" t="s">
        <v>125</v>
      </c>
      <c r="N136" s="212">
        <f>30000+60000</f>
        <v>90000</v>
      </c>
      <c r="O136" s="107" t="s">
        <v>50</v>
      </c>
      <c r="P136" s="19">
        <v>3374</v>
      </c>
    </row>
    <row r="137" spans="1:16" s="207" customFormat="1" x14ac:dyDescent="0.25">
      <c r="A137" s="119"/>
      <c r="B137" s="123"/>
      <c r="C137" s="127"/>
      <c r="D137" s="122"/>
      <c r="E137" s="122"/>
      <c r="F137" s="122"/>
      <c r="G137" s="171"/>
      <c r="H137" s="171"/>
      <c r="I137" s="200"/>
      <c r="J137" s="178"/>
      <c r="K137" s="178"/>
      <c r="L137" s="178"/>
      <c r="M137" s="107" t="s">
        <v>149</v>
      </c>
      <c r="N137" s="212">
        <f>260000+260000</f>
        <v>520000</v>
      </c>
      <c r="O137" s="107" t="s">
        <v>50</v>
      </c>
      <c r="P137" s="19">
        <v>3374</v>
      </c>
    </row>
    <row r="138" spans="1:16" s="207" customFormat="1" x14ac:dyDescent="0.25">
      <c r="A138" s="119"/>
      <c r="B138" s="123"/>
      <c r="C138" s="127"/>
      <c r="D138" s="122"/>
      <c r="E138" s="122"/>
      <c r="F138" s="122"/>
      <c r="G138" s="171"/>
      <c r="H138" s="171"/>
      <c r="I138" s="200"/>
      <c r="J138" s="178"/>
      <c r="K138" s="178"/>
      <c r="L138" s="178"/>
      <c r="M138" s="107" t="s">
        <v>49</v>
      </c>
      <c r="N138" s="212">
        <f>60000</f>
        <v>60000</v>
      </c>
      <c r="O138" s="107" t="s">
        <v>50</v>
      </c>
      <c r="P138" s="19">
        <v>3374</v>
      </c>
    </row>
    <row r="139" spans="1:16" s="207" customFormat="1" x14ac:dyDescent="0.25">
      <c r="A139" s="158">
        <v>1970</v>
      </c>
      <c r="B139" s="219" t="s">
        <v>896</v>
      </c>
      <c r="C139" s="49" t="s">
        <v>721</v>
      </c>
      <c r="D139" s="75">
        <v>94697</v>
      </c>
      <c r="E139" s="35" t="s">
        <v>897</v>
      </c>
      <c r="F139" s="35" t="s">
        <v>216</v>
      </c>
      <c r="G139" s="230">
        <v>43901</v>
      </c>
      <c r="H139" s="230">
        <v>43903</v>
      </c>
      <c r="I139" s="198">
        <f t="shared" si="12"/>
        <v>43933</v>
      </c>
      <c r="J139" s="199">
        <v>930600</v>
      </c>
      <c r="K139" s="220"/>
      <c r="L139" s="210">
        <f t="shared" si="13"/>
        <v>930600</v>
      </c>
      <c r="M139" s="107" t="s">
        <v>65</v>
      </c>
      <c r="N139" s="212">
        <f t="shared" si="16"/>
        <v>930600</v>
      </c>
      <c r="O139" s="107" t="s">
        <v>65</v>
      </c>
      <c r="P139" s="247" t="s">
        <v>873</v>
      </c>
    </row>
    <row r="140" spans="1:16" s="207" customFormat="1" x14ac:dyDescent="0.25">
      <c r="A140" s="158">
        <v>1971</v>
      </c>
      <c r="B140" s="219" t="s">
        <v>898</v>
      </c>
      <c r="C140" s="49" t="s">
        <v>62</v>
      </c>
      <c r="D140" s="75" t="s">
        <v>899</v>
      </c>
      <c r="E140" s="35" t="s">
        <v>58</v>
      </c>
      <c r="F140" s="35" t="s">
        <v>900</v>
      </c>
      <c r="G140" s="230">
        <v>43892</v>
      </c>
      <c r="H140" s="230">
        <v>43903</v>
      </c>
      <c r="I140" s="198">
        <f t="shared" si="12"/>
        <v>43933</v>
      </c>
      <c r="J140" s="199">
        <v>4173798</v>
      </c>
      <c r="K140" s="220"/>
      <c r="L140" s="210">
        <f t="shared" si="13"/>
        <v>4173798</v>
      </c>
      <c r="M140" s="107" t="s">
        <v>65</v>
      </c>
      <c r="N140" s="212">
        <f t="shared" si="16"/>
        <v>4173798</v>
      </c>
      <c r="O140" s="107" t="s">
        <v>65</v>
      </c>
      <c r="P140" s="19" t="s">
        <v>901</v>
      </c>
    </row>
    <row r="141" spans="1:16" s="207" customFormat="1" x14ac:dyDescent="0.25">
      <c r="A141" s="158">
        <v>1972</v>
      </c>
      <c r="B141" s="219" t="s">
        <v>902</v>
      </c>
      <c r="C141" s="49" t="s">
        <v>62</v>
      </c>
      <c r="D141" s="75" t="s">
        <v>903</v>
      </c>
      <c r="E141" s="35" t="s">
        <v>753</v>
      </c>
      <c r="F141" s="35" t="s">
        <v>904</v>
      </c>
      <c r="G141" s="230">
        <v>43901</v>
      </c>
      <c r="H141" s="230">
        <v>43903</v>
      </c>
      <c r="I141" s="198">
        <f t="shared" si="12"/>
        <v>43933</v>
      </c>
      <c r="J141" s="199">
        <v>32839</v>
      </c>
      <c r="K141" s="220"/>
      <c r="L141" s="210">
        <f t="shared" si="13"/>
        <v>32839</v>
      </c>
      <c r="M141" s="107" t="s">
        <v>65</v>
      </c>
      <c r="N141" s="212">
        <f t="shared" si="16"/>
        <v>32839</v>
      </c>
      <c r="O141" s="107" t="s">
        <v>65</v>
      </c>
      <c r="P141" s="19" t="s">
        <v>905</v>
      </c>
    </row>
    <row r="142" spans="1:16" s="207" customFormat="1" x14ac:dyDescent="0.25">
      <c r="A142" s="119">
        <v>1973</v>
      </c>
      <c r="B142" s="120" t="s">
        <v>906</v>
      </c>
      <c r="C142" s="127" t="s">
        <v>18</v>
      </c>
      <c r="D142" s="122">
        <v>4351</v>
      </c>
      <c r="E142" s="122" t="s">
        <v>259</v>
      </c>
      <c r="F142" s="122" t="s">
        <v>907</v>
      </c>
      <c r="G142" s="171">
        <v>43906</v>
      </c>
      <c r="H142" s="171">
        <v>43906</v>
      </c>
      <c r="I142" s="200">
        <v>43936</v>
      </c>
      <c r="J142" s="178">
        <v>920260</v>
      </c>
      <c r="K142" s="178">
        <v>73621</v>
      </c>
      <c r="L142" s="178">
        <v>993881</v>
      </c>
      <c r="M142" s="107" t="s">
        <v>35</v>
      </c>
      <c r="N142" s="212">
        <v>225170</v>
      </c>
      <c r="O142" s="107" t="s">
        <v>36</v>
      </c>
      <c r="P142" s="19">
        <v>3380</v>
      </c>
    </row>
    <row r="143" spans="1:16" s="207" customFormat="1" x14ac:dyDescent="0.25">
      <c r="A143" s="119"/>
      <c r="B143" s="120"/>
      <c r="C143" s="127"/>
      <c r="D143" s="122"/>
      <c r="E143" s="122"/>
      <c r="F143" s="122"/>
      <c r="G143" s="171"/>
      <c r="H143" s="171"/>
      <c r="I143" s="200"/>
      <c r="J143" s="178"/>
      <c r="K143" s="178"/>
      <c r="L143" s="178"/>
      <c r="M143" s="107" t="s">
        <v>145</v>
      </c>
      <c r="N143" s="212">
        <v>88110</v>
      </c>
      <c r="O143" s="107" t="s">
        <v>36</v>
      </c>
      <c r="P143" s="19">
        <v>3380</v>
      </c>
    </row>
    <row r="144" spans="1:16" s="207" customFormat="1" x14ac:dyDescent="0.25">
      <c r="A144" s="119"/>
      <c r="B144" s="120"/>
      <c r="C144" s="127"/>
      <c r="D144" s="122"/>
      <c r="E144" s="122"/>
      <c r="F144" s="122"/>
      <c r="G144" s="171"/>
      <c r="H144" s="171"/>
      <c r="I144" s="200"/>
      <c r="J144" s="178"/>
      <c r="K144" s="178"/>
      <c r="L144" s="178"/>
      <c r="M144" s="107" t="s">
        <v>121</v>
      </c>
      <c r="N144" s="212">
        <v>567820</v>
      </c>
      <c r="O144" s="107" t="s">
        <v>36</v>
      </c>
      <c r="P144" s="19">
        <v>3380</v>
      </c>
    </row>
    <row r="145" spans="1:16" s="207" customFormat="1" x14ac:dyDescent="0.25">
      <c r="A145" s="119"/>
      <c r="B145" s="120"/>
      <c r="C145" s="127"/>
      <c r="D145" s="122"/>
      <c r="E145" s="122"/>
      <c r="F145" s="122"/>
      <c r="G145" s="171"/>
      <c r="H145" s="171"/>
      <c r="I145" s="200"/>
      <c r="J145" s="178"/>
      <c r="K145" s="178"/>
      <c r="L145" s="178"/>
      <c r="M145" s="107" t="s">
        <v>44</v>
      </c>
      <c r="N145" s="212">
        <v>39160</v>
      </c>
      <c r="O145" s="107" t="s">
        <v>99</v>
      </c>
      <c r="P145" s="19">
        <v>3380</v>
      </c>
    </row>
    <row r="146" spans="1:16" s="207" customFormat="1" x14ac:dyDescent="0.25">
      <c r="A146" s="158">
        <v>1974</v>
      </c>
      <c r="B146" s="219" t="s">
        <v>908</v>
      </c>
      <c r="C146" s="49" t="s">
        <v>721</v>
      </c>
      <c r="D146" s="75">
        <v>4352</v>
      </c>
      <c r="E146" s="35" t="s">
        <v>259</v>
      </c>
      <c r="F146" s="35" t="s">
        <v>909</v>
      </c>
      <c r="G146" s="230">
        <v>43906</v>
      </c>
      <c r="H146" s="230">
        <v>43906</v>
      </c>
      <c r="I146" s="198">
        <v>43936</v>
      </c>
      <c r="J146" s="199">
        <v>1016750</v>
      </c>
      <c r="K146" s="220">
        <v>81340</v>
      </c>
      <c r="L146" s="210">
        <v>1098090</v>
      </c>
      <c r="M146" s="107" t="s">
        <v>65</v>
      </c>
      <c r="N146" s="212">
        <f>J146</f>
        <v>1016750</v>
      </c>
      <c r="O146" s="107" t="s">
        <v>65</v>
      </c>
      <c r="P146" s="249" t="s">
        <v>873</v>
      </c>
    </row>
    <row r="147" spans="1:16" s="207" customFormat="1" x14ac:dyDescent="0.25">
      <c r="A147" s="158">
        <v>1975</v>
      </c>
      <c r="B147" s="219" t="s">
        <v>910</v>
      </c>
      <c r="C147" s="49" t="s">
        <v>18</v>
      </c>
      <c r="D147" s="75">
        <v>65</v>
      </c>
      <c r="E147" s="35" t="s">
        <v>760</v>
      </c>
      <c r="F147" s="35" t="s">
        <v>761</v>
      </c>
      <c r="G147" s="230">
        <v>43900</v>
      </c>
      <c r="H147" s="230">
        <v>43906</v>
      </c>
      <c r="I147" s="198">
        <v>43936</v>
      </c>
      <c r="J147" s="199">
        <v>877803</v>
      </c>
      <c r="K147" s="220">
        <v>166783</v>
      </c>
      <c r="L147" s="210">
        <v>1044586</v>
      </c>
      <c r="M147" s="107" t="s">
        <v>117</v>
      </c>
      <c r="N147" s="212">
        <f>J147</f>
        <v>877803</v>
      </c>
      <c r="O147" s="107" t="s">
        <v>29</v>
      </c>
      <c r="P147" s="246">
        <v>3382</v>
      </c>
    </row>
    <row r="148" spans="1:16" s="207" customFormat="1" x14ac:dyDescent="0.25">
      <c r="A148" s="158">
        <v>1976</v>
      </c>
      <c r="B148" s="219" t="s">
        <v>911</v>
      </c>
      <c r="C148" s="49" t="s">
        <v>18</v>
      </c>
      <c r="D148" s="75">
        <v>72</v>
      </c>
      <c r="E148" s="35" t="s">
        <v>912</v>
      </c>
      <c r="F148" s="35" t="s">
        <v>913</v>
      </c>
      <c r="G148" s="230">
        <v>43902</v>
      </c>
      <c r="H148" s="230">
        <v>43902</v>
      </c>
      <c r="I148" s="198">
        <v>43932</v>
      </c>
      <c r="J148" s="199">
        <v>1695450</v>
      </c>
      <c r="K148" s="220"/>
      <c r="L148" s="210">
        <v>1695450</v>
      </c>
      <c r="M148" s="107" t="s">
        <v>28</v>
      </c>
      <c r="N148" s="212">
        <f>J148</f>
        <v>1695450</v>
      </c>
      <c r="O148" s="107" t="s">
        <v>29</v>
      </c>
      <c r="P148" s="246" t="s">
        <v>914</v>
      </c>
    </row>
    <row r="149" spans="1:16" s="207" customFormat="1" x14ac:dyDescent="0.25">
      <c r="A149" s="158">
        <v>1977</v>
      </c>
      <c r="B149" s="219" t="s">
        <v>915</v>
      </c>
      <c r="C149" s="49" t="s">
        <v>18</v>
      </c>
      <c r="D149" s="75" t="s">
        <v>916</v>
      </c>
      <c r="E149" s="35" t="s">
        <v>917</v>
      </c>
      <c r="F149" s="35" t="s">
        <v>918</v>
      </c>
      <c r="G149" s="230">
        <v>43906</v>
      </c>
      <c r="H149" s="230">
        <v>43906</v>
      </c>
      <c r="I149" s="198">
        <v>43936</v>
      </c>
      <c r="J149" s="199">
        <v>1655800</v>
      </c>
      <c r="K149" s="220"/>
      <c r="L149" s="210">
        <v>1655800</v>
      </c>
      <c r="M149" s="107" t="s">
        <v>28</v>
      </c>
      <c r="N149" s="212">
        <f>J149</f>
        <v>1655800</v>
      </c>
      <c r="O149" s="107" t="s">
        <v>29</v>
      </c>
      <c r="P149" s="246">
        <v>3383</v>
      </c>
    </row>
    <row r="150" spans="1:16" s="207" customFormat="1" x14ac:dyDescent="0.25">
      <c r="A150" s="158">
        <v>1978</v>
      </c>
      <c r="B150" s="219" t="s">
        <v>919</v>
      </c>
      <c r="C150" s="49" t="s">
        <v>62</v>
      </c>
      <c r="D150" s="75">
        <v>58</v>
      </c>
      <c r="E150" s="35" t="s">
        <v>189</v>
      </c>
      <c r="F150" s="35" t="s">
        <v>920</v>
      </c>
      <c r="G150" s="230">
        <v>43907</v>
      </c>
      <c r="H150" s="230">
        <v>43907</v>
      </c>
      <c r="I150" s="198">
        <f t="shared" ref="I150:I212" si="17">H150+30</f>
        <v>43937</v>
      </c>
      <c r="J150" s="199">
        <v>60000</v>
      </c>
      <c r="K150" s="220"/>
      <c r="L150" s="210">
        <f t="shared" ref="L150:L172" si="18">J150+K150</f>
        <v>60000</v>
      </c>
      <c r="M150" s="107" t="s">
        <v>65</v>
      </c>
      <c r="N150" s="212">
        <f t="shared" ref="N150:N160" si="19">J150</f>
        <v>60000</v>
      </c>
      <c r="O150" s="107" t="s">
        <v>65</v>
      </c>
      <c r="P150" s="190" t="s">
        <v>921</v>
      </c>
    </row>
    <row r="151" spans="1:16" s="207" customFormat="1" x14ac:dyDescent="0.25">
      <c r="A151" s="158">
        <v>1979</v>
      </c>
      <c r="B151" s="100" t="s">
        <v>922</v>
      </c>
      <c r="C151" s="49" t="s">
        <v>18</v>
      </c>
      <c r="D151" s="75" t="s">
        <v>923</v>
      </c>
      <c r="E151" s="35" t="s">
        <v>77</v>
      </c>
      <c r="F151" s="35" t="s">
        <v>924</v>
      </c>
      <c r="G151" s="230">
        <v>43907</v>
      </c>
      <c r="H151" s="230">
        <v>43907</v>
      </c>
      <c r="I151" s="198">
        <f t="shared" si="17"/>
        <v>43937</v>
      </c>
      <c r="J151" s="199">
        <v>57098548</v>
      </c>
      <c r="K151" s="220"/>
      <c r="L151" s="210">
        <f t="shared" si="18"/>
        <v>57098548</v>
      </c>
      <c r="M151" s="107" t="s">
        <v>79</v>
      </c>
      <c r="N151" s="212">
        <f t="shared" si="19"/>
        <v>57098548</v>
      </c>
      <c r="O151" s="107" t="s">
        <v>55</v>
      </c>
      <c r="P151" s="246">
        <v>3384</v>
      </c>
    </row>
    <row r="152" spans="1:16" s="207" customFormat="1" x14ac:dyDescent="0.25">
      <c r="A152" s="158">
        <v>1980</v>
      </c>
      <c r="B152" s="100" t="s">
        <v>925</v>
      </c>
      <c r="C152" s="49" t="s">
        <v>18</v>
      </c>
      <c r="D152" s="75" t="s">
        <v>926</v>
      </c>
      <c r="E152" s="35" t="s">
        <v>77</v>
      </c>
      <c r="F152" s="35" t="s">
        <v>927</v>
      </c>
      <c r="G152" s="230">
        <v>43907</v>
      </c>
      <c r="H152" s="230">
        <v>43907</v>
      </c>
      <c r="I152" s="198">
        <f t="shared" si="17"/>
        <v>43937</v>
      </c>
      <c r="J152" s="199">
        <v>3225000</v>
      </c>
      <c r="K152" s="220"/>
      <c r="L152" s="210">
        <f t="shared" si="18"/>
        <v>3225000</v>
      </c>
      <c r="M152" s="107" t="s">
        <v>79</v>
      </c>
      <c r="N152" s="212">
        <f t="shared" si="19"/>
        <v>3225000</v>
      </c>
      <c r="O152" s="107" t="s">
        <v>55</v>
      </c>
      <c r="P152" s="246">
        <v>3385</v>
      </c>
    </row>
    <row r="153" spans="1:16" s="207" customFormat="1" x14ac:dyDescent="0.25">
      <c r="A153" s="158">
        <v>1981</v>
      </c>
      <c r="B153" s="219" t="s">
        <v>928</v>
      </c>
      <c r="C153" s="49" t="s">
        <v>18</v>
      </c>
      <c r="D153" s="75">
        <v>12</v>
      </c>
      <c r="E153" s="35" t="s">
        <v>929</v>
      </c>
      <c r="F153" s="35" t="s">
        <v>930</v>
      </c>
      <c r="G153" s="230">
        <v>43899</v>
      </c>
      <c r="H153" s="230">
        <v>43899</v>
      </c>
      <c r="I153" s="198">
        <f t="shared" si="17"/>
        <v>43929</v>
      </c>
      <c r="J153" s="199">
        <v>1510450</v>
      </c>
      <c r="K153" s="220"/>
      <c r="L153" s="210">
        <f t="shared" si="18"/>
        <v>1510450</v>
      </c>
      <c r="M153" s="107" t="s">
        <v>54</v>
      </c>
      <c r="N153" s="212">
        <f t="shared" si="19"/>
        <v>1510450</v>
      </c>
      <c r="O153" s="107" t="s">
        <v>55</v>
      </c>
      <c r="P153" s="246" t="s">
        <v>931</v>
      </c>
    </row>
    <row r="154" spans="1:16" s="207" customFormat="1" x14ac:dyDescent="0.25">
      <c r="A154" s="158">
        <v>1982</v>
      </c>
      <c r="B154" s="219" t="s">
        <v>932</v>
      </c>
      <c r="C154" s="159" t="s">
        <v>24</v>
      </c>
      <c r="D154" s="75">
        <v>9604</v>
      </c>
      <c r="E154" s="35" t="s">
        <v>33</v>
      </c>
      <c r="F154" s="35" t="s">
        <v>933</v>
      </c>
      <c r="G154" s="230">
        <v>43907</v>
      </c>
      <c r="H154" s="230">
        <v>43907</v>
      </c>
      <c r="I154" s="198">
        <f t="shared" si="17"/>
        <v>43937</v>
      </c>
      <c r="J154" s="199">
        <v>16045442</v>
      </c>
      <c r="K154" s="220">
        <v>3048634</v>
      </c>
      <c r="L154" s="210">
        <f t="shared" si="18"/>
        <v>19094076</v>
      </c>
      <c r="M154" s="107" t="s">
        <v>35</v>
      </c>
      <c r="N154" s="212">
        <f t="shared" si="19"/>
        <v>16045442</v>
      </c>
      <c r="O154" s="107" t="s">
        <v>36</v>
      </c>
      <c r="P154" s="246">
        <v>3386</v>
      </c>
    </row>
    <row r="155" spans="1:16" s="207" customFormat="1" x14ac:dyDescent="0.25">
      <c r="A155" s="158">
        <v>1983</v>
      </c>
      <c r="B155" s="219" t="s">
        <v>934</v>
      </c>
      <c r="C155" s="49" t="s">
        <v>62</v>
      </c>
      <c r="D155" s="75">
        <v>2096</v>
      </c>
      <c r="E155" s="35" t="s">
        <v>935</v>
      </c>
      <c r="F155" s="35" t="s">
        <v>936</v>
      </c>
      <c r="G155" s="230">
        <v>43907</v>
      </c>
      <c r="H155" s="230">
        <v>43907</v>
      </c>
      <c r="I155" s="198">
        <f t="shared" si="17"/>
        <v>43937</v>
      </c>
      <c r="J155" s="199">
        <v>586000</v>
      </c>
      <c r="K155" s="220">
        <v>111340</v>
      </c>
      <c r="L155" s="210">
        <f t="shared" si="18"/>
        <v>697340</v>
      </c>
      <c r="M155" s="107" t="s">
        <v>65</v>
      </c>
      <c r="N155" s="212">
        <f t="shared" si="19"/>
        <v>586000</v>
      </c>
      <c r="O155" s="107" t="s">
        <v>65</v>
      </c>
      <c r="P155" s="19" t="s">
        <v>937</v>
      </c>
    </row>
    <row r="156" spans="1:16" s="207" customFormat="1" x14ac:dyDescent="0.25">
      <c r="A156" s="158">
        <v>1984</v>
      </c>
      <c r="B156" s="219" t="s">
        <v>938</v>
      </c>
      <c r="C156" s="49" t="s">
        <v>62</v>
      </c>
      <c r="D156" s="75">
        <v>2097</v>
      </c>
      <c r="E156" s="35" t="s">
        <v>935</v>
      </c>
      <c r="F156" s="35" t="s">
        <v>939</v>
      </c>
      <c r="G156" s="230">
        <v>43907</v>
      </c>
      <c r="H156" s="230">
        <v>43907</v>
      </c>
      <c r="I156" s="198">
        <f t="shared" si="17"/>
        <v>43937</v>
      </c>
      <c r="J156" s="199">
        <v>9000000</v>
      </c>
      <c r="K156" s="220">
        <v>1710000</v>
      </c>
      <c r="L156" s="210">
        <f t="shared" si="18"/>
        <v>10710000</v>
      </c>
      <c r="M156" s="107" t="s">
        <v>65</v>
      </c>
      <c r="N156" s="212">
        <f t="shared" si="19"/>
        <v>9000000</v>
      </c>
      <c r="O156" s="107" t="s">
        <v>65</v>
      </c>
      <c r="P156" s="19" t="s">
        <v>940</v>
      </c>
    </row>
    <row r="157" spans="1:16" s="207" customFormat="1" x14ac:dyDescent="0.25">
      <c r="A157" s="158">
        <v>1985</v>
      </c>
      <c r="B157" s="219" t="s">
        <v>941</v>
      </c>
      <c r="C157" s="49" t="s">
        <v>18</v>
      </c>
      <c r="D157" s="75" t="s">
        <v>942</v>
      </c>
      <c r="E157" s="35" t="s">
        <v>799</v>
      </c>
      <c r="F157" s="35" t="s">
        <v>943</v>
      </c>
      <c r="G157" s="230">
        <v>43908</v>
      </c>
      <c r="H157" s="230">
        <v>43908</v>
      </c>
      <c r="I157" s="198">
        <f t="shared" si="17"/>
        <v>43938</v>
      </c>
      <c r="J157" s="199">
        <v>660000</v>
      </c>
      <c r="K157" s="220">
        <v>125400</v>
      </c>
      <c r="L157" s="210">
        <f t="shared" si="18"/>
        <v>785400</v>
      </c>
      <c r="M157" s="107" t="s">
        <v>60</v>
      </c>
      <c r="N157" s="212">
        <f t="shared" si="19"/>
        <v>660000</v>
      </c>
      <c r="O157" s="107" t="s">
        <v>55</v>
      </c>
      <c r="P157" s="246">
        <v>3390</v>
      </c>
    </row>
    <row r="158" spans="1:16" s="207" customFormat="1" x14ac:dyDescent="0.25">
      <c r="A158" s="158">
        <v>1985</v>
      </c>
      <c r="B158" s="219" t="s">
        <v>944</v>
      </c>
      <c r="C158" s="49" t="s">
        <v>18</v>
      </c>
      <c r="D158" s="75" t="s">
        <v>945</v>
      </c>
      <c r="E158" s="35" t="s">
        <v>229</v>
      </c>
      <c r="F158" s="35" t="s">
        <v>230</v>
      </c>
      <c r="G158" s="230">
        <v>43908</v>
      </c>
      <c r="H158" s="230">
        <v>43908</v>
      </c>
      <c r="I158" s="198">
        <f t="shared" si="17"/>
        <v>43938</v>
      </c>
      <c r="J158" s="199">
        <v>3800000</v>
      </c>
      <c r="K158" s="220">
        <v>152000</v>
      </c>
      <c r="L158" s="210">
        <f t="shared" si="18"/>
        <v>3952000</v>
      </c>
      <c r="M158" s="107" t="s">
        <v>73</v>
      </c>
      <c r="N158" s="212">
        <f t="shared" si="19"/>
        <v>3800000</v>
      </c>
      <c r="O158" s="107" t="s">
        <v>36</v>
      </c>
      <c r="P158" s="246">
        <v>3391</v>
      </c>
    </row>
    <row r="159" spans="1:16" s="207" customFormat="1" x14ac:dyDescent="0.25">
      <c r="A159" s="158">
        <v>1986</v>
      </c>
      <c r="B159" s="219" t="s">
        <v>946</v>
      </c>
      <c r="C159" s="49" t="s">
        <v>18</v>
      </c>
      <c r="D159" s="75" t="s">
        <v>947</v>
      </c>
      <c r="E159" s="35" t="s">
        <v>948</v>
      </c>
      <c r="F159" s="35" t="s">
        <v>949</v>
      </c>
      <c r="G159" s="230">
        <v>43907</v>
      </c>
      <c r="H159" s="230">
        <v>43908</v>
      </c>
      <c r="I159" s="198">
        <f t="shared" si="17"/>
        <v>43938</v>
      </c>
      <c r="J159" s="199">
        <f>1326763+7000</f>
        <v>1333763</v>
      </c>
      <c r="K159" s="220">
        <v>253415</v>
      </c>
      <c r="L159" s="210">
        <f t="shared" si="18"/>
        <v>1587178</v>
      </c>
      <c r="M159" s="107" t="s">
        <v>289</v>
      </c>
      <c r="N159" s="212">
        <f t="shared" si="19"/>
        <v>1333763</v>
      </c>
      <c r="O159" s="107" t="s">
        <v>29</v>
      </c>
      <c r="P159" s="250"/>
    </row>
    <row r="160" spans="1:16" s="207" customFormat="1" x14ac:dyDescent="0.25">
      <c r="A160" s="158">
        <v>1987</v>
      </c>
      <c r="B160" s="219" t="s">
        <v>950</v>
      </c>
      <c r="C160" s="49" t="s">
        <v>18</v>
      </c>
      <c r="D160" s="75" t="s">
        <v>951</v>
      </c>
      <c r="E160" s="35" t="s">
        <v>952</v>
      </c>
      <c r="F160" s="35" t="s">
        <v>949</v>
      </c>
      <c r="G160" s="230">
        <v>43908</v>
      </c>
      <c r="H160" s="230">
        <v>43908</v>
      </c>
      <c r="I160" s="198">
        <f t="shared" si="17"/>
        <v>43938</v>
      </c>
      <c r="J160" s="199">
        <f>1446846+7000</f>
        <v>1453846</v>
      </c>
      <c r="K160" s="220">
        <v>276230</v>
      </c>
      <c r="L160" s="210">
        <f t="shared" si="18"/>
        <v>1730076</v>
      </c>
      <c r="M160" s="107" t="s">
        <v>289</v>
      </c>
      <c r="N160" s="212">
        <f t="shared" si="19"/>
        <v>1453846</v>
      </c>
      <c r="O160" s="107" t="s">
        <v>29</v>
      </c>
      <c r="P160" s="251"/>
    </row>
    <row r="161" spans="1:16" s="207" customFormat="1" x14ac:dyDescent="0.25">
      <c r="A161" s="119">
        <v>1988</v>
      </c>
      <c r="B161" s="120" t="s">
        <v>953</v>
      </c>
      <c r="C161" s="127" t="s">
        <v>18</v>
      </c>
      <c r="D161" s="122">
        <v>4354</v>
      </c>
      <c r="E161" s="122" t="s">
        <v>259</v>
      </c>
      <c r="F161" s="122" t="s">
        <v>954</v>
      </c>
      <c r="G161" s="171">
        <v>43907</v>
      </c>
      <c r="H161" s="171">
        <v>43909</v>
      </c>
      <c r="I161" s="200">
        <f t="shared" si="17"/>
        <v>43939</v>
      </c>
      <c r="J161" s="178">
        <v>352440</v>
      </c>
      <c r="K161" s="178">
        <v>28192</v>
      </c>
      <c r="L161" s="178">
        <f t="shared" si="18"/>
        <v>380632</v>
      </c>
      <c r="M161" s="107" t="s">
        <v>145</v>
      </c>
      <c r="N161" s="212">
        <v>176220</v>
      </c>
      <c r="O161" s="107" t="s">
        <v>36</v>
      </c>
      <c r="P161" s="19">
        <v>3392</v>
      </c>
    </row>
    <row r="162" spans="1:16" s="207" customFormat="1" x14ac:dyDescent="0.25">
      <c r="A162" s="119"/>
      <c r="B162" s="120"/>
      <c r="C162" s="127"/>
      <c r="D162" s="122"/>
      <c r="E162" s="122"/>
      <c r="F162" s="122"/>
      <c r="G162" s="171"/>
      <c r="H162" s="171"/>
      <c r="I162" s="200"/>
      <c r="J162" s="178"/>
      <c r="K162" s="178"/>
      <c r="L162" s="178"/>
      <c r="M162" s="107" t="s">
        <v>121</v>
      </c>
      <c r="N162" s="212">
        <v>146850</v>
      </c>
      <c r="O162" s="107" t="s">
        <v>36</v>
      </c>
      <c r="P162" s="19">
        <v>3392</v>
      </c>
    </row>
    <row r="163" spans="1:16" s="207" customFormat="1" x14ac:dyDescent="0.25">
      <c r="A163" s="119"/>
      <c r="B163" s="120"/>
      <c r="C163" s="127"/>
      <c r="D163" s="122"/>
      <c r="E163" s="122"/>
      <c r="F163" s="122"/>
      <c r="G163" s="171"/>
      <c r="H163" s="171"/>
      <c r="I163" s="200"/>
      <c r="J163" s="178"/>
      <c r="K163" s="178"/>
      <c r="L163" s="178"/>
      <c r="M163" s="107" t="s">
        <v>44</v>
      </c>
      <c r="N163" s="212">
        <v>29370</v>
      </c>
      <c r="O163" s="107" t="s">
        <v>99</v>
      </c>
      <c r="P163" s="19">
        <v>3392</v>
      </c>
    </row>
    <row r="164" spans="1:16" s="207" customFormat="1" x14ac:dyDescent="0.25">
      <c r="A164" s="158">
        <v>1989</v>
      </c>
      <c r="B164" s="219" t="s">
        <v>955</v>
      </c>
      <c r="C164" s="49" t="s">
        <v>18</v>
      </c>
      <c r="D164" s="75">
        <v>4353</v>
      </c>
      <c r="E164" s="35" t="s">
        <v>259</v>
      </c>
      <c r="F164" s="35" t="s">
        <v>907</v>
      </c>
      <c r="G164" s="230">
        <v>43907</v>
      </c>
      <c r="H164" s="230">
        <v>43907</v>
      </c>
      <c r="I164" s="198">
        <f t="shared" si="17"/>
        <v>43937</v>
      </c>
      <c r="J164" s="199">
        <v>643250</v>
      </c>
      <c r="K164" s="220">
        <v>51460</v>
      </c>
      <c r="L164" s="210">
        <f t="shared" si="18"/>
        <v>694710</v>
      </c>
      <c r="M164" s="107" t="s">
        <v>125</v>
      </c>
      <c r="N164" s="212">
        <f>J164</f>
        <v>643250</v>
      </c>
      <c r="O164" s="107" t="s">
        <v>50</v>
      </c>
      <c r="P164" s="19">
        <v>3393</v>
      </c>
    </row>
    <row r="165" spans="1:16" s="207" customFormat="1" x14ac:dyDescent="0.25">
      <c r="A165" s="158">
        <v>1990</v>
      </c>
      <c r="B165" s="219" t="s">
        <v>956</v>
      </c>
      <c r="C165" s="49" t="s">
        <v>18</v>
      </c>
      <c r="D165" s="75">
        <v>3749985919</v>
      </c>
      <c r="E165" s="35" t="s">
        <v>521</v>
      </c>
      <c r="F165" s="35" t="s">
        <v>1747</v>
      </c>
      <c r="G165" s="230">
        <v>43907</v>
      </c>
      <c r="H165" s="230">
        <v>43909</v>
      </c>
      <c r="I165" s="198">
        <f t="shared" si="17"/>
        <v>43939</v>
      </c>
      <c r="J165" s="199">
        <v>45294000</v>
      </c>
      <c r="K165" s="220">
        <v>8605860</v>
      </c>
      <c r="L165" s="210">
        <f t="shared" si="18"/>
        <v>53899860</v>
      </c>
      <c r="M165" s="107" t="s">
        <v>60</v>
      </c>
      <c r="N165" s="212">
        <f>J165</f>
        <v>45294000</v>
      </c>
      <c r="O165" s="107" t="s">
        <v>55</v>
      </c>
      <c r="P165" s="19">
        <v>3394</v>
      </c>
    </row>
    <row r="166" spans="1:16" s="207" customFormat="1" x14ac:dyDescent="0.25">
      <c r="A166" s="158">
        <v>1991</v>
      </c>
      <c r="B166" s="219" t="s">
        <v>958</v>
      </c>
      <c r="C166" s="159" t="s">
        <v>24</v>
      </c>
      <c r="D166" s="75">
        <v>109</v>
      </c>
      <c r="E166" s="35" t="s">
        <v>959</v>
      </c>
      <c r="F166" s="35" t="s">
        <v>960</v>
      </c>
      <c r="G166" s="230">
        <v>43877</v>
      </c>
      <c r="H166" s="230">
        <v>43909</v>
      </c>
      <c r="I166" s="198">
        <f t="shared" si="17"/>
        <v>43939</v>
      </c>
      <c r="J166" s="199">
        <v>5000000</v>
      </c>
      <c r="K166" s="220">
        <v>950000</v>
      </c>
      <c r="L166" s="210">
        <f t="shared" si="18"/>
        <v>5950000</v>
      </c>
      <c r="M166" s="107" t="s">
        <v>186</v>
      </c>
      <c r="N166" s="212">
        <f t="shared" ref="N166:N199" si="20">J166</f>
        <v>5000000</v>
      </c>
      <c r="O166" s="107" t="s">
        <v>29</v>
      </c>
      <c r="P166" s="19">
        <v>3395</v>
      </c>
    </row>
    <row r="167" spans="1:16" s="207" customFormat="1" x14ac:dyDescent="0.25">
      <c r="A167" s="158">
        <v>1992</v>
      </c>
      <c r="B167" s="219" t="s">
        <v>961</v>
      </c>
      <c r="C167" s="49" t="s">
        <v>18</v>
      </c>
      <c r="D167" s="75">
        <v>304595</v>
      </c>
      <c r="E167" s="35" t="s">
        <v>862</v>
      </c>
      <c r="F167" s="35" t="s">
        <v>962</v>
      </c>
      <c r="G167" s="230">
        <v>43907</v>
      </c>
      <c r="H167" s="230">
        <v>43909</v>
      </c>
      <c r="I167" s="198">
        <f t="shared" si="17"/>
        <v>43939</v>
      </c>
      <c r="J167" s="199">
        <v>450000</v>
      </c>
      <c r="K167" s="220">
        <v>85500</v>
      </c>
      <c r="L167" s="210">
        <f t="shared" si="18"/>
        <v>535500</v>
      </c>
      <c r="M167" s="107" t="s">
        <v>146</v>
      </c>
      <c r="N167" s="212">
        <f t="shared" si="20"/>
        <v>450000</v>
      </c>
      <c r="O167" s="107" t="s">
        <v>36</v>
      </c>
      <c r="P167" s="19">
        <v>3396</v>
      </c>
    </row>
    <row r="168" spans="1:16" s="207" customFormat="1" x14ac:dyDescent="0.25">
      <c r="A168" s="119">
        <v>1993</v>
      </c>
      <c r="B168" s="120" t="s">
        <v>963</v>
      </c>
      <c r="C168" s="127" t="s">
        <v>18</v>
      </c>
      <c r="D168" s="122">
        <v>304596</v>
      </c>
      <c r="E168" s="122" t="s">
        <v>964</v>
      </c>
      <c r="F168" s="122" t="s">
        <v>965</v>
      </c>
      <c r="G168" s="171">
        <v>43907</v>
      </c>
      <c r="H168" s="171">
        <v>43909</v>
      </c>
      <c r="I168" s="200">
        <f t="shared" si="17"/>
        <v>43939</v>
      </c>
      <c r="J168" s="178">
        <v>336000</v>
      </c>
      <c r="K168" s="178">
        <v>63840</v>
      </c>
      <c r="L168" s="178">
        <f t="shared" si="18"/>
        <v>399840</v>
      </c>
      <c r="M168" s="107" t="s">
        <v>125</v>
      </c>
      <c r="N168" s="212">
        <v>168000</v>
      </c>
      <c r="O168" s="107" t="s">
        <v>50</v>
      </c>
      <c r="P168" s="19">
        <v>3397</v>
      </c>
    </row>
    <row r="169" spans="1:16" s="207" customFormat="1" x14ac:dyDescent="0.25">
      <c r="A169" s="119"/>
      <c r="B169" s="120"/>
      <c r="C169" s="127"/>
      <c r="D169" s="122"/>
      <c r="E169" s="122"/>
      <c r="F169" s="122"/>
      <c r="G169" s="171"/>
      <c r="H169" s="171"/>
      <c r="I169" s="200"/>
      <c r="J169" s="178"/>
      <c r="K169" s="178"/>
      <c r="L169" s="178"/>
      <c r="M169" s="107" t="s">
        <v>44</v>
      </c>
      <c r="N169" s="212">
        <v>168000</v>
      </c>
      <c r="O169" s="107" t="s">
        <v>99</v>
      </c>
      <c r="P169" s="19">
        <v>3397</v>
      </c>
    </row>
    <row r="170" spans="1:16" s="207" customFormat="1" x14ac:dyDescent="0.25">
      <c r="A170" s="158">
        <v>1994</v>
      </c>
      <c r="B170" s="219" t="s">
        <v>966</v>
      </c>
      <c r="C170" s="49" t="s">
        <v>18</v>
      </c>
      <c r="D170" s="75">
        <v>5285683</v>
      </c>
      <c r="E170" s="35" t="s">
        <v>967</v>
      </c>
      <c r="F170" s="35" t="s">
        <v>968</v>
      </c>
      <c r="G170" s="230">
        <v>43910</v>
      </c>
      <c r="H170" s="230">
        <v>43910</v>
      </c>
      <c r="I170" s="198">
        <f t="shared" si="17"/>
        <v>43940</v>
      </c>
      <c r="J170" s="199">
        <v>206417400</v>
      </c>
      <c r="K170" s="220"/>
      <c r="L170" s="210">
        <f t="shared" si="18"/>
        <v>206417400</v>
      </c>
      <c r="M170" s="107" t="s">
        <v>79</v>
      </c>
      <c r="N170" s="212">
        <f t="shared" si="20"/>
        <v>206417400</v>
      </c>
      <c r="O170" s="107" t="s">
        <v>55</v>
      </c>
      <c r="P170" s="19">
        <v>3398</v>
      </c>
    </row>
    <row r="171" spans="1:16" s="207" customFormat="1" x14ac:dyDescent="0.25">
      <c r="A171" s="158">
        <v>1995</v>
      </c>
      <c r="B171" s="219" t="s">
        <v>969</v>
      </c>
      <c r="C171" s="49" t="s">
        <v>18</v>
      </c>
      <c r="D171" s="240" t="s">
        <v>970</v>
      </c>
      <c r="E171" s="35" t="s">
        <v>162</v>
      </c>
      <c r="F171" s="35" t="s">
        <v>971</v>
      </c>
      <c r="G171" s="230">
        <v>43910</v>
      </c>
      <c r="H171" s="230">
        <v>43910</v>
      </c>
      <c r="I171" s="198">
        <f t="shared" si="17"/>
        <v>43940</v>
      </c>
      <c r="J171" s="199">
        <v>27791175</v>
      </c>
      <c r="K171" s="220"/>
      <c r="L171" s="210">
        <f t="shared" si="18"/>
        <v>27791175</v>
      </c>
      <c r="M171" s="107" t="s">
        <v>154</v>
      </c>
      <c r="N171" s="212">
        <f t="shared" si="20"/>
        <v>27791175</v>
      </c>
      <c r="O171" s="107" t="s">
        <v>55</v>
      </c>
      <c r="P171" s="19">
        <v>3399</v>
      </c>
    </row>
    <row r="172" spans="1:16" s="207" customFormat="1" x14ac:dyDescent="0.25">
      <c r="A172" s="158">
        <v>1996</v>
      </c>
      <c r="B172" s="219" t="s">
        <v>972</v>
      </c>
      <c r="C172" s="49" t="s">
        <v>18</v>
      </c>
      <c r="D172" s="240" t="s">
        <v>973</v>
      </c>
      <c r="E172" s="35" t="s">
        <v>162</v>
      </c>
      <c r="F172" s="35" t="s">
        <v>974</v>
      </c>
      <c r="G172" s="230">
        <v>43910</v>
      </c>
      <c r="H172" s="230">
        <v>43910</v>
      </c>
      <c r="I172" s="198">
        <f t="shared" si="17"/>
        <v>43940</v>
      </c>
      <c r="J172" s="199">
        <v>148007361</v>
      </c>
      <c r="K172" s="220"/>
      <c r="L172" s="210">
        <f t="shared" si="18"/>
        <v>148007361</v>
      </c>
      <c r="M172" s="107" t="s">
        <v>194</v>
      </c>
      <c r="N172" s="212">
        <f t="shared" si="20"/>
        <v>148007361</v>
      </c>
      <c r="O172" s="107" t="s">
        <v>195</v>
      </c>
      <c r="P172" s="19">
        <v>3400</v>
      </c>
    </row>
    <row r="173" spans="1:16" s="207" customFormat="1" x14ac:dyDescent="0.25">
      <c r="A173" s="158">
        <v>1997</v>
      </c>
      <c r="B173" s="219" t="s">
        <v>975</v>
      </c>
      <c r="C173" s="49" t="s">
        <v>18</v>
      </c>
      <c r="D173" s="240" t="s">
        <v>976</v>
      </c>
      <c r="E173" s="35" t="s">
        <v>173</v>
      </c>
      <c r="F173" s="35" t="s">
        <v>977</v>
      </c>
      <c r="G173" s="230">
        <v>43910</v>
      </c>
      <c r="H173" s="230">
        <v>43914</v>
      </c>
      <c r="I173" s="198">
        <f t="shared" si="17"/>
        <v>43944</v>
      </c>
      <c r="J173" s="199">
        <v>2920886</v>
      </c>
      <c r="K173" s="220"/>
      <c r="L173" s="210">
        <f>J173+K173</f>
        <v>2920886</v>
      </c>
      <c r="M173" s="107" t="s">
        <v>144</v>
      </c>
      <c r="N173" s="212">
        <f t="shared" si="20"/>
        <v>2920886</v>
      </c>
      <c r="O173" s="107" t="s">
        <v>29</v>
      </c>
      <c r="P173" s="19">
        <v>3401</v>
      </c>
    </row>
    <row r="174" spans="1:16" s="207" customFormat="1" x14ac:dyDescent="0.25">
      <c r="A174" s="158">
        <v>1998</v>
      </c>
      <c r="B174" s="219" t="s">
        <v>978</v>
      </c>
      <c r="C174" s="49" t="s">
        <v>18</v>
      </c>
      <c r="D174" s="240">
        <v>5184990</v>
      </c>
      <c r="E174" s="35" t="s">
        <v>979</v>
      </c>
      <c r="F174" s="35" t="s">
        <v>980</v>
      </c>
      <c r="G174" s="230">
        <v>43913</v>
      </c>
      <c r="H174" s="230">
        <v>43914</v>
      </c>
      <c r="I174" s="198">
        <f t="shared" si="17"/>
        <v>43944</v>
      </c>
      <c r="J174" s="203">
        <f>59.91+54.7</f>
        <v>114.61</v>
      </c>
      <c r="K174" s="252"/>
      <c r="L174" s="224">
        <f>J174+K174</f>
        <v>114.61</v>
      </c>
      <c r="M174" s="107" t="s">
        <v>154</v>
      </c>
      <c r="N174" s="229">
        <f t="shared" si="20"/>
        <v>114.61</v>
      </c>
      <c r="O174" s="107" t="s">
        <v>55</v>
      </c>
      <c r="P174" s="249" t="s">
        <v>981</v>
      </c>
    </row>
    <row r="175" spans="1:16" s="207" customFormat="1" x14ac:dyDescent="0.25">
      <c r="A175" s="119">
        <v>1999</v>
      </c>
      <c r="B175" s="120" t="s">
        <v>982</v>
      </c>
      <c r="C175" s="127" t="s">
        <v>18</v>
      </c>
      <c r="D175" s="128" t="s">
        <v>983</v>
      </c>
      <c r="E175" s="122" t="s">
        <v>984</v>
      </c>
      <c r="F175" s="122" t="s">
        <v>985</v>
      </c>
      <c r="G175" s="171">
        <v>43907</v>
      </c>
      <c r="H175" s="171">
        <v>43914</v>
      </c>
      <c r="I175" s="200">
        <f t="shared" si="17"/>
        <v>43944</v>
      </c>
      <c r="J175" s="253">
        <f>1991702+1526</f>
        <v>1993228</v>
      </c>
      <c r="K175" s="253">
        <f>378428+12372+290</f>
        <v>391090</v>
      </c>
      <c r="L175" s="253">
        <f t="shared" ref="L175:L212" si="21">J175+K175</f>
        <v>2384318</v>
      </c>
      <c r="M175" s="107" t="s">
        <v>194</v>
      </c>
      <c r="N175" s="212">
        <v>49383</v>
      </c>
      <c r="O175" s="107" t="s">
        <v>195</v>
      </c>
      <c r="P175" s="19">
        <v>3389</v>
      </c>
    </row>
    <row r="176" spans="1:16" s="207" customFormat="1" x14ac:dyDescent="0.25">
      <c r="A176" s="119"/>
      <c r="B176" s="120"/>
      <c r="C176" s="127"/>
      <c r="D176" s="128"/>
      <c r="E176" s="122"/>
      <c r="F176" s="122"/>
      <c r="G176" s="171"/>
      <c r="H176" s="171"/>
      <c r="I176" s="200"/>
      <c r="J176" s="253"/>
      <c r="K176" s="253"/>
      <c r="L176" s="253"/>
      <c r="M176" s="107" t="s">
        <v>129</v>
      </c>
      <c r="N176" s="212">
        <v>49383</v>
      </c>
      <c r="O176" s="107" t="s">
        <v>130</v>
      </c>
      <c r="P176" s="19">
        <v>3389</v>
      </c>
    </row>
    <row r="177" spans="1:16" s="207" customFormat="1" x14ac:dyDescent="0.25">
      <c r="A177" s="119"/>
      <c r="B177" s="120"/>
      <c r="C177" s="127"/>
      <c r="D177" s="128"/>
      <c r="E177" s="122"/>
      <c r="F177" s="122"/>
      <c r="G177" s="171"/>
      <c r="H177" s="171"/>
      <c r="I177" s="200"/>
      <c r="J177" s="253"/>
      <c r="K177" s="253"/>
      <c r="L177" s="253"/>
      <c r="M177" s="107" t="s">
        <v>28</v>
      </c>
      <c r="N177" s="212">
        <v>177355</v>
      </c>
      <c r="O177" s="107" t="s">
        <v>29</v>
      </c>
      <c r="P177" s="19">
        <v>3389</v>
      </c>
    </row>
    <row r="178" spans="1:16" s="207" customFormat="1" x14ac:dyDescent="0.25">
      <c r="A178" s="119"/>
      <c r="B178" s="120"/>
      <c r="C178" s="127"/>
      <c r="D178" s="128"/>
      <c r="E178" s="122"/>
      <c r="F178" s="122"/>
      <c r="G178" s="171"/>
      <c r="H178" s="171"/>
      <c r="I178" s="200"/>
      <c r="J178" s="253"/>
      <c r="K178" s="253"/>
      <c r="L178" s="253"/>
      <c r="M178" s="107" t="s">
        <v>218</v>
      </c>
      <c r="N178" s="212">
        <v>63929</v>
      </c>
      <c r="O178" s="107" t="s">
        <v>29</v>
      </c>
      <c r="P178" s="19">
        <v>3389</v>
      </c>
    </row>
    <row r="179" spans="1:16" s="207" customFormat="1" x14ac:dyDescent="0.25">
      <c r="A179" s="119"/>
      <c r="B179" s="120"/>
      <c r="C179" s="127"/>
      <c r="D179" s="128"/>
      <c r="E179" s="122"/>
      <c r="F179" s="122"/>
      <c r="G179" s="171"/>
      <c r="H179" s="171"/>
      <c r="I179" s="200"/>
      <c r="J179" s="253"/>
      <c r="K179" s="253"/>
      <c r="L179" s="253"/>
      <c r="M179" s="107" t="s">
        <v>186</v>
      </c>
      <c r="N179" s="212">
        <v>87197</v>
      </c>
      <c r="O179" s="107" t="s">
        <v>29</v>
      </c>
      <c r="P179" s="19">
        <v>3389</v>
      </c>
    </row>
    <row r="180" spans="1:16" s="207" customFormat="1" x14ac:dyDescent="0.25">
      <c r="A180" s="119"/>
      <c r="B180" s="120"/>
      <c r="C180" s="127"/>
      <c r="D180" s="128"/>
      <c r="E180" s="122"/>
      <c r="F180" s="122"/>
      <c r="G180" s="171"/>
      <c r="H180" s="171"/>
      <c r="I180" s="200"/>
      <c r="J180" s="253"/>
      <c r="K180" s="253"/>
      <c r="L180" s="253"/>
      <c r="M180" s="107" t="s">
        <v>117</v>
      </c>
      <c r="N180" s="212">
        <v>100464</v>
      </c>
      <c r="O180" s="107" t="s">
        <v>29</v>
      </c>
      <c r="P180" s="19">
        <v>3389</v>
      </c>
    </row>
    <row r="181" spans="1:16" s="207" customFormat="1" x14ac:dyDescent="0.25">
      <c r="A181" s="119"/>
      <c r="B181" s="120"/>
      <c r="C181" s="127"/>
      <c r="D181" s="128"/>
      <c r="E181" s="122"/>
      <c r="F181" s="122"/>
      <c r="G181" s="171"/>
      <c r="H181" s="171"/>
      <c r="I181" s="200"/>
      <c r="J181" s="253"/>
      <c r="K181" s="253"/>
      <c r="L181" s="253"/>
      <c r="M181" s="107" t="s">
        <v>187</v>
      </c>
      <c r="N181" s="212">
        <v>63929</v>
      </c>
      <c r="O181" s="107" t="s">
        <v>29</v>
      </c>
      <c r="P181" s="19">
        <v>3389</v>
      </c>
    </row>
    <row r="182" spans="1:16" s="207" customFormat="1" x14ac:dyDescent="0.25">
      <c r="A182" s="119"/>
      <c r="B182" s="120"/>
      <c r="C182" s="127"/>
      <c r="D182" s="128"/>
      <c r="E182" s="122"/>
      <c r="F182" s="122"/>
      <c r="G182" s="171"/>
      <c r="H182" s="171"/>
      <c r="I182" s="200"/>
      <c r="J182" s="253"/>
      <c r="K182" s="253"/>
      <c r="L182" s="253"/>
      <c r="M182" s="107" t="s">
        <v>289</v>
      </c>
      <c r="N182" s="212">
        <v>227250</v>
      </c>
      <c r="O182" s="107" t="s">
        <v>29</v>
      </c>
      <c r="P182" s="19">
        <v>3389</v>
      </c>
    </row>
    <row r="183" spans="1:16" s="207" customFormat="1" x14ac:dyDescent="0.25">
      <c r="A183" s="119"/>
      <c r="B183" s="120"/>
      <c r="C183" s="127"/>
      <c r="D183" s="128"/>
      <c r="E183" s="122"/>
      <c r="F183" s="122"/>
      <c r="G183" s="171"/>
      <c r="H183" s="171"/>
      <c r="I183" s="200"/>
      <c r="J183" s="253"/>
      <c r="K183" s="253"/>
      <c r="L183" s="253"/>
      <c r="M183" s="107" t="s">
        <v>219</v>
      </c>
      <c r="N183" s="212">
        <v>60639</v>
      </c>
      <c r="O183" s="107" t="s">
        <v>29</v>
      </c>
      <c r="P183" s="19">
        <v>3389</v>
      </c>
    </row>
    <row r="184" spans="1:16" s="207" customFormat="1" x14ac:dyDescent="0.25">
      <c r="A184" s="119"/>
      <c r="B184" s="120"/>
      <c r="C184" s="127"/>
      <c r="D184" s="128"/>
      <c r="E184" s="122"/>
      <c r="F184" s="122"/>
      <c r="G184" s="171"/>
      <c r="H184" s="171"/>
      <c r="I184" s="200"/>
      <c r="J184" s="253"/>
      <c r="K184" s="253"/>
      <c r="L184" s="253"/>
      <c r="M184" s="107" t="s">
        <v>144</v>
      </c>
      <c r="N184" s="212">
        <v>127858</v>
      </c>
      <c r="O184" s="107" t="s">
        <v>29</v>
      </c>
      <c r="P184" s="19">
        <v>3389</v>
      </c>
    </row>
    <row r="185" spans="1:16" s="207" customFormat="1" x14ac:dyDescent="0.25">
      <c r="A185" s="119"/>
      <c r="B185" s="120"/>
      <c r="C185" s="127"/>
      <c r="D185" s="128"/>
      <c r="E185" s="122"/>
      <c r="F185" s="122"/>
      <c r="G185" s="171"/>
      <c r="H185" s="171"/>
      <c r="I185" s="200"/>
      <c r="J185" s="253"/>
      <c r="K185" s="253"/>
      <c r="L185" s="253"/>
      <c r="M185" s="107" t="s">
        <v>54</v>
      </c>
      <c r="N185" s="212">
        <v>127858</v>
      </c>
      <c r="O185" s="107" t="s">
        <v>55</v>
      </c>
      <c r="P185" s="19">
        <v>3389</v>
      </c>
    </row>
    <row r="186" spans="1:16" s="207" customFormat="1" x14ac:dyDescent="0.25">
      <c r="A186" s="119"/>
      <c r="B186" s="120"/>
      <c r="C186" s="127"/>
      <c r="D186" s="128"/>
      <c r="E186" s="122"/>
      <c r="F186" s="122"/>
      <c r="G186" s="171"/>
      <c r="H186" s="171"/>
      <c r="I186" s="200"/>
      <c r="J186" s="253"/>
      <c r="K186" s="253"/>
      <c r="L186" s="253"/>
      <c r="M186" s="107" t="s">
        <v>35</v>
      </c>
      <c r="N186" s="212">
        <v>103348</v>
      </c>
      <c r="O186" s="107" t="s">
        <v>36</v>
      </c>
      <c r="P186" s="19">
        <v>3389</v>
      </c>
    </row>
    <row r="187" spans="1:16" s="207" customFormat="1" x14ac:dyDescent="0.25">
      <c r="A187" s="119"/>
      <c r="B187" s="120"/>
      <c r="C187" s="127"/>
      <c r="D187" s="128"/>
      <c r="E187" s="122"/>
      <c r="F187" s="122"/>
      <c r="G187" s="171"/>
      <c r="H187" s="171"/>
      <c r="I187" s="200"/>
      <c r="J187" s="253"/>
      <c r="K187" s="253"/>
      <c r="L187" s="253"/>
      <c r="M187" s="107" t="s">
        <v>145</v>
      </c>
      <c r="N187" s="212">
        <v>206696</v>
      </c>
      <c r="O187" s="107" t="s">
        <v>36</v>
      </c>
      <c r="P187" s="19">
        <v>3389</v>
      </c>
    </row>
    <row r="188" spans="1:16" s="207" customFormat="1" x14ac:dyDescent="0.25">
      <c r="A188" s="119"/>
      <c r="B188" s="120"/>
      <c r="C188" s="127"/>
      <c r="D188" s="128"/>
      <c r="E188" s="122"/>
      <c r="F188" s="122"/>
      <c r="G188" s="171"/>
      <c r="H188" s="171"/>
      <c r="I188" s="200"/>
      <c r="J188" s="253"/>
      <c r="K188" s="253"/>
      <c r="L188" s="253"/>
      <c r="M188" s="107" t="s">
        <v>146</v>
      </c>
      <c r="N188" s="212">
        <v>48790</v>
      </c>
      <c r="O188" s="107" t="s">
        <v>36</v>
      </c>
      <c r="P188" s="19">
        <v>3389</v>
      </c>
    </row>
    <row r="189" spans="1:16" s="207" customFormat="1" x14ac:dyDescent="0.25">
      <c r="A189" s="119"/>
      <c r="B189" s="120"/>
      <c r="C189" s="127"/>
      <c r="D189" s="128"/>
      <c r="E189" s="122"/>
      <c r="F189" s="122"/>
      <c r="G189" s="171"/>
      <c r="H189" s="171"/>
      <c r="I189" s="200"/>
      <c r="J189" s="253"/>
      <c r="K189" s="253"/>
      <c r="L189" s="253"/>
      <c r="M189" s="107" t="s">
        <v>147</v>
      </c>
      <c r="N189" s="212">
        <v>115603</v>
      </c>
      <c r="O189" s="107" t="s">
        <v>36</v>
      </c>
      <c r="P189" s="19">
        <v>3389</v>
      </c>
    </row>
    <row r="190" spans="1:16" s="207" customFormat="1" x14ac:dyDescent="0.25">
      <c r="A190" s="119"/>
      <c r="B190" s="120"/>
      <c r="C190" s="127"/>
      <c r="D190" s="128"/>
      <c r="E190" s="122"/>
      <c r="F190" s="122"/>
      <c r="G190" s="171"/>
      <c r="H190" s="171"/>
      <c r="I190" s="200"/>
      <c r="J190" s="253"/>
      <c r="K190" s="253"/>
      <c r="L190" s="253"/>
      <c r="M190" s="107" t="s">
        <v>148</v>
      </c>
      <c r="N190" s="212">
        <v>103348</v>
      </c>
      <c r="O190" s="107" t="s">
        <v>36</v>
      </c>
      <c r="P190" s="19">
        <v>3389</v>
      </c>
    </row>
    <row r="191" spans="1:16" s="207" customFormat="1" x14ac:dyDescent="0.25">
      <c r="A191" s="119"/>
      <c r="B191" s="120"/>
      <c r="C191" s="127"/>
      <c r="D191" s="128"/>
      <c r="E191" s="122"/>
      <c r="F191" s="122"/>
      <c r="G191" s="171"/>
      <c r="H191" s="171"/>
      <c r="I191" s="200"/>
      <c r="J191" s="253"/>
      <c r="K191" s="253"/>
      <c r="L191" s="253"/>
      <c r="M191" s="107" t="s">
        <v>150</v>
      </c>
      <c r="N191" s="212">
        <v>51674</v>
      </c>
      <c r="O191" s="107" t="s">
        <v>50</v>
      </c>
      <c r="P191" s="19">
        <v>3389</v>
      </c>
    </row>
    <row r="192" spans="1:16" s="207" customFormat="1" x14ac:dyDescent="0.25">
      <c r="A192" s="119"/>
      <c r="B192" s="120"/>
      <c r="C192" s="127"/>
      <c r="D192" s="128"/>
      <c r="E192" s="122"/>
      <c r="F192" s="122"/>
      <c r="G192" s="171"/>
      <c r="H192" s="171"/>
      <c r="I192" s="200"/>
      <c r="J192" s="253"/>
      <c r="K192" s="253"/>
      <c r="L192" s="253"/>
      <c r="M192" s="107" t="s">
        <v>125</v>
      </c>
      <c r="N192" s="212">
        <v>103348</v>
      </c>
      <c r="O192" s="107" t="s">
        <v>50</v>
      </c>
      <c r="P192" s="19">
        <v>3389</v>
      </c>
    </row>
    <row r="193" spans="1:16" s="207" customFormat="1" x14ac:dyDescent="0.25">
      <c r="A193" s="119"/>
      <c r="B193" s="120"/>
      <c r="C193" s="127"/>
      <c r="D193" s="128"/>
      <c r="E193" s="122"/>
      <c r="F193" s="122"/>
      <c r="G193" s="171"/>
      <c r="H193" s="171"/>
      <c r="I193" s="200"/>
      <c r="J193" s="253"/>
      <c r="K193" s="253"/>
      <c r="L193" s="253"/>
      <c r="M193" s="107" t="s">
        <v>290</v>
      </c>
      <c r="N193" s="212">
        <v>71976</v>
      </c>
      <c r="O193" s="107" t="s">
        <v>291</v>
      </c>
      <c r="P193" s="19">
        <v>3389</v>
      </c>
    </row>
    <row r="194" spans="1:16" s="207" customFormat="1" x14ac:dyDescent="0.25">
      <c r="A194" s="119"/>
      <c r="B194" s="120"/>
      <c r="C194" s="127"/>
      <c r="D194" s="128"/>
      <c r="E194" s="122"/>
      <c r="F194" s="122"/>
      <c r="G194" s="171"/>
      <c r="H194" s="171"/>
      <c r="I194" s="200"/>
      <c r="J194" s="253"/>
      <c r="K194" s="253"/>
      <c r="L194" s="253"/>
      <c r="M194" s="107" t="s">
        <v>21</v>
      </c>
      <c r="N194" s="212">
        <v>51674</v>
      </c>
      <c r="O194" s="107" t="s">
        <v>22</v>
      </c>
      <c r="P194" s="19">
        <v>3389</v>
      </c>
    </row>
    <row r="195" spans="1:16" s="207" customFormat="1" x14ac:dyDescent="0.25">
      <c r="A195" s="158">
        <v>2000</v>
      </c>
      <c r="B195" s="219" t="s">
        <v>986</v>
      </c>
      <c r="C195" s="49" t="s">
        <v>18</v>
      </c>
      <c r="D195" s="240">
        <v>10</v>
      </c>
      <c r="E195" s="35" t="s">
        <v>368</v>
      </c>
      <c r="F195" s="35" t="s">
        <v>655</v>
      </c>
      <c r="G195" s="230">
        <v>43914</v>
      </c>
      <c r="H195" s="230">
        <v>43914</v>
      </c>
      <c r="I195" s="198">
        <f t="shared" si="17"/>
        <v>43944</v>
      </c>
      <c r="J195" s="199">
        <v>1152800</v>
      </c>
      <c r="K195" s="220"/>
      <c r="L195" s="210">
        <f t="shared" si="21"/>
        <v>1152800</v>
      </c>
      <c r="M195" s="107" t="s">
        <v>54</v>
      </c>
      <c r="N195" s="212">
        <f t="shared" si="20"/>
        <v>1152800</v>
      </c>
      <c r="O195" s="107" t="s">
        <v>55</v>
      </c>
      <c r="P195" s="19">
        <v>3403</v>
      </c>
    </row>
    <row r="196" spans="1:16" s="207" customFormat="1" x14ac:dyDescent="0.25">
      <c r="A196" s="158">
        <v>2001</v>
      </c>
      <c r="B196" s="219" t="s">
        <v>987</v>
      </c>
      <c r="C196" s="49" t="s">
        <v>18</v>
      </c>
      <c r="D196" s="240">
        <v>8397212909</v>
      </c>
      <c r="E196" s="35" t="s">
        <v>359</v>
      </c>
      <c r="F196" s="35" t="s">
        <v>988</v>
      </c>
      <c r="G196" s="230">
        <v>43867</v>
      </c>
      <c r="H196" s="230">
        <v>43914</v>
      </c>
      <c r="I196" s="198">
        <f t="shared" si="17"/>
        <v>43944</v>
      </c>
      <c r="J196" s="199">
        <v>369553</v>
      </c>
      <c r="K196" s="220"/>
      <c r="L196" s="210">
        <f t="shared" si="21"/>
        <v>369553</v>
      </c>
      <c r="M196" s="107" t="s">
        <v>65</v>
      </c>
      <c r="N196" s="212">
        <f t="shared" si="20"/>
        <v>369553</v>
      </c>
      <c r="O196" s="107" t="s">
        <v>65</v>
      </c>
      <c r="P196" s="19" t="s">
        <v>1748</v>
      </c>
    </row>
    <row r="197" spans="1:16" s="207" customFormat="1" x14ac:dyDescent="0.25">
      <c r="A197" s="158">
        <v>2002</v>
      </c>
      <c r="B197" s="219" t="s">
        <v>989</v>
      </c>
      <c r="C197" s="49" t="s">
        <v>18</v>
      </c>
      <c r="D197" s="240" t="s">
        <v>990</v>
      </c>
      <c r="E197" s="35" t="s">
        <v>667</v>
      </c>
      <c r="F197" s="35" t="s">
        <v>991</v>
      </c>
      <c r="G197" s="230">
        <v>43914</v>
      </c>
      <c r="H197" s="230">
        <v>43914</v>
      </c>
      <c r="I197" s="198">
        <f t="shared" si="17"/>
        <v>43944</v>
      </c>
      <c r="J197" s="199">
        <v>25294122</v>
      </c>
      <c r="K197" s="220">
        <v>4805883</v>
      </c>
      <c r="L197" s="210">
        <f t="shared" si="21"/>
        <v>30100005</v>
      </c>
      <c r="M197" s="107" t="s">
        <v>204</v>
      </c>
      <c r="N197" s="212">
        <f t="shared" si="20"/>
        <v>25294122</v>
      </c>
      <c r="O197" s="107" t="s">
        <v>195</v>
      </c>
      <c r="P197" s="19">
        <v>3404</v>
      </c>
    </row>
    <row r="198" spans="1:16" s="207" customFormat="1" x14ac:dyDescent="0.25">
      <c r="A198" s="158">
        <v>2003</v>
      </c>
      <c r="B198" s="219" t="s">
        <v>992</v>
      </c>
      <c r="C198" s="49" t="s">
        <v>62</v>
      </c>
      <c r="D198" s="240">
        <v>435</v>
      </c>
      <c r="E198" s="35" t="s">
        <v>993</v>
      </c>
      <c r="F198" s="35" t="s">
        <v>994</v>
      </c>
      <c r="G198" s="230">
        <v>43914</v>
      </c>
      <c r="H198" s="230">
        <v>43914</v>
      </c>
      <c r="I198" s="198">
        <f t="shared" si="17"/>
        <v>43944</v>
      </c>
      <c r="J198" s="199">
        <v>1947700</v>
      </c>
      <c r="K198" s="220"/>
      <c r="L198" s="210">
        <f t="shared" si="21"/>
        <v>1947700</v>
      </c>
      <c r="M198" s="107" t="s">
        <v>65</v>
      </c>
      <c r="N198" s="212">
        <f t="shared" si="20"/>
        <v>1947700</v>
      </c>
      <c r="O198" s="107" t="s">
        <v>65</v>
      </c>
      <c r="P198" s="254"/>
    </row>
    <row r="199" spans="1:16" s="207" customFormat="1" x14ac:dyDescent="0.25">
      <c r="A199" s="158">
        <v>2004</v>
      </c>
      <c r="B199" s="219" t="s">
        <v>995</v>
      </c>
      <c r="C199" s="49" t="s">
        <v>62</v>
      </c>
      <c r="D199" s="240">
        <v>436</v>
      </c>
      <c r="E199" s="35" t="s">
        <v>897</v>
      </c>
      <c r="F199" s="35" t="s">
        <v>996</v>
      </c>
      <c r="G199" s="230">
        <v>43914</v>
      </c>
      <c r="H199" s="230">
        <v>43914</v>
      </c>
      <c r="I199" s="198">
        <f t="shared" si="17"/>
        <v>43944</v>
      </c>
      <c r="J199" s="199">
        <v>930600</v>
      </c>
      <c r="K199" s="220"/>
      <c r="L199" s="210">
        <f t="shared" si="21"/>
        <v>930600</v>
      </c>
      <c r="M199" s="107" t="s">
        <v>65</v>
      </c>
      <c r="N199" s="212">
        <f t="shared" si="20"/>
        <v>930600</v>
      </c>
      <c r="O199" s="107" t="s">
        <v>65</v>
      </c>
      <c r="P199" s="254"/>
    </row>
    <row r="200" spans="1:16" s="207" customFormat="1" x14ac:dyDescent="0.25">
      <c r="A200" s="119">
        <v>2005</v>
      </c>
      <c r="B200" s="120" t="s">
        <v>997</v>
      </c>
      <c r="C200" s="127" t="s">
        <v>18</v>
      </c>
      <c r="D200" s="128">
        <v>95054</v>
      </c>
      <c r="E200" s="122" t="s">
        <v>897</v>
      </c>
      <c r="F200" s="122" t="s">
        <v>216</v>
      </c>
      <c r="G200" s="171">
        <v>43914</v>
      </c>
      <c r="H200" s="171">
        <v>43914</v>
      </c>
      <c r="I200" s="200">
        <f t="shared" si="17"/>
        <v>43944</v>
      </c>
      <c r="J200" s="178">
        <v>392500</v>
      </c>
      <c r="K200" s="178"/>
      <c r="L200" s="178">
        <f t="shared" si="21"/>
        <v>392500</v>
      </c>
      <c r="M200" s="107" t="s">
        <v>28</v>
      </c>
      <c r="N200" s="212">
        <v>94200</v>
      </c>
      <c r="O200" s="107" t="s">
        <v>29</v>
      </c>
      <c r="P200" s="19">
        <v>3405</v>
      </c>
    </row>
    <row r="201" spans="1:16" s="207" customFormat="1" x14ac:dyDescent="0.25">
      <c r="A201" s="119"/>
      <c r="B201" s="120"/>
      <c r="C201" s="127"/>
      <c r="D201" s="128"/>
      <c r="E201" s="122"/>
      <c r="F201" s="122"/>
      <c r="G201" s="171"/>
      <c r="H201" s="171"/>
      <c r="I201" s="200"/>
      <c r="J201" s="178"/>
      <c r="K201" s="178"/>
      <c r="L201" s="178"/>
      <c r="M201" s="107" t="s">
        <v>117</v>
      </c>
      <c r="N201" s="212">
        <v>15700</v>
      </c>
      <c r="O201" s="107" t="s">
        <v>29</v>
      </c>
      <c r="P201" s="19">
        <v>3405</v>
      </c>
    </row>
    <row r="202" spans="1:16" s="207" customFormat="1" x14ac:dyDescent="0.25">
      <c r="A202" s="119"/>
      <c r="B202" s="120"/>
      <c r="C202" s="127"/>
      <c r="D202" s="128"/>
      <c r="E202" s="122"/>
      <c r="F202" s="122"/>
      <c r="G202" s="171"/>
      <c r="H202" s="171"/>
      <c r="I202" s="200"/>
      <c r="J202" s="178"/>
      <c r="K202" s="178"/>
      <c r="L202" s="178"/>
      <c r="M202" s="107" t="s">
        <v>187</v>
      </c>
      <c r="N202" s="212">
        <v>15700</v>
      </c>
      <c r="O202" s="107" t="s">
        <v>29</v>
      </c>
      <c r="P202" s="19">
        <v>3405</v>
      </c>
    </row>
    <row r="203" spans="1:16" s="207" customFormat="1" x14ac:dyDescent="0.25">
      <c r="A203" s="119"/>
      <c r="B203" s="120"/>
      <c r="C203" s="127"/>
      <c r="D203" s="128"/>
      <c r="E203" s="122"/>
      <c r="F203" s="122"/>
      <c r="G203" s="171"/>
      <c r="H203" s="171"/>
      <c r="I203" s="200"/>
      <c r="J203" s="178"/>
      <c r="K203" s="178"/>
      <c r="L203" s="178"/>
      <c r="M203" s="107" t="s">
        <v>289</v>
      </c>
      <c r="N203" s="212">
        <v>15700</v>
      </c>
      <c r="O203" s="107" t="s">
        <v>29</v>
      </c>
      <c r="P203" s="19">
        <v>3405</v>
      </c>
    </row>
    <row r="204" spans="1:16" s="207" customFormat="1" x14ac:dyDescent="0.25">
      <c r="A204" s="119"/>
      <c r="B204" s="120"/>
      <c r="C204" s="127"/>
      <c r="D204" s="128"/>
      <c r="E204" s="122"/>
      <c r="F204" s="122"/>
      <c r="G204" s="171"/>
      <c r="H204" s="171"/>
      <c r="I204" s="200"/>
      <c r="J204" s="178"/>
      <c r="K204" s="178"/>
      <c r="L204" s="178"/>
      <c r="M204" s="107" t="s">
        <v>60</v>
      </c>
      <c r="N204" s="212">
        <v>31400</v>
      </c>
      <c r="O204" s="107" t="s">
        <v>55</v>
      </c>
      <c r="P204" s="19">
        <v>3405</v>
      </c>
    </row>
    <row r="205" spans="1:16" s="207" customFormat="1" x14ac:dyDescent="0.25">
      <c r="A205" s="119"/>
      <c r="B205" s="120"/>
      <c r="C205" s="127"/>
      <c r="D205" s="128"/>
      <c r="E205" s="122"/>
      <c r="F205" s="122"/>
      <c r="G205" s="171"/>
      <c r="H205" s="171"/>
      <c r="I205" s="200"/>
      <c r="J205" s="178"/>
      <c r="K205" s="178"/>
      <c r="L205" s="178"/>
      <c r="M205" s="107" t="s">
        <v>171</v>
      </c>
      <c r="N205" s="212">
        <v>15700</v>
      </c>
      <c r="O205" s="107" t="s">
        <v>55</v>
      </c>
      <c r="P205" s="19">
        <v>3405</v>
      </c>
    </row>
    <row r="206" spans="1:16" s="207" customFormat="1" x14ac:dyDescent="0.25">
      <c r="A206" s="119"/>
      <c r="B206" s="120"/>
      <c r="C206" s="127"/>
      <c r="D206" s="128"/>
      <c r="E206" s="122"/>
      <c r="F206" s="122"/>
      <c r="G206" s="171"/>
      <c r="H206" s="171"/>
      <c r="I206" s="200"/>
      <c r="J206" s="178"/>
      <c r="K206" s="178"/>
      <c r="L206" s="178"/>
      <c r="M206" s="107" t="s">
        <v>35</v>
      </c>
      <c r="N206" s="212">
        <v>31400</v>
      </c>
      <c r="O206" s="107" t="s">
        <v>36</v>
      </c>
      <c r="P206" s="19">
        <v>3405</v>
      </c>
    </row>
    <row r="207" spans="1:16" s="207" customFormat="1" x14ac:dyDescent="0.25">
      <c r="A207" s="119"/>
      <c r="B207" s="120"/>
      <c r="C207" s="127"/>
      <c r="D207" s="128"/>
      <c r="E207" s="122"/>
      <c r="F207" s="122"/>
      <c r="G207" s="171"/>
      <c r="H207" s="171"/>
      <c r="I207" s="200"/>
      <c r="J207" s="178"/>
      <c r="K207" s="178"/>
      <c r="L207" s="178"/>
      <c r="M207" s="107" t="s">
        <v>145</v>
      </c>
      <c r="N207" s="212">
        <v>15700</v>
      </c>
      <c r="O207" s="107" t="s">
        <v>36</v>
      </c>
      <c r="P207" s="19">
        <v>3405</v>
      </c>
    </row>
    <row r="208" spans="1:16" s="207" customFormat="1" x14ac:dyDescent="0.25">
      <c r="A208" s="119"/>
      <c r="B208" s="120"/>
      <c r="C208" s="127"/>
      <c r="D208" s="128"/>
      <c r="E208" s="122"/>
      <c r="F208" s="122"/>
      <c r="G208" s="171"/>
      <c r="H208" s="171"/>
      <c r="I208" s="200"/>
      <c r="J208" s="178"/>
      <c r="K208" s="178"/>
      <c r="L208" s="178"/>
      <c r="M208" s="107" t="s">
        <v>121</v>
      </c>
      <c r="N208" s="212">
        <v>31400</v>
      </c>
      <c r="O208" s="107" t="s">
        <v>36</v>
      </c>
      <c r="P208" s="19">
        <v>3405</v>
      </c>
    </row>
    <row r="209" spans="1:16" s="207" customFormat="1" x14ac:dyDescent="0.25">
      <c r="A209" s="119"/>
      <c r="B209" s="120"/>
      <c r="C209" s="127"/>
      <c r="D209" s="128"/>
      <c r="E209" s="122"/>
      <c r="F209" s="122"/>
      <c r="G209" s="171"/>
      <c r="H209" s="171"/>
      <c r="I209" s="200"/>
      <c r="J209" s="178"/>
      <c r="K209" s="178"/>
      <c r="L209" s="178"/>
      <c r="M209" s="107" t="s">
        <v>147</v>
      </c>
      <c r="N209" s="212">
        <v>15700</v>
      </c>
      <c r="O209" s="107" t="s">
        <v>36</v>
      </c>
      <c r="P209" s="19">
        <v>3405</v>
      </c>
    </row>
    <row r="210" spans="1:16" s="207" customFormat="1" x14ac:dyDescent="0.25">
      <c r="A210" s="119"/>
      <c r="B210" s="120"/>
      <c r="C210" s="127"/>
      <c r="D210" s="128"/>
      <c r="E210" s="122"/>
      <c r="F210" s="122"/>
      <c r="G210" s="171"/>
      <c r="H210" s="171"/>
      <c r="I210" s="200"/>
      <c r="J210" s="178"/>
      <c r="K210" s="178"/>
      <c r="L210" s="178"/>
      <c r="M210" s="107" t="s">
        <v>49</v>
      </c>
      <c r="N210" s="212">
        <v>62800</v>
      </c>
      <c r="O210" s="107" t="s">
        <v>50</v>
      </c>
      <c r="P210" s="19">
        <v>3405</v>
      </c>
    </row>
    <row r="211" spans="1:16" s="207" customFormat="1" x14ac:dyDescent="0.25">
      <c r="A211" s="119"/>
      <c r="B211" s="120"/>
      <c r="C211" s="127"/>
      <c r="D211" s="128"/>
      <c r="E211" s="122"/>
      <c r="F211" s="122"/>
      <c r="G211" s="171"/>
      <c r="H211" s="171"/>
      <c r="I211" s="200"/>
      <c r="J211" s="178"/>
      <c r="K211" s="178"/>
      <c r="L211" s="178"/>
      <c r="M211" s="107" t="s">
        <v>149</v>
      </c>
      <c r="N211" s="212">
        <v>47100</v>
      </c>
      <c r="O211" s="107" t="s">
        <v>50</v>
      </c>
      <c r="P211" s="19">
        <v>3405</v>
      </c>
    </row>
    <row r="212" spans="1:16" s="207" customFormat="1" x14ac:dyDescent="0.25">
      <c r="A212" s="119">
        <v>2006</v>
      </c>
      <c r="B212" s="120" t="s">
        <v>998</v>
      </c>
      <c r="C212" s="127" t="s">
        <v>18</v>
      </c>
      <c r="D212" s="128">
        <v>95055</v>
      </c>
      <c r="E212" s="122" t="s">
        <v>897</v>
      </c>
      <c r="F212" s="122" t="s">
        <v>216</v>
      </c>
      <c r="G212" s="171">
        <v>43914</v>
      </c>
      <c r="H212" s="171">
        <v>43914</v>
      </c>
      <c r="I212" s="200">
        <f t="shared" si="17"/>
        <v>43944</v>
      </c>
      <c r="J212" s="178">
        <v>739500</v>
      </c>
      <c r="K212" s="178"/>
      <c r="L212" s="178">
        <f t="shared" si="21"/>
        <v>739500</v>
      </c>
      <c r="M212" s="107" t="s">
        <v>204</v>
      </c>
      <c r="N212" s="212">
        <v>14700</v>
      </c>
      <c r="O212" s="107" t="s">
        <v>195</v>
      </c>
      <c r="P212" s="19">
        <v>3406</v>
      </c>
    </row>
    <row r="213" spans="1:16" s="207" customFormat="1" x14ac:dyDescent="0.25">
      <c r="A213" s="119"/>
      <c r="B213" s="120"/>
      <c r="C213" s="127"/>
      <c r="D213" s="128"/>
      <c r="E213" s="122"/>
      <c r="F213" s="122"/>
      <c r="G213" s="171"/>
      <c r="H213" s="171"/>
      <c r="I213" s="200"/>
      <c r="J213" s="178"/>
      <c r="K213" s="178"/>
      <c r="L213" s="178"/>
      <c r="M213" s="107" t="s">
        <v>217</v>
      </c>
      <c r="N213" s="212">
        <v>14700</v>
      </c>
      <c r="O213" s="107" t="s">
        <v>130</v>
      </c>
      <c r="P213" s="19">
        <v>3406</v>
      </c>
    </row>
    <row r="214" spans="1:16" s="207" customFormat="1" x14ac:dyDescent="0.25">
      <c r="A214" s="119"/>
      <c r="B214" s="120"/>
      <c r="C214" s="127"/>
      <c r="D214" s="128"/>
      <c r="E214" s="122"/>
      <c r="F214" s="122"/>
      <c r="G214" s="171"/>
      <c r="H214" s="171"/>
      <c r="I214" s="200"/>
      <c r="J214" s="178"/>
      <c r="K214" s="178"/>
      <c r="L214" s="178"/>
      <c r="M214" s="107" t="s">
        <v>28</v>
      </c>
      <c r="N214" s="220">
        <v>14700</v>
      </c>
      <c r="O214" s="107" t="s">
        <v>29</v>
      </c>
      <c r="P214" s="19">
        <v>3406</v>
      </c>
    </row>
    <row r="215" spans="1:16" s="207" customFormat="1" x14ac:dyDescent="0.25">
      <c r="A215" s="119"/>
      <c r="B215" s="120"/>
      <c r="C215" s="127"/>
      <c r="D215" s="128"/>
      <c r="E215" s="122"/>
      <c r="F215" s="122"/>
      <c r="G215" s="171"/>
      <c r="H215" s="171"/>
      <c r="I215" s="200"/>
      <c r="J215" s="178"/>
      <c r="K215" s="178"/>
      <c r="L215" s="178"/>
      <c r="M215" s="107" t="s">
        <v>218</v>
      </c>
      <c r="N215" s="220">
        <v>14700</v>
      </c>
      <c r="O215" s="107" t="s">
        <v>29</v>
      </c>
      <c r="P215" s="19">
        <v>3406</v>
      </c>
    </row>
    <row r="216" spans="1:16" s="207" customFormat="1" x14ac:dyDescent="0.25">
      <c r="A216" s="119"/>
      <c r="B216" s="120"/>
      <c r="C216" s="127"/>
      <c r="D216" s="128"/>
      <c r="E216" s="122"/>
      <c r="F216" s="122"/>
      <c r="G216" s="171"/>
      <c r="H216" s="171"/>
      <c r="I216" s="200"/>
      <c r="J216" s="178"/>
      <c r="K216" s="178"/>
      <c r="L216" s="178"/>
      <c r="M216" s="107" t="s">
        <v>117</v>
      </c>
      <c r="N216" s="220">
        <v>14700</v>
      </c>
      <c r="O216" s="107" t="s">
        <v>29</v>
      </c>
      <c r="P216" s="19">
        <v>3406</v>
      </c>
    </row>
    <row r="217" spans="1:16" s="207" customFormat="1" x14ac:dyDescent="0.25">
      <c r="A217" s="119"/>
      <c r="B217" s="120"/>
      <c r="C217" s="127"/>
      <c r="D217" s="128"/>
      <c r="E217" s="122"/>
      <c r="F217" s="122"/>
      <c r="G217" s="171"/>
      <c r="H217" s="171"/>
      <c r="I217" s="200"/>
      <c r="J217" s="178"/>
      <c r="K217" s="178"/>
      <c r="L217" s="178"/>
      <c r="M217" s="107" t="s">
        <v>187</v>
      </c>
      <c r="N217" s="220">
        <v>14700</v>
      </c>
      <c r="O217" s="107" t="s">
        <v>29</v>
      </c>
      <c r="P217" s="19">
        <v>3406</v>
      </c>
    </row>
    <row r="218" spans="1:16" s="207" customFormat="1" x14ac:dyDescent="0.25">
      <c r="A218" s="119"/>
      <c r="B218" s="120"/>
      <c r="C218" s="127"/>
      <c r="D218" s="128"/>
      <c r="E218" s="122"/>
      <c r="F218" s="122"/>
      <c r="G218" s="171"/>
      <c r="H218" s="171"/>
      <c r="I218" s="200"/>
      <c r="J218" s="178"/>
      <c r="K218" s="178"/>
      <c r="L218" s="178"/>
      <c r="M218" s="107" t="s">
        <v>219</v>
      </c>
      <c r="N218" s="220">
        <v>14700</v>
      </c>
      <c r="O218" s="107" t="s">
        <v>29</v>
      </c>
      <c r="P218" s="19">
        <v>3406</v>
      </c>
    </row>
    <row r="219" spans="1:16" s="207" customFormat="1" x14ac:dyDescent="0.25">
      <c r="A219" s="119"/>
      <c r="B219" s="120"/>
      <c r="C219" s="127"/>
      <c r="D219" s="128"/>
      <c r="E219" s="122"/>
      <c r="F219" s="122"/>
      <c r="G219" s="171"/>
      <c r="H219" s="171"/>
      <c r="I219" s="200"/>
      <c r="J219" s="178"/>
      <c r="K219" s="178"/>
      <c r="L219" s="178"/>
      <c r="M219" s="107" t="s">
        <v>144</v>
      </c>
      <c r="N219" s="220">
        <v>44100</v>
      </c>
      <c r="O219" s="107" t="s">
        <v>29</v>
      </c>
      <c r="P219" s="19">
        <v>3406</v>
      </c>
    </row>
    <row r="220" spans="1:16" s="207" customFormat="1" x14ac:dyDescent="0.25">
      <c r="A220" s="119"/>
      <c r="B220" s="120"/>
      <c r="C220" s="127"/>
      <c r="D220" s="128"/>
      <c r="E220" s="122"/>
      <c r="F220" s="122"/>
      <c r="G220" s="171"/>
      <c r="H220" s="171"/>
      <c r="I220" s="200"/>
      <c r="J220" s="178"/>
      <c r="K220" s="178"/>
      <c r="L220" s="178"/>
      <c r="M220" s="107" t="s">
        <v>54</v>
      </c>
      <c r="N220" s="220">
        <v>14700</v>
      </c>
      <c r="O220" s="107" t="s">
        <v>55</v>
      </c>
      <c r="P220" s="19">
        <v>3406</v>
      </c>
    </row>
    <row r="221" spans="1:16" s="207" customFormat="1" x14ac:dyDescent="0.25">
      <c r="A221" s="119"/>
      <c r="B221" s="120"/>
      <c r="C221" s="127"/>
      <c r="D221" s="128"/>
      <c r="E221" s="122"/>
      <c r="F221" s="122"/>
      <c r="G221" s="171"/>
      <c r="H221" s="171"/>
      <c r="I221" s="200"/>
      <c r="J221" s="178"/>
      <c r="K221" s="178"/>
      <c r="L221" s="178"/>
      <c r="M221" s="107" t="s">
        <v>171</v>
      </c>
      <c r="N221" s="220">
        <v>44100</v>
      </c>
      <c r="O221" s="107" t="s">
        <v>55</v>
      </c>
      <c r="P221" s="19">
        <v>3406</v>
      </c>
    </row>
    <row r="222" spans="1:16" s="207" customFormat="1" x14ac:dyDescent="0.25">
      <c r="A222" s="119"/>
      <c r="B222" s="120"/>
      <c r="C222" s="127"/>
      <c r="D222" s="128"/>
      <c r="E222" s="122"/>
      <c r="F222" s="122"/>
      <c r="G222" s="171"/>
      <c r="H222" s="171"/>
      <c r="I222" s="200"/>
      <c r="J222" s="178"/>
      <c r="K222" s="178"/>
      <c r="L222" s="178"/>
      <c r="M222" s="107" t="s">
        <v>49</v>
      </c>
      <c r="N222" s="220">
        <v>29400</v>
      </c>
      <c r="O222" s="107" t="s">
        <v>50</v>
      </c>
      <c r="P222" s="19">
        <v>3406</v>
      </c>
    </row>
    <row r="223" spans="1:16" s="207" customFormat="1" x14ac:dyDescent="0.25">
      <c r="A223" s="119"/>
      <c r="B223" s="120"/>
      <c r="C223" s="127"/>
      <c r="D223" s="128"/>
      <c r="E223" s="122"/>
      <c r="F223" s="122"/>
      <c r="G223" s="171"/>
      <c r="H223" s="171"/>
      <c r="I223" s="200"/>
      <c r="J223" s="178"/>
      <c r="K223" s="178"/>
      <c r="L223" s="178"/>
      <c r="M223" s="107" t="s">
        <v>149</v>
      </c>
      <c r="N223" s="220">
        <v>176400</v>
      </c>
      <c r="O223" s="107" t="s">
        <v>50</v>
      </c>
      <c r="P223" s="19">
        <v>3406</v>
      </c>
    </row>
    <row r="224" spans="1:16" s="207" customFormat="1" x14ac:dyDescent="0.25">
      <c r="A224" s="119"/>
      <c r="B224" s="120"/>
      <c r="C224" s="127"/>
      <c r="D224" s="128"/>
      <c r="E224" s="122"/>
      <c r="F224" s="122"/>
      <c r="G224" s="171"/>
      <c r="H224" s="171"/>
      <c r="I224" s="200"/>
      <c r="J224" s="178"/>
      <c r="K224" s="178"/>
      <c r="L224" s="178"/>
      <c r="M224" s="107" t="s">
        <v>150</v>
      </c>
      <c r="N224" s="220">
        <v>14700</v>
      </c>
      <c r="O224" s="107" t="s">
        <v>50</v>
      </c>
      <c r="P224" s="19">
        <v>3406</v>
      </c>
    </row>
    <row r="225" spans="1:16" s="207" customFormat="1" x14ac:dyDescent="0.25">
      <c r="A225" s="119"/>
      <c r="B225" s="120"/>
      <c r="C225" s="127"/>
      <c r="D225" s="128"/>
      <c r="E225" s="122"/>
      <c r="F225" s="122"/>
      <c r="G225" s="171"/>
      <c r="H225" s="171"/>
      <c r="I225" s="200"/>
      <c r="J225" s="178"/>
      <c r="K225" s="178"/>
      <c r="L225" s="178"/>
      <c r="M225" s="107" t="s">
        <v>125</v>
      </c>
      <c r="N225" s="220">
        <f>357300-44100</f>
        <v>313200</v>
      </c>
      <c r="O225" s="107" t="s">
        <v>50</v>
      </c>
      <c r="P225" s="19">
        <v>3406</v>
      </c>
    </row>
    <row r="226" spans="1:16" s="207" customFormat="1" x14ac:dyDescent="0.25">
      <c r="A226" s="119">
        <v>2007</v>
      </c>
      <c r="B226" s="120" t="s">
        <v>999</v>
      </c>
      <c r="C226" s="127" t="s">
        <v>18</v>
      </c>
      <c r="D226" s="128">
        <v>851</v>
      </c>
      <c r="E226" s="122" t="s">
        <v>184</v>
      </c>
      <c r="F226" s="122" t="s">
        <v>185</v>
      </c>
      <c r="G226" s="171">
        <v>43903</v>
      </c>
      <c r="H226" s="171">
        <v>43903</v>
      </c>
      <c r="I226" s="200">
        <f t="shared" ref="I226:I246" si="22">H226+30</f>
        <v>43933</v>
      </c>
      <c r="J226" s="178">
        <v>12944000</v>
      </c>
      <c r="K226" s="178"/>
      <c r="L226" s="178">
        <f t="shared" ref="L226:L246" si="23">J226+K226</f>
        <v>12944000</v>
      </c>
      <c r="M226" s="107" t="s">
        <v>186</v>
      </c>
      <c r="N226" s="212">
        <v>78000</v>
      </c>
      <c r="O226" s="107" t="s">
        <v>29</v>
      </c>
      <c r="P226" s="19">
        <v>3407</v>
      </c>
    </row>
    <row r="227" spans="1:16" s="207" customFormat="1" x14ac:dyDescent="0.25">
      <c r="A227" s="119"/>
      <c r="B227" s="120"/>
      <c r="C227" s="127"/>
      <c r="D227" s="128"/>
      <c r="E227" s="122"/>
      <c r="F227" s="122"/>
      <c r="G227" s="171"/>
      <c r="H227" s="171"/>
      <c r="I227" s="200"/>
      <c r="J227" s="178"/>
      <c r="K227" s="178"/>
      <c r="L227" s="178"/>
      <c r="M227" s="107" t="s">
        <v>117</v>
      </c>
      <c r="N227" s="212">
        <v>245000</v>
      </c>
      <c r="O227" s="107" t="s">
        <v>29</v>
      </c>
      <c r="P227" s="19">
        <v>3407</v>
      </c>
    </row>
    <row r="228" spans="1:16" s="207" customFormat="1" x14ac:dyDescent="0.25">
      <c r="A228" s="119"/>
      <c r="B228" s="120"/>
      <c r="C228" s="127"/>
      <c r="D228" s="128"/>
      <c r="E228" s="122"/>
      <c r="F228" s="122"/>
      <c r="G228" s="171"/>
      <c r="H228" s="171"/>
      <c r="I228" s="200"/>
      <c r="J228" s="178"/>
      <c r="K228" s="178"/>
      <c r="L228" s="178"/>
      <c r="M228" s="107" t="s">
        <v>219</v>
      </c>
      <c r="N228" s="212">
        <v>306000</v>
      </c>
      <c r="O228" s="107" t="s">
        <v>29</v>
      </c>
      <c r="P228" s="19">
        <v>3407</v>
      </c>
    </row>
    <row r="229" spans="1:16" s="207" customFormat="1" x14ac:dyDescent="0.25">
      <c r="A229" s="119"/>
      <c r="B229" s="120"/>
      <c r="C229" s="127"/>
      <c r="D229" s="128"/>
      <c r="E229" s="122"/>
      <c r="F229" s="122"/>
      <c r="G229" s="171"/>
      <c r="H229" s="171"/>
      <c r="I229" s="200"/>
      <c r="J229" s="178"/>
      <c r="K229" s="178"/>
      <c r="L229" s="178"/>
      <c r="M229" s="107" t="s">
        <v>28</v>
      </c>
      <c r="N229" s="212">
        <v>115000</v>
      </c>
      <c r="O229" s="107" t="s">
        <v>29</v>
      </c>
      <c r="P229" s="19">
        <v>3407</v>
      </c>
    </row>
    <row r="230" spans="1:16" s="207" customFormat="1" x14ac:dyDescent="0.25">
      <c r="A230" s="119"/>
      <c r="B230" s="120"/>
      <c r="C230" s="127"/>
      <c r="D230" s="128"/>
      <c r="E230" s="122"/>
      <c r="F230" s="122"/>
      <c r="G230" s="171"/>
      <c r="H230" s="171"/>
      <c r="I230" s="200"/>
      <c r="J230" s="178"/>
      <c r="K230" s="178"/>
      <c r="L230" s="178"/>
      <c r="M230" s="107" t="s">
        <v>187</v>
      </c>
      <c r="N230" s="212">
        <v>277000</v>
      </c>
      <c r="O230" s="107" t="s">
        <v>29</v>
      </c>
      <c r="P230" s="19">
        <v>3407</v>
      </c>
    </row>
    <row r="231" spans="1:16" s="207" customFormat="1" x14ac:dyDescent="0.25">
      <c r="A231" s="119"/>
      <c r="B231" s="120"/>
      <c r="C231" s="127"/>
      <c r="D231" s="128"/>
      <c r="E231" s="122"/>
      <c r="F231" s="122"/>
      <c r="G231" s="171"/>
      <c r="H231" s="171"/>
      <c r="I231" s="200"/>
      <c r="J231" s="178"/>
      <c r="K231" s="178"/>
      <c r="L231" s="178"/>
      <c r="M231" s="107" t="s">
        <v>144</v>
      </c>
      <c r="N231" s="212">
        <v>30000</v>
      </c>
      <c r="O231" s="107" t="s">
        <v>29</v>
      </c>
      <c r="P231" s="19">
        <v>3407</v>
      </c>
    </row>
    <row r="232" spans="1:16" s="207" customFormat="1" x14ac:dyDescent="0.25">
      <c r="A232" s="119"/>
      <c r="B232" s="120"/>
      <c r="C232" s="127"/>
      <c r="D232" s="128"/>
      <c r="E232" s="122"/>
      <c r="F232" s="122"/>
      <c r="G232" s="171"/>
      <c r="H232" s="171"/>
      <c r="I232" s="200"/>
      <c r="J232" s="178"/>
      <c r="K232" s="178"/>
      <c r="L232" s="178"/>
      <c r="M232" s="107" t="s">
        <v>21</v>
      </c>
      <c r="N232" s="212">
        <v>539000</v>
      </c>
      <c r="O232" s="107" t="s">
        <v>22</v>
      </c>
      <c r="P232" s="19">
        <v>3407</v>
      </c>
    </row>
    <row r="233" spans="1:16" s="207" customFormat="1" x14ac:dyDescent="0.25">
      <c r="A233" s="119"/>
      <c r="B233" s="120"/>
      <c r="C233" s="127"/>
      <c r="D233" s="128"/>
      <c r="E233" s="122"/>
      <c r="F233" s="122"/>
      <c r="G233" s="171"/>
      <c r="H233" s="171"/>
      <c r="I233" s="200"/>
      <c r="J233" s="178"/>
      <c r="K233" s="178"/>
      <c r="L233" s="178"/>
      <c r="M233" s="107" t="s">
        <v>73</v>
      </c>
      <c r="N233" s="212">
        <v>186000</v>
      </c>
      <c r="O233" s="107" t="s">
        <v>36</v>
      </c>
      <c r="P233" s="19">
        <v>3407</v>
      </c>
    </row>
    <row r="234" spans="1:16" s="207" customFormat="1" x14ac:dyDescent="0.25">
      <c r="A234" s="119"/>
      <c r="B234" s="120"/>
      <c r="C234" s="127"/>
      <c r="D234" s="128"/>
      <c r="E234" s="122"/>
      <c r="F234" s="122"/>
      <c r="G234" s="171"/>
      <c r="H234" s="171"/>
      <c r="I234" s="200"/>
      <c r="J234" s="178"/>
      <c r="K234" s="178"/>
      <c r="L234" s="178"/>
      <c r="M234" s="107" t="s">
        <v>145</v>
      </c>
      <c r="N234" s="212">
        <v>164000</v>
      </c>
      <c r="O234" s="107" t="s">
        <v>36</v>
      </c>
      <c r="P234" s="19">
        <v>3407</v>
      </c>
    </row>
    <row r="235" spans="1:16" s="207" customFormat="1" x14ac:dyDescent="0.25">
      <c r="A235" s="119"/>
      <c r="B235" s="120"/>
      <c r="C235" s="127"/>
      <c r="D235" s="128"/>
      <c r="E235" s="122"/>
      <c r="F235" s="122"/>
      <c r="G235" s="171"/>
      <c r="H235" s="171"/>
      <c r="I235" s="200"/>
      <c r="J235" s="178"/>
      <c r="K235" s="178"/>
      <c r="L235" s="178"/>
      <c r="M235" s="107" t="s">
        <v>35</v>
      </c>
      <c r="N235" s="212">
        <v>6403000</v>
      </c>
      <c r="O235" s="107" t="s">
        <v>36</v>
      </c>
      <c r="P235" s="19">
        <v>3407</v>
      </c>
    </row>
    <row r="236" spans="1:16" s="207" customFormat="1" x14ac:dyDescent="0.25">
      <c r="A236" s="119"/>
      <c r="B236" s="120"/>
      <c r="C236" s="127"/>
      <c r="D236" s="128"/>
      <c r="E236" s="122"/>
      <c r="F236" s="122"/>
      <c r="G236" s="171"/>
      <c r="H236" s="171"/>
      <c r="I236" s="200"/>
      <c r="J236" s="178"/>
      <c r="K236" s="178"/>
      <c r="L236" s="178"/>
      <c r="M236" s="107" t="s">
        <v>121</v>
      </c>
      <c r="N236" s="212">
        <v>395000</v>
      </c>
      <c r="O236" s="107" t="s">
        <v>36</v>
      </c>
      <c r="P236" s="19">
        <v>3407</v>
      </c>
    </row>
    <row r="237" spans="1:16" s="207" customFormat="1" x14ac:dyDescent="0.25">
      <c r="A237" s="119"/>
      <c r="B237" s="120"/>
      <c r="C237" s="127"/>
      <c r="D237" s="128"/>
      <c r="E237" s="122"/>
      <c r="F237" s="122"/>
      <c r="G237" s="171"/>
      <c r="H237" s="171"/>
      <c r="I237" s="200"/>
      <c r="J237" s="178"/>
      <c r="K237" s="178"/>
      <c r="L237" s="178"/>
      <c r="M237" s="107" t="s">
        <v>148</v>
      </c>
      <c r="N237" s="212">
        <v>1089000</v>
      </c>
      <c r="O237" s="107" t="s">
        <v>36</v>
      </c>
      <c r="P237" s="19">
        <v>3407</v>
      </c>
    </row>
    <row r="238" spans="1:16" s="207" customFormat="1" x14ac:dyDescent="0.25">
      <c r="A238" s="119"/>
      <c r="B238" s="120"/>
      <c r="C238" s="127"/>
      <c r="D238" s="128"/>
      <c r="E238" s="122"/>
      <c r="F238" s="122"/>
      <c r="G238" s="171"/>
      <c r="H238" s="171"/>
      <c r="I238" s="200"/>
      <c r="J238" s="178"/>
      <c r="K238" s="178"/>
      <c r="L238" s="178"/>
      <c r="M238" s="107" t="s">
        <v>147</v>
      </c>
      <c r="N238" s="212">
        <v>349000</v>
      </c>
      <c r="O238" s="107" t="s">
        <v>36</v>
      </c>
      <c r="P238" s="19">
        <v>3407</v>
      </c>
    </row>
    <row r="239" spans="1:16" s="207" customFormat="1" x14ac:dyDescent="0.25">
      <c r="A239" s="119"/>
      <c r="B239" s="120"/>
      <c r="C239" s="127"/>
      <c r="D239" s="128"/>
      <c r="E239" s="122"/>
      <c r="F239" s="122"/>
      <c r="G239" s="171"/>
      <c r="H239" s="171"/>
      <c r="I239" s="200"/>
      <c r="J239" s="178"/>
      <c r="K239" s="178"/>
      <c r="L239" s="178"/>
      <c r="M239" s="107" t="s">
        <v>149</v>
      </c>
      <c r="N239" s="212">
        <v>457000</v>
      </c>
      <c r="O239" s="107" t="s">
        <v>50</v>
      </c>
      <c r="P239" s="19">
        <v>3407</v>
      </c>
    </row>
    <row r="240" spans="1:16" s="207" customFormat="1" x14ac:dyDescent="0.25">
      <c r="A240" s="119"/>
      <c r="B240" s="120"/>
      <c r="C240" s="127"/>
      <c r="D240" s="128"/>
      <c r="E240" s="122"/>
      <c r="F240" s="122"/>
      <c r="G240" s="171"/>
      <c r="H240" s="171"/>
      <c r="I240" s="200"/>
      <c r="J240" s="178"/>
      <c r="K240" s="178"/>
      <c r="L240" s="178"/>
      <c r="M240" s="107" t="s">
        <v>125</v>
      </c>
      <c r="N240" s="212">
        <v>1576000</v>
      </c>
      <c r="O240" s="107" t="s">
        <v>50</v>
      </c>
      <c r="P240" s="19">
        <v>3407</v>
      </c>
    </row>
    <row r="241" spans="1:16" s="207" customFormat="1" x14ac:dyDescent="0.25">
      <c r="A241" s="119"/>
      <c r="B241" s="120"/>
      <c r="C241" s="127"/>
      <c r="D241" s="128"/>
      <c r="E241" s="122"/>
      <c r="F241" s="122"/>
      <c r="G241" s="171"/>
      <c r="H241" s="171"/>
      <c r="I241" s="200"/>
      <c r="J241" s="178"/>
      <c r="K241" s="178"/>
      <c r="L241" s="178"/>
      <c r="M241" s="107" t="s">
        <v>150</v>
      </c>
      <c r="N241" s="212">
        <v>15000</v>
      </c>
      <c r="O241" s="107" t="s">
        <v>50</v>
      </c>
      <c r="P241" s="19">
        <v>3407</v>
      </c>
    </row>
    <row r="242" spans="1:16" s="207" customFormat="1" x14ac:dyDescent="0.25">
      <c r="A242" s="119"/>
      <c r="B242" s="120"/>
      <c r="C242" s="127"/>
      <c r="D242" s="128"/>
      <c r="E242" s="122"/>
      <c r="F242" s="122"/>
      <c r="G242" s="171"/>
      <c r="H242" s="171"/>
      <c r="I242" s="200"/>
      <c r="J242" s="178"/>
      <c r="K242" s="178"/>
      <c r="L242" s="178"/>
      <c r="M242" s="107" t="s">
        <v>44</v>
      </c>
      <c r="N242" s="212">
        <v>720000</v>
      </c>
      <c r="O242" s="107" t="s">
        <v>99</v>
      </c>
      <c r="P242" s="19">
        <v>3407</v>
      </c>
    </row>
    <row r="243" spans="1:16" s="207" customFormat="1" x14ac:dyDescent="0.25">
      <c r="A243" s="158">
        <v>2008</v>
      </c>
      <c r="B243" s="219" t="s">
        <v>1000</v>
      </c>
      <c r="C243" s="49" t="s">
        <v>18</v>
      </c>
      <c r="D243" s="240">
        <v>17001698766949</v>
      </c>
      <c r="E243" s="35" t="s">
        <v>192</v>
      </c>
      <c r="F243" s="35" t="s">
        <v>1001</v>
      </c>
      <c r="G243" s="230">
        <v>43849</v>
      </c>
      <c r="H243" s="230">
        <v>43915</v>
      </c>
      <c r="I243" s="198">
        <f t="shared" si="22"/>
        <v>43945</v>
      </c>
      <c r="J243" s="199">
        <v>2700000</v>
      </c>
      <c r="K243" s="220">
        <v>513000</v>
      </c>
      <c r="L243" s="210">
        <f t="shared" si="23"/>
        <v>3213000</v>
      </c>
      <c r="M243" s="107" t="s">
        <v>289</v>
      </c>
      <c r="N243" s="212">
        <f>J243</f>
        <v>2700000</v>
      </c>
      <c r="O243" s="107" t="s">
        <v>29</v>
      </c>
      <c r="P243" s="254"/>
    </row>
    <row r="244" spans="1:16" s="207" customFormat="1" x14ac:dyDescent="0.25">
      <c r="A244" s="158">
        <v>2009</v>
      </c>
      <c r="B244" s="219" t="s">
        <v>1002</v>
      </c>
      <c r="C244" s="49" t="s">
        <v>18</v>
      </c>
      <c r="D244" s="240">
        <v>4700301</v>
      </c>
      <c r="E244" s="35" t="s">
        <v>1003</v>
      </c>
      <c r="F244" s="35" t="s">
        <v>1004</v>
      </c>
      <c r="G244" s="230">
        <v>43864</v>
      </c>
      <c r="H244" s="230">
        <v>43915</v>
      </c>
      <c r="I244" s="198">
        <f t="shared" si="22"/>
        <v>43945</v>
      </c>
      <c r="J244" s="203">
        <v>2272.36</v>
      </c>
      <c r="K244" s="252"/>
      <c r="L244" s="224">
        <f t="shared" si="23"/>
        <v>2272.36</v>
      </c>
      <c r="M244" s="107" t="s">
        <v>60</v>
      </c>
      <c r="N244" s="212">
        <f t="shared" ref="N244:N246" si="24">J244</f>
        <v>2272.36</v>
      </c>
      <c r="O244" s="107" t="s">
        <v>55</v>
      </c>
      <c r="P244" s="19">
        <v>3387</v>
      </c>
    </row>
    <row r="245" spans="1:16" s="207" customFormat="1" x14ac:dyDescent="0.25">
      <c r="A245" s="158">
        <v>2010</v>
      </c>
      <c r="B245" s="219" t="s">
        <v>1005</v>
      </c>
      <c r="C245" s="49" t="s">
        <v>18</v>
      </c>
      <c r="D245" s="240">
        <v>135046</v>
      </c>
      <c r="E245" s="35" t="s">
        <v>1006</v>
      </c>
      <c r="F245" s="35" t="s">
        <v>1007</v>
      </c>
      <c r="G245" s="230">
        <v>43915</v>
      </c>
      <c r="H245" s="230">
        <v>43915</v>
      </c>
      <c r="I245" s="198">
        <f t="shared" si="22"/>
        <v>43945</v>
      </c>
      <c r="J245" s="199">
        <v>467640</v>
      </c>
      <c r="K245" s="220"/>
      <c r="L245" s="210">
        <f t="shared" si="23"/>
        <v>467640</v>
      </c>
      <c r="M245" s="107" t="s">
        <v>154</v>
      </c>
      <c r="N245" s="212">
        <f t="shared" si="24"/>
        <v>467640</v>
      </c>
      <c r="O245" s="107" t="s">
        <v>55</v>
      </c>
      <c r="P245" s="19">
        <v>3408</v>
      </c>
    </row>
    <row r="246" spans="1:16" s="207" customFormat="1" x14ac:dyDescent="0.25">
      <c r="A246" s="158">
        <v>2011</v>
      </c>
      <c r="B246" s="219" t="s">
        <v>1008</v>
      </c>
      <c r="C246" s="49" t="s">
        <v>18</v>
      </c>
      <c r="D246" s="240">
        <v>135047</v>
      </c>
      <c r="E246" s="35" t="s">
        <v>1006</v>
      </c>
      <c r="F246" s="35" t="s">
        <v>1007</v>
      </c>
      <c r="G246" s="230">
        <v>43915</v>
      </c>
      <c r="H246" s="230">
        <v>43915</v>
      </c>
      <c r="I246" s="198">
        <f t="shared" si="22"/>
        <v>43945</v>
      </c>
      <c r="J246" s="199">
        <v>467460</v>
      </c>
      <c r="K246" s="220"/>
      <c r="L246" s="210">
        <f t="shared" si="23"/>
        <v>467460</v>
      </c>
      <c r="M246" s="107" t="s">
        <v>94</v>
      </c>
      <c r="N246" s="212">
        <f t="shared" si="24"/>
        <v>467460</v>
      </c>
      <c r="O246" s="107" t="s">
        <v>95</v>
      </c>
      <c r="P246" s="19">
        <v>3409</v>
      </c>
    </row>
    <row r="247" spans="1:16" s="207" customFormat="1" x14ac:dyDescent="0.25">
      <c r="A247" s="158">
        <v>2012</v>
      </c>
      <c r="B247" s="219" t="s">
        <v>1009</v>
      </c>
      <c r="C247" s="49" t="s">
        <v>18</v>
      </c>
      <c r="D247" s="75">
        <v>5283593</v>
      </c>
      <c r="E247" s="35" t="s">
        <v>967</v>
      </c>
      <c r="F247" s="35" t="s">
        <v>1010</v>
      </c>
      <c r="G247" s="230">
        <v>43908</v>
      </c>
      <c r="H247" s="230">
        <v>43916</v>
      </c>
      <c r="I247" s="198">
        <v>43946</v>
      </c>
      <c r="J247" s="199">
        <v>86778200</v>
      </c>
      <c r="K247" s="220"/>
      <c r="L247" s="210">
        <v>86778200</v>
      </c>
      <c r="M247" s="107" t="s">
        <v>79</v>
      </c>
      <c r="N247" s="212">
        <f>J247</f>
        <v>86778200</v>
      </c>
      <c r="O247" s="107" t="s">
        <v>55</v>
      </c>
      <c r="P247" s="19">
        <v>3410</v>
      </c>
    </row>
    <row r="248" spans="1:16" s="207" customFormat="1" x14ac:dyDescent="0.25">
      <c r="A248" s="158">
        <v>2013</v>
      </c>
      <c r="B248" s="219" t="s">
        <v>1011</v>
      </c>
      <c r="C248" s="49" t="s">
        <v>18</v>
      </c>
      <c r="D248" s="240" t="s">
        <v>1012</v>
      </c>
      <c r="E248" s="35" t="s">
        <v>647</v>
      </c>
      <c r="F248" s="35" t="s">
        <v>1013</v>
      </c>
      <c r="G248" s="230">
        <v>43916</v>
      </c>
      <c r="H248" s="230">
        <v>43916</v>
      </c>
      <c r="I248" s="198">
        <v>43946</v>
      </c>
      <c r="J248" s="199">
        <v>24833870</v>
      </c>
      <c r="K248" s="220"/>
      <c r="L248" s="210">
        <v>24833870</v>
      </c>
      <c r="M248" s="107" t="s">
        <v>94</v>
      </c>
      <c r="N248" s="212">
        <f>J248</f>
        <v>24833870</v>
      </c>
      <c r="O248" s="107" t="s">
        <v>95</v>
      </c>
      <c r="P248" s="19">
        <v>3411</v>
      </c>
    </row>
    <row r="249" spans="1:16" s="207" customFormat="1" x14ac:dyDescent="0.25">
      <c r="A249" s="158">
        <v>2014</v>
      </c>
      <c r="B249" s="219" t="s">
        <v>1014</v>
      </c>
      <c r="C249" s="49" t="s">
        <v>18</v>
      </c>
      <c r="D249" s="160" t="s">
        <v>1015</v>
      </c>
      <c r="E249" s="35" t="s">
        <v>601</v>
      </c>
      <c r="F249" s="35" t="s">
        <v>1016</v>
      </c>
      <c r="G249" s="230">
        <v>43916</v>
      </c>
      <c r="H249" s="230">
        <v>43917</v>
      </c>
      <c r="I249" s="198">
        <f t="shared" ref="I249:I302" si="25">H249+30</f>
        <v>43947</v>
      </c>
      <c r="J249" s="199">
        <v>14950000</v>
      </c>
      <c r="K249" s="220"/>
      <c r="L249" s="210">
        <f t="shared" ref="L249:L303" si="26">J249+K249</f>
        <v>14950000</v>
      </c>
      <c r="M249" s="107" t="s">
        <v>289</v>
      </c>
      <c r="N249" s="212">
        <f t="shared" ref="N249:N254" si="27">J249</f>
        <v>14950000</v>
      </c>
      <c r="O249" s="107" t="s">
        <v>1017</v>
      </c>
      <c r="P249" s="19">
        <v>3412</v>
      </c>
    </row>
    <row r="250" spans="1:16" s="207" customFormat="1" x14ac:dyDescent="0.25">
      <c r="A250" s="158">
        <v>2015</v>
      </c>
      <c r="B250" s="219" t="s">
        <v>1018</v>
      </c>
      <c r="C250" s="49" t="s">
        <v>18</v>
      </c>
      <c r="D250" s="107"/>
      <c r="E250" s="35" t="s">
        <v>1749</v>
      </c>
      <c r="F250" s="35" t="s">
        <v>1021</v>
      </c>
      <c r="G250" s="230">
        <v>43916</v>
      </c>
      <c r="H250" s="230">
        <v>43917</v>
      </c>
      <c r="I250" s="198">
        <f t="shared" si="25"/>
        <v>43947</v>
      </c>
      <c r="J250" s="199">
        <v>652200</v>
      </c>
      <c r="K250" s="220"/>
      <c r="L250" s="210">
        <f t="shared" si="26"/>
        <v>652200</v>
      </c>
      <c r="M250" s="107" t="s">
        <v>219</v>
      </c>
      <c r="N250" s="212">
        <f t="shared" si="27"/>
        <v>652200</v>
      </c>
      <c r="O250" s="107" t="s">
        <v>29</v>
      </c>
      <c r="P250" s="19" t="s">
        <v>1750</v>
      </c>
    </row>
    <row r="251" spans="1:16" s="207" customFormat="1" x14ac:dyDescent="0.25">
      <c r="A251" s="158">
        <v>2016</v>
      </c>
      <c r="B251" s="219" t="s">
        <v>1049</v>
      </c>
      <c r="C251" s="49" t="s">
        <v>18</v>
      </c>
      <c r="D251" s="240" t="s">
        <v>1050</v>
      </c>
      <c r="E251" s="35" t="s">
        <v>647</v>
      </c>
      <c r="F251" s="35" t="s">
        <v>1051</v>
      </c>
      <c r="G251" s="230">
        <v>43917</v>
      </c>
      <c r="H251" s="230">
        <v>43917</v>
      </c>
      <c r="I251" s="198">
        <f t="shared" si="25"/>
        <v>43947</v>
      </c>
      <c r="J251" s="199">
        <v>26217166</v>
      </c>
      <c r="K251" s="220"/>
      <c r="L251" s="210">
        <f t="shared" si="26"/>
        <v>26217166</v>
      </c>
      <c r="M251" s="255"/>
      <c r="N251" s="212">
        <f t="shared" si="27"/>
        <v>26217166</v>
      </c>
      <c r="O251" s="255"/>
      <c r="P251" s="19">
        <v>3413</v>
      </c>
    </row>
    <row r="252" spans="1:16" s="207" customFormat="1" x14ac:dyDescent="0.25">
      <c r="A252" s="158">
        <v>2017</v>
      </c>
      <c r="B252" s="219" t="s">
        <v>1052</v>
      </c>
      <c r="C252" s="49" t="s">
        <v>18</v>
      </c>
      <c r="D252" s="240">
        <v>36</v>
      </c>
      <c r="E252" s="35" t="s">
        <v>1053</v>
      </c>
      <c r="F252" s="35" t="s">
        <v>1054</v>
      </c>
      <c r="G252" s="230">
        <v>43907</v>
      </c>
      <c r="H252" s="230">
        <v>43917</v>
      </c>
      <c r="I252" s="198">
        <f t="shared" si="25"/>
        <v>43947</v>
      </c>
      <c r="J252" s="199">
        <v>41000000</v>
      </c>
      <c r="K252" s="220">
        <v>7790000</v>
      </c>
      <c r="L252" s="210">
        <f t="shared" si="26"/>
        <v>48790000</v>
      </c>
      <c r="M252" s="107" t="s">
        <v>94</v>
      </c>
      <c r="N252" s="212">
        <f t="shared" si="27"/>
        <v>41000000</v>
      </c>
      <c r="O252" s="107" t="s">
        <v>95</v>
      </c>
      <c r="P252" s="19">
        <v>3415</v>
      </c>
    </row>
    <row r="253" spans="1:16" s="207" customFormat="1" x14ac:dyDescent="0.25">
      <c r="A253" s="158">
        <v>2018</v>
      </c>
      <c r="B253" s="219" t="s">
        <v>1055</v>
      </c>
      <c r="C253" s="49" t="s">
        <v>18</v>
      </c>
      <c r="D253" s="240">
        <v>35</v>
      </c>
      <c r="E253" s="35" t="s">
        <v>1053</v>
      </c>
      <c r="F253" s="35" t="s">
        <v>1054</v>
      </c>
      <c r="G253" s="230">
        <v>43907</v>
      </c>
      <c r="H253" s="230">
        <v>43917</v>
      </c>
      <c r="I253" s="198">
        <f t="shared" si="25"/>
        <v>43947</v>
      </c>
      <c r="J253" s="199">
        <v>39600000</v>
      </c>
      <c r="K253" s="220">
        <v>7524000</v>
      </c>
      <c r="L253" s="210">
        <f t="shared" si="26"/>
        <v>47124000</v>
      </c>
      <c r="M253" s="107" t="s">
        <v>204</v>
      </c>
      <c r="N253" s="212">
        <f t="shared" si="27"/>
        <v>39600000</v>
      </c>
      <c r="O253" s="107" t="s">
        <v>195</v>
      </c>
      <c r="P253" s="19">
        <v>3416</v>
      </c>
    </row>
    <row r="254" spans="1:16" s="207" customFormat="1" x14ac:dyDescent="0.25">
      <c r="A254" s="158">
        <v>2019</v>
      </c>
      <c r="B254" s="219" t="s">
        <v>1056</v>
      </c>
      <c r="C254" s="49" t="s">
        <v>18</v>
      </c>
      <c r="D254" s="240" t="s">
        <v>1057</v>
      </c>
      <c r="E254" s="35" t="s">
        <v>647</v>
      </c>
      <c r="F254" s="35" t="s">
        <v>1751</v>
      </c>
      <c r="G254" s="230">
        <v>43917</v>
      </c>
      <c r="H254" s="230">
        <v>43917</v>
      </c>
      <c r="I254" s="198">
        <f t="shared" si="25"/>
        <v>43947</v>
      </c>
      <c r="J254" s="199">
        <v>64983225</v>
      </c>
      <c r="K254" s="220"/>
      <c r="L254" s="210">
        <f t="shared" si="26"/>
        <v>64983225</v>
      </c>
      <c r="M254" s="107" t="s">
        <v>279</v>
      </c>
      <c r="N254" s="212">
        <f t="shared" si="27"/>
        <v>64983225</v>
      </c>
      <c r="O254" s="107" t="s">
        <v>36</v>
      </c>
      <c r="P254" s="19">
        <v>3417</v>
      </c>
    </row>
    <row r="255" spans="1:16" s="207" customFormat="1" x14ac:dyDescent="0.25">
      <c r="A255" s="119">
        <v>2020</v>
      </c>
      <c r="B255" s="120" t="s">
        <v>1059</v>
      </c>
      <c r="C255" s="127" t="s">
        <v>18</v>
      </c>
      <c r="D255" s="128">
        <v>4357</v>
      </c>
      <c r="E255" s="122" t="s">
        <v>259</v>
      </c>
      <c r="F255" s="122" t="s">
        <v>1060</v>
      </c>
      <c r="G255" s="171">
        <v>43920</v>
      </c>
      <c r="H255" s="171">
        <v>43920</v>
      </c>
      <c r="I255" s="200">
        <f t="shared" si="25"/>
        <v>43950</v>
      </c>
      <c r="J255" s="178">
        <v>311250</v>
      </c>
      <c r="K255" s="178">
        <v>24900</v>
      </c>
      <c r="L255" s="178">
        <f t="shared" si="26"/>
        <v>336150</v>
      </c>
      <c r="M255" s="107" t="s">
        <v>44</v>
      </c>
      <c r="N255" s="212">
        <v>72625</v>
      </c>
      <c r="O255" s="107" t="s">
        <v>99</v>
      </c>
      <c r="P255" s="19">
        <v>3418</v>
      </c>
    </row>
    <row r="256" spans="1:16" s="207" customFormat="1" x14ac:dyDescent="0.25">
      <c r="A256" s="119"/>
      <c r="B256" s="120"/>
      <c r="C256" s="127"/>
      <c r="D256" s="128"/>
      <c r="E256" s="122"/>
      <c r="F256" s="122"/>
      <c r="G256" s="171"/>
      <c r="H256" s="171"/>
      <c r="I256" s="200"/>
      <c r="J256" s="178"/>
      <c r="K256" s="178"/>
      <c r="L256" s="178"/>
      <c r="M256" s="107" t="s">
        <v>149</v>
      </c>
      <c r="N256" s="212">
        <v>166000</v>
      </c>
      <c r="O256" s="107" t="s">
        <v>50</v>
      </c>
      <c r="P256" s="19">
        <v>3418</v>
      </c>
    </row>
    <row r="257" spans="1:16" s="207" customFormat="1" x14ac:dyDescent="0.25">
      <c r="A257" s="119"/>
      <c r="B257" s="120"/>
      <c r="C257" s="127"/>
      <c r="D257" s="128"/>
      <c r="E257" s="122"/>
      <c r="F257" s="122"/>
      <c r="G257" s="171"/>
      <c r="H257" s="171"/>
      <c r="I257" s="200"/>
      <c r="J257" s="178"/>
      <c r="K257" s="178"/>
      <c r="L257" s="178"/>
      <c r="M257" s="107" t="s">
        <v>125</v>
      </c>
      <c r="N257" s="212">
        <v>72625</v>
      </c>
      <c r="O257" s="107" t="s">
        <v>50</v>
      </c>
      <c r="P257" s="19">
        <v>3418</v>
      </c>
    </row>
    <row r="258" spans="1:16" s="207" customFormat="1" x14ac:dyDescent="0.25">
      <c r="A258" s="119">
        <v>2021</v>
      </c>
      <c r="B258" s="120" t="s">
        <v>1061</v>
      </c>
      <c r="C258" s="127" t="s">
        <v>18</v>
      </c>
      <c r="D258" s="128">
        <v>4356</v>
      </c>
      <c r="E258" s="122" t="s">
        <v>259</v>
      </c>
      <c r="F258" s="122" t="s">
        <v>907</v>
      </c>
      <c r="G258" s="171">
        <v>43920</v>
      </c>
      <c r="H258" s="171">
        <v>43920</v>
      </c>
      <c r="I258" s="200">
        <f t="shared" si="25"/>
        <v>43950</v>
      </c>
      <c r="J258" s="178">
        <v>205590</v>
      </c>
      <c r="K258" s="178">
        <v>16447</v>
      </c>
      <c r="L258" s="178">
        <f t="shared" si="26"/>
        <v>222037</v>
      </c>
      <c r="M258" s="107" t="s">
        <v>121</v>
      </c>
      <c r="N258" s="212">
        <v>107690</v>
      </c>
      <c r="O258" s="107" t="s">
        <v>36</v>
      </c>
      <c r="P258" s="19">
        <v>3419</v>
      </c>
    </row>
    <row r="259" spans="1:16" s="207" customFormat="1" x14ac:dyDescent="0.25">
      <c r="A259" s="119"/>
      <c r="B259" s="120"/>
      <c r="C259" s="127"/>
      <c r="D259" s="128"/>
      <c r="E259" s="122"/>
      <c r="F259" s="122"/>
      <c r="G259" s="171"/>
      <c r="H259" s="171"/>
      <c r="I259" s="200"/>
      <c r="J259" s="178"/>
      <c r="K259" s="178"/>
      <c r="L259" s="178"/>
      <c r="M259" s="107" t="s">
        <v>148</v>
      </c>
      <c r="N259" s="212">
        <v>48950</v>
      </c>
      <c r="O259" s="107" t="s">
        <v>36</v>
      </c>
      <c r="P259" s="19">
        <v>3419</v>
      </c>
    </row>
    <row r="260" spans="1:16" s="207" customFormat="1" x14ac:dyDescent="0.25">
      <c r="A260" s="119"/>
      <c r="B260" s="120"/>
      <c r="C260" s="127"/>
      <c r="D260" s="128"/>
      <c r="E260" s="122"/>
      <c r="F260" s="122"/>
      <c r="G260" s="171"/>
      <c r="H260" s="171"/>
      <c r="I260" s="200"/>
      <c r="J260" s="178"/>
      <c r="K260" s="178"/>
      <c r="L260" s="178"/>
      <c r="M260" s="107" t="s">
        <v>278</v>
      </c>
      <c r="N260" s="212">
        <v>48950</v>
      </c>
      <c r="O260" s="107" t="s">
        <v>36</v>
      </c>
      <c r="P260" s="19">
        <v>3419</v>
      </c>
    </row>
    <row r="261" spans="1:16" s="207" customFormat="1" x14ac:dyDescent="0.25">
      <c r="A261" s="158">
        <v>2022</v>
      </c>
      <c r="B261" s="219" t="s">
        <v>1062</v>
      </c>
      <c r="C261" s="49" t="s">
        <v>18</v>
      </c>
      <c r="D261" s="160" t="s">
        <v>1015</v>
      </c>
      <c r="E261" s="35" t="s">
        <v>1063</v>
      </c>
      <c r="F261" s="35" t="s">
        <v>1064</v>
      </c>
      <c r="G261" s="230">
        <v>43916</v>
      </c>
      <c r="H261" s="230">
        <v>43920</v>
      </c>
      <c r="I261" s="198">
        <f t="shared" si="25"/>
        <v>43950</v>
      </c>
      <c r="J261" s="199">
        <v>480000</v>
      </c>
      <c r="K261" s="220"/>
      <c r="L261" s="210">
        <f t="shared" si="26"/>
        <v>480000</v>
      </c>
      <c r="M261" s="107" t="s">
        <v>289</v>
      </c>
      <c r="N261" s="212">
        <f>J261</f>
        <v>480000</v>
      </c>
      <c r="O261" s="107" t="s">
        <v>29</v>
      </c>
      <c r="P261" s="19">
        <v>3420</v>
      </c>
    </row>
    <row r="262" spans="1:16" s="207" customFormat="1" x14ac:dyDescent="0.25">
      <c r="A262" s="158">
        <v>2023</v>
      </c>
      <c r="B262" s="219" t="s">
        <v>1065</v>
      </c>
      <c r="C262" s="49" t="s">
        <v>18</v>
      </c>
      <c r="D262" s="240" t="s">
        <v>1066</v>
      </c>
      <c r="E262" s="35" t="s">
        <v>647</v>
      </c>
      <c r="F262" s="35" t="s">
        <v>1067</v>
      </c>
      <c r="G262" s="230">
        <v>43920</v>
      </c>
      <c r="H262" s="230">
        <v>43920</v>
      </c>
      <c r="I262" s="198">
        <f t="shared" si="25"/>
        <v>43950</v>
      </c>
      <c r="J262" s="199">
        <v>2300000</v>
      </c>
      <c r="K262" s="220"/>
      <c r="L262" s="210">
        <f t="shared" si="26"/>
        <v>2300000</v>
      </c>
      <c r="M262" s="107" t="s">
        <v>54</v>
      </c>
      <c r="N262" s="212">
        <f t="shared" ref="N262:N303" si="28">J262</f>
        <v>2300000</v>
      </c>
      <c r="O262" s="107" t="s">
        <v>55</v>
      </c>
      <c r="P262" s="19">
        <v>3421</v>
      </c>
    </row>
    <row r="263" spans="1:16" s="207" customFormat="1" x14ac:dyDescent="0.25">
      <c r="A263" s="158">
        <v>2024</v>
      </c>
      <c r="B263" s="219" t="s">
        <v>1068</v>
      </c>
      <c r="C263" s="49" t="s">
        <v>18</v>
      </c>
      <c r="D263" s="240" t="s">
        <v>1069</v>
      </c>
      <c r="E263" s="35" t="s">
        <v>647</v>
      </c>
      <c r="F263" s="35" t="s">
        <v>1070</v>
      </c>
      <c r="G263" s="230">
        <v>43920</v>
      </c>
      <c r="H263" s="230">
        <v>43920</v>
      </c>
      <c r="I263" s="198">
        <f t="shared" si="25"/>
        <v>43950</v>
      </c>
      <c r="J263" s="199">
        <v>34059300</v>
      </c>
      <c r="K263" s="220"/>
      <c r="L263" s="210">
        <f t="shared" si="26"/>
        <v>34059300</v>
      </c>
      <c r="M263" s="107" t="s">
        <v>79</v>
      </c>
      <c r="N263" s="212">
        <f t="shared" si="28"/>
        <v>34059300</v>
      </c>
      <c r="O263" s="107" t="s">
        <v>55</v>
      </c>
      <c r="P263" s="19">
        <v>3422</v>
      </c>
    </row>
    <row r="264" spans="1:16" s="207" customFormat="1" x14ac:dyDescent="0.25">
      <c r="A264" s="119">
        <v>2025</v>
      </c>
      <c r="B264" s="120" t="s">
        <v>1071</v>
      </c>
      <c r="C264" s="127" t="s">
        <v>18</v>
      </c>
      <c r="D264" s="128">
        <v>861</v>
      </c>
      <c r="E264" s="122" t="s">
        <v>184</v>
      </c>
      <c r="F264" s="122" t="s">
        <v>185</v>
      </c>
      <c r="G264" s="171">
        <v>43917</v>
      </c>
      <c r="H264" s="171">
        <v>43920</v>
      </c>
      <c r="I264" s="200">
        <f t="shared" si="25"/>
        <v>43950</v>
      </c>
      <c r="J264" s="178">
        <v>9346000</v>
      </c>
      <c r="K264" s="178"/>
      <c r="L264" s="178">
        <f t="shared" si="26"/>
        <v>9346000</v>
      </c>
      <c r="M264" s="107" t="s">
        <v>186</v>
      </c>
      <c r="N264" s="212">
        <v>185000</v>
      </c>
      <c r="O264" s="107" t="s">
        <v>29</v>
      </c>
      <c r="P264" s="19">
        <v>3423</v>
      </c>
    </row>
    <row r="265" spans="1:16" s="207" customFormat="1" x14ac:dyDescent="0.25">
      <c r="A265" s="119"/>
      <c r="B265" s="120"/>
      <c r="C265" s="127"/>
      <c r="D265" s="128"/>
      <c r="E265" s="122"/>
      <c r="F265" s="122"/>
      <c r="G265" s="171"/>
      <c r="H265" s="171"/>
      <c r="I265" s="200"/>
      <c r="J265" s="178"/>
      <c r="K265" s="178"/>
      <c r="L265" s="178"/>
      <c r="M265" s="107" t="s">
        <v>117</v>
      </c>
      <c r="N265" s="212">
        <v>190000</v>
      </c>
      <c r="O265" s="107" t="s">
        <v>29</v>
      </c>
      <c r="P265" s="19">
        <v>3423</v>
      </c>
    </row>
    <row r="266" spans="1:16" s="207" customFormat="1" x14ac:dyDescent="0.25">
      <c r="A266" s="119"/>
      <c r="B266" s="120"/>
      <c r="C266" s="127"/>
      <c r="D266" s="128"/>
      <c r="E266" s="122"/>
      <c r="F266" s="122"/>
      <c r="G266" s="171"/>
      <c r="H266" s="171"/>
      <c r="I266" s="200"/>
      <c r="J266" s="178"/>
      <c r="K266" s="178"/>
      <c r="L266" s="178"/>
      <c r="M266" s="107" t="s">
        <v>289</v>
      </c>
      <c r="N266" s="212">
        <v>75000</v>
      </c>
      <c r="O266" s="107" t="s">
        <v>29</v>
      </c>
      <c r="P266" s="19">
        <v>3423</v>
      </c>
    </row>
    <row r="267" spans="1:16" s="207" customFormat="1" x14ac:dyDescent="0.25">
      <c r="A267" s="119"/>
      <c r="B267" s="120"/>
      <c r="C267" s="127"/>
      <c r="D267" s="128"/>
      <c r="E267" s="122"/>
      <c r="F267" s="122"/>
      <c r="G267" s="171"/>
      <c r="H267" s="171"/>
      <c r="I267" s="200"/>
      <c r="J267" s="178"/>
      <c r="K267" s="178"/>
      <c r="L267" s="178"/>
      <c r="M267" s="107" t="s">
        <v>219</v>
      </c>
      <c r="N267" s="212">
        <v>181000</v>
      </c>
      <c r="O267" s="107" t="s">
        <v>29</v>
      </c>
      <c r="P267" s="19">
        <v>3423</v>
      </c>
    </row>
    <row r="268" spans="1:16" s="207" customFormat="1" x14ac:dyDescent="0.25">
      <c r="A268" s="119"/>
      <c r="B268" s="120"/>
      <c r="C268" s="127"/>
      <c r="D268" s="128"/>
      <c r="E268" s="122"/>
      <c r="F268" s="122"/>
      <c r="G268" s="171"/>
      <c r="H268" s="171"/>
      <c r="I268" s="200"/>
      <c r="J268" s="178"/>
      <c r="K268" s="178"/>
      <c r="L268" s="178"/>
      <c r="M268" s="107" t="s">
        <v>28</v>
      </c>
      <c r="N268" s="212">
        <v>208000</v>
      </c>
      <c r="O268" s="107" t="s">
        <v>29</v>
      </c>
      <c r="P268" s="19">
        <v>3423</v>
      </c>
    </row>
    <row r="269" spans="1:16" s="207" customFormat="1" x14ac:dyDescent="0.25">
      <c r="A269" s="119"/>
      <c r="B269" s="120"/>
      <c r="C269" s="127"/>
      <c r="D269" s="128"/>
      <c r="E269" s="122"/>
      <c r="F269" s="122"/>
      <c r="G269" s="171"/>
      <c r="H269" s="171"/>
      <c r="I269" s="200"/>
      <c r="J269" s="178"/>
      <c r="K269" s="178"/>
      <c r="L269" s="178"/>
      <c r="M269" s="107" t="s">
        <v>187</v>
      </c>
      <c r="N269" s="212">
        <v>452000</v>
      </c>
      <c r="O269" s="107" t="s">
        <v>29</v>
      </c>
      <c r="P269" s="19">
        <v>3423</v>
      </c>
    </row>
    <row r="270" spans="1:16" s="207" customFormat="1" x14ac:dyDescent="0.25">
      <c r="A270" s="119"/>
      <c r="B270" s="120"/>
      <c r="C270" s="127"/>
      <c r="D270" s="128"/>
      <c r="E270" s="122"/>
      <c r="F270" s="122"/>
      <c r="G270" s="171"/>
      <c r="H270" s="171"/>
      <c r="I270" s="200"/>
      <c r="J270" s="178"/>
      <c r="K270" s="178"/>
      <c r="L270" s="178"/>
      <c r="M270" s="107" t="s">
        <v>144</v>
      </c>
      <c r="N270" s="212">
        <v>45000</v>
      </c>
      <c r="O270" s="107" t="s">
        <v>29</v>
      </c>
      <c r="P270" s="19">
        <v>3423</v>
      </c>
    </row>
    <row r="271" spans="1:16" s="207" customFormat="1" x14ac:dyDescent="0.25">
      <c r="A271" s="119"/>
      <c r="B271" s="120"/>
      <c r="C271" s="127"/>
      <c r="D271" s="128"/>
      <c r="E271" s="122"/>
      <c r="F271" s="122"/>
      <c r="G271" s="171"/>
      <c r="H271" s="171"/>
      <c r="I271" s="200"/>
      <c r="J271" s="178"/>
      <c r="K271" s="178"/>
      <c r="L271" s="178"/>
      <c r="M271" s="107" t="s">
        <v>21</v>
      </c>
      <c r="N271" s="212">
        <v>340000</v>
      </c>
      <c r="O271" s="107" t="s">
        <v>22</v>
      </c>
      <c r="P271" s="19">
        <v>3423</v>
      </c>
    </row>
    <row r="272" spans="1:16" s="207" customFormat="1" x14ac:dyDescent="0.25">
      <c r="A272" s="119"/>
      <c r="B272" s="120"/>
      <c r="C272" s="127"/>
      <c r="D272" s="128"/>
      <c r="E272" s="122"/>
      <c r="F272" s="122"/>
      <c r="G272" s="171"/>
      <c r="H272" s="171"/>
      <c r="I272" s="200"/>
      <c r="J272" s="178"/>
      <c r="K272" s="178"/>
      <c r="L272" s="178"/>
      <c r="M272" s="107" t="s">
        <v>73</v>
      </c>
      <c r="N272" s="212">
        <v>50000</v>
      </c>
      <c r="O272" s="107" t="s">
        <v>36</v>
      </c>
      <c r="P272" s="19">
        <v>3423</v>
      </c>
    </row>
    <row r="273" spans="1:16" s="207" customFormat="1" x14ac:dyDescent="0.25">
      <c r="A273" s="119"/>
      <c r="B273" s="120"/>
      <c r="C273" s="127"/>
      <c r="D273" s="128"/>
      <c r="E273" s="122"/>
      <c r="F273" s="122"/>
      <c r="G273" s="171"/>
      <c r="H273" s="171"/>
      <c r="I273" s="200"/>
      <c r="J273" s="178"/>
      <c r="K273" s="178"/>
      <c r="L273" s="178"/>
      <c r="M273" s="107" t="s">
        <v>145</v>
      </c>
      <c r="N273" s="212">
        <v>280000</v>
      </c>
      <c r="O273" s="107" t="s">
        <v>36</v>
      </c>
      <c r="P273" s="19">
        <v>3423</v>
      </c>
    </row>
    <row r="274" spans="1:16" s="207" customFormat="1" x14ac:dyDescent="0.25">
      <c r="A274" s="119"/>
      <c r="B274" s="120"/>
      <c r="C274" s="127"/>
      <c r="D274" s="128"/>
      <c r="E274" s="122"/>
      <c r="F274" s="122"/>
      <c r="G274" s="171"/>
      <c r="H274" s="171"/>
      <c r="I274" s="200"/>
      <c r="J274" s="178"/>
      <c r="K274" s="178"/>
      <c r="L274" s="178"/>
      <c r="M274" s="107" t="s">
        <v>35</v>
      </c>
      <c r="N274" s="212">
        <v>1409000</v>
      </c>
      <c r="O274" s="107" t="s">
        <v>36</v>
      </c>
      <c r="P274" s="19">
        <v>3423</v>
      </c>
    </row>
    <row r="275" spans="1:16" s="207" customFormat="1" x14ac:dyDescent="0.25">
      <c r="A275" s="119"/>
      <c r="B275" s="120"/>
      <c r="C275" s="127"/>
      <c r="D275" s="128"/>
      <c r="E275" s="122"/>
      <c r="F275" s="122"/>
      <c r="G275" s="171"/>
      <c r="H275" s="171"/>
      <c r="I275" s="200"/>
      <c r="J275" s="178"/>
      <c r="K275" s="178"/>
      <c r="L275" s="178"/>
      <c r="M275" s="107" t="s">
        <v>121</v>
      </c>
      <c r="N275" s="212">
        <v>1173000</v>
      </c>
      <c r="O275" s="107" t="s">
        <v>36</v>
      </c>
      <c r="P275" s="19">
        <v>3423</v>
      </c>
    </row>
    <row r="276" spans="1:16" s="207" customFormat="1" x14ac:dyDescent="0.25">
      <c r="A276" s="119"/>
      <c r="B276" s="120"/>
      <c r="C276" s="127"/>
      <c r="D276" s="128"/>
      <c r="E276" s="122"/>
      <c r="F276" s="122"/>
      <c r="G276" s="171"/>
      <c r="H276" s="171"/>
      <c r="I276" s="200"/>
      <c r="J276" s="178"/>
      <c r="K276" s="178"/>
      <c r="L276" s="178"/>
      <c r="M276" s="107" t="s">
        <v>148</v>
      </c>
      <c r="N276" s="212">
        <v>802000</v>
      </c>
      <c r="O276" s="107" t="s">
        <v>36</v>
      </c>
      <c r="P276" s="19">
        <v>3423</v>
      </c>
    </row>
    <row r="277" spans="1:16" s="207" customFormat="1" x14ac:dyDescent="0.25">
      <c r="A277" s="119"/>
      <c r="B277" s="120"/>
      <c r="C277" s="127"/>
      <c r="D277" s="128"/>
      <c r="E277" s="122"/>
      <c r="F277" s="122"/>
      <c r="G277" s="171"/>
      <c r="H277" s="171"/>
      <c r="I277" s="200"/>
      <c r="J277" s="178"/>
      <c r="K277" s="178"/>
      <c r="L277" s="178"/>
      <c r="M277" s="107" t="s">
        <v>147</v>
      </c>
      <c r="N277" s="212">
        <v>264000</v>
      </c>
      <c r="O277" s="107" t="s">
        <v>36</v>
      </c>
      <c r="P277" s="19">
        <v>3423</v>
      </c>
    </row>
    <row r="278" spans="1:16" s="207" customFormat="1" x14ac:dyDescent="0.25">
      <c r="A278" s="119"/>
      <c r="B278" s="120"/>
      <c r="C278" s="127"/>
      <c r="D278" s="128"/>
      <c r="E278" s="122"/>
      <c r="F278" s="122"/>
      <c r="G278" s="171"/>
      <c r="H278" s="171"/>
      <c r="I278" s="200"/>
      <c r="J278" s="178"/>
      <c r="K278" s="178"/>
      <c r="L278" s="178"/>
      <c r="M278" s="107" t="s">
        <v>146</v>
      </c>
      <c r="N278" s="212">
        <v>50000</v>
      </c>
      <c r="O278" s="107" t="s">
        <v>36</v>
      </c>
      <c r="P278" s="19">
        <v>3423</v>
      </c>
    </row>
    <row r="279" spans="1:16" s="207" customFormat="1" x14ac:dyDescent="0.25">
      <c r="A279" s="119"/>
      <c r="B279" s="120"/>
      <c r="C279" s="127"/>
      <c r="D279" s="128"/>
      <c r="E279" s="122"/>
      <c r="F279" s="122"/>
      <c r="G279" s="171"/>
      <c r="H279" s="171"/>
      <c r="I279" s="200"/>
      <c r="J279" s="178"/>
      <c r="K279" s="178"/>
      <c r="L279" s="178"/>
      <c r="M279" s="107" t="s">
        <v>149</v>
      </c>
      <c r="N279" s="212">
        <v>150000</v>
      </c>
      <c r="O279" s="107" t="s">
        <v>50</v>
      </c>
      <c r="P279" s="19">
        <v>3423</v>
      </c>
    </row>
    <row r="280" spans="1:16" s="207" customFormat="1" x14ac:dyDescent="0.25">
      <c r="A280" s="119"/>
      <c r="B280" s="120"/>
      <c r="C280" s="127"/>
      <c r="D280" s="128"/>
      <c r="E280" s="122"/>
      <c r="F280" s="122"/>
      <c r="G280" s="171"/>
      <c r="H280" s="171"/>
      <c r="I280" s="200"/>
      <c r="J280" s="178"/>
      <c r="K280" s="178"/>
      <c r="L280" s="178"/>
      <c r="M280" s="107" t="s">
        <v>125</v>
      </c>
      <c r="N280" s="212">
        <v>1915000</v>
      </c>
      <c r="O280" s="107" t="s">
        <v>50</v>
      </c>
      <c r="P280" s="19">
        <v>3423</v>
      </c>
    </row>
    <row r="281" spans="1:16" s="207" customFormat="1" x14ac:dyDescent="0.25">
      <c r="A281" s="119"/>
      <c r="B281" s="120"/>
      <c r="C281" s="127"/>
      <c r="D281" s="128"/>
      <c r="E281" s="122"/>
      <c r="F281" s="122"/>
      <c r="G281" s="171"/>
      <c r="H281" s="171"/>
      <c r="I281" s="200"/>
      <c r="J281" s="178"/>
      <c r="K281" s="178"/>
      <c r="L281" s="178"/>
      <c r="M281" s="107" t="s">
        <v>150</v>
      </c>
      <c r="N281" s="212">
        <v>40000</v>
      </c>
      <c r="O281" s="107" t="s">
        <v>50</v>
      </c>
      <c r="P281" s="19">
        <v>3423</v>
      </c>
    </row>
    <row r="282" spans="1:16" s="207" customFormat="1" x14ac:dyDescent="0.25">
      <c r="A282" s="119"/>
      <c r="B282" s="120"/>
      <c r="C282" s="127"/>
      <c r="D282" s="128"/>
      <c r="E282" s="122"/>
      <c r="F282" s="122"/>
      <c r="G282" s="171"/>
      <c r="H282" s="171"/>
      <c r="I282" s="200"/>
      <c r="J282" s="178"/>
      <c r="K282" s="178"/>
      <c r="L282" s="178"/>
      <c r="M282" s="107" t="s">
        <v>44</v>
      </c>
      <c r="N282" s="212">
        <v>1537000</v>
      </c>
      <c r="O282" s="107" t="s">
        <v>99</v>
      </c>
      <c r="P282" s="19">
        <v>3423</v>
      </c>
    </row>
    <row r="283" spans="1:16" s="207" customFormat="1" x14ac:dyDescent="0.25">
      <c r="A283" s="158">
        <v>2026</v>
      </c>
      <c r="B283" s="219" t="s">
        <v>1072</v>
      </c>
      <c r="C283" s="49" t="s">
        <v>18</v>
      </c>
      <c r="D283" s="240">
        <v>17183</v>
      </c>
      <c r="E283" s="35" t="s">
        <v>1074</v>
      </c>
      <c r="F283" s="35" t="s">
        <v>1322</v>
      </c>
      <c r="G283" s="230">
        <v>43894</v>
      </c>
      <c r="H283" s="230">
        <v>43920</v>
      </c>
      <c r="I283" s="198">
        <f t="shared" si="25"/>
        <v>43950</v>
      </c>
      <c r="J283" s="199">
        <v>2120000</v>
      </c>
      <c r="K283" s="220"/>
      <c r="L283" s="210">
        <f t="shared" si="26"/>
        <v>2120000</v>
      </c>
      <c r="M283" s="99" t="s">
        <v>54</v>
      </c>
      <c r="N283" s="256">
        <f t="shared" si="28"/>
        <v>2120000</v>
      </c>
      <c r="O283" s="99" t="s">
        <v>29</v>
      </c>
      <c r="P283" s="19">
        <v>3424</v>
      </c>
    </row>
    <row r="284" spans="1:16" s="207" customFormat="1" x14ac:dyDescent="0.25">
      <c r="A284" s="158">
        <v>2027</v>
      </c>
      <c r="B284" s="219" t="s">
        <v>1076</v>
      </c>
      <c r="C284" s="49" t="s">
        <v>18</v>
      </c>
      <c r="D284" s="240">
        <v>73</v>
      </c>
      <c r="E284" s="35" t="s">
        <v>912</v>
      </c>
      <c r="F284" s="35" t="s">
        <v>1077</v>
      </c>
      <c r="G284" s="230">
        <v>43920</v>
      </c>
      <c r="H284" s="230">
        <v>43920</v>
      </c>
      <c r="I284" s="198">
        <f t="shared" si="25"/>
        <v>43950</v>
      </c>
      <c r="J284" s="199">
        <v>1288550</v>
      </c>
      <c r="K284" s="220"/>
      <c r="L284" s="210">
        <f t="shared" si="26"/>
        <v>1288550</v>
      </c>
      <c r="M284" s="107" t="s">
        <v>28</v>
      </c>
      <c r="N284" s="212">
        <f t="shared" si="28"/>
        <v>1288550</v>
      </c>
      <c r="O284" s="107" t="s">
        <v>29</v>
      </c>
      <c r="P284" s="19" t="s">
        <v>1752</v>
      </c>
    </row>
    <row r="285" spans="1:16" s="207" customFormat="1" x14ac:dyDescent="0.25">
      <c r="A285" s="158">
        <v>2028</v>
      </c>
      <c r="B285" s="219" t="s">
        <v>1078</v>
      </c>
      <c r="C285" s="49" t="s">
        <v>18</v>
      </c>
      <c r="D285" s="240">
        <v>37324069</v>
      </c>
      <c r="E285" s="35" t="s">
        <v>573</v>
      </c>
      <c r="F285" s="35" t="s">
        <v>1079</v>
      </c>
      <c r="G285" s="230">
        <v>43906</v>
      </c>
      <c r="H285" s="230">
        <v>43920</v>
      </c>
      <c r="I285" s="198">
        <f t="shared" si="25"/>
        <v>43950</v>
      </c>
      <c r="J285" s="199">
        <v>129743</v>
      </c>
      <c r="K285" s="220"/>
      <c r="L285" s="210">
        <f t="shared" si="26"/>
        <v>129743</v>
      </c>
      <c r="M285" s="107" t="s">
        <v>21</v>
      </c>
      <c r="N285" s="212">
        <f t="shared" si="28"/>
        <v>129743</v>
      </c>
      <c r="O285" s="107" t="s">
        <v>22</v>
      </c>
      <c r="P285" s="19">
        <v>3425</v>
      </c>
    </row>
    <row r="286" spans="1:16" s="207" customFormat="1" x14ac:dyDescent="0.25">
      <c r="A286" s="158">
        <v>2029</v>
      </c>
      <c r="B286" s="219" t="s">
        <v>1080</v>
      </c>
      <c r="C286" s="49" t="s">
        <v>18</v>
      </c>
      <c r="D286" s="240">
        <v>7557675111</v>
      </c>
      <c r="E286" s="35" t="s">
        <v>1081</v>
      </c>
      <c r="F286" s="35" t="s">
        <v>1082</v>
      </c>
      <c r="G286" s="230">
        <v>43451</v>
      </c>
      <c r="H286" s="230">
        <v>43921</v>
      </c>
      <c r="I286" s="198">
        <f t="shared" si="25"/>
        <v>43951</v>
      </c>
      <c r="J286" s="199">
        <v>63460</v>
      </c>
      <c r="K286" s="220"/>
      <c r="L286" s="210">
        <f t="shared" si="26"/>
        <v>63460</v>
      </c>
      <c r="M286" s="107" t="s">
        <v>21</v>
      </c>
      <c r="N286" s="212">
        <f t="shared" si="28"/>
        <v>63460</v>
      </c>
      <c r="O286" s="107" t="s">
        <v>22</v>
      </c>
      <c r="P286" s="257"/>
    </row>
    <row r="287" spans="1:16" s="207" customFormat="1" x14ac:dyDescent="0.25">
      <c r="A287" s="158">
        <v>2030</v>
      </c>
      <c r="B287" s="219" t="s">
        <v>1083</v>
      </c>
      <c r="C287" s="49" t="s">
        <v>18</v>
      </c>
      <c r="D287" s="240">
        <v>7557675124</v>
      </c>
      <c r="E287" s="35" t="s">
        <v>1081</v>
      </c>
      <c r="F287" s="35" t="s">
        <v>1082</v>
      </c>
      <c r="G287" s="230">
        <v>43845</v>
      </c>
      <c r="H287" s="230">
        <v>43921</v>
      </c>
      <c r="I287" s="198">
        <f t="shared" si="25"/>
        <v>43951</v>
      </c>
      <c r="J287" s="199">
        <v>754780</v>
      </c>
      <c r="K287" s="220"/>
      <c r="L287" s="210">
        <f t="shared" si="26"/>
        <v>754780</v>
      </c>
      <c r="M287" s="107" t="s">
        <v>21</v>
      </c>
      <c r="N287" s="212">
        <f t="shared" si="28"/>
        <v>754780</v>
      </c>
      <c r="O287" s="107" t="s">
        <v>22</v>
      </c>
      <c r="P287" s="257"/>
    </row>
    <row r="288" spans="1:16" s="207" customFormat="1" x14ac:dyDescent="0.25">
      <c r="A288" s="158">
        <v>2031</v>
      </c>
      <c r="B288" s="219" t="s">
        <v>1084</v>
      </c>
      <c r="C288" s="49" t="s">
        <v>18</v>
      </c>
      <c r="D288" s="240">
        <v>7557675125</v>
      </c>
      <c r="E288" s="35" t="s">
        <v>1081</v>
      </c>
      <c r="F288" s="35" t="s">
        <v>1082</v>
      </c>
      <c r="G288" s="230">
        <v>43875</v>
      </c>
      <c r="H288" s="230">
        <v>43921</v>
      </c>
      <c r="I288" s="198">
        <f t="shared" si="25"/>
        <v>43951</v>
      </c>
      <c r="J288" s="199">
        <v>972100</v>
      </c>
      <c r="K288" s="220"/>
      <c r="L288" s="210">
        <f t="shared" si="26"/>
        <v>972100</v>
      </c>
      <c r="M288" s="107" t="s">
        <v>21</v>
      </c>
      <c r="N288" s="212">
        <f t="shared" si="28"/>
        <v>972100</v>
      </c>
      <c r="O288" s="107" t="s">
        <v>22</v>
      </c>
      <c r="P288" s="257"/>
    </row>
    <row r="289" spans="1:16" s="207" customFormat="1" x14ac:dyDescent="0.25">
      <c r="A289" s="158">
        <v>2032</v>
      </c>
      <c r="B289" s="219" t="s">
        <v>1085</v>
      </c>
      <c r="C289" s="49" t="s">
        <v>18</v>
      </c>
      <c r="D289" s="240">
        <v>7557675126</v>
      </c>
      <c r="E289" s="35" t="s">
        <v>1081</v>
      </c>
      <c r="F289" s="35" t="s">
        <v>1082</v>
      </c>
      <c r="G289" s="230">
        <v>43903</v>
      </c>
      <c r="H289" s="230">
        <v>43921</v>
      </c>
      <c r="I289" s="198">
        <f t="shared" si="25"/>
        <v>43951</v>
      </c>
      <c r="J289" s="199">
        <v>1113190</v>
      </c>
      <c r="K289" s="220"/>
      <c r="L289" s="210">
        <f t="shared" si="26"/>
        <v>1113190</v>
      </c>
      <c r="M289" s="107" t="s">
        <v>21</v>
      </c>
      <c r="N289" s="212">
        <f t="shared" si="28"/>
        <v>1113190</v>
      </c>
      <c r="O289" s="107" t="s">
        <v>22</v>
      </c>
      <c r="P289" s="19">
        <v>3426</v>
      </c>
    </row>
    <row r="290" spans="1:16" s="207" customFormat="1" x14ac:dyDescent="0.25">
      <c r="A290" s="158">
        <v>2033</v>
      </c>
      <c r="B290" s="219" t="s">
        <v>1086</v>
      </c>
      <c r="C290" s="49" t="s">
        <v>18</v>
      </c>
      <c r="D290" s="240">
        <v>1052722</v>
      </c>
      <c r="E290" s="35" t="s">
        <v>493</v>
      </c>
      <c r="F290" s="35" t="s">
        <v>1087</v>
      </c>
      <c r="G290" s="230">
        <v>43920</v>
      </c>
      <c r="H290" s="230">
        <v>43921</v>
      </c>
      <c r="I290" s="198">
        <f t="shared" si="25"/>
        <v>43951</v>
      </c>
      <c r="J290" s="199">
        <v>47710000</v>
      </c>
      <c r="K290" s="220"/>
      <c r="L290" s="210">
        <f t="shared" si="26"/>
        <v>47710000</v>
      </c>
      <c r="M290" s="107" t="s">
        <v>79</v>
      </c>
      <c r="N290" s="212">
        <f t="shared" si="28"/>
        <v>47710000</v>
      </c>
      <c r="O290" s="107" t="s">
        <v>55</v>
      </c>
      <c r="P290" s="19">
        <v>3427</v>
      </c>
    </row>
    <row r="291" spans="1:16" s="207" customFormat="1" x14ac:dyDescent="0.25">
      <c r="A291" s="158">
        <v>2034</v>
      </c>
      <c r="B291" s="219" t="s">
        <v>1088</v>
      </c>
      <c r="C291" s="49" t="s">
        <v>18</v>
      </c>
      <c r="D291" s="240">
        <v>44321</v>
      </c>
      <c r="E291" s="35" t="s">
        <v>1089</v>
      </c>
      <c r="F291" s="35" t="s">
        <v>1090</v>
      </c>
      <c r="G291" s="230">
        <v>43920</v>
      </c>
      <c r="H291" s="230">
        <v>43921</v>
      </c>
      <c r="I291" s="198">
        <f t="shared" si="25"/>
        <v>43951</v>
      </c>
      <c r="J291" s="199">
        <v>74367921</v>
      </c>
      <c r="K291" s="220"/>
      <c r="L291" s="210">
        <f t="shared" si="26"/>
        <v>74367921</v>
      </c>
      <c r="M291" s="107" t="s">
        <v>79</v>
      </c>
      <c r="N291" s="212">
        <f t="shared" si="28"/>
        <v>74367921</v>
      </c>
      <c r="O291" s="107" t="s">
        <v>55</v>
      </c>
      <c r="P291" s="19">
        <v>3428</v>
      </c>
    </row>
    <row r="292" spans="1:16" s="207" customFormat="1" x14ac:dyDescent="0.25">
      <c r="A292" s="158">
        <v>2035</v>
      </c>
      <c r="B292" s="219" t="s">
        <v>1091</v>
      </c>
      <c r="C292" s="49" t="s">
        <v>18</v>
      </c>
      <c r="D292" s="240">
        <v>44322</v>
      </c>
      <c r="E292" s="35" t="s">
        <v>1089</v>
      </c>
      <c r="F292" s="35" t="s">
        <v>1090</v>
      </c>
      <c r="G292" s="230">
        <v>43920</v>
      </c>
      <c r="H292" s="230">
        <v>43921</v>
      </c>
      <c r="I292" s="198">
        <f t="shared" si="25"/>
        <v>43951</v>
      </c>
      <c r="J292" s="199">
        <v>1210000</v>
      </c>
      <c r="K292" s="220"/>
      <c r="L292" s="210">
        <f t="shared" si="26"/>
        <v>1210000</v>
      </c>
      <c r="M292" s="107" t="s">
        <v>79</v>
      </c>
      <c r="N292" s="212">
        <f t="shared" si="28"/>
        <v>1210000</v>
      </c>
      <c r="O292" s="107" t="s">
        <v>55</v>
      </c>
      <c r="P292" s="19">
        <v>3429</v>
      </c>
    </row>
    <row r="293" spans="1:16" s="207" customFormat="1" x14ac:dyDescent="0.25">
      <c r="A293" s="158">
        <v>2036</v>
      </c>
      <c r="B293" s="219" t="s">
        <v>1092</v>
      </c>
      <c r="C293" s="49" t="s">
        <v>18</v>
      </c>
      <c r="D293" s="240" t="s">
        <v>1093</v>
      </c>
      <c r="E293" s="35" t="s">
        <v>1094</v>
      </c>
      <c r="F293" s="35" t="s">
        <v>1095</v>
      </c>
      <c r="G293" s="230">
        <v>43917</v>
      </c>
      <c r="H293" s="230">
        <v>43921</v>
      </c>
      <c r="I293" s="198">
        <f t="shared" si="25"/>
        <v>43951</v>
      </c>
      <c r="J293" s="199">
        <v>2924000</v>
      </c>
      <c r="K293" s="220"/>
      <c r="L293" s="210">
        <f t="shared" si="26"/>
        <v>2924000</v>
      </c>
      <c r="M293" s="107" t="s">
        <v>60</v>
      </c>
      <c r="N293" s="212">
        <f t="shared" si="28"/>
        <v>2924000</v>
      </c>
      <c r="O293" s="107" t="s">
        <v>55</v>
      </c>
      <c r="P293" s="19">
        <v>3430</v>
      </c>
    </row>
    <row r="294" spans="1:16" s="207" customFormat="1" x14ac:dyDescent="0.25">
      <c r="A294" s="158">
        <v>2037</v>
      </c>
      <c r="B294" s="219" t="s">
        <v>1096</v>
      </c>
      <c r="C294" s="49" t="s">
        <v>18</v>
      </c>
      <c r="D294" s="240">
        <v>5286227</v>
      </c>
      <c r="E294" s="35" t="s">
        <v>967</v>
      </c>
      <c r="F294" s="35" t="s">
        <v>1097</v>
      </c>
      <c r="G294" s="230">
        <v>43921</v>
      </c>
      <c r="H294" s="230">
        <v>43921</v>
      </c>
      <c r="I294" s="198">
        <f t="shared" si="25"/>
        <v>43951</v>
      </c>
      <c r="J294" s="199">
        <v>151642040</v>
      </c>
      <c r="K294" s="220"/>
      <c r="L294" s="210">
        <f t="shared" si="26"/>
        <v>151642040</v>
      </c>
      <c r="M294" s="107" t="s">
        <v>79</v>
      </c>
      <c r="N294" s="212">
        <f t="shared" si="28"/>
        <v>151642040</v>
      </c>
      <c r="O294" s="107" t="s">
        <v>55</v>
      </c>
      <c r="P294" s="19">
        <v>3431</v>
      </c>
    </row>
    <row r="295" spans="1:16" s="207" customFormat="1" x14ac:dyDescent="0.25">
      <c r="A295" s="158">
        <v>2038</v>
      </c>
      <c r="B295" s="219" t="s">
        <v>1098</v>
      </c>
      <c r="C295" s="159" t="s">
        <v>24</v>
      </c>
      <c r="D295" s="240">
        <v>9620</v>
      </c>
      <c r="E295" s="35" t="s">
        <v>33</v>
      </c>
      <c r="F295" s="35" t="s">
        <v>1099</v>
      </c>
      <c r="G295" s="230">
        <v>43921</v>
      </c>
      <c r="H295" s="230">
        <v>43921</v>
      </c>
      <c r="I295" s="198">
        <f t="shared" si="25"/>
        <v>43951</v>
      </c>
      <c r="J295" s="199">
        <v>1553715</v>
      </c>
      <c r="K295" s="220">
        <v>295206</v>
      </c>
      <c r="L295" s="210">
        <f t="shared" si="26"/>
        <v>1848921</v>
      </c>
      <c r="M295" s="107" t="s">
        <v>44</v>
      </c>
      <c r="N295" s="212">
        <f t="shared" si="28"/>
        <v>1553715</v>
      </c>
      <c r="O295" s="107" t="s">
        <v>36</v>
      </c>
      <c r="P295" s="19">
        <v>3432</v>
      </c>
    </row>
    <row r="296" spans="1:16" s="207" customFormat="1" x14ac:dyDescent="0.25">
      <c r="A296" s="158">
        <v>2039</v>
      </c>
      <c r="B296" s="219" t="s">
        <v>1100</v>
      </c>
      <c r="C296" s="159" t="s">
        <v>24</v>
      </c>
      <c r="D296" s="240">
        <v>9618</v>
      </c>
      <c r="E296" s="35" t="s">
        <v>442</v>
      </c>
      <c r="F296" s="35" t="s">
        <v>1101</v>
      </c>
      <c r="G296" s="230">
        <v>43921</v>
      </c>
      <c r="H296" s="230">
        <v>43921</v>
      </c>
      <c r="I296" s="198">
        <f t="shared" si="25"/>
        <v>43951</v>
      </c>
      <c r="J296" s="199">
        <v>12932024</v>
      </c>
      <c r="K296" s="220">
        <v>2457085</v>
      </c>
      <c r="L296" s="210">
        <f t="shared" si="26"/>
        <v>15389109</v>
      </c>
      <c r="M296" s="107" t="s">
        <v>35</v>
      </c>
      <c r="N296" s="212">
        <f t="shared" si="28"/>
        <v>12932024</v>
      </c>
      <c r="O296" s="107" t="s">
        <v>36</v>
      </c>
      <c r="P296" s="19">
        <v>3433</v>
      </c>
    </row>
    <row r="297" spans="1:16" s="207" customFormat="1" x14ac:dyDescent="0.25">
      <c r="A297" s="158">
        <v>2040</v>
      </c>
      <c r="B297" s="219" t="s">
        <v>1102</v>
      </c>
      <c r="C297" s="159" t="s">
        <v>24</v>
      </c>
      <c r="D297" s="240">
        <v>9619</v>
      </c>
      <c r="E297" s="35" t="s">
        <v>442</v>
      </c>
      <c r="F297" s="35" t="s">
        <v>1103</v>
      </c>
      <c r="G297" s="230">
        <v>43921</v>
      </c>
      <c r="H297" s="230">
        <v>43921</v>
      </c>
      <c r="I297" s="198">
        <f t="shared" si="25"/>
        <v>43951</v>
      </c>
      <c r="J297" s="199">
        <v>6457737</v>
      </c>
      <c r="K297" s="220">
        <v>1226970</v>
      </c>
      <c r="L297" s="210">
        <f t="shared" si="26"/>
        <v>7684707</v>
      </c>
      <c r="M297" s="107" t="s">
        <v>125</v>
      </c>
      <c r="N297" s="212">
        <f t="shared" si="28"/>
        <v>6457737</v>
      </c>
      <c r="O297" s="107" t="s">
        <v>50</v>
      </c>
      <c r="P297" s="19">
        <v>3434</v>
      </c>
    </row>
    <row r="298" spans="1:16" s="207" customFormat="1" x14ac:dyDescent="0.25">
      <c r="A298" s="158">
        <v>2041</v>
      </c>
      <c r="B298" s="219" t="s">
        <v>1753</v>
      </c>
      <c r="C298" s="49" t="s">
        <v>18</v>
      </c>
      <c r="D298" s="240">
        <v>2866</v>
      </c>
      <c r="E298" s="35" t="s">
        <v>365</v>
      </c>
      <c r="F298" s="35" t="s">
        <v>1107</v>
      </c>
      <c r="G298" s="230">
        <v>43916</v>
      </c>
      <c r="H298" s="230">
        <v>43921</v>
      </c>
      <c r="I298" s="198">
        <f t="shared" si="25"/>
        <v>43951</v>
      </c>
      <c r="J298" s="199">
        <v>280000</v>
      </c>
      <c r="K298" s="220">
        <v>53200</v>
      </c>
      <c r="L298" s="210">
        <f t="shared" si="26"/>
        <v>333200</v>
      </c>
      <c r="M298" s="107" t="s">
        <v>125</v>
      </c>
      <c r="N298" s="212">
        <f t="shared" si="28"/>
        <v>280000</v>
      </c>
      <c r="O298" s="107" t="s">
        <v>50</v>
      </c>
      <c r="P298" s="19">
        <v>3435</v>
      </c>
    </row>
    <row r="299" spans="1:16" s="207" customFormat="1" x14ac:dyDescent="0.25">
      <c r="A299" s="158">
        <v>2042</v>
      </c>
      <c r="B299" s="219" t="s">
        <v>1104</v>
      </c>
      <c r="C299" s="49" t="s">
        <v>18</v>
      </c>
      <c r="D299" s="240">
        <v>2869</v>
      </c>
      <c r="E299" s="35" t="s">
        <v>1754</v>
      </c>
      <c r="F299" s="35" t="s">
        <v>1107</v>
      </c>
      <c r="G299" s="230">
        <v>43916</v>
      </c>
      <c r="H299" s="230">
        <v>43921</v>
      </c>
      <c r="I299" s="198">
        <f t="shared" si="25"/>
        <v>43951</v>
      </c>
      <c r="J299" s="199">
        <v>550000</v>
      </c>
      <c r="K299" s="220">
        <v>104500</v>
      </c>
      <c r="L299" s="210">
        <f t="shared" si="26"/>
        <v>654500</v>
      </c>
      <c r="M299" s="107" t="s">
        <v>44</v>
      </c>
      <c r="N299" s="212">
        <f t="shared" si="28"/>
        <v>550000</v>
      </c>
      <c r="O299" s="107" t="s">
        <v>99</v>
      </c>
      <c r="P299" s="19">
        <v>3436</v>
      </c>
    </row>
    <row r="300" spans="1:16" s="207" customFormat="1" x14ac:dyDescent="0.25">
      <c r="A300" s="158">
        <v>2043</v>
      </c>
      <c r="B300" s="219" t="s">
        <v>1108</v>
      </c>
      <c r="C300" s="49" t="s">
        <v>18</v>
      </c>
      <c r="D300" s="240" t="s">
        <v>1109</v>
      </c>
      <c r="E300" s="35" t="s">
        <v>1110</v>
      </c>
      <c r="F300" s="35" t="s">
        <v>677</v>
      </c>
      <c r="G300" s="230">
        <v>43921</v>
      </c>
      <c r="H300" s="230">
        <v>43921</v>
      </c>
      <c r="I300" s="198">
        <f t="shared" si="25"/>
        <v>43951</v>
      </c>
      <c r="J300" s="199">
        <v>89022783</v>
      </c>
      <c r="K300" s="220"/>
      <c r="L300" s="210">
        <f t="shared" si="26"/>
        <v>89022783</v>
      </c>
      <c r="M300" s="107" t="s">
        <v>129</v>
      </c>
      <c r="N300" s="212">
        <f t="shared" si="28"/>
        <v>89022783</v>
      </c>
      <c r="O300" s="107" t="s">
        <v>130</v>
      </c>
      <c r="P300" s="19">
        <v>3437</v>
      </c>
    </row>
    <row r="301" spans="1:16" s="207" customFormat="1" x14ac:dyDescent="0.25">
      <c r="A301" s="158">
        <v>2044</v>
      </c>
      <c r="B301" s="219" t="s">
        <v>1111</v>
      </c>
      <c r="C301" s="49" t="s">
        <v>18</v>
      </c>
      <c r="D301" s="240" t="s">
        <v>1112</v>
      </c>
      <c r="E301" s="35" t="s">
        <v>1110</v>
      </c>
      <c r="F301" s="35" t="s">
        <v>677</v>
      </c>
      <c r="G301" s="230">
        <v>43921</v>
      </c>
      <c r="H301" s="230">
        <v>43921</v>
      </c>
      <c r="I301" s="198">
        <f t="shared" si="25"/>
        <v>43951</v>
      </c>
      <c r="J301" s="199">
        <v>20342415</v>
      </c>
      <c r="K301" s="220"/>
      <c r="L301" s="210">
        <f t="shared" si="26"/>
        <v>20342415</v>
      </c>
      <c r="M301" s="107" t="s">
        <v>154</v>
      </c>
      <c r="N301" s="212">
        <f t="shared" si="28"/>
        <v>20342415</v>
      </c>
      <c r="O301" s="107" t="s">
        <v>55</v>
      </c>
      <c r="P301" s="19">
        <v>3438</v>
      </c>
    </row>
    <row r="302" spans="1:16" s="207" customFormat="1" x14ac:dyDescent="0.25">
      <c r="A302" s="158">
        <v>2045</v>
      </c>
      <c r="B302" s="219" t="s">
        <v>1113</v>
      </c>
      <c r="C302" s="49" t="s">
        <v>18</v>
      </c>
      <c r="D302" s="240">
        <v>809652</v>
      </c>
      <c r="E302" s="35" t="s">
        <v>887</v>
      </c>
      <c r="F302" s="35" t="s">
        <v>888</v>
      </c>
      <c r="G302" s="230">
        <v>43892</v>
      </c>
      <c r="H302" s="230">
        <v>43921</v>
      </c>
      <c r="I302" s="198">
        <f t="shared" si="25"/>
        <v>43951</v>
      </c>
      <c r="J302" s="199">
        <v>6125744</v>
      </c>
      <c r="K302" s="220"/>
      <c r="L302" s="210">
        <f t="shared" si="26"/>
        <v>6125744</v>
      </c>
      <c r="M302" s="107" t="s">
        <v>35</v>
      </c>
      <c r="N302" s="212">
        <f t="shared" si="28"/>
        <v>6125744</v>
      </c>
      <c r="O302" s="107" t="s">
        <v>36</v>
      </c>
      <c r="P302" s="19">
        <v>3439</v>
      </c>
    </row>
    <row r="303" spans="1:16" s="207" customFormat="1" x14ac:dyDescent="0.25">
      <c r="A303" s="158">
        <v>2046</v>
      </c>
      <c r="B303" s="100" t="s">
        <v>1114</v>
      </c>
      <c r="C303" s="49" t="s">
        <v>18</v>
      </c>
      <c r="D303" s="240" t="s">
        <v>1116</v>
      </c>
      <c r="E303" s="35" t="s">
        <v>1117</v>
      </c>
      <c r="F303" s="35" t="s">
        <v>1118</v>
      </c>
      <c r="G303" s="230">
        <v>43921</v>
      </c>
      <c r="H303" s="230">
        <v>43921</v>
      </c>
      <c r="I303" s="198">
        <v>43941</v>
      </c>
      <c r="J303" s="199">
        <v>157172</v>
      </c>
      <c r="K303" s="220"/>
      <c r="L303" s="210">
        <f t="shared" si="26"/>
        <v>157172</v>
      </c>
      <c r="M303" s="107" t="s">
        <v>21</v>
      </c>
      <c r="N303" s="212">
        <f t="shared" si="28"/>
        <v>157172</v>
      </c>
      <c r="O303" s="107" t="s">
        <v>22</v>
      </c>
      <c r="P303" s="19">
        <v>3440</v>
      </c>
    </row>
    <row r="306" spans="3:16" s="207" customFormat="1" x14ac:dyDescent="0.25">
      <c r="C306" s="233"/>
      <c r="I306" s="233"/>
      <c r="J306" s="232"/>
      <c r="P306" s="258"/>
    </row>
    <row r="1048569" spans="3:16" s="207" customFormat="1" x14ac:dyDescent="0.25">
      <c r="C1048569" s="157"/>
      <c r="I1048569" s="233"/>
      <c r="P1048569" s="258"/>
    </row>
    <row r="1048570" spans="3:16" s="207" customFormat="1" x14ac:dyDescent="0.25">
      <c r="C1048570" s="233"/>
      <c r="I1048570" s="233"/>
      <c r="P1048570" s="258"/>
    </row>
    <row r="1048571" spans="3:16" s="207" customFormat="1" x14ac:dyDescent="0.25">
      <c r="C1048571" s="233"/>
      <c r="I1048571" s="233"/>
      <c r="P1048571" s="258"/>
    </row>
    <row r="1048572" spans="3:16" s="207" customFormat="1" x14ac:dyDescent="0.25">
      <c r="C1048572" s="233"/>
      <c r="I1048572" s="233"/>
      <c r="P1048572" s="258"/>
    </row>
    <row r="1048573" spans="3:16" s="207" customFormat="1" x14ac:dyDescent="0.25">
      <c r="C1048573" s="233"/>
      <c r="I1048573" s="233"/>
      <c r="P1048573" s="258"/>
    </row>
    <row r="1048574" spans="3:16" s="207" customFormat="1" x14ac:dyDescent="0.25">
      <c r="C1048574" s="233"/>
      <c r="I1048574" s="233"/>
      <c r="P1048574" s="258"/>
    </row>
    <row r="1048575" spans="3:16" s="207" customFormat="1" x14ac:dyDescent="0.25">
      <c r="C1048575" s="233"/>
      <c r="I1048575" s="233"/>
      <c r="P1048575" s="258"/>
    </row>
    <row r="1048576" spans="3:16" s="207" customFormat="1" x14ac:dyDescent="0.25">
      <c r="C1048576" s="233"/>
      <c r="I1048576" s="233"/>
      <c r="P1048576" s="258"/>
    </row>
  </sheetData>
  <mergeCells count="228">
    <mergeCell ref="C258:C260"/>
    <mergeCell ref="B258:B260"/>
    <mergeCell ref="A258:A260"/>
    <mergeCell ref="J264:J282"/>
    <mergeCell ref="K264:K282"/>
    <mergeCell ref="L264:L282"/>
    <mergeCell ref="I264:I282"/>
    <mergeCell ref="H264:H282"/>
    <mergeCell ref="G264:G282"/>
    <mergeCell ref="F264:F282"/>
    <mergeCell ref="E264:E282"/>
    <mergeCell ref="D264:D282"/>
    <mergeCell ref="C264:C282"/>
    <mergeCell ref="B264:B282"/>
    <mergeCell ref="A264:A282"/>
    <mergeCell ref="J258:J260"/>
    <mergeCell ref="K258:K260"/>
    <mergeCell ref="L258:L260"/>
    <mergeCell ref="I258:I260"/>
    <mergeCell ref="H258:H260"/>
    <mergeCell ref="G258:G260"/>
    <mergeCell ref="F258:F260"/>
    <mergeCell ref="E258:E260"/>
    <mergeCell ref="D258:D260"/>
    <mergeCell ref="F142:F145"/>
    <mergeCell ref="E142:E145"/>
    <mergeCell ref="D142:D145"/>
    <mergeCell ref="C142:C145"/>
    <mergeCell ref="B142:B145"/>
    <mergeCell ref="A142:A145"/>
    <mergeCell ref="J255:J257"/>
    <mergeCell ref="K255:K257"/>
    <mergeCell ref="L255:L257"/>
    <mergeCell ref="I255:I257"/>
    <mergeCell ref="H255:H257"/>
    <mergeCell ref="G255:G257"/>
    <mergeCell ref="F255:F257"/>
    <mergeCell ref="E255:E257"/>
    <mergeCell ref="D255:D257"/>
    <mergeCell ref="C255:C257"/>
    <mergeCell ref="B255:B257"/>
    <mergeCell ref="A255:A257"/>
    <mergeCell ref="J161:J163"/>
    <mergeCell ref="K161:K163"/>
    <mergeCell ref="L161:L163"/>
    <mergeCell ref="A161:A163"/>
    <mergeCell ref="B161:B163"/>
    <mergeCell ref="C161:C163"/>
    <mergeCell ref="J136:J138"/>
    <mergeCell ref="K136:K138"/>
    <mergeCell ref="L136:L138"/>
    <mergeCell ref="J142:J145"/>
    <mergeCell ref="K142:K145"/>
    <mergeCell ref="L142:L145"/>
    <mergeCell ref="I142:I145"/>
    <mergeCell ref="H142:H145"/>
    <mergeCell ref="G142:G145"/>
    <mergeCell ref="A136:A138"/>
    <mergeCell ref="B136:B138"/>
    <mergeCell ref="C136:C138"/>
    <mergeCell ref="D136:D138"/>
    <mergeCell ref="E136:E138"/>
    <mergeCell ref="F136:F138"/>
    <mergeCell ref="G136:G138"/>
    <mergeCell ref="H136:H138"/>
    <mergeCell ref="I136:I138"/>
    <mergeCell ref="J114:J116"/>
    <mergeCell ref="K114:K116"/>
    <mergeCell ref="L114:L116"/>
    <mergeCell ref="A124:A125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L124:L125"/>
    <mergeCell ref="A114:A116"/>
    <mergeCell ref="B114:B116"/>
    <mergeCell ref="C114:C116"/>
    <mergeCell ref="D114:D116"/>
    <mergeCell ref="E114:E116"/>
    <mergeCell ref="F114:F116"/>
    <mergeCell ref="G114:G116"/>
    <mergeCell ref="H114:H116"/>
    <mergeCell ref="I114:I116"/>
    <mergeCell ref="I9:I31"/>
    <mergeCell ref="J9:J31"/>
    <mergeCell ref="K9:K31"/>
    <mergeCell ref="L9:L31"/>
    <mergeCell ref="F32:F34"/>
    <mergeCell ref="F9:F31"/>
    <mergeCell ref="G9:G31"/>
    <mergeCell ref="H9:H31"/>
    <mergeCell ref="G32:G34"/>
    <mergeCell ref="H32:H34"/>
    <mergeCell ref="I32:I34"/>
    <mergeCell ref="J32:J34"/>
    <mergeCell ref="K32:K34"/>
    <mergeCell ref="L32:L34"/>
    <mergeCell ref="A62:A76"/>
    <mergeCell ref="B62:B76"/>
    <mergeCell ref="C62:C76"/>
    <mergeCell ref="D62:D76"/>
    <mergeCell ref="E62:E76"/>
    <mergeCell ref="A9:A31"/>
    <mergeCell ref="B9:B31"/>
    <mergeCell ref="C9:C31"/>
    <mergeCell ref="D9:D31"/>
    <mergeCell ref="E9:E31"/>
    <mergeCell ref="A32:A34"/>
    <mergeCell ref="B32:B34"/>
    <mergeCell ref="C32:C34"/>
    <mergeCell ref="D32:D34"/>
    <mergeCell ref="E32:E34"/>
    <mergeCell ref="J79:J80"/>
    <mergeCell ref="K79:K80"/>
    <mergeCell ref="L79:L80"/>
    <mergeCell ref="K62:K76"/>
    <mergeCell ref="L62:L76"/>
    <mergeCell ref="F62:F76"/>
    <mergeCell ref="G62:G76"/>
    <mergeCell ref="H62:H76"/>
    <mergeCell ref="I62:I76"/>
    <mergeCell ref="J62:J76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J103:J105"/>
    <mergeCell ref="K103:K105"/>
    <mergeCell ref="L103:L105"/>
    <mergeCell ref="A88:A94"/>
    <mergeCell ref="A103:A105"/>
    <mergeCell ref="B103:B105"/>
    <mergeCell ref="C103:C105"/>
    <mergeCell ref="D103:D105"/>
    <mergeCell ref="E103:E105"/>
    <mergeCell ref="F103:F105"/>
    <mergeCell ref="G103:G105"/>
    <mergeCell ref="H103:H105"/>
    <mergeCell ref="I103:I105"/>
    <mergeCell ref="B88:B94"/>
    <mergeCell ref="C88:C94"/>
    <mergeCell ref="D88:D94"/>
    <mergeCell ref="E88:E94"/>
    <mergeCell ref="F88:F94"/>
    <mergeCell ref="G88:G94"/>
    <mergeCell ref="H88:H94"/>
    <mergeCell ref="I88:I94"/>
    <mergeCell ref="J88:J94"/>
    <mergeCell ref="K88:K94"/>
    <mergeCell ref="L88:L94"/>
    <mergeCell ref="D161:D163"/>
    <mergeCell ref="E161:E163"/>
    <mergeCell ref="F161:F163"/>
    <mergeCell ref="G161:G163"/>
    <mergeCell ref="H161:H163"/>
    <mergeCell ref="I161:I163"/>
    <mergeCell ref="J175:J194"/>
    <mergeCell ref="K175:K194"/>
    <mergeCell ref="L175:L194"/>
    <mergeCell ref="J168:J169"/>
    <mergeCell ref="K168:K169"/>
    <mergeCell ref="L168:L169"/>
    <mergeCell ref="I175:I194"/>
    <mergeCell ref="H175:H194"/>
    <mergeCell ref="G175:G194"/>
    <mergeCell ref="F175:F194"/>
    <mergeCell ref="E175:E194"/>
    <mergeCell ref="D175:D194"/>
    <mergeCell ref="A168:A169"/>
    <mergeCell ref="B168:B169"/>
    <mergeCell ref="C168:C169"/>
    <mergeCell ref="D168:D169"/>
    <mergeCell ref="E168:E169"/>
    <mergeCell ref="F168:F169"/>
    <mergeCell ref="G168:G169"/>
    <mergeCell ref="H168:H169"/>
    <mergeCell ref="I168:I169"/>
    <mergeCell ref="C175:C194"/>
    <mergeCell ref="B175:B194"/>
    <mergeCell ref="A175:A194"/>
    <mergeCell ref="C212:C225"/>
    <mergeCell ref="B212:B225"/>
    <mergeCell ref="A212:A225"/>
    <mergeCell ref="J212:J225"/>
    <mergeCell ref="K212:K225"/>
    <mergeCell ref="L212:L225"/>
    <mergeCell ref="I200:I211"/>
    <mergeCell ref="H200:H211"/>
    <mergeCell ref="G200:G211"/>
    <mergeCell ref="F200:F211"/>
    <mergeCell ref="E200:E211"/>
    <mergeCell ref="D200:D211"/>
    <mergeCell ref="C200:C211"/>
    <mergeCell ref="B200:B211"/>
    <mergeCell ref="A200:A211"/>
    <mergeCell ref="J200:J211"/>
    <mergeCell ref="K200:K211"/>
    <mergeCell ref="L200:L211"/>
    <mergeCell ref="C226:C242"/>
    <mergeCell ref="B226:B242"/>
    <mergeCell ref="A226:A242"/>
    <mergeCell ref="J226:J242"/>
    <mergeCell ref="K226:K242"/>
    <mergeCell ref="L226:L242"/>
    <mergeCell ref="I212:I225"/>
    <mergeCell ref="H212:H225"/>
    <mergeCell ref="G212:G225"/>
    <mergeCell ref="F212:F225"/>
    <mergeCell ref="E212:E225"/>
    <mergeCell ref="D212:D225"/>
    <mergeCell ref="I226:I242"/>
    <mergeCell ref="H226:H242"/>
    <mergeCell ref="G226:G242"/>
    <mergeCell ref="F226:F242"/>
    <mergeCell ref="E226:E242"/>
    <mergeCell ref="D226:D242"/>
  </mergeCells>
  <hyperlinks>
    <hyperlink ref="B2" r:id="rId1" xr:uid="{9AC70F71-72B9-4A08-9D24-FFEDE17429D4}"/>
    <hyperlink ref="B8" r:id="rId2" xr:uid="{27C92466-CC31-4D3E-B643-61D4F017E6EF}"/>
    <hyperlink ref="B9" r:id="rId3" xr:uid="{7513DCC2-2287-4B57-BC42-43954095D0D3}"/>
    <hyperlink ref="B32" r:id="rId4" xr:uid="{349B01D7-5054-451D-B6A9-D0EBA1102DB2}"/>
    <hyperlink ref="B35" r:id="rId5" xr:uid="{DF987B5A-02B5-4B3B-8942-BDABCF9AF787}"/>
    <hyperlink ref="B36" r:id="rId6" xr:uid="{AA1BF0AC-82F3-44A0-ABAA-58110FF6470C}"/>
    <hyperlink ref="B37" r:id="rId7" xr:uid="{18009020-3C7C-4055-9890-EAD94D2F9A29}"/>
    <hyperlink ref="B38" r:id="rId8" xr:uid="{EB88FBEC-A3F0-416C-8DDA-66DB696EAAA2}"/>
    <hyperlink ref="B39" r:id="rId9" xr:uid="{1C84571E-8AFD-47E3-8D2B-4489C1A86180}"/>
    <hyperlink ref="B3" r:id="rId10" xr:uid="{39924046-563F-4CC8-9184-FAB1FA3426BA}"/>
    <hyperlink ref="B4" r:id="rId11" xr:uid="{35A2EA2C-6AB8-4ABF-A8FB-EAA4F5A9C974}"/>
    <hyperlink ref="B5" r:id="rId12" xr:uid="{C748BEAF-BEF6-4668-95E3-4F1F02722ECD}"/>
    <hyperlink ref="B6" r:id="rId13" xr:uid="{104238E4-CBCE-4B5F-90CE-DC0705E8635B}"/>
    <hyperlink ref="B7" r:id="rId14" xr:uid="{2D3483B4-A882-4F65-AE9E-3C2C6886B988}"/>
    <hyperlink ref="B42" r:id="rId15" xr:uid="{D84D07B6-83B1-412F-93F5-0C01E5AA9871}"/>
    <hyperlink ref="B43" r:id="rId16" xr:uid="{20BDB35A-6A2E-4228-93A6-28E48BB2E84A}"/>
    <hyperlink ref="B44" r:id="rId17" xr:uid="{22D6D9D3-D49B-426E-813E-0B337BAA4B60}"/>
    <hyperlink ref="B45" r:id="rId18" xr:uid="{B5404A11-C7F8-4B26-A964-676194AF2027}"/>
    <hyperlink ref="B46" r:id="rId19" xr:uid="{C1642C35-D82A-43F2-B6F9-58DC8D604CDA}"/>
    <hyperlink ref="B47" r:id="rId20" xr:uid="{C9443588-8740-4D78-83FC-245AD8FD89B4}"/>
    <hyperlink ref="C47" r:id="rId21" xr:uid="{FAD8598B-3D67-49BD-A959-2E24D4F6EDEA}"/>
    <hyperlink ref="B48" r:id="rId22" xr:uid="{4617EFD5-1BB0-4A86-94F1-15F567559E01}"/>
    <hyperlink ref="C48" r:id="rId23" xr:uid="{2F0216BA-DC21-4EAF-BD48-A339E76F89DF}"/>
    <hyperlink ref="B49" r:id="rId24" xr:uid="{24959457-582F-405F-BE13-44B674C0371C}"/>
    <hyperlink ref="C49" r:id="rId25" xr:uid="{4CD9C97A-1B17-46A9-AA22-DD49F8B00222}"/>
    <hyperlink ref="B50" r:id="rId26" xr:uid="{5B236755-BE43-4F23-BD94-F6B32268AA57}"/>
    <hyperlink ref="B51" r:id="rId27" xr:uid="{8347A5C9-CFF8-49E5-9565-788BEB521083}"/>
    <hyperlink ref="C51" r:id="rId28" xr:uid="{328E533F-F66F-439C-926F-F7AA8EE96DFD}"/>
    <hyperlink ref="B52" r:id="rId29" xr:uid="{67F4A053-E14F-4944-AC84-23F07EF0E692}"/>
    <hyperlink ref="B53" r:id="rId30" xr:uid="{A2994124-2045-48A8-90D3-315E252A89B6}"/>
    <hyperlink ref="B54" r:id="rId31" xr:uid="{48598FF8-324E-4DE3-9E1E-A8D5DF2C192E}"/>
    <hyperlink ref="B55" r:id="rId32" xr:uid="{BEEC546C-C93F-4891-94DA-36F9DE6BCEB2}"/>
    <hyperlink ref="B56" r:id="rId33" xr:uid="{693A8B93-D97A-4D1B-B7BD-08A9017F3215}"/>
    <hyperlink ref="B57" r:id="rId34" xr:uid="{023A023F-6C0B-42A1-AE92-33198DC680A1}"/>
    <hyperlink ref="B58" r:id="rId35" xr:uid="{04F95562-C47F-4B83-888A-15B8032756F6}"/>
    <hyperlink ref="B59" r:id="rId36" xr:uid="{213AC9AB-DCE0-4F4A-BC05-0BBA7F13E3FC}"/>
    <hyperlink ref="B60" r:id="rId37" xr:uid="{D01EB96F-8FBB-4AEE-95B1-AE6FEC576050}"/>
    <hyperlink ref="B61" r:id="rId38" xr:uid="{BB1657B5-CED1-4495-9F4A-D88562D1627F}"/>
    <hyperlink ref="B62" r:id="rId39" xr:uid="{9F95C8BC-FD6F-4F63-901F-73BC737EF6E4}"/>
    <hyperlink ref="B77" r:id="rId40" xr:uid="{481CEA07-CA90-4E11-A0F3-BECA8B955E22}"/>
    <hyperlink ref="B78" r:id="rId41" xr:uid="{BEB07F4B-03B8-45C5-97F5-4626E0DD0FBA}"/>
    <hyperlink ref="B79" r:id="rId42" xr:uid="{814FDFD3-8936-4367-8A09-EDC753A2968E}"/>
    <hyperlink ref="B81" r:id="rId43" xr:uid="{1BBD72C5-E78F-46E0-B93A-4AAF1EE7660E}"/>
    <hyperlink ref="B82" r:id="rId44" xr:uid="{75142223-7584-4A05-AA36-BC7509400C0E}"/>
    <hyperlink ref="B83" r:id="rId45" xr:uid="{3D02D109-C581-411C-925E-C51DBC5EE52A}"/>
    <hyperlink ref="B84" r:id="rId46" xr:uid="{4ED5229F-519C-44BA-9FDD-2E8BC8B3640B}"/>
    <hyperlink ref="B85" r:id="rId47" xr:uid="{00527AAC-560B-4E0C-9A5F-548D0B9BF26B}"/>
    <hyperlink ref="B86" r:id="rId48" xr:uid="{18E87001-0590-4D47-B132-404E87BF47F7}"/>
    <hyperlink ref="B87" r:id="rId49" xr:uid="{A7B4B6CF-8691-4B1C-BA66-9D41341B41C9}"/>
    <hyperlink ref="B88" r:id="rId50" xr:uid="{E57097A9-E011-4900-B4BC-772EDE5CB0BC}"/>
    <hyperlink ref="B95" r:id="rId51" xr:uid="{0B116DA8-7E30-46D0-8728-70AA9BB16CE2}"/>
    <hyperlink ref="B96" r:id="rId52" xr:uid="{DDC674EA-7D21-409A-A9AC-968C2460E9EF}"/>
    <hyperlink ref="B97" r:id="rId53" xr:uid="{D7401E06-226C-4CF3-B9F8-850A6CBDD9F8}"/>
    <hyperlink ref="B98" r:id="rId54" xr:uid="{2E1E65A9-C22E-449F-8A22-8A414980AD5A}"/>
    <hyperlink ref="B99" r:id="rId55" xr:uid="{487E8402-41C4-448B-AE27-273DD8FF619C}"/>
    <hyperlink ref="B100" r:id="rId56" xr:uid="{588A27C2-13D8-4E25-8983-D8960211E16C}"/>
    <hyperlink ref="B101" r:id="rId57" xr:uid="{070C7629-A9AD-452E-A324-009130EDD72C}"/>
    <hyperlink ref="B102" r:id="rId58" xr:uid="{8E08704C-3FD2-4F64-913A-C0D22D9BFF4A}"/>
    <hyperlink ref="B103" r:id="rId59" xr:uid="{9BF14D16-94FD-40E2-A012-4A14E316376F}"/>
    <hyperlink ref="B106" r:id="rId60" xr:uid="{1DC52C0A-7F60-48AC-B417-D751989C5901}"/>
    <hyperlink ref="B107" r:id="rId61" xr:uid="{5CD7DBEF-907E-490A-AD87-38685AE312AD}"/>
    <hyperlink ref="B108" r:id="rId62" xr:uid="{6E39E44A-4DCA-4ABE-B941-19E6386EF1CE}"/>
    <hyperlink ref="B109" r:id="rId63" xr:uid="{ED2B149D-81AA-4B90-8F90-87FF8614ACAC}"/>
    <hyperlink ref="B110" r:id="rId64" xr:uid="{53F31059-8D3A-4B3A-9111-736642F68F5E}"/>
    <hyperlink ref="B111" r:id="rId65" xr:uid="{6895C80F-7A41-4010-A71E-0B16B3CBD5B6}"/>
    <hyperlink ref="B112" r:id="rId66" xr:uid="{7F0ED74A-2688-4DF0-B921-B3BCDBFF7FCB}"/>
    <hyperlink ref="B113" r:id="rId67" xr:uid="{93E08213-35F2-400E-AF4B-9A91184164A2}"/>
    <hyperlink ref="B114" r:id="rId68" xr:uid="{75D21AF1-03E3-4B58-887F-E94B8BE707B3}"/>
    <hyperlink ref="B117" r:id="rId69" xr:uid="{A88205CF-5389-4398-B339-CBDE34C00312}"/>
    <hyperlink ref="B118" r:id="rId70" xr:uid="{C2B697EB-92C7-47A5-99D0-57439AF48FD3}"/>
    <hyperlink ref="B119" r:id="rId71" xr:uid="{19A18BB5-6C51-4BFD-91B8-4550542F6FD3}"/>
    <hyperlink ref="B120" r:id="rId72" xr:uid="{0B04FEDD-D93C-4823-B453-83C3E28D187B}"/>
    <hyperlink ref="B121" r:id="rId73" xr:uid="{AED68142-EE40-4368-A7C2-E2FF1498585F}"/>
    <hyperlink ref="B122" r:id="rId74" xr:uid="{08D35996-4EFC-49C2-B6CF-FDB834187427}"/>
    <hyperlink ref="B123" r:id="rId75" xr:uid="{8ADF22C5-3518-416B-BCD1-35C8B209A261}"/>
    <hyperlink ref="B124" r:id="rId76" xr:uid="{3021EB90-1F4D-47FB-B751-D4323A51D676}"/>
    <hyperlink ref="B126" r:id="rId77" xr:uid="{76157488-E5AB-4251-82C3-4F9A4D6FBB82}"/>
    <hyperlink ref="B127" r:id="rId78" xr:uid="{868ACAA7-6E40-4ACB-B6E2-D07E471AA6F0}"/>
    <hyperlink ref="B128" r:id="rId79" xr:uid="{2D1C703F-535D-4A57-A0AF-A4D26DE04A1F}"/>
    <hyperlink ref="B129" r:id="rId80" xr:uid="{AF665940-5FF9-4912-84B5-488C50686370}"/>
    <hyperlink ref="B130" r:id="rId81" xr:uid="{DCC46601-71D0-42B7-ACC8-77912DC30577}"/>
    <hyperlink ref="B131" r:id="rId82" xr:uid="{7E31CD10-1AC8-4DFD-B426-42BC1465585B}"/>
    <hyperlink ref="B132" r:id="rId83" xr:uid="{DB485FF9-0BDD-48F1-AAA0-4C14A3C61F91}"/>
    <hyperlink ref="B133" r:id="rId84" xr:uid="{2409EF99-427F-4C4F-A6E8-3DA5EBB5E970}"/>
    <hyperlink ref="B134" r:id="rId85" xr:uid="{52511B3E-AF33-439E-B9B0-0D6E0CACC914}"/>
    <hyperlink ref="B135" r:id="rId86" xr:uid="{087207E4-627D-40CD-92CE-AA2207B20702}"/>
    <hyperlink ref="B136" r:id="rId87" xr:uid="{D4C45B28-C547-4534-8F6E-0FD609AA7695}"/>
    <hyperlink ref="B139" r:id="rId88" xr:uid="{B6E592A6-85DB-4392-A3F7-FEC14E55E9F4}"/>
    <hyperlink ref="B140" r:id="rId89" xr:uid="{3EC24248-0283-495B-BD37-898F7220F448}"/>
    <hyperlink ref="B141" r:id="rId90" xr:uid="{22010451-FA0C-408B-B39C-4C2F766C3C31}"/>
    <hyperlink ref="B142" r:id="rId91" xr:uid="{6F153136-2CF9-40BE-B91F-A0D97ABD3803}"/>
    <hyperlink ref="B146" r:id="rId92" xr:uid="{63913F78-5D85-4CCA-974B-68D174769C5B}"/>
    <hyperlink ref="B147" r:id="rId93" xr:uid="{E30D1140-C5F0-4EF0-A783-7C6A2E64C5BA}"/>
    <hyperlink ref="B148" r:id="rId94" xr:uid="{D2E6F64B-9006-474E-B47C-4F3D878B3A44}"/>
    <hyperlink ref="B149" r:id="rId95" xr:uid="{CF69CB92-F529-46C9-9029-41ACF8DE913D}"/>
    <hyperlink ref="B150" r:id="rId96" xr:uid="{B74E51C3-F9BC-4B8A-98D3-A14E786379A7}"/>
    <hyperlink ref="B151" r:id="rId97" xr:uid="{8A5ACC41-A06F-4E52-B437-6F71616D3110}"/>
    <hyperlink ref="B152" r:id="rId98" xr:uid="{E698BC23-B0FB-467F-B476-197327D31E10}"/>
    <hyperlink ref="B153" r:id="rId99" xr:uid="{9A776090-0C1A-4E68-BB58-8EF92FF99472}"/>
    <hyperlink ref="B154" r:id="rId100" xr:uid="{BE4618DE-D002-4572-96D3-FC218E1F5CA4}"/>
    <hyperlink ref="B155" r:id="rId101" xr:uid="{59F42FFB-7763-43A6-80D8-6B6404DC752D}"/>
    <hyperlink ref="B156" r:id="rId102" xr:uid="{E370139D-E467-4904-B3BF-CCD7375B2BB1}"/>
    <hyperlink ref="B157" r:id="rId103" xr:uid="{A387E067-F71D-49CA-8BEA-58DFE9B061A4}"/>
    <hyperlink ref="B158" r:id="rId104" xr:uid="{897F3C3D-862C-4F04-A931-3B6ABA2A8146}"/>
    <hyperlink ref="B159" r:id="rId105" xr:uid="{A861FDF4-FD21-4394-B612-3DBB22804A6D}"/>
    <hyperlink ref="B160" r:id="rId106" xr:uid="{1088FF9B-2AEE-4A79-BE43-4DC029E9553A}"/>
    <hyperlink ref="B161" r:id="rId107" xr:uid="{15CE3295-5FBB-4B5F-BACA-A4C7BD174BCF}"/>
    <hyperlink ref="B164" r:id="rId108" xr:uid="{9284D1DE-3E16-40A0-A424-47DBA7E55DCB}"/>
    <hyperlink ref="B165" r:id="rId109" xr:uid="{AC0D8E7A-D952-48C2-951C-EF0DFAD4EB27}"/>
    <hyperlink ref="B166" r:id="rId110" xr:uid="{FB4F8189-4153-463B-84E7-11473C0FC5FD}"/>
    <hyperlink ref="B167" r:id="rId111" xr:uid="{EC8E21AB-40D3-4DB8-BEEE-B359AEF411FE}"/>
    <hyperlink ref="B168" r:id="rId112" xr:uid="{89B1D59E-EFDA-4251-9FC9-BF7E2CE41175}"/>
    <hyperlink ref="B170" r:id="rId113" xr:uid="{294B5061-3ECA-44BE-9DBC-68364EB66241}"/>
    <hyperlink ref="B171" r:id="rId114" xr:uid="{4E73F09C-5AC3-46F6-B2DD-C2C819358FA4}"/>
    <hyperlink ref="B172" r:id="rId115" xr:uid="{9EB5AF1D-A2A1-47B5-95E8-97CA9C1097A2}"/>
    <hyperlink ref="B173" r:id="rId116" xr:uid="{BB3E0A16-019D-4168-8A02-87A3B1825D21}"/>
    <hyperlink ref="B174" r:id="rId117" xr:uid="{ED964A10-B7F2-40F5-949C-0A15588C961B}"/>
    <hyperlink ref="B175" r:id="rId118" xr:uid="{D4EE41D0-A0F6-49A7-8CDA-7230FB0B07C3}"/>
    <hyperlink ref="B195" r:id="rId119" xr:uid="{18192E4A-E0E1-4A30-8A61-01C4D2DDC54F}"/>
    <hyperlink ref="B196" r:id="rId120" xr:uid="{E15CD092-882F-4272-9EE0-10BC508C1421}"/>
    <hyperlink ref="B197" r:id="rId121" xr:uid="{2A0818B5-44FF-49AA-B671-DCB42093CEBB}"/>
    <hyperlink ref="B198" r:id="rId122" xr:uid="{3989127D-2B51-4055-BF91-F4458CF7CBD1}"/>
    <hyperlink ref="B199" r:id="rId123" xr:uid="{6AFEFFD4-F123-4598-A2D0-78BD3A927E80}"/>
    <hyperlink ref="B200" r:id="rId124" xr:uid="{771B3EFA-0A09-4364-8B63-01D89B3D7840}"/>
    <hyperlink ref="B212" r:id="rId125" xr:uid="{BE2DFE6B-C738-4C97-8951-18C113C71037}"/>
    <hyperlink ref="B226" r:id="rId126" xr:uid="{C944ED93-412B-49FE-B0E9-A205DCFE6325}"/>
    <hyperlink ref="B243" r:id="rId127" display="FPB-03480" xr:uid="{6A6242E3-8C85-463B-A7A9-9BAC19A61838}"/>
    <hyperlink ref="B244" r:id="rId128" display="FPB-03481" xr:uid="{029BACF6-41AA-4F8E-9614-1C8CFF631397}"/>
    <hyperlink ref="B245" r:id="rId129" display="FPB-03482" xr:uid="{A8DBC280-CFA6-4EDD-98CF-6D125CE87424}"/>
    <hyperlink ref="B246" r:id="rId130" display="FPB-03483" xr:uid="{BE88F4BD-999B-4C3A-9654-7F2B03CE1C9F}"/>
    <hyperlink ref="B247" r:id="rId131" xr:uid="{91DE3386-E083-4DB1-A973-A3D70E485331}"/>
    <hyperlink ref="B248" r:id="rId132" xr:uid="{56E29784-E598-42C3-84AE-4DF45D77B1D5}"/>
    <hyperlink ref="B249" r:id="rId133" xr:uid="{DE019727-9BC2-429A-ACA0-0A184AEBAABB}"/>
    <hyperlink ref="B250" r:id="rId134" xr:uid="{7B17520E-4DE0-4821-B336-BB3CD1D82FF8}"/>
    <hyperlink ref="B251" r:id="rId135" xr:uid="{6FB872CD-C00E-4133-A870-9A40C2BABE4C}"/>
    <hyperlink ref="B252" r:id="rId136" xr:uid="{76A07A25-56D5-4799-B825-1CE267307EA6}"/>
    <hyperlink ref="B253" r:id="rId137" xr:uid="{E9B0E9D3-1DA0-4BC1-9ECF-D2C5F78314D6}"/>
    <hyperlink ref="B254" r:id="rId138" xr:uid="{F60DCD1D-3D39-4E05-BF9C-A74290BE8CE7}"/>
    <hyperlink ref="B40" r:id="rId139" xr:uid="{F63F4907-66DB-4B3A-9CE7-9FC1BA9064C1}"/>
    <hyperlink ref="B41" r:id="rId140" xr:uid="{D60F6C1A-94A6-47DB-9B92-CB6B9B478104}"/>
    <hyperlink ref="B255" r:id="rId141" xr:uid="{851092CE-EABD-4CB3-AF84-099918B8081E}"/>
    <hyperlink ref="B258:B260" r:id="rId142" display="FPB-03492" xr:uid="{D762F867-FF5A-47C5-BED4-7CB72F23EBFA}"/>
    <hyperlink ref="B261" r:id="rId143" xr:uid="{75DB0D61-3BA1-479B-B92E-CAE3E5076EE4}"/>
    <hyperlink ref="C166" r:id="rId144" xr:uid="{1D068866-4A0C-48EC-A950-8A292A032EAE}"/>
    <hyperlink ref="B262" r:id="rId145" xr:uid="{E965B147-A019-4798-B3FD-E24C50254925}"/>
    <hyperlink ref="B263" r:id="rId146" xr:uid="{7849BB97-9D27-46FC-AD81-BBDD85BF9373}"/>
    <hyperlink ref="B264" r:id="rId147" xr:uid="{408FC9A3-2122-450B-9847-61A17B9BC28D}"/>
    <hyperlink ref="B283" r:id="rId148" xr:uid="{9AD6E479-01AD-478F-9CC3-E13041FE37FA}"/>
    <hyperlink ref="B284" r:id="rId149" xr:uid="{E04D0203-0143-4D38-973A-1D136AA354DC}"/>
    <hyperlink ref="B285" r:id="rId150" xr:uid="{EBD03244-2B13-425D-8512-6AE7F79E3838}"/>
    <hyperlink ref="B286" r:id="rId151" xr:uid="{7602A789-EC29-4E4F-A956-26335DA15BF4}"/>
    <hyperlink ref="B287" r:id="rId152" xr:uid="{2D125D1B-A65F-4F73-BB5C-CA7C61886771}"/>
    <hyperlink ref="B288" r:id="rId153" xr:uid="{C1BFCF74-42E2-477E-ADC2-6A6068CFA395}"/>
    <hyperlink ref="B289" r:id="rId154" xr:uid="{959C6EA4-11F8-46A5-B868-20C87A26E73B}"/>
    <hyperlink ref="B290" r:id="rId155" xr:uid="{BF7B1BE4-860A-4C14-A581-9E5700698281}"/>
    <hyperlink ref="B291" r:id="rId156" xr:uid="{816EA4C4-C531-452D-AB07-02C052C9A69B}"/>
    <hyperlink ref="B292" r:id="rId157" xr:uid="{C3CB9EB3-F71D-477A-AAA3-5FF3577D1C8B}"/>
    <hyperlink ref="B293" r:id="rId158" xr:uid="{A9786B68-E94D-4938-9798-5D99709748BB}"/>
    <hyperlink ref="B294" r:id="rId159" xr:uid="{D2AA70E0-F10E-4B85-9662-676552B982AC}"/>
    <hyperlink ref="B295" r:id="rId160" xr:uid="{D6040682-DCE7-472A-8E82-03CDE7BF16BA}"/>
    <hyperlink ref="B296" r:id="rId161" xr:uid="{5F67B35F-CF1A-4EBA-B6B8-CA50B03FB630}"/>
    <hyperlink ref="B297" r:id="rId162" xr:uid="{EAEFD59D-ADEA-43AD-805C-A946395F15DC}"/>
    <hyperlink ref="B298" r:id="rId163" xr:uid="{C9896EDE-0DB3-4CB3-8E59-DEDF2E58FF07}"/>
    <hyperlink ref="B299" r:id="rId164" xr:uid="{1CE02B07-E617-4111-B738-070DE9BF9B06}"/>
    <hyperlink ref="B300" r:id="rId165" xr:uid="{E82B249D-7DF2-4159-960D-136F5A3D3AAF}"/>
    <hyperlink ref="B301" r:id="rId166" xr:uid="{FFB76275-587E-4ADA-BB9D-C25B55FA0A9A}"/>
    <hyperlink ref="B302" r:id="rId167" xr:uid="{68BF3342-9750-4A54-8E24-37E2A0E97F93}"/>
    <hyperlink ref="B303" r:id="rId168" xr:uid="{9AA7AE4B-0BEB-433F-847C-23751E3A32C2}"/>
    <hyperlink ref="C154" r:id="rId169" xr:uid="{D9AA8158-22BB-433C-9A4D-F4E40091DB73}"/>
    <hyperlink ref="C295" r:id="rId170" xr:uid="{28F58415-D77E-4A3A-B220-C6E8A0436DE6}"/>
    <hyperlink ref="C296" r:id="rId171" xr:uid="{DA411531-9663-411E-964F-D68CF9D1C9C7}"/>
    <hyperlink ref="C297" r:id="rId172" xr:uid="{FDCF54FA-D808-42D3-8FD3-5403DF5E6578}"/>
  </hyperlinks>
  <pageMargins left="0.7" right="0.7" top="0.75" bottom="0.75" header="0.3" footer="0.3"/>
  <pageSetup orientation="portrait" horizontalDpi="4294967293" r:id="rId173"/>
  <legacyDrawing r:id="rId17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06DC-D14D-4836-9CEB-A6606484E345}">
  <sheetPr codeName="Hoja4"/>
  <dimension ref="A1:Q254"/>
  <sheetViews>
    <sheetView zoomScaleNormal="100" zoomScalePageLayoutView="85" workbookViewId="0">
      <pane xSplit="5" ySplit="1" topLeftCell="F2" activePane="bottomRight" state="frozen"/>
      <selection pane="topRight" activeCell="F1" sqref="F1"/>
      <selection pane="bottomLeft" activeCell="A9" sqref="A9"/>
      <selection pane="bottomRight"/>
    </sheetView>
  </sheetViews>
  <sheetFormatPr baseColWidth="10" defaultColWidth="20.28515625" defaultRowHeight="15.75" x14ac:dyDescent="0.25"/>
  <cols>
    <col min="1" max="1" width="11.7109375" style="207" bestFit="1" customWidth="1"/>
    <col min="2" max="2" width="10.42578125" style="207" bestFit="1" customWidth="1"/>
    <col min="3" max="3" width="23.28515625" style="233" bestFit="1" customWidth="1"/>
    <col min="4" max="4" width="17.85546875" style="207" bestFit="1" customWidth="1"/>
    <col min="5" max="5" width="67.5703125" style="207" bestFit="1" customWidth="1"/>
    <col min="6" max="6" width="117.7109375" style="207" bestFit="1" customWidth="1"/>
    <col min="7" max="7" width="17.7109375" style="207" bestFit="1" customWidth="1"/>
    <col min="8" max="8" width="17.42578125" style="207" bestFit="1" customWidth="1"/>
    <col min="9" max="9" width="13.42578125" style="233" bestFit="1" customWidth="1"/>
    <col min="10" max="10" width="15.140625" style="207" bestFit="1" customWidth="1"/>
    <col min="11" max="11" width="14.42578125" style="207" bestFit="1" customWidth="1"/>
    <col min="12" max="12" width="15" style="207" bestFit="1" customWidth="1"/>
    <col min="13" max="13" width="8.85546875" style="207" bestFit="1" customWidth="1"/>
    <col min="14" max="14" width="15" style="207" bestFit="1" customWidth="1"/>
    <col min="15" max="15" width="17.42578125" style="207" bestFit="1" customWidth="1"/>
    <col min="16" max="16" width="42.140625" style="15" bestFit="1" customWidth="1"/>
    <col min="17" max="17" width="22.5703125" style="207" bestFit="1" customWidth="1"/>
    <col min="18" max="16384" width="20.28515625" style="207"/>
  </cols>
  <sheetData>
    <row r="1" spans="1:17" ht="30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</row>
    <row r="2" spans="1:17" x14ac:dyDescent="0.25">
      <c r="A2" s="158">
        <v>1753</v>
      </c>
      <c r="B2" s="219" t="s">
        <v>382</v>
      </c>
      <c r="C2" s="49" t="s">
        <v>18</v>
      </c>
      <c r="D2" s="75">
        <v>5183595</v>
      </c>
      <c r="E2" s="35" t="s">
        <v>383</v>
      </c>
      <c r="F2" s="35" t="s">
        <v>384</v>
      </c>
      <c r="G2" s="230">
        <v>43861</v>
      </c>
      <c r="H2" s="230">
        <v>43864</v>
      </c>
      <c r="I2" s="198">
        <f t="shared" ref="I2:I7" si="0">H2+30</f>
        <v>43894</v>
      </c>
      <c r="J2" s="204">
        <f>934.64+362.84</f>
        <v>1297.48</v>
      </c>
      <c r="K2" s="213"/>
      <c r="L2" s="213">
        <f t="shared" ref="L2:L18" si="1">J2+K2</f>
        <v>1297.48</v>
      </c>
      <c r="M2" s="107" t="s">
        <v>129</v>
      </c>
      <c r="N2" s="212">
        <f t="shared" ref="N2:N17" si="2">J2</f>
        <v>1297.48</v>
      </c>
      <c r="O2" s="107" t="s">
        <v>130</v>
      </c>
      <c r="P2" s="19">
        <v>3215</v>
      </c>
    </row>
    <row r="3" spans="1:17" x14ac:dyDescent="0.25">
      <c r="A3" s="158">
        <v>1754</v>
      </c>
      <c r="B3" s="219" t="s">
        <v>385</v>
      </c>
      <c r="C3" s="49" t="s">
        <v>18</v>
      </c>
      <c r="D3" s="75">
        <v>11265</v>
      </c>
      <c r="E3" s="35" t="s">
        <v>52</v>
      </c>
      <c r="F3" s="35" t="s">
        <v>53</v>
      </c>
      <c r="G3" s="230">
        <v>43862</v>
      </c>
      <c r="H3" s="230">
        <v>43864</v>
      </c>
      <c r="I3" s="198">
        <f t="shared" si="0"/>
        <v>43894</v>
      </c>
      <c r="J3" s="199">
        <v>300000</v>
      </c>
      <c r="K3" s="220">
        <v>57000</v>
      </c>
      <c r="L3" s="210">
        <f t="shared" si="1"/>
        <v>357000</v>
      </c>
      <c r="M3" s="107" t="s">
        <v>54</v>
      </c>
      <c r="N3" s="212">
        <f t="shared" si="2"/>
        <v>300000</v>
      </c>
      <c r="O3" s="107" t="s">
        <v>55</v>
      </c>
      <c r="P3" s="19">
        <v>3200</v>
      </c>
    </row>
    <row r="4" spans="1:17" x14ac:dyDescent="0.25">
      <c r="A4" s="158">
        <v>1755</v>
      </c>
      <c r="B4" s="219" t="s">
        <v>386</v>
      </c>
      <c r="C4" s="49" t="s">
        <v>18</v>
      </c>
      <c r="D4" s="75">
        <v>302542</v>
      </c>
      <c r="E4" s="35" t="s">
        <v>123</v>
      </c>
      <c r="F4" s="35" t="s">
        <v>387</v>
      </c>
      <c r="G4" s="230">
        <v>43864</v>
      </c>
      <c r="H4" s="230">
        <v>43864</v>
      </c>
      <c r="I4" s="198">
        <f t="shared" si="0"/>
        <v>43894</v>
      </c>
      <c r="J4" s="199">
        <v>228698</v>
      </c>
      <c r="K4" s="220">
        <v>43452</v>
      </c>
      <c r="L4" s="210">
        <f t="shared" si="1"/>
        <v>272150</v>
      </c>
      <c r="M4" s="107" t="s">
        <v>219</v>
      </c>
      <c r="N4" s="212">
        <f t="shared" si="2"/>
        <v>228698</v>
      </c>
      <c r="O4" s="107" t="s">
        <v>29</v>
      </c>
      <c r="P4" s="19">
        <v>3203</v>
      </c>
    </row>
    <row r="5" spans="1:17" x14ac:dyDescent="0.25">
      <c r="A5" s="158">
        <v>1756</v>
      </c>
      <c r="B5" s="219" t="s">
        <v>388</v>
      </c>
      <c r="C5" s="49" t="s">
        <v>18</v>
      </c>
      <c r="D5" s="75">
        <v>50497</v>
      </c>
      <c r="E5" s="35" t="s">
        <v>1755</v>
      </c>
      <c r="F5" s="35" t="s">
        <v>282</v>
      </c>
      <c r="G5" s="230">
        <v>43864</v>
      </c>
      <c r="H5" s="230">
        <v>43864</v>
      </c>
      <c r="I5" s="198">
        <f t="shared" si="0"/>
        <v>43894</v>
      </c>
      <c r="J5" s="199">
        <v>48450</v>
      </c>
      <c r="K5" s="220">
        <v>9206</v>
      </c>
      <c r="L5" s="210">
        <f t="shared" si="1"/>
        <v>57656</v>
      </c>
      <c r="M5" s="107" t="s">
        <v>117</v>
      </c>
      <c r="N5" s="212">
        <f t="shared" si="2"/>
        <v>48450</v>
      </c>
      <c r="O5" s="107" t="s">
        <v>29</v>
      </c>
      <c r="P5" s="19">
        <v>3198</v>
      </c>
    </row>
    <row r="6" spans="1:17" x14ac:dyDescent="0.25">
      <c r="A6" s="158">
        <v>1757</v>
      </c>
      <c r="B6" s="219" t="s">
        <v>389</v>
      </c>
      <c r="C6" s="49" t="s">
        <v>18</v>
      </c>
      <c r="D6" s="75">
        <v>941292</v>
      </c>
      <c r="E6" s="35" t="s">
        <v>1756</v>
      </c>
      <c r="F6" s="35" t="s">
        <v>391</v>
      </c>
      <c r="G6" s="230">
        <v>43862</v>
      </c>
      <c r="H6" s="230">
        <v>43864</v>
      </c>
      <c r="I6" s="198">
        <f t="shared" si="0"/>
        <v>43894</v>
      </c>
      <c r="J6" s="199">
        <v>3500000</v>
      </c>
      <c r="K6" s="220"/>
      <c r="L6" s="210">
        <f t="shared" si="1"/>
        <v>3500000</v>
      </c>
      <c r="M6" s="107" t="s">
        <v>21</v>
      </c>
      <c r="N6" s="212">
        <f t="shared" si="2"/>
        <v>3500000</v>
      </c>
      <c r="O6" s="107" t="s">
        <v>22</v>
      </c>
      <c r="P6" s="19">
        <v>3204</v>
      </c>
    </row>
    <row r="7" spans="1:17" x14ac:dyDescent="0.25">
      <c r="A7" s="158">
        <v>1758</v>
      </c>
      <c r="B7" s="219" t="s">
        <v>392</v>
      </c>
      <c r="C7" s="159" t="s">
        <v>24</v>
      </c>
      <c r="D7" s="75">
        <v>452</v>
      </c>
      <c r="E7" s="35" t="s">
        <v>393</v>
      </c>
      <c r="F7" s="35" t="s">
        <v>394</v>
      </c>
      <c r="G7" s="230">
        <v>43864</v>
      </c>
      <c r="H7" s="230">
        <v>43864</v>
      </c>
      <c r="I7" s="198">
        <f t="shared" si="0"/>
        <v>43894</v>
      </c>
      <c r="J7" s="199">
        <v>1880000</v>
      </c>
      <c r="K7" s="220">
        <v>357200</v>
      </c>
      <c r="L7" s="210">
        <f t="shared" si="1"/>
        <v>2237200</v>
      </c>
      <c r="M7" s="107" t="s">
        <v>60</v>
      </c>
      <c r="N7" s="212">
        <f t="shared" si="2"/>
        <v>1880000</v>
      </c>
      <c r="O7" s="107" t="s">
        <v>55</v>
      </c>
      <c r="P7" s="19">
        <v>3201</v>
      </c>
    </row>
    <row r="8" spans="1:17" x14ac:dyDescent="0.25">
      <c r="A8" s="158">
        <v>1759</v>
      </c>
      <c r="B8" s="219" t="s">
        <v>395</v>
      </c>
      <c r="C8" s="49" t="s">
        <v>24</v>
      </c>
      <c r="D8" s="75" t="s">
        <v>396</v>
      </c>
      <c r="E8" s="35" t="s">
        <v>26</v>
      </c>
      <c r="F8" s="35" t="s">
        <v>27</v>
      </c>
      <c r="G8" s="230">
        <v>43864</v>
      </c>
      <c r="H8" s="230">
        <v>43864</v>
      </c>
      <c r="I8" s="198">
        <v>43867</v>
      </c>
      <c r="J8" s="199">
        <v>3800000</v>
      </c>
      <c r="K8" s="220">
        <v>722000</v>
      </c>
      <c r="L8" s="210">
        <f t="shared" si="1"/>
        <v>4522000</v>
      </c>
      <c r="M8" s="107" t="s">
        <v>28</v>
      </c>
      <c r="N8" s="212">
        <f t="shared" si="2"/>
        <v>3800000</v>
      </c>
      <c r="O8" s="107" t="s">
        <v>29</v>
      </c>
      <c r="P8" s="19">
        <v>3199</v>
      </c>
    </row>
    <row r="9" spans="1:17" x14ac:dyDescent="0.25">
      <c r="A9" s="158">
        <v>1760</v>
      </c>
      <c r="B9" s="219" t="s">
        <v>397</v>
      </c>
      <c r="C9" s="49" t="s">
        <v>18</v>
      </c>
      <c r="D9" s="75">
        <v>11392</v>
      </c>
      <c r="E9" s="35" t="s">
        <v>84</v>
      </c>
      <c r="F9" s="35" t="s">
        <v>398</v>
      </c>
      <c r="G9" s="230">
        <v>43864</v>
      </c>
      <c r="H9" s="230">
        <v>43864</v>
      </c>
      <c r="I9" s="198">
        <v>43864</v>
      </c>
      <c r="J9" s="199">
        <v>370253</v>
      </c>
      <c r="K9" s="220"/>
      <c r="L9" s="210">
        <f t="shared" si="1"/>
        <v>370253</v>
      </c>
      <c r="M9" s="107" t="s">
        <v>21</v>
      </c>
      <c r="N9" s="212">
        <f t="shared" si="2"/>
        <v>370253</v>
      </c>
      <c r="O9" s="107" t="s">
        <v>22</v>
      </c>
      <c r="P9" s="19">
        <v>3205</v>
      </c>
    </row>
    <row r="10" spans="1:17" x14ac:dyDescent="0.25">
      <c r="A10" s="158">
        <v>1761</v>
      </c>
      <c r="B10" s="219" t="s">
        <v>399</v>
      </c>
      <c r="C10" s="49" t="s">
        <v>18</v>
      </c>
      <c r="D10" s="75">
        <v>37</v>
      </c>
      <c r="E10" s="35" t="s">
        <v>400</v>
      </c>
      <c r="F10" s="35" t="s">
        <v>401</v>
      </c>
      <c r="G10" s="230">
        <v>43864</v>
      </c>
      <c r="H10" s="230">
        <v>43864</v>
      </c>
      <c r="I10" s="198">
        <f>H10+30</f>
        <v>43894</v>
      </c>
      <c r="J10" s="199">
        <v>370000</v>
      </c>
      <c r="K10" s="220">
        <v>70300</v>
      </c>
      <c r="L10" s="210">
        <f t="shared" si="1"/>
        <v>440300</v>
      </c>
      <c r="M10" s="107" t="s">
        <v>180</v>
      </c>
      <c r="N10" s="212">
        <f t="shared" si="2"/>
        <v>370000</v>
      </c>
      <c r="O10" s="107" t="s">
        <v>55</v>
      </c>
      <c r="P10" s="19">
        <v>3202</v>
      </c>
    </row>
    <row r="11" spans="1:17" x14ac:dyDescent="0.25">
      <c r="A11" s="158">
        <v>1762</v>
      </c>
      <c r="B11" s="219" t="s">
        <v>402</v>
      </c>
      <c r="C11" s="49" t="s">
        <v>18</v>
      </c>
      <c r="D11" s="75">
        <v>302632</v>
      </c>
      <c r="E11" s="35" t="s">
        <v>123</v>
      </c>
      <c r="F11" s="35" t="s">
        <v>403</v>
      </c>
      <c r="G11" s="230">
        <v>43865</v>
      </c>
      <c r="H11" s="230">
        <v>43865</v>
      </c>
      <c r="I11" s="198">
        <f>H11+30</f>
        <v>43895</v>
      </c>
      <c r="J11" s="199">
        <v>2735000</v>
      </c>
      <c r="K11" s="220">
        <v>519650</v>
      </c>
      <c r="L11" s="210">
        <f t="shared" si="1"/>
        <v>3254650</v>
      </c>
      <c r="M11" s="107" t="s">
        <v>146</v>
      </c>
      <c r="N11" s="212">
        <f t="shared" si="2"/>
        <v>2735000</v>
      </c>
      <c r="O11" s="107" t="s">
        <v>36</v>
      </c>
      <c r="P11" s="19">
        <v>3208</v>
      </c>
    </row>
    <row r="12" spans="1:17" x14ac:dyDescent="0.25">
      <c r="A12" s="158">
        <v>1763</v>
      </c>
      <c r="B12" s="219" t="s">
        <v>404</v>
      </c>
      <c r="C12" s="49" t="s">
        <v>18</v>
      </c>
      <c r="D12" s="75">
        <v>16579204</v>
      </c>
      <c r="E12" s="35" t="s">
        <v>405</v>
      </c>
      <c r="F12" s="35" t="s">
        <v>69</v>
      </c>
      <c r="G12" s="230">
        <v>43863</v>
      </c>
      <c r="H12" s="230">
        <v>43865</v>
      </c>
      <c r="I12" s="198">
        <v>43901</v>
      </c>
      <c r="J12" s="199">
        <v>45796</v>
      </c>
      <c r="K12" s="220">
        <f>8701+1832</f>
        <v>10533</v>
      </c>
      <c r="L12" s="210">
        <f t="shared" si="1"/>
        <v>56329</v>
      </c>
      <c r="M12" s="107" t="s">
        <v>54</v>
      </c>
      <c r="N12" s="212">
        <f t="shared" si="2"/>
        <v>45796</v>
      </c>
      <c r="O12" s="107" t="s">
        <v>55</v>
      </c>
      <c r="P12" s="259"/>
      <c r="Q12" s="215" t="s">
        <v>1757</v>
      </c>
    </row>
    <row r="13" spans="1:17" x14ac:dyDescent="0.25">
      <c r="A13" s="158">
        <v>1764</v>
      </c>
      <c r="B13" s="219" t="s">
        <v>406</v>
      </c>
      <c r="C13" s="49" t="s">
        <v>18</v>
      </c>
      <c r="D13" s="75">
        <v>50547</v>
      </c>
      <c r="E13" s="35" t="s">
        <v>1758</v>
      </c>
      <c r="F13" s="35" t="s">
        <v>407</v>
      </c>
      <c r="G13" s="230">
        <v>43865</v>
      </c>
      <c r="H13" s="230">
        <v>43865</v>
      </c>
      <c r="I13" s="198">
        <f t="shared" ref="I13:I18" si="3">H13+30</f>
        <v>43895</v>
      </c>
      <c r="J13" s="199">
        <v>48450</v>
      </c>
      <c r="K13" s="220">
        <v>9206</v>
      </c>
      <c r="L13" s="210">
        <f t="shared" si="1"/>
        <v>57656</v>
      </c>
      <c r="M13" s="107" t="s">
        <v>117</v>
      </c>
      <c r="N13" s="212">
        <f t="shared" si="2"/>
        <v>48450</v>
      </c>
      <c r="O13" s="107" t="s">
        <v>29</v>
      </c>
      <c r="P13" s="19">
        <v>3206</v>
      </c>
    </row>
    <row r="14" spans="1:17" x14ac:dyDescent="0.25">
      <c r="A14" s="158">
        <v>1765</v>
      </c>
      <c r="B14" s="219" t="s">
        <v>408</v>
      </c>
      <c r="C14" s="49" t="s">
        <v>18</v>
      </c>
      <c r="D14" s="75">
        <v>9470</v>
      </c>
      <c r="E14" s="35" t="s">
        <v>33</v>
      </c>
      <c r="F14" s="35" t="s">
        <v>409</v>
      </c>
      <c r="G14" s="230">
        <v>43864</v>
      </c>
      <c r="H14" s="230">
        <v>43865</v>
      </c>
      <c r="I14" s="198">
        <f t="shared" si="3"/>
        <v>43895</v>
      </c>
      <c r="J14" s="199">
        <v>5787600</v>
      </c>
      <c r="K14" s="220">
        <v>1099644</v>
      </c>
      <c r="L14" s="210">
        <f t="shared" si="1"/>
        <v>6887244</v>
      </c>
      <c r="M14" s="107" t="s">
        <v>44</v>
      </c>
      <c r="N14" s="212">
        <f t="shared" si="2"/>
        <v>5787600</v>
      </c>
      <c r="O14" s="107" t="s">
        <v>99</v>
      </c>
      <c r="P14" s="19">
        <v>3211</v>
      </c>
    </row>
    <row r="15" spans="1:17" x14ac:dyDescent="0.25">
      <c r="A15" s="158">
        <v>1766</v>
      </c>
      <c r="B15" s="219" t="s">
        <v>410</v>
      </c>
      <c r="C15" s="49" t="s">
        <v>18</v>
      </c>
      <c r="D15" s="75">
        <v>9469</v>
      </c>
      <c r="E15" s="35" t="s">
        <v>33</v>
      </c>
      <c r="F15" s="35" t="s">
        <v>411</v>
      </c>
      <c r="G15" s="230">
        <v>43864</v>
      </c>
      <c r="H15" s="230">
        <v>43865</v>
      </c>
      <c r="I15" s="198">
        <f t="shared" si="3"/>
        <v>43895</v>
      </c>
      <c r="J15" s="199">
        <v>3858400</v>
      </c>
      <c r="K15" s="220">
        <v>733096</v>
      </c>
      <c r="L15" s="210">
        <f t="shared" si="1"/>
        <v>4591496</v>
      </c>
      <c r="M15" s="107" t="s">
        <v>21</v>
      </c>
      <c r="N15" s="212">
        <f t="shared" si="2"/>
        <v>3858400</v>
      </c>
      <c r="O15" s="107" t="s">
        <v>22</v>
      </c>
      <c r="P15" s="19">
        <v>3209</v>
      </c>
    </row>
    <row r="16" spans="1:17" x14ac:dyDescent="0.25">
      <c r="A16" s="158">
        <v>1767</v>
      </c>
      <c r="B16" s="219" t="s">
        <v>412</v>
      </c>
      <c r="C16" s="49" t="s">
        <v>18</v>
      </c>
      <c r="D16" s="75">
        <v>9471</v>
      </c>
      <c r="E16" s="35" t="s">
        <v>33</v>
      </c>
      <c r="F16" s="35" t="s">
        <v>413</v>
      </c>
      <c r="G16" s="230">
        <v>43864</v>
      </c>
      <c r="H16" s="230">
        <v>43865</v>
      </c>
      <c r="I16" s="198">
        <f t="shared" si="3"/>
        <v>43895</v>
      </c>
      <c r="J16" s="199">
        <v>68777708</v>
      </c>
      <c r="K16" s="220">
        <v>13067765</v>
      </c>
      <c r="L16" s="210">
        <f t="shared" si="1"/>
        <v>81845473</v>
      </c>
      <c r="M16" s="107" t="s">
        <v>35</v>
      </c>
      <c r="N16" s="212">
        <f t="shared" si="2"/>
        <v>68777708</v>
      </c>
      <c r="O16" s="107" t="s">
        <v>36</v>
      </c>
      <c r="P16" s="19">
        <v>3210</v>
      </c>
    </row>
    <row r="17" spans="1:16" x14ac:dyDescent="0.25">
      <c r="A17" s="158">
        <v>1768</v>
      </c>
      <c r="B17" s="219" t="s">
        <v>414</v>
      </c>
      <c r="C17" s="159" t="s">
        <v>24</v>
      </c>
      <c r="D17" s="75">
        <v>40586</v>
      </c>
      <c r="E17" s="35" t="s">
        <v>92</v>
      </c>
      <c r="F17" s="35" t="s">
        <v>415</v>
      </c>
      <c r="G17" s="230">
        <v>43865</v>
      </c>
      <c r="H17" s="230">
        <v>43865</v>
      </c>
      <c r="I17" s="198">
        <f t="shared" si="3"/>
        <v>43895</v>
      </c>
      <c r="J17" s="199">
        <v>380000</v>
      </c>
      <c r="K17" s="220">
        <v>72200</v>
      </c>
      <c r="L17" s="210">
        <f t="shared" si="1"/>
        <v>452200</v>
      </c>
      <c r="M17" s="107" t="s">
        <v>278</v>
      </c>
      <c r="N17" s="212">
        <f t="shared" si="2"/>
        <v>380000</v>
      </c>
      <c r="O17" s="107" t="s">
        <v>36</v>
      </c>
      <c r="P17" s="19">
        <v>3213</v>
      </c>
    </row>
    <row r="18" spans="1:16" x14ac:dyDescent="0.25">
      <c r="A18" s="119">
        <v>1769</v>
      </c>
      <c r="B18" s="120" t="s">
        <v>416</v>
      </c>
      <c r="C18" s="127" t="s">
        <v>24</v>
      </c>
      <c r="D18" s="122">
        <v>11</v>
      </c>
      <c r="E18" s="122" t="s">
        <v>628</v>
      </c>
      <c r="F18" s="122" t="s">
        <v>417</v>
      </c>
      <c r="G18" s="171">
        <v>43865</v>
      </c>
      <c r="H18" s="171">
        <v>43865</v>
      </c>
      <c r="I18" s="200">
        <f t="shared" si="3"/>
        <v>43895</v>
      </c>
      <c r="J18" s="178">
        <v>555596</v>
      </c>
      <c r="K18" s="178">
        <v>78203</v>
      </c>
      <c r="L18" s="178">
        <f t="shared" si="1"/>
        <v>633799</v>
      </c>
      <c r="M18" s="107" t="s">
        <v>21</v>
      </c>
      <c r="N18" s="212">
        <f>60000+12000+50420.17+72000+15126.05+12773.11+14117.65</f>
        <v>236436.97999999995</v>
      </c>
      <c r="O18" s="107" t="s">
        <v>22</v>
      </c>
      <c r="P18" s="19">
        <v>3207</v>
      </c>
    </row>
    <row r="19" spans="1:16" x14ac:dyDescent="0.25">
      <c r="A19" s="119"/>
      <c r="B19" s="120"/>
      <c r="C19" s="127"/>
      <c r="D19" s="122"/>
      <c r="E19" s="122"/>
      <c r="F19" s="122"/>
      <c r="G19" s="171"/>
      <c r="H19" s="171"/>
      <c r="I19" s="200"/>
      <c r="J19" s="178"/>
      <c r="K19" s="178"/>
      <c r="L19" s="178"/>
      <c r="M19" s="107" t="s">
        <v>125</v>
      </c>
      <c r="N19" s="212">
        <f>4033.61+21848.74</f>
        <v>25882.350000000002</v>
      </c>
      <c r="O19" s="107" t="s">
        <v>50</v>
      </c>
      <c r="P19" s="19">
        <v>3207</v>
      </c>
    </row>
    <row r="20" spans="1:16" x14ac:dyDescent="0.25">
      <c r="A20" s="119"/>
      <c r="B20" s="120"/>
      <c r="C20" s="127"/>
      <c r="D20" s="122"/>
      <c r="E20" s="122"/>
      <c r="F20" s="122"/>
      <c r="G20" s="171"/>
      <c r="H20" s="171"/>
      <c r="I20" s="200"/>
      <c r="J20" s="178"/>
      <c r="K20" s="178"/>
      <c r="L20" s="178"/>
      <c r="M20" s="107" t="s">
        <v>278</v>
      </c>
      <c r="N20" s="212">
        <v>88235.29</v>
      </c>
      <c r="O20" s="107" t="s">
        <v>36</v>
      </c>
      <c r="P20" s="19">
        <v>3207</v>
      </c>
    </row>
    <row r="21" spans="1:16" x14ac:dyDescent="0.25">
      <c r="A21" s="119"/>
      <c r="B21" s="120"/>
      <c r="C21" s="127"/>
      <c r="D21" s="122"/>
      <c r="E21" s="122"/>
      <c r="F21" s="122"/>
      <c r="G21" s="171"/>
      <c r="H21" s="171"/>
      <c r="I21" s="200"/>
      <c r="J21" s="178"/>
      <c r="K21" s="178"/>
      <c r="L21" s="178"/>
      <c r="M21" s="107" t="s">
        <v>117</v>
      </c>
      <c r="N21" s="212">
        <f>57142.86+147899.16</f>
        <v>205042.02000000002</v>
      </c>
      <c r="O21" s="107" t="s">
        <v>29</v>
      </c>
      <c r="P21" s="19">
        <v>3207</v>
      </c>
    </row>
    <row r="22" spans="1:16" x14ac:dyDescent="0.25">
      <c r="A22" s="158">
        <v>1770</v>
      </c>
      <c r="B22" s="219" t="s">
        <v>418</v>
      </c>
      <c r="C22" s="49" t="s">
        <v>18</v>
      </c>
      <c r="D22" s="75">
        <v>212</v>
      </c>
      <c r="E22" s="35" t="s">
        <v>19</v>
      </c>
      <c r="F22" s="35" t="s">
        <v>420</v>
      </c>
      <c r="G22" s="230">
        <v>43865</v>
      </c>
      <c r="H22" s="230">
        <v>43865</v>
      </c>
      <c r="I22" s="198">
        <f t="shared" ref="I22:I80" si="4">H22+30</f>
        <v>43895</v>
      </c>
      <c r="J22" s="199">
        <v>14300000</v>
      </c>
      <c r="K22" s="220">
        <v>2717000</v>
      </c>
      <c r="L22" s="210">
        <f t="shared" ref="L22:L80" si="5">J22+K22</f>
        <v>17017000</v>
      </c>
      <c r="M22" s="107" t="s">
        <v>21</v>
      </c>
      <c r="N22" s="212">
        <f t="shared" ref="N22:N39" si="6">J22</f>
        <v>14300000</v>
      </c>
      <c r="O22" s="107" t="s">
        <v>22</v>
      </c>
      <c r="P22" s="19">
        <v>3214</v>
      </c>
    </row>
    <row r="23" spans="1:16" x14ac:dyDescent="0.25">
      <c r="A23" s="158">
        <v>1771</v>
      </c>
      <c r="B23" s="219" t="s">
        <v>421</v>
      </c>
      <c r="C23" s="49" t="s">
        <v>18</v>
      </c>
      <c r="D23" s="75">
        <v>1566</v>
      </c>
      <c r="E23" s="35" t="s">
        <v>250</v>
      </c>
      <c r="F23" s="35" t="s">
        <v>422</v>
      </c>
      <c r="G23" s="230">
        <v>43866</v>
      </c>
      <c r="H23" s="230">
        <v>43866</v>
      </c>
      <c r="I23" s="198">
        <f t="shared" si="4"/>
        <v>43896</v>
      </c>
      <c r="J23" s="199">
        <v>4300000</v>
      </c>
      <c r="K23" s="220">
        <v>817000</v>
      </c>
      <c r="L23" s="210">
        <f t="shared" si="5"/>
        <v>5117000</v>
      </c>
      <c r="M23" s="107" t="s">
        <v>28</v>
      </c>
      <c r="N23" s="212">
        <f t="shared" si="6"/>
        <v>4300000</v>
      </c>
      <c r="O23" s="107" t="s">
        <v>29</v>
      </c>
      <c r="P23" s="19">
        <v>3197</v>
      </c>
    </row>
    <row r="24" spans="1:16" x14ac:dyDescent="0.25">
      <c r="A24" s="158">
        <v>1772</v>
      </c>
      <c r="B24" s="219" t="s">
        <v>423</v>
      </c>
      <c r="C24" s="49" t="s">
        <v>18</v>
      </c>
      <c r="D24" s="75">
        <v>138</v>
      </c>
      <c r="E24" s="35" t="s">
        <v>81</v>
      </c>
      <c r="F24" s="35" t="s">
        <v>424</v>
      </c>
      <c r="G24" s="230">
        <v>43866</v>
      </c>
      <c r="H24" s="230">
        <v>43866</v>
      </c>
      <c r="I24" s="198">
        <f t="shared" si="4"/>
        <v>43896</v>
      </c>
      <c r="J24" s="199">
        <v>1800000</v>
      </c>
      <c r="K24" s="220">
        <v>342000</v>
      </c>
      <c r="L24" s="210">
        <f t="shared" si="5"/>
        <v>2142000</v>
      </c>
      <c r="M24" s="107" t="s">
        <v>28</v>
      </c>
      <c r="N24" s="212">
        <f t="shared" si="6"/>
        <v>1800000</v>
      </c>
      <c r="O24" s="107" t="s">
        <v>29</v>
      </c>
      <c r="P24" s="19">
        <v>3172</v>
      </c>
    </row>
    <row r="25" spans="1:16" x14ac:dyDescent="0.25">
      <c r="A25" s="158">
        <v>1773</v>
      </c>
      <c r="B25" s="219" t="s">
        <v>425</v>
      </c>
      <c r="C25" s="49" t="s">
        <v>18</v>
      </c>
      <c r="D25" s="75">
        <v>2980</v>
      </c>
      <c r="E25" s="35" t="s">
        <v>58</v>
      </c>
      <c r="F25" s="35" t="s">
        <v>426</v>
      </c>
      <c r="G25" s="230">
        <v>43864</v>
      </c>
      <c r="H25" s="230">
        <v>43866</v>
      </c>
      <c r="I25" s="198">
        <f t="shared" si="4"/>
        <v>43896</v>
      </c>
      <c r="J25" s="199">
        <v>27400000</v>
      </c>
      <c r="K25" s="220">
        <v>5206000</v>
      </c>
      <c r="L25" s="210">
        <f t="shared" si="5"/>
        <v>32606000</v>
      </c>
      <c r="M25" s="107" t="s">
        <v>60</v>
      </c>
      <c r="N25" s="212">
        <f t="shared" si="6"/>
        <v>27400000</v>
      </c>
      <c r="O25" s="107" t="s">
        <v>55</v>
      </c>
      <c r="P25" s="19">
        <v>3179</v>
      </c>
    </row>
    <row r="26" spans="1:16" x14ac:dyDescent="0.25">
      <c r="A26" s="158">
        <v>1774</v>
      </c>
      <c r="B26" s="219" t="s">
        <v>427</v>
      </c>
      <c r="C26" s="49" t="s">
        <v>62</v>
      </c>
      <c r="D26" s="75" t="s">
        <v>63</v>
      </c>
      <c r="E26" s="35" t="s">
        <v>58</v>
      </c>
      <c r="F26" s="35" t="s">
        <v>428</v>
      </c>
      <c r="G26" s="230">
        <v>43954</v>
      </c>
      <c r="H26" s="230">
        <v>43866</v>
      </c>
      <c r="I26" s="198">
        <f t="shared" si="4"/>
        <v>43896</v>
      </c>
      <c r="J26" s="199">
        <v>4021000</v>
      </c>
      <c r="K26" s="107"/>
      <c r="L26" s="210">
        <f t="shared" si="5"/>
        <v>4021000</v>
      </c>
      <c r="M26" s="107" t="s">
        <v>60</v>
      </c>
      <c r="N26" s="212">
        <f t="shared" si="6"/>
        <v>4021000</v>
      </c>
      <c r="O26" s="107" t="s">
        <v>55</v>
      </c>
      <c r="P26" s="227"/>
    </row>
    <row r="27" spans="1:16" x14ac:dyDescent="0.25">
      <c r="A27" s="158">
        <v>1775</v>
      </c>
      <c r="B27" s="219" t="s">
        <v>429</v>
      </c>
      <c r="C27" s="49" t="s">
        <v>18</v>
      </c>
      <c r="D27" s="75">
        <v>6200874</v>
      </c>
      <c r="E27" s="35" t="s">
        <v>199</v>
      </c>
      <c r="F27" s="35" t="s">
        <v>200</v>
      </c>
      <c r="G27" s="230">
        <v>43865</v>
      </c>
      <c r="H27" s="230">
        <v>43866</v>
      </c>
      <c r="I27" s="198">
        <f t="shared" si="4"/>
        <v>43896</v>
      </c>
      <c r="J27" s="199">
        <v>81261756</v>
      </c>
      <c r="K27" s="220">
        <v>15439734</v>
      </c>
      <c r="L27" s="210">
        <f t="shared" si="5"/>
        <v>96701490</v>
      </c>
      <c r="M27" s="107" t="s">
        <v>60</v>
      </c>
      <c r="N27" s="212">
        <f t="shared" si="6"/>
        <v>81261756</v>
      </c>
      <c r="O27" s="107" t="s">
        <v>55</v>
      </c>
      <c r="P27" s="19">
        <v>3180</v>
      </c>
    </row>
    <row r="28" spans="1:16" x14ac:dyDescent="0.25">
      <c r="A28" s="158">
        <v>1776</v>
      </c>
      <c r="B28" s="219" t="s">
        <v>430</v>
      </c>
      <c r="C28" s="49" t="s">
        <v>24</v>
      </c>
      <c r="D28" s="75">
        <v>45282</v>
      </c>
      <c r="E28" s="35" t="s">
        <v>1746</v>
      </c>
      <c r="F28" s="35" t="s">
        <v>112</v>
      </c>
      <c r="G28" s="230">
        <v>43865</v>
      </c>
      <c r="H28" s="230">
        <v>43866</v>
      </c>
      <c r="I28" s="198">
        <f t="shared" si="4"/>
        <v>43896</v>
      </c>
      <c r="J28" s="199">
        <v>160463</v>
      </c>
      <c r="K28" s="220">
        <v>26574</v>
      </c>
      <c r="L28" s="210">
        <f t="shared" si="5"/>
        <v>187037</v>
      </c>
      <c r="M28" s="107" t="s">
        <v>21</v>
      </c>
      <c r="N28" s="212">
        <f t="shared" si="6"/>
        <v>160463</v>
      </c>
      <c r="O28" s="107" t="s">
        <v>22</v>
      </c>
      <c r="P28" s="19">
        <v>3195</v>
      </c>
    </row>
    <row r="29" spans="1:16" x14ac:dyDescent="0.25">
      <c r="A29" s="158">
        <v>1777</v>
      </c>
      <c r="B29" s="219" t="s">
        <v>431</v>
      </c>
      <c r="C29" s="49" t="s">
        <v>24</v>
      </c>
      <c r="D29" s="75">
        <v>45284</v>
      </c>
      <c r="E29" s="35" t="s">
        <v>1746</v>
      </c>
      <c r="F29" s="35" t="s">
        <v>112</v>
      </c>
      <c r="G29" s="230">
        <v>43865</v>
      </c>
      <c r="H29" s="230">
        <v>43866</v>
      </c>
      <c r="I29" s="198">
        <f t="shared" si="4"/>
        <v>43896</v>
      </c>
      <c r="J29" s="199">
        <v>51000</v>
      </c>
      <c r="K29" s="220">
        <v>4860</v>
      </c>
      <c r="L29" s="210">
        <f t="shared" si="5"/>
        <v>55860</v>
      </c>
      <c r="M29" s="107" t="s">
        <v>21</v>
      </c>
      <c r="N29" s="212">
        <f t="shared" si="6"/>
        <v>51000</v>
      </c>
      <c r="O29" s="107" t="s">
        <v>22</v>
      </c>
      <c r="P29" s="19">
        <v>3196</v>
      </c>
    </row>
    <row r="30" spans="1:16" x14ac:dyDescent="0.25">
      <c r="A30" s="158">
        <v>1778</v>
      </c>
      <c r="B30" s="219" t="s">
        <v>432</v>
      </c>
      <c r="C30" s="49" t="s">
        <v>24</v>
      </c>
      <c r="D30" s="75">
        <v>8109</v>
      </c>
      <c r="E30" s="35" t="s">
        <v>115</v>
      </c>
      <c r="F30" s="35" t="s">
        <v>116</v>
      </c>
      <c r="G30" s="230">
        <v>43866</v>
      </c>
      <c r="H30" s="230">
        <v>43866</v>
      </c>
      <c r="I30" s="198">
        <f t="shared" si="4"/>
        <v>43896</v>
      </c>
      <c r="J30" s="199">
        <v>894900</v>
      </c>
      <c r="K30" s="220"/>
      <c r="L30" s="210">
        <f t="shared" si="5"/>
        <v>894900</v>
      </c>
      <c r="M30" s="107" t="s">
        <v>117</v>
      </c>
      <c r="N30" s="212">
        <f t="shared" si="6"/>
        <v>894900</v>
      </c>
      <c r="O30" s="107" t="s">
        <v>29</v>
      </c>
      <c r="P30" s="19">
        <v>3171</v>
      </c>
    </row>
    <row r="31" spans="1:16" x14ac:dyDescent="0.25">
      <c r="A31" s="158">
        <v>1779</v>
      </c>
      <c r="B31" s="219" t="s">
        <v>433</v>
      </c>
      <c r="C31" s="49" t="s">
        <v>18</v>
      </c>
      <c r="D31" s="75">
        <v>2058</v>
      </c>
      <c r="E31" s="35" t="s">
        <v>434</v>
      </c>
      <c r="F31" s="35" t="s">
        <v>435</v>
      </c>
      <c r="G31" s="230">
        <v>43864</v>
      </c>
      <c r="H31" s="230">
        <v>43866</v>
      </c>
      <c r="I31" s="198">
        <f t="shared" si="4"/>
        <v>43896</v>
      </c>
      <c r="J31" s="199">
        <v>120000</v>
      </c>
      <c r="K31" s="220"/>
      <c r="L31" s="210">
        <f t="shared" si="5"/>
        <v>120000</v>
      </c>
      <c r="M31" s="107" t="s">
        <v>54</v>
      </c>
      <c r="N31" s="212">
        <f t="shared" si="6"/>
        <v>120000</v>
      </c>
      <c r="O31" s="107" t="s">
        <v>55</v>
      </c>
      <c r="P31" s="19">
        <v>3181</v>
      </c>
    </row>
    <row r="32" spans="1:16" x14ac:dyDescent="0.25">
      <c r="A32" s="158">
        <v>1780</v>
      </c>
      <c r="B32" s="219" t="s">
        <v>436</v>
      </c>
      <c r="C32" s="49" t="s">
        <v>18</v>
      </c>
      <c r="D32" s="75">
        <v>9481</v>
      </c>
      <c r="E32" s="35" t="s">
        <v>33</v>
      </c>
      <c r="F32" s="35" t="s">
        <v>437</v>
      </c>
      <c r="G32" s="230">
        <v>43865</v>
      </c>
      <c r="H32" s="230">
        <v>43866</v>
      </c>
      <c r="I32" s="198">
        <f t="shared" si="4"/>
        <v>43896</v>
      </c>
      <c r="J32" s="199">
        <v>1009104</v>
      </c>
      <c r="K32" s="220">
        <v>191730</v>
      </c>
      <c r="L32" s="210">
        <f t="shared" si="5"/>
        <v>1200834</v>
      </c>
      <c r="M32" s="107" t="s">
        <v>44</v>
      </c>
      <c r="N32" s="212">
        <f t="shared" si="6"/>
        <v>1009104</v>
      </c>
      <c r="O32" s="107" t="s">
        <v>99</v>
      </c>
      <c r="P32" s="19">
        <v>3182</v>
      </c>
    </row>
    <row r="33" spans="1:16" x14ac:dyDescent="0.25">
      <c r="A33" s="158">
        <v>1781</v>
      </c>
      <c r="B33" s="219" t="s">
        <v>438</v>
      </c>
      <c r="C33" s="49" t="s">
        <v>18</v>
      </c>
      <c r="D33" s="75">
        <v>9480</v>
      </c>
      <c r="E33" s="35" t="s">
        <v>33</v>
      </c>
      <c r="F33" s="35" t="s">
        <v>439</v>
      </c>
      <c r="G33" s="230">
        <v>43865</v>
      </c>
      <c r="H33" s="230">
        <v>43866</v>
      </c>
      <c r="I33" s="198">
        <f t="shared" si="4"/>
        <v>43896</v>
      </c>
      <c r="J33" s="199">
        <v>70385</v>
      </c>
      <c r="K33" s="220">
        <v>13373</v>
      </c>
      <c r="L33" s="210">
        <f t="shared" si="5"/>
        <v>83758</v>
      </c>
      <c r="M33" s="107" t="s">
        <v>21</v>
      </c>
      <c r="N33" s="212">
        <f t="shared" si="6"/>
        <v>70385</v>
      </c>
      <c r="O33" s="107" t="s">
        <v>22</v>
      </c>
      <c r="P33" s="19">
        <v>3183</v>
      </c>
    </row>
    <row r="34" spans="1:16" x14ac:dyDescent="0.25">
      <c r="A34" s="158">
        <v>1782</v>
      </c>
      <c r="B34" s="219" t="s">
        <v>440</v>
      </c>
      <c r="C34" s="49" t="s">
        <v>18</v>
      </c>
      <c r="D34" s="75">
        <v>9478</v>
      </c>
      <c r="E34" s="35" t="s">
        <v>33</v>
      </c>
      <c r="F34" s="35" t="s">
        <v>105</v>
      </c>
      <c r="G34" s="230">
        <v>43865</v>
      </c>
      <c r="H34" s="230">
        <v>43866</v>
      </c>
      <c r="I34" s="198">
        <f t="shared" si="4"/>
        <v>43896</v>
      </c>
      <c r="J34" s="199">
        <v>48265751</v>
      </c>
      <c r="K34" s="220">
        <v>9170493</v>
      </c>
      <c r="L34" s="210">
        <f t="shared" si="5"/>
        <v>57436244</v>
      </c>
      <c r="M34" s="107" t="s">
        <v>35</v>
      </c>
      <c r="N34" s="212">
        <f t="shared" si="6"/>
        <v>48265751</v>
      </c>
      <c r="O34" s="107" t="s">
        <v>36</v>
      </c>
      <c r="P34" s="19">
        <v>3184</v>
      </c>
    </row>
    <row r="35" spans="1:16" x14ac:dyDescent="0.25">
      <c r="A35" s="158">
        <v>1783</v>
      </c>
      <c r="B35" s="219" t="s">
        <v>441</v>
      </c>
      <c r="C35" s="49" t="s">
        <v>18</v>
      </c>
      <c r="D35" s="75">
        <v>9479</v>
      </c>
      <c r="E35" s="35" t="s">
        <v>442</v>
      </c>
      <c r="F35" s="35" t="s">
        <v>443</v>
      </c>
      <c r="G35" s="230">
        <v>43865</v>
      </c>
      <c r="H35" s="230">
        <v>43866</v>
      </c>
      <c r="I35" s="198">
        <f t="shared" si="4"/>
        <v>43896</v>
      </c>
      <c r="J35" s="199">
        <v>2167608</v>
      </c>
      <c r="K35" s="220">
        <v>411846</v>
      </c>
      <c r="L35" s="210">
        <f t="shared" si="5"/>
        <v>2579454</v>
      </c>
      <c r="M35" s="107" t="s">
        <v>125</v>
      </c>
      <c r="N35" s="212">
        <f t="shared" si="6"/>
        <v>2167608</v>
      </c>
      <c r="O35" s="107" t="s">
        <v>50</v>
      </c>
      <c r="P35" s="19">
        <v>3185</v>
      </c>
    </row>
    <row r="36" spans="1:16" x14ac:dyDescent="0.25">
      <c r="A36" s="158">
        <v>1784</v>
      </c>
      <c r="B36" s="219" t="s">
        <v>444</v>
      </c>
      <c r="C36" s="49" t="s">
        <v>18</v>
      </c>
      <c r="D36" s="75">
        <v>2789</v>
      </c>
      <c r="E36" s="35" t="s">
        <v>365</v>
      </c>
      <c r="F36" s="35" t="s">
        <v>445</v>
      </c>
      <c r="G36" s="230">
        <v>43866</v>
      </c>
      <c r="H36" s="230">
        <v>43866</v>
      </c>
      <c r="I36" s="198">
        <f t="shared" si="4"/>
        <v>43896</v>
      </c>
      <c r="J36" s="199">
        <v>350000</v>
      </c>
      <c r="K36" s="220">
        <v>66500</v>
      </c>
      <c r="L36" s="210">
        <f t="shared" si="5"/>
        <v>416500</v>
      </c>
      <c r="M36" s="107" t="s">
        <v>28</v>
      </c>
      <c r="N36" s="212">
        <f t="shared" si="6"/>
        <v>350000</v>
      </c>
      <c r="O36" s="107" t="s">
        <v>29</v>
      </c>
      <c r="P36" s="19">
        <v>3212</v>
      </c>
    </row>
    <row r="37" spans="1:16" x14ac:dyDescent="0.25">
      <c r="A37" s="158">
        <v>1785</v>
      </c>
      <c r="B37" s="219" t="s">
        <v>446</v>
      </c>
      <c r="C37" s="49" t="s">
        <v>18</v>
      </c>
      <c r="D37" s="75">
        <v>299232</v>
      </c>
      <c r="E37" s="35" t="s">
        <v>152</v>
      </c>
      <c r="F37" s="35" t="s">
        <v>447</v>
      </c>
      <c r="G37" s="230">
        <v>43866</v>
      </c>
      <c r="H37" s="230">
        <v>43867</v>
      </c>
      <c r="I37" s="198">
        <f t="shared" si="4"/>
        <v>43897</v>
      </c>
      <c r="J37" s="199">
        <v>4270</v>
      </c>
      <c r="K37" s="220"/>
      <c r="L37" s="210">
        <f t="shared" si="5"/>
        <v>4270</v>
      </c>
      <c r="M37" s="107" t="s">
        <v>278</v>
      </c>
      <c r="N37" s="212">
        <f t="shared" si="6"/>
        <v>4270</v>
      </c>
      <c r="O37" s="107" t="s">
        <v>36</v>
      </c>
      <c r="P37" s="19">
        <v>3218</v>
      </c>
    </row>
    <row r="38" spans="1:16" x14ac:dyDescent="0.25">
      <c r="A38" s="158">
        <v>1786</v>
      </c>
      <c r="B38" s="219" t="s">
        <v>448</v>
      </c>
      <c r="C38" s="49" t="s">
        <v>18</v>
      </c>
      <c r="D38" s="75">
        <v>299231</v>
      </c>
      <c r="E38" s="35" t="s">
        <v>152</v>
      </c>
      <c r="F38" s="35" t="s">
        <v>449</v>
      </c>
      <c r="G38" s="230">
        <v>43866</v>
      </c>
      <c r="H38" s="230">
        <v>43867</v>
      </c>
      <c r="I38" s="198">
        <f t="shared" si="4"/>
        <v>43897</v>
      </c>
      <c r="J38" s="199">
        <v>4270</v>
      </c>
      <c r="K38" s="220"/>
      <c r="L38" s="210">
        <f t="shared" si="5"/>
        <v>4270</v>
      </c>
      <c r="M38" s="107" t="s">
        <v>154</v>
      </c>
      <c r="N38" s="212">
        <f t="shared" si="6"/>
        <v>4270</v>
      </c>
      <c r="O38" s="107" t="s">
        <v>55</v>
      </c>
      <c r="P38" s="19">
        <v>3219</v>
      </c>
    </row>
    <row r="39" spans="1:16" x14ac:dyDescent="0.25">
      <c r="A39" s="158">
        <v>1787</v>
      </c>
      <c r="B39" s="219" t="s">
        <v>450</v>
      </c>
      <c r="C39" s="49" t="s">
        <v>18</v>
      </c>
      <c r="D39" s="75">
        <v>175</v>
      </c>
      <c r="E39" s="35" t="s">
        <v>176</v>
      </c>
      <c r="F39" s="35" t="s">
        <v>177</v>
      </c>
      <c r="G39" s="230">
        <v>2</v>
      </c>
      <c r="H39" s="230">
        <v>43867</v>
      </c>
      <c r="I39" s="198">
        <f t="shared" si="4"/>
        <v>43897</v>
      </c>
      <c r="J39" s="199">
        <v>1455600</v>
      </c>
      <c r="K39" s="220"/>
      <c r="L39" s="210">
        <f t="shared" si="5"/>
        <v>1455600</v>
      </c>
      <c r="M39" s="107" t="s">
        <v>28</v>
      </c>
      <c r="N39" s="212">
        <f t="shared" si="6"/>
        <v>1455600</v>
      </c>
      <c r="O39" s="107" t="s">
        <v>29</v>
      </c>
      <c r="P39" s="19">
        <v>3220</v>
      </c>
    </row>
    <row r="40" spans="1:16" x14ac:dyDescent="0.25">
      <c r="A40" s="158">
        <v>1788</v>
      </c>
      <c r="B40" s="219" t="s">
        <v>451</v>
      </c>
      <c r="C40" s="49" t="s">
        <v>18</v>
      </c>
      <c r="D40" s="75">
        <v>3715</v>
      </c>
      <c r="E40" s="35" t="s">
        <v>452</v>
      </c>
      <c r="F40" s="35" t="s">
        <v>453</v>
      </c>
      <c r="G40" s="230">
        <v>43862</v>
      </c>
      <c r="H40" s="230">
        <v>43867</v>
      </c>
      <c r="I40" s="198">
        <f t="shared" si="4"/>
        <v>43897</v>
      </c>
      <c r="J40" s="199">
        <v>862180</v>
      </c>
      <c r="K40" s="220">
        <v>163814</v>
      </c>
      <c r="L40" s="210">
        <f t="shared" si="5"/>
        <v>1025994</v>
      </c>
      <c r="M40" s="107" t="s">
        <v>89</v>
      </c>
      <c r="N40" s="212">
        <f>J40</f>
        <v>862180</v>
      </c>
      <c r="O40" s="107" t="s">
        <v>90</v>
      </c>
      <c r="P40" s="19">
        <v>3221</v>
      </c>
    </row>
    <row r="41" spans="1:16" x14ac:dyDescent="0.25">
      <c r="A41" s="158">
        <v>1789</v>
      </c>
      <c r="B41" s="219" t="s">
        <v>454</v>
      </c>
      <c r="C41" s="49" t="s">
        <v>24</v>
      </c>
      <c r="D41" s="75">
        <v>253255</v>
      </c>
      <c r="E41" s="35" t="s">
        <v>136</v>
      </c>
      <c r="F41" s="35" t="s">
        <v>455</v>
      </c>
      <c r="G41" s="230">
        <v>43865</v>
      </c>
      <c r="H41" s="230">
        <v>43867</v>
      </c>
      <c r="I41" s="198">
        <f t="shared" si="4"/>
        <v>43897</v>
      </c>
      <c r="J41" s="199">
        <v>195584</v>
      </c>
      <c r="K41" s="220">
        <v>3716</v>
      </c>
      <c r="L41" s="210">
        <f t="shared" si="5"/>
        <v>199300</v>
      </c>
      <c r="M41" s="107" t="s">
        <v>21</v>
      </c>
      <c r="N41" s="212">
        <f>J41</f>
        <v>195584</v>
      </c>
      <c r="O41" s="107" t="s">
        <v>22</v>
      </c>
      <c r="P41" s="19">
        <v>3222</v>
      </c>
    </row>
    <row r="42" spans="1:16" x14ac:dyDescent="0.25">
      <c r="A42" s="119">
        <v>1790</v>
      </c>
      <c r="B42" s="120" t="s">
        <v>456</v>
      </c>
      <c r="C42" s="127" t="s">
        <v>18</v>
      </c>
      <c r="D42" s="122" t="s">
        <v>457</v>
      </c>
      <c r="E42" s="122" t="s">
        <v>207</v>
      </c>
      <c r="F42" s="122" t="s">
        <v>458</v>
      </c>
      <c r="G42" s="171">
        <v>43866</v>
      </c>
      <c r="H42" s="171">
        <v>43867</v>
      </c>
      <c r="I42" s="200">
        <f t="shared" si="4"/>
        <v>43897</v>
      </c>
      <c r="J42" s="178">
        <v>3510000</v>
      </c>
      <c r="K42" s="178">
        <v>666900</v>
      </c>
      <c r="L42" s="178">
        <f t="shared" si="5"/>
        <v>4176900</v>
      </c>
      <c r="M42" s="107" t="s">
        <v>73</v>
      </c>
      <c r="N42" s="212">
        <v>130000</v>
      </c>
      <c r="O42" s="107" t="s">
        <v>36</v>
      </c>
      <c r="P42" s="19">
        <v>3223</v>
      </c>
    </row>
    <row r="43" spans="1:16" x14ac:dyDescent="0.25">
      <c r="A43" s="119"/>
      <c r="B43" s="120"/>
      <c r="C43" s="127"/>
      <c r="D43" s="122"/>
      <c r="E43" s="122"/>
      <c r="F43" s="122"/>
      <c r="G43" s="171"/>
      <c r="H43" s="171"/>
      <c r="I43" s="200"/>
      <c r="J43" s="178"/>
      <c r="K43" s="178"/>
      <c r="L43" s="178"/>
      <c r="M43" s="107" t="s">
        <v>35</v>
      </c>
      <c r="N43" s="212">
        <v>780000</v>
      </c>
      <c r="O43" s="107" t="s">
        <v>36</v>
      </c>
      <c r="P43" s="19">
        <v>3223</v>
      </c>
    </row>
    <row r="44" spans="1:16" x14ac:dyDescent="0.25">
      <c r="A44" s="119"/>
      <c r="B44" s="120"/>
      <c r="C44" s="127"/>
      <c r="D44" s="122"/>
      <c r="E44" s="122"/>
      <c r="F44" s="122"/>
      <c r="G44" s="171"/>
      <c r="H44" s="171"/>
      <c r="I44" s="200"/>
      <c r="J44" s="178"/>
      <c r="K44" s="178"/>
      <c r="L44" s="178"/>
      <c r="M44" s="107" t="s">
        <v>145</v>
      </c>
      <c r="N44" s="212">
        <v>910000</v>
      </c>
      <c r="O44" s="107" t="s">
        <v>36</v>
      </c>
      <c r="P44" s="19">
        <v>3223</v>
      </c>
    </row>
    <row r="45" spans="1:16" x14ac:dyDescent="0.25">
      <c r="A45" s="119"/>
      <c r="B45" s="120"/>
      <c r="C45" s="127"/>
      <c r="D45" s="122"/>
      <c r="E45" s="122"/>
      <c r="F45" s="122"/>
      <c r="G45" s="171"/>
      <c r="H45" s="171"/>
      <c r="I45" s="200"/>
      <c r="J45" s="178"/>
      <c r="K45" s="178"/>
      <c r="L45" s="178"/>
      <c r="M45" s="107" t="s">
        <v>146</v>
      </c>
      <c r="N45" s="212">
        <v>260000</v>
      </c>
      <c r="O45" s="107" t="s">
        <v>36</v>
      </c>
      <c r="P45" s="19">
        <v>3223</v>
      </c>
    </row>
    <row r="46" spans="1:16" x14ac:dyDescent="0.25">
      <c r="A46" s="119"/>
      <c r="B46" s="120"/>
      <c r="C46" s="127"/>
      <c r="D46" s="122"/>
      <c r="E46" s="122"/>
      <c r="F46" s="122"/>
      <c r="G46" s="171"/>
      <c r="H46" s="171"/>
      <c r="I46" s="200"/>
      <c r="J46" s="178"/>
      <c r="K46" s="178"/>
      <c r="L46" s="178"/>
      <c r="M46" s="107" t="s">
        <v>121</v>
      </c>
      <c r="N46" s="212">
        <v>390000</v>
      </c>
      <c r="O46" s="107" t="s">
        <v>36</v>
      </c>
      <c r="P46" s="19">
        <v>3223</v>
      </c>
    </row>
    <row r="47" spans="1:16" x14ac:dyDescent="0.25">
      <c r="A47" s="119"/>
      <c r="B47" s="120"/>
      <c r="C47" s="127"/>
      <c r="D47" s="122"/>
      <c r="E47" s="122"/>
      <c r="F47" s="122"/>
      <c r="G47" s="171"/>
      <c r="H47" s="171"/>
      <c r="I47" s="200"/>
      <c r="J47" s="178"/>
      <c r="K47" s="178"/>
      <c r="L47" s="178"/>
      <c r="M47" s="107" t="s">
        <v>148</v>
      </c>
      <c r="N47" s="212">
        <v>260000</v>
      </c>
      <c r="O47" s="107" t="s">
        <v>36</v>
      </c>
      <c r="P47" s="19">
        <v>3223</v>
      </c>
    </row>
    <row r="48" spans="1:16" x14ac:dyDescent="0.25">
      <c r="A48" s="119"/>
      <c r="B48" s="120"/>
      <c r="C48" s="127"/>
      <c r="D48" s="122"/>
      <c r="E48" s="122"/>
      <c r="F48" s="122"/>
      <c r="G48" s="171"/>
      <c r="H48" s="171"/>
      <c r="I48" s="200"/>
      <c r="J48" s="178"/>
      <c r="K48" s="178"/>
      <c r="L48" s="178"/>
      <c r="M48" s="107" t="s">
        <v>150</v>
      </c>
      <c r="N48" s="212">
        <v>130000</v>
      </c>
      <c r="O48" s="107" t="s">
        <v>50</v>
      </c>
      <c r="P48" s="19">
        <v>3223</v>
      </c>
    </row>
    <row r="49" spans="1:16" x14ac:dyDescent="0.25">
      <c r="A49" s="119"/>
      <c r="B49" s="120"/>
      <c r="C49" s="127"/>
      <c r="D49" s="122"/>
      <c r="E49" s="122"/>
      <c r="F49" s="122"/>
      <c r="G49" s="171"/>
      <c r="H49" s="171"/>
      <c r="I49" s="200"/>
      <c r="J49" s="178"/>
      <c r="K49" s="178"/>
      <c r="L49" s="178"/>
      <c r="M49" s="107" t="s">
        <v>125</v>
      </c>
      <c r="N49" s="212">
        <v>650000</v>
      </c>
      <c r="O49" s="107" t="s">
        <v>50</v>
      </c>
      <c r="P49" s="19">
        <v>3223</v>
      </c>
    </row>
    <row r="50" spans="1:16" x14ac:dyDescent="0.25">
      <c r="A50" s="158">
        <v>1791</v>
      </c>
      <c r="B50" s="219" t="s">
        <v>459</v>
      </c>
      <c r="C50" s="49" t="s">
        <v>18</v>
      </c>
      <c r="D50" s="75">
        <v>3818</v>
      </c>
      <c r="E50" s="35" t="s">
        <v>452</v>
      </c>
      <c r="F50" s="35" t="s">
        <v>460</v>
      </c>
      <c r="G50" s="230">
        <v>43862</v>
      </c>
      <c r="H50" s="230">
        <v>43867</v>
      </c>
      <c r="I50" s="198">
        <f t="shared" si="4"/>
        <v>43897</v>
      </c>
      <c r="J50" s="199">
        <v>1138649</v>
      </c>
      <c r="K50" s="220">
        <v>216343</v>
      </c>
      <c r="L50" s="210">
        <f t="shared" si="5"/>
        <v>1354992</v>
      </c>
      <c r="M50" s="107" t="s">
        <v>219</v>
      </c>
      <c r="N50" s="212">
        <f t="shared" ref="N50:N79" si="7">J50</f>
        <v>1138649</v>
      </c>
      <c r="O50" s="107" t="s">
        <v>29</v>
      </c>
      <c r="P50" s="19">
        <v>3224</v>
      </c>
    </row>
    <row r="51" spans="1:16" x14ac:dyDescent="0.25">
      <c r="A51" s="158">
        <v>1792</v>
      </c>
      <c r="B51" s="219" t="s">
        <v>461</v>
      </c>
      <c r="C51" s="49" t="s">
        <v>18</v>
      </c>
      <c r="D51" s="75">
        <v>9485</v>
      </c>
      <c r="E51" s="35" t="s">
        <v>462</v>
      </c>
      <c r="F51" s="35" t="s">
        <v>463</v>
      </c>
      <c r="G51" s="230">
        <v>43867</v>
      </c>
      <c r="H51" s="230">
        <v>43867</v>
      </c>
      <c r="I51" s="198">
        <f t="shared" si="4"/>
        <v>43897</v>
      </c>
      <c r="J51" s="199">
        <v>1205530</v>
      </c>
      <c r="K51" s="220">
        <v>229051</v>
      </c>
      <c r="L51" s="210">
        <f t="shared" si="5"/>
        <v>1434581</v>
      </c>
      <c r="M51" s="107" t="s">
        <v>180</v>
      </c>
      <c r="N51" s="212">
        <f t="shared" si="7"/>
        <v>1205530</v>
      </c>
      <c r="O51" s="107" t="s">
        <v>55</v>
      </c>
      <c r="P51" s="19">
        <v>3225</v>
      </c>
    </row>
    <row r="52" spans="1:16" x14ac:dyDescent="0.25">
      <c r="A52" s="158">
        <v>1793</v>
      </c>
      <c r="B52" s="219" t="s">
        <v>464</v>
      </c>
      <c r="C52" s="49" t="s">
        <v>18</v>
      </c>
      <c r="D52" s="75">
        <v>9484</v>
      </c>
      <c r="E52" s="35" t="s">
        <v>33</v>
      </c>
      <c r="F52" s="35" t="s">
        <v>465</v>
      </c>
      <c r="G52" s="230">
        <v>43867</v>
      </c>
      <c r="H52" s="230">
        <v>43867</v>
      </c>
      <c r="I52" s="198">
        <f t="shared" si="4"/>
        <v>43897</v>
      </c>
      <c r="J52" s="199">
        <v>3504175</v>
      </c>
      <c r="K52" s="220">
        <v>665793</v>
      </c>
      <c r="L52" s="210">
        <f t="shared" si="5"/>
        <v>4169968</v>
      </c>
      <c r="M52" s="107" t="s">
        <v>180</v>
      </c>
      <c r="N52" s="212">
        <f t="shared" si="7"/>
        <v>3504175</v>
      </c>
      <c r="O52" s="107" t="s">
        <v>55</v>
      </c>
      <c r="P52" s="19">
        <v>3226</v>
      </c>
    </row>
    <row r="53" spans="1:16" x14ac:dyDescent="0.25">
      <c r="A53" s="158">
        <v>1794</v>
      </c>
      <c r="B53" s="219" t="s">
        <v>466</v>
      </c>
      <c r="C53" s="49" t="s">
        <v>18</v>
      </c>
      <c r="D53" s="75">
        <v>45222</v>
      </c>
      <c r="E53" s="35" t="s">
        <v>1746</v>
      </c>
      <c r="F53" s="35" t="s">
        <v>467</v>
      </c>
      <c r="G53" s="230">
        <v>43864</v>
      </c>
      <c r="H53" s="230">
        <v>43868</v>
      </c>
      <c r="I53" s="198">
        <f t="shared" si="4"/>
        <v>43898</v>
      </c>
      <c r="J53" s="199">
        <v>653686</v>
      </c>
      <c r="K53" s="220">
        <v>124200</v>
      </c>
      <c r="L53" s="210">
        <f t="shared" si="5"/>
        <v>777886</v>
      </c>
      <c r="M53" s="107" t="s">
        <v>49</v>
      </c>
      <c r="N53" s="212">
        <f t="shared" si="7"/>
        <v>653686</v>
      </c>
      <c r="O53" s="107" t="s">
        <v>50</v>
      </c>
      <c r="P53" s="19">
        <v>3186</v>
      </c>
    </row>
    <row r="54" spans="1:16" x14ac:dyDescent="0.25">
      <c r="A54" s="158">
        <v>1795</v>
      </c>
      <c r="B54" s="219" t="s">
        <v>468</v>
      </c>
      <c r="C54" s="49" t="s">
        <v>18</v>
      </c>
      <c r="D54" s="75">
        <v>10029</v>
      </c>
      <c r="E54" s="35" t="s">
        <v>119</v>
      </c>
      <c r="F54" s="35" t="s">
        <v>469</v>
      </c>
      <c r="G54" s="230">
        <v>43866</v>
      </c>
      <c r="H54" s="230">
        <v>43868</v>
      </c>
      <c r="I54" s="198">
        <f t="shared" si="4"/>
        <v>43898</v>
      </c>
      <c r="J54" s="199">
        <v>9180800</v>
      </c>
      <c r="K54" s="220">
        <v>1744352</v>
      </c>
      <c r="L54" s="210">
        <f t="shared" si="5"/>
        <v>10925152</v>
      </c>
      <c r="M54" s="107" t="s">
        <v>121</v>
      </c>
      <c r="N54" s="212">
        <f t="shared" si="7"/>
        <v>9180800</v>
      </c>
      <c r="O54" s="107" t="s">
        <v>50</v>
      </c>
      <c r="P54" s="19">
        <v>3187</v>
      </c>
    </row>
    <row r="55" spans="1:16" x14ac:dyDescent="0.25">
      <c r="A55" s="158">
        <v>1796</v>
      </c>
      <c r="B55" s="219" t="s">
        <v>470</v>
      </c>
      <c r="C55" s="49" t="s">
        <v>18</v>
      </c>
      <c r="D55" s="75">
        <v>37487</v>
      </c>
      <c r="E55" s="35" t="s">
        <v>77</v>
      </c>
      <c r="F55" s="35" t="s">
        <v>78</v>
      </c>
      <c r="G55" s="230">
        <v>43868</v>
      </c>
      <c r="H55" s="230">
        <v>43868</v>
      </c>
      <c r="I55" s="198">
        <f t="shared" si="4"/>
        <v>43898</v>
      </c>
      <c r="J55" s="199">
        <v>16192000</v>
      </c>
      <c r="K55" s="220"/>
      <c r="L55" s="210">
        <f t="shared" si="5"/>
        <v>16192000</v>
      </c>
      <c r="M55" s="107" t="s">
        <v>79</v>
      </c>
      <c r="N55" s="212">
        <f t="shared" si="7"/>
        <v>16192000</v>
      </c>
      <c r="O55" s="107" t="s">
        <v>55</v>
      </c>
      <c r="P55" s="19">
        <v>3178</v>
      </c>
    </row>
    <row r="56" spans="1:16" x14ac:dyDescent="0.25">
      <c r="A56" s="158">
        <v>1797</v>
      </c>
      <c r="B56" s="219" t="s">
        <v>471</v>
      </c>
      <c r="C56" s="49" t="s">
        <v>18</v>
      </c>
      <c r="D56" s="75">
        <v>14538</v>
      </c>
      <c r="E56" s="35" t="s">
        <v>473</v>
      </c>
      <c r="F56" s="35" t="s">
        <v>474</v>
      </c>
      <c r="G56" s="230">
        <v>43866</v>
      </c>
      <c r="H56" s="230">
        <v>43868</v>
      </c>
      <c r="I56" s="198">
        <f t="shared" si="4"/>
        <v>43898</v>
      </c>
      <c r="J56" s="199">
        <v>40000</v>
      </c>
      <c r="K56" s="220"/>
      <c r="L56" s="210">
        <f t="shared" si="5"/>
        <v>40000</v>
      </c>
      <c r="M56" s="107" t="s">
        <v>35</v>
      </c>
      <c r="N56" s="212">
        <f t="shared" si="7"/>
        <v>40000</v>
      </c>
      <c r="O56" s="107" t="s">
        <v>36</v>
      </c>
      <c r="P56" s="19">
        <v>3188</v>
      </c>
    </row>
    <row r="57" spans="1:16" x14ac:dyDescent="0.25">
      <c r="A57" s="158">
        <v>1798</v>
      </c>
      <c r="B57" s="219" t="s">
        <v>475</v>
      </c>
      <c r="C57" s="49" t="s">
        <v>18</v>
      </c>
      <c r="D57" s="75">
        <v>14499</v>
      </c>
      <c r="E57" s="35" t="s">
        <v>476</v>
      </c>
      <c r="F57" s="35" t="s">
        <v>477</v>
      </c>
      <c r="G57" s="230">
        <v>43865</v>
      </c>
      <c r="H57" s="230">
        <v>43868</v>
      </c>
      <c r="I57" s="198">
        <f t="shared" si="4"/>
        <v>43898</v>
      </c>
      <c r="J57" s="199">
        <v>40000</v>
      </c>
      <c r="K57" s="220"/>
      <c r="L57" s="210">
        <f t="shared" si="5"/>
        <v>40000</v>
      </c>
      <c r="M57" s="107" t="s">
        <v>35</v>
      </c>
      <c r="N57" s="212">
        <f t="shared" si="7"/>
        <v>40000</v>
      </c>
      <c r="O57" s="107" t="s">
        <v>36</v>
      </c>
      <c r="P57" s="19">
        <v>3189</v>
      </c>
    </row>
    <row r="58" spans="1:16" x14ac:dyDescent="0.25">
      <c r="A58" s="158">
        <v>1799</v>
      </c>
      <c r="B58" s="219" t="s">
        <v>478</v>
      </c>
      <c r="C58" s="49" t="s">
        <v>18</v>
      </c>
      <c r="D58" s="75">
        <v>14498</v>
      </c>
      <c r="E58" s="35" t="s">
        <v>476</v>
      </c>
      <c r="F58" s="35" t="s">
        <v>477</v>
      </c>
      <c r="G58" s="230">
        <v>43865</v>
      </c>
      <c r="H58" s="230">
        <v>43868</v>
      </c>
      <c r="I58" s="198">
        <f t="shared" si="4"/>
        <v>43898</v>
      </c>
      <c r="J58" s="199">
        <v>40000</v>
      </c>
      <c r="K58" s="220"/>
      <c r="L58" s="210">
        <f t="shared" si="5"/>
        <v>40000</v>
      </c>
      <c r="M58" s="107" t="s">
        <v>35</v>
      </c>
      <c r="N58" s="212">
        <f t="shared" si="7"/>
        <v>40000</v>
      </c>
      <c r="O58" s="107" t="s">
        <v>36</v>
      </c>
      <c r="P58" s="19">
        <v>3190</v>
      </c>
    </row>
    <row r="59" spans="1:16" x14ac:dyDescent="0.25">
      <c r="A59" s="158">
        <v>1800</v>
      </c>
      <c r="B59" s="219" t="s">
        <v>479</v>
      </c>
      <c r="C59" s="49" t="s">
        <v>18</v>
      </c>
      <c r="D59" s="75">
        <v>14483</v>
      </c>
      <c r="E59" s="35" t="s">
        <v>473</v>
      </c>
      <c r="F59" s="35" t="s">
        <v>477</v>
      </c>
      <c r="G59" s="230">
        <v>43865</v>
      </c>
      <c r="H59" s="230">
        <v>43868</v>
      </c>
      <c r="I59" s="198">
        <f t="shared" si="4"/>
        <v>43898</v>
      </c>
      <c r="J59" s="199">
        <v>40000</v>
      </c>
      <c r="K59" s="220"/>
      <c r="L59" s="210">
        <f t="shared" si="5"/>
        <v>40000</v>
      </c>
      <c r="M59" s="107" t="s">
        <v>35</v>
      </c>
      <c r="N59" s="212">
        <f t="shared" si="7"/>
        <v>40000</v>
      </c>
      <c r="O59" s="107" t="s">
        <v>36</v>
      </c>
      <c r="P59" s="19">
        <v>3191</v>
      </c>
    </row>
    <row r="60" spans="1:16" x14ac:dyDescent="0.25">
      <c r="A60" s="158">
        <v>1801</v>
      </c>
      <c r="B60" s="219" t="s">
        <v>480</v>
      </c>
      <c r="C60" s="49" t="s">
        <v>18</v>
      </c>
      <c r="D60" s="75">
        <v>14485</v>
      </c>
      <c r="E60" s="35" t="s">
        <v>476</v>
      </c>
      <c r="F60" s="35" t="s">
        <v>477</v>
      </c>
      <c r="G60" s="230">
        <v>43864</v>
      </c>
      <c r="H60" s="230">
        <v>43868</v>
      </c>
      <c r="I60" s="198">
        <f t="shared" si="4"/>
        <v>43898</v>
      </c>
      <c r="J60" s="199">
        <v>120000</v>
      </c>
      <c r="K60" s="220"/>
      <c r="L60" s="210">
        <f t="shared" si="5"/>
        <v>120000</v>
      </c>
      <c r="M60" s="107" t="s">
        <v>35</v>
      </c>
      <c r="N60" s="212">
        <f t="shared" si="7"/>
        <v>120000</v>
      </c>
      <c r="O60" s="107" t="s">
        <v>36</v>
      </c>
      <c r="P60" s="19">
        <v>3193</v>
      </c>
    </row>
    <row r="61" spans="1:16" x14ac:dyDescent="0.25">
      <c r="A61" s="158">
        <v>1802</v>
      </c>
      <c r="B61" s="219" t="s">
        <v>481</v>
      </c>
      <c r="C61" s="49" t="s">
        <v>18</v>
      </c>
      <c r="D61" s="75">
        <v>14484</v>
      </c>
      <c r="E61" s="35" t="s">
        <v>473</v>
      </c>
      <c r="F61" s="35" t="s">
        <v>477</v>
      </c>
      <c r="G61" s="230">
        <v>43864</v>
      </c>
      <c r="H61" s="230">
        <v>43868</v>
      </c>
      <c r="I61" s="198">
        <f t="shared" si="4"/>
        <v>43898</v>
      </c>
      <c r="J61" s="199">
        <v>40000</v>
      </c>
      <c r="K61" s="220"/>
      <c r="L61" s="210">
        <f t="shared" si="5"/>
        <v>40000</v>
      </c>
      <c r="M61" s="107" t="s">
        <v>35</v>
      </c>
      <c r="N61" s="212">
        <f t="shared" si="7"/>
        <v>40000</v>
      </c>
      <c r="O61" s="107" t="s">
        <v>36</v>
      </c>
      <c r="P61" s="19">
        <v>3192</v>
      </c>
    </row>
    <row r="62" spans="1:16" x14ac:dyDescent="0.25">
      <c r="A62" s="158">
        <v>1803</v>
      </c>
      <c r="B62" s="219" t="s">
        <v>482</v>
      </c>
      <c r="C62" s="49" t="s">
        <v>24</v>
      </c>
      <c r="D62" s="75">
        <v>192</v>
      </c>
      <c r="E62" s="35" t="s">
        <v>1759</v>
      </c>
      <c r="F62" s="35" t="s">
        <v>483</v>
      </c>
      <c r="G62" s="230">
        <v>43868</v>
      </c>
      <c r="H62" s="230">
        <v>43871</v>
      </c>
      <c r="I62" s="198">
        <f t="shared" si="4"/>
        <v>43901</v>
      </c>
      <c r="J62" s="199">
        <v>95798</v>
      </c>
      <c r="K62" s="220">
        <v>18202</v>
      </c>
      <c r="L62" s="210">
        <f t="shared" si="5"/>
        <v>114000</v>
      </c>
      <c r="M62" s="107" t="s">
        <v>28</v>
      </c>
      <c r="N62" s="212">
        <f t="shared" si="7"/>
        <v>95798</v>
      </c>
      <c r="O62" s="107" t="s">
        <v>29</v>
      </c>
      <c r="P62" s="19">
        <v>3174</v>
      </c>
    </row>
    <row r="63" spans="1:16" x14ac:dyDescent="0.25">
      <c r="A63" s="158">
        <v>1804</v>
      </c>
      <c r="B63" s="219" t="s">
        <v>484</v>
      </c>
      <c r="C63" s="49" t="s">
        <v>18</v>
      </c>
      <c r="D63" s="75">
        <v>127211</v>
      </c>
      <c r="E63" s="35" t="s">
        <v>229</v>
      </c>
      <c r="F63" s="35" t="s">
        <v>230</v>
      </c>
      <c r="G63" s="230">
        <v>43871</v>
      </c>
      <c r="H63" s="230">
        <v>43871</v>
      </c>
      <c r="I63" s="198">
        <f t="shared" si="4"/>
        <v>43901</v>
      </c>
      <c r="J63" s="199">
        <v>3800000</v>
      </c>
      <c r="K63" s="220">
        <v>722000</v>
      </c>
      <c r="L63" s="210">
        <f t="shared" si="5"/>
        <v>4522000</v>
      </c>
      <c r="M63" s="107" t="s">
        <v>73</v>
      </c>
      <c r="N63" s="212">
        <f t="shared" si="7"/>
        <v>3800000</v>
      </c>
      <c r="O63" s="107" t="s">
        <v>36</v>
      </c>
      <c r="P63" s="19">
        <v>3227</v>
      </c>
    </row>
    <row r="64" spans="1:16" x14ac:dyDescent="0.25">
      <c r="A64" s="158">
        <v>1805</v>
      </c>
      <c r="B64" s="219" t="s">
        <v>485</v>
      </c>
      <c r="C64" s="49" t="s">
        <v>24</v>
      </c>
      <c r="D64" s="75">
        <v>191</v>
      </c>
      <c r="E64" s="35" t="s">
        <v>733</v>
      </c>
      <c r="F64" s="35" t="s">
        <v>483</v>
      </c>
      <c r="G64" s="230">
        <v>43868</v>
      </c>
      <c r="H64" s="230">
        <v>43871</v>
      </c>
      <c r="I64" s="198">
        <f t="shared" si="4"/>
        <v>43901</v>
      </c>
      <c r="J64" s="199">
        <v>255462</v>
      </c>
      <c r="K64" s="220">
        <v>48538</v>
      </c>
      <c r="L64" s="210">
        <f t="shared" si="5"/>
        <v>304000</v>
      </c>
      <c r="M64" s="107" t="s">
        <v>28</v>
      </c>
      <c r="N64" s="212">
        <f t="shared" si="7"/>
        <v>255462</v>
      </c>
      <c r="O64" s="107" t="s">
        <v>29</v>
      </c>
      <c r="P64" s="19">
        <v>3173</v>
      </c>
    </row>
    <row r="65" spans="1:16" x14ac:dyDescent="0.25">
      <c r="A65" s="158">
        <v>1806</v>
      </c>
      <c r="B65" s="219" t="s">
        <v>486</v>
      </c>
      <c r="C65" s="49" t="s">
        <v>18</v>
      </c>
      <c r="D65" s="75">
        <v>55</v>
      </c>
      <c r="E65" s="35" t="s">
        <v>1760</v>
      </c>
      <c r="F65" s="35" t="s">
        <v>489</v>
      </c>
      <c r="G65" s="230">
        <v>43871</v>
      </c>
      <c r="H65" s="230">
        <v>43871</v>
      </c>
      <c r="I65" s="198">
        <f t="shared" si="4"/>
        <v>43901</v>
      </c>
      <c r="J65" s="199">
        <v>1070000</v>
      </c>
      <c r="K65" s="220">
        <v>203300</v>
      </c>
      <c r="L65" s="210">
        <f t="shared" si="5"/>
        <v>1273300</v>
      </c>
      <c r="M65" s="107" t="s">
        <v>73</v>
      </c>
      <c r="N65" s="212">
        <f t="shared" si="7"/>
        <v>1070000</v>
      </c>
      <c r="O65" s="107" t="s">
        <v>36</v>
      </c>
      <c r="P65" s="19">
        <v>3194</v>
      </c>
    </row>
    <row r="66" spans="1:16" x14ac:dyDescent="0.25">
      <c r="A66" s="158">
        <v>1807</v>
      </c>
      <c r="B66" s="219" t="s">
        <v>490</v>
      </c>
      <c r="C66" s="159" t="s">
        <v>24</v>
      </c>
      <c r="D66" s="75">
        <v>472</v>
      </c>
      <c r="E66" s="35" t="s">
        <v>393</v>
      </c>
      <c r="F66" s="35" t="s">
        <v>491</v>
      </c>
      <c r="G66" s="230">
        <v>43871</v>
      </c>
      <c r="H66" s="230">
        <v>43871</v>
      </c>
      <c r="I66" s="198">
        <f t="shared" si="4"/>
        <v>43901</v>
      </c>
      <c r="J66" s="199">
        <v>914000</v>
      </c>
      <c r="K66" s="220">
        <v>173660</v>
      </c>
      <c r="L66" s="210">
        <f t="shared" si="5"/>
        <v>1087660</v>
      </c>
      <c r="M66" s="107" t="s">
        <v>60</v>
      </c>
      <c r="N66" s="212">
        <f t="shared" si="7"/>
        <v>914000</v>
      </c>
      <c r="O66" s="107" t="s">
        <v>36</v>
      </c>
      <c r="P66" s="19">
        <v>3175</v>
      </c>
    </row>
    <row r="67" spans="1:16" x14ac:dyDescent="0.25">
      <c r="A67" s="158">
        <v>1808</v>
      </c>
      <c r="B67" s="219" t="s">
        <v>492</v>
      </c>
      <c r="C67" s="49" t="s">
        <v>18</v>
      </c>
      <c r="D67" s="75">
        <v>1051822</v>
      </c>
      <c r="E67" s="35" t="s">
        <v>493</v>
      </c>
      <c r="F67" s="35" t="s">
        <v>494</v>
      </c>
      <c r="G67" s="230">
        <v>43871</v>
      </c>
      <c r="H67" s="230">
        <v>43871</v>
      </c>
      <c r="I67" s="198">
        <f t="shared" si="4"/>
        <v>43901</v>
      </c>
      <c r="J67" s="199">
        <v>25860000</v>
      </c>
      <c r="K67" s="220"/>
      <c r="L67" s="210">
        <f t="shared" si="5"/>
        <v>25860000</v>
      </c>
      <c r="M67" s="107" t="s">
        <v>79</v>
      </c>
      <c r="N67" s="212">
        <f t="shared" si="7"/>
        <v>25860000</v>
      </c>
      <c r="O67" s="107" t="s">
        <v>55</v>
      </c>
      <c r="P67" s="19">
        <v>3228</v>
      </c>
    </row>
    <row r="68" spans="1:16" x14ac:dyDescent="0.25">
      <c r="A68" s="158">
        <v>1809</v>
      </c>
      <c r="B68" s="219" t="s">
        <v>495</v>
      </c>
      <c r="C68" s="49" t="s">
        <v>18</v>
      </c>
      <c r="D68" s="75">
        <v>1051823</v>
      </c>
      <c r="E68" s="35" t="s">
        <v>493</v>
      </c>
      <c r="F68" s="35" t="s">
        <v>494</v>
      </c>
      <c r="G68" s="230">
        <v>43871</v>
      </c>
      <c r="H68" s="230">
        <v>43871</v>
      </c>
      <c r="I68" s="198">
        <f t="shared" si="4"/>
        <v>43901</v>
      </c>
      <c r="J68" s="199">
        <v>49870000</v>
      </c>
      <c r="K68" s="220"/>
      <c r="L68" s="210">
        <f t="shared" si="5"/>
        <v>49870000</v>
      </c>
      <c r="M68" s="107" t="s">
        <v>79</v>
      </c>
      <c r="N68" s="212">
        <f t="shared" si="7"/>
        <v>49870000</v>
      </c>
      <c r="O68" s="107" t="s">
        <v>55</v>
      </c>
      <c r="P68" s="19">
        <v>3176</v>
      </c>
    </row>
    <row r="69" spans="1:16" x14ac:dyDescent="0.25">
      <c r="A69" s="158">
        <v>1810</v>
      </c>
      <c r="B69" s="219" t="s">
        <v>496</v>
      </c>
      <c r="C69" s="159" t="s">
        <v>24</v>
      </c>
      <c r="D69" s="75">
        <v>40674</v>
      </c>
      <c r="E69" s="35" t="s">
        <v>92</v>
      </c>
      <c r="F69" s="35" t="s">
        <v>497</v>
      </c>
      <c r="G69" s="230">
        <v>43871</v>
      </c>
      <c r="H69" s="230">
        <v>43872</v>
      </c>
      <c r="I69" s="198">
        <f t="shared" si="4"/>
        <v>43902</v>
      </c>
      <c r="J69" s="199">
        <v>2652037</v>
      </c>
      <c r="K69" s="220">
        <v>503887</v>
      </c>
      <c r="L69" s="210">
        <f t="shared" si="5"/>
        <v>3155924</v>
      </c>
      <c r="M69" s="107" t="s">
        <v>278</v>
      </c>
      <c r="N69" s="212">
        <f t="shared" si="7"/>
        <v>2652037</v>
      </c>
      <c r="O69" s="107" t="s">
        <v>36</v>
      </c>
      <c r="P69" s="19">
        <v>3229</v>
      </c>
    </row>
    <row r="70" spans="1:16" x14ac:dyDescent="0.25">
      <c r="A70" s="158">
        <v>1811</v>
      </c>
      <c r="B70" s="219" t="s">
        <v>498</v>
      </c>
      <c r="C70" s="159" t="s">
        <v>24</v>
      </c>
      <c r="D70" s="75">
        <v>40675</v>
      </c>
      <c r="E70" s="35" t="s">
        <v>92</v>
      </c>
      <c r="F70" s="35" t="s">
        <v>499</v>
      </c>
      <c r="G70" s="230">
        <v>43872</v>
      </c>
      <c r="H70" s="230">
        <v>43872</v>
      </c>
      <c r="I70" s="198">
        <f t="shared" si="4"/>
        <v>43902</v>
      </c>
      <c r="J70" s="199">
        <v>595646</v>
      </c>
      <c r="K70" s="220">
        <v>113173</v>
      </c>
      <c r="L70" s="210">
        <f t="shared" si="5"/>
        <v>708819</v>
      </c>
      <c r="M70" s="107" t="s">
        <v>60</v>
      </c>
      <c r="N70" s="212">
        <f t="shared" si="7"/>
        <v>595646</v>
      </c>
      <c r="O70" s="107" t="s">
        <v>55</v>
      </c>
      <c r="P70" s="19">
        <v>3230</v>
      </c>
    </row>
    <row r="71" spans="1:16" x14ac:dyDescent="0.25">
      <c r="A71" s="158">
        <v>1812</v>
      </c>
      <c r="B71" s="219" t="s">
        <v>500</v>
      </c>
      <c r="C71" s="49" t="s">
        <v>18</v>
      </c>
      <c r="D71" s="75">
        <v>798</v>
      </c>
      <c r="E71" s="35" t="s">
        <v>501</v>
      </c>
      <c r="F71" s="35" t="s">
        <v>502</v>
      </c>
      <c r="G71" s="230">
        <v>43872</v>
      </c>
      <c r="H71" s="230">
        <v>43872</v>
      </c>
      <c r="I71" s="198">
        <f t="shared" si="4"/>
        <v>43902</v>
      </c>
      <c r="J71" s="199">
        <v>3876000</v>
      </c>
      <c r="K71" s="220">
        <v>736440</v>
      </c>
      <c r="L71" s="210">
        <f t="shared" si="5"/>
        <v>4612440</v>
      </c>
      <c r="M71" s="107" t="s">
        <v>28</v>
      </c>
      <c r="N71" s="212">
        <f t="shared" si="7"/>
        <v>3876000</v>
      </c>
      <c r="O71" s="107" t="s">
        <v>29</v>
      </c>
      <c r="P71" s="19">
        <v>3231</v>
      </c>
    </row>
    <row r="72" spans="1:16" x14ac:dyDescent="0.25">
      <c r="A72" s="158">
        <v>1813</v>
      </c>
      <c r="B72" s="219" t="s">
        <v>503</v>
      </c>
      <c r="C72" s="49" t="s">
        <v>18</v>
      </c>
      <c r="D72" s="75">
        <v>14671</v>
      </c>
      <c r="E72" s="35" t="s">
        <v>473</v>
      </c>
      <c r="F72" s="35" t="s">
        <v>477</v>
      </c>
      <c r="G72" s="230">
        <v>43872</v>
      </c>
      <c r="H72" s="230">
        <v>43872</v>
      </c>
      <c r="I72" s="198">
        <f t="shared" si="4"/>
        <v>43902</v>
      </c>
      <c r="J72" s="199">
        <v>80000</v>
      </c>
      <c r="K72" s="220"/>
      <c r="L72" s="210">
        <f t="shared" si="5"/>
        <v>80000</v>
      </c>
      <c r="M72" s="107" t="s">
        <v>35</v>
      </c>
      <c r="N72" s="212">
        <f t="shared" si="7"/>
        <v>80000</v>
      </c>
      <c r="O72" s="107" t="s">
        <v>36</v>
      </c>
      <c r="P72" s="260" t="s">
        <v>1761</v>
      </c>
    </row>
    <row r="73" spans="1:16" x14ac:dyDescent="0.25">
      <c r="A73" s="158">
        <v>1814</v>
      </c>
      <c r="B73" s="219" t="s">
        <v>504</v>
      </c>
      <c r="C73" s="49" t="s">
        <v>18</v>
      </c>
      <c r="D73" s="75">
        <v>14670</v>
      </c>
      <c r="E73" s="35" t="s">
        <v>473</v>
      </c>
      <c r="F73" s="35" t="s">
        <v>477</v>
      </c>
      <c r="G73" s="230">
        <v>43872</v>
      </c>
      <c r="H73" s="230">
        <v>43872</v>
      </c>
      <c r="I73" s="198">
        <f t="shared" si="4"/>
        <v>43902</v>
      </c>
      <c r="J73" s="199">
        <v>80000</v>
      </c>
      <c r="K73" s="220"/>
      <c r="L73" s="210">
        <f t="shared" si="5"/>
        <v>80000</v>
      </c>
      <c r="M73" s="107" t="s">
        <v>35</v>
      </c>
      <c r="N73" s="212">
        <f t="shared" si="7"/>
        <v>80000</v>
      </c>
      <c r="O73" s="107" t="s">
        <v>36</v>
      </c>
      <c r="P73" s="19">
        <v>3233</v>
      </c>
    </row>
    <row r="74" spans="1:16" x14ac:dyDescent="0.25">
      <c r="A74" s="158">
        <v>1815</v>
      </c>
      <c r="B74" s="219" t="s">
        <v>505</v>
      </c>
      <c r="C74" s="49" t="s">
        <v>18</v>
      </c>
      <c r="D74" s="75">
        <v>14668</v>
      </c>
      <c r="E74" s="35" t="s">
        <v>476</v>
      </c>
      <c r="F74" s="35" t="s">
        <v>477</v>
      </c>
      <c r="G74" s="230">
        <v>43872</v>
      </c>
      <c r="H74" s="230">
        <v>43872</v>
      </c>
      <c r="I74" s="198">
        <f t="shared" si="4"/>
        <v>43902</v>
      </c>
      <c r="J74" s="199">
        <v>40000</v>
      </c>
      <c r="K74" s="220"/>
      <c r="L74" s="210">
        <f t="shared" si="5"/>
        <v>40000</v>
      </c>
      <c r="M74" s="107" t="s">
        <v>35</v>
      </c>
      <c r="N74" s="212">
        <f t="shared" si="7"/>
        <v>40000</v>
      </c>
      <c r="O74" s="107" t="s">
        <v>36</v>
      </c>
      <c r="P74" s="19">
        <v>3234</v>
      </c>
    </row>
    <row r="75" spans="1:16" x14ac:dyDescent="0.25">
      <c r="A75" s="158">
        <v>1816</v>
      </c>
      <c r="B75" s="219" t="s">
        <v>506</v>
      </c>
      <c r="C75" s="49" t="s">
        <v>18</v>
      </c>
      <c r="D75" s="75">
        <v>14669</v>
      </c>
      <c r="E75" s="35" t="s">
        <v>473</v>
      </c>
      <c r="F75" s="35" t="s">
        <v>477</v>
      </c>
      <c r="G75" s="230">
        <v>43872</v>
      </c>
      <c r="H75" s="230">
        <v>43872</v>
      </c>
      <c r="I75" s="198">
        <f t="shared" si="4"/>
        <v>43902</v>
      </c>
      <c r="J75" s="199">
        <v>80000</v>
      </c>
      <c r="K75" s="220"/>
      <c r="L75" s="210">
        <f t="shared" si="5"/>
        <v>80000</v>
      </c>
      <c r="M75" s="107" t="s">
        <v>35</v>
      </c>
      <c r="N75" s="212">
        <f t="shared" si="7"/>
        <v>80000</v>
      </c>
      <c r="O75" s="107" t="s">
        <v>36</v>
      </c>
      <c r="P75" s="19">
        <v>3235</v>
      </c>
    </row>
    <row r="76" spans="1:16" x14ac:dyDescent="0.25">
      <c r="A76" s="158">
        <v>1817</v>
      </c>
      <c r="B76" s="219" t="s">
        <v>507</v>
      </c>
      <c r="C76" s="49" t="s">
        <v>18</v>
      </c>
      <c r="D76" s="75">
        <v>14661</v>
      </c>
      <c r="E76" s="35" t="s">
        <v>473</v>
      </c>
      <c r="F76" s="35" t="s">
        <v>477</v>
      </c>
      <c r="G76" s="230">
        <v>43872</v>
      </c>
      <c r="H76" s="230">
        <v>43872</v>
      </c>
      <c r="I76" s="198">
        <f t="shared" si="4"/>
        <v>43902</v>
      </c>
      <c r="J76" s="199">
        <v>40000</v>
      </c>
      <c r="K76" s="220"/>
      <c r="L76" s="210">
        <f t="shared" si="5"/>
        <v>40000</v>
      </c>
      <c r="M76" s="107" t="s">
        <v>35</v>
      </c>
      <c r="N76" s="212">
        <f t="shared" si="7"/>
        <v>40000</v>
      </c>
      <c r="O76" s="107" t="s">
        <v>36</v>
      </c>
      <c r="P76" s="19">
        <v>3236</v>
      </c>
    </row>
    <row r="77" spans="1:16" x14ac:dyDescent="0.25">
      <c r="A77" s="158">
        <v>1818</v>
      </c>
      <c r="B77" s="219" t="s">
        <v>508</v>
      </c>
      <c r="C77" s="49" t="s">
        <v>18</v>
      </c>
      <c r="D77" s="75">
        <v>14660</v>
      </c>
      <c r="E77" s="35" t="s">
        <v>473</v>
      </c>
      <c r="F77" s="35" t="s">
        <v>509</v>
      </c>
      <c r="G77" s="230">
        <v>43872</v>
      </c>
      <c r="H77" s="230">
        <v>43872</v>
      </c>
      <c r="I77" s="198">
        <f t="shared" si="4"/>
        <v>43902</v>
      </c>
      <c r="J77" s="199">
        <v>40000</v>
      </c>
      <c r="K77" s="220"/>
      <c r="L77" s="210">
        <f t="shared" si="5"/>
        <v>40000</v>
      </c>
      <c r="M77" s="107" t="s">
        <v>35</v>
      </c>
      <c r="N77" s="212">
        <f t="shared" si="7"/>
        <v>40000</v>
      </c>
      <c r="O77" s="107" t="s">
        <v>36</v>
      </c>
      <c r="P77" s="19">
        <v>3237</v>
      </c>
    </row>
    <row r="78" spans="1:16" x14ac:dyDescent="0.25">
      <c r="A78" s="158">
        <v>1819</v>
      </c>
      <c r="B78" s="219" t="s">
        <v>510</v>
      </c>
      <c r="C78" s="49" t="s">
        <v>18</v>
      </c>
      <c r="D78" s="75">
        <v>14659</v>
      </c>
      <c r="E78" s="35" t="s">
        <v>473</v>
      </c>
      <c r="F78" s="35" t="s">
        <v>511</v>
      </c>
      <c r="G78" s="230">
        <v>43872</v>
      </c>
      <c r="H78" s="230">
        <v>43872</v>
      </c>
      <c r="I78" s="198">
        <f t="shared" si="4"/>
        <v>43902</v>
      </c>
      <c r="J78" s="199">
        <v>1030236</v>
      </c>
      <c r="K78" s="220"/>
      <c r="L78" s="210">
        <f t="shared" si="5"/>
        <v>1030236</v>
      </c>
      <c r="M78" s="107" t="s">
        <v>35</v>
      </c>
      <c r="N78" s="212">
        <f t="shared" si="7"/>
        <v>1030236</v>
      </c>
      <c r="O78" s="107" t="s">
        <v>36</v>
      </c>
      <c r="P78" s="19">
        <v>3238</v>
      </c>
    </row>
    <row r="79" spans="1:16" x14ac:dyDescent="0.25">
      <c r="A79" s="158">
        <v>1820</v>
      </c>
      <c r="B79" s="219" t="s">
        <v>512</v>
      </c>
      <c r="C79" s="49" t="s">
        <v>18</v>
      </c>
      <c r="D79" s="75">
        <v>295963</v>
      </c>
      <c r="E79" s="35" t="s">
        <v>295</v>
      </c>
      <c r="F79" s="35" t="s">
        <v>513</v>
      </c>
      <c r="G79" s="230">
        <v>43872</v>
      </c>
      <c r="H79" s="230">
        <v>43872</v>
      </c>
      <c r="I79" s="198">
        <f t="shared" si="4"/>
        <v>43902</v>
      </c>
      <c r="J79" s="199">
        <v>87800</v>
      </c>
      <c r="K79" s="220">
        <v>16682</v>
      </c>
      <c r="L79" s="210">
        <f t="shared" si="5"/>
        <v>104482</v>
      </c>
      <c r="M79" s="107" t="s">
        <v>187</v>
      </c>
      <c r="N79" s="212">
        <f t="shared" si="7"/>
        <v>87800</v>
      </c>
      <c r="O79" s="107" t="s">
        <v>36</v>
      </c>
      <c r="P79" s="19">
        <v>3239</v>
      </c>
    </row>
    <row r="80" spans="1:16" x14ac:dyDescent="0.25">
      <c r="A80" s="119">
        <v>1821</v>
      </c>
      <c r="B80" s="120" t="s">
        <v>514</v>
      </c>
      <c r="C80" s="127" t="s">
        <v>18</v>
      </c>
      <c r="D80" s="122" t="s">
        <v>781</v>
      </c>
      <c r="E80" s="122" t="s">
        <v>515</v>
      </c>
      <c r="F80" s="122" t="s">
        <v>516</v>
      </c>
      <c r="G80" s="171">
        <v>43866</v>
      </c>
      <c r="H80" s="171">
        <v>43873</v>
      </c>
      <c r="I80" s="200">
        <f t="shared" si="4"/>
        <v>43903</v>
      </c>
      <c r="J80" s="178">
        <v>1801000</v>
      </c>
      <c r="K80" s="178"/>
      <c r="L80" s="178">
        <f t="shared" si="5"/>
        <v>1801000</v>
      </c>
      <c r="M80" s="107" t="s">
        <v>60</v>
      </c>
      <c r="N80" s="212">
        <v>900500</v>
      </c>
      <c r="O80" s="107" t="s">
        <v>55</v>
      </c>
      <c r="P80" s="217">
        <v>3240</v>
      </c>
    </row>
    <row r="81" spans="1:16" x14ac:dyDescent="0.25">
      <c r="A81" s="119"/>
      <c r="B81" s="120"/>
      <c r="C81" s="127"/>
      <c r="D81" s="122"/>
      <c r="E81" s="122"/>
      <c r="F81" s="122"/>
      <c r="G81" s="171"/>
      <c r="H81" s="171"/>
      <c r="I81" s="200"/>
      <c r="J81" s="178"/>
      <c r="K81" s="178"/>
      <c r="L81" s="178"/>
      <c r="M81" s="107" t="s">
        <v>171</v>
      </c>
      <c r="N81" s="212">
        <v>900500</v>
      </c>
      <c r="O81" s="107" t="s">
        <v>55</v>
      </c>
      <c r="P81" s="217">
        <v>3240</v>
      </c>
    </row>
    <row r="82" spans="1:16" x14ac:dyDescent="0.25">
      <c r="A82" s="158">
        <v>1822</v>
      </c>
      <c r="B82" s="100" t="s">
        <v>517</v>
      </c>
      <c r="C82" s="159" t="s">
        <v>24</v>
      </c>
      <c r="D82" s="75">
        <v>8492</v>
      </c>
      <c r="E82" s="35" t="s">
        <v>518</v>
      </c>
      <c r="F82" s="35" t="s">
        <v>519</v>
      </c>
      <c r="G82" s="230">
        <v>43873</v>
      </c>
      <c r="H82" s="230">
        <v>43874</v>
      </c>
      <c r="I82" s="198">
        <v>43904</v>
      </c>
      <c r="J82" s="199">
        <v>6160417</v>
      </c>
      <c r="K82" s="220">
        <v>1170479.23</v>
      </c>
      <c r="L82" s="210">
        <v>7330896</v>
      </c>
      <c r="M82" s="107" t="s">
        <v>73</v>
      </c>
      <c r="N82" s="212">
        <f>J82</f>
        <v>6160417</v>
      </c>
      <c r="O82" s="107" t="s">
        <v>36</v>
      </c>
      <c r="P82" s="19">
        <v>3241</v>
      </c>
    </row>
    <row r="83" spans="1:16" x14ac:dyDescent="0.25">
      <c r="A83" s="158">
        <v>1823</v>
      </c>
      <c r="B83" s="100" t="s">
        <v>520</v>
      </c>
      <c r="C83" s="49" t="s">
        <v>18</v>
      </c>
      <c r="D83" s="75">
        <v>3749985648</v>
      </c>
      <c r="E83" s="35" t="s">
        <v>521</v>
      </c>
      <c r="F83" s="35" t="s">
        <v>522</v>
      </c>
      <c r="G83" s="230">
        <v>43873</v>
      </c>
      <c r="H83" s="230">
        <v>43874</v>
      </c>
      <c r="I83" s="198">
        <v>43904</v>
      </c>
      <c r="J83" s="199">
        <v>62992500</v>
      </c>
      <c r="K83" s="220">
        <v>11968575</v>
      </c>
      <c r="L83" s="210">
        <v>74961075</v>
      </c>
      <c r="M83" s="107" t="s">
        <v>60</v>
      </c>
      <c r="N83" s="212">
        <f>J83</f>
        <v>62992500</v>
      </c>
      <c r="O83" s="107" t="s">
        <v>55</v>
      </c>
      <c r="P83" s="19">
        <v>3242</v>
      </c>
    </row>
    <row r="84" spans="1:16" x14ac:dyDescent="0.25">
      <c r="A84" s="158">
        <v>1824</v>
      </c>
      <c r="B84" s="100" t="s">
        <v>523</v>
      </c>
      <c r="C84" s="159" t="s">
        <v>24</v>
      </c>
      <c r="D84" s="75">
        <v>480</v>
      </c>
      <c r="E84" s="35" t="s">
        <v>524</v>
      </c>
      <c r="F84" s="35" t="s">
        <v>525</v>
      </c>
      <c r="G84" s="230">
        <v>43874</v>
      </c>
      <c r="H84" s="230">
        <v>43874</v>
      </c>
      <c r="I84" s="198">
        <v>43904</v>
      </c>
      <c r="J84" s="199">
        <v>920000</v>
      </c>
      <c r="K84" s="220">
        <v>174800</v>
      </c>
      <c r="L84" s="210">
        <v>1094800</v>
      </c>
      <c r="M84" s="107" t="s">
        <v>60</v>
      </c>
      <c r="N84" s="212">
        <f>J84</f>
        <v>920000</v>
      </c>
      <c r="O84" s="107" t="s">
        <v>55</v>
      </c>
      <c r="P84" s="19">
        <v>3243</v>
      </c>
    </row>
    <row r="85" spans="1:16" x14ac:dyDescent="0.25">
      <c r="A85" s="119">
        <v>1825</v>
      </c>
      <c r="B85" s="123" t="s">
        <v>526</v>
      </c>
      <c r="C85" s="127" t="s">
        <v>18</v>
      </c>
      <c r="D85" s="122">
        <v>821</v>
      </c>
      <c r="E85" s="126" t="s">
        <v>527</v>
      </c>
      <c r="F85" s="122" t="s">
        <v>185</v>
      </c>
      <c r="G85" s="171">
        <v>43873</v>
      </c>
      <c r="H85" s="171">
        <v>43874</v>
      </c>
      <c r="I85" s="200">
        <v>43904</v>
      </c>
      <c r="J85" s="178">
        <v>11456000</v>
      </c>
      <c r="K85" s="178"/>
      <c r="L85" s="178">
        <v>11456000</v>
      </c>
      <c r="M85" s="107" t="s">
        <v>186</v>
      </c>
      <c r="N85" s="212">
        <v>83000</v>
      </c>
      <c r="O85" s="107" t="s">
        <v>29</v>
      </c>
      <c r="P85" s="19">
        <v>3244</v>
      </c>
    </row>
    <row r="86" spans="1:16" x14ac:dyDescent="0.25">
      <c r="A86" s="119"/>
      <c r="B86" s="123"/>
      <c r="C86" s="127"/>
      <c r="D86" s="122"/>
      <c r="E86" s="126"/>
      <c r="F86" s="122"/>
      <c r="G86" s="171"/>
      <c r="H86" s="171"/>
      <c r="I86" s="200"/>
      <c r="J86" s="178"/>
      <c r="K86" s="178"/>
      <c r="L86" s="178"/>
      <c r="M86" s="107" t="s">
        <v>117</v>
      </c>
      <c r="N86" s="212">
        <v>325000</v>
      </c>
      <c r="O86" s="107" t="s">
        <v>29</v>
      </c>
      <c r="P86" s="19">
        <v>3244</v>
      </c>
    </row>
    <row r="87" spans="1:16" x14ac:dyDescent="0.25">
      <c r="A87" s="119"/>
      <c r="B87" s="123"/>
      <c r="C87" s="127"/>
      <c r="D87" s="122"/>
      <c r="E87" s="126"/>
      <c r="F87" s="122"/>
      <c r="G87" s="171"/>
      <c r="H87" s="171"/>
      <c r="I87" s="200"/>
      <c r="J87" s="178"/>
      <c r="K87" s="178"/>
      <c r="L87" s="178"/>
      <c r="M87" s="107" t="s">
        <v>289</v>
      </c>
      <c r="N87" s="212">
        <v>123000</v>
      </c>
      <c r="O87" s="107" t="s">
        <v>29</v>
      </c>
      <c r="P87" s="19">
        <v>3244</v>
      </c>
    </row>
    <row r="88" spans="1:16" x14ac:dyDescent="0.25">
      <c r="A88" s="119"/>
      <c r="B88" s="123"/>
      <c r="C88" s="127"/>
      <c r="D88" s="122"/>
      <c r="E88" s="126"/>
      <c r="F88" s="122"/>
      <c r="G88" s="171"/>
      <c r="H88" s="171"/>
      <c r="I88" s="200"/>
      <c r="J88" s="178"/>
      <c r="K88" s="178"/>
      <c r="L88" s="178"/>
      <c r="M88" s="107" t="s">
        <v>28</v>
      </c>
      <c r="N88" s="212">
        <v>50000</v>
      </c>
      <c r="O88" s="107" t="s">
        <v>29</v>
      </c>
      <c r="P88" s="19">
        <v>3244</v>
      </c>
    </row>
    <row r="89" spans="1:16" x14ac:dyDescent="0.25">
      <c r="A89" s="119"/>
      <c r="B89" s="123"/>
      <c r="C89" s="127"/>
      <c r="D89" s="122"/>
      <c r="E89" s="126"/>
      <c r="F89" s="122"/>
      <c r="G89" s="171"/>
      <c r="H89" s="171"/>
      <c r="I89" s="200"/>
      <c r="J89" s="178"/>
      <c r="K89" s="178"/>
      <c r="L89" s="178"/>
      <c r="M89" s="107" t="s">
        <v>187</v>
      </c>
      <c r="N89" s="212">
        <v>483000</v>
      </c>
      <c r="O89" s="107" t="s">
        <v>29</v>
      </c>
      <c r="P89" s="19">
        <v>3244</v>
      </c>
    </row>
    <row r="90" spans="1:16" x14ac:dyDescent="0.25">
      <c r="A90" s="119"/>
      <c r="B90" s="123"/>
      <c r="C90" s="127"/>
      <c r="D90" s="122"/>
      <c r="E90" s="126"/>
      <c r="F90" s="122"/>
      <c r="G90" s="171"/>
      <c r="H90" s="171"/>
      <c r="I90" s="200"/>
      <c r="J90" s="178"/>
      <c r="K90" s="178"/>
      <c r="L90" s="178"/>
      <c r="M90" s="107" t="s">
        <v>144</v>
      </c>
      <c r="N90" s="212">
        <v>30000</v>
      </c>
      <c r="O90" s="107" t="s">
        <v>29</v>
      </c>
      <c r="P90" s="19">
        <v>3244</v>
      </c>
    </row>
    <row r="91" spans="1:16" x14ac:dyDescent="0.25">
      <c r="A91" s="119"/>
      <c r="B91" s="123"/>
      <c r="C91" s="127"/>
      <c r="D91" s="122"/>
      <c r="E91" s="126"/>
      <c r="F91" s="122"/>
      <c r="G91" s="171"/>
      <c r="H91" s="171"/>
      <c r="I91" s="200"/>
      <c r="J91" s="178"/>
      <c r="K91" s="178"/>
      <c r="L91" s="178"/>
      <c r="M91" s="107" t="s">
        <v>21</v>
      </c>
      <c r="N91" s="212">
        <v>330000</v>
      </c>
      <c r="O91" s="107" t="s">
        <v>22</v>
      </c>
      <c r="P91" s="19">
        <v>3244</v>
      </c>
    </row>
    <row r="92" spans="1:16" x14ac:dyDescent="0.25">
      <c r="A92" s="119"/>
      <c r="B92" s="123"/>
      <c r="C92" s="127"/>
      <c r="D92" s="122"/>
      <c r="E92" s="126"/>
      <c r="F92" s="122"/>
      <c r="G92" s="171"/>
      <c r="H92" s="171"/>
      <c r="I92" s="200"/>
      <c r="J92" s="178"/>
      <c r="K92" s="178"/>
      <c r="L92" s="178"/>
      <c r="M92" s="107" t="s">
        <v>73</v>
      </c>
      <c r="N92" s="212">
        <v>420000</v>
      </c>
      <c r="O92" s="107" t="s">
        <v>36</v>
      </c>
      <c r="P92" s="19">
        <v>3244</v>
      </c>
    </row>
    <row r="93" spans="1:16" x14ac:dyDescent="0.25">
      <c r="A93" s="119"/>
      <c r="B93" s="123"/>
      <c r="C93" s="127"/>
      <c r="D93" s="122"/>
      <c r="E93" s="126"/>
      <c r="F93" s="122"/>
      <c r="G93" s="171"/>
      <c r="H93" s="171"/>
      <c r="I93" s="200"/>
      <c r="J93" s="178"/>
      <c r="K93" s="178"/>
      <c r="L93" s="178"/>
      <c r="M93" s="107" t="s">
        <v>145</v>
      </c>
      <c r="N93" s="212">
        <v>546000</v>
      </c>
      <c r="O93" s="107" t="s">
        <v>36</v>
      </c>
      <c r="P93" s="19">
        <v>3244</v>
      </c>
    </row>
    <row r="94" spans="1:16" x14ac:dyDescent="0.25">
      <c r="A94" s="119"/>
      <c r="B94" s="123"/>
      <c r="C94" s="127"/>
      <c r="D94" s="122"/>
      <c r="E94" s="126"/>
      <c r="F94" s="122"/>
      <c r="G94" s="171"/>
      <c r="H94" s="171"/>
      <c r="I94" s="200"/>
      <c r="J94" s="178"/>
      <c r="K94" s="178"/>
      <c r="L94" s="178"/>
      <c r="M94" s="107" t="s">
        <v>35</v>
      </c>
      <c r="N94" s="212">
        <v>5059000</v>
      </c>
      <c r="O94" s="107" t="s">
        <v>36</v>
      </c>
      <c r="P94" s="19">
        <v>3244</v>
      </c>
    </row>
    <row r="95" spans="1:16" x14ac:dyDescent="0.25">
      <c r="A95" s="119"/>
      <c r="B95" s="123"/>
      <c r="C95" s="127"/>
      <c r="D95" s="122"/>
      <c r="E95" s="126"/>
      <c r="F95" s="122"/>
      <c r="G95" s="171"/>
      <c r="H95" s="171"/>
      <c r="I95" s="200"/>
      <c r="J95" s="178"/>
      <c r="K95" s="178"/>
      <c r="L95" s="178"/>
      <c r="M95" s="107" t="s">
        <v>121</v>
      </c>
      <c r="N95" s="212">
        <v>668000</v>
      </c>
      <c r="O95" s="107" t="s">
        <v>36</v>
      </c>
      <c r="P95" s="19">
        <v>3244</v>
      </c>
    </row>
    <row r="96" spans="1:16" x14ac:dyDescent="0.25">
      <c r="A96" s="119"/>
      <c r="B96" s="123"/>
      <c r="C96" s="127"/>
      <c r="D96" s="122"/>
      <c r="E96" s="126"/>
      <c r="F96" s="122"/>
      <c r="G96" s="171"/>
      <c r="H96" s="171"/>
      <c r="I96" s="200"/>
      <c r="J96" s="178"/>
      <c r="K96" s="178"/>
      <c r="L96" s="178"/>
      <c r="M96" s="107" t="s">
        <v>148</v>
      </c>
      <c r="N96" s="212">
        <v>889000</v>
      </c>
      <c r="O96" s="107" t="s">
        <v>36</v>
      </c>
      <c r="P96" s="19">
        <v>3244</v>
      </c>
    </row>
    <row r="97" spans="1:16" x14ac:dyDescent="0.25">
      <c r="A97" s="119"/>
      <c r="B97" s="123"/>
      <c r="C97" s="127"/>
      <c r="D97" s="122"/>
      <c r="E97" s="126"/>
      <c r="F97" s="122"/>
      <c r="G97" s="171"/>
      <c r="H97" s="171"/>
      <c r="I97" s="200"/>
      <c r="J97" s="178"/>
      <c r="K97" s="178"/>
      <c r="L97" s="178"/>
      <c r="M97" s="107" t="s">
        <v>147</v>
      </c>
      <c r="N97" s="212">
        <v>776000</v>
      </c>
      <c r="O97" s="107" t="s">
        <v>36</v>
      </c>
      <c r="P97" s="19">
        <v>3244</v>
      </c>
    </row>
    <row r="98" spans="1:16" x14ac:dyDescent="0.25">
      <c r="A98" s="119"/>
      <c r="B98" s="123"/>
      <c r="C98" s="127"/>
      <c r="D98" s="122"/>
      <c r="E98" s="126"/>
      <c r="F98" s="122"/>
      <c r="G98" s="171"/>
      <c r="H98" s="171"/>
      <c r="I98" s="200"/>
      <c r="J98" s="178"/>
      <c r="K98" s="178"/>
      <c r="L98" s="178"/>
      <c r="M98" s="107" t="s">
        <v>146</v>
      </c>
      <c r="N98" s="212">
        <v>148000</v>
      </c>
      <c r="O98" s="107" t="s">
        <v>36</v>
      </c>
      <c r="P98" s="19">
        <v>3244</v>
      </c>
    </row>
    <row r="99" spans="1:16" x14ac:dyDescent="0.25">
      <c r="A99" s="119"/>
      <c r="B99" s="123"/>
      <c r="C99" s="127"/>
      <c r="D99" s="122"/>
      <c r="E99" s="126"/>
      <c r="F99" s="122"/>
      <c r="G99" s="171"/>
      <c r="H99" s="171"/>
      <c r="I99" s="200"/>
      <c r="J99" s="178"/>
      <c r="K99" s="178"/>
      <c r="L99" s="178"/>
      <c r="M99" s="107" t="s">
        <v>149</v>
      </c>
      <c r="N99" s="212">
        <v>238000</v>
      </c>
      <c r="O99" s="107" t="s">
        <v>50</v>
      </c>
      <c r="P99" s="19">
        <v>3244</v>
      </c>
    </row>
    <row r="100" spans="1:16" x14ac:dyDescent="0.25">
      <c r="A100" s="119"/>
      <c r="B100" s="123"/>
      <c r="C100" s="127"/>
      <c r="D100" s="122"/>
      <c r="E100" s="126"/>
      <c r="F100" s="122"/>
      <c r="G100" s="171"/>
      <c r="H100" s="171"/>
      <c r="I100" s="200"/>
      <c r="J100" s="178"/>
      <c r="K100" s="178"/>
      <c r="L100" s="178"/>
      <c r="M100" s="107" t="s">
        <v>125</v>
      </c>
      <c r="N100" s="212">
        <v>1095000</v>
      </c>
      <c r="O100" s="107" t="s">
        <v>50</v>
      </c>
      <c r="P100" s="19">
        <v>3244</v>
      </c>
    </row>
    <row r="101" spans="1:16" x14ac:dyDescent="0.25">
      <c r="A101" s="119"/>
      <c r="B101" s="123"/>
      <c r="C101" s="127"/>
      <c r="D101" s="122"/>
      <c r="E101" s="126"/>
      <c r="F101" s="122"/>
      <c r="G101" s="171"/>
      <c r="H101" s="171"/>
      <c r="I101" s="200"/>
      <c r="J101" s="178"/>
      <c r="K101" s="178"/>
      <c r="L101" s="178"/>
      <c r="M101" s="107" t="s">
        <v>150</v>
      </c>
      <c r="N101" s="212">
        <v>55000</v>
      </c>
      <c r="O101" s="107" t="s">
        <v>50</v>
      </c>
      <c r="P101" s="19">
        <v>3244</v>
      </c>
    </row>
    <row r="102" spans="1:16" x14ac:dyDescent="0.25">
      <c r="A102" s="119"/>
      <c r="B102" s="123"/>
      <c r="C102" s="127"/>
      <c r="D102" s="122"/>
      <c r="E102" s="126"/>
      <c r="F102" s="122"/>
      <c r="G102" s="171"/>
      <c r="H102" s="171"/>
      <c r="I102" s="200"/>
      <c r="J102" s="178"/>
      <c r="K102" s="178"/>
      <c r="L102" s="178"/>
      <c r="M102" s="107" t="s">
        <v>49</v>
      </c>
      <c r="N102" s="212">
        <v>82000</v>
      </c>
      <c r="O102" s="107" t="s">
        <v>50</v>
      </c>
      <c r="P102" s="19">
        <v>3244</v>
      </c>
    </row>
    <row r="103" spans="1:16" x14ac:dyDescent="0.25">
      <c r="A103" s="119"/>
      <c r="B103" s="123"/>
      <c r="C103" s="127"/>
      <c r="D103" s="122"/>
      <c r="E103" s="126"/>
      <c r="F103" s="122"/>
      <c r="G103" s="171"/>
      <c r="H103" s="171"/>
      <c r="I103" s="200"/>
      <c r="J103" s="178"/>
      <c r="K103" s="178"/>
      <c r="L103" s="178"/>
      <c r="M103" s="107" t="s">
        <v>44</v>
      </c>
      <c r="N103" s="212">
        <v>56000</v>
      </c>
      <c r="O103" s="107" t="s">
        <v>99</v>
      </c>
      <c r="P103" s="19">
        <v>3244</v>
      </c>
    </row>
    <row r="104" spans="1:16" x14ac:dyDescent="0.25">
      <c r="A104" s="158">
        <v>1826</v>
      </c>
      <c r="B104" s="100" t="s">
        <v>528</v>
      </c>
      <c r="C104" s="49" t="s">
        <v>18</v>
      </c>
      <c r="D104" s="75">
        <v>80963</v>
      </c>
      <c r="E104" s="35" t="s">
        <v>529</v>
      </c>
      <c r="F104" s="35" t="s">
        <v>530</v>
      </c>
      <c r="G104" s="230">
        <v>43868</v>
      </c>
      <c r="H104" s="230">
        <v>43874</v>
      </c>
      <c r="I104" s="198">
        <v>43904</v>
      </c>
      <c r="J104" s="199">
        <v>103180</v>
      </c>
      <c r="K104" s="220">
        <v>1960</v>
      </c>
      <c r="L104" s="210">
        <v>105140</v>
      </c>
      <c r="M104" s="107" t="s">
        <v>60</v>
      </c>
      <c r="N104" s="212">
        <f t="shared" ref="N104:N111" si="8">J104</f>
        <v>103180</v>
      </c>
      <c r="O104" s="107" t="s">
        <v>55</v>
      </c>
      <c r="P104" s="19">
        <v>3245</v>
      </c>
    </row>
    <row r="105" spans="1:16" x14ac:dyDescent="0.25">
      <c r="A105" s="158">
        <v>1827</v>
      </c>
      <c r="B105" s="100" t="s">
        <v>531</v>
      </c>
      <c r="C105" s="49" t="s">
        <v>18</v>
      </c>
      <c r="D105" s="75">
        <v>1589</v>
      </c>
      <c r="E105" s="35" t="s">
        <v>532</v>
      </c>
      <c r="F105" s="35" t="s">
        <v>533</v>
      </c>
      <c r="G105" s="230">
        <v>43871</v>
      </c>
      <c r="H105" s="230">
        <v>43874</v>
      </c>
      <c r="I105" s="198">
        <v>43904</v>
      </c>
      <c r="J105" s="199">
        <v>7574478</v>
      </c>
      <c r="K105" s="220">
        <v>882580</v>
      </c>
      <c r="L105" s="210">
        <v>8457058</v>
      </c>
      <c r="M105" s="107" t="s">
        <v>144</v>
      </c>
      <c r="N105" s="212">
        <f t="shared" si="8"/>
        <v>7574478</v>
      </c>
      <c r="O105" s="107" t="s">
        <v>29</v>
      </c>
      <c r="P105" s="19">
        <v>3246</v>
      </c>
    </row>
    <row r="106" spans="1:16" x14ac:dyDescent="0.25">
      <c r="A106" s="158">
        <v>1828</v>
      </c>
      <c r="B106" s="100" t="s">
        <v>534</v>
      </c>
      <c r="C106" s="49" t="s">
        <v>18</v>
      </c>
      <c r="D106" s="75">
        <v>1590</v>
      </c>
      <c r="E106" s="35" t="s">
        <v>532</v>
      </c>
      <c r="F106" s="35" t="s">
        <v>535</v>
      </c>
      <c r="G106" s="230">
        <v>43871</v>
      </c>
      <c r="H106" s="230">
        <v>43874</v>
      </c>
      <c r="I106" s="198">
        <v>43904</v>
      </c>
      <c r="J106" s="199">
        <v>1318675</v>
      </c>
      <c r="K106" s="220">
        <v>250548</v>
      </c>
      <c r="L106" s="210">
        <v>1569223</v>
      </c>
      <c r="M106" s="107" t="s">
        <v>144</v>
      </c>
      <c r="N106" s="212">
        <f t="shared" si="8"/>
        <v>1318675</v>
      </c>
      <c r="O106" s="107" t="s">
        <v>29</v>
      </c>
      <c r="P106" s="19">
        <v>3247</v>
      </c>
    </row>
    <row r="107" spans="1:16" x14ac:dyDescent="0.25">
      <c r="A107" s="158">
        <v>1829</v>
      </c>
      <c r="B107" s="100" t="s">
        <v>536</v>
      </c>
      <c r="C107" s="49" t="s">
        <v>18</v>
      </c>
      <c r="D107" s="75">
        <v>81722</v>
      </c>
      <c r="E107" s="35" t="s">
        <v>529</v>
      </c>
      <c r="F107" s="35" t="s">
        <v>537</v>
      </c>
      <c r="G107" s="230">
        <v>43874</v>
      </c>
      <c r="H107" s="230">
        <v>43875</v>
      </c>
      <c r="I107" s="198">
        <f t="shared" ref="I107:I168" si="9">H107+30</f>
        <v>43905</v>
      </c>
      <c r="J107" s="199">
        <v>8497134</v>
      </c>
      <c r="K107" s="220">
        <v>161446</v>
      </c>
      <c r="L107" s="210">
        <f t="shared" ref="L107:L109" si="10">J107+K107</f>
        <v>8658580</v>
      </c>
      <c r="M107" s="107" t="s">
        <v>60</v>
      </c>
      <c r="N107" s="212">
        <f t="shared" si="8"/>
        <v>8497134</v>
      </c>
      <c r="O107" s="107" t="s">
        <v>55</v>
      </c>
      <c r="P107" s="19">
        <v>3248</v>
      </c>
    </row>
    <row r="108" spans="1:16" x14ac:dyDescent="0.25">
      <c r="A108" s="158">
        <v>1830</v>
      </c>
      <c r="B108" s="100" t="s">
        <v>538</v>
      </c>
      <c r="C108" s="49" t="s">
        <v>18</v>
      </c>
      <c r="D108" s="75">
        <v>81725</v>
      </c>
      <c r="E108" s="35" t="s">
        <v>529</v>
      </c>
      <c r="F108" s="35" t="s">
        <v>539</v>
      </c>
      <c r="G108" s="230">
        <v>43875</v>
      </c>
      <c r="H108" s="230">
        <v>43875</v>
      </c>
      <c r="I108" s="198">
        <f t="shared" si="9"/>
        <v>43905</v>
      </c>
      <c r="J108" s="199">
        <v>2029131</v>
      </c>
      <c r="K108" s="220">
        <v>38553</v>
      </c>
      <c r="L108" s="210">
        <f t="shared" si="10"/>
        <v>2067684</v>
      </c>
      <c r="M108" s="107" t="s">
        <v>60</v>
      </c>
      <c r="N108" s="212">
        <f t="shared" si="8"/>
        <v>2029131</v>
      </c>
      <c r="O108" s="107" t="s">
        <v>55</v>
      </c>
      <c r="P108" s="19">
        <v>3249</v>
      </c>
    </row>
    <row r="109" spans="1:16" x14ac:dyDescent="0.25">
      <c r="A109" s="158">
        <v>1831</v>
      </c>
      <c r="B109" s="100" t="s">
        <v>540</v>
      </c>
      <c r="C109" s="49" t="s">
        <v>18</v>
      </c>
      <c r="D109" s="75">
        <v>201</v>
      </c>
      <c r="E109" s="35" t="s">
        <v>628</v>
      </c>
      <c r="F109" s="35" t="s">
        <v>467</v>
      </c>
      <c r="G109" s="230">
        <v>43875</v>
      </c>
      <c r="H109" s="230">
        <v>43875</v>
      </c>
      <c r="I109" s="198">
        <f t="shared" si="9"/>
        <v>43905</v>
      </c>
      <c r="J109" s="199">
        <v>1323193</v>
      </c>
      <c r="K109" s="220">
        <v>251406</v>
      </c>
      <c r="L109" s="210">
        <f t="shared" si="10"/>
        <v>1574599</v>
      </c>
      <c r="M109" s="107" t="s">
        <v>49</v>
      </c>
      <c r="N109" s="212">
        <f t="shared" si="8"/>
        <v>1323193</v>
      </c>
      <c r="O109" s="107" t="s">
        <v>50</v>
      </c>
      <c r="P109" s="19">
        <v>3250</v>
      </c>
    </row>
    <row r="110" spans="1:16" x14ac:dyDescent="0.25">
      <c r="A110" s="158">
        <v>1832</v>
      </c>
      <c r="B110" s="100" t="s">
        <v>541</v>
      </c>
      <c r="C110" s="159" t="s">
        <v>24</v>
      </c>
      <c r="D110" s="75">
        <v>102</v>
      </c>
      <c r="E110" s="35" t="s">
        <v>542</v>
      </c>
      <c r="F110" s="35" t="s">
        <v>543</v>
      </c>
      <c r="G110" s="230">
        <v>43871</v>
      </c>
      <c r="H110" s="230">
        <v>43875</v>
      </c>
      <c r="I110" s="198">
        <f t="shared" si="9"/>
        <v>43905</v>
      </c>
      <c r="J110" s="199">
        <v>310500</v>
      </c>
      <c r="K110" s="220">
        <v>58995</v>
      </c>
      <c r="L110" s="210">
        <v>369495</v>
      </c>
      <c r="M110" s="107" t="s">
        <v>129</v>
      </c>
      <c r="N110" s="212">
        <f t="shared" si="8"/>
        <v>310500</v>
      </c>
      <c r="O110" s="107" t="s">
        <v>130</v>
      </c>
      <c r="P110" s="19">
        <v>3252</v>
      </c>
    </row>
    <row r="111" spans="1:16" x14ac:dyDescent="0.25">
      <c r="A111" s="158">
        <v>1833</v>
      </c>
      <c r="B111" s="100" t="s">
        <v>544</v>
      </c>
      <c r="C111" s="159" t="s">
        <v>24</v>
      </c>
      <c r="D111" s="75" t="s">
        <v>545</v>
      </c>
      <c r="E111" s="35" t="s">
        <v>546</v>
      </c>
      <c r="F111" s="35" t="s">
        <v>547</v>
      </c>
      <c r="G111" s="230">
        <v>43876</v>
      </c>
      <c r="H111" s="230">
        <v>43878</v>
      </c>
      <c r="I111" s="198">
        <f t="shared" si="9"/>
        <v>43908</v>
      </c>
      <c r="J111" s="199">
        <v>1120000</v>
      </c>
      <c r="K111" s="220">
        <v>212800</v>
      </c>
      <c r="L111" s="210">
        <f t="shared" ref="L111:L174" si="11">J111+K111</f>
        <v>1332800</v>
      </c>
      <c r="M111" s="107" t="s">
        <v>129</v>
      </c>
      <c r="N111" s="212">
        <f t="shared" si="8"/>
        <v>1120000</v>
      </c>
      <c r="O111" s="107" t="s">
        <v>130</v>
      </c>
      <c r="P111" s="19">
        <v>3251</v>
      </c>
    </row>
    <row r="112" spans="1:16" x14ac:dyDescent="0.25">
      <c r="A112" s="119">
        <v>1834</v>
      </c>
      <c r="B112" s="123" t="s">
        <v>548</v>
      </c>
      <c r="C112" s="127" t="s">
        <v>18</v>
      </c>
      <c r="D112" s="122">
        <v>303196</v>
      </c>
      <c r="E112" s="122" t="s">
        <v>123</v>
      </c>
      <c r="F112" s="122" t="s">
        <v>549</v>
      </c>
      <c r="G112" s="171">
        <v>43878</v>
      </c>
      <c r="H112" s="171">
        <v>43878</v>
      </c>
      <c r="I112" s="200">
        <f t="shared" si="9"/>
        <v>43908</v>
      </c>
      <c r="J112" s="178">
        <v>515038</v>
      </c>
      <c r="K112" s="178">
        <v>97857</v>
      </c>
      <c r="L112" s="178">
        <f t="shared" si="11"/>
        <v>612895</v>
      </c>
      <c r="M112" s="107" t="s">
        <v>149</v>
      </c>
      <c r="N112" s="212">
        <v>171694</v>
      </c>
      <c r="O112" s="107" t="s">
        <v>50</v>
      </c>
      <c r="P112" s="19">
        <v>3253</v>
      </c>
    </row>
    <row r="113" spans="1:16" x14ac:dyDescent="0.25">
      <c r="A113" s="119"/>
      <c r="B113" s="123"/>
      <c r="C113" s="127"/>
      <c r="D113" s="122"/>
      <c r="E113" s="122"/>
      <c r="F113" s="122"/>
      <c r="G113" s="171"/>
      <c r="H113" s="171"/>
      <c r="I113" s="200"/>
      <c r="J113" s="178"/>
      <c r="K113" s="178"/>
      <c r="L113" s="178"/>
      <c r="M113" s="107" t="s">
        <v>125</v>
      </c>
      <c r="N113" s="212">
        <v>309049.2</v>
      </c>
      <c r="O113" s="107" t="s">
        <v>50</v>
      </c>
      <c r="P113" s="19">
        <v>3253</v>
      </c>
    </row>
    <row r="114" spans="1:16" x14ac:dyDescent="0.25">
      <c r="A114" s="119"/>
      <c r="B114" s="123"/>
      <c r="C114" s="127"/>
      <c r="D114" s="122"/>
      <c r="E114" s="122"/>
      <c r="F114" s="122"/>
      <c r="G114" s="171"/>
      <c r="H114" s="171"/>
      <c r="I114" s="200"/>
      <c r="J114" s="178"/>
      <c r="K114" s="178"/>
      <c r="L114" s="178"/>
      <c r="M114" s="107" t="s">
        <v>150</v>
      </c>
      <c r="N114" s="212">
        <v>11446.266666666666</v>
      </c>
      <c r="O114" s="107" t="s">
        <v>50</v>
      </c>
      <c r="P114" s="19">
        <v>3253</v>
      </c>
    </row>
    <row r="115" spans="1:16" x14ac:dyDescent="0.25">
      <c r="A115" s="119"/>
      <c r="B115" s="123"/>
      <c r="C115" s="127"/>
      <c r="D115" s="122"/>
      <c r="E115" s="122"/>
      <c r="F115" s="122"/>
      <c r="G115" s="171"/>
      <c r="H115" s="171"/>
      <c r="I115" s="200"/>
      <c r="J115" s="178"/>
      <c r="K115" s="178"/>
      <c r="L115" s="178"/>
      <c r="M115" s="107" t="s">
        <v>49</v>
      </c>
      <c r="N115" s="212">
        <v>22892.533333333333</v>
      </c>
      <c r="O115" s="107" t="s">
        <v>50</v>
      </c>
      <c r="P115" s="19">
        <v>3253</v>
      </c>
    </row>
    <row r="116" spans="1:16" x14ac:dyDescent="0.25">
      <c r="A116" s="158">
        <v>1835</v>
      </c>
      <c r="B116" s="100" t="s">
        <v>550</v>
      </c>
      <c r="C116" s="49" t="s">
        <v>18</v>
      </c>
      <c r="D116" s="75">
        <v>808424</v>
      </c>
      <c r="E116" s="35" t="s">
        <v>551</v>
      </c>
      <c r="F116" s="35" t="s">
        <v>552</v>
      </c>
      <c r="G116" s="230">
        <v>43878</v>
      </c>
      <c r="H116" s="230">
        <v>43878</v>
      </c>
      <c r="I116" s="198">
        <f t="shared" si="9"/>
        <v>43908</v>
      </c>
      <c r="J116" s="199">
        <v>3877570</v>
      </c>
      <c r="K116" s="220"/>
      <c r="L116" s="210">
        <f t="shared" si="11"/>
        <v>3877570</v>
      </c>
      <c r="M116" s="107" t="s">
        <v>148</v>
      </c>
      <c r="N116" s="212">
        <f>J116</f>
        <v>3877570</v>
      </c>
      <c r="O116" s="107" t="s">
        <v>36</v>
      </c>
      <c r="P116" s="19">
        <v>3254</v>
      </c>
    </row>
    <row r="117" spans="1:16" x14ac:dyDescent="0.25">
      <c r="A117" s="158">
        <v>1836</v>
      </c>
      <c r="B117" s="100" t="s">
        <v>553</v>
      </c>
      <c r="C117" s="49" t="s">
        <v>18</v>
      </c>
      <c r="D117" s="75">
        <v>2</v>
      </c>
      <c r="E117" s="35" t="s">
        <v>554</v>
      </c>
      <c r="F117" s="35" t="s">
        <v>555</v>
      </c>
      <c r="G117" s="230">
        <v>43878</v>
      </c>
      <c r="H117" s="230">
        <v>43878</v>
      </c>
      <c r="I117" s="198">
        <f t="shared" si="9"/>
        <v>43908</v>
      </c>
      <c r="J117" s="199">
        <v>1929600</v>
      </c>
      <c r="K117" s="220"/>
      <c r="L117" s="210">
        <f t="shared" si="11"/>
        <v>1929600</v>
      </c>
      <c r="M117" s="107" t="s">
        <v>73</v>
      </c>
      <c r="N117" s="212">
        <f>J117</f>
        <v>1929600</v>
      </c>
      <c r="O117" s="107" t="s">
        <v>36</v>
      </c>
      <c r="P117" s="19">
        <v>3255</v>
      </c>
    </row>
    <row r="118" spans="1:16" x14ac:dyDescent="0.25">
      <c r="A118" s="119">
        <v>1837</v>
      </c>
      <c r="B118" s="123" t="s">
        <v>556</v>
      </c>
      <c r="C118" s="127" t="s">
        <v>18</v>
      </c>
      <c r="D118" s="122">
        <v>303213</v>
      </c>
      <c r="E118" s="122" t="s">
        <v>123</v>
      </c>
      <c r="F118" s="122" t="s">
        <v>557</v>
      </c>
      <c r="G118" s="171">
        <v>43878</v>
      </c>
      <c r="H118" s="171">
        <v>43878</v>
      </c>
      <c r="I118" s="200">
        <f t="shared" si="9"/>
        <v>43908</v>
      </c>
      <c r="J118" s="178">
        <v>706296</v>
      </c>
      <c r="K118" s="178">
        <v>134196</v>
      </c>
      <c r="L118" s="178">
        <f t="shared" si="11"/>
        <v>840492</v>
      </c>
      <c r="M118" s="107" t="s">
        <v>145</v>
      </c>
      <c r="N118" s="212">
        <v>280276.19047619047</v>
      </c>
      <c r="O118" s="107" t="s">
        <v>36</v>
      </c>
      <c r="P118" s="19">
        <v>3256</v>
      </c>
    </row>
    <row r="119" spans="1:16" x14ac:dyDescent="0.25">
      <c r="A119" s="119"/>
      <c r="B119" s="123"/>
      <c r="C119" s="127"/>
      <c r="D119" s="122"/>
      <c r="E119" s="122"/>
      <c r="F119" s="122"/>
      <c r="G119" s="171"/>
      <c r="H119" s="171"/>
      <c r="I119" s="200"/>
      <c r="J119" s="178"/>
      <c r="K119" s="178"/>
      <c r="L119" s="178"/>
      <c r="M119" s="107" t="s">
        <v>35</v>
      </c>
      <c r="N119" s="212">
        <v>123321.52380952382</v>
      </c>
      <c r="O119" s="107" t="s">
        <v>36</v>
      </c>
      <c r="P119" s="19">
        <v>3256</v>
      </c>
    </row>
    <row r="120" spans="1:16" x14ac:dyDescent="0.25">
      <c r="A120" s="119"/>
      <c r="B120" s="123"/>
      <c r="C120" s="127"/>
      <c r="D120" s="122"/>
      <c r="E120" s="122"/>
      <c r="F120" s="122"/>
      <c r="G120" s="171"/>
      <c r="H120" s="171"/>
      <c r="I120" s="200"/>
      <c r="J120" s="178"/>
      <c r="K120" s="178"/>
      <c r="L120" s="178"/>
      <c r="M120" s="107" t="s">
        <v>121</v>
      </c>
      <c r="N120" s="212">
        <v>162560.19047619047</v>
      </c>
      <c r="O120" s="107" t="s">
        <v>36</v>
      </c>
      <c r="P120" s="19">
        <v>3256</v>
      </c>
    </row>
    <row r="121" spans="1:16" x14ac:dyDescent="0.25">
      <c r="A121" s="119"/>
      <c r="B121" s="123"/>
      <c r="C121" s="127"/>
      <c r="D121" s="122"/>
      <c r="E121" s="122"/>
      <c r="F121" s="122"/>
      <c r="G121" s="171"/>
      <c r="H121" s="171"/>
      <c r="I121" s="200"/>
      <c r="J121" s="178"/>
      <c r="K121" s="178"/>
      <c r="L121" s="178"/>
      <c r="M121" s="107" t="s">
        <v>73</v>
      </c>
      <c r="N121" s="212">
        <v>61660.761904761908</v>
      </c>
      <c r="O121" s="107" t="s">
        <v>36</v>
      </c>
      <c r="P121" s="19">
        <v>3256</v>
      </c>
    </row>
    <row r="122" spans="1:16" x14ac:dyDescent="0.25">
      <c r="A122" s="119"/>
      <c r="B122" s="123"/>
      <c r="C122" s="127"/>
      <c r="D122" s="122"/>
      <c r="E122" s="122"/>
      <c r="F122" s="122"/>
      <c r="G122" s="171"/>
      <c r="H122" s="171"/>
      <c r="I122" s="200"/>
      <c r="J122" s="178"/>
      <c r="K122" s="178"/>
      <c r="L122" s="178"/>
      <c r="M122" s="107" t="s">
        <v>148</v>
      </c>
      <c r="N122" s="212">
        <v>28027.619047619046</v>
      </c>
      <c r="O122" s="107" t="s">
        <v>36</v>
      </c>
      <c r="P122" s="19">
        <v>3256</v>
      </c>
    </row>
    <row r="123" spans="1:16" x14ac:dyDescent="0.25">
      <c r="A123" s="119"/>
      <c r="B123" s="123"/>
      <c r="C123" s="127"/>
      <c r="D123" s="122"/>
      <c r="E123" s="122"/>
      <c r="F123" s="122"/>
      <c r="G123" s="171"/>
      <c r="H123" s="171"/>
      <c r="I123" s="200"/>
      <c r="J123" s="178"/>
      <c r="K123" s="178"/>
      <c r="L123" s="178"/>
      <c r="M123" s="107" t="s">
        <v>147</v>
      </c>
      <c r="N123" s="212">
        <v>33633.142857142855</v>
      </c>
      <c r="O123" s="107" t="s">
        <v>36</v>
      </c>
      <c r="P123" s="19">
        <v>3256</v>
      </c>
    </row>
    <row r="124" spans="1:16" x14ac:dyDescent="0.25">
      <c r="A124" s="119"/>
      <c r="B124" s="123"/>
      <c r="C124" s="127"/>
      <c r="D124" s="122"/>
      <c r="E124" s="122"/>
      <c r="F124" s="122"/>
      <c r="G124" s="171"/>
      <c r="H124" s="171"/>
      <c r="I124" s="200"/>
      <c r="J124" s="178"/>
      <c r="K124" s="178"/>
      <c r="L124" s="178"/>
      <c r="M124" s="107" t="s">
        <v>146</v>
      </c>
      <c r="N124" s="212">
        <v>16816.571428571428</v>
      </c>
      <c r="O124" s="107" t="s">
        <v>36</v>
      </c>
      <c r="P124" s="19">
        <v>3256</v>
      </c>
    </row>
    <row r="125" spans="1:16" x14ac:dyDescent="0.25">
      <c r="A125" s="119">
        <v>1838</v>
      </c>
      <c r="B125" s="123" t="s">
        <v>558</v>
      </c>
      <c r="C125" s="127" t="s">
        <v>18</v>
      </c>
      <c r="D125" s="122">
        <v>4348</v>
      </c>
      <c r="E125" s="122" t="s">
        <v>259</v>
      </c>
      <c r="F125" s="122" t="s">
        <v>559</v>
      </c>
      <c r="G125" s="171">
        <v>43877</v>
      </c>
      <c r="H125" s="171">
        <v>43878</v>
      </c>
      <c r="I125" s="200">
        <f t="shared" si="9"/>
        <v>43908</v>
      </c>
      <c r="J125" s="178">
        <v>321625</v>
      </c>
      <c r="K125" s="178">
        <v>25730</v>
      </c>
      <c r="L125" s="178">
        <f t="shared" si="11"/>
        <v>347355</v>
      </c>
      <c r="M125" s="107" t="s">
        <v>44</v>
      </c>
      <c r="N125" s="212">
        <v>51875</v>
      </c>
      <c r="O125" s="107" t="s">
        <v>99</v>
      </c>
      <c r="P125" s="19">
        <v>3257</v>
      </c>
    </row>
    <row r="126" spans="1:16" x14ac:dyDescent="0.25">
      <c r="A126" s="119"/>
      <c r="B126" s="123"/>
      <c r="C126" s="127"/>
      <c r="D126" s="122"/>
      <c r="E126" s="122"/>
      <c r="F126" s="122"/>
      <c r="G126" s="171"/>
      <c r="H126" s="171"/>
      <c r="I126" s="200"/>
      <c r="J126" s="178"/>
      <c r="K126" s="178"/>
      <c r="L126" s="178"/>
      <c r="M126" s="107" t="s">
        <v>125</v>
      </c>
      <c r="N126" s="212">
        <v>269750</v>
      </c>
      <c r="O126" s="107" t="s">
        <v>50</v>
      </c>
      <c r="P126" s="19">
        <v>3257</v>
      </c>
    </row>
    <row r="127" spans="1:16" x14ac:dyDescent="0.25">
      <c r="A127" s="158">
        <v>1839</v>
      </c>
      <c r="B127" s="100" t="s">
        <v>560</v>
      </c>
      <c r="C127" s="49" t="s">
        <v>18</v>
      </c>
      <c r="D127" s="75">
        <v>4349</v>
      </c>
      <c r="E127" s="35" t="s">
        <v>259</v>
      </c>
      <c r="F127" s="35" t="s">
        <v>561</v>
      </c>
      <c r="G127" s="230">
        <v>43877</v>
      </c>
      <c r="H127" s="230">
        <v>43878</v>
      </c>
      <c r="I127" s="198">
        <f t="shared" si="9"/>
        <v>43908</v>
      </c>
      <c r="J127" s="199">
        <v>1037740</v>
      </c>
      <c r="K127" s="220">
        <v>83019</v>
      </c>
      <c r="L127" s="210">
        <f t="shared" si="11"/>
        <v>1120759</v>
      </c>
      <c r="M127" s="107" t="s">
        <v>148</v>
      </c>
      <c r="N127" s="212">
        <f>J127</f>
        <v>1037740</v>
      </c>
      <c r="O127" s="107" t="s">
        <v>36</v>
      </c>
      <c r="P127" s="19">
        <v>3258</v>
      </c>
    </row>
    <row r="128" spans="1:16" x14ac:dyDescent="0.25">
      <c r="A128" s="158">
        <v>1840</v>
      </c>
      <c r="B128" s="100" t="s">
        <v>562</v>
      </c>
      <c r="C128" s="49" t="s">
        <v>18</v>
      </c>
      <c r="D128" s="75" t="s">
        <v>563</v>
      </c>
      <c r="E128" s="35" t="s">
        <v>564</v>
      </c>
      <c r="F128" s="35" t="s">
        <v>565</v>
      </c>
      <c r="G128" s="230">
        <v>43878</v>
      </c>
      <c r="H128" s="230">
        <v>43878</v>
      </c>
      <c r="I128" s="198">
        <f t="shared" si="9"/>
        <v>43908</v>
      </c>
      <c r="J128" s="199">
        <v>260000</v>
      </c>
      <c r="K128" s="220">
        <v>49400</v>
      </c>
      <c r="L128" s="210">
        <f t="shared" si="11"/>
        <v>309400</v>
      </c>
      <c r="M128" s="107" t="s">
        <v>60</v>
      </c>
      <c r="N128" s="212">
        <f>J128</f>
        <v>260000</v>
      </c>
      <c r="O128" s="107" t="s">
        <v>55</v>
      </c>
      <c r="P128" s="19">
        <v>3259</v>
      </c>
    </row>
    <row r="129" spans="1:17" x14ac:dyDescent="0.25">
      <c r="A129" s="158">
        <v>1841</v>
      </c>
      <c r="B129" s="100" t="s">
        <v>566</v>
      </c>
      <c r="C129" s="49" t="s">
        <v>18</v>
      </c>
      <c r="D129" s="226">
        <v>17001697352022</v>
      </c>
      <c r="E129" s="35" t="s">
        <v>567</v>
      </c>
      <c r="F129" s="35" t="s">
        <v>568</v>
      </c>
      <c r="G129" s="230">
        <v>44187</v>
      </c>
      <c r="H129" s="230">
        <v>43879</v>
      </c>
      <c r="I129" s="198">
        <f t="shared" si="9"/>
        <v>43909</v>
      </c>
      <c r="J129" s="199">
        <v>2700000</v>
      </c>
      <c r="K129" s="220">
        <v>513000</v>
      </c>
      <c r="L129" s="210">
        <f t="shared" si="11"/>
        <v>3213000</v>
      </c>
      <c r="M129" s="107" t="s">
        <v>194</v>
      </c>
      <c r="N129" s="212">
        <f>J129</f>
        <v>2700000</v>
      </c>
      <c r="O129" s="107" t="s">
        <v>195</v>
      </c>
      <c r="P129" s="227"/>
      <c r="Q129" s="261" t="s">
        <v>1762</v>
      </c>
    </row>
    <row r="130" spans="1:17" x14ac:dyDescent="0.25">
      <c r="A130" s="119">
        <v>1842</v>
      </c>
      <c r="B130" s="123" t="s">
        <v>569</v>
      </c>
      <c r="C130" s="127" t="s">
        <v>18</v>
      </c>
      <c r="D130" s="122">
        <v>1277</v>
      </c>
      <c r="E130" s="122" t="s">
        <v>300</v>
      </c>
      <c r="F130" s="122" t="s">
        <v>301</v>
      </c>
      <c r="G130" s="171">
        <v>43873</v>
      </c>
      <c r="H130" s="171">
        <v>43879</v>
      </c>
      <c r="I130" s="200">
        <f t="shared" si="9"/>
        <v>43909</v>
      </c>
      <c r="J130" s="178">
        <v>466400</v>
      </c>
      <c r="K130" s="178">
        <v>88616</v>
      </c>
      <c r="L130" s="178">
        <f t="shared" si="11"/>
        <v>555016</v>
      </c>
      <c r="M130" s="107" t="s">
        <v>149</v>
      </c>
      <c r="N130" s="212">
        <v>116600</v>
      </c>
      <c r="O130" s="107" t="s">
        <v>50</v>
      </c>
      <c r="P130" s="19">
        <v>3260</v>
      </c>
    </row>
    <row r="131" spans="1:17" x14ac:dyDescent="0.25">
      <c r="A131" s="119"/>
      <c r="B131" s="123"/>
      <c r="C131" s="127"/>
      <c r="D131" s="122"/>
      <c r="E131" s="122"/>
      <c r="F131" s="122"/>
      <c r="G131" s="171"/>
      <c r="H131" s="171"/>
      <c r="I131" s="200"/>
      <c r="J131" s="178"/>
      <c r="K131" s="178"/>
      <c r="L131" s="178"/>
      <c r="M131" s="107" t="s">
        <v>35</v>
      </c>
      <c r="N131" s="212">
        <v>116600</v>
      </c>
      <c r="O131" s="107" t="s">
        <v>50</v>
      </c>
      <c r="P131" s="19">
        <v>3260</v>
      </c>
    </row>
    <row r="132" spans="1:17" x14ac:dyDescent="0.25">
      <c r="A132" s="119"/>
      <c r="B132" s="123"/>
      <c r="C132" s="127"/>
      <c r="D132" s="122"/>
      <c r="E132" s="122"/>
      <c r="F132" s="122"/>
      <c r="G132" s="171"/>
      <c r="H132" s="171"/>
      <c r="I132" s="200"/>
      <c r="J132" s="178"/>
      <c r="K132" s="178"/>
      <c r="L132" s="178"/>
      <c r="M132" s="107" t="s">
        <v>148</v>
      </c>
      <c r="N132" s="212">
        <v>233200</v>
      </c>
      <c r="O132" s="107" t="s">
        <v>36</v>
      </c>
      <c r="P132" s="19">
        <v>3260</v>
      </c>
    </row>
    <row r="133" spans="1:17" x14ac:dyDescent="0.25">
      <c r="A133" s="158">
        <v>1843</v>
      </c>
      <c r="B133" s="123" t="s">
        <v>570</v>
      </c>
      <c r="C133" s="127" t="s">
        <v>18</v>
      </c>
      <c r="D133" s="122">
        <v>93376</v>
      </c>
      <c r="E133" s="122" t="s">
        <v>215</v>
      </c>
      <c r="F133" s="122" t="s">
        <v>216</v>
      </c>
      <c r="G133" s="171">
        <v>43871</v>
      </c>
      <c r="H133" s="171">
        <v>43879</v>
      </c>
      <c r="I133" s="200">
        <f t="shared" si="9"/>
        <v>43909</v>
      </c>
      <c r="J133" s="178">
        <v>2010500</v>
      </c>
      <c r="K133" s="178"/>
      <c r="L133" s="178">
        <f t="shared" si="11"/>
        <v>2010500</v>
      </c>
      <c r="M133" s="107" t="s">
        <v>28</v>
      </c>
      <c r="N133" s="212">
        <v>94200</v>
      </c>
      <c r="O133" s="107" t="s">
        <v>29</v>
      </c>
      <c r="P133" s="19">
        <v>3261</v>
      </c>
    </row>
    <row r="134" spans="1:17" x14ac:dyDescent="0.25">
      <c r="A134" s="158"/>
      <c r="B134" s="123"/>
      <c r="C134" s="127"/>
      <c r="D134" s="122"/>
      <c r="E134" s="122"/>
      <c r="F134" s="122"/>
      <c r="G134" s="171"/>
      <c r="H134" s="171"/>
      <c r="I134" s="200"/>
      <c r="J134" s="178"/>
      <c r="K134" s="178"/>
      <c r="L134" s="178"/>
      <c r="M134" s="107" t="s">
        <v>117</v>
      </c>
      <c r="N134" s="212">
        <v>15700</v>
      </c>
      <c r="O134" s="107" t="s">
        <v>29</v>
      </c>
      <c r="P134" s="19">
        <v>3261</v>
      </c>
    </row>
    <row r="135" spans="1:17" x14ac:dyDescent="0.25">
      <c r="A135" s="158"/>
      <c r="B135" s="123"/>
      <c r="C135" s="127"/>
      <c r="D135" s="122"/>
      <c r="E135" s="122"/>
      <c r="F135" s="122"/>
      <c r="G135" s="171"/>
      <c r="H135" s="171"/>
      <c r="I135" s="200"/>
      <c r="J135" s="178"/>
      <c r="K135" s="178"/>
      <c r="L135" s="178"/>
      <c r="M135" s="107" t="s">
        <v>187</v>
      </c>
      <c r="N135" s="212">
        <v>15700</v>
      </c>
      <c r="O135" s="107" t="s">
        <v>29</v>
      </c>
      <c r="P135" s="19">
        <v>3261</v>
      </c>
    </row>
    <row r="136" spans="1:17" x14ac:dyDescent="0.25">
      <c r="A136" s="158"/>
      <c r="B136" s="123"/>
      <c r="C136" s="127"/>
      <c r="D136" s="122"/>
      <c r="E136" s="122"/>
      <c r="F136" s="122"/>
      <c r="G136" s="171"/>
      <c r="H136" s="171"/>
      <c r="I136" s="200"/>
      <c r="J136" s="178"/>
      <c r="K136" s="178"/>
      <c r="L136" s="178"/>
      <c r="M136" s="107" t="s">
        <v>60</v>
      </c>
      <c r="N136" s="212">
        <v>31400</v>
      </c>
      <c r="O136" s="107" t="s">
        <v>55</v>
      </c>
      <c r="P136" s="19">
        <v>3261</v>
      </c>
    </row>
    <row r="137" spans="1:17" x14ac:dyDescent="0.25">
      <c r="A137" s="158"/>
      <c r="B137" s="123"/>
      <c r="C137" s="127"/>
      <c r="D137" s="122"/>
      <c r="E137" s="122"/>
      <c r="F137" s="122"/>
      <c r="G137" s="171"/>
      <c r="H137" s="171"/>
      <c r="I137" s="200"/>
      <c r="J137" s="178"/>
      <c r="K137" s="178"/>
      <c r="L137" s="178"/>
      <c r="M137" s="107" t="s">
        <v>171</v>
      </c>
      <c r="N137" s="212">
        <v>15700</v>
      </c>
      <c r="O137" s="107" t="s">
        <v>55</v>
      </c>
      <c r="P137" s="19">
        <v>3261</v>
      </c>
    </row>
    <row r="138" spans="1:17" x14ac:dyDescent="0.25">
      <c r="A138" s="158"/>
      <c r="B138" s="123"/>
      <c r="C138" s="127"/>
      <c r="D138" s="122"/>
      <c r="E138" s="122"/>
      <c r="F138" s="122"/>
      <c r="G138" s="171"/>
      <c r="H138" s="171"/>
      <c r="I138" s="200"/>
      <c r="J138" s="178"/>
      <c r="K138" s="178"/>
      <c r="L138" s="178"/>
      <c r="M138" s="107" t="s">
        <v>73</v>
      </c>
      <c r="N138" s="212">
        <v>47100</v>
      </c>
      <c r="O138" s="107" t="s">
        <v>36</v>
      </c>
      <c r="P138" s="19">
        <v>3261</v>
      </c>
    </row>
    <row r="139" spans="1:17" x14ac:dyDescent="0.25">
      <c r="A139" s="158"/>
      <c r="B139" s="123"/>
      <c r="C139" s="127"/>
      <c r="D139" s="122"/>
      <c r="E139" s="122"/>
      <c r="F139" s="122"/>
      <c r="G139" s="171"/>
      <c r="H139" s="171"/>
      <c r="I139" s="200"/>
      <c r="J139" s="178"/>
      <c r="K139" s="178"/>
      <c r="L139" s="178"/>
      <c r="M139" s="107" t="s">
        <v>35</v>
      </c>
      <c r="N139" s="212">
        <v>342800</v>
      </c>
      <c r="O139" s="107" t="s">
        <v>36</v>
      </c>
      <c r="P139" s="19">
        <v>3261</v>
      </c>
    </row>
    <row r="140" spans="1:17" x14ac:dyDescent="0.25">
      <c r="A140" s="158"/>
      <c r="B140" s="123"/>
      <c r="C140" s="127"/>
      <c r="D140" s="122"/>
      <c r="E140" s="122"/>
      <c r="F140" s="122"/>
      <c r="G140" s="171"/>
      <c r="H140" s="171"/>
      <c r="I140" s="200"/>
      <c r="J140" s="178"/>
      <c r="K140" s="178"/>
      <c r="L140" s="178"/>
      <c r="M140" s="107" t="s">
        <v>145</v>
      </c>
      <c r="N140" s="212">
        <v>758400</v>
      </c>
      <c r="O140" s="107" t="s">
        <v>36</v>
      </c>
      <c r="P140" s="19">
        <v>3261</v>
      </c>
    </row>
    <row r="141" spans="1:17" x14ac:dyDescent="0.25">
      <c r="A141" s="158"/>
      <c r="B141" s="123"/>
      <c r="C141" s="127"/>
      <c r="D141" s="122"/>
      <c r="E141" s="122"/>
      <c r="F141" s="122"/>
      <c r="G141" s="171"/>
      <c r="H141" s="171"/>
      <c r="I141" s="200"/>
      <c r="J141" s="178"/>
      <c r="K141" s="178"/>
      <c r="L141" s="178"/>
      <c r="M141" s="107" t="s">
        <v>146</v>
      </c>
      <c r="N141" s="212">
        <v>25300</v>
      </c>
      <c r="O141" s="107" t="s">
        <v>36</v>
      </c>
      <c r="P141" s="19">
        <v>3261</v>
      </c>
    </row>
    <row r="142" spans="1:17" x14ac:dyDescent="0.25">
      <c r="A142" s="158"/>
      <c r="B142" s="123"/>
      <c r="C142" s="127"/>
      <c r="D142" s="122"/>
      <c r="E142" s="122"/>
      <c r="F142" s="122"/>
      <c r="G142" s="171"/>
      <c r="H142" s="171"/>
      <c r="I142" s="200"/>
      <c r="J142" s="178"/>
      <c r="K142" s="178"/>
      <c r="L142" s="178"/>
      <c r="M142" s="107" t="s">
        <v>121</v>
      </c>
      <c r="N142" s="212">
        <v>428700</v>
      </c>
      <c r="O142" s="107" t="s">
        <v>36</v>
      </c>
      <c r="P142" s="19">
        <v>3261</v>
      </c>
    </row>
    <row r="143" spans="1:17" x14ac:dyDescent="0.25">
      <c r="A143" s="158"/>
      <c r="B143" s="123"/>
      <c r="C143" s="127"/>
      <c r="D143" s="122"/>
      <c r="E143" s="122"/>
      <c r="F143" s="122"/>
      <c r="G143" s="171"/>
      <c r="H143" s="171"/>
      <c r="I143" s="200"/>
      <c r="J143" s="178"/>
      <c r="K143" s="178"/>
      <c r="L143" s="178"/>
      <c r="M143" s="107" t="s">
        <v>147</v>
      </c>
      <c r="N143" s="212">
        <v>78500</v>
      </c>
      <c r="O143" s="107" t="s">
        <v>36</v>
      </c>
      <c r="P143" s="19">
        <v>3261</v>
      </c>
    </row>
    <row r="144" spans="1:17" x14ac:dyDescent="0.25">
      <c r="A144" s="158"/>
      <c r="B144" s="123"/>
      <c r="C144" s="127"/>
      <c r="D144" s="122"/>
      <c r="E144" s="122"/>
      <c r="F144" s="122"/>
      <c r="G144" s="171"/>
      <c r="H144" s="171"/>
      <c r="I144" s="200"/>
      <c r="J144" s="178"/>
      <c r="K144" s="178"/>
      <c r="L144" s="178"/>
      <c r="M144" s="107" t="s">
        <v>148</v>
      </c>
      <c r="N144" s="212">
        <v>15700</v>
      </c>
      <c r="O144" s="107" t="s">
        <v>36</v>
      </c>
      <c r="P144" s="19">
        <v>3261</v>
      </c>
    </row>
    <row r="145" spans="1:16" x14ac:dyDescent="0.25">
      <c r="A145" s="158"/>
      <c r="B145" s="123"/>
      <c r="C145" s="127"/>
      <c r="D145" s="122"/>
      <c r="E145" s="122"/>
      <c r="F145" s="122"/>
      <c r="G145" s="171"/>
      <c r="H145" s="171"/>
      <c r="I145" s="200"/>
      <c r="J145" s="178"/>
      <c r="K145" s="178"/>
      <c r="L145" s="178"/>
      <c r="M145" s="107" t="s">
        <v>49</v>
      </c>
      <c r="N145" s="212">
        <v>62800</v>
      </c>
      <c r="O145" s="107" t="s">
        <v>50</v>
      </c>
      <c r="P145" s="19">
        <v>3261</v>
      </c>
    </row>
    <row r="146" spans="1:16" x14ac:dyDescent="0.25">
      <c r="A146" s="158"/>
      <c r="B146" s="123"/>
      <c r="C146" s="127"/>
      <c r="D146" s="122"/>
      <c r="E146" s="122"/>
      <c r="F146" s="122"/>
      <c r="G146" s="171"/>
      <c r="H146" s="171"/>
      <c r="I146" s="200"/>
      <c r="J146" s="178"/>
      <c r="K146" s="178"/>
      <c r="L146" s="178"/>
      <c r="M146" s="107" t="s">
        <v>149</v>
      </c>
      <c r="N146" s="212">
        <v>62800</v>
      </c>
      <c r="O146" s="107" t="s">
        <v>50</v>
      </c>
      <c r="P146" s="19">
        <v>3261</v>
      </c>
    </row>
    <row r="147" spans="1:16" x14ac:dyDescent="0.25">
      <c r="A147" s="158"/>
      <c r="B147" s="123"/>
      <c r="C147" s="127"/>
      <c r="D147" s="122"/>
      <c r="E147" s="122"/>
      <c r="F147" s="122"/>
      <c r="G147" s="171"/>
      <c r="H147" s="171"/>
      <c r="I147" s="200"/>
      <c r="J147" s="178"/>
      <c r="K147" s="178"/>
      <c r="L147" s="178"/>
      <c r="M147" s="107" t="s">
        <v>125</v>
      </c>
      <c r="N147" s="212">
        <v>15700</v>
      </c>
      <c r="O147" s="107" t="s">
        <v>50</v>
      </c>
      <c r="P147" s="19">
        <v>3261</v>
      </c>
    </row>
    <row r="148" spans="1:16" x14ac:dyDescent="0.25">
      <c r="A148" s="119">
        <v>1844</v>
      </c>
      <c r="B148" s="123" t="s">
        <v>571</v>
      </c>
      <c r="C148" s="127" t="s">
        <v>18</v>
      </c>
      <c r="D148" s="122">
        <v>93377</v>
      </c>
      <c r="E148" s="122" t="s">
        <v>215</v>
      </c>
      <c r="F148" s="122" t="s">
        <v>216</v>
      </c>
      <c r="G148" s="171">
        <v>43871</v>
      </c>
      <c r="H148" s="171">
        <v>43879</v>
      </c>
      <c r="I148" s="200">
        <f t="shared" si="9"/>
        <v>43909</v>
      </c>
      <c r="J148" s="178">
        <v>1033500</v>
      </c>
      <c r="K148" s="178"/>
      <c r="L148" s="178">
        <f t="shared" si="11"/>
        <v>1033500</v>
      </c>
      <c r="M148" s="107" t="s">
        <v>204</v>
      </c>
      <c r="N148" s="212">
        <v>14700</v>
      </c>
      <c r="O148" s="107" t="s">
        <v>195</v>
      </c>
      <c r="P148" s="19">
        <v>3262</v>
      </c>
    </row>
    <row r="149" spans="1:16" x14ac:dyDescent="0.25">
      <c r="A149" s="119"/>
      <c r="B149" s="123"/>
      <c r="C149" s="127"/>
      <c r="D149" s="122"/>
      <c r="E149" s="122"/>
      <c r="F149" s="122"/>
      <c r="G149" s="171"/>
      <c r="H149" s="171"/>
      <c r="I149" s="200"/>
      <c r="J149" s="178"/>
      <c r="K149" s="178"/>
      <c r="L149" s="178"/>
      <c r="M149" s="107" t="s">
        <v>217</v>
      </c>
      <c r="N149" s="212">
        <v>14700</v>
      </c>
      <c r="O149" s="107" t="s">
        <v>130</v>
      </c>
      <c r="P149" s="19">
        <v>3262</v>
      </c>
    </row>
    <row r="150" spans="1:16" x14ac:dyDescent="0.25">
      <c r="A150" s="119"/>
      <c r="B150" s="123"/>
      <c r="C150" s="127"/>
      <c r="D150" s="122"/>
      <c r="E150" s="122"/>
      <c r="F150" s="122"/>
      <c r="G150" s="171"/>
      <c r="H150" s="171"/>
      <c r="I150" s="200"/>
      <c r="J150" s="178"/>
      <c r="K150" s="178"/>
      <c r="L150" s="178"/>
      <c r="M150" s="107" t="s">
        <v>28</v>
      </c>
      <c r="N150" s="212">
        <v>14700</v>
      </c>
      <c r="O150" s="107" t="s">
        <v>29</v>
      </c>
      <c r="P150" s="19">
        <v>3262</v>
      </c>
    </row>
    <row r="151" spans="1:16" x14ac:dyDescent="0.25">
      <c r="A151" s="119"/>
      <c r="B151" s="123"/>
      <c r="C151" s="127"/>
      <c r="D151" s="122"/>
      <c r="E151" s="122"/>
      <c r="F151" s="122"/>
      <c r="G151" s="171"/>
      <c r="H151" s="171"/>
      <c r="I151" s="200"/>
      <c r="J151" s="178"/>
      <c r="K151" s="178"/>
      <c r="L151" s="178"/>
      <c r="M151" s="107" t="s">
        <v>218</v>
      </c>
      <c r="N151" s="212">
        <v>14700</v>
      </c>
      <c r="O151" s="107" t="s">
        <v>29</v>
      </c>
      <c r="P151" s="19">
        <v>3262</v>
      </c>
    </row>
    <row r="152" spans="1:16" x14ac:dyDescent="0.25">
      <c r="A152" s="119"/>
      <c r="B152" s="123"/>
      <c r="C152" s="127"/>
      <c r="D152" s="122"/>
      <c r="E152" s="122"/>
      <c r="F152" s="122"/>
      <c r="G152" s="171"/>
      <c r="H152" s="171"/>
      <c r="I152" s="200"/>
      <c r="J152" s="178"/>
      <c r="K152" s="178"/>
      <c r="L152" s="178"/>
      <c r="M152" s="107" t="s">
        <v>117</v>
      </c>
      <c r="N152" s="212">
        <v>14700</v>
      </c>
      <c r="O152" s="107" t="s">
        <v>29</v>
      </c>
      <c r="P152" s="19">
        <v>3262</v>
      </c>
    </row>
    <row r="153" spans="1:16" x14ac:dyDescent="0.25">
      <c r="A153" s="119"/>
      <c r="B153" s="123"/>
      <c r="C153" s="127"/>
      <c r="D153" s="122"/>
      <c r="E153" s="122"/>
      <c r="F153" s="122"/>
      <c r="G153" s="171"/>
      <c r="H153" s="171"/>
      <c r="I153" s="200"/>
      <c r="J153" s="178"/>
      <c r="K153" s="178"/>
      <c r="L153" s="178"/>
      <c r="M153" s="107" t="s">
        <v>187</v>
      </c>
      <c r="N153" s="212">
        <v>14700</v>
      </c>
      <c r="O153" s="107" t="s">
        <v>29</v>
      </c>
      <c r="P153" s="19">
        <v>3262</v>
      </c>
    </row>
    <row r="154" spans="1:16" x14ac:dyDescent="0.25">
      <c r="A154" s="119"/>
      <c r="B154" s="123"/>
      <c r="C154" s="127"/>
      <c r="D154" s="122"/>
      <c r="E154" s="122"/>
      <c r="F154" s="122"/>
      <c r="G154" s="171"/>
      <c r="H154" s="171"/>
      <c r="I154" s="200"/>
      <c r="J154" s="178"/>
      <c r="K154" s="178"/>
      <c r="L154" s="178"/>
      <c r="M154" s="107" t="s">
        <v>219</v>
      </c>
      <c r="N154" s="212">
        <v>14700</v>
      </c>
      <c r="O154" s="107" t="s">
        <v>29</v>
      </c>
      <c r="P154" s="19">
        <v>3262</v>
      </c>
    </row>
    <row r="155" spans="1:16" x14ac:dyDescent="0.25">
      <c r="A155" s="119"/>
      <c r="B155" s="123"/>
      <c r="C155" s="127"/>
      <c r="D155" s="122"/>
      <c r="E155" s="122"/>
      <c r="F155" s="122"/>
      <c r="G155" s="171"/>
      <c r="H155" s="171"/>
      <c r="I155" s="200"/>
      <c r="J155" s="178"/>
      <c r="K155" s="178"/>
      <c r="L155" s="178"/>
      <c r="M155" s="107" t="s">
        <v>144</v>
      </c>
      <c r="N155" s="212">
        <v>44100</v>
      </c>
      <c r="O155" s="107" t="s">
        <v>29</v>
      </c>
      <c r="P155" s="19">
        <v>3262</v>
      </c>
    </row>
    <row r="156" spans="1:16" x14ac:dyDescent="0.25">
      <c r="A156" s="119"/>
      <c r="B156" s="123"/>
      <c r="C156" s="127"/>
      <c r="D156" s="122"/>
      <c r="E156" s="122"/>
      <c r="F156" s="122"/>
      <c r="G156" s="171"/>
      <c r="H156" s="171"/>
      <c r="I156" s="200"/>
      <c r="J156" s="178"/>
      <c r="K156" s="178"/>
      <c r="L156" s="178"/>
      <c r="M156" s="107" t="s">
        <v>54</v>
      </c>
      <c r="N156" s="212">
        <v>14700</v>
      </c>
      <c r="O156" s="107" t="s">
        <v>55</v>
      </c>
      <c r="P156" s="19">
        <v>3262</v>
      </c>
    </row>
    <row r="157" spans="1:16" x14ac:dyDescent="0.25">
      <c r="A157" s="119"/>
      <c r="B157" s="123"/>
      <c r="C157" s="127"/>
      <c r="D157" s="122"/>
      <c r="E157" s="122"/>
      <c r="F157" s="122"/>
      <c r="G157" s="171"/>
      <c r="H157" s="171"/>
      <c r="I157" s="200"/>
      <c r="J157" s="178"/>
      <c r="K157" s="178"/>
      <c r="L157" s="178"/>
      <c r="M157" s="107" t="s">
        <v>171</v>
      </c>
      <c r="N157" s="212">
        <v>44100</v>
      </c>
      <c r="O157" s="107" t="s">
        <v>55</v>
      </c>
      <c r="P157" s="19">
        <v>3262</v>
      </c>
    </row>
    <row r="158" spans="1:16" x14ac:dyDescent="0.25">
      <c r="A158" s="119"/>
      <c r="B158" s="123"/>
      <c r="C158" s="127"/>
      <c r="D158" s="122"/>
      <c r="E158" s="122"/>
      <c r="F158" s="122"/>
      <c r="G158" s="171"/>
      <c r="H158" s="171"/>
      <c r="I158" s="200"/>
      <c r="J158" s="178"/>
      <c r="K158" s="178"/>
      <c r="L158" s="178"/>
      <c r="M158" s="107" t="s">
        <v>73</v>
      </c>
      <c r="N158" s="212">
        <v>117600</v>
      </c>
      <c r="O158" s="107" t="s">
        <v>36</v>
      </c>
      <c r="P158" s="19">
        <v>3262</v>
      </c>
    </row>
    <row r="159" spans="1:16" x14ac:dyDescent="0.25">
      <c r="A159" s="119"/>
      <c r="B159" s="123"/>
      <c r="C159" s="127"/>
      <c r="D159" s="122"/>
      <c r="E159" s="122"/>
      <c r="F159" s="122"/>
      <c r="G159" s="171"/>
      <c r="H159" s="171"/>
      <c r="I159" s="200"/>
      <c r="J159" s="178"/>
      <c r="K159" s="178"/>
      <c r="L159" s="178"/>
      <c r="M159" s="107" t="s">
        <v>35</v>
      </c>
      <c r="N159" s="212">
        <v>29400</v>
      </c>
      <c r="O159" s="107" t="s">
        <v>36</v>
      </c>
      <c r="P159" s="19">
        <v>3262</v>
      </c>
    </row>
    <row r="160" spans="1:16" x14ac:dyDescent="0.25">
      <c r="A160" s="119"/>
      <c r="B160" s="123"/>
      <c r="C160" s="127"/>
      <c r="D160" s="122"/>
      <c r="E160" s="122"/>
      <c r="F160" s="122"/>
      <c r="G160" s="171"/>
      <c r="H160" s="171"/>
      <c r="I160" s="200"/>
      <c r="J160" s="178"/>
      <c r="K160" s="178"/>
      <c r="L160" s="178"/>
      <c r="M160" s="107" t="s">
        <v>145</v>
      </c>
      <c r="N160" s="212">
        <v>14700</v>
      </c>
      <c r="O160" s="107" t="s">
        <v>36</v>
      </c>
      <c r="P160" s="19">
        <v>3262</v>
      </c>
    </row>
    <row r="161" spans="1:16" x14ac:dyDescent="0.25">
      <c r="A161" s="119"/>
      <c r="B161" s="123"/>
      <c r="C161" s="127"/>
      <c r="D161" s="122"/>
      <c r="E161" s="122"/>
      <c r="F161" s="122"/>
      <c r="G161" s="171"/>
      <c r="H161" s="171"/>
      <c r="I161" s="200"/>
      <c r="J161" s="178"/>
      <c r="K161" s="178"/>
      <c r="L161" s="178"/>
      <c r="M161" s="107" t="s">
        <v>121</v>
      </c>
      <c r="N161" s="212">
        <v>29400</v>
      </c>
      <c r="O161" s="107" t="s">
        <v>36</v>
      </c>
      <c r="P161" s="19">
        <v>3262</v>
      </c>
    </row>
    <row r="162" spans="1:16" x14ac:dyDescent="0.25">
      <c r="A162" s="119"/>
      <c r="B162" s="123"/>
      <c r="C162" s="127"/>
      <c r="D162" s="122"/>
      <c r="E162" s="122"/>
      <c r="F162" s="122"/>
      <c r="G162" s="171"/>
      <c r="H162" s="171"/>
      <c r="I162" s="200"/>
      <c r="J162" s="178"/>
      <c r="K162" s="178"/>
      <c r="L162" s="178"/>
      <c r="M162" s="107" t="s">
        <v>148</v>
      </c>
      <c r="N162" s="212">
        <v>58800</v>
      </c>
      <c r="O162" s="107" t="s">
        <v>36</v>
      </c>
      <c r="P162" s="19">
        <v>3262</v>
      </c>
    </row>
    <row r="163" spans="1:16" x14ac:dyDescent="0.25">
      <c r="A163" s="119"/>
      <c r="B163" s="123"/>
      <c r="C163" s="127"/>
      <c r="D163" s="122"/>
      <c r="E163" s="122"/>
      <c r="F163" s="122"/>
      <c r="G163" s="171"/>
      <c r="H163" s="171"/>
      <c r="I163" s="200"/>
      <c r="J163" s="178"/>
      <c r="K163" s="178"/>
      <c r="L163" s="178"/>
      <c r="M163" s="107" t="s">
        <v>49</v>
      </c>
      <c r="N163" s="212">
        <v>29400</v>
      </c>
      <c r="O163" s="107" t="s">
        <v>50</v>
      </c>
      <c r="P163" s="19">
        <v>3262</v>
      </c>
    </row>
    <row r="164" spans="1:16" x14ac:dyDescent="0.25">
      <c r="A164" s="119"/>
      <c r="B164" s="123"/>
      <c r="C164" s="127"/>
      <c r="D164" s="122"/>
      <c r="E164" s="122"/>
      <c r="F164" s="122"/>
      <c r="G164" s="171"/>
      <c r="H164" s="171"/>
      <c r="I164" s="200"/>
      <c r="J164" s="178"/>
      <c r="K164" s="178"/>
      <c r="L164" s="178"/>
      <c r="M164" s="107" t="s">
        <v>149</v>
      </c>
      <c r="N164" s="212">
        <v>176400</v>
      </c>
      <c r="O164" s="107" t="s">
        <v>50</v>
      </c>
      <c r="P164" s="19">
        <v>3262</v>
      </c>
    </row>
    <row r="165" spans="1:16" x14ac:dyDescent="0.25">
      <c r="A165" s="119"/>
      <c r="B165" s="123"/>
      <c r="C165" s="127"/>
      <c r="D165" s="122"/>
      <c r="E165" s="122"/>
      <c r="F165" s="122"/>
      <c r="G165" s="171"/>
      <c r="H165" s="171"/>
      <c r="I165" s="200"/>
      <c r="J165" s="178"/>
      <c r="K165" s="178"/>
      <c r="L165" s="178"/>
      <c r="M165" s="107" t="s">
        <v>150</v>
      </c>
      <c r="N165" s="212">
        <v>14700</v>
      </c>
      <c r="O165" s="107" t="s">
        <v>50</v>
      </c>
      <c r="P165" s="19">
        <v>3262</v>
      </c>
    </row>
    <row r="166" spans="1:16" x14ac:dyDescent="0.25">
      <c r="A166" s="119"/>
      <c r="B166" s="123"/>
      <c r="C166" s="127"/>
      <c r="D166" s="122"/>
      <c r="E166" s="122"/>
      <c r="F166" s="122"/>
      <c r="G166" s="171"/>
      <c r="H166" s="171"/>
      <c r="I166" s="200"/>
      <c r="J166" s="178"/>
      <c r="K166" s="178"/>
      <c r="L166" s="178"/>
      <c r="M166" s="107" t="s">
        <v>125</v>
      </c>
      <c r="N166" s="212">
        <v>357300</v>
      </c>
      <c r="O166" s="107" t="s">
        <v>50</v>
      </c>
      <c r="P166" s="19">
        <v>3262</v>
      </c>
    </row>
    <row r="167" spans="1:16" x14ac:dyDescent="0.25">
      <c r="A167" s="158">
        <v>1845</v>
      </c>
      <c r="B167" s="100" t="s">
        <v>572</v>
      </c>
      <c r="C167" s="49" t="s">
        <v>18</v>
      </c>
      <c r="D167" s="75">
        <v>37037303</v>
      </c>
      <c r="E167" s="35" t="s">
        <v>573</v>
      </c>
      <c r="F167" s="35" t="s">
        <v>268</v>
      </c>
      <c r="G167" s="230">
        <v>43874</v>
      </c>
      <c r="H167" s="230">
        <v>43879</v>
      </c>
      <c r="I167" s="198">
        <f t="shared" si="9"/>
        <v>43909</v>
      </c>
      <c r="J167" s="199">
        <v>119939</v>
      </c>
      <c r="K167" s="220"/>
      <c r="L167" s="210">
        <f t="shared" si="11"/>
        <v>119939</v>
      </c>
      <c r="M167" s="107" t="s">
        <v>21</v>
      </c>
      <c r="N167" s="212">
        <f>J167</f>
        <v>119939</v>
      </c>
      <c r="O167" s="107" t="s">
        <v>22</v>
      </c>
      <c r="P167" s="260" t="s">
        <v>1763</v>
      </c>
    </row>
    <row r="168" spans="1:16" x14ac:dyDescent="0.25">
      <c r="A168" s="119">
        <v>1846</v>
      </c>
      <c r="B168" s="123" t="s">
        <v>574</v>
      </c>
      <c r="C168" s="127" t="s">
        <v>18</v>
      </c>
      <c r="D168" s="122">
        <v>5593</v>
      </c>
      <c r="E168" s="122" t="s">
        <v>189</v>
      </c>
      <c r="F168" s="205" t="s">
        <v>190</v>
      </c>
      <c r="G168" s="171">
        <v>43871</v>
      </c>
      <c r="H168" s="171">
        <v>43879</v>
      </c>
      <c r="I168" s="200">
        <f t="shared" si="9"/>
        <v>43909</v>
      </c>
      <c r="J168" s="178">
        <v>1215000</v>
      </c>
      <c r="K168" s="178"/>
      <c r="L168" s="178" t="s">
        <v>575</v>
      </c>
      <c r="M168" s="107" t="s">
        <v>125</v>
      </c>
      <c r="N168" s="212">
        <f>162000+162000+102000</f>
        <v>426000</v>
      </c>
      <c r="O168" s="107" t="s">
        <v>50</v>
      </c>
      <c r="P168" s="19">
        <v>3263</v>
      </c>
    </row>
    <row r="169" spans="1:16" x14ac:dyDescent="0.25">
      <c r="A169" s="119"/>
      <c r="B169" s="123"/>
      <c r="C169" s="127"/>
      <c r="D169" s="122"/>
      <c r="E169" s="122"/>
      <c r="F169" s="205"/>
      <c r="G169" s="171"/>
      <c r="H169" s="171"/>
      <c r="I169" s="200"/>
      <c r="J169" s="178"/>
      <c r="K169" s="178"/>
      <c r="L169" s="178"/>
      <c r="M169" s="107" t="s">
        <v>35</v>
      </c>
      <c r="N169" s="212">
        <f>162000</f>
        <v>162000</v>
      </c>
      <c r="O169" s="107" t="s">
        <v>36</v>
      </c>
      <c r="P169" s="19">
        <v>3263</v>
      </c>
    </row>
    <row r="170" spans="1:16" x14ac:dyDescent="0.25">
      <c r="A170" s="119"/>
      <c r="B170" s="123"/>
      <c r="C170" s="127"/>
      <c r="D170" s="122"/>
      <c r="E170" s="122"/>
      <c r="F170" s="205"/>
      <c r="G170" s="171"/>
      <c r="H170" s="171"/>
      <c r="I170" s="200"/>
      <c r="J170" s="178"/>
      <c r="K170" s="178"/>
      <c r="L170" s="178"/>
      <c r="M170" s="107" t="s">
        <v>146</v>
      </c>
      <c r="N170" s="212">
        <f>145000</f>
        <v>145000</v>
      </c>
      <c r="O170" s="107" t="s">
        <v>36</v>
      </c>
      <c r="P170" s="19">
        <v>3263</v>
      </c>
    </row>
    <row r="171" spans="1:16" x14ac:dyDescent="0.25">
      <c r="A171" s="119"/>
      <c r="B171" s="123"/>
      <c r="C171" s="127"/>
      <c r="D171" s="122"/>
      <c r="E171" s="122"/>
      <c r="F171" s="205"/>
      <c r="G171" s="171"/>
      <c r="H171" s="171"/>
      <c r="I171" s="200"/>
      <c r="J171" s="178"/>
      <c r="K171" s="178"/>
      <c r="L171" s="178"/>
      <c r="M171" s="107" t="s">
        <v>49</v>
      </c>
      <c r="N171" s="212">
        <f>162000</f>
        <v>162000</v>
      </c>
      <c r="O171" s="107" t="s">
        <v>50</v>
      </c>
      <c r="P171" s="19">
        <v>3263</v>
      </c>
    </row>
    <row r="172" spans="1:16" x14ac:dyDescent="0.25">
      <c r="A172" s="119"/>
      <c r="B172" s="123"/>
      <c r="C172" s="127"/>
      <c r="D172" s="122"/>
      <c r="E172" s="122"/>
      <c r="F172" s="205"/>
      <c r="G172" s="171"/>
      <c r="H172" s="171"/>
      <c r="I172" s="200"/>
      <c r="J172" s="178"/>
      <c r="K172" s="178"/>
      <c r="L172" s="178"/>
      <c r="M172" s="107" t="s">
        <v>121</v>
      </c>
      <c r="N172" s="212">
        <f>60000</f>
        <v>60000</v>
      </c>
      <c r="O172" s="107" t="s">
        <v>36</v>
      </c>
      <c r="P172" s="19">
        <v>3263</v>
      </c>
    </row>
    <row r="173" spans="1:16" x14ac:dyDescent="0.25">
      <c r="A173" s="119"/>
      <c r="B173" s="123"/>
      <c r="C173" s="127"/>
      <c r="D173" s="122"/>
      <c r="E173" s="122"/>
      <c r="F173" s="205"/>
      <c r="G173" s="171"/>
      <c r="H173" s="171"/>
      <c r="I173" s="200"/>
      <c r="J173" s="178"/>
      <c r="K173" s="178"/>
      <c r="L173" s="178"/>
      <c r="M173" s="107" t="s">
        <v>149</v>
      </c>
      <c r="N173" s="212">
        <f>260000</f>
        <v>260000</v>
      </c>
      <c r="O173" s="107" t="s">
        <v>50</v>
      </c>
      <c r="P173" s="19">
        <v>3263</v>
      </c>
    </row>
    <row r="174" spans="1:16" x14ac:dyDescent="0.25">
      <c r="A174" s="158">
        <v>1847</v>
      </c>
      <c r="B174" s="100" t="s">
        <v>576</v>
      </c>
      <c r="C174" s="49" t="s">
        <v>62</v>
      </c>
      <c r="D174" s="75">
        <v>62004178</v>
      </c>
      <c r="E174" s="35" t="s">
        <v>162</v>
      </c>
      <c r="F174" s="35" t="s">
        <v>577</v>
      </c>
      <c r="G174" s="230">
        <v>43879</v>
      </c>
      <c r="H174" s="230">
        <v>43880</v>
      </c>
      <c r="I174" s="198">
        <f t="shared" ref="I174:I181" si="12">H174+30</f>
        <v>43910</v>
      </c>
      <c r="J174" s="199">
        <v>28443680</v>
      </c>
      <c r="K174" s="220"/>
      <c r="L174" s="210">
        <f t="shared" si="11"/>
        <v>28443680</v>
      </c>
      <c r="M174" s="107" t="s">
        <v>65</v>
      </c>
      <c r="N174" s="212">
        <f>J174</f>
        <v>28443680</v>
      </c>
      <c r="O174" s="107" t="s">
        <v>65</v>
      </c>
      <c r="P174" s="227"/>
    </row>
    <row r="175" spans="1:16" x14ac:dyDescent="0.25">
      <c r="A175" s="158">
        <v>1848</v>
      </c>
      <c r="B175" s="100" t="s">
        <v>578</v>
      </c>
      <c r="C175" s="49" t="s">
        <v>62</v>
      </c>
      <c r="D175" s="75">
        <v>62004177</v>
      </c>
      <c r="E175" s="35" t="s">
        <v>162</v>
      </c>
      <c r="F175" s="35" t="s">
        <v>579</v>
      </c>
      <c r="G175" s="230">
        <v>43879</v>
      </c>
      <c r="H175" s="230">
        <v>43880</v>
      </c>
      <c r="I175" s="198">
        <f t="shared" si="12"/>
        <v>43910</v>
      </c>
      <c r="J175" s="199">
        <v>4120000</v>
      </c>
      <c r="K175" s="220"/>
      <c r="L175" s="210">
        <f t="shared" ref="L175:L181" si="13">J175+K175</f>
        <v>4120000</v>
      </c>
      <c r="M175" s="107" t="s">
        <v>65</v>
      </c>
      <c r="N175" s="212">
        <f t="shared" ref="N175:N181" si="14">J175</f>
        <v>4120000</v>
      </c>
      <c r="O175" s="107" t="s">
        <v>65</v>
      </c>
      <c r="P175" s="227"/>
    </row>
    <row r="176" spans="1:16" x14ac:dyDescent="0.25">
      <c r="A176" s="158">
        <v>1849</v>
      </c>
      <c r="B176" s="100" t="s">
        <v>580</v>
      </c>
      <c r="C176" s="49" t="s">
        <v>18</v>
      </c>
      <c r="D176" s="240" t="s">
        <v>581</v>
      </c>
      <c r="E176" s="35" t="s">
        <v>162</v>
      </c>
      <c r="F176" s="35" t="s">
        <v>582</v>
      </c>
      <c r="G176" s="230">
        <v>43879</v>
      </c>
      <c r="H176" s="230">
        <v>43880</v>
      </c>
      <c r="I176" s="198">
        <f t="shared" si="12"/>
        <v>43910</v>
      </c>
      <c r="J176" s="199">
        <v>4120000</v>
      </c>
      <c r="K176" s="220"/>
      <c r="L176" s="210">
        <f t="shared" si="13"/>
        <v>4120000</v>
      </c>
      <c r="M176" s="107" t="s">
        <v>79</v>
      </c>
      <c r="N176" s="212">
        <f t="shared" si="14"/>
        <v>4120000</v>
      </c>
      <c r="O176" s="107" t="s">
        <v>55</v>
      </c>
      <c r="P176" s="19">
        <v>3264</v>
      </c>
    </row>
    <row r="177" spans="1:16" x14ac:dyDescent="0.25">
      <c r="A177" s="158">
        <v>1850</v>
      </c>
      <c r="B177" s="100" t="s">
        <v>583</v>
      </c>
      <c r="C177" s="49" t="s">
        <v>18</v>
      </c>
      <c r="D177" s="240" t="s">
        <v>584</v>
      </c>
      <c r="E177" s="35" t="s">
        <v>162</v>
      </c>
      <c r="F177" s="35" t="s">
        <v>585</v>
      </c>
      <c r="G177" s="230">
        <v>43879</v>
      </c>
      <c r="H177" s="230">
        <v>43880</v>
      </c>
      <c r="I177" s="198">
        <f t="shared" si="12"/>
        <v>43910</v>
      </c>
      <c r="J177" s="199">
        <v>28446680</v>
      </c>
      <c r="K177" s="220"/>
      <c r="L177" s="210">
        <f t="shared" si="13"/>
        <v>28446680</v>
      </c>
      <c r="M177" s="107" t="s">
        <v>154</v>
      </c>
      <c r="N177" s="212">
        <f t="shared" si="14"/>
        <v>28446680</v>
      </c>
      <c r="O177" s="107" t="s">
        <v>55</v>
      </c>
      <c r="P177" s="19">
        <v>3265</v>
      </c>
    </row>
    <row r="178" spans="1:16" x14ac:dyDescent="0.25">
      <c r="A178" s="158">
        <v>1851</v>
      </c>
      <c r="B178" s="100" t="s">
        <v>586</v>
      </c>
      <c r="C178" s="49" t="s">
        <v>587</v>
      </c>
      <c r="D178" s="75">
        <v>201</v>
      </c>
      <c r="E178" s="35" t="s">
        <v>628</v>
      </c>
      <c r="F178" s="35" t="s">
        <v>166</v>
      </c>
      <c r="G178" s="230">
        <v>43875</v>
      </c>
      <c r="H178" s="230">
        <v>43880</v>
      </c>
      <c r="I178" s="198">
        <f t="shared" si="12"/>
        <v>43910</v>
      </c>
      <c r="J178" s="199">
        <v>1323193</v>
      </c>
      <c r="K178" s="220">
        <v>251406.72</v>
      </c>
      <c r="L178" s="210">
        <f t="shared" si="13"/>
        <v>1574599.72</v>
      </c>
      <c r="M178" s="107" t="s">
        <v>49</v>
      </c>
      <c r="N178" s="212">
        <f t="shared" si="14"/>
        <v>1323193</v>
      </c>
      <c r="O178" s="107" t="s">
        <v>50</v>
      </c>
      <c r="P178" s="262"/>
    </row>
    <row r="179" spans="1:16" x14ac:dyDescent="0.25">
      <c r="A179" s="158">
        <v>1852</v>
      </c>
      <c r="B179" s="100" t="s">
        <v>588</v>
      </c>
      <c r="C179" s="49" t="s">
        <v>18</v>
      </c>
      <c r="D179" s="75">
        <v>73148</v>
      </c>
      <c r="E179" s="35" t="s">
        <v>589</v>
      </c>
      <c r="F179" s="35" t="s">
        <v>590</v>
      </c>
      <c r="G179" s="230">
        <v>43875</v>
      </c>
      <c r="H179" s="230">
        <v>43880</v>
      </c>
      <c r="I179" s="198">
        <f t="shared" si="12"/>
        <v>43910</v>
      </c>
      <c r="J179" s="199">
        <v>1290900</v>
      </c>
      <c r="K179" s="220">
        <v>245271</v>
      </c>
      <c r="L179" s="210">
        <f t="shared" si="13"/>
        <v>1536171</v>
      </c>
      <c r="M179" s="107" t="s">
        <v>28</v>
      </c>
      <c r="N179" s="212">
        <f t="shared" si="14"/>
        <v>1290900</v>
      </c>
      <c r="O179" s="107" t="s">
        <v>29</v>
      </c>
      <c r="P179" s="19">
        <v>3266</v>
      </c>
    </row>
    <row r="180" spans="1:16" x14ac:dyDescent="0.25">
      <c r="A180" s="158">
        <v>1853</v>
      </c>
      <c r="B180" s="100" t="s">
        <v>591</v>
      </c>
      <c r="C180" s="49" t="s">
        <v>18</v>
      </c>
      <c r="D180" s="75" t="s">
        <v>592</v>
      </c>
      <c r="E180" s="35" t="s">
        <v>593</v>
      </c>
      <c r="F180" s="35" t="s">
        <v>594</v>
      </c>
      <c r="G180" s="230">
        <v>43873</v>
      </c>
      <c r="H180" s="230">
        <v>43880</v>
      </c>
      <c r="I180" s="198">
        <f>H180+30</f>
        <v>43910</v>
      </c>
      <c r="J180" s="199">
        <v>500000</v>
      </c>
      <c r="K180" s="220">
        <v>95000</v>
      </c>
      <c r="L180" s="210">
        <f>J180+K180</f>
        <v>595000</v>
      </c>
      <c r="M180" s="107" t="s">
        <v>289</v>
      </c>
      <c r="N180" s="212">
        <f>J180</f>
        <v>500000</v>
      </c>
      <c r="O180" s="107" t="s">
        <v>29</v>
      </c>
      <c r="P180" s="19">
        <v>3267</v>
      </c>
    </row>
    <row r="181" spans="1:16" x14ac:dyDescent="0.25">
      <c r="A181" s="158">
        <v>1854</v>
      </c>
      <c r="B181" s="100" t="s">
        <v>595</v>
      </c>
      <c r="C181" s="49" t="s">
        <v>18</v>
      </c>
      <c r="D181" s="75" t="s">
        <v>596</v>
      </c>
      <c r="E181" s="35" t="s">
        <v>593</v>
      </c>
      <c r="F181" s="35" t="s">
        <v>594</v>
      </c>
      <c r="G181" s="230">
        <v>43873</v>
      </c>
      <c r="H181" s="230">
        <v>43880</v>
      </c>
      <c r="I181" s="198">
        <f t="shared" si="12"/>
        <v>43910</v>
      </c>
      <c r="J181" s="199">
        <v>250000</v>
      </c>
      <c r="K181" s="220">
        <v>47500</v>
      </c>
      <c r="L181" s="210">
        <f t="shared" si="13"/>
        <v>297500</v>
      </c>
      <c r="M181" s="107" t="s">
        <v>289</v>
      </c>
      <c r="N181" s="212">
        <f t="shared" si="14"/>
        <v>250000</v>
      </c>
      <c r="O181" s="107" t="s">
        <v>29</v>
      </c>
      <c r="P181" s="19">
        <v>3268</v>
      </c>
    </row>
    <row r="182" spans="1:16" x14ac:dyDescent="0.25">
      <c r="A182" s="158">
        <v>1855</v>
      </c>
      <c r="B182" s="100" t="s">
        <v>597</v>
      </c>
      <c r="C182" s="49" t="s">
        <v>18</v>
      </c>
      <c r="D182" s="75">
        <v>14804</v>
      </c>
      <c r="E182" s="35" t="s">
        <v>473</v>
      </c>
      <c r="F182" s="35" t="s">
        <v>598</v>
      </c>
      <c r="G182" s="230">
        <v>43880</v>
      </c>
      <c r="H182" s="230">
        <v>43880</v>
      </c>
      <c r="I182" s="198">
        <f>H182+30</f>
        <v>43910</v>
      </c>
      <c r="J182" s="199">
        <v>40000</v>
      </c>
      <c r="K182" s="220"/>
      <c r="L182" s="210">
        <f>J182+K182</f>
        <v>40000</v>
      </c>
      <c r="M182" s="107" t="s">
        <v>35</v>
      </c>
      <c r="N182" s="212">
        <f>J182</f>
        <v>40000</v>
      </c>
      <c r="O182" s="107" t="s">
        <v>36</v>
      </c>
      <c r="P182" s="19">
        <v>3269</v>
      </c>
    </row>
    <row r="183" spans="1:16" x14ac:dyDescent="0.25">
      <c r="A183" s="158">
        <v>1856</v>
      </c>
      <c r="B183" s="100" t="s">
        <v>599</v>
      </c>
      <c r="C183" s="49" t="s">
        <v>18</v>
      </c>
      <c r="D183" s="75">
        <v>14715</v>
      </c>
      <c r="E183" s="35" t="s">
        <v>473</v>
      </c>
      <c r="F183" s="35" t="s">
        <v>511</v>
      </c>
      <c r="G183" s="230">
        <v>43875</v>
      </c>
      <c r="H183" s="230">
        <v>43880</v>
      </c>
      <c r="I183" s="198">
        <f>H183+30</f>
        <v>43910</v>
      </c>
      <c r="J183" s="199">
        <v>1780000</v>
      </c>
      <c r="K183" s="220"/>
      <c r="L183" s="210">
        <f>J183+K183</f>
        <v>1780000</v>
      </c>
      <c r="M183" s="107" t="s">
        <v>79</v>
      </c>
      <c r="N183" s="212">
        <f>J183</f>
        <v>1780000</v>
      </c>
      <c r="O183" s="107" t="s">
        <v>55</v>
      </c>
      <c r="P183" s="19">
        <v>3270</v>
      </c>
    </row>
    <row r="184" spans="1:16" x14ac:dyDescent="0.25">
      <c r="A184" s="158">
        <v>1857</v>
      </c>
      <c r="B184" s="100" t="s">
        <v>600</v>
      </c>
      <c r="C184" s="49" t="s">
        <v>18</v>
      </c>
      <c r="D184" s="75">
        <v>453</v>
      </c>
      <c r="E184" s="35" t="s">
        <v>601</v>
      </c>
      <c r="F184" s="35" t="s">
        <v>602</v>
      </c>
      <c r="G184" s="230">
        <v>43879</v>
      </c>
      <c r="H184" s="230">
        <v>43881</v>
      </c>
      <c r="I184" s="198">
        <f t="shared" ref="I184:I191" si="15">H184+30</f>
        <v>43911</v>
      </c>
      <c r="J184" s="199">
        <v>700000</v>
      </c>
      <c r="K184" s="220"/>
      <c r="L184" s="210">
        <f t="shared" ref="L184:L191" si="16">J184+K184</f>
        <v>700000</v>
      </c>
      <c r="M184" s="107" t="s">
        <v>289</v>
      </c>
      <c r="N184" s="212">
        <f t="shared" ref="N184:N190" si="17">J184</f>
        <v>700000</v>
      </c>
      <c r="O184" s="107" t="s">
        <v>29</v>
      </c>
      <c r="P184" s="19">
        <v>3271</v>
      </c>
    </row>
    <row r="185" spans="1:16" x14ac:dyDescent="0.25">
      <c r="A185" s="158">
        <v>1858</v>
      </c>
      <c r="B185" s="100" t="s">
        <v>603</v>
      </c>
      <c r="C185" s="49" t="s">
        <v>18</v>
      </c>
      <c r="D185" s="75">
        <v>303392</v>
      </c>
      <c r="E185" s="35" t="s">
        <v>123</v>
      </c>
      <c r="F185" s="35" t="s">
        <v>604</v>
      </c>
      <c r="G185" s="230">
        <v>43881</v>
      </c>
      <c r="H185" s="230">
        <v>43881</v>
      </c>
      <c r="I185" s="198">
        <f t="shared" si="15"/>
        <v>43911</v>
      </c>
      <c r="J185" s="199">
        <v>110000</v>
      </c>
      <c r="K185" s="220">
        <v>20900</v>
      </c>
      <c r="L185" s="210">
        <f t="shared" si="16"/>
        <v>130900</v>
      </c>
      <c r="M185" s="107" t="s">
        <v>125</v>
      </c>
      <c r="N185" s="212">
        <f t="shared" si="17"/>
        <v>110000</v>
      </c>
      <c r="O185" s="107" t="s">
        <v>50</v>
      </c>
      <c r="P185" s="19">
        <v>3272</v>
      </c>
    </row>
    <row r="186" spans="1:16" x14ac:dyDescent="0.25">
      <c r="A186" s="119">
        <v>1859</v>
      </c>
      <c r="B186" s="123" t="s">
        <v>605</v>
      </c>
      <c r="C186" s="127" t="s">
        <v>18</v>
      </c>
      <c r="D186" s="122">
        <v>303417</v>
      </c>
      <c r="E186" s="122" t="s">
        <v>123</v>
      </c>
      <c r="F186" s="122" t="s">
        <v>606</v>
      </c>
      <c r="G186" s="171">
        <v>43881</v>
      </c>
      <c r="H186" s="171">
        <v>43881</v>
      </c>
      <c r="I186" s="200">
        <f t="shared" si="15"/>
        <v>43911</v>
      </c>
      <c r="J186" s="178">
        <v>855036</v>
      </c>
      <c r="K186" s="178">
        <v>162456</v>
      </c>
      <c r="L186" s="178">
        <f t="shared" si="16"/>
        <v>1017492</v>
      </c>
      <c r="M186" s="107" t="s">
        <v>149</v>
      </c>
      <c r="N186" s="212">
        <v>285012</v>
      </c>
      <c r="O186" s="107" t="s">
        <v>50</v>
      </c>
      <c r="P186" s="19">
        <v>3273</v>
      </c>
    </row>
    <row r="187" spans="1:16" x14ac:dyDescent="0.25">
      <c r="A187" s="119"/>
      <c r="B187" s="123"/>
      <c r="C187" s="127"/>
      <c r="D187" s="122"/>
      <c r="E187" s="122"/>
      <c r="F187" s="122"/>
      <c r="G187" s="171"/>
      <c r="H187" s="171"/>
      <c r="I187" s="200"/>
      <c r="J187" s="178"/>
      <c r="K187" s="178"/>
      <c r="L187" s="178"/>
      <c r="M187" s="107" t="s">
        <v>125</v>
      </c>
      <c r="N187" s="212">
        <v>513021.6</v>
      </c>
      <c r="O187" s="107" t="s">
        <v>50</v>
      </c>
      <c r="P187" s="19">
        <v>3273</v>
      </c>
    </row>
    <row r="188" spans="1:16" x14ac:dyDescent="0.25">
      <c r="A188" s="119"/>
      <c r="B188" s="123"/>
      <c r="C188" s="127"/>
      <c r="D188" s="122"/>
      <c r="E188" s="122"/>
      <c r="F188" s="122"/>
      <c r="G188" s="171"/>
      <c r="H188" s="171"/>
      <c r="I188" s="200"/>
      <c r="J188" s="178"/>
      <c r="K188" s="178"/>
      <c r="L188" s="178"/>
      <c r="M188" s="107" t="s">
        <v>150</v>
      </c>
      <c r="N188" s="212">
        <v>19000.8</v>
      </c>
      <c r="O188" s="107" t="s">
        <v>50</v>
      </c>
      <c r="P188" s="19">
        <v>3273</v>
      </c>
    </row>
    <row r="189" spans="1:16" x14ac:dyDescent="0.25">
      <c r="A189" s="119"/>
      <c r="B189" s="123"/>
      <c r="C189" s="127"/>
      <c r="D189" s="122"/>
      <c r="E189" s="122"/>
      <c r="F189" s="122"/>
      <c r="G189" s="171"/>
      <c r="H189" s="171"/>
      <c r="I189" s="200"/>
      <c r="J189" s="178"/>
      <c r="K189" s="178"/>
      <c r="L189" s="178"/>
      <c r="M189" s="107" t="s">
        <v>49</v>
      </c>
      <c r="N189" s="212">
        <v>38001.599999999999</v>
      </c>
      <c r="O189" s="107" t="s">
        <v>50</v>
      </c>
      <c r="P189" s="19">
        <v>3273</v>
      </c>
    </row>
    <row r="190" spans="1:16" x14ac:dyDescent="0.25">
      <c r="A190" s="158">
        <v>1860</v>
      </c>
      <c r="B190" s="100" t="s">
        <v>607</v>
      </c>
      <c r="C190" s="49" t="s">
        <v>18</v>
      </c>
      <c r="D190" s="75" t="s">
        <v>608</v>
      </c>
      <c r="E190" s="35" t="s">
        <v>609</v>
      </c>
      <c r="F190" s="35" t="s">
        <v>610</v>
      </c>
      <c r="G190" s="230">
        <v>43871</v>
      </c>
      <c r="H190" s="230">
        <v>43881</v>
      </c>
      <c r="I190" s="198">
        <f t="shared" si="15"/>
        <v>43911</v>
      </c>
      <c r="J190" s="199">
        <v>6920369</v>
      </c>
      <c r="K190" s="220">
        <v>118630</v>
      </c>
      <c r="L190" s="210">
        <f t="shared" si="16"/>
        <v>7038999</v>
      </c>
      <c r="M190" s="107" t="s">
        <v>60</v>
      </c>
      <c r="N190" s="212">
        <f t="shared" si="17"/>
        <v>6920369</v>
      </c>
      <c r="O190" s="107" t="s">
        <v>55</v>
      </c>
      <c r="P190" s="19">
        <v>3274</v>
      </c>
    </row>
    <row r="191" spans="1:16" x14ac:dyDescent="0.25">
      <c r="A191" s="119">
        <v>1861</v>
      </c>
      <c r="B191" s="123" t="s">
        <v>611</v>
      </c>
      <c r="C191" s="127" t="s">
        <v>18</v>
      </c>
      <c r="D191" s="122" t="s">
        <v>612</v>
      </c>
      <c r="E191" s="122" t="s">
        <v>287</v>
      </c>
      <c r="F191" s="122" t="s">
        <v>613</v>
      </c>
      <c r="G191" s="171">
        <v>43878</v>
      </c>
      <c r="H191" s="171">
        <v>43882</v>
      </c>
      <c r="I191" s="200">
        <f t="shared" si="15"/>
        <v>43912</v>
      </c>
      <c r="J191" s="178">
        <v>2301593</v>
      </c>
      <c r="K191" s="178"/>
      <c r="L191" s="178">
        <f t="shared" si="16"/>
        <v>2301593</v>
      </c>
      <c r="M191" s="107" t="s">
        <v>28</v>
      </c>
      <c r="N191" s="212">
        <v>171220</v>
      </c>
      <c r="O191" s="107" t="s">
        <v>29</v>
      </c>
      <c r="P191" s="19">
        <v>3275</v>
      </c>
    </row>
    <row r="192" spans="1:16" x14ac:dyDescent="0.25">
      <c r="A192" s="119"/>
      <c r="B192" s="123"/>
      <c r="C192" s="127"/>
      <c r="D192" s="122"/>
      <c r="E192" s="122"/>
      <c r="F192" s="122"/>
      <c r="G192" s="171"/>
      <c r="H192" s="171"/>
      <c r="I192" s="200"/>
      <c r="J192" s="178"/>
      <c r="K192" s="178"/>
      <c r="L192" s="178"/>
      <c r="M192" s="107" t="s">
        <v>218</v>
      </c>
      <c r="N192" s="212">
        <v>60231</v>
      </c>
      <c r="O192" s="107" t="s">
        <v>29</v>
      </c>
      <c r="P192" s="19">
        <v>3275</v>
      </c>
    </row>
    <row r="193" spans="1:16" x14ac:dyDescent="0.25">
      <c r="A193" s="119"/>
      <c r="B193" s="123"/>
      <c r="C193" s="127"/>
      <c r="D193" s="122"/>
      <c r="E193" s="122"/>
      <c r="F193" s="122"/>
      <c r="G193" s="171"/>
      <c r="H193" s="171"/>
      <c r="I193" s="200"/>
      <c r="J193" s="178"/>
      <c r="K193" s="178"/>
      <c r="L193" s="178"/>
      <c r="M193" s="107" t="s">
        <v>186</v>
      </c>
      <c r="N193" s="212">
        <v>80533</v>
      </c>
      <c r="O193" s="107" t="s">
        <v>29</v>
      </c>
      <c r="P193" s="19">
        <v>3275</v>
      </c>
    </row>
    <row r="194" spans="1:16" x14ac:dyDescent="0.25">
      <c r="A194" s="119"/>
      <c r="B194" s="123"/>
      <c r="C194" s="127"/>
      <c r="D194" s="122"/>
      <c r="E194" s="122"/>
      <c r="F194" s="122"/>
      <c r="G194" s="171"/>
      <c r="H194" s="171"/>
      <c r="I194" s="200"/>
      <c r="J194" s="178"/>
      <c r="K194" s="178"/>
      <c r="L194" s="178"/>
      <c r="M194" s="107" t="s">
        <v>117</v>
      </c>
      <c r="N194" s="212">
        <v>98384</v>
      </c>
      <c r="O194" s="107" t="s">
        <v>29</v>
      </c>
      <c r="P194" s="19">
        <v>3275</v>
      </c>
    </row>
    <row r="195" spans="1:16" x14ac:dyDescent="0.25">
      <c r="A195" s="119"/>
      <c r="B195" s="123"/>
      <c r="C195" s="127"/>
      <c r="D195" s="122"/>
      <c r="E195" s="122"/>
      <c r="F195" s="122"/>
      <c r="G195" s="171"/>
      <c r="H195" s="171"/>
      <c r="I195" s="200"/>
      <c r="J195" s="178"/>
      <c r="K195" s="178"/>
      <c r="L195" s="178"/>
      <c r="M195" s="107" t="s">
        <v>187</v>
      </c>
      <c r="N195" s="212">
        <v>60231</v>
      </c>
      <c r="O195" s="107" t="s">
        <v>29</v>
      </c>
      <c r="P195" s="19">
        <v>3275</v>
      </c>
    </row>
    <row r="196" spans="1:16" x14ac:dyDescent="0.25">
      <c r="A196" s="119"/>
      <c r="B196" s="123"/>
      <c r="C196" s="127"/>
      <c r="D196" s="122"/>
      <c r="E196" s="122"/>
      <c r="F196" s="122"/>
      <c r="G196" s="171"/>
      <c r="H196" s="171"/>
      <c r="I196" s="200"/>
      <c r="J196" s="178"/>
      <c r="K196" s="178"/>
      <c r="L196" s="178"/>
      <c r="M196" s="107" t="s">
        <v>289</v>
      </c>
      <c r="N196" s="220">
        <v>211165</v>
      </c>
      <c r="O196" s="107" t="s">
        <v>29</v>
      </c>
      <c r="P196" s="19">
        <v>3275</v>
      </c>
    </row>
    <row r="197" spans="1:16" x14ac:dyDescent="0.25">
      <c r="A197" s="119"/>
      <c r="B197" s="123"/>
      <c r="C197" s="127"/>
      <c r="D197" s="122"/>
      <c r="E197" s="122"/>
      <c r="F197" s="122"/>
      <c r="G197" s="171"/>
      <c r="H197" s="171"/>
      <c r="I197" s="200"/>
      <c r="J197" s="178"/>
      <c r="K197" s="178"/>
      <c r="L197" s="178"/>
      <c r="M197" s="107" t="s">
        <v>219</v>
      </c>
      <c r="N197" s="220">
        <v>62664</v>
      </c>
      <c r="O197" s="107" t="s">
        <v>29</v>
      </c>
      <c r="P197" s="19">
        <v>3275</v>
      </c>
    </row>
    <row r="198" spans="1:16" x14ac:dyDescent="0.25">
      <c r="A198" s="119"/>
      <c r="B198" s="123"/>
      <c r="C198" s="127"/>
      <c r="D198" s="122"/>
      <c r="E198" s="122"/>
      <c r="F198" s="122"/>
      <c r="G198" s="171"/>
      <c r="H198" s="171"/>
      <c r="I198" s="200"/>
      <c r="J198" s="178"/>
      <c r="K198" s="178"/>
      <c r="L198" s="178"/>
      <c r="M198" s="107" t="s">
        <v>144</v>
      </c>
      <c r="N198" s="220">
        <v>120462</v>
      </c>
      <c r="O198" s="107" t="s">
        <v>29</v>
      </c>
      <c r="P198" s="19">
        <v>3275</v>
      </c>
    </row>
    <row r="199" spans="1:16" x14ac:dyDescent="0.25">
      <c r="A199" s="119"/>
      <c r="B199" s="123"/>
      <c r="C199" s="127"/>
      <c r="D199" s="122"/>
      <c r="E199" s="122"/>
      <c r="F199" s="122"/>
      <c r="G199" s="171"/>
      <c r="H199" s="171"/>
      <c r="I199" s="200"/>
      <c r="J199" s="178"/>
      <c r="K199" s="178"/>
      <c r="L199" s="178"/>
      <c r="M199" s="107" t="s">
        <v>54</v>
      </c>
      <c r="N199" s="220">
        <v>120462</v>
      </c>
      <c r="O199" s="107" t="s">
        <v>55</v>
      </c>
      <c r="P199" s="19">
        <v>3275</v>
      </c>
    </row>
    <row r="200" spans="1:16" x14ac:dyDescent="0.25">
      <c r="A200" s="119"/>
      <c r="B200" s="123"/>
      <c r="C200" s="127"/>
      <c r="D200" s="122"/>
      <c r="E200" s="122"/>
      <c r="F200" s="122"/>
      <c r="G200" s="171"/>
      <c r="H200" s="171"/>
      <c r="I200" s="200"/>
      <c r="J200" s="178"/>
      <c r="K200" s="178"/>
      <c r="L200" s="178"/>
      <c r="M200" s="107" t="s">
        <v>35</v>
      </c>
      <c r="N200" s="220">
        <v>128124</v>
      </c>
      <c r="O200" s="107" t="s">
        <v>36</v>
      </c>
      <c r="P200" s="19">
        <v>3275</v>
      </c>
    </row>
    <row r="201" spans="1:16" x14ac:dyDescent="0.25">
      <c r="A201" s="119"/>
      <c r="B201" s="123"/>
      <c r="C201" s="127"/>
      <c r="D201" s="122"/>
      <c r="E201" s="122"/>
      <c r="F201" s="122"/>
      <c r="G201" s="171"/>
      <c r="H201" s="171"/>
      <c r="I201" s="200"/>
      <c r="J201" s="178"/>
      <c r="K201" s="178"/>
      <c r="L201" s="178"/>
      <c r="M201" s="107" t="s">
        <v>145</v>
      </c>
      <c r="N201" s="220">
        <v>200005</v>
      </c>
      <c r="O201" s="107" t="s">
        <v>36</v>
      </c>
      <c r="P201" s="19">
        <v>3275</v>
      </c>
    </row>
    <row r="202" spans="1:16" x14ac:dyDescent="0.25">
      <c r="A202" s="119"/>
      <c r="B202" s="123"/>
      <c r="C202" s="127"/>
      <c r="D202" s="122"/>
      <c r="E202" s="122"/>
      <c r="F202" s="122"/>
      <c r="G202" s="171"/>
      <c r="H202" s="171"/>
      <c r="I202" s="200"/>
      <c r="J202" s="178"/>
      <c r="K202" s="178"/>
      <c r="L202" s="178"/>
      <c r="M202" s="107" t="s">
        <v>146</v>
      </c>
      <c r="N202" s="220">
        <v>49307</v>
      </c>
      <c r="O202" s="107" t="s">
        <v>36</v>
      </c>
      <c r="P202" s="19">
        <v>3275</v>
      </c>
    </row>
    <row r="203" spans="1:16" x14ac:dyDescent="0.25">
      <c r="A203" s="119"/>
      <c r="B203" s="123"/>
      <c r="C203" s="127"/>
      <c r="D203" s="122"/>
      <c r="E203" s="122"/>
      <c r="F203" s="122"/>
      <c r="G203" s="171"/>
      <c r="H203" s="171"/>
      <c r="I203" s="200"/>
      <c r="J203" s="178"/>
      <c r="K203" s="178"/>
      <c r="L203" s="178"/>
      <c r="M203" s="107" t="s">
        <v>147</v>
      </c>
      <c r="N203" s="220">
        <v>109308</v>
      </c>
      <c r="O203" s="107" t="s">
        <v>36</v>
      </c>
      <c r="P203" s="19">
        <v>3275</v>
      </c>
    </row>
    <row r="204" spans="1:16" x14ac:dyDescent="0.25">
      <c r="A204" s="119"/>
      <c r="B204" s="123"/>
      <c r="C204" s="127"/>
      <c r="D204" s="122"/>
      <c r="E204" s="122"/>
      <c r="F204" s="122"/>
      <c r="G204" s="171"/>
      <c r="H204" s="171"/>
      <c r="I204" s="200"/>
      <c r="J204" s="178"/>
      <c r="K204" s="178"/>
      <c r="L204" s="178"/>
      <c r="M204" s="107" t="s">
        <v>148</v>
      </c>
      <c r="N204" s="220">
        <v>98154</v>
      </c>
      <c r="O204" s="107" t="s">
        <v>36</v>
      </c>
      <c r="P204" s="19">
        <v>3275</v>
      </c>
    </row>
    <row r="205" spans="1:16" x14ac:dyDescent="0.25">
      <c r="A205" s="119"/>
      <c r="B205" s="123"/>
      <c r="C205" s="127"/>
      <c r="D205" s="122"/>
      <c r="E205" s="122"/>
      <c r="F205" s="122"/>
      <c r="G205" s="171"/>
      <c r="H205" s="171"/>
      <c r="I205" s="200"/>
      <c r="J205" s="178"/>
      <c r="K205" s="178"/>
      <c r="L205" s="178"/>
      <c r="M205" s="107" t="s">
        <v>150</v>
      </c>
      <c r="N205" s="220">
        <v>49077</v>
      </c>
      <c r="O205" s="107" t="s">
        <v>50</v>
      </c>
      <c r="P205" s="19">
        <v>3275</v>
      </c>
    </row>
    <row r="206" spans="1:16" x14ac:dyDescent="0.25">
      <c r="A206" s="119"/>
      <c r="B206" s="123"/>
      <c r="C206" s="127"/>
      <c r="D206" s="122"/>
      <c r="E206" s="122"/>
      <c r="F206" s="122"/>
      <c r="G206" s="171"/>
      <c r="H206" s="171"/>
      <c r="I206" s="200"/>
      <c r="J206" s="178"/>
      <c r="K206" s="178"/>
      <c r="L206" s="178"/>
      <c r="M206" s="107" t="s">
        <v>125</v>
      </c>
      <c r="N206" s="220">
        <v>98154</v>
      </c>
      <c r="O206" s="107" t="s">
        <v>50</v>
      </c>
      <c r="P206" s="19">
        <v>3275</v>
      </c>
    </row>
    <row r="207" spans="1:16" x14ac:dyDescent="0.25">
      <c r="A207" s="119"/>
      <c r="B207" s="123"/>
      <c r="C207" s="127"/>
      <c r="D207" s="122"/>
      <c r="E207" s="122"/>
      <c r="F207" s="122"/>
      <c r="G207" s="171"/>
      <c r="H207" s="171"/>
      <c r="I207" s="200"/>
      <c r="J207" s="178"/>
      <c r="K207" s="178"/>
      <c r="L207" s="178"/>
      <c r="M207" s="107" t="s">
        <v>290</v>
      </c>
      <c r="N207" s="220">
        <v>69379</v>
      </c>
      <c r="O207" s="107" t="s">
        <v>291</v>
      </c>
      <c r="P207" s="19">
        <v>3275</v>
      </c>
    </row>
    <row r="208" spans="1:16" x14ac:dyDescent="0.25">
      <c r="A208" s="119"/>
      <c r="B208" s="123"/>
      <c r="C208" s="127"/>
      <c r="D208" s="122"/>
      <c r="E208" s="122"/>
      <c r="F208" s="122"/>
      <c r="G208" s="171"/>
      <c r="H208" s="171"/>
      <c r="I208" s="200"/>
      <c r="J208" s="178"/>
      <c r="K208" s="178"/>
      <c r="L208" s="178"/>
      <c r="M208" s="107" t="s">
        <v>292</v>
      </c>
      <c r="N208" s="220">
        <v>46786</v>
      </c>
      <c r="O208" s="107" t="s">
        <v>293</v>
      </c>
      <c r="P208" s="19">
        <v>3275</v>
      </c>
    </row>
    <row r="209" spans="1:16" x14ac:dyDescent="0.25">
      <c r="A209" s="119"/>
      <c r="B209" s="123"/>
      <c r="C209" s="127"/>
      <c r="D209" s="122"/>
      <c r="E209" s="122"/>
      <c r="F209" s="122"/>
      <c r="G209" s="171"/>
      <c r="H209" s="171"/>
      <c r="I209" s="200"/>
      <c r="J209" s="178"/>
      <c r="K209" s="178"/>
      <c r="L209" s="178"/>
      <c r="M209" s="107" t="s">
        <v>21</v>
      </c>
      <c r="N209" s="220">
        <v>49077</v>
      </c>
      <c r="O209" s="107" t="s">
        <v>22</v>
      </c>
      <c r="P209" s="19">
        <v>3275</v>
      </c>
    </row>
    <row r="210" spans="1:16" x14ac:dyDescent="0.25">
      <c r="A210" s="119"/>
      <c r="B210" s="123"/>
      <c r="C210" s="127"/>
      <c r="D210" s="122"/>
      <c r="E210" s="122"/>
      <c r="F210" s="122"/>
      <c r="G210" s="171"/>
      <c r="H210" s="171"/>
      <c r="I210" s="200"/>
      <c r="J210" s="178"/>
      <c r="K210" s="178"/>
      <c r="L210" s="178"/>
      <c r="M210" s="107" t="s">
        <v>89</v>
      </c>
      <c r="N210" s="220">
        <v>46786</v>
      </c>
      <c r="O210" s="107" t="s">
        <v>90</v>
      </c>
      <c r="P210" s="19">
        <v>3275</v>
      </c>
    </row>
    <row r="211" spans="1:16" x14ac:dyDescent="0.25">
      <c r="A211" s="158">
        <v>1862</v>
      </c>
      <c r="B211" s="219" t="s">
        <v>614</v>
      </c>
      <c r="C211" s="49" t="s">
        <v>18</v>
      </c>
      <c r="D211" s="75" t="s">
        <v>615</v>
      </c>
      <c r="E211" s="35" t="s">
        <v>173</v>
      </c>
      <c r="F211" s="35" t="s">
        <v>616</v>
      </c>
      <c r="G211" s="230">
        <v>43883</v>
      </c>
      <c r="H211" s="230">
        <v>43885</v>
      </c>
      <c r="I211" s="198">
        <f>H211+30</f>
        <v>43915</v>
      </c>
      <c r="J211" s="199">
        <v>3225174</v>
      </c>
      <c r="K211" s="220"/>
      <c r="L211" s="210">
        <f>J211+K211</f>
        <v>3225174</v>
      </c>
      <c r="M211" s="107" t="s">
        <v>144</v>
      </c>
      <c r="N211" s="212">
        <f>J211</f>
        <v>3225174</v>
      </c>
      <c r="O211" s="107" t="s">
        <v>29</v>
      </c>
      <c r="P211" s="246">
        <v>3276</v>
      </c>
    </row>
    <row r="212" spans="1:16" x14ac:dyDescent="0.25">
      <c r="A212" s="158">
        <v>1863</v>
      </c>
      <c r="B212" s="219" t="s">
        <v>617</v>
      </c>
      <c r="C212" s="49" t="s">
        <v>587</v>
      </c>
      <c r="D212" s="75" t="s">
        <v>618</v>
      </c>
      <c r="E212" s="35" t="s">
        <v>341</v>
      </c>
      <c r="F212" s="35" t="s">
        <v>619</v>
      </c>
      <c r="G212" s="230">
        <v>44181</v>
      </c>
      <c r="H212" s="230">
        <v>43885</v>
      </c>
      <c r="I212" s="198">
        <f>H212+30</f>
        <v>43915</v>
      </c>
      <c r="J212" s="199">
        <v>6200000</v>
      </c>
      <c r="K212" s="220"/>
      <c r="L212" s="210">
        <f>J212+K212</f>
        <v>6200000</v>
      </c>
      <c r="M212" s="107" t="s">
        <v>79</v>
      </c>
      <c r="N212" s="212">
        <f>J212</f>
        <v>6200000</v>
      </c>
      <c r="O212" s="107" t="s">
        <v>55</v>
      </c>
      <c r="P212" s="263" t="s">
        <v>1764</v>
      </c>
    </row>
    <row r="213" spans="1:16" x14ac:dyDescent="0.25">
      <c r="A213" s="158">
        <v>1864</v>
      </c>
      <c r="B213" s="219" t="s">
        <v>620</v>
      </c>
      <c r="C213" s="49" t="s">
        <v>18</v>
      </c>
      <c r="D213" s="75">
        <v>8397151405</v>
      </c>
      <c r="E213" s="35" t="s">
        <v>359</v>
      </c>
      <c r="F213" s="35" t="s">
        <v>360</v>
      </c>
      <c r="G213" s="230">
        <v>43836</v>
      </c>
      <c r="H213" s="230">
        <v>43885</v>
      </c>
      <c r="I213" s="198">
        <f>H213+30</f>
        <v>43915</v>
      </c>
      <c r="J213" s="199">
        <v>369553</v>
      </c>
      <c r="K213" s="220"/>
      <c r="L213" s="210">
        <f>J213+K213</f>
        <v>369553</v>
      </c>
      <c r="M213" s="107" t="s">
        <v>65</v>
      </c>
      <c r="N213" s="212">
        <f>J213</f>
        <v>369553</v>
      </c>
      <c r="O213" s="107" t="s">
        <v>65</v>
      </c>
      <c r="P213" s="263" t="s">
        <v>1765</v>
      </c>
    </row>
    <row r="214" spans="1:16" x14ac:dyDescent="0.25">
      <c r="A214" s="119">
        <v>1865</v>
      </c>
      <c r="B214" s="120" t="s">
        <v>621</v>
      </c>
      <c r="C214" s="127" t="s">
        <v>18</v>
      </c>
      <c r="D214" s="122">
        <v>340</v>
      </c>
      <c r="E214" s="122" t="s">
        <v>165</v>
      </c>
      <c r="F214" s="122" t="s">
        <v>622</v>
      </c>
      <c r="G214" s="171">
        <v>43885</v>
      </c>
      <c r="H214" s="171">
        <v>43885</v>
      </c>
      <c r="I214" s="200">
        <f>H214+30</f>
        <v>43915</v>
      </c>
      <c r="J214" s="178">
        <v>142588</v>
      </c>
      <c r="K214" s="178">
        <v>13411</v>
      </c>
      <c r="L214" s="178">
        <f>J214+K214</f>
        <v>155999</v>
      </c>
      <c r="M214" s="107" t="s">
        <v>278</v>
      </c>
      <c r="N214" s="212">
        <v>70588.240000000005</v>
      </c>
      <c r="O214" s="107" t="s">
        <v>36</v>
      </c>
      <c r="P214" s="19">
        <v>3277</v>
      </c>
    </row>
    <row r="215" spans="1:16" x14ac:dyDescent="0.25">
      <c r="A215" s="119"/>
      <c r="B215" s="120"/>
      <c r="C215" s="127"/>
      <c r="D215" s="122"/>
      <c r="E215" s="122"/>
      <c r="F215" s="122"/>
      <c r="G215" s="171"/>
      <c r="H215" s="171"/>
      <c r="I215" s="200"/>
      <c r="J215" s="178"/>
      <c r="K215" s="178"/>
      <c r="L215" s="178"/>
      <c r="M215" s="107" t="s">
        <v>21</v>
      </c>
      <c r="N215" s="220">
        <v>72000</v>
      </c>
      <c r="O215" s="107" t="s">
        <v>22</v>
      </c>
      <c r="P215" s="19">
        <v>3277</v>
      </c>
    </row>
    <row r="216" spans="1:16" x14ac:dyDescent="0.25">
      <c r="A216" s="119">
        <v>1866</v>
      </c>
      <c r="B216" s="123" t="s">
        <v>623</v>
      </c>
      <c r="C216" s="127" t="s">
        <v>18</v>
      </c>
      <c r="D216" s="122">
        <v>19688</v>
      </c>
      <c r="E216" s="122" t="s">
        <v>142</v>
      </c>
      <c r="F216" s="122" t="s">
        <v>624</v>
      </c>
      <c r="G216" s="171">
        <v>43862</v>
      </c>
      <c r="H216" s="171">
        <v>43886</v>
      </c>
      <c r="I216" s="200">
        <f t="shared" ref="I216:I254" si="18">H216+30</f>
        <v>43916</v>
      </c>
      <c r="J216" s="178">
        <v>15495248</v>
      </c>
      <c r="K216" s="178"/>
      <c r="L216" s="178">
        <f t="shared" ref="L216:L254" si="19">J216+K216</f>
        <v>15495248</v>
      </c>
      <c r="M216" s="107" t="s">
        <v>28</v>
      </c>
      <c r="N216" s="212">
        <v>1220688</v>
      </c>
      <c r="O216" s="107" t="s">
        <v>29</v>
      </c>
      <c r="P216" s="19">
        <v>3278</v>
      </c>
    </row>
    <row r="217" spans="1:16" x14ac:dyDescent="0.25">
      <c r="A217" s="119"/>
      <c r="B217" s="123"/>
      <c r="C217" s="127"/>
      <c r="D217" s="122"/>
      <c r="E217" s="122"/>
      <c r="F217" s="122"/>
      <c r="G217" s="171"/>
      <c r="H217" s="171"/>
      <c r="I217" s="200"/>
      <c r="J217" s="178"/>
      <c r="K217" s="178"/>
      <c r="L217" s="178"/>
      <c r="M217" s="107" t="s">
        <v>117</v>
      </c>
      <c r="N217" s="212">
        <v>813792</v>
      </c>
      <c r="O217" s="107" t="s">
        <v>29</v>
      </c>
      <c r="P217" s="19">
        <v>3278</v>
      </c>
    </row>
    <row r="218" spans="1:16" x14ac:dyDescent="0.25">
      <c r="A218" s="119"/>
      <c r="B218" s="123"/>
      <c r="C218" s="127"/>
      <c r="D218" s="122"/>
      <c r="E218" s="122"/>
      <c r="F218" s="122"/>
      <c r="G218" s="171"/>
      <c r="H218" s="171"/>
      <c r="I218" s="200"/>
      <c r="J218" s="178"/>
      <c r="K218" s="178"/>
      <c r="L218" s="178"/>
      <c r="M218" s="107" t="s">
        <v>144</v>
      </c>
      <c r="N218" s="212">
        <v>406896</v>
      </c>
      <c r="O218" s="107" t="s">
        <v>29</v>
      </c>
      <c r="P218" s="19">
        <v>3278</v>
      </c>
    </row>
    <row r="219" spans="1:16" x14ac:dyDescent="0.25">
      <c r="A219" s="119"/>
      <c r="B219" s="123"/>
      <c r="C219" s="127"/>
      <c r="D219" s="122"/>
      <c r="E219" s="122"/>
      <c r="F219" s="122"/>
      <c r="G219" s="171"/>
      <c r="H219" s="171"/>
      <c r="I219" s="200"/>
      <c r="J219" s="178"/>
      <c r="K219" s="178"/>
      <c r="L219" s="178"/>
      <c r="M219" s="107" t="s">
        <v>35</v>
      </c>
      <c r="N219" s="212">
        <v>595213.125</v>
      </c>
      <c r="O219" s="107" t="s">
        <v>36</v>
      </c>
      <c r="P219" s="19">
        <v>3278</v>
      </c>
    </row>
    <row r="220" spans="1:16" x14ac:dyDescent="0.25">
      <c r="A220" s="119"/>
      <c r="B220" s="123"/>
      <c r="C220" s="127"/>
      <c r="D220" s="122"/>
      <c r="E220" s="122"/>
      <c r="F220" s="122"/>
      <c r="G220" s="171"/>
      <c r="H220" s="171"/>
      <c r="I220" s="200"/>
      <c r="J220" s="178"/>
      <c r="K220" s="178"/>
      <c r="L220" s="178"/>
      <c r="M220" s="107" t="s">
        <v>145</v>
      </c>
      <c r="N220" s="212">
        <v>396808.75</v>
      </c>
      <c r="O220" s="107" t="s">
        <v>36</v>
      </c>
      <c r="P220" s="19">
        <v>3278</v>
      </c>
    </row>
    <row r="221" spans="1:16" x14ac:dyDescent="0.25">
      <c r="A221" s="119"/>
      <c r="B221" s="123"/>
      <c r="C221" s="127"/>
      <c r="D221" s="122"/>
      <c r="E221" s="122"/>
      <c r="F221" s="122"/>
      <c r="G221" s="171"/>
      <c r="H221" s="171"/>
      <c r="I221" s="200"/>
      <c r="J221" s="178"/>
      <c r="K221" s="178"/>
      <c r="L221" s="178"/>
      <c r="M221" s="107" t="s">
        <v>146</v>
      </c>
      <c r="N221" s="212">
        <v>793617.5</v>
      </c>
      <c r="O221" s="107" t="s">
        <v>36</v>
      </c>
      <c r="P221" s="19">
        <v>3278</v>
      </c>
    </row>
    <row r="222" spans="1:16" x14ac:dyDescent="0.25">
      <c r="A222" s="119"/>
      <c r="B222" s="123"/>
      <c r="C222" s="127"/>
      <c r="D222" s="122"/>
      <c r="E222" s="122"/>
      <c r="F222" s="122"/>
      <c r="G222" s="171"/>
      <c r="H222" s="171"/>
      <c r="I222" s="200"/>
      <c r="J222" s="178"/>
      <c r="K222" s="178"/>
      <c r="L222" s="178"/>
      <c r="M222" s="107" t="s">
        <v>121</v>
      </c>
      <c r="N222" s="212">
        <v>198404.375</v>
      </c>
      <c r="O222" s="107" t="s">
        <v>36</v>
      </c>
      <c r="P222" s="19">
        <v>3278</v>
      </c>
    </row>
    <row r="223" spans="1:16" x14ac:dyDescent="0.25">
      <c r="A223" s="119"/>
      <c r="B223" s="123"/>
      <c r="C223" s="127"/>
      <c r="D223" s="122"/>
      <c r="E223" s="122"/>
      <c r="F223" s="122"/>
      <c r="G223" s="171"/>
      <c r="H223" s="171"/>
      <c r="I223" s="200"/>
      <c r="J223" s="178"/>
      <c r="K223" s="178"/>
      <c r="L223" s="178"/>
      <c r="M223" s="107" t="s">
        <v>147</v>
      </c>
      <c r="N223" s="212">
        <v>198404.375</v>
      </c>
      <c r="O223" s="107" t="s">
        <v>36</v>
      </c>
      <c r="P223" s="19">
        <v>3278</v>
      </c>
    </row>
    <row r="224" spans="1:16" x14ac:dyDescent="0.25">
      <c r="A224" s="119"/>
      <c r="B224" s="123"/>
      <c r="C224" s="127"/>
      <c r="D224" s="122"/>
      <c r="E224" s="122"/>
      <c r="F224" s="122"/>
      <c r="G224" s="171"/>
      <c r="H224" s="171"/>
      <c r="I224" s="200"/>
      <c r="J224" s="178"/>
      <c r="K224" s="178"/>
      <c r="L224" s="178"/>
      <c r="M224" s="107" t="s">
        <v>148</v>
      </c>
      <c r="N224" s="212">
        <v>396808.75</v>
      </c>
      <c r="O224" s="107" t="s">
        <v>36</v>
      </c>
      <c r="P224" s="19">
        <v>3278</v>
      </c>
    </row>
    <row r="225" spans="1:16" x14ac:dyDescent="0.25">
      <c r="A225" s="119"/>
      <c r="B225" s="123"/>
      <c r="C225" s="127"/>
      <c r="D225" s="122"/>
      <c r="E225" s="122"/>
      <c r="F225" s="122"/>
      <c r="G225" s="171"/>
      <c r="H225" s="171"/>
      <c r="I225" s="200"/>
      <c r="J225" s="178"/>
      <c r="K225" s="178"/>
      <c r="L225" s="178"/>
      <c r="M225" s="107" t="s">
        <v>44</v>
      </c>
      <c r="N225" s="212">
        <v>406896</v>
      </c>
      <c r="O225" s="107" t="s">
        <v>99</v>
      </c>
      <c r="P225" s="19">
        <v>3278</v>
      </c>
    </row>
    <row r="226" spans="1:16" x14ac:dyDescent="0.25">
      <c r="A226" s="119"/>
      <c r="B226" s="123"/>
      <c r="C226" s="127"/>
      <c r="D226" s="122"/>
      <c r="E226" s="122"/>
      <c r="F226" s="122"/>
      <c r="G226" s="171"/>
      <c r="H226" s="171"/>
      <c r="I226" s="200"/>
      <c r="J226" s="178"/>
      <c r="K226" s="178"/>
      <c r="L226" s="178"/>
      <c r="M226" s="107" t="s">
        <v>49</v>
      </c>
      <c r="N226" s="212">
        <v>384831.73333333334</v>
      </c>
      <c r="O226" s="107" t="s">
        <v>50</v>
      </c>
      <c r="P226" s="19">
        <v>3278</v>
      </c>
    </row>
    <row r="227" spans="1:16" x14ac:dyDescent="0.25">
      <c r="A227" s="119"/>
      <c r="B227" s="123"/>
      <c r="C227" s="127"/>
      <c r="D227" s="122"/>
      <c r="E227" s="122"/>
      <c r="F227" s="122"/>
      <c r="G227" s="171"/>
      <c r="H227" s="171"/>
      <c r="I227" s="200"/>
      <c r="J227" s="178"/>
      <c r="K227" s="178"/>
      <c r="L227" s="178"/>
      <c r="M227" s="107" t="s">
        <v>149</v>
      </c>
      <c r="N227" s="212">
        <v>2886238</v>
      </c>
      <c r="O227" s="107" t="s">
        <v>50</v>
      </c>
      <c r="P227" s="19">
        <v>3278</v>
      </c>
    </row>
    <row r="228" spans="1:16" x14ac:dyDescent="0.25">
      <c r="A228" s="119"/>
      <c r="B228" s="123"/>
      <c r="C228" s="127"/>
      <c r="D228" s="122"/>
      <c r="E228" s="122"/>
      <c r="F228" s="122"/>
      <c r="G228" s="171"/>
      <c r="H228" s="171"/>
      <c r="I228" s="200"/>
      <c r="J228" s="178"/>
      <c r="K228" s="178"/>
      <c r="L228" s="178"/>
      <c r="M228" s="107" t="s">
        <v>150</v>
      </c>
      <c r="N228" s="212">
        <v>589224.6166666667</v>
      </c>
      <c r="O228" s="107" t="s">
        <v>50</v>
      </c>
      <c r="P228" s="19">
        <v>3278</v>
      </c>
    </row>
    <row r="229" spans="1:16" x14ac:dyDescent="0.25">
      <c r="A229" s="119"/>
      <c r="B229" s="123"/>
      <c r="C229" s="127"/>
      <c r="D229" s="122"/>
      <c r="E229" s="122"/>
      <c r="F229" s="122"/>
      <c r="G229" s="171"/>
      <c r="H229" s="171"/>
      <c r="I229" s="200"/>
      <c r="J229" s="178"/>
      <c r="K229" s="178"/>
      <c r="L229" s="178"/>
      <c r="M229" s="107" t="s">
        <v>125</v>
      </c>
      <c r="N229" s="212">
        <v>5393632.7750000004</v>
      </c>
      <c r="O229" s="107" t="s">
        <v>50</v>
      </c>
      <c r="P229" s="19">
        <v>3278</v>
      </c>
    </row>
    <row r="230" spans="1:16" x14ac:dyDescent="0.25">
      <c r="A230" s="119"/>
      <c r="B230" s="123"/>
      <c r="C230" s="127"/>
      <c r="D230" s="122"/>
      <c r="E230" s="122"/>
      <c r="F230" s="122"/>
      <c r="G230" s="171"/>
      <c r="H230" s="171"/>
      <c r="I230" s="200"/>
      <c r="J230" s="178"/>
      <c r="K230" s="178"/>
      <c r="L230" s="178"/>
      <c r="M230" s="107" t="s">
        <v>21</v>
      </c>
      <c r="N230" s="212">
        <v>813792</v>
      </c>
      <c r="O230" s="107" t="s">
        <v>22</v>
      </c>
      <c r="P230" s="19">
        <v>3278</v>
      </c>
    </row>
    <row r="231" spans="1:16" x14ac:dyDescent="0.25">
      <c r="A231" s="119">
        <v>1867</v>
      </c>
      <c r="B231" s="123" t="s">
        <v>625</v>
      </c>
      <c r="C231" s="127" t="s">
        <v>18</v>
      </c>
      <c r="D231" s="122">
        <v>19874</v>
      </c>
      <c r="E231" s="122" t="s">
        <v>142</v>
      </c>
      <c r="F231" s="122" t="s">
        <v>626</v>
      </c>
      <c r="G231" s="171">
        <v>43878</v>
      </c>
      <c r="H231" s="171">
        <v>43886</v>
      </c>
      <c r="I231" s="200">
        <f t="shared" si="18"/>
        <v>43916</v>
      </c>
      <c r="J231" s="178">
        <v>40245980</v>
      </c>
      <c r="K231" s="178"/>
      <c r="L231" s="178">
        <f t="shared" si="19"/>
        <v>40245980</v>
      </c>
      <c r="M231" s="107" t="s">
        <v>145</v>
      </c>
      <c r="N231" s="212">
        <v>15970626.984126983</v>
      </c>
      <c r="O231" s="107" t="s">
        <v>36</v>
      </c>
      <c r="P231" s="19">
        <v>3279</v>
      </c>
    </row>
    <row r="232" spans="1:16" x14ac:dyDescent="0.25">
      <c r="A232" s="119"/>
      <c r="B232" s="123"/>
      <c r="C232" s="127"/>
      <c r="D232" s="122"/>
      <c r="E232" s="122"/>
      <c r="F232" s="122"/>
      <c r="G232" s="171"/>
      <c r="H232" s="171"/>
      <c r="I232" s="200"/>
      <c r="J232" s="178"/>
      <c r="K232" s="178"/>
      <c r="L232" s="178"/>
      <c r="M232" s="107" t="s">
        <v>35</v>
      </c>
      <c r="N232" s="212">
        <v>7027075.8730158731</v>
      </c>
      <c r="O232" s="107" t="s">
        <v>36</v>
      </c>
      <c r="P232" s="19">
        <v>3279</v>
      </c>
    </row>
    <row r="233" spans="1:16" x14ac:dyDescent="0.25">
      <c r="A233" s="119"/>
      <c r="B233" s="123"/>
      <c r="C233" s="127"/>
      <c r="D233" s="122"/>
      <c r="E233" s="122"/>
      <c r="F233" s="122"/>
      <c r="G233" s="171"/>
      <c r="H233" s="171"/>
      <c r="I233" s="200"/>
      <c r="J233" s="178"/>
      <c r="K233" s="178"/>
      <c r="L233" s="178"/>
      <c r="M233" s="107" t="s">
        <v>121</v>
      </c>
      <c r="N233" s="212">
        <v>9262963.6507936511</v>
      </c>
      <c r="O233" s="107" t="s">
        <v>36</v>
      </c>
      <c r="P233" s="19">
        <v>3279</v>
      </c>
    </row>
    <row r="234" spans="1:16" x14ac:dyDescent="0.25">
      <c r="A234" s="119"/>
      <c r="B234" s="123"/>
      <c r="C234" s="127"/>
      <c r="D234" s="122"/>
      <c r="E234" s="122"/>
      <c r="F234" s="122"/>
      <c r="G234" s="171"/>
      <c r="H234" s="171"/>
      <c r="I234" s="200"/>
      <c r="J234" s="178"/>
      <c r="K234" s="178"/>
      <c r="L234" s="178"/>
      <c r="M234" s="107" t="s">
        <v>73</v>
      </c>
      <c r="N234" s="212">
        <v>3513537.9365079366</v>
      </c>
      <c r="O234" s="107" t="s">
        <v>36</v>
      </c>
      <c r="P234" s="19">
        <v>3279</v>
      </c>
    </row>
    <row r="235" spans="1:16" x14ac:dyDescent="0.25">
      <c r="A235" s="119"/>
      <c r="B235" s="123"/>
      <c r="C235" s="127"/>
      <c r="D235" s="122"/>
      <c r="E235" s="122"/>
      <c r="F235" s="122"/>
      <c r="G235" s="171"/>
      <c r="H235" s="171"/>
      <c r="I235" s="200"/>
      <c r="J235" s="178"/>
      <c r="K235" s="178"/>
      <c r="L235" s="178"/>
      <c r="M235" s="107" t="s">
        <v>148</v>
      </c>
      <c r="N235" s="212">
        <v>1597062.6984126985</v>
      </c>
      <c r="O235" s="107" t="s">
        <v>36</v>
      </c>
      <c r="P235" s="19">
        <v>3279</v>
      </c>
    </row>
    <row r="236" spans="1:16" x14ac:dyDescent="0.25">
      <c r="A236" s="119"/>
      <c r="B236" s="123"/>
      <c r="C236" s="127"/>
      <c r="D236" s="122"/>
      <c r="E236" s="122"/>
      <c r="F236" s="122"/>
      <c r="G236" s="171"/>
      <c r="H236" s="171"/>
      <c r="I236" s="200"/>
      <c r="J236" s="178"/>
      <c r="K236" s="178"/>
      <c r="L236" s="178"/>
      <c r="M236" s="107" t="s">
        <v>147</v>
      </c>
      <c r="N236" s="212">
        <v>1916475.2380952381</v>
      </c>
      <c r="O236" s="107" t="s">
        <v>36</v>
      </c>
      <c r="P236" s="19">
        <v>3279</v>
      </c>
    </row>
    <row r="237" spans="1:16" x14ac:dyDescent="0.25">
      <c r="A237" s="119"/>
      <c r="B237" s="123"/>
      <c r="C237" s="127"/>
      <c r="D237" s="122"/>
      <c r="E237" s="122"/>
      <c r="F237" s="122"/>
      <c r="G237" s="171"/>
      <c r="H237" s="171"/>
      <c r="I237" s="200"/>
      <c r="J237" s="178"/>
      <c r="K237" s="178"/>
      <c r="L237" s="178"/>
      <c r="M237" s="107" t="s">
        <v>146</v>
      </c>
      <c r="N237" s="212">
        <v>958237.61904761905</v>
      </c>
      <c r="O237" s="107" t="s">
        <v>36</v>
      </c>
      <c r="P237" s="19">
        <v>3279</v>
      </c>
    </row>
    <row r="238" spans="1:16" x14ac:dyDescent="0.25">
      <c r="A238" s="158">
        <v>1868</v>
      </c>
      <c r="B238" s="100" t="s">
        <v>627</v>
      </c>
      <c r="C238" s="49" t="s">
        <v>18</v>
      </c>
      <c r="D238" s="75">
        <v>350</v>
      </c>
      <c r="E238" s="35" t="s">
        <v>628</v>
      </c>
      <c r="F238" s="35" t="s">
        <v>629</v>
      </c>
      <c r="G238" s="230">
        <v>43886</v>
      </c>
      <c r="H238" s="230">
        <v>43886</v>
      </c>
      <c r="I238" s="198">
        <f t="shared" si="18"/>
        <v>43916</v>
      </c>
      <c r="J238" s="199">
        <v>147899</v>
      </c>
      <c r="K238" s="220">
        <v>28100</v>
      </c>
      <c r="L238" s="210">
        <f t="shared" si="19"/>
        <v>175999</v>
      </c>
      <c r="M238" s="107" t="s">
        <v>117</v>
      </c>
      <c r="N238" s="212">
        <f>J238</f>
        <v>147899</v>
      </c>
      <c r="O238" s="107" t="s">
        <v>29</v>
      </c>
      <c r="P238" s="19">
        <v>3280</v>
      </c>
    </row>
    <row r="239" spans="1:16" x14ac:dyDescent="0.25">
      <c r="A239" s="158">
        <v>1869</v>
      </c>
      <c r="B239" s="100" t="s">
        <v>630</v>
      </c>
      <c r="C239" s="159" t="s">
        <v>24</v>
      </c>
      <c r="D239" s="75">
        <v>8492</v>
      </c>
      <c r="E239" s="35" t="s">
        <v>632</v>
      </c>
      <c r="F239" s="35" t="s">
        <v>633</v>
      </c>
      <c r="G239" s="230">
        <v>43886</v>
      </c>
      <c r="H239" s="230">
        <v>43886</v>
      </c>
      <c r="I239" s="198">
        <f t="shared" si="18"/>
        <v>43916</v>
      </c>
      <c r="J239" s="199">
        <v>5650000</v>
      </c>
      <c r="K239" s="220">
        <v>1073500</v>
      </c>
      <c r="L239" s="210">
        <f t="shared" si="19"/>
        <v>6723500</v>
      </c>
      <c r="M239" s="107" t="s">
        <v>73</v>
      </c>
      <c r="N239" s="212">
        <f>J239</f>
        <v>5650000</v>
      </c>
      <c r="O239" s="107" t="s">
        <v>36</v>
      </c>
      <c r="P239" s="190" t="s">
        <v>587</v>
      </c>
    </row>
    <row r="240" spans="1:16" x14ac:dyDescent="0.25">
      <c r="A240" s="158">
        <v>1870</v>
      </c>
      <c r="B240" s="100" t="s">
        <v>634</v>
      </c>
      <c r="C240" s="49" t="s">
        <v>18</v>
      </c>
      <c r="D240" s="75">
        <v>276069152</v>
      </c>
      <c r="E240" s="35" t="s">
        <v>256</v>
      </c>
      <c r="F240" s="35" t="s">
        <v>635</v>
      </c>
      <c r="G240" s="230">
        <v>43873</v>
      </c>
      <c r="H240" s="230">
        <v>43886</v>
      </c>
      <c r="I240" s="198">
        <f t="shared" si="18"/>
        <v>43916</v>
      </c>
      <c r="J240" s="199">
        <v>115000</v>
      </c>
      <c r="K240" s="220"/>
      <c r="L240" s="210">
        <f t="shared" si="19"/>
        <v>115000</v>
      </c>
      <c r="M240" s="107" t="s">
        <v>28</v>
      </c>
      <c r="N240" s="212">
        <f t="shared" ref="N240:N245" si="20">J240</f>
        <v>115000</v>
      </c>
      <c r="O240" s="107" t="s">
        <v>29</v>
      </c>
      <c r="P240" s="19" t="s">
        <v>921</v>
      </c>
    </row>
    <row r="241" spans="1:16" x14ac:dyDescent="0.25">
      <c r="A241" s="158">
        <v>1871</v>
      </c>
      <c r="B241" s="100" t="s">
        <v>636</v>
      </c>
      <c r="C241" s="49" t="s">
        <v>18</v>
      </c>
      <c r="D241" s="75" t="s">
        <v>637</v>
      </c>
      <c r="E241" s="35" t="s">
        <v>638</v>
      </c>
      <c r="F241" s="35" t="s">
        <v>324</v>
      </c>
      <c r="G241" s="230"/>
      <c r="H241" s="230">
        <v>43886</v>
      </c>
      <c r="I241" s="198">
        <f t="shared" si="18"/>
        <v>43916</v>
      </c>
      <c r="J241" s="199">
        <v>145720</v>
      </c>
      <c r="K241" s="220"/>
      <c r="L241" s="210">
        <f t="shared" si="19"/>
        <v>145720</v>
      </c>
      <c r="M241" s="107" t="s">
        <v>28</v>
      </c>
      <c r="N241" s="212">
        <f t="shared" si="20"/>
        <v>145720</v>
      </c>
      <c r="O241" s="107" t="s">
        <v>29</v>
      </c>
      <c r="P241" s="19" t="s">
        <v>921</v>
      </c>
    </row>
    <row r="242" spans="1:16" x14ac:dyDescent="0.25">
      <c r="A242" s="158">
        <v>1872</v>
      </c>
      <c r="B242" s="100" t="s">
        <v>639</v>
      </c>
      <c r="C242" s="49" t="s">
        <v>18</v>
      </c>
      <c r="D242" s="75">
        <v>160</v>
      </c>
      <c r="E242" s="35" t="s">
        <v>640</v>
      </c>
      <c r="F242" s="35" t="s">
        <v>641</v>
      </c>
      <c r="G242" s="230">
        <v>43873</v>
      </c>
      <c r="H242" s="230">
        <v>43886</v>
      </c>
      <c r="I242" s="198">
        <f t="shared" si="18"/>
        <v>43916</v>
      </c>
      <c r="J242" s="199">
        <v>1797000</v>
      </c>
      <c r="K242" s="220">
        <v>341430</v>
      </c>
      <c r="L242" s="210">
        <f t="shared" si="19"/>
        <v>2138430</v>
      </c>
      <c r="M242" s="107" t="s">
        <v>129</v>
      </c>
      <c r="N242" s="212">
        <f t="shared" si="20"/>
        <v>1797000</v>
      </c>
      <c r="O242" s="107" t="s">
        <v>130</v>
      </c>
      <c r="P242" s="19">
        <v>3281</v>
      </c>
    </row>
    <row r="243" spans="1:16" x14ac:dyDescent="0.25">
      <c r="A243" s="158">
        <v>1873</v>
      </c>
      <c r="B243" s="100" t="s">
        <v>642</v>
      </c>
      <c r="C243" s="49" t="s">
        <v>18</v>
      </c>
      <c r="D243" s="75">
        <v>161</v>
      </c>
      <c r="E243" s="35" t="s">
        <v>640</v>
      </c>
      <c r="F243" s="35" t="s">
        <v>641</v>
      </c>
      <c r="G243" s="230">
        <v>43873</v>
      </c>
      <c r="H243" s="230">
        <v>43886</v>
      </c>
      <c r="I243" s="198">
        <f t="shared" si="18"/>
        <v>43916</v>
      </c>
      <c r="J243" s="199">
        <v>1792000</v>
      </c>
      <c r="K243" s="220">
        <v>340480</v>
      </c>
      <c r="L243" s="210">
        <f t="shared" si="19"/>
        <v>2132480</v>
      </c>
      <c r="M243" s="107" t="s">
        <v>129</v>
      </c>
      <c r="N243" s="212">
        <f t="shared" si="20"/>
        <v>1792000</v>
      </c>
      <c r="O243" s="107" t="s">
        <v>130</v>
      </c>
      <c r="P243" s="19">
        <v>3282</v>
      </c>
    </row>
    <row r="244" spans="1:16" x14ac:dyDescent="0.25">
      <c r="A244" s="158">
        <v>1874</v>
      </c>
      <c r="B244" s="100" t="s">
        <v>643</v>
      </c>
      <c r="C244" s="49" t="s">
        <v>18</v>
      </c>
      <c r="D244" s="75">
        <v>162</v>
      </c>
      <c r="E244" s="35" t="s">
        <v>640</v>
      </c>
      <c r="F244" s="35" t="s">
        <v>644</v>
      </c>
      <c r="G244" s="230">
        <v>43873</v>
      </c>
      <c r="H244" s="230">
        <v>43886</v>
      </c>
      <c r="I244" s="198">
        <f t="shared" si="18"/>
        <v>43916</v>
      </c>
      <c r="J244" s="199">
        <v>2382000</v>
      </c>
      <c r="K244" s="220">
        <v>4525580</v>
      </c>
      <c r="L244" s="210">
        <f t="shared" si="19"/>
        <v>6907580</v>
      </c>
      <c r="M244" s="107" t="s">
        <v>129</v>
      </c>
      <c r="N244" s="212">
        <f t="shared" si="20"/>
        <v>2382000</v>
      </c>
      <c r="O244" s="107" t="s">
        <v>130</v>
      </c>
      <c r="P244" s="19">
        <v>3283</v>
      </c>
    </row>
    <row r="245" spans="1:16" x14ac:dyDescent="0.25">
      <c r="A245" s="158">
        <v>1875</v>
      </c>
      <c r="B245" s="100" t="s">
        <v>645</v>
      </c>
      <c r="C245" s="49" t="s">
        <v>18</v>
      </c>
      <c r="D245" s="240" t="s">
        <v>646</v>
      </c>
      <c r="E245" s="35" t="s">
        <v>647</v>
      </c>
      <c r="F245" s="35" t="s">
        <v>648</v>
      </c>
      <c r="G245" s="230">
        <v>43886</v>
      </c>
      <c r="H245" s="230">
        <v>43886</v>
      </c>
      <c r="I245" s="198">
        <f t="shared" si="18"/>
        <v>43916</v>
      </c>
      <c r="J245" s="199">
        <v>44104133</v>
      </c>
      <c r="K245" s="220"/>
      <c r="L245" s="210">
        <f t="shared" si="19"/>
        <v>44104133</v>
      </c>
      <c r="M245" s="107" t="s">
        <v>79</v>
      </c>
      <c r="N245" s="212">
        <f t="shared" si="20"/>
        <v>44104133</v>
      </c>
      <c r="O245" s="107" t="s">
        <v>55</v>
      </c>
      <c r="P245" s="19">
        <v>3284</v>
      </c>
    </row>
    <row r="246" spans="1:16" x14ac:dyDescent="0.25">
      <c r="A246" s="158">
        <v>1876</v>
      </c>
      <c r="B246" s="100" t="s">
        <v>649</v>
      </c>
      <c r="C246" s="49" t="s">
        <v>18</v>
      </c>
      <c r="D246" s="75" t="s">
        <v>650</v>
      </c>
      <c r="E246" s="35" t="s">
        <v>651</v>
      </c>
      <c r="F246" s="35" t="s">
        <v>652</v>
      </c>
      <c r="G246" s="230">
        <v>43886</v>
      </c>
      <c r="H246" s="230">
        <v>43887</v>
      </c>
      <c r="I246" s="198">
        <f t="shared" si="18"/>
        <v>43917</v>
      </c>
      <c r="J246" s="199">
        <v>105500000</v>
      </c>
      <c r="K246" s="220">
        <v>20045000</v>
      </c>
      <c r="L246" s="210">
        <f t="shared" si="19"/>
        <v>125545000</v>
      </c>
      <c r="M246" s="107" t="s">
        <v>204</v>
      </c>
      <c r="N246" s="212">
        <f>J246</f>
        <v>105500000</v>
      </c>
      <c r="O246" s="107" t="s">
        <v>195</v>
      </c>
      <c r="P246" s="19">
        <v>3285</v>
      </c>
    </row>
    <row r="247" spans="1:16" x14ac:dyDescent="0.25">
      <c r="A247" s="158">
        <v>1877</v>
      </c>
      <c r="B247" s="100" t="s">
        <v>653</v>
      </c>
      <c r="C247" s="49" t="s">
        <v>18</v>
      </c>
      <c r="D247" s="75" t="s">
        <v>654</v>
      </c>
      <c r="E247" s="35" t="s">
        <v>368</v>
      </c>
      <c r="F247" s="35" t="s">
        <v>655</v>
      </c>
      <c r="G247" s="230">
        <v>43887</v>
      </c>
      <c r="H247" s="230">
        <v>43888</v>
      </c>
      <c r="I247" s="198">
        <f t="shared" si="18"/>
        <v>43918</v>
      </c>
      <c r="J247" s="199">
        <v>1177800</v>
      </c>
      <c r="K247" s="220"/>
      <c r="L247" s="210">
        <f t="shared" si="19"/>
        <v>1177800</v>
      </c>
      <c r="M247" s="107" t="s">
        <v>54</v>
      </c>
      <c r="N247" s="212">
        <f>J247</f>
        <v>1177800</v>
      </c>
      <c r="O247" s="107" t="s">
        <v>55</v>
      </c>
      <c r="P247" s="19">
        <v>3286</v>
      </c>
    </row>
    <row r="248" spans="1:16" x14ac:dyDescent="0.25">
      <c r="A248" s="158">
        <v>1878</v>
      </c>
      <c r="B248" s="100" t="s">
        <v>656</v>
      </c>
      <c r="C248" s="49" t="s">
        <v>18</v>
      </c>
      <c r="D248" s="75">
        <v>295938</v>
      </c>
      <c r="E248" s="35" t="s">
        <v>162</v>
      </c>
      <c r="F248" s="35" t="s">
        <v>658</v>
      </c>
      <c r="G248" s="230">
        <v>43888</v>
      </c>
      <c r="H248" s="230">
        <v>43888</v>
      </c>
      <c r="I248" s="198">
        <f t="shared" si="18"/>
        <v>43918</v>
      </c>
      <c r="J248" s="199">
        <v>24580090</v>
      </c>
      <c r="K248" s="220"/>
      <c r="L248" s="210">
        <f t="shared" si="19"/>
        <v>24580090</v>
      </c>
      <c r="M248" s="107" t="s">
        <v>94</v>
      </c>
      <c r="N248" s="212">
        <f t="shared" ref="N248:N254" si="21">J248</f>
        <v>24580090</v>
      </c>
      <c r="O248" s="107" t="s">
        <v>95</v>
      </c>
      <c r="P248" s="19">
        <v>3287</v>
      </c>
    </row>
    <row r="249" spans="1:16" x14ac:dyDescent="0.25">
      <c r="A249" s="158">
        <v>1879</v>
      </c>
      <c r="B249" s="100" t="s">
        <v>659</v>
      </c>
      <c r="C249" s="49" t="s">
        <v>18</v>
      </c>
      <c r="D249" s="75">
        <v>303664</v>
      </c>
      <c r="E249" s="35" t="s">
        <v>123</v>
      </c>
      <c r="F249" s="35" t="s">
        <v>660</v>
      </c>
      <c r="G249" s="230">
        <v>43888</v>
      </c>
      <c r="H249" s="230">
        <v>43888</v>
      </c>
      <c r="I249" s="198">
        <f t="shared" si="18"/>
        <v>43918</v>
      </c>
      <c r="J249" s="199">
        <v>231597</v>
      </c>
      <c r="K249" s="220">
        <v>44003</v>
      </c>
      <c r="L249" s="210">
        <f t="shared" si="19"/>
        <v>275600</v>
      </c>
      <c r="M249" s="107" t="s">
        <v>187</v>
      </c>
      <c r="N249" s="212">
        <f t="shared" si="21"/>
        <v>231597</v>
      </c>
      <c r="O249" s="107" t="s">
        <v>29</v>
      </c>
      <c r="P249" s="19">
        <v>3288</v>
      </c>
    </row>
    <row r="250" spans="1:16" x14ac:dyDescent="0.25">
      <c r="A250" s="158">
        <v>1880</v>
      </c>
      <c r="B250" s="100" t="s">
        <v>661</v>
      </c>
      <c r="C250" s="49" t="s">
        <v>18</v>
      </c>
      <c r="D250" s="75" t="s">
        <v>662</v>
      </c>
      <c r="E250" s="35" t="s">
        <v>233</v>
      </c>
      <c r="F250" s="35" t="s">
        <v>663</v>
      </c>
      <c r="G250" s="230">
        <v>43888</v>
      </c>
      <c r="H250" s="230">
        <v>43888</v>
      </c>
      <c r="I250" s="198">
        <f t="shared" si="18"/>
        <v>43918</v>
      </c>
      <c r="J250" s="199">
        <v>12571030</v>
      </c>
      <c r="K250" s="220">
        <v>2388496</v>
      </c>
      <c r="L250" s="210">
        <f t="shared" si="19"/>
        <v>14959526</v>
      </c>
      <c r="M250" s="107" t="s">
        <v>89</v>
      </c>
      <c r="N250" s="212">
        <f t="shared" si="21"/>
        <v>12571030</v>
      </c>
      <c r="O250" s="107" t="s">
        <v>664</v>
      </c>
      <c r="P250" s="19">
        <v>3289</v>
      </c>
    </row>
    <row r="251" spans="1:16" x14ac:dyDescent="0.25">
      <c r="A251" s="158">
        <v>1881</v>
      </c>
      <c r="B251" s="100" t="s">
        <v>665</v>
      </c>
      <c r="C251" s="49" t="s">
        <v>18</v>
      </c>
      <c r="D251" s="75" t="s">
        <v>666</v>
      </c>
      <c r="E251" s="35" t="s">
        <v>667</v>
      </c>
      <c r="F251" s="35" t="s">
        <v>668</v>
      </c>
      <c r="G251" s="230">
        <v>43888</v>
      </c>
      <c r="H251" s="230">
        <v>43888</v>
      </c>
      <c r="I251" s="198">
        <f t="shared" si="18"/>
        <v>43918</v>
      </c>
      <c r="J251" s="199">
        <v>13535288</v>
      </c>
      <c r="K251" s="220">
        <v>2571705</v>
      </c>
      <c r="L251" s="210">
        <f t="shared" si="19"/>
        <v>16106993</v>
      </c>
      <c r="M251" s="107" t="s">
        <v>204</v>
      </c>
      <c r="N251" s="212">
        <f t="shared" si="21"/>
        <v>13535288</v>
      </c>
      <c r="O251" s="107" t="s">
        <v>195</v>
      </c>
      <c r="P251" s="19">
        <v>3290</v>
      </c>
    </row>
    <row r="252" spans="1:16" x14ac:dyDescent="0.25">
      <c r="A252" s="158">
        <v>1882</v>
      </c>
      <c r="B252" s="100" t="s">
        <v>669</v>
      </c>
      <c r="C252" s="49" t="s">
        <v>18</v>
      </c>
      <c r="D252" s="240" t="s">
        <v>670</v>
      </c>
      <c r="E252" s="35" t="s">
        <v>162</v>
      </c>
      <c r="F252" s="35" t="s">
        <v>671</v>
      </c>
      <c r="G252" s="230">
        <v>43888</v>
      </c>
      <c r="H252" s="230">
        <v>43889</v>
      </c>
      <c r="I252" s="198">
        <f t="shared" si="18"/>
        <v>43919</v>
      </c>
      <c r="J252" s="199">
        <v>65782111</v>
      </c>
      <c r="K252" s="220"/>
      <c r="L252" s="210">
        <f t="shared" si="19"/>
        <v>65782111</v>
      </c>
      <c r="M252" s="107" t="s">
        <v>278</v>
      </c>
      <c r="N252" s="212">
        <f t="shared" si="21"/>
        <v>65782111</v>
      </c>
      <c r="O252" s="107" t="s">
        <v>36</v>
      </c>
      <c r="P252" s="19">
        <v>3291</v>
      </c>
    </row>
    <row r="253" spans="1:16" x14ac:dyDescent="0.25">
      <c r="A253" s="158">
        <v>1883</v>
      </c>
      <c r="B253" s="100" t="s">
        <v>672</v>
      </c>
      <c r="C253" s="49" t="s">
        <v>18</v>
      </c>
      <c r="D253" s="75" t="s">
        <v>673</v>
      </c>
      <c r="E253" s="35" t="s">
        <v>380</v>
      </c>
      <c r="F253" s="35" t="s">
        <v>674</v>
      </c>
      <c r="G253" s="230">
        <v>43887</v>
      </c>
      <c r="H253" s="230">
        <v>43889</v>
      </c>
      <c r="I253" s="198">
        <f t="shared" si="18"/>
        <v>43919</v>
      </c>
      <c r="J253" s="199">
        <v>157370</v>
      </c>
      <c r="K253" s="220"/>
      <c r="L253" s="210">
        <f t="shared" si="19"/>
        <v>157370</v>
      </c>
      <c r="M253" s="107" t="s">
        <v>28</v>
      </c>
      <c r="N253" s="212">
        <f t="shared" si="21"/>
        <v>157370</v>
      </c>
      <c r="O253" s="107" t="s">
        <v>29</v>
      </c>
      <c r="P253" s="19">
        <v>3293</v>
      </c>
    </row>
    <row r="254" spans="1:16" x14ac:dyDescent="0.25">
      <c r="A254" s="158">
        <v>1884</v>
      </c>
      <c r="B254" s="100" t="s">
        <v>675</v>
      </c>
      <c r="C254" s="49" t="s">
        <v>18</v>
      </c>
      <c r="D254" s="75">
        <v>303243</v>
      </c>
      <c r="E254" s="35" t="s">
        <v>162</v>
      </c>
      <c r="F254" s="35" t="s">
        <v>677</v>
      </c>
      <c r="G254" s="230">
        <v>43889</v>
      </c>
      <c r="H254" s="230">
        <v>43889</v>
      </c>
      <c r="I254" s="198">
        <f t="shared" si="18"/>
        <v>43919</v>
      </c>
      <c r="J254" s="199">
        <v>27661215</v>
      </c>
      <c r="K254" s="220"/>
      <c r="L254" s="210">
        <f t="shared" si="19"/>
        <v>27661215</v>
      </c>
      <c r="M254" s="107" t="s">
        <v>79</v>
      </c>
      <c r="N254" s="212">
        <f t="shared" si="21"/>
        <v>27661215</v>
      </c>
      <c r="O254" s="107" t="s">
        <v>55</v>
      </c>
      <c r="P254" s="19">
        <v>3292</v>
      </c>
    </row>
  </sheetData>
  <mergeCells count="191">
    <mergeCell ref="K214:K215"/>
    <mergeCell ref="L214:L215"/>
    <mergeCell ref="A214:A215"/>
    <mergeCell ref="B214:B215"/>
    <mergeCell ref="C214:C215"/>
    <mergeCell ref="D214:D215"/>
    <mergeCell ref="E214:E215"/>
    <mergeCell ref="F214:F215"/>
    <mergeCell ref="G214:G215"/>
    <mergeCell ref="H214:H215"/>
    <mergeCell ref="I214:I215"/>
    <mergeCell ref="A191:A210"/>
    <mergeCell ref="B191:B210"/>
    <mergeCell ref="C191:C210"/>
    <mergeCell ref="D191:D210"/>
    <mergeCell ref="E191:E210"/>
    <mergeCell ref="F191:F210"/>
    <mergeCell ref="G191:G210"/>
    <mergeCell ref="H191:H210"/>
    <mergeCell ref="I191:I210"/>
    <mergeCell ref="A186:A189"/>
    <mergeCell ref="B186:B189"/>
    <mergeCell ref="C186:C189"/>
    <mergeCell ref="D186:D189"/>
    <mergeCell ref="E186:E189"/>
    <mergeCell ref="F186:F189"/>
    <mergeCell ref="G186:G189"/>
    <mergeCell ref="H186:H189"/>
    <mergeCell ref="I186:I189"/>
    <mergeCell ref="A168:A173"/>
    <mergeCell ref="B168:B173"/>
    <mergeCell ref="C168:C173"/>
    <mergeCell ref="D168:D173"/>
    <mergeCell ref="E168:E173"/>
    <mergeCell ref="F168:F173"/>
    <mergeCell ref="G168:G173"/>
    <mergeCell ref="H168:H173"/>
    <mergeCell ref="I168:I173"/>
    <mergeCell ref="A148:A166"/>
    <mergeCell ref="B148:B166"/>
    <mergeCell ref="C148:C166"/>
    <mergeCell ref="D148:D166"/>
    <mergeCell ref="E148:E166"/>
    <mergeCell ref="F148:F166"/>
    <mergeCell ref="G148:G166"/>
    <mergeCell ref="H148:H166"/>
    <mergeCell ref="I148:I166"/>
    <mergeCell ref="B133:B147"/>
    <mergeCell ref="C133:C147"/>
    <mergeCell ref="D133:D147"/>
    <mergeCell ref="E133:E147"/>
    <mergeCell ref="F133:F147"/>
    <mergeCell ref="G133:G147"/>
    <mergeCell ref="H133:H147"/>
    <mergeCell ref="I133:I147"/>
    <mergeCell ref="J133:J147"/>
    <mergeCell ref="J18:J21"/>
    <mergeCell ref="K18:K21"/>
    <mergeCell ref="L18:L21"/>
    <mergeCell ref="A130:A132"/>
    <mergeCell ref="B130:B132"/>
    <mergeCell ref="C130:C132"/>
    <mergeCell ref="D130:D132"/>
    <mergeCell ref="E130:E132"/>
    <mergeCell ref="F130:F132"/>
    <mergeCell ref="G130:G132"/>
    <mergeCell ref="H130:H132"/>
    <mergeCell ref="I130:I132"/>
    <mergeCell ref="J130:J132"/>
    <mergeCell ref="K130:K132"/>
    <mergeCell ref="L130:L132"/>
    <mergeCell ref="A18:A21"/>
    <mergeCell ref="B18:B21"/>
    <mergeCell ref="C18:C21"/>
    <mergeCell ref="D18:D21"/>
    <mergeCell ref="E18:E21"/>
    <mergeCell ref="F18:F21"/>
    <mergeCell ref="G18:G21"/>
    <mergeCell ref="H18:H21"/>
    <mergeCell ref="I18:I21"/>
    <mergeCell ref="J80:J81"/>
    <mergeCell ref="K80:K81"/>
    <mergeCell ref="L80:L81"/>
    <mergeCell ref="A42:A49"/>
    <mergeCell ref="B42:B49"/>
    <mergeCell ref="C42:C49"/>
    <mergeCell ref="I42:I49"/>
    <mergeCell ref="J42:J49"/>
    <mergeCell ref="K42:K49"/>
    <mergeCell ref="L42:L49"/>
    <mergeCell ref="D42:D49"/>
    <mergeCell ref="E42:E49"/>
    <mergeCell ref="F42:F49"/>
    <mergeCell ref="G42:G49"/>
    <mergeCell ref="H42:H4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K112:K115"/>
    <mergeCell ref="L112:L115"/>
    <mergeCell ref="F112:F115"/>
    <mergeCell ref="G112:G115"/>
    <mergeCell ref="H112:H115"/>
    <mergeCell ref="I112:I115"/>
    <mergeCell ref="J112:J115"/>
    <mergeCell ref="A112:A115"/>
    <mergeCell ref="B112:B115"/>
    <mergeCell ref="C112:C115"/>
    <mergeCell ref="D112:D115"/>
    <mergeCell ref="E112:E115"/>
    <mergeCell ref="A118:A124"/>
    <mergeCell ref="B118:B124"/>
    <mergeCell ref="C118:C124"/>
    <mergeCell ref="D118:D124"/>
    <mergeCell ref="E118:E124"/>
    <mergeCell ref="F118:F124"/>
    <mergeCell ref="G118:G124"/>
    <mergeCell ref="H118:H124"/>
    <mergeCell ref="I118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G216:G230"/>
    <mergeCell ref="H216:H230"/>
    <mergeCell ref="I216:I230"/>
    <mergeCell ref="J125:J126"/>
    <mergeCell ref="K125:K126"/>
    <mergeCell ref="L125:L126"/>
    <mergeCell ref="J118:J124"/>
    <mergeCell ref="K118:K124"/>
    <mergeCell ref="L118:L124"/>
    <mergeCell ref="K133:K147"/>
    <mergeCell ref="L133:L147"/>
    <mergeCell ref="J148:J166"/>
    <mergeCell ref="K148:K166"/>
    <mergeCell ref="L148:L166"/>
    <mergeCell ref="J168:J173"/>
    <mergeCell ref="K168:K173"/>
    <mergeCell ref="L168:L173"/>
    <mergeCell ref="J186:J189"/>
    <mergeCell ref="K186:K189"/>
    <mergeCell ref="L186:L189"/>
    <mergeCell ref="J191:J210"/>
    <mergeCell ref="K191:K210"/>
    <mergeCell ref="L191:L210"/>
    <mergeCell ref="J214:J215"/>
    <mergeCell ref="J85:J103"/>
    <mergeCell ref="K85:K103"/>
    <mergeCell ref="L85:L103"/>
    <mergeCell ref="J231:J237"/>
    <mergeCell ref="K231:K237"/>
    <mergeCell ref="L231:L237"/>
    <mergeCell ref="A231:A237"/>
    <mergeCell ref="B231:B237"/>
    <mergeCell ref="C231:C237"/>
    <mergeCell ref="D231:D237"/>
    <mergeCell ref="E231:E237"/>
    <mergeCell ref="F231:F237"/>
    <mergeCell ref="G231:G237"/>
    <mergeCell ref="H231:H237"/>
    <mergeCell ref="I231:I237"/>
    <mergeCell ref="J216:J230"/>
    <mergeCell ref="K216:K230"/>
    <mergeCell ref="L216:L230"/>
    <mergeCell ref="A216:A230"/>
    <mergeCell ref="B216:B230"/>
    <mergeCell ref="C216:C230"/>
    <mergeCell ref="D216:D230"/>
    <mergeCell ref="E216:E230"/>
    <mergeCell ref="F216:F230"/>
    <mergeCell ref="I85:I103"/>
    <mergeCell ref="H85:H103"/>
    <mergeCell ref="G85:G103"/>
    <mergeCell ref="F85:F103"/>
    <mergeCell ref="E85:E103"/>
    <mergeCell ref="D85:D103"/>
    <mergeCell ref="C85:C103"/>
    <mergeCell ref="B85:B103"/>
    <mergeCell ref="A85:A103"/>
  </mergeCells>
  <hyperlinks>
    <hyperlink ref="B2" r:id="rId1" xr:uid="{FD3BF717-231E-4843-9163-9060E88EA2B8}"/>
    <hyperlink ref="B3" r:id="rId2" xr:uid="{8AE012A9-BFB1-4393-B490-F80FE42D01D4}"/>
    <hyperlink ref="B4" r:id="rId3" xr:uid="{AE5C71BB-D609-45F5-9BFA-992331090D69}"/>
    <hyperlink ref="B5" r:id="rId4" xr:uid="{29B112F2-71D5-4173-BE53-976204D4EC2F}"/>
    <hyperlink ref="B6" r:id="rId5" xr:uid="{5596D550-6E28-4198-9F67-892883007853}"/>
    <hyperlink ref="B7" r:id="rId6" xr:uid="{002EEB72-41A8-4ACC-9EF1-F578A60B1EC2}"/>
    <hyperlink ref="C7" r:id="rId7" xr:uid="{1D79F5EE-F213-4A90-A818-EF9DDF04FB42}"/>
    <hyperlink ref="B8" r:id="rId8" xr:uid="{AE599BAE-0713-42AA-9DD1-802A0E3FFBBF}"/>
    <hyperlink ref="B9" r:id="rId9" xr:uid="{1677C686-2F50-4DD5-BFB7-50DEA7B86AD4}"/>
    <hyperlink ref="B10" r:id="rId10" xr:uid="{B76AE8D3-7A77-4194-A72F-EA3C07130BB1}"/>
    <hyperlink ref="B11" r:id="rId11" xr:uid="{5CD5EA0A-436C-4BBE-BE87-4D8D29F1A9C3}"/>
    <hyperlink ref="B12" r:id="rId12" xr:uid="{DAA1AD0A-2E97-40FB-B9DB-A796BE52BC91}"/>
    <hyperlink ref="B13" r:id="rId13" xr:uid="{ADD7EDAC-D1D5-4462-91A0-1B1AAB3E58D5}"/>
    <hyperlink ref="B14" r:id="rId14" xr:uid="{068F1AF3-BAF2-4ECF-B138-CCAB58AD59A0}"/>
    <hyperlink ref="B15" r:id="rId15" xr:uid="{989D863D-593B-4669-8638-6904C95806A9}"/>
    <hyperlink ref="B16" r:id="rId16" xr:uid="{080E8894-9629-44EE-AC24-FCC131F28E96}"/>
    <hyperlink ref="B17" r:id="rId17" xr:uid="{562B3BCE-9428-4B52-AFD6-7263CF469494}"/>
    <hyperlink ref="C17" r:id="rId18" xr:uid="{E775E992-B63A-4E24-8394-B93AC2996D2F}"/>
    <hyperlink ref="B18" r:id="rId19" xr:uid="{26759FBB-02A7-44F2-99F8-B6D3C7BE65CF}"/>
    <hyperlink ref="B22" r:id="rId20" xr:uid="{80DADAF7-84BE-4D6C-8EF6-DF6285815610}"/>
    <hyperlink ref="B23" r:id="rId21" xr:uid="{B0B068D5-7761-4DCF-9C97-233A0A8CE7C7}"/>
    <hyperlink ref="B24" r:id="rId22" xr:uid="{80CC35EA-3ADE-4463-9550-04830B4D7A3B}"/>
    <hyperlink ref="B25" r:id="rId23" xr:uid="{435F025D-D743-4AD4-8620-A79FCF31631C}"/>
    <hyperlink ref="B26" r:id="rId24" xr:uid="{DAEB2447-E322-44B9-87EA-610E575F1088}"/>
    <hyperlink ref="B27" r:id="rId25" xr:uid="{A6DDF67D-45E8-47A6-BCD5-A91BF753C84E}"/>
    <hyperlink ref="B28" r:id="rId26" xr:uid="{2061654D-64B4-423A-B6AB-837A0969B02C}"/>
    <hyperlink ref="B29" r:id="rId27" xr:uid="{59E57605-7DE7-49C1-8768-4D97316BC9ED}"/>
    <hyperlink ref="B30" r:id="rId28" xr:uid="{98F66F96-F410-4777-9A5D-BEDFF41E2877}"/>
    <hyperlink ref="B31" r:id="rId29" xr:uid="{01E790F5-55A6-4857-8CF5-ECB16B3BD69F}"/>
    <hyperlink ref="B32" r:id="rId30" xr:uid="{188D8048-5684-41AC-8100-CAB159107C36}"/>
    <hyperlink ref="B33" r:id="rId31" xr:uid="{99D0EF37-4BC8-4920-9CFA-E869D60E6E4E}"/>
    <hyperlink ref="B34" r:id="rId32" xr:uid="{44BB9082-93AA-4C52-B1C9-236476E01805}"/>
    <hyperlink ref="B35" r:id="rId33" xr:uid="{3384E8BC-C255-4152-B14F-EACD7A878DFD}"/>
    <hyperlink ref="B36" r:id="rId34" xr:uid="{0F9FA08C-00F3-4749-9B0B-58CB1174F3C4}"/>
    <hyperlink ref="B37" r:id="rId35" xr:uid="{7A9A78A4-BD7E-497E-BE88-2E5CB10DAB6A}"/>
    <hyperlink ref="B38" r:id="rId36" xr:uid="{596B8A98-46CE-40DA-8FA7-5379DD9A8E26}"/>
    <hyperlink ref="B39" r:id="rId37" xr:uid="{083A19A8-6178-4F36-B2A3-9C4DD711909E}"/>
    <hyperlink ref="B40" r:id="rId38" xr:uid="{CA768DE7-6833-4E37-A098-F900F79253CF}"/>
    <hyperlink ref="B41" r:id="rId39" xr:uid="{94FEAEE2-3529-412E-9F78-2A7350A99BFD}"/>
    <hyperlink ref="B42" r:id="rId40" xr:uid="{6CE8F669-C6CE-4529-8AF9-674E9FA413A6}"/>
    <hyperlink ref="B50" r:id="rId41" xr:uid="{8DC53FB1-1C77-4F30-B93F-96F86B343649}"/>
    <hyperlink ref="B51" r:id="rId42" xr:uid="{86852C6A-6F94-4F9A-8AA4-3FB2E87A1D36}"/>
    <hyperlink ref="B52" r:id="rId43" xr:uid="{D5B16B18-E873-487E-837F-DFDA3F8EECD8}"/>
    <hyperlink ref="B53" r:id="rId44" xr:uid="{42C0584C-E5DB-4B33-8C03-0D3D584CB5F1}"/>
    <hyperlink ref="B54" r:id="rId45" xr:uid="{5104DC9C-A5FC-4EB6-833E-77E10DBC64A2}"/>
    <hyperlink ref="B55" r:id="rId46" xr:uid="{9DEE38E5-E36C-4845-931C-C62043B077AE}"/>
    <hyperlink ref="B56" r:id="rId47" xr:uid="{D57E441E-1889-4F65-97A9-E747AEADACF2}"/>
    <hyperlink ref="B57" r:id="rId48" xr:uid="{CBB82A5E-7604-4DAE-AF3E-F2294138F918}"/>
    <hyperlink ref="B58" r:id="rId49" xr:uid="{0DA8BD76-D569-46E1-A461-104F2107429C}"/>
    <hyperlink ref="B59" r:id="rId50" xr:uid="{237469F9-D39F-40D4-9017-14F79A20A3A4}"/>
    <hyperlink ref="B60" r:id="rId51" xr:uid="{B3DCA60A-928B-4900-A8EE-2AF8E4CF1FD2}"/>
    <hyperlink ref="B61" r:id="rId52" xr:uid="{6B438D8C-E67A-45EC-8E47-CC6F1F591062}"/>
    <hyperlink ref="B62" r:id="rId53" xr:uid="{04D2B640-04C1-4305-AA8A-50D510D6E158}"/>
    <hyperlink ref="B63" r:id="rId54" xr:uid="{91336DEF-6F90-4B07-91A2-7D0385E0C61A}"/>
    <hyperlink ref="B64" r:id="rId55" xr:uid="{72EB078C-A619-4FFE-867D-022EBFFD86DE}"/>
    <hyperlink ref="B65" r:id="rId56" xr:uid="{CF0FEEF9-796C-4C4C-9949-496EDD7BB077}"/>
    <hyperlink ref="B66" r:id="rId57" xr:uid="{3131E236-FDA1-4ACE-9480-57F6592376DE}"/>
    <hyperlink ref="B67" r:id="rId58" xr:uid="{5A689237-2607-4D44-B709-1DA2C1DB6B38}"/>
    <hyperlink ref="B68" r:id="rId59" xr:uid="{24008E7C-9658-482D-9D1C-23D188572892}"/>
    <hyperlink ref="C66" r:id="rId60" xr:uid="{4D818734-ACA1-436D-AE0C-4D00AF65F27D}"/>
    <hyperlink ref="B69" r:id="rId61" xr:uid="{C1DF57A9-E174-4E23-BD0C-E319ACF0A1D1}"/>
    <hyperlink ref="C69" r:id="rId62" xr:uid="{4F7AFC6F-A554-48B2-B55A-65EE5A6022D2}"/>
    <hyperlink ref="B70" r:id="rId63" xr:uid="{36362308-B02E-46E6-A220-34D88695FAC1}"/>
    <hyperlink ref="B71" r:id="rId64" xr:uid="{73B5D350-5C49-4D54-8528-E0D50C745C4A}"/>
    <hyperlink ref="C70" r:id="rId65" xr:uid="{F8FEA09F-5A37-46DB-B2E2-6F3F00F1DD1B}"/>
    <hyperlink ref="B72" r:id="rId66" xr:uid="{4C3FEC1D-0A12-4DED-9569-6F30AB0D2D12}"/>
    <hyperlink ref="B73" r:id="rId67" xr:uid="{8D66A8EC-357C-4DAC-BE4A-D438BCFDCCFF}"/>
    <hyperlink ref="B74" r:id="rId68" xr:uid="{7862ABDE-28F6-4E67-9B40-5118EB6B8D9D}"/>
    <hyperlink ref="B75" r:id="rId69" xr:uid="{9180FB71-C92C-4E64-9969-50E71F2B2D02}"/>
    <hyperlink ref="B76" r:id="rId70" xr:uid="{80653676-8D7F-4C22-BAB6-A7448F84E1CC}"/>
    <hyperlink ref="B77" r:id="rId71" xr:uid="{0F38CC5D-53B1-4E8B-845C-12C9E8EDCFE4}"/>
    <hyperlink ref="B78" r:id="rId72" xr:uid="{662855CE-2539-450C-BE79-D064549ECD3D}"/>
    <hyperlink ref="B79" r:id="rId73" xr:uid="{79165880-C998-49E3-9DD9-0B40888F7EF6}"/>
    <hyperlink ref="B80" r:id="rId74" xr:uid="{3BF05D3D-07FC-499A-BB32-EC5C2E37D5BC}"/>
    <hyperlink ref="C82" r:id="rId75" xr:uid="{C562285C-D085-4BCC-A73D-0FC337F0B057}"/>
    <hyperlink ref="B82" r:id="rId76" xr:uid="{72D34BF2-423F-41EF-82C2-CC78704E9A56}"/>
    <hyperlink ref="B83" r:id="rId77" xr:uid="{77C397FA-5974-4C4E-99C0-17C38212816C}"/>
    <hyperlink ref="B84" r:id="rId78" xr:uid="{4CAC53E4-7F3C-46E2-85D1-269A81B9CB3C}"/>
    <hyperlink ref="C84" r:id="rId79" xr:uid="{8818517C-2F9F-4F86-B19E-2321E3B29872}"/>
    <hyperlink ref="B85" r:id="rId80" xr:uid="{81099DEB-7E83-443D-8393-AAC8C441BB88}"/>
    <hyperlink ref="B104" r:id="rId81" xr:uid="{CE5FD581-560E-415D-9E75-831DEC3592FA}"/>
    <hyperlink ref="B105" r:id="rId82" xr:uid="{0A7983CF-1F96-428E-B3D3-5A3867D4585A}"/>
    <hyperlink ref="B106" r:id="rId83" xr:uid="{E5D8DB73-7DE0-4850-9627-C43E5DD8B1DA}"/>
    <hyperlink ref="B107" r:id="rId84" xr:uid="{3DA4A39B-6F3E-4F98-AA98-22883F7D060E}"/>
    <hyperlink ref="B108" r:id="rId85" xr:uid="{86E767E6-1C6B-46C5-87ED-5B7E74CCF16C}"/>
    <hyperlink ref="B109" r:id="rId86" xr:uid="{875060FA-0732-4ED7-B4F0-190A3417E400}"/>
    <hyperlink ref="B110" r:id="rId87" xr:uid="{DEA58578-1968-4B08-8821-EDEF34CD4656}"/>
    <hyperlink ref="C110" r:id="rId88" xr:uid="{5C986DC1-8C77-4044-8BCA-9A11FB4E83EF}"/>
    <hyperlink ref="B111" r:id="rId89" xr:uid="{0CDDB93A-F77F-419F-936B-8FD6204C2F32}"/>
    <hyperlink ref="C111" r:id="rId90" xr:uid="{16DB3CF7-AA8A-4D05-9B6D-6FCBBD03DE8C}"/>
    <hyperlink ref="B112" r:id="rId91" xr:uid="{267DC007-C843-41A0-85C3-DDE5A254BFFE}"/>
    <hyperlink ref="B116" r:id="rId92" xr:uid="{67E79C60-3AFC-49A4-A2AF-A4E473B50A52}"/>
    <hyperlink ref="B117" r:id="rId93" xr:uid="{755F74A0-8AD3-4E9F-A3B6-9E97EB56816D}"/>
    <hyperlink ref="B118" r:id="rId94" xr:uid="{DBA4CA1F-6C68-468D-9A8A-057C6E004D44}"/>
    <hyperlink ref="B125:B126" r:id="rId95" display="FPB-03308" xr:uid="{EC6B7717-7150-4619-97EC-6F4306D4B27A}"/>
    <hyperlink ref="B127" r:id="rId96" xr:uid="{C195B4C7-C4EC-4CA7-B09C-1E220B3C0228}"/>
    <hyperlink ref="B128" r:id="rId97" xr:uid="{8414D15C-9EB5-4140-B7F5-249861026B02}"/>
    <hyperlink ref="B129" r:id="rId98" xr:uid="{55AECC25-E29D-4C2B-B05F-91B7D9E70DB2}"/>
    <hyperlink ref="B130" r:id="rId99" xr:uid="{D9677185-0F1F-4D42-916C-9287237F35CE}"/>
    <hyperlink ref="B133:B147" r:id="rId100" display="FPB-03313" xr:uid="{037D7453-6FA6-4D8E-B886-903AA66D0C5B}"/>
    <hyperlink ref="B148:B166" r:id="rId101" display="FPB-03314" xr:uid="{91533A4E-3FD3-44FB-8B45-FF55F91480BD}"/>
    <hyperlink ref="B167" r:id="rId102" xr:uid="{7EA4610A-0B66-4B27-AACB-8D0A07CD03EB}"/>
    <hyperlink ref="B168" r:id="rId103" xr:uid="{3821CF92-8E86-46BB-AA7A-CB37BF9AC076}"/>
    <hyperlink ref="B174" r:id="rId104" xr:uid="{F526404C-46FF-4E92-8D6B-48345E6D8EB3}"/>
    <hyperlink ref="B175" r:id="rId105" xr:uid="{385822FE-4017-4261-87A4-EDD6B400F969}"/>
    <hyperlink ref="B176" r:id="rId106" xr:uid="{68861D73-710A-49B7-9354-A56C2DDAE6C1}"/>
    <hyperlink ref="B177" r:id="rId107" xr:uid="{2E331DB3-442F-4B1A-9690-53AD4BBAC266}"/>
    <hyperlink ref="B178" r:id="rId108" xr:uid="{F1B05539-9BB0-4E87-AEC9-8C9E032291C5}"/>
    <hyperlink ref="B179" r:id="rId109" xr:uid="{096CF2E0-7A13-410D-9AF1-C34E1B574C1A}"/>
    <hyperlink ref="B181" r:id="rId110" display="FPB-03323" xr:uid="{08834071-1692-4820-B149-BE165E681731}"/>
    <hyperlink ref="B180" r:id="rId111" xr:uid="{4B19F6B8-0532-427C-B2B9-3E4E4F986A91}"/>
    <hyperlink ref="B183" r:id="rId112" display="FPB-03325" xr:uid="{7E769B3C-D9A6-461E-888A-3FE3E05E7874}"/>
    <hyperlink ref="B182" r:id="rId113" display="FPB-03326" xr:uid="{3FD20EF3-85DF-4B9E-8996-D2FF5986ACE2}"/>
    <hyperlink ref="B184" r:id="rId114" xr:uid="{30B32264-0C9E-4007-AF9A-8A03AE675EA7}"/>
    <hyperlink ref="B185" r:id="rId115" xr:uid="{82EF5356-55C7-496A-A1EC-84D8FD34A5F3}"/>
    <hyperlink ref="B186" r:id="rId116" xr:uid="{218E3024-8C19-49F4-82B6-0757F5F8DD0B}"/>
    <hyperlink ref="B190" r:id="rId117" xr:uid="{946B3393-D938-4FD7-961C-77FD99AA91B1}"/>
    <hyperlink ref="B191" r:id="rId118" xr:uid="{D6318D6A-3D0E-4702-9F81-69424059764E}"/>
    <hyperlink ref="B211" r:id="rId119" xr:uid="{F8CC1E4C-AA50-4708-9426-D8394B520096}"/>
    <hyperlink ref="B212" r:id="rId120" xr:uid="{60179B6B-38B1-4392-9E95-95E63F3D4AEC}"/>
    <hyperlink ref="B213" r:id="rId121" xr:uid="{8EA01466-E99C-4190-8B1F-A211357561AC}"/>
    <hyperlink ref="B214" r:id="rId122" xr:uid="{647AE433-ACA2-4D30-88B1-DBB27177F4B3}"/>
    <hyperlink ref="B216" r:id="rId123" xr:uid="{579D85D3-A8A0-459A-A516-0B9521AF2ADB}"/>
    <hyperlink ref="B231:B237" r:id="rId124" display="FPB-03337" xr:uid="{BF4D51D2-E0E1-4453-8646-375E1EC5116F}"/>
    <hyperlink ref="B238" r:id="rId125" xr:uid="{A68145B4-EBE6-4967-BCD5-4EB1C03CCDA6}"/>
    <hyperlink ref="B239" r:id="rId126" xr:uid="{18AB2325-7717-47E8-ADC6-810B6E6C4DFB}"/>
    <hyperlink ref="B240" r:id="rId127" xr:uid="{CEFDF2B1-E30D-4DE2-9410-EAEAD10A2998}"/>
    <hyperlink ref="C239" r:id="rId128" xr:uid="{CA9EC993-7C80-4425-9679-EEB68DECD065}"/>
    <hyperlink ref="B241" r:id="rId129" xr:uid="{98A5C370-C8D0-45EE-BCF1-707C480AF08E}"/>
    <hyperlink ref="B242" r:id="rId130" xr:uid="{57AD4880-D86F-4EC6-A1C1-6401F0FC5F35}"/>
    <hyperlink ref="B243" r:id="rId131" xr:uid="{8CD4EF74-C9E4-45EA-B8FF-A53B470FF924}"/>
    <hyperlink ref="B244" r:id="rId132" xr:uid="{632139F4-0D7A-4A3B-B325-A6B85A7CE558}"/>
    <hyperlink ref="B245" r:id="rId133" xr:uid="{C660BB6F-DF66-458F-99C9-02335BB24A5A}"/>
    <hyperlink ref="B246" r:id="rId134" xr:uid="{9C8705B6-2C0A-40B6-BF46-88C80FDD5860}"/>
    <hyperlink ref="B247" r:id="rId135" xr:uid="{539BB9BB-D603-4C32-9FC0-F2A29B607FD9}"/>
    <hyperlink ref="B248" r:id="rId136" xr:uid="{EA505D39-CE30-4D69-8D59-D61550CE1885}"/>
    <hyperlink ref="B249" r:id="rId137" xr:uid="{66FDCFE9-801D-4BA7-9F03-B8F525C4CFB0}"/>
    <hyperlink ref="B250" r:id="rId138" xr:uid="{8FB8B630-8527-451A-893E-ED2BFAA2F747}"/>
    <hyperlink ref="B251" r:id="rId139" xr:uid="{2D3F43B7-52BA-47F3-B228-450B116FBD82}"/>
    <hyperlink ref="B252" r:id="rId140" xr:uid="{A80F7D0E-E16E-452A-8E21-EC2C0781B5E7}"/>
    <hyperlink ref="B253" r:id="rId141" xr:uid="{40F4E817-E7B6-497B-BA6D-0C1ED46405F5}"/>
    <hyperlink ref="B254" r:id="rId142" xr:uid="{C8DCB480-9190-440B-AD65-E43D0656DC54}"/>
  </hyperlinks>
  <pageMargins left="0.7" right="0.7" top="0.75" bottom="0.75" header="0.3" footer="0.3"/>
  <pageSetup orientation="portrait" horizontalDpi="4294967293" r:id="rId14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E498-9EF3-479C-AE62-E32F98B2ABDC}">
  <sheetPr codeName="Hoja5"/>
  <dimension ref="A1:Q218"/>
  <sheetViews>
    <sheetView zoomScaleNormal="100" zoomScalePageLayoutView="85" workbookViewId="0">
      <pane xSplit="5" ySplit="1" topLeftCell="F2" activePane="bottomRight" state="frozen"/>
      <selection pane="topRight" activeCell="F1" sqref="F1"/>
      <selection pane="bottomLeft" activeCell="A9" sqref="A9"/>
      <selection pane="bottomRight"/>
    </sheetView>
  </sheetViews>
  <sheetFormatPr baseColWidth="10" defaultColWidth="24.85546875" defaultRowHeight="15.75" x14ac:dyDescent="0.25"/>
  <cols>
    <col min="1" max="1" width="11.5703125" style="207" bestFit="1" customWidth="1"/>
    <col min="2" max="2" width="10.85546875" style="207" bestFit="1" customWidth="1"/>
    <col min="3" max="3" width="26.140625" style="233" bestFit="1" customWidth="1"/>
    <col min="4" max="4" width="17.140625" style="207" bestFit="1" customWidth="1"/>
    <col min="5" max="5" width="70.140625" style="207" bestFit="1" customWidth="1"/>
    <col min="6" max="6" width="89.42578125" style="207" bestFit="1" customWidth="1"/>
    <col min="7" max="7" width="17.5703125" style="207" bestFit="1" customWidth="1"/>
    <col min="8" max="8" width="17.28515625" style="207" bestFit="1" customWidth="1"/>
    <col min="9" max="9" width="13.28515625" style="233" bestFit="1" customWidth="1"/>
    <col min="10" max="10" width="15" style="207" bestFit="1" customWidth="1"/>
    <col min="11" max="11" width="16.28515625" style="207" bestFit="1" customWidth="1"/>
    <col min="12" max="12" width="15" style="207" bestFit="1" customWidth="1"/>
    <col min="13" max="13" width="9.5703125" style="207" bestFit="1" customWidth="1"/>
    <col min="14" max="14" width="15" style="207" bestFit="1" customWidth="1"/>
    <col min="15" max="15" width="18.7109375" style="207" bestFit="1" customWidth="1"/>
    <col min="16" max="16" width="52.5703125" style="15" bestFit="1" customWidth="1"/>
    <col min="17" max="17" width="47.28515625" style="207" bestFit="1" customWidth="1"/>
    <col min="18" max="16384" width="24.85546875" style="207"/>
  </cols>
  <sheetData>
    <row r="1" spans="1:17" ht="33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</row>
    <row r="2" spans="1:17" x14ac:dyDescent="0.25">
      <c r="A2" s="158">
        <v>1646</v>
      </c>
      <c r="B2" s="100" t="s">
        <v>17</v>
      </c>
      <c r="C2" s="196" t="s">
        <v>18</v>
      </c>
      <c r="D2" s="75">
        <v>344</v>
      </c>
      <c r="E2" s="107" t="s">
        <v>19</v>
      </c>
      <c r="F2" s="107" t="s">
        <v>20</v>
      </c>
      <c r="G2" s="161">
        <v>43831</v>
      </c>
      <c r="H2" s="161">
        <v>43832</v>
      </c>
      <c r="I2" s="208">
        <f>H2+30</f>
        <v>43862</v>
      </c>
      <c r="J2" s="209">
        <v>14300000</v>
      </c>
      <c r="K2" s="210">
        <v>2717000</v>
      </c>
      <c r="L2" s="211">
        <f>J2+K2</f>
        <v>17017000</v>
      </c>
      <c r="M2" s="107" t="s">
        <v>21</v>
      </c>
      <c r="N2" s="212">
        <f>J2</f>
        <v>14300000</v>
      </c>
      <c r="O2" s="107" t="s">
        <v>22</v>
      </c>
      <c r="P2" s="78">
        <v>3075</v>
      </c>
    </row>
    <row r="3" spans="1:17" x14ac:dyDescent="0.25">
      <c r="A3" s="158">
        <v>1647</v>
      </c>
      <c r="B3" s="100" t="s">
        <v>23</v>
      </c>
      <c r="C3" s="196" t="s">
        <v>18</v>
      </c>
      <c r="D3" s="75" t="s">
        <v>25</v>
      </c>
      <c r="E3" s="35" t="s">
        <v>26</v>
      </c>
      <c r="F3" s="35" t="s">
        <v>27</v>
      </c>
      <c r="G3" s="161">
        <v>43832</v>
      </c>
      <c r="H3" s="161">
        <v>43833</v>
      </c>
      <c r="I3" s="208">
        <f>H3+30</f>
        <v>43863</v>
      </c>
      <c r="J3" s="199">
        <v>3800000</v>
      </c>
      <c r="K3" s="210">
        <v>722000</v>
      </c>
      <c r="L3" s="211">
        <f>J3+K3</f>
        <v>4522000</v>
      </c>
      <c r="M3" s="107" t="s">
        <v>28</v>
      </c>
      <c r="N3" s="212">
        <f t="shared" ref="N3:N12" si="0">J3</f>
        <v>3800000</v>
      </c>
      <c r="O3" s="107" t="s">
        <v>29</v>
      </c>
      <c r="P3" s="78">
        <v>3076</v>
      </c>
    </row>
    <row r="4" spans="1:17" x14ac:dyDescent="0.25">
      <c r="A4" s="158">
        <v>1648</v>
      </c>
      <c r="B4" s="100" t="s">
        <v>30</v>
      </c>
      <c r="C4" s="196" t="s">
        <v>18</v>
      </c>
      <c r="D4" s="75" t="s">
        <v>32</v>
      </c>
      <c r="E4" s="35" t="s">
        <v>33</v>
      </c>
      <c r="F4" s="35" t="s">
        <v>34</v>
      </c>
      <c r="G4" s="161">
        <v>43832</v>
      </c>
      <c r="H4" s="161">
        <v>43833</v>
      </c>
      <c r="I4" s="208">
        <f>H4+30</f>
        <v>43863</v>
      </c>
      <c r="J4" s="199">
        <v>68777708</v>
      </c>
      <c r="K4" s="210">
        <v>13067765</v>
      </c>
      <c r="L4" s="211">
        <f>J4+K4</f>
        <v>81845473</v>
      </c>
      <c r="M4" s="107" t="s">
        <v>35</v>
      </c>
      <c r="N4" s="212">
        <f t="shared" si="0"/>
        <v>68777708</v>
      </c>
      <c r="O4" s="107" t="s">
        <v>36</v>
      </c>
      <c r="P4" s="78">
        <v>3077</v>
      </c>
    </row>
    <row r="5" spans="1:17" x14ac:dyDescent="0.25">
      <c r="A5" s="158">
        <v>1649</v>
      </c>
      <c r="B5" s="100" t="s">
        <v>37</v>
      </c>
      <c r="C5" s="196" t="s">
        <v>18</v>
      </c>
      <c r="D5" s="75" t="s">
        <v>38</v>
      </c>
      <c r="E5" s="35" t="s">
        <v>39</v>
      </c>
      <c r="F5" s="35" t="s">
        <v>40</v>
      </c>
      <c r="G5" s="161">
        <v>43832</v>
      </c>
      <c r="H5" s="161">
        <v>43833</v>
      </c>
      <c r="I5" s="208">
        <f>H5+30</f>
        <v>43863</v>
      </c>
      <c r="J5" s="199">
        <v>3640000</v>
      </c>
      <c r="K5" s="210">
        <v>691600</v>
      </c>
      <c r="L5" s="211">
        <f>J5+K5</f>
        <v>4331600</v>
      </c>
      <c r="M5" s="107" t="s">
        <v>21</v>
      </c>
      <c r="N5" s="212">
        <f t="shared" si="0"/>
        <v>3640000</v>
      </c>
      <c r="O5" s="107" t="s">
        <v>22</v>
      </c>
      <c r="P5" s="78">
        <v>3078</v>
      </c>
    </row>
    <row r="6" spans="1:17" x14ac:dyDescent="0.25">
      <c r="A6" s="158">
        <v>1650</v>
      </c>
      <c r="B6" s="100" t="s">
        <v>41</v>
      </c>
      <c r="C6" s="196" t="s">
        <v>18</v>
      </c>
      <c r="D6" s="75" t="s">
        <v>42</v>
      </c>
      <c r="E6" s="35" t="s">
        <v>33</v>
      </c>
      <c r="F6" s="35" t="s">
        <v>43</v>
      </c>
      <c r="G6" s="161">
        <v>43832</v>
      </c>
      <c r="H6" s="161">
        <v>43833</v>
      </c>
      <c r="I6" s="198">
        <f>H6+30</f>
        <v>43863</v>
      </c>
      <c r="J6" s="199">
        <v>5460000</v>
      </c>
      <c r="K6" s="213">
        <v>1037400</v>
      </c>
      <c r="L6" s="212">
        <f>J6+K6</f>
        <v>6497400</v>
      </c>
      <c r="M6" s="107" t="s">
        <v>44</v>
      </c>
      <c r="N6" s="212">
        <f t="shared" si="0"/>
        <v>5460000</v>
      </c>
      <c r="O6" s="107" t="s">
        <v>36</v>
      </c>
      <c r="P6" s="214">
        <v>3079</v>
      </c>
      <c r="Q6" s="215" t="s">
        <v>45</v>
      </c>
    </row>
    <row r="7" spans="1:17" x14ac:dyDescent="0.25">
      <c r="A7" s="158">
        <v>1651</v>
      </c>
      <c r="B7" s="100" t="s">
        <v>46</v>
      </c>
      <c r="C7" s="196" t="s">
        <v>18</v>
      </c>
      <c r="D7" s="75">
        <v>44887</v>
      </c>
      <c r="E7" s="35" t="s">
        <v>1746</v>
      </c>
      <c r="F7" s="35" t="s">
        <v>48</v>
      </c>
      <c r="G7" s="161">
        <v>43833</v>
      </c>
      <c r="H7" s="161">
        <v>43837</v>
      </c>
      <c r="I7" s="198">
        <f t="shared" ref="I7:I12" si="1">H7+30</f>
        <v>43867</v>
      </c>
      <c r="J7" s="199">
        <v>691351</v>
      </c>
      <c r="K7" s="213">
        <v>131357</v>
      </c>
      <c r="L7" s="212">
        <f t="shared" ref="L7:L12" si="2">J7+K7</f>
        <v>822708</v>
      </c>
      <c r="M7" s="107" t="s">
        <v>49</v>
      </c>
      <c r="N7" s="212">
        <f t="shared" si="0"/>
        <v>691351</v>
      </c>
      <c r="O7" s="107" t="s">
        <v>1766</v>
      </c>
      <c r="P7" s="216">
        <v>3080</v>
      </c>
    </row>
    <row r="8" spans="1:17" x14ac:dyDescent="0.25">
      <c r="A8" s="158">
        <v>1652</v>
      </c>
      <c r="B8" s="100" t="s">
        <v>51</v>
      </c>
      <c r="C8" s="196" t="s">
        <v>24</v>
      </c>
      <c r="D8" s="75">
        <v>10878</v>
      </c>
      <c r="E8" s="35" t="s">
        <v>52</v>
      </c>
      <c r="F8" s="35" t="s">
        <v>53</v>
      </c>
      <c r="G8" s="161">
        <v>43831</v>
      </c>
      <c r="H8" s="161">
        <v>43837</v>
      </c>
      <c r="I8" s="198">
        <f t="shared" si="1"/>
        <v>43867</v>
      </c>
      <c r="J8" s="199">
        <v>300000</v>
      </c>
      <c r="K8" s="213">
        <v>57000</v>
      </c>
      <c r="L8" s="212">
        <f t="shared" si="2"/>
        <v>357000</v>
      </c>
      <c r="M8" s="107" t="s">
        <v>54</v>
      </c>
      <c r="N8" s="212">
        <f t="shared" si="0"/>
        <v>300000</v>
      </c>
      <c r="O8" s="107" t="s">
        <v>55</v>
      </c>
      <c r="P8" s="217">
        <v>3081</v>
      </c>
    </row>
    <row r="9" spans="1:17" x14ac:dyDescent="0.25">
      <c r="A9" s="158">
        <v>1653</v>
      </c>
      <c r="B9" s="100" t="s">
        <v>56</v>
      </c>
      <c r="C9" s="196" t="s">
        <v>24</v>
      </c>
      <c r="D9" s="75">
        <v>2970</v>
      </c>
      <c r="E9" s="35" t="s">
        <v>58</v>
      </c>
      <c r="F9" s="35" t="s">
        <v>59</v>
      </c>
      <c r="G9" s="161">
        <v>43832</v>
      </c>
      <c r="H9" s="161">
        <v>43837</v>
      </c>
      <c r="I9" s="198">
        <f t="shared" si="1"/>
        <v>43867</v>
      </c>
      <c r="J9" s="199">
        <v>25000000</v>
      </c>
      <c r="K9" s="213">
        <v>4750000</v>
      </c>
      <c r="L9" s="212">
        <f t="shared" si="2"/>
        <v>29750000</v>
      </c>
      <c r="M9" s="107" t="s">
        <v>60</v>
      </c>
      <c r="N9" s="212">
        <f t="shared" si="0"/>
        <v>25000000</v>
      </c>
      <c r="O9" s="107" t="s">
        <v>55</v>
      </c>
      <c r="P9" s="217">
        <v>3082</v>
      </c>
    </row>
    <row r="10" spans="1:17" x14ac:dyDescent="0.25">
      <c r="A10" s="158">
        <v>1654</v>
      </c>
      <c r="B10" s="100" t="s">
        <v>61</v>
      </c>
      <c r="C10" s="196" t="s">
        <v>62</v>
      </c>
      <c r="D10" s="75" t="s">
        <v>63</v>
      </c>
      <c r="E10" s="35" t="s">
        <v>58</v>
      </c>
      <c r="F10" s="35" t="s">
        <v>64</v>
      </c>
      <c r="G10" s="161">
        <v>43832</v>
      </c>
      <c r="H10" s="161">
        <v>43837</v>
      </c>
      <c r="I10" s="198">
        <f t="shared" si="1"/>
        <v>43867</v>
      </c>
      <c r="J10" s="199">
        <v>4021000</v>
      </c>
      <c r="K10" s="213"/>
      <c r="L10" s="212">
        <f t="shared" si="2"/>
        <v>4021000</v>
      </c>
      <c r="M10" s="107" t="s">
        <v>65</v>
      </c>
      <c r="N10" s="212">
        <f t="shared" si="0"/>
        <v>4021000</v>
      </c>
      <c r="O10" s="107" t="s">
        <v>65</v>
      </c>
      <c r="P10" s="218"/>
    </row>
    <row r="11" spans="1:17" x14ac:dyDescent="0.25">
      <c r="A11" s="158">
        <v>1655</v>
      </c>
      <c r="B11" s="100" t="s">
        <v>61</v>
      </c>
      <c r="C11" s="196" t="s">
        <v>18</v>
      </c>
      <c r="D11" s="75">
        <v>2971</v>
      </c>
      <c r="E11" s="35" t="s">
        <v>58</v>
      </c>
      <c r="F11" s="35" t="s">
        <v>66</v>
      </c>
      <c r="G11" s="161">
        <v>43832</v>
      </c>
      <c r="H11" s="161">
        <v>43837</v>
      </c>
      <c r="I11" s="198">
        <f t="shared" si="1"/>
        <v>43867</v>
      </c>
      <c r="J11" s="199">
        <v>1664715</v>
      </c>
      <c r="K11" s="213"/>
      <c r="L11" s="212">
        <f t="shared" si="2"/>
        <v>1664715</v>
      </c>
      <c r="M11" s="107" t="s">
        <v>60</v>
      </c>
      <c r="N11" s="212">
        <f t="shared" si="0"/>
        <v>1664715</v>
      </c>
      <c r="O11" s="107" t="s">
        <v>55</v>
      </c>
      <c r="P11" s="217">
        <v>3083</v>
      </c>
    </row>
    <row r="12" spans="1:17" x14ac:dyDescent="0.25">
      <c r="A12" s="158">
        <v>1656</v>
      </c>
      <c r="B12" s="100" t="s">
        <v>67</v>
      </c>
      <c r="C12" s="196" t="s">
        <v>18</v>
      </c>
      <c r="D12" s="75">
        <v>16144857</v>
      </c>
      <c r="E12" s="35" t="s">
        <v>68</v>
      </c>
      <c r="F12" s="35" t="s">
        <v>69</v>
      </c>
      <c r="G12" s="161">
        <v>43833</v>
      </c>
      <c r="H12" s="161">
        <v>43837</v>
      </c>
      <c r="I12" s="198">
        <f t="shared" si="1"/>
        <v>43867</v>
      </c>
      <c r="J12" s="199">
        <v>56329</v>
      </c>
      <c r="K12" s="213"/>
      <c r="L12" s="212">
        <f t="shared" si="2"/>
        <v>56329</v>
      </c>
      <c r="M12" s="107" t="s">
        <v>54</v>
      </c>
      <c r="N12" s="212">
        <f t="shared" si="0"/>
        <v>56329</v>
      </c>
      <c r="O12" s="107" t="s">
        <v>55</v>
      </c>
      <c r="P12" s="217">
        <v>3084</v>
      </c>
    </row>
    <row r="13" spans="1:17" x14ac:dyDescent="0.25">
      <c r="A13" s="158">
        <v>1657</v>
      </c>
      <c r="B13" s="219" t="s">
        <v>70</v>
      </c>
      <c r="C13" s="188" t="s">
        <v>24</v>
      </c>
      <c r="D13" s="75">
        <v>7779</v>
      </c>
      <c r="E13" s="35" t="s">
        <v>71</v>
      </c>
      <c r="F13" s="35" t="s">
        <v>72</v>
      </c>
      <c r="G13" s="161">
        <v>43837</v>
      </c>
      <c r="H13" s="161">
        <v>43838</v>
      </c>
      <c r="I13" s="198">
        <f>H13+30</f>
        <v>43868</v>
      </c>
      <c r="J13" s="199">
        <v>566371</v>
      </c>
      <c r="K13" s="220">
        <v>107610</v>
      </c>
      <c r="L13" s="212">
        <f t="shared" ref="L13:L35" si="3">J13+K13</f>
        <v>673981</v>
      </c>
      <c r="M13" s="107" t="s">
        <v>73</v>
      </c>
      <c r="N13" s="212">
        <f t="shared" ref="N13:N34" si="4">J13</f>
        <v>566371</v>
      </c>
      <c r="O13" s="107" t="s">
        <v>36</v>
      </c>
      <c r="P13" s="217">
        <v>3085</v>
      </c>
    </row>
    <row r="14" spans="1:17" x14ac:dyDescent="0.25">
      <c r="A14" s="158">
        <v>1658</v>
      </c>
      <c r="B14" s="219" t="s">
        <v>74</v>
      </c>
      <c r="C14" s="188" t="s">
        <v>24</v>
      </c>
      <c r="D14" s="75" t="s">
        <v>1767</v>
      </c>
      <c r="E14" s="35" t="s">
        <v>71</v>
      </c>
      <c r="F14" s="35" t="s">
        <v>75</v>
      </c>
      <c r="G14" s="161">
        <v>43837</v>
      </c>
      <c r="H14" s="161">
        <v>43838</v>
      </c>
      <c r="I14" s="198">
        <f>H14+30</f>
        <v>43868</v>
      </c>
      <c r="J14" s="199">
        <v>583066</v>
      </c>
      <c r="K14" s="220">
        <v>110782</v>
      </c>
      <c r="L14" s="212">
        <f t="shared" si="3"/>
        <v>693848</v>
      </c>
      <c r="M14" s="107" t="s">
        <v>73</v>
      </c>
      <c r="N14" s="212">
        <f t="shared" si="4"/>
        <v>583066</v>
      </c>
      <c r="O14" s="107" t="s">
        <v>36</v>
      </c>
      <c r="P14" s="217">
        <v>3086</v>
      </c>
    </row>
    <row r="15" spans="1:17" x14ac:dyDescent="0.25">
      <c r="A15" s="158">
        <v>1659</v>
      </c>
      <c r="B15" s="219" t="s">
        <v>76</v>
      </c>
      <c r="C15" s="196" t="s">
        <v>18</v>
      </c>
      <c r="D15" s="75">
        <v>33541</v>
      </c>
      <c r="E15" s="35" t="s">
        <v>77</v>
      </c>
      <c r="F15" s="35" t="s">
        <v>78</v>
      </c>
      <c r="G15" s="161">
        <v>43838</v>
      </c>
      <c r="H15" s="161">
        <v>43838</v>
      </c>
      <c r="I15" s="198">
        <f>H15+30</f>
        <v>43868</v>
      </c>
      <c r="J15" s="199">
        <v>3180000</v>
      </c>
      <c r="K15" s="220"/>
      <c r="L15" s="212">
        <f t="shared" si="3"/>
        <v>3180000</v>
      </c>
      <c r="M15" s="107" t="s">
        <v>79</v>
      </c>
      <c r="N15" s="212">
        <f t="shared" si="4"/>
        <v>3180000</v>
      </c>
      <c r="O15" s="107" t="s">
        <v>55</v>
      </c>
      <c r="P15" s="217">
        <v>3087</v>
      </c>
    </row>
    <row r="16" spans="1:17" x14ac:dyDescent="0.25">
      <c r="A16" s="158">
        <v>1660</v>
      </c>
      <c r="B16" s="219" t="s">
        <v>80</v>
      </c>
      <c r="C16" s="196" t="s">
        <v>18</v>
      </c>
      <c r="D16" s="75">
        <v>131</v>
      </c>
      <c r="E16" s="35" t="s">
        <v>1504</v>
      </c>
      <c r="F16" s="35" t="s">
        <v>82</v>
      </c>
      <c r="G16" s="161">
        <v>43831</v>
      </c>
      <c r="H16" s="161">
        <v>43838</v>
      </c>
      <c r="I16" s="198">
        <f>H16+30</f>
        <v>43868</v>
      </c>
      <c r="J16" s="199">
        <v>1800000</v>
      </c>
      <c r="K16" s="220">
        <v>342000</v>
      </c>
      <c r="L16" s="212">
        <f t="shared" si="3"/>
        <v>2142000</v>
      </c>
      <c r="M16" s="107" t="s">
        <v>28</v>
      </c>
      <c r="N16" s="212">
        <f t="shared" si="4"/>
        <v>1800000</v>
      </c>
      <c r="O16" s="107" t="s">
        <v>29</v>
      </c>
      <c r="P16" s="217">
        <v>3088</v>
      </c>
    </row>
    <row r="17" spans="1:17" x14ac:dyDescent="0.25">
      <c r="A17" s="158">
        <v>1661</v>
      </c>
      <c r="B17" s="219" t="s">
        <v>83</v>
      </c>
      <c r="C17" s="196" t="s">
        <v>24</v>
      </c>
      <c r="D17" s="75">
        <v>11157</v>
      </c>
      <c r="E17" s="35" t="s">
        <v>84</v>
      </c>
      <c r="F17" s="35" t="s">
        <v>85</v>
      </c>
      <c r="G17" s="161">
        <v>43832</v>
      </c>
      <c r="H17" s="161">
        <v>43838</v>
      </c>
      <c r="I17" s="198">
        <v>43838</v>
      </c>
      <c r="J17" s="199">
        <v>361575</v>
      </c>
      <c r="K17" s="220"/>
      <c r="L17" s="212">
        <f t="shared" si="3"/>
        <v>361575</v>
      </c>
      <c r="M17" s="107" t="s">
        <v>21</v>
      </c>
      <c r="N17" s="212">
        <f t="shared" si="4"/>
        <v>361575</v>
      </c>
      <c r="O17" s="107" t="s">
        <v>22</v>
      </c>
      <c r="P17" s="217">
        <v>3089</v>
      </c>
    </row>
    <row r="18" spans="1:17" x14ac:dyDescent="0.25">
      <c r="A18" s="158">
        <v>1662</v>
      </c>
      <c r="B18" s="219" t="s">
        <v>86</v>
      </c>
      <c r="C18" s="196" t="s">
        <v>18</v>
      </c>
      <c r="D18" s="75">
        <v>17287</v>
      </c>
      <c r="E18" s="35" t="s">
        <v>87</v>
      </c>
      <c r="F18" s="35" t="s">
        <v>88</v>
      </c>
      <c r="G18" s="161">
        <v>43838</v>
      </c>
      <c r="H18" s="161">
        <v>43838</v>
      </c>
      <c r="I18" s="198">
        <f t="shared" ref="I18:I33" si="5">H18+30</f>
        <v>43868</v>
      </c>
      <c r="J18" s="199">
        <v>9000000</v>
      </c>
      <c r="K18" s="220">
        <v>1710000</v>
      </c>
      <c r="L18" s="212">
        <f t="shared" si="3"/>
        <v>10710000</v>
      </c>
      <c r="M18" s="107" t="s">
        <v>89</v>
      </c>
      <c r="N18" s="212">
        <f t="shared" si="4"/>
        <v>9000000</v>
      </c>
      <c r="O18" s="107" t="s">
        <v>90</v>
      </c>
      <c r="P18" s="217">
        <v>3090</v>
      </c>
    </row>
    <row r="19" spans="1:17" x14ac:dyDescent="0.25">
      <c r="A19" s="158">
        <v>1663</v>
      </c>
      <c r="B19" s="219" t="s">
        <v>91</v>
      </c>
      <c r="C19" s="188" t="s">
        <v>24</v>
      </c>
      <c r="D19" s="75">
        <v>40308</v>
      </c>
      <c r="E19" s="35" t="s">
        <v>92</v>
      </c>
      <c r="F19" s="35" t="s">
        <v>93</v>
      </c>
      <c r="G19" s="161">
        <v>43838</v>
      </c>
      <c r="H19" s="161">
        <v>43838</v>
      </c>
      <c r="I19" s="198">
        <f t="shared" si="5"/>
        <v>43868</v>
      </c>
      <c r="J19" s="199">
        <v>3634000</v>
      </c>
      <c r="K19" s="220">
        <f>J19*0.19</f>
        <v>690460</v>
      </c>
      <c r="L19" s="212">
        <f t="shared" si="3"/>
        <v>4324460</v>
      </c>
      <c r="M19" s="107" t="s">
        <v>94</v>
      </c>
      <c r="N19" s="212">
        <f t="shared" si="4"/>
        <v>3634000</v>
      </c>
      <c r="O19" s="107" t="s">
        <v>95</v>
      </c>
      <c r="P19" s="221">
        <v>3091</v>
      </c>
      <c r="Q19" s="215" t="s">
        <v>96</v>
      </c>
    </row>
    <row r="20" spans="1:17" x14ac:dyDescent="0.25">
      <c r="A20" s="158">
        <v>1664</v>
      </c>
      <c r="B20" s="219" t="s">
        <v>97</v>
      </c>
      <c r="C20" s="196" t="s">
        <v>18</v>
      </c>
      <c r="D20" s="75">
        <v>9405</v>
      </c>
      <c r="E20" s="35" t="s">
        <v>33</v>
      </c>
      <c r="F20" s="35" t="s">
        <v>98</v>
      </c>
      <c r="G20" s="161">
        <v>43837</v>
      </c>
      <c r="H20" s="161">
        <v>43838</v>
      </c>
      <c r="I20" s="198">
        <f t="shared" si="5"/>
        <v>43868</v>
      </c>
      <c r="J20" s="199">
        <v>888396</v>
      </c>
      <c r="K20" s="220">
        <f>J20*0.19</f>
        <v>168795.24</v>
      </c>
      <c r="L20" s="212">
        <f t="shared" si="3"/>
        <v>1057191.24</v>
      </c>
      <c r="M20" s="107" t="s">
        <v>44</v>
      </c>
      <c r="N20" s="212">
        <f t="shared" si="4"/>
        <v>888396</v>
      </c>
      <c r="O20" s="107" t="s">
        <v>99</v>
      </c>
      <c r="P20" s="217">
        <v>3092</v>
      </c>
    </row>
    <row r="21" spans="1:17" x14ac:dyDescent="0.25">
      <c r="A21" s="158">
        <v>1665</v>
      </c>
      <c r="B21" s="219" t="s">
        <v>100</v>
      </c>
      <c r="C21" s="196" t="s">
        <v>18</v>
      </c>
      <c r="D21" s="75">
        <v>9404</v>
      </c>
      <c r="E21" s="35" t="s">
        <v>33</v>
      </c>
      <c r="F21" s="35" t="s">
        <v>101</v>
      </c>
      <c r="G21" s="161">
        <v>43837</v>
      </c>
      <c r="H21" s="161">
        <v>43838</v>
      </c>
      <c r="I21" s="198">
        <f t="shared" si="5"/>
        <v>43868</v>
      </c>
      <c r="J21" s="199">
        <v>332005</v>
      </c>
      <c r="K21" s="220">
        <f>J21*0.19</f>
        <v>63080.950000000004</v>
      </c>
      <c r="L21" s="212">
        <f t="shared" si="3"/>
        <v>395085.95</v>
      </c>
      <c r="M21" s="107" t="s">
        <v>21</v>
      </c>
      <c r="N21" s="212">
        <f t="shared" si="4"/>
        <v>332005</v>
      </c>
      <c r="O21" s="107" t="s">
        <v>22</v>
      </c>
      <c r="P21" s="217">
        <v>3093</v>
      </c>
    </row>
    <row r="22" spans="1:17" x14ac:dyDescent="0.25">
      <c r="A22" s="158">
        <v>1666</v>
      </c>
      <c r="B22" s="219" t="s">
        <v>102</v>
      </c>
      <c r="C22" s="196" t="s">
        <v>18</v>
      </c>
      <c r="D22" s="75">
        <v>9403</v>
      </c>
      <c r="E22" s="35" t="s">
        <v>33</v>
      </c>
      <c r="F22" s="35" t="s">
        <v>103</v>
      </c>
      <c r="G22" s="161">
        <v>43837</v>
      </c>
      <c r="H22" s="161">
        <v>43838</v>
      </c>
      <c r="I22" s="198">
        <f t="shared" si="5"/>
        <v>43868</v>
      </c>
      <c r="J22" s="199">
        <v>2075385</v>
      </c>
      <c r="K22" s="220">
        <f>J22*0.19</f>
        <v>394323.15</v>
      </c>
      <c r="L22" s="212">
        <f t="shared" si="3"/>
        <v>2469708.15</v>
      </c>
      <c r="M22" s="107" t="s">
        <v>49</v>
      </c>
      <c r="N22" s="212">
        <f t="shared" si="4"/>
        <v>2075385</v>
      </c>
      <c r="O22" s="107" t="s">
        <v>50</v>
      </c>
      <c r="P22" s="217">
        <v>3094</v>
      </c>
    </row>
    <row r="23" spans="1:17" x14ac:dyDescent="0.25">
      <c r="A23" s="158">
        <v>1667</v>
      </c>
      <c r="B23" s="219" t="s">
        <v>104</v>
      </c>
      <c r="C23" s="196" t="s">
        <v>18</v>
      </c>
      <c r="D23" s="75">
        <v>9402</v>
      </c>
      <c r="E23" s="35" t="s">
        <v>33</v>
      </c>
      <c r="F23" s="35" t="s">
        <v>105</v>
      </c>
      <c r="G23" s="161">
        <v>43837</v>
      </c>
      <c r="H23" s="161">
        <v>43838</v>
      </c>
      <c r="I23" s="198">
        <f t="shared" si="5"/>
        <v>43868</v>
      </c>
      <c r="J23" s="199">
        <v>42606222</v>
      </c>
      <c r="K23" s="220">
        <f>J23*0.19</f>
        <v>8095182.1799999997</v>
      </c>
      <c r="L23" s="212">
        <f t="shared" si="3"/>
        <v>50701404.18</v>
      </c>
      <c r="M23" s="107" t="s">
        <v>35</v>
      </c>
      <c r="N23" s="212">
        <f t="shared" si="4"/>
        <v>42606222</v>
      </c>
      <c r="O23" s="107" t="s">
        <v>36</v>
      </c>
      <c r="P23" s="217">
        <v>3095</v>
      </c>
    </row>
    <row r="24" spans="1:17" x14ac:dyDescent="0.25">
      <c r="A24" s="158">
        <v>1668</v>
      </c>
      <c r="B24" s="219" t="s">
        <v>106</v>
      </c>
      <c r="C24" s="188" t="s">
        <v>24</v>
      </c>
      <c r="D24" s="75">
        <v>150953</v>
      </c>
      <c r="E24" s="35" t="s">
        <v>107</v>
      </c>
      <c r="F24" s="35" t="s">
        <v>108</v>
      </c>
      <c r="G24" s="161">
        <v>43838</v>
      </c>
      <c r="H24" s="161">
        <v>43839</v>
      </c>
      <c r="I24" s="198">
        <f t="shared" si="5"/>
        <v>43869</v>
      </c>
      <c r="J24" s="199">
        <v>205700</v>
      </c>
      <c r="K24" s="220"/>
      <c r="L24" s="212">
        <f t="shared" si="3"/>
        <v>205700</v>
      </c>
      <c r="M24" s="107" t="s">
        <v>60</v>
      </c>
      <c r="N24" s="212">
        <f t="shared" si="4"/>
        <v>205700</v>
      </c>
      <c r="O24" s="107" t="s">
        <v>55</v>
      </c>
      <c r="P24" s="217">
        <v>3096</v>
      </c>
    </row>
    <row r="25" spans="1:17" x14ac:dyDescent="0.25">
      <c r="A25" s="158">
        <v>1669</v>
      </c>
      <c r="B25" s="219" t="s">
        <v>109</v>
      </c>
      <c r="C25" s="196" t="s">
        <v>24</v>
      </c>
      <c r="D25" s="75">
        <v>44931</v>
      </c>
      <c r="E25" s="35" t="s">
        <v>1746</v>
      </c>
      <c r="F25" s="35" t="s">
        <v>110</v>
      </c>
      <c r="G25" s="161">
        <v>43838</v>
      </c>
      <c r="H25" s="161">
        <v>43839</v>
      </c>
      <c r="I25" s="198">
        <f t="shared" si="5"/>
        <v>43869</v>
      </c>
      <c r="J25" s="199">
        <v>154063</v>
      </c>
      <c r="K25" s="220">
        <v>29272</v>
      </c>
      <c r="L25" s="212">
        <f t="shared" si="3"/>
        <v>183335</v>
      </c>
      <c r="M25" s="107" t="s">
        <v>28</v>
      </c>
      <c r="N25" s="212">
        <f t="shared" si="4"/>
        <v>154063</v>
      </c>
      <c r="O25" s="107" t="s">
        <v>29</v>
      </c>
      <c r="P25" s="217">
        <v>3097</v>
      </c>
    </row>
    <row r="26" spans="1:17" x14ac:dyDescent="0.25">
      <c r="A26" s="158">
        <v>1670</v>
      </c>
      <c r="B26" s="219" t="s">
        <v>111</v>
      </c>
      <c r="C26" s="196" t="s">
        <v>24</v>
      </c>
      <c r="D26" s="75">
        <v>44932</v>
      </c>
      <c r="E26" s="35" t="s">
        <v>1592</v>
      </c>
      <c r="F26" s="35" t="s">
        <v>112</v>
      </c>
      <c r="G26" s="161">
        <v>43838</v>
      </c>
      <c r="H26" s="161">
        <v>43839</v>
      </c>
      <c r="I26" s="198">
        <f t="shared" si="5"/>
        <v>43869</v>
      </c>
      <c r="J26" s="199">
        <v>17600</v>
      </c>
      <c r="K26" s="220">
        <v>2000</v>
      </c>
      <c r="L26" s="212">
        <f t="shared" si="3"/>
        <v>19600</v>
      </c>
      <c r="M26" s="107" t="s">
        <v>28</v>
      </c>
      <c r="N26" s="212">
        <f t="shared" si="4"/>
        <v>17600</v>
      </c>
      <c r="O26" s="107" t="s">
        <v>29</v>
      </c>
      <c r="P26" s="217">
        <v>3098</v>
      </c>
    </row>
    <row r="27" spans="1:17" x14ac:dyDescent="0.25">
      <c r="A27" s="158">
        <v>1671</v>
      </c>
      <c r="B27" s="219" t="s">
        <v>113</v>
      </c>
      <c r="C27" s="196" t="s">
        <v>24</v>
      </c>
      <c r="D27" s="75">
        <v>44933</v>
      </c>
      <c r="E27" s="35" t="s">
        <v>1746</v>
      </c>
      <c r="F27" s="35" t="s">
        <v>112</v>
      </c>
      <c r="G27" s="161">
        <v>43838</v>
      </c>
      <c r="H27" s="161">
        <v>43839</v>
      </c>
      <c r="I27" s="198">
        <f t="shared" si="5"/>
        <v>43869</v>
      </c>
      <c r="J27" s="199">
        <v>85030</v>
      </c>
      <c r="K27" s="220">
        <v>15244</v>
      </c>
      <c r="L27" s="212">
        <f t="shared" si="3"/>
        <v>100274</v>
      </c>
      <c r="M27" s="107" t="s">
        <v>28</v>
      </c>
      <c r="N27" s="212">
        <f t="shared" si="4"/>
        <v>85030</v>
      </c>
      <c r="O27" s="107" t="s">
        <v>29</v>
      </c>
      <c r="P27" s="217">
        <v>3099</v>
      </c>
    </row>
    <row r="28" spans="1:17" x14ac:dyDescent="0.25">
      <c r="A28" s="158">
        <v>1672</v>
      </c>
      <c r="B28" s="219" t="s">
        <v>114</v>
      </c>
      <c r="C28" s="196" t="s">
        <v>24</v>
      </c>
      <c r="D28" s="75">
        <v>7738</v>
      </c>
      <c r="E28" s="35" t="s">
        <v>115</v>
      </c>
      <c r="F28" s="35" t="s">
        <v>116</v>
      </c>
      <c r="G28" s="161">
        <v>43839</v>
      </c>
      <c r="H28" s="161">
        <v>43839</v>
      </c>
      <c r="I28" s="198">
        <f t="shared" si="5"/>
        <v>43869</v>
      </c>
      <c r="J28" s="199">
        <v>733900</v>
      </c>
      <c r="K28" s="220"/>
      <c r="L28" s="212">
        <f t="shared" si="3"/>
        <v>733900</v>
      </c>
      <c r="M28" s="107" t="s">
        <v>117</v>
      </c>
      <c r="N28" s="212">
        <f t="shared" si="4"/>
        <v>733900</v>
      </c>
      <c r="O28" s="107" t="s">
        <v>29</v>
      </c>
      <c r="P28" s="217">
        <v>3100</v>
      </c>
    </row>
    <row r="29" spans="1:17" x14ac:dyDescent="0.25">
      <c r="A29" s="158">
        <v>1673</v>
      </c>
      <c r="B29" s="219" t="s">
        <v>118</v>
      </c>
      <c r="C29" s="196" t="s">
        <v>18</v>
      </c>
      <c r="D29" s="75">
        <v>8878</v>
      </c>
      <c r="E29" s="35" t="s">
        <v>119</v>
      </c>
      <c r="F29" s="35" t="s">
        <v>120</v>
      </c>
      <c r="G29" s="161">
        <v>43837</v>
      </c>
      <c r="H29" s="161">
        <v>43839</v>
      </c>
      <c r="I29" s="198">
        <f t="shared" si="5"/>
        <v>43869</v>
      </c>
      <c r="J29" s="199">
        <v>10872000</v>
      </c>
      <c r="K29" s="220">
        <f>J29*0.19</f>
        <v>2065680</v>
      </c>
      <c r="L29" s="212">
        <f t="shared" si="3"/>
        <v>12937680</v>
      </c>
      <c r="M29" s="107" t="s">
        <v>121</v>
      </c>
      <c r="N29" s="212">
        <f t="shared" si="4"/>
        <v>10872000</v>
      </c>
      <c r="O29" s="107" t="s">
        <v>36</v>
      </c>
      <c r="P29" s="217">
        <v>3101</v>
      </c>
    </row>
    <row r="30" spans="1:17" x14ac:dyDescent="0.25">
      <c r="A30" s="158">
        <v>1674</v>
      </c>
      <c r="B30" s="219" t="s">
        <v>122</v>
      </c>
      <c r="C30" s="196" t="s">
        <v>18</v>
      </c>
      <c r="D30" s="75">
        <v>301466</v>
      </c>
      <c r="E30" s="35" t="s">
        <v>123</v>
      </c>
      <c r="F30" s="35" t="s">
        <v>124</v>
      </c>
      <c r="G30" s="161">
        <v>43839</v>
      </c>
      <c r="H30" s="161">
        <v>43839</v>
      </c>
      <c r="I30" s="198">
        <f t="shared" si="5"/>
        <v>43869</v>
      </c>
      <c r="J30" s="199">
        <v>97500</v>
      </c>
      <c r="K30" s="220">
        <f>J30*0.19</f>
        <v>18525</v>
      </c>
      <c r="L30" s="212">
        <f t="shared" si="3"/>
        <v>116025</v>
      </c>
      <c r="M30" s="107" t="s">
        <v>125</v>
      </c>
      <c r="N30" s="212">
        <f t="shared" si="4"/>
        <v>97500</v>
      </c>
      <c r="O30" s="107" t="s">
        <v>50</v>
      </c>
      <c r="P30" s="217">
        <v>3103</v>
      </c>
    </row>
    <row r="31" spans="1:17" x14ac:dyDescent="0.25">
      <c r="A31" s="158">
        <v>1675</v>
      </c>
      <c r="B31" s="219" t="s">
        <v>126</v>
      </c>
      <c r="C31" s="188" t="s">
        <v>24</v>
      </c>
      <c r="D31" s="75">
        <v>748</v>
      </c>
      <c r="E31" s="35" t="s">
        <v>127</v>
      </c>
      <c r="F31" s="35" t="s">
        <v>128</v>
      </c>
      <c r="G31" s="161"/>
      <c r="H31" s="161">
        <v>43839</v>
      </c>
      <c r="I31" s="198">
        <f t="shared" si="5"/>
        <v>43869</v>
      </c>
      <c r="J31" s="199">
        <v>2600000</v>
      </c>
      <c r="K31" s="220">
        <v>494000</v>
      </c>
      <c r="L31" s="212">
        <f t="shared" si="3"/>
        <v>3094000</v>
      </c>
      <c r="M31" s="107" t="s">
        <v>129</v>
      </c>
      <c r="N31" s="212">
        <f t="shared" si="4"/>
        <v>2600000</v>
      </c>
      <c r="O31" s="107" t="s">
        <v>130</v>
      </c>
      <c r="P31" s="217">
        <v>3102</v>
      </c>
    </row>
    <row r="32" spans="1:17" x14ac:dyDescent="0.25">
      <c r="A32" s="158">
        <v>1676</v>
      </c>
      <c r="B32" s="219" t="s">
        <v>131</v>
      </c>
      <c r="C32" s="196" t="s">
        <v>18</v>
      </c>
      <c r="D32" s="222" t="s">
        <v>132</v>
      </c>
      <c r="E32" s="35" t="s">
        <v>1768</v>
      </c>
      <c r="F32" s="35" t="s">
        <v>134</v>
      </c>
      <c r="G32" s="161">
        <v>43831</v>
      </c>
      <c r="H32" s="161">
        <v>43839</v>
      </c>
      <c r="I32" s="198">
        <f t="shared" si="5"/>
        <v>43869</v>
      </c>
      <c r="J32" s="199">
        <v>3500000</v>
      </c>
      <c r="K32" s="220"/>
      <c r="L32" s="212">
        <f t="shared" si="3"/>
        <v>3500000</v>
      </c>
      <c r="M32" s="107" t="s">
        <v>21</v>
      </c>
      <c r="N32" s="212">
        <f t="shared" si="4"/>
        <v>3500000</v>
      </c>
      <c r="O32" s="107" t="s">
        <v>22</v>
      </c>
      <c r="P32" s="217">
        <v>3104</v>
      </c>
    </row>
    <row r="33" spans="1:16" x14ac:dyDescent="0.25">
      <c r="A33" s="158">
        <v>1677</v>
      </c>
      <c r="B33" s="219" t="s">
        <v>135</v>
      </c>
      <c r="C33" s="196" t="s">
        <v>18</v>
      </c>
      <c r="D33" s="75">
        <v>232183</v>
      </c>
      <c r="E33" s="35" t="s">
        <v>136</v>
      </c>
      <c r="F33" s="35" t="s">
        <v>137</v>
      </c>
      <c r="G33" s="161">
        <v>43839</v>
      </c>
      <c r="H33" s="161">
        <v>43839</v>
      </c>
      <c r="I33" s="198">
        <f t="shared" si="5"/>
        <v>43869</v>
      </c>
      <c r="J33" s="199">
        <v>195584</v>
      </c>
      <c r="K33" s="220">
        <v>3716</v>
      </c>
      <c r="L33" s="212">
        <f t="shared" si="3"/>
        <v>199300</v>
      </c>
      <c r="M33" s="107" t="s">
        <v>21</v>
      </c>
      <c r="N33" s="212">
        <f t="shared" si="4"/>
        <v>195584</v>
      </c>
      <c r="O33" s="107" t="s">
        <v>22</v>
      </c>
      <c r="P33" s="217">
        <v>3105</v>
      </c>
    </row>
    <row r="34" spans="1:16" x14ac:dyDescent="0.25">
      <c r="A34" s="158">
        <v>1678</v>
      </c>
      <c r="B34" s="219" t="s">
        <v>138</v>
      </c>
      <c r="C34" s="196" t="s">
        <v>18</v>
      </c>
      <c r="D34" s="75">
        <v>4486725</v>
      </c>
      <c r="E34" s="35" t="s">
        <v>139</v>
      </c>
      <c r="F34" s="35" t="s">
        <v>140</v>
      </c>
      <c r="G34" s="161">
        <v>44185</v>
      </c>
      <c r="H34" s="161">
        <v>43839</v>
      </c>
      <c r="I34" s="198">
        <v>43840</v>
      </c>
      <c r="J34" s="199">
        <v>9577042</v>
      </c>
      <c r="K34" s="220"/>
      <c r="L34" s="212">
        <f t="shared" si="3"/>
        <v>9577042</v>
      </c>
      <c r="M34" s="107" t="s">
        <v>65</v>
      </c>
      <c r="N34" s="212">
        <f t="shared" si="4"/>
        <v>9577042</v>
      </c>
      <c r="O34" s="107" t="s">
        <v>65</v>
      </c>
      <c r="P34" s="223"/>
    </row>
    <row r="35" spans="1:16" x14ac:dyDescent="0.25">
      <c r="A35" s="119">
        <v>1679</v>
      </c>
      <c r="B35" s="120" t="s">
        <v>141</v>
      </c>
      <c r="C35" s="127" t="s">
        <v>18</v>
      </c>
      <c r="D35" s="122">
        <v>19496</v>
      </c>
      <c r="E35" s="122" t="s">
        <v>1769</v>
      </c>
      <c r="F35" s="170" t="s">
        <v>143</v>
      </c>
      <c r="G35" s="171">
        <v>43832</v>
      </c>
      <c r="H35" s="171">
        <v>43839</v>
      </c>
      <c r="I35" s="200">
        <f>H35+30</f>
        <v>43869</v>
      </c>
      <c r="J35" s="178">
        <v>2970151</v>
      </c>
      <c r="K35" s="178"/>
      <c r="L35" s="178">
        <f t="shared" si="3"/>
        <v>2970151</v>
      </c>
      <c r="M35" s="107" t="s">
        <v>28</v>
      </c>
      <c r="N35" s="212">
        <v>168000</v>
      </c>
      <c r="O35" s="107" t="s">
        <v>29</v>
      </c>
      <c r="P35" s="217">
        <v>3107</v>
      </c>
    </row>
    <row r="36" spans="1:16" x14ac:dyDescent="0.25">
      <c r="A36" s="119"/>
      <c r="B36" s="120"/>
      <c r="C36" s="127"/>
      <c r="D36" s="122"/>
      <c r="E36" s="122"/>
      <c r="F36" s="170"/>
      <c r="G36" s="171"/>
      <c r="H36" s="171"/>
      <c r="I36" s="200"/>
      <c r="J36" s="178"/>
      <c r="K36" s="178"/>
      <c r="L36" s="178"/>
      <c r="M36" s="107" t="s">
        <v>117</v>
      </c>
      <c r="N36" s="212">
        <v>112000</v>
      </c>
      <c r="O36" s="107" t="s">
        <v>29</v>
      </c>
      <c r="P36" s="217">
        <v>3107</v>
      </c>
    </row>
    <row r="37" spans="1:16" x14ac:dyDescent="0.25">
      <c r="A37" s="119"/>
      <c r="B37" s="120"/>
      <c r="C37" s="127"/>
      <c r="D37" s="122"/>
      <c r="E37" s="122"/>
      <c r="F37" s="170"/>
      <c r="G37" s="171"/>
      <c r="H37" s="171"/>
      <c r="I37" s="200"/>
      <c r="J37" s="178"/>
      <c r="K37" s="178"/>
      <c r="L37" s="178"/>
      <c r="M37" s="107" t="s">
        <v>144</v>
      </c>
      <c r="N37" s="212">
        <v>56000</v>
      </c>
      <c r="O37" s="107" t="s">
        <v>29</v>
      </c>
      <c r="P37" s="217">
        <v>3107</v>
      </c>
    </row>
    <row r="38" spans="1:16" x14ac:dyDescent="0.25">
      <c r="A38" s="119"/>
      <c r="B38" s="120"/>
      <c r="C38" s="127"/>
      <c r="D38" s="122"/>
      <c r="E38" s="122"/>
      <c r="F38" s="170"/>
      <c r="G38" s="171"/>
      <c r="H38" s="171"/>
      <c r="I38" s="200"/>
      <c r="J38" s="178"/>
      <c r="K38" s="178"/>
      <c r="L38" s="178"/>
      <c r="M38" s="107" t="s">
        <v>35</v>
      </c>
      <c r="N38" s="212">
        <v>110273.25</v>
      </c>
      <c r="O38" s="107" t="s">
        <v>36</v>
      </c>
      <c r="P38" s="217">
        <v>3107</v>
      </c>
    </row>
    <row r="39" spans="1:16" x14ac:dyDescent="0.25">
      <c r="A39" s="119"/>
      <c r="B39" s="120"/>
      <c r="C39" s="127"/>
      <c r="D39" s="122"/>
      <c r="E39" s="122"/>
      <c r="F39" s="170"/>
      <c r="G39" s="171"/>
      <c r="H39" s="171"/>
      <c r="I39" s="200"/>
      <c r="J39" s="178"/>
      <c r="K39" s="178"/>
      <c r="L39" s="178"/>
      <c r="M39" s="107" t="s">
        <v>145</v>
      </c>
      <c r="N39" s="212">
        <v>73515.5</v>
      </c>
      <c r="O39" s="107" t="s">
        <v>36</v>
      </c>
      <c r="P39" s="217">
        <v>3107</v>
      </c>
    </row>
    <row r="40" spans="1:16" x14ac:dyDescent="0.25">
      <c r="A40" s="119"/>
      <c r="B40" s="120"/>
      <c r="C40" s="127"/>
      <c r="D40" s="122"/>
      <c r="E40" s="122"/>
      <c r="F40" s="170"/>
      <c r="G40" s="171"/>
      <c r="H40" s="171"/>
      <c r="I40" s="200"/>
      <c r="J40" s="178"/>
      <c r="K40" s="178"/>
      <c r="L40" s="178"/>
      <c r="M40" s="107" t="s">
        <v>146</v>
      </c>
      <c r="N40" s="212">
        <v>147031</v>
      </c>
      <c r="O40" s="107" t="s">
        <v>36</v>
      </c>
      <c r="P40" s="217">
        <v>3107</v>
      </c>
    </row>
    <row r="41" spans="1:16" x14ac:dyDescent="0.25">
      <c r="A41" s="119"/>
      <c r="B41" s="120"/>
      <c r="C41" s="127"/>
      <c r="D41" s="122"/>
      <c r="E41" s="122"/>
      <c r="F41" s="170"/>
      <c r="G41" s="171"/>
      <c r="H41" s="171"/>
      <c r="I41" s="200"/>
      <c r="J41" s="178"/>
      <c r="K41" s="178"/>
      <c r="L41" s="178"/>
      <c r="M41" s="107" t="s">
        <v>121</v>
      </c>
      <c r="N41" s="212">
        <v>36757.75</v>
      </c>
      <c r="O41" s="107" t="s">
        <v>36</v>
      </c>
      <c r="P41" s="217">
        <v>3107</v>
      </c>
    </row>
    <row r="42" spans="1:16" x14ac:dyDescent="0.25">
      <c r="A42" s="119"/>
      <c r="B42" s="120"/>
      <c r="C42" s="127"/>
      <c r="D42" s="122"/>
      <c r="E42" s="122"/>
      <c r="F42" s="170"/>
      <c r="G42" s="171"/>
      <c r="H42" s="171"/>
      <c r="I42" s="200"/>
      <c r="J42" s="178"/>
      <c r="K42" s="178"/>
      <c r="L42" s="178"/>
      <c r="M42" s="107" t="s">
        <v>147</v>
      </c>
      <c r="N42" s="212">
        <v>36757.75</v>
      </c>
      <c r="O42" s="107" t="s">
        <v>36</v>
      </c>
      <c r="P42" s="217">
        <v>3107</v>
      </c>
    </row>
    <row r="43" spans="1:16" x14ac:dyDescent="0.25">
      <c r="A43" s="119"/>
      <c r="B43" s="120"/>
      <c r="C43" s="127"/>
      <c r="D43" s="122"/>
      <c r="E43" s="122"/>
      <c r="F43" s="170"/>
      <c r="G43" s="171"/>
      <c r="H43" s="171"/>
      <c r="I43" s="200"/>
      <c r="J43" s="178"/>
      <c r="K43" s="178"/>
      <c r="L43" s="178"/>
      <c r="M43" s="107" t="s">
        <v>148</v>
      </c>
      <c r="N43" s="212">
        <v>73515.5</v>
      </c>
      <c r="O43" s="107" t="s">
        <v>36</v>
      </c>
      <c r="P43" s="217">
        <v>3107</v>
      </c>
    </row>
    <row r="44" spans="1:16" x14ac:dyDescent="0.25">
      <c r="A44" s="119"/>
      <c r="B44" s="120"/>
      <c r="C44" s="127"/>
      <c r="D44" s="122"/>
      <c r="E44" s="122"/>
      <c r="F44" s="170"/>
      <c r="G44" s="171"/>
      <c r="H44" s="171"/>
      <c r="I44" s="200"/>
      <c r="J44" s="178"/>
      <c r="K44" s="178"/>
      <c r="L44" s="178"/>
      <c r="M44" s="107" t="s">
        <v>44</v>
      </c>
      <c r="N44" s="212">
        <v>56000</v>
      </c>
      <c r="O44" s="107" t="s">
        <v>36</v>
      </c>
      <c r="P44" s="217">
        <v>3107</v>
      </c>
    </row>
    <row r="45" spans="1:16" x14ac:dyDescent="0.25">
      <c r="A45" s="119"/>
      <c r="B45" s="120"/>
      <c r="C45" s="127"/>
      <c r="D45" s="122"/>
      <c r="E45" s="122"/>
      <c r="F45" s="170"/>
      <c r="G45" s="171"/>
      <c r="H45" s="171"/>
      <c r="I45" s="200"/>
      <c r="J45" s="178"/>
      <c r="K45" s="178"/>
      <c r="L45" s="178"/>
      <c r="M45" s="107" t="s">
        <v>49</v>
      </c>
      <c r="N45" s="212">
        <v>73012.266666666663</v>
      </c>
      <c r="O45" s="107" t="s">
        <v>50</v>
      </c>
      <c r="P45" s="217">
        <v>3107</v>
      </c>
    </row>
    <row r="46" spans="1:16" x14ac:dyDescent="0.25">
      <c r="A46" s="119"/>
      <c r="B46" s="120"/>
      <c r="C46" s="127"/>
      <c r="D46" s="122"/>
      <c r="E46" s="122"/>
      <c r="F46" s="170"/>
      <c r="G46" s="171"/>
      <c r="H46" s="171"/>
      <c r="I46" s="200"/>
      <c r="J46" s="178"/>
      <c r="K46" s="178"/>
      <c r="L46" s="178"/>
      <c r="M46" s="107" t="s">
        <v>149</v>
      </c>
      <c r="N46" s="212">
        <v>547592</v>
      </c>
      <c r="O46" s="107" t="s">
        <v>50</v>
      </c>
      <c r="P46" s="217">
        <v>3107</v>
      </c>
    </row>
    <row r="47" spans="1:16" x14ac:dyDescent="0.25">
      <c r="A47" s="119"/>
      <c r="B47" s="120"/>
      <c r="C47" s="127"/>
      <c r="D47" s="122"/>
      <c r="E47" s="122"/>
      <c r="F47" s="170"/>
      <c r="G47" s="171"/>
      <c r="H47" s="171"/>
      <c r="I47" s="200"/>
      <c r="J47" s="178"/>
      <c r="K47" s="178"/>
      <c r="L47" s="178"/>
      <c r="M47" s="107" t="s">
        <v>150</v>
      </c>
      <c r="N47" s="212">
        <v>110021.63333333333</v>
      </c>
      <c r="O47" s="107" t="s">
        <v>50</v>
      </c>
      <c r="P47" s="217">
        <v>3107</v>
      </c>
    </row>
    <row r="48" spans="1:16" x14ac:dyDescent="0.25">
      <c r="A48" s="119"/>
      <c r="B48" s="120"/>
      <c r="C48" s="127"/>
      <c r="D48" s="122"/>
      <c r="E48" s="122"/>
      <c r="F48" s="170"/>
      <c r="G48" s="171"/>
      <c r="H48" s="171"/>
      <c r="I48" s="200"/>
      <c r="J48" s="178"/>
      <c r="K48" s="178"/>
      <c r="L48" s="178"/>
      <c r="M48" s="107" t="s">
        <v>125</v>
      </c>
      <c r="N48" s="212">
        <v>1022423.35</v>
      </c>
      <c r="O48" s="107" t="s">
        <v>50</v>
      </c>
      <c r="P48" s="217">
        <v>3107</v>
      </c>
    </row>
    <row r="49" spans="1:16" x14ac:dyDescent="0.25">
      <c r="A49" s="119"/>
      <c r="B49" s="120"/>
      <c r="C49" s="127"/>
      <c r="D49" s="122"/>
      <c r="E49" s="122"/>
      <c r="F49" s="170"/>
      <c r="G49" s="171"/>
      <c r="H49" s="171"/>
      <c r="I49" s="200"/>
      <c r="J49" s="178"/>
      <c r="K49" s="178"/>
      <c r="L49" s="178"/>
      <c r="M49" s="107" t="s">
        <v>21</v>
      </c>
      <c r="N49" s="212">
        <v>112000</v>
      </c>
      <c r="O49" s="107" t="s">
        <v>22</v>
      </c>
      <c r="P49" s="217">
        <v>3107</v>
      </c>
    </row>
    <row r="50" spans="1:16" x14ac:dyDescent="0.25">
      <c r="A50" s="119"/>
      <c r="B50" s="120"/>
      <c r="C50" s="127"/>
      <c r="D50" s="122"/>
      <c r="E50" s="122"/>
      <c r="F50" s="170"/>
      <c r="G50" s="171"/>
      <c r="H50" s="171"/>
      <c r="I50" s="200"/>
      <c r="J50" s="178"/>
      <c r="K50" s="178"/>
      <c r="L50" s="178"/>
      <c r="M50" s="107" t="s">
        <v>117</v>
      </c>
      <c r="N50" s="212">
        <v>235250</v>
      </c>
      <c r="O50" s="107" t="s">
        <v>29</v>
      </c>
      <c r="P50" s="217">
        <v>3107</v>
      </c>
    </row>
    <row r="51" spans="1:16" x14ac:dyDescent="0.25">
      <c r="A51" s="158">
        <v>1680</v>
      </c>
      <c r="B51" s="100" t="s">
        <v>151</v>
      </c>
      <c r="C51" s="196" t="s">
        <v>18</v>
      </c>
      <c r="D51" s="75">
        <v>295756</v>
      </c>
      <c r="E51" s="35" t="s">
        <v>152</v>
      </c>
      <c r="F51" s="35" t="s">
        <v>153</v>
      </c>
      <c r="G51" s="161">
        <v>43840</v>
      </c>
      <c r="H51" s="161">
        <v>43840</v>
      </c>
      <c r="I51" s="198">
        <f t="shared" ref="I51:I53" si="6">H51+30</f>
        <v>43870</v>
      </c>
      <c r="J51" s="203">
        <v>4270</v>
      </c>
      <c r="K51" s="224"/>
      <c r="L51" s="224">
        <f t="shared" ref="L51:L128" si="7">J51+K51</f>
        <v>4270</v>
      </c>
      <c r="M51" s="107" t="s">
        <v>154</v>
      </c>
      <c r="N51" s="212">
        <f>J51</f>
        <v>4270</v>
      </c>
      <c r="O51" s="107" t="s">
        <v>55</v>
      </c>
      <c r="P51" s="217">
        <v>3108</v>
      </c>
    </row>
    <row r="52" spans="1:16" x14ac:dyDescent="0.25">
      <c r="A52" s="158">
        <v>1681</v>
      </c>
      <c r="B52" s="100" t="s">
        <v>155</v>
      </c>
      <c r="C52" s="196" t="s">
        <v>18</v>
      </c>
      <c r="D52" s="75">
        <v>295757</v>
      </c>
      <c r="E52" s="35" t="s">
        <v>152</v>
      </c>
      <c r="F52" s="35" t="s">
        <v>156</v>
      </c>
      <c r="G52" s="161">
        <v>43840</v>
      </c>
      <c r="H52" s="161">
        <v>43840</v>
      </c>
      <c r="I52" s="198">
        <f t="shared" si="6"/>
        <v>43870</v>
      </c>
      <c r="J52" s="203">
        <v>4270</v>
      </c>
      <c r="K52" s="224"/>
      <c r="L52" s="224">
        <f t="shared" si="7"/>
        <v>4270</v>
      </c>
      <c r="M52" s="107" t="s">
        <v>145</v>
      </c>
      <c r="N52" s="212">
        <f>J52</f>
        <v>4270</v>
      </c>
      <c r="O52" s="107" t="s">
        <v>36</v>
      </c>
      <c r="P52" s="217">
        <v>3109</v>
      </c>
    </row>
    <row r="53" spans="1:16" x14ac:dyDescent="0.25">
      <c r="A53" s="158">
        <v>1682</v>
      </c>
      <c r="B53" s="100" t="s">
        <v>157</v>
      </c>
      <c r="C53" s="196" t="s">
        <v>18</v>
      </c>
      <c r="D53" s="75">
        <v>82020</v>
      </c>
      <c r="E53" s="35" t="s">
        <v>158</v>
      </c>
      <c r="F53" s="35" t="s">
        <v>159</v>
      </c>
      <c r="G53" s="161">
        <v>43838</v>
      </c>
      <c r="H53" s="161">
        <v>43840</v>
      </c>
      <c r="I53" s="198">
        <f t="shared" si="6"/>
        <v>43870</v>
      </c>
      <c r="J53" s="199">
        <v>24395000</v>
      </c>
      <c r="K53" s="210"/>
      <c r="L53" s="210">
        <f t="shared" si="7"/>
        <v>24395000</v>
      </c>
      <c r="M53" s="107" t="s">
        <v>94</v>
      </c>
      <c r="N53" s="212">
        <f>J53</f>
        <v>24395000</v>
      </c>
      <c r="O53" s="107" t="s">
        <v>95</v>
      </c>
      <c r="P53" s="225" t="s">
        <v>160</v>
      </c>
    </row>
    <row r="54" spans="1:16" x14ac:dyDescent="0.25">
      <c r="A54" s="158">
        <v>1683</v>
      </c>
      <c r="B54" s="100" t="s">
        <v>161</v>
      </c>
      <c r="C54" s="196" t="s">
        <v>18</v>
      </c>
      <c r="D54" s="75">
        <v>41217</v>
      </c>
      <c r="E54" s="35" t="s">
        <v>1770</v>
      </c>
      <c r="F54" s="35" t="s">
        <v>163</v>
      </c>
      <c r="G54" s="161">
        <v>43840</v>
      </c>
      <c r="H54" s="161">
        <v>43840</v>
      </c>
      <c r="I54" s="198">
        <f>H54+30</f>
        <v>43870</v>
      </c>
      <c r="J54" s="199">
        <v>14920107</v>
      </c>
      <c r="K54" s="107"/>
      <c r="L54" s="210">
        <f t="shared" si="7"/>
        <v>14920107</v>
      </c>
      <c r="M54" s="107" t="s">
        <v>94</v>
      </c>
      <c r="N54" s="212">
        <f>J54</f>
        <v>14920107</v>
      </c>
      <c r="O54" s="107" t="s">
        <v>95</v>
      </c>
      <c r="P54" s="217">
        <v>3110</v>
      </c>
    </row>
    <row r="55" spans="1:16" x14ac:dyDescent="0.25">
      <c r="A55" s="158">
        <v>1684</v>
      </c>
      <c r="B55" s="100" t="s">
        <v>164</v>
      </c>
      <c r="C55" s="196" t="s">
        <v>18</v>
      </c>
      <c r="D55" s="75">
        <v>17399</v>
      </c>
      <c r="E55" s="35" t="s">
        <v>1771</v>
      </c>
      <c r="F55" s="35" t="s">
        <v>166</v>
      </c>
      <c r="G55" s="161">
        <v>43839</v>
      </c>
      <c r="H55" s="161">
        <v>43840</v>
      </c>
      <c r="I55" s="198">
        <f>H55+30</f>
        <v>43870</v>
      </c>
      <c r="J55" s="199">
        <v>1298984</v>
      </c>
      <c r="K55" s="220">
        <v>246807</v>
      </c>
      <c r="L55" s="210">
        <f t="shared" si="7"/>
        <v>1545791</v>
      </c>
      <c r="M55" s="107" t="s">
        <v>49</v>
      </c>
      <c r="N55" s="212">
        <f>J55</f>
        <v>1298984</v>
      </c>
      <c r="O55" s="107" t="s">
        <v>50</v>
      </c>
      <c r="P55" s="217">
        <v>3111</v>
      </c>
    </row>
    <row r="56" spans="1:16" x14ac:dyDescent="0.25">
      <c r="A56" s="119">
        <v>1685</v>
      </c>
      <c r="B56" s="123" t="s">
        <v>167</v>
      </c>
      <c r="C56" s="127" t="s">
        <v>18</v>
      </c>
      <c r="D56" s="122" t="s">
        <v>168</v>
      </c>
      <c r="E56" s="122" t="s">
        <v>169</v>
      </c>
      <c r="F56" s="122" t="s">
        <v>170</v>
      </c>
      <c r="G56" s="171">
        <v>43838</v>
      </c>
      <c r="H56" s="171">
        <v>43843</v>
      </c>
      <c r="I56" s="200">
        <f t="shared" ref="I56:I82" si="8">H56+30</f>
        <v>43873</v>
      </c>
      <c r="J56" s="178">
        <v>1032000</v>
      </c>
      <c r="K56" s="178"/>
      <c r="L56" s="178">
        <f t="shared" si="7"/>
        <v>1032000</v>
      </c>
      <c r="M56" s="107" t="s">
        <v>60</v>
      </c>
      <c r="N56" s="212">
        <v>516000</v>
      </c>
      <c r="O56" s="107" t="s">
        <v>55</v>
      </c>
      <c r="P56" s="217">
        <v>3112</v>
      </c>
    </row>
    <row r="57" spans="1:16" x14ac:dyDescent="0.25">
      <c r="A57" s="119"/>
      <c r="B57" s="123"/>
      <c r="C57" s="127"/>
      <c r="D57" s="122"/>
      <c r="E57" s="122"/>
      <c r="F57" s="122"/>
      <c r="G57" s="171"/>
      <c r="H57" s="171"/>
      <c r="I57" s="200"/>
      <c r="J57" s="178"/>
      <c r="K57" s="178"/>
      <c r="L57" s="178"/>
      <c r="M57" s="107" t="s">
        <v>171</v>
      </c>
      <c r="N57" s="212">
        <v>516000</v>
      </c>
      <c r="O57" s="107" t="s">
        <v>55</v>
      </c>
      <c r="P57" s="217">
        <v>3112</v>
      </c>
    </row>
    <row r="58" spans="1:16" x14ac:dyDescent="0.25">
      <c r="A58" s="158">
        <v>1686</v>
      </c>
      <c r="B58" s="100" t="s">
        <v>172</v>
      </c>
      <c r="C58" s="196" t="s">
        <v>18</v>
      </c>
      <c r="D58" s="75">
        <v>161</v>
      </c>
      <c r="E58" s="35" t="s">
        <v>173</v>
      </c>
      <c r="F58" s="35" t="s">
        <v>174</v>
      </c>
      <c r="G58" s="161">
        <v>43842</v>
      </c>
      <c r="H58" s="161">
        <v>43843</v>
      </c>
      <c r="I58" s="198">
        <f t="shared" si="8"/>
        <v>43873</v>
      </c>
      <c r="J58" s="199">
        <v>2831872</v>
      </c>
      <c r="K58" s="220"/>
      <c r="L58" s="210">
        <f t="shared" si="7"/>
        <v>2831872</v>
      </c>
      <c r="M58" s="107" t="s">
        <v>144</v>
      </c>
      <c r="N58" s="212">
        <f>J58</f>
        <v>2831872</v>
      </c>
      <c r="O58" s="107" t="s">
        <v>29</v>
      </c>
      <c r="P58" s="217">
        <v>3113</v>
      </c>
    </row>
    <row r="59" spans="1:16" x14ac:dyDescent="0.25">
      <c r="A59" s="158">
        <v>1687</v>
      </c>
      <c r="B59" s="100" t="s">
        <v>175</v>
      </c>
      <c r="C59" s="196" t="s">
        <v>18</v>
      </c>
      <c r="D59" s="75">
        <v>135</v>
      </c>
      <c r="E59" s="35" t="s">
        <v>176</v>
      </c>
      <c r="F59" s="35" t="s">
        <v>177</v>
      </c>
      <c r="G59" s="161">
        <v>43831</v>
      </c>
      <c r="H59" s="161">
        <v>43843</v>
      </c>
      <c r="I59" s="198">
        <f t="shared" si="8"/>
        <v>43873</v>
      </c>
      <c r="J59" s="199">
        <v>715800</v>
      </c>
      <c r="K59" s="220"/>
      <c r="L59" s="210">
        <f t="shared" si="7"/>
        <v>715800</v>
      </c>
      <c r="M59" s="107" t="s">
        <v>28</v>
      </c>
      <c r="N59" s="212">
        <f>J59</f>
        <v>715800</v>
      </c>
      <c r="O59" s="107" t="s">
        <v>29</v>
      </c>
      <c r="P59" s="217">
        <v>3114</v>
      </c>
    </row>
    <row r="60" spans="1:16" x14ac:dyDescent="0.25">
      <c r="A60" s="158">
        <v>1688</v>
      </c>
      <c r="B60" s="100" t="s">
        <v>178</v>
      </c>
      <c r="C60" s="196" t="s">
        <v>18</v>
      </c>
      <c r="D60" s="75">
        <v>9418</v>
      </c>
      <c r="E60" s="35" t="s">
        <v>39</v>
      </c>
      <c r="F60" s="35" t="s">
        <v>179</v>
      </c>
      <c r="G60" s="161">
        <v>43839</v>
      </c>
      <c r="H60" s="161">
        <v>43843</v>
      </c>
      <c r="I60" s="198">
        <f t="shared" si="8"/>
        <v>43873</v>
      </c>
      <c r="J60" s="199">
        <v>2710000</v>
      </c>
      <c r="K60" s="220">
        <v>514900</v>
      </c>
      <c r="L60" s="210">
        <f t="shared" si="7"/>
        <v>3224900</v>
      </c>
      <c r="M60" s="107" t="s">
        <v>180</v>
      </c>
      <c r="N60" s="212">
        <f>J60</f>
        <v>2710000</v>
      </c>
      <c r="O60" s="107" t="s">
        <v>55</v>
      </c>
      <c r="P60" s="217">
        <v>3115</v>
      </c>
    </row>
    <row r="61" spans="1:16" x14ac:dyDescent="0.25">
      <c r="A61" s="158">
        <v>1689</v>
      </c>
      <c r="B61" s="100" t="s">
        <v>181</v>
      </c>
      <c r="C61" s="196" t="s">
        <v>18</v>
      </c>
      <c r="D61" s="75">
        <v>9419</v>
      </c>
      <c r="E61" s="35" t="s">
        <v>33</v>
      </c>
      <c r="F61" s="35" t="s">
        <v>182</v>
      </c>
      <c r="G61" s="161">
        <v>43839</v>
      </c>
      <c r="H61" s="161">
        <v>43843</v>
      </c>
      <c r="I61" s="198">
        <f t="shared" si="8"/>
        <v>43873</v>
      </c>
      <c r="J61" s="199">
        <v>1729256</v>
      </c>
      <c r="K61" s="220">
        <v>328559</v>
      </c>
      <c r="L61" s="210">
        <f t="shared" si="7"/>
        <v>2057815</v>
      </c>
      <c r="M61" s="107" t="s">
        <v>180</v>
      </c>
      <c r="N61" s="212">
        <f>J61</f>
        <v>1729256</v>
      </c>
      <c r="O61" s="107" t="s">
        <v>55</v>
      </c>
      <c r="P61" s="217">
        <v>3116</v>
      </c>
    </row>
    <row r="62" spans="1:16" x14ac:dyDescent="0.25">
      <c r="A62" s="119">
        <v>1690</v>
      </c>
      <c r="B62" s="120" t="s">
        <v>183</v>
      </c>
      <c r="C62" s="127" t="s">
        <v>18</v>
      </c>
      <c r="D62" s="122">
        <v>804</v>
      </c>
      <c r="E62" s="122" t="s">
        <v>184</v>
      </c>
      <c r="F62" s="122" t="s">
        <v>185</v>
      </c>
      <c r="G62" s="171">
        <v>43841</v>
      </c>
      <c r="H62" s="171">
        <v>43843</v>
      </c>
      <c r="I62" s="200">
        <f>H62+30</f>
        <v>43873</v>
      </c>
      <c r="J62" s="178">
        <v>11444000</v>
      </c>
      <c r="K62" s="178"/>
      <c r="L62" s="178">
        <f>J62+K62</f>
        <v>11444000</v>
      </c>
      <c r="M62" s="107" t="s">
        <v>186</v>
      </c>
      <c r="N62" s="212">
        <v>30000</v>
      </c>
      <c r="O62" s="107" t="s">
        <v>29</v>
      </c>
      <c r="P62" s="217">
        <v>3217</v>
      </c>
    </row>
    <row r="63" spans="1:16" x14ac:dyDescent="0.25">
      <c r="A63" s="119"/>
      <c r="B63" s="120"/>
      <c r="C63" s="127"/>
      <c r="D63" s="122"/>
      <c r="E63" s="122"/>
      <c r="F63" s="122"/>
      <c r="G63" s="171"/>
      <c r="H63" s="171"/>
      <c r="I63" s="200"/>
      <c r="J63" s="178"/>
      <c r="K63" s="178"/>
      <c r="L63" s="178"/>
      <c r="M63" s="107" t="s">
        <v>117</v>
      </c>
      <c r="N63" s="212">
        <v>344000</v>
      </c>
      <c r="O63" s="107" t="s">
        <v>29</v>
      </c>
      <c r="P63" s="217">
        <v>3217</v>
      </c>
    </row>
    <row r="64" spans="1:16" x14ac:dyDescent="0.25">
      <c r="A64" s="119"/>
      <c r="B64" s="120"/>
      <c r="C64" s="127"/>
      <c r="D64" s="122"/>
      <c r="E64" s="122"/>
      <c r="F64" s="122"/>
      <c r="G64" s="171"/>
      <c r="H64" s="171"/>
      <c r="I64" s="200"/>
      <c r="J64" s="178"/>
      <c r="K64" s="178"/>
      <c r="L64" s="178"/>
      <c r="M64" s="107" t="s">
        <v>28</v>
      </c>
      <c r="N64" s="212">
        <v>169000</v>
      </c>
      <c r="O64" s="107" t="s">
        <v>29</v>
      </c>
      <c r="P64" s="217">
        <v>3217</v>
      </c>
    </row>
    <row r="65" spans="1:16" x14ac:dyDescent="0.25">
      <c r="A65" s="119"/>
      <c r="B65" s="120"/>
      <c r="C65" s="127"/>
      <c r="D65" s="122"/>
      <c r="E65" s="122"/>
      <c r="F65" s="122"/>
      <c r="G65" s="171"/>
      <c r="H65" s="171"/>
      <c r="I65" s="200"/>
      <c r="J65" s="178"/>
      <c r="K65" s="178"/>
      <c r="L65" s="178"/>
      <c r="M65" s="107" t="s">
        <v>187</v>
      </c>
      <c r="N65" s="212">
        <v>643000</v>
      </c>
      <c r="O65" s="107" t="s">
        <v>29</v>
      </c>
      <c r="P65" s="217">
        <v>3217</v>
      </c>
    </row>
    <row r="66" spans="1:16" x14ac:dyDescent="0.25">
      <c r="A66" s="119"/>
      <c r="B66" s="120"/>
      <c r="C66" s="127"/>
      <c r="D66" s="122"/>
      <c r="E66" s="122"/>
      <c r="F66" s="122"/>
      <c r="G66" s="171"/>
      <c r="H66" s="171"/>
      <c r="I66" s="200"/>
      <c r="J66" s="178"/>
      <c r="K66" s="178"/>
      <c r="L66" s="178"/>
      <c r="M66" s="107" t="s">
        <v>21</v>
      </c>
      <c r="N66" s="212">
        <v>247000</v>
      </c>
      <c r="O66" s="107" t="s">
        <v>22</v>
      </c>
      <c r="P66" s="217">
        <v>3217</v>
      </c>
    </row>
    <row r="67" spans="1:16" x14ac:dyDescent="0.25">
      <c r="A67" s="119"/>
      <c r="B67" s="120"/>
      <c r="C67" s="127"/>
      <c r="D67" s="122"/>
      <c r="E67" s="122"/>
      <c r="F67" s="122"/>
      <c r="G67" s="171"/>
      <c r="H67" s="171"/>
      <c r="I67" s="200"/>
      <c r="J67" s="178"/>
      <c r="K67" s="178"/>
      <c r="L67" s="178"/>
      <c r="M67" s="107" t="s">
        <v>73</v>
      </c>
      <c r="N67" s="212">
        <v>427000</v>
      </c>
      <c r="O67" s="107" t="s">
        <v>36</v>
      </c>
      <c r="P67" s="217">
        <v>3217</v>
      </c>
    </row>
    <row r="68" spans="1:16" x14ac:dyDescent="0.25">
      <c r="A68" s="119"/>
      <c r="B68" s="120"/>
      <c r="C68" s="127"/>
      <c r="D68" s="122"/>
      <c r="E68" s="122"/>
      <c r="F68" s="122"/>
      <c r="G68" s="171"/>
      <c r="H68" s="171"/>
      <c r="I68" s="200"/>
      <c r="J68" s="178"/>
      <c r="K68" s="178"/>
      <c r="L68" s="178"/>
      <c r="M68" s="107" t="s">
        <v>145</v>
      </c>
      <c r="N68" s="212">
        <v>314000</v>
      </c>
      <c r="O68" s="107" t="s">
        <v>36</v>
      </c>
      <c r="P68" s="217">
        <v>3217</v>
      </c>
    </row>
    <row r="69" spans="1:16" x14ac:dyDescent="0.25">
      <c r="A69" s="119"/>
      <c r="B69" s="120"/>
      <c r="C69" s="127"/>
      <c r="D69" s="122"/>
      <c r="E69" s="122"/>
      <c r="F69" s="122"/>
      <c r="G69" s="171"/>
      <c r="H69" s="171"/>
      <c r="I69" s="200"/>
      <c r="J69" s="178"/>
      <c r="K69" s="178"/>
      <c r="L69" s="178"/>
      <c r="M69" s="107" t="s">
        <v>35</v>
      </c>
      <c r="N69" s="212">
        <v>4571000</v>
      </c>
      <c r="O69" s="107" t="s">
        <v>36</v>
      </c>
      <c r="P69" s="217">
        <v>3217</v>
      </c>
    </row>
    <row r="70" spans="1:16" x14ac:dyDescent="0.25">
      <c r="A70" s="119"/>
      <c r="B70" s="120"/>
      <c r="C70" s="127"/>
      <c r="D70" s="122"/>
      <c r="E70" s="122"/>
      <c r="F70" s="122"/>
      <c r="G70" s="171"/>
      <c r="H70" s="171"/>
      <c r="I70" s="200"/>
      <c r="J70" s="178"/>
      <c r="K70" s="178"/>
      <c r="L70" s="178"/>
      <c r="M70" s="107" t="s">
        <v>121</v>
      </c>
      <c r="N70" s="212">
        <v>1282000</v>
      </c>
      <c r="O70" s="107" t="s">
        <v>36</v>
      </c>
      <c r="P70" s="217">
        <v>3217</v>
      </c>
    </row>
    <row r="71" spans="1:16" x14ac:dyDescent="0.25">
      <c r="A71" s="119"/>
      <c r="B71" s="120"/>
      <c r="C71" s="127"/>
      <c r="D71" s="122"/>
      <c r="E71" s="122"/>
      <c r="F71" s="122"/>
      <c r="G71" s="171"/>
      <c r="H71" s="171"/>
      <c r="I71" s="200"/>
      <c r="J71" s="178"/>
      <c r="K71" s="178"/>
      <c r="L71" s="178"/>
      <c r="M71" s="107" t="s">
        <v>148</v>
      </c>
      <c r="N71" s="212">
        <v>776000</v>
      </c>
      <c r="O71" s="107" t="s">
        <v>36</v>
      </c>
      <c r="P71" s="217">
        <v>3217</v>
      </c>
    </row>
    <row r="72" spans="1:16" x14ac:dyDescent="0.25">
      <c r="A72" s="119"/>
      <c r="B72" s="120"/>
      <c r="C72" s="127"/>
      <c r="D72" s="122"/>
      <c r="E72" s="122"/>
      <c r="F72" s="122"/>
      <c r="G72" s="171"/>
      <c r="H72" s="171"/>
      <c r="I72" s="200"/>
      <c r="J72" s="178"/>
      <c r="K72" s="178"/>
      <c r="L72" s="178"/>
      <c r="M72" s="107" t="s">
        <v>147</v>
      </c>
      <c r="N72" s="212">
        <v>584000</v>
      </c>
      <c r="O72" s="107" t="s">
        <v>36</v>
      </c>
      <c r="P72" s="217">
        <v>3217</v>
      </c>
    </row>
    <row r="73" spans="1:16" x14ac:dyDescent="0.25">
      <c r="A73" s="119"/>
      <c r="B73" s="120"/>
      <c r="C73" s="127"/>
      <c r="D73" s="122"/>
      <c r="E73" s="122"/>
      <c r="F73" s="122"/>
      <c r="G73" s="171"/>
      <c r="H73" s="171"/>
      <c r="I73" s="200"/>
      <c r="J73" s="178"/>
      <c r="K73" s="178"/>
      <c r="L73" s="178"/>
      <c r="M73" s="107" t="s">
        <v>149</v>
      </c>
      <c r="N73" s="212">
        <v>53000</v>
      </c>
      <c r="O73" s="107" t="s">
        <v>50</v>
      </c>
      <c r="P73" s="217">
        <v>3217</v>
      </c>
    </row>
    <row r="74" spans="1:16" x14ac:dyDescent="0.25">
      <c r="A74" s="119"/>
      <c r="B74" s="120"/>
      <c r="C74" s="127"/>
      <c r="D74" s="122"/>
      <c r="E74" s="122"/>
      <c r="F74" s="122"/>
      <c r="G74" s="171"/>
      <c r="H74" s="171"/>
      <c r="I74" s="200"/>
      <c r="J74" s="178"/>
      <c r="K74" s="178"/>
      <c r="L74" s="178"/>
      <c r="M74" s="107" t="s">
        <v>125</v>
      </c>
      <c r="N74" s="212">
        <v>1696000</v>
      </c>
      <c r="O74" s="107" t="s">
        <v>50</v>
      </c>
      <c r="P74" s="217">
        <v>3217</v>
      </c>
    </row>
    <row r="75" spans="1:16" x14ac:dyDescent="0.25">
      <c r="A75" s="119"/>
      <c r="B75" s="120"/>
      <c r="C75" s="127"/>
      <c r="D75" s="122"/>
      <c r="E75" s="122"/>
      <c r="F75" s="122"/>
      <c r="G75" s="171"/>
      <c r="H75" s="171"/>
      <c r="I75" s="200"/>
      <c r="J75" s="178"/>
      <c r="K75" s="178"/>
      <c r="L75" s="178"/>
      <c r="M75" s="107" t="s">
        <v>49</v>
      </c>
      <c r="N75" s="212">
        <v>56000</v>
      </c>
      <c r="O75" s="107" t="s">
        <v>50</v>
      </c>
      <c r="P75" s="217">
        <v>3217</v>
      </c>
    </row>
    <row r="76" spans="1:16" x14ac:dyDescent="0.25">
      <c r="A76" s="119"/>
      <c r="B76" s="120"/>
      <c r="C76" s="127"/>
      <c r="D76" s="122"/>
      <c r="E76" s="122"/>
      <c r="F76" s="122"/>
      <c r="G76" s="171"/>
      <c r="H76" s="171"/>
      <c r="I76" s="200"/>
      <c r="J76" s="178"/>
      <c r="K76" s="178"/>
      <c r="L76" s="178"/>
      <c r="M76" s="107" t="s">
        <v>44</v>
      </c>
      <c r="N76" s="212">
        <v>252000</v>
      </c>
      <c r="O76" s="107" t="s">
        <v>99</v>
      </c>
      <c r="P76" s="217">
        <v>3217</v>
      </c>
    </row>
    <row r="77" spans="1:16" x14ac:dyDescent="0.25">
      <c r="A77" s="119">
        <v>1691</v>
      </c>
      <c r="B77" s="123" t="s">
        <v>188</v>
      </c>
      <c r="C77" s="127" t="s">
        <v>18</v>
      </c>
      <c r="D77" s="122">
        <v>5308</v>
      </c>
      <c r="E77" s="122" t="s">
        <v>189</v>
      </c>
      <c r="F77" s="122" t="s">
        <v>190</v>
      </c>
      <c r="G77" s="171">
        <v>43838</v>
      </c>
      <c r="H77" s="171">
        <v>43843</v>
      </c>
      <c r="I77" s="200">
        <f t="shared" si="8"/>
        <v>43873</v>
      </c>
      <c r="J77" s="178">
        <v>378000</v>
      </c>
      <c r="K77" s="178"/>
      <c r="L77" s="178">
        <f t="shared" si="7"/>
        <v>378000</v>
      </c>
      <c r="M77" s="107" t="s">
        <v>125</v>
      </c>
      <c r="N77" s="212">
        <f>102000+102000+102000+17000</f>
        <v>323000</v>
      </c>
      <c r="O77" s="107" t="s">
        <v>50</v>
      </c>
      <c r="P77" s="217">
        <v>3117</v>
      </c>
    </row>
    <row r="78" spans="1:16" x14ac:dyDescent="0.25">
      <c r="A78" s="119"/>
      <c r="B78" s="123"/>
      <c r="C78" s="127"/>
      <c r="D78" s="122"/>
      <c r="E78" s="122"/>
      <c r="F78" s="122"/>
      <c r="G78" s="171"/>
      <c r="H78" s="171"/>
      <c r="I78" s="200"/>
      <c r="J78" s="178"/>
      <c r="K78" s="178"/>
      <c r="L78" s="178"/>
      <c r="M78" s="107" t="s">
        <v>145</v>
      </c>
      <c r="N78" s="212">
        <v>55000</v>
      </c>
      <c r="O78" s="107" t="s">
        <v>36</v>
      </c>
      <c r="P78" s="217">
        <v>3117</v>
      </c>
    </row>
    <row r="79" spans="1:16" x14ac:dyDescent="0.25">
      <c r="A79" s="158">
        <v>1692</v>
      </c>
      <c r="B79" s="100" t="s">
        <v>191</v>
      </c>
      <c r="C79" s="196" t="s">
        <v>18</v>
      </c>
      <c r="D79" s="226">
        <v>17001697352022</v>
      </c>
      <c r="E79" s="35" t="s">
        <v>192</v>
      </c>
      <c r="F79" s="35" t="s">
        <v>193</v>
      </c>
      <c r="G79" s="161">
        <v>44187</v>
      </c>
      <c r="H79" s="161">
        <v>43843</v>
      </c>
      <c r="I79" s="198">
        <f t="shared" si="8"/>
        <v>43873</v>
      </c>
      <c r="J79" s="199">
        <v>3213000</v>
      </c>
      <c r="K79" s="220"/>
      <c r="L79" s="210">
        <f t="shared" si="7"/>
        <v>3213000</v>
      </c>
      <c r="M79" s="107" t="s">
        <v>194</v>
      </c>
      <c r="N79" s="212">
        <f>J79</f>
        <v>3213000</v>
      </c>
      <c r="O79" s="107" t="s">
        <v>195</v>
      </c>
      <c r="P79" s="227"/>
    </row>
    <row r="80" spans="1:16" x14ac:dyDescent="0.25">
      <c r="A80" s="158">
        <v>1693</v>
      </c>
      <c r="B80" s="100" t="s">
        <v>196</v>
      </c>
      <c r="C80" s="196" t="s">
        <v>18</v>
      </c>
      <c r="D80" s="226">
        <v>17001696288714</v>
      </c>
      <c r="E80" s="35" t="s">
        <v>192</v>
      </c>
      <c r="F80" s="35" t="s">
        <v>197</v>
      </c>
      <c r="G80" s="161">
        <v>44166</v>
      </c>
      <c r="H80" s="161">
        <v>43843</v>
      </c>
      <c r="I80" s="198">
        <f t="shared" si="8"/>
        <v>43873</v>
      </c>
      <c r="J80" s="199">
        <v>3213000</v>
      </c>
      <c r="K80" s="220"/>
      <c r="L80" s="210">
        <f t="shared" si="7"/>
        <v>3213000</v>
      </c>
      <c r="M80" s="107" t="s">
        <v>194</v>
      </c>
      <c r="N80" s="212">
        <f>J80</f>
        <v>3213000</v>
      </c>
      <c r="O80" s="107" t="s">
        <v>195</v>
      </c>
      <c r="P80" s="227"/>
    </row>
    <row r="81" spans="1:16" x14ac:dyDescent="0.25">
      <c r="A81" s="158">
        <v>1694</v>
      </c>
      <c r="B81" s="100" t="s">
        <v>198</v>
      </c>
      <c r="C81" s="196" t="s">
        <v>18</v>
      </c>
      <c r="D81" s="75">
        <v>6200468</v>
      </c>
      <c r="E81" s="35" t="s">
        <v>199</v>
      </c>
      <c r="F81" s="35" t="s">
        <v>200</v>
      </c>
      <c r="G81" s="161">
        <v>43833</v>
      </c>
      <c r="H81" s="161">
        <v>43843</v>
      </c>
      <c r="I81" s="198">
        <f t="shared" si="8"/>
        <v>43873</v>
      </c>
      <c r="J81" s="199">
        <v>14571852</v>
      </c>
      <c r="K81" s="220">
        <v>2768652</v>
      </c>
      <c r="L81" s="210">
        <f t="shared" si="7"/>
        <v>17340504</v>
      </c>
      <c r="M81" s="107" t="s">
        <v>60</v>
      </c>
      <c r="N81" s="212">
        <f>J81</f>
        <v>14571852</v>
      </c>
      <c r="O81" s="107" t="s">
        <v>55</v>
      </c>
      <c r="P81" s="19">
        <v>3118</v>
      </c>
    </row>
    <row r="82" spans="1:16" x14ac:dyDescent="0.25">
      <c r="A82" s="158">
        <v>1695</v>
      </c>
      <c r="B82" s="100" t="s">
        <v>201</v>
      </c>
      <c r="C82" s="196" t="s">
        <v>18</v>
      </c>
      <c r="D82" s="75">
        <v>16</v>
      </c>
      <c r="E82" s="35" t="s">
        <v>202</v>
      </c>
      <c r="F82" s="35" t="s">
        <v>203</v>
      </c>
      <c r="G82" s="161">
        <v>43843</v>
      </c>
      <c r="H82" s="161">
        <v>43843</v>
      </c>
      <c r="I82" s="198">
        <f t="shared" si="8"/>
        <v>43873</v>
      </c>
      <c r="J82" s="199">
        <v>253200000</v>
      </c>
      <c r="K82" s="220"/>
      <c r="L82" s="210">
        <f t="shared" si="7"/>
        <v>253200000</v>
      </c>
      <c r="M82" s="107" t="s">
        <v>204</v>
      </c>
      <c r="N82" s="212">
        <f>J82</f>
        <v>253200000</v>
      </c>
      <c r="O82" s="107" t="s">
        <v>195</v>
      </c>
      <c r="P82" s="227"/>
    </row>
    <row r="83" spans="1:16" x14ac:dyDescent="0.25">
      <c r="A83" s="119">
        <v>1696</v>
      </c>
      <c r="B83" s="123" t="s">
        <v>205</v>
      </c>
      <c r="C83" s="127" t="s">
        <v>18</v>
      </c>
      <c r="D83" s="122" t="s">
        <v>206</v>
      </c>
      <c r="E83" s="122" t="s">
        <v>207</v>
      </c>
      <c r="F83" s="122" t="s">
        <v>208</v>
      </c>
      <c r="G83" s="171">
        <v>43843</v>
      </c>
      <c r="H83" s="171">
        <v>43478</v>
      </c>
      <c r="I83" s="200">
        <f>H83+30</f>
        <v>43508</v>
      </c>
      <c r="J83" s="178">
        <v>3510000</v>
      </c>
      <c r="K83" s="178">
        <v>666900</v>
      </c>
      <c r="L83" s="178">
        <f t="shared" si="7"/>
        <v>4176900</v>
      </c>
      <c r="M83" s="107" t="s">
        <v>73</v>
      </c>
      <c r="N83" s="212">
        <v>130000</v>
      </c>
      <c r="O83" s="107" t="s">
        <v>36</v>
      </c>
      <c r="P83" s="19">
        <v>3119</v>
      </c>
    </row>
    <row r="84" spans="1:16" x14ac:dyDescent="0.25">
      <c r="A84" s="119"/>
      <c r="B84" s="123"/>
      <c r="C84" s="127"/>
      <c r="D84" s="122"/>
      <c r="E84" s="122"/>
      <c r="F84" s="122"/>
      <c r="G84" s="171"/>
      <c r="H84" s="171"/>
      <c r="I84" s="200"/>
      <c r="J84" s="178"/>
      <c r="K84" s="178"/>
      <c r="L84" s="178"/>
      <c r="M84" s="107" t="s">
        <v>35</v>
      </c>
      <c r="N84" s="212">
        <v>780000</v>
      </c>
      <c r="O84" s="107" t="s">
        <v>36</v>
      </c>
      <c r="P84" s="19">
        <v>3119</v>
      </c>
    </row>
    <row r="85" spans="1:16" x14ac:dyDescent="0.25">
      <c r="A85" s="119"/>
      <c r="B85" s="123"/>
      <c r="C85" s="127"/>
      <c r="D85" s="122"/>
      <c r="E85" s="122"/>
      <c r="F85" s="122"/>
      <c r="G85" s="171"/>
      <c r="H85" s="171"/>
      <c r="I85" s="200"/>
      <c r="J85" s="178"/>
      <c r="K85" s="178"/>
      <c r="L85" s="178"/>
      <c r="M85" s="107" t="s">
        <v>145</v>
      </c>
      <c r="N85" s="212">
        <v>910000</v>
      </c>
      <c r="O85" s="107" t="s">
        <v>36</v>
      </c>
      <c r="P85" s="19">
        <v>3119</v>
      </c>
    </row>
    <row r="86" spans="1:16" x14ac:dyDescent="0.25">
      <c r="A86" s="119"/>
      <c r="B86" s="123"/>
      <c r="C86" s="127"/>
      <c r="D86" s="122"/>
      <c r="E86" s="122"/>
      <c r="F86" s="122"/>
      <c r="G86" s="171"/>
      <c r="H86" s="171"/>
      <c r="I86" s="200"/>
      <c r="J86" s="178"/>
      <c r="K86" s="178"/>
      <c r="L86" s="178"/>
      <c r="M86" s="107" t="s">
        <v>146</v>
      </c>
      <c r="N86" s="212">
        <v>260000</v>
      </c>
      <c r="O86" s="107" t="s">
        <v>36</v>
      </c>
      <c r="P86" s="19">
        <v>3119</v>
      </c>
    </row>
    <row r="87" spans="1:16" x14ac:dyDescent="0.25">
      <c r="A87" s="119"/>
      <c r="B87" s="123"/>
      <c r="C87" s="127"/>
      <c r="D87" s="122"/>
      <c r="E87" s="122"/>
      <c r="F87" s="122"/>
      <c r="G87" s="171"/>
      <c r="H87" s="171"/>
      <c r="I87" s="200"/>
      <c r="J87" s="178"/>
      <c r="K87" s="178"/>
      <c r="L87" s="178"/>
      <c r="M87" s="107" t="s">
        <v>121</v>
      </c>
      <c r="N87" s="212">
        <v>390000</v>
      </c>
      <c r="O87" s="107" t="s">
        <v>36</v>
      </c>
      <c r="P87" s="19">
        <v>3119</v>
      </c>
    </row>
    <row r="88" spans="1:16" x14ac:dyDescent="0.25">
      <c r="A88" s="119"/>
      <c r="B88" s="123"/>
      <c r="C88" s="127"/>
      <c r="D88" s="122"/>
      <c r="E88" s="122"/>
      <c r="F88" s="122"/>
      <c r="G88" s="171"/>
      <c r="H88" s="171"/>
      <c r="I88" s="200"/>
      <c r="J88" s="178"/>
      <c r="K88" s="178"/>
      <c r="L88" s="178"/>
      <c r="M88" s="107" t="s">
        <v>148</v>
      </c>
      <c r="N88" s="212">
        <v>260000</v>
      </c>
      <c r="O88" s="107" t="s">
        <v>36</v>
      </c>
      <c r="P88" s="19">
        <v>3119</v>
      </c>
    </row>
    <row r="89" spans="1:16" x14ac:dyDescent="0.25">
      <c r="A89" s="119"/>
      <c r="B89" s="123"/>
      <c r="C89" s="127"/>
      <c r="D89" s="122"/>
      <c r="E89" s="122"/>
      <c r="F89" s="122"/>
      <c r="G89" s="171"/>
      <c r="H89" s="171"/>
      <c r="I89" s="200"/>
      <c r="J89" s="178"/>
      <c r="K89" s="178"/>
      <c r="L89" s="178"/>
      <c r="M89" s="107" t="s">
        <v>150</v>
      </c>
      <c r="N89" s="212">
        <v>130000</v>
      </c>
      <c r="O89" s="107" t="s">
        <v>50</v>
      </c>
      <c r="P89" s="19">
        <v>3119</v>
      </c>
    </row>
    <row r="90" spans="1:16" x14ac:dyDescent="0.25">
      <c r="A90" s="119"/>
      <c r="B90" s="123"/>
      <c r="C90" s="127"/>
      <c r="D90" s="122"/>
      <c r="E90" s="122"/>
      <c r="F90" s="122"/>
      <c r="G90" s="171"/>
      <c r="H90" s="171"/>
      <c r="I90" s="200"/>
      <c r="J90" s="178"/>
      <c r="K90" s="178"/>
      <c r="L90" s="178"/>
      <c r="M90" s="107" t="s">
        <v>125</v>
      </c>
      <c r="N90" s="212">
        <v>650000</v>
      </c>
      <c r="O90" s="107" t="s">
        <v>50</v>
      </c>
      <c r="P90" s="19">
        <v>3119</v>
      </c>
    </row>
    <row r="91" spans="1:16" x14ac:dyDescent="0.25">
      <c r="A91" s="158">
        <v>1697</v>
      </c>
      <c r="B91" s="100" t="s">
        <v>209</v>
      </c>
      <c r="C91" s="196" t="s">
        <v>18</v>
      </c>
      <c r="D91" s="75">
        <v>62003927</v>
      </c>
      <c r="E91" s="35" t="s">
        <v>162</v>
      </c>
      <c r="F91" s="35" t="s">
        <v>210</v>
      </c>
      <c r="G91" s="161">
        <v>43843</v>
      </c>
      <c r="H91" s="161">
        <v>43844</v>
      </c>
      <c r="I91" s="198">
        <f t="shared" ref="I91:I133" si="9">H91+30</f>
        <v>43874</v>
      </c>
      <c r="J91" s="199">
        <v>15097167</v>
      </c>
      <c r="K91" s="220"/>
      <c r="L91" s="210">
        <f t="shared" si="7"/>
        <v>15097167</v>
      </c>
      <c r="M91" s="107" t="s">
        <v>65</v>
      </c>
      <c r="N91" s="212">
        <f>J91</f>
        <v>15097167</v>
      </c>
      <c r="O91" s="107" t="s">
        <v>65</v>
      </c>
      <c r="P91" s="228"/>
    </row>
    <row r="92" spans="1:16" x14ac:dyDescent="0.25">
      <c r="A92" s="158">
        <v>1698</v>
      </c>
      <c r="B92" s="100" t="s">
        <v>211</v>
      </c>
      <c r="C92" s="196" t="s">
        <v>18</v>
      </c>
      <c r="D92" s="75" t="s">
        <v>212</v>
      </c>
      <c r="E92" s="35" t="s">
        <v>1772</v>
      </c>
      <c r="F92" s="35" t="s">
        <v>213</v>
      </c>
      <c r="G92" s="161">
        <v>43843</v>
      </c>
      <c r="H92" s="161">
        <v>43844</v>
      </c>
      <c r="I92" s="198">
        <f t="shared" si="9"/>
        <v>43874</v>
      </c>
      <c r="J92" s="199">
        <v>15097167</v>
      </c>
      <c r="K92" s="220"/>
      <c r="L92" s="210">
        <f t="shared" si="7"/>
        <v>15097167</v>
      </c>
      <c r="M92" s="107" t="s">
        <v>94</v>
      </c>
      <c r="N92" s="212">
        <f>J92</f>
        <v>15097167</v>
      </c>
      <c r="O92" s="107" t="s">
        <v>95</v>
      </c>
      <c r="P92" s="19">
        <v>3120</v>
      </c>
    </row>
    <row r="93" spans="1:16" x14ac:dyDescent="0.25">
      <c r="A93" s="119">
        <v>1699</v>
      </c>
      <c r="B93" s="123" t="s">
        <v>214</v>
      </c>
      <c r="C93" s="127" t="s">
        <v>18</v>
      </c>
      <c r="D93" s="122">
        <v>92011</v>
      </c>
      <c r="E93" s="122" t="s">
        <v>215</v>
      </c>
      <c r="F93" s="122" t="s">
        <v>216</v>
      </c>
      <c r="G93" s="171">
        <v>43840</v>
      </c>
      <c r="H93" s="171">
        <v>43844</v>
      </c>
      <c r="I93" s="200">
        <f t="shared" si="9"/>
        <v>43874</v>
      </c>
      <c r="J93" s="178">
        <v>1077600</v>
      </c>
      <c r="K93" s="178"/>
      <c r="L93" s="178">
        <f t="shared" si="7"/>
        <v>1077600</v>
      </c>
      <c r="M93" s="107" t="s">
        <v>204</v>
      </c>
      <c r="N93" s="212">
        <v>14700</v>
      </c>
      <c r="O93" s="107" t="s">
        <v>195</v>
      </c>
      <c r="P93" s="19">
        <v>3122</v>
      </c>
    </row>
    <row r="94" spans="1:16" x14ac:dyDescent="0.25">
      <c r="A94" s="119"/>
      <c r="B94" s="123"/>
      <c r="C94" s="127"/>
      <c r="D94" s="122"/>
      <c r="E94" s="122"/>
      <c r="F94" s="122"/>
      <c r="G94" s="171"/>
      <c r="H94" s="171"/>
      <c r="I94" s="200"/>
      <c r="J94" s="178"/>
      <c r="K94" s="178"/>
      <c r="L94" s="178"/>
      <c r="M94" s="107" t="s">
        <v>217</v>
      </c>
      <c r="N94" s="212">
        <v>14700</v>
      </c>
      <c r="O94" s="107" t="s">
        <v>130</v>
      </c>
      <c r="P94" s="19">
        <v>3122</v>
      </c>
    </row>
    <row r="95" spans="1:16" x14ac:dyDescent="0.25">
      <c r="A95" s="119"/>
      <c r="B95" s="123"/>
      <c r="C95" s="127"/>
      <c r="D95" s="122"/>
      <c r="E95" s="122"/>
      <c r="F95" s="122"/>
      <c r="G95" s="171"/>
      <c r="H95" s="171"/>
      <c r="I95" s="200"/>
      <c r="J95" s="178"/>
      <c r="K95" s="178"/>
      <c r="L95" s="178"/>
      <c r="M95" s="107" t="s">
        <v>28</v>
      </c>
      <c r="N95" s="212">
        <v>14700</v>
      </c>
      <c r="O95" s="107" t="s">
        <v>29</v>
      </c>
      <c r="P95" s="19">
        <v>3122</v>
      </c>
    </row>
    <row r="96" spans="1:16" x14ac:dyDescent="0.25">
      <c r="A96" s="119"/>
      <c r="B96" s="123"/>
      <c r="C96" s="127"/>
      <c r="D96" s="122"/>
      <c r="E96" s="122"/>
      <c r="F96" s="122"/>
      <c r="G96" s="171"/>
      <c r="H96" s="171"/>
      <c r="I96" s="200"/>
      <c r="J96" s="178"/>
      <c r="K96" s="178"/>
      <c r="L96" s="178"/>
      <c r="M96" s="107" t="s">
        <v>218</v>
      </c>
      <c r="N96" s="212">
        <v>14700</v>
      </c>
      <c r="O96" s="107" t="s">
        <v>29</v>
      </c>
      <c r="P96" s="19">
        <v>3122</v>
      </c>
    </row>
    <row r="97" spans="1:16" x14ac:dyDescent="0.25">
      <c r="A97" s="119"/>
      <c r="B97" s="123"/>
      <c r="C97" s="127"/>
      <c r="D97" s="122"/>
      <c r="E97" s="122"/>
      <c r="F97" s="122"/>
      <c r="G97" s="171"/>
      <c r="H97" s="171"/>
      <c r="I97" s="200"/>
      <c r="J97" s="178"/>
      <c r="K97" s="178"/>
      <c r="L97" s="178"/>
      <c r="M97" s="107" t="s">
        <v>117</v>
      </c>
      <c r="N97" s="212">
        <v>14700</v>
      </c>
      <c r="O97" s="107" t="s">
        <v>29</v>
      </c>
      <c r="P97" s="19">
        <v>3122</v>
      </c>
    </row>
    <row r="98" spans="1:16" x14ac:dyDescent="0.25">
      <c r="A98" s="119"/>
      <c r="B98" s="123"/>
      <c r="C98" s="127"/>
      <c r="D98" s="122"/>
      <c r="E98" s="122"/>
      <c r="F98" s="122"/>
      <c r="G98" s="171"/>
      <c r="H98" s="171"/>
      <c r="I98" s="200"/>
      <c r="J98" s="178"/>
      <c r="K98" s="178"/>
      <c r="L98" s="178"/>
      <c r="M98" s="107" t="s">
        <v>187</v>
      </c>
      <c r="N98" s="212">
        <v>14700</v>
      </c>
      <c r="O98" s="107" t="s">
        <v>29</v>
      </c>
      <c r="P98" s="19">
        <v>3122</v>
      </c>
    </row>
    <row r="99" spans="1:16" x14ac:dyDescent="0.25">
      <c r="A99" s="119"/>
      <c r="B99" s="123"/>
      <c r="C99" s="127"/>
      <c r="D99" s="122"/>
      <c r="E99" s="122"/>
      <c r="F99" s="122"/>
      <c r="G99" s="171"/>
      <c r="H99" s="171"/>
      <c r="I99" s="200"/>
      <c r="J99" s="178"/>
      <c r="K99" s="178"/>
      <c r="L99" s="178"/>
      <c r="M99" s="107" t="s">
        <v>219</v>
      </c>
      <c r="N99" s="212">
        <v>14700</v>
      </c>
      <c r="O99" s="107" t="s">
        <v>29</v>
      </c>
      <c r="P99" s="19">
        <v>3122</v>
      </c>
    </row>
    <row r="100" spans="1:16" x14ac:dyDescent="0.25">
      <c r="A100" s="119"/>
      <c r="B100" s="123"/>
      <c r="C100" s="127"/>
      <c r="D100" s="122"/>
      <c r="E100" s="122"/>
      <c r="F100" s="122"/>
      <c r="G100" s="171"/>
      <c r="H100" s="171"/>
      <c r="I100" s="200"/>
      <c r="J100" s="178"/>
      <c r="K100" s="178"/>
      <c r="L100" s="178"/>
      <c r="M100" s="107" t="s">
        <v>144</v>
      </c>
      <c r="N100" s="212">
        <v>44100</v>
      </c>
      <c r="O100" s="107" t="s">
        <v>29</v>
      </c>
      <c r="P100" s="19">
        <v>3122</v>
      </c>
    </row>
    <row r="101" spans="1:16" x14ac:dyDescent="0.25">
      <c r="A101" s="119"/>
      <c r="B101" s="123"/>
      <c r="C101" s="127"/>
      <c r="D101" s="122"/>
      <c r="E101" s="122"/>
      <c r="F101" s="122"/>
      <c r="G101" s="171"/>
      <c r="H101" s="171"/>
      <c r="I101" s="200"/>
      <c r="J101" s="178"/>
      <c r="K101" s="178"/>
      <c r="L101" s="178"/>
      <c r="M101" s="107" t="s">
        <v>54</v>
      </c>
      <c r="N101" s="212">
        <v>14700</v>
      </c>
      <c r="O101" s="107" t="s">
        <v>55</v>
      </c>
      <c r="P101" s="19">
        <v>3122</v>
      </c>
    </row>
    <row r="102" spans="1:16" x14ac:dyDescent="0.25">
      <c r="A102" s="119"/>
      <c r="B102" s="123"/>
      <c r="C102" s="127"/>
      <c r="D102" s="122"/>
      <c r="E102" s="122"/>
      <c r="F102" s="122"/>
      <c r="G102" s="171"/>
      <c r="H102" s="171"/>
      <c r="I102" s="200"/>
      <c r="J102" s="178"/>
      <c r="K102" s="178"/>
      <c r="L102" s="178"/>
      <c r="M102" s="107" t="s">
        <v>171</v>
      </c>
      <c r="N102" s="212">
        <v>44100</v>
      </c>
      <c r="O102" s="107" t="s">
        <v>55</v>
      </c>
      <c r="P102" s="19">
        <v>3122</v>
      </c>
    </row>
    <row r="103" spans="1:16" x14ac:dyDescent="0.25">
      <c r="A103" s="119"/>
      <c r="B103" s="123"/>
      <c r="C103" s="127"/>
      <c r="D103" s="122"/>
      <c r="E103" s="122"/>
      <c r="F103" s="122"/>
      <c r="G103" s="171"/>
      <c r="H103" s="171"/>
      <c r="I103" s="200"/>
      <c r="J103" s="178"/>
      <c r="K103" s="178"/>
      <c r="L103" s="178"/>
      <c r="M103" s="107" t="s">
        <v>73</v>
      </c>
      <c r="N103" s="212">
        <v>117600</v>
      </c>
      <c r="O103" s="107" t="s">
        <v>36</v>
      </c>
      <c r="P103" s="19">
        <v>3122</v>
      </c>
    </row>
    <row r="104" spans="1:16" x14ac:dyDescent="0.25">
      <c r="A104" s="119"/>
      <c r="B104" s="123"/>
      <c r="C104" s="127"/>
      <c r="D104" s="122"/>
      <c r="E104" s="122"/>
      <c r="F104" s="122"/>
      <c r="G104" s="171"/>
      <c r="H104" s="171"/>
      <c r="I104" s="200"/>
      <c r="J104" s="178"/>
      <c r="K104" s="178"/>
      <c r="L104" s="178"/>
      <c r="M104" s="107" t="s">
        <v>35</v>
      </c>
      <c r="N104" s="212">
        <v>29400</v>
      </c>
      <c r="O104" s="107" t="s">
        <v>36</v>
      </c>
      <c r="P104" s="19">
        <v>3122</v>
      </c>
    </row>
    <row r="105" spans="1:16" x14ac:dyDescent="0.25">
      <c r="A105" s="119"/>
      <c r="B105" s="123"/>
      <c r="C105" s="127"/>
      <c r="D105" s="122"/>
      <c r="E105" s="122"/>
      <c r="F105" s="122"/>
      <c r="G105" s="171"/>
      <c r="H105" s="171"/>
      <c r="I105" s="200"/>
      <c r="J105" s="178"/>
      <c r="K105" s="178"/>
      <c r="L105" s="178"/>
      <c r="M105" s="107" t="s">
        <v>145</v>
      </c>
      <c r="N105" s="212">
        <v>14700</v>
      </c>
      <c r="O105" s="107" t="s">
        <v>36</v>
      </c>
      <c r="P105" s="19">
        <v>3122</v>
      </c>
    </row>
    <row r="106" spans="1:16" x14ac:dyDescent="0.25">
      <c r="A106" s="119"/>
      <c r="B106" s="123"/>
      <c r="C106" s="127"/>
      <c r="D106" s="122"/>
      <c r="E106" s="122"/>
      <c r="F106" s="122"/>
      <c r="G106" s="171"/>
      <c r="H106" s="171"/>
      <c r="I106" s="200"/>
      <c r="J106" s="178"/>
      <c r="K106" s="178"/>
      <c r="L106" s="178"/>
      <c r="M106" s="107" t="s">
        <v>121</v>
      </c>
      <c r="N106" s="212">
        <v>29400</v>
      </c>
      <c r="O106" s="107" t="s">
        <v>36</v>
      </c>
      <c r="P106" s="19">
        <v>3122</v>
      </c>
    </row>
    <row r="107" spans="1:16" x14ac:dyDescent="0.25">
      <c r="A107" s="119"/>
      <c r="B107" s="123"/>
      <c r="C107" s="127"/>
      <c r="D107" s="122"/>
      <c r="E107" s="122"/>
      <c r="F107" s="122"/>
      <c r="G107" s="171"/>
      <c r="H107" s="171"/>
      <c r="I107" s="200"/>
      <c r="J107" s="178"/>
      <c r="K107" s="178"/>
      <c r="L107" s="178"/>
      <c r="M107" s="107" t="s">
        <v>148</v>
      </c>
      <c r="N107" s="212">
        <v>58800</v>
      </c>
      <c r="O107" s="107" t="s">
        <v>36</v>
      </c>
      <c r="P107" s="19">
        <v>3122</v>
      </c>
    </row>
    <row r="108" spans="1:16" x14ac:dyDescent="0.25">
      <c r="A108" s="119"/>
      <c r="B108" s="123"/>
      <c r="C108" s="127"/>
      <c r="D108" s="122"/>
      <c r="E108" s="122"/>
      <c r="F108" s="122"/>
      <c r="G108" s="171"/>
      <c r="H108" s="171"/>
      <c r="I108" s="200"/>
      <c r="J108" s="178"/>
      <c r="K108" s="178"/>
      <c r="L108" s="178"/>
      <c r="M108" s="107" t="s">
        <v>49</v>
      </c>
      <c r="N108" s="212">
        <v>29400</v>
      </c>
      <c r="O108" s="107" t="s">
        <v>50</v>
      </c>
      <c r="P108" s="19">
        <v>3122</v>
      </c>
    </row>
    <row r="109" spans="1:16" x14ac:dyDescent="0.25">
      <c r="A109" s="119"/>
      <c r="B109" s="123"/>
      <c r="C109" s="127"/>
      <c r="D109" s="122"/>
      <c r="E109" s="122"/>
      <c r="F109" s="122"/>
      <c r="G109" s="171"/>
      <c r="H109" s="171"/>
      <c r="I109" s="200"/>
      <c r="J109" s="178"/>
      <c r="K109" s="178"/>
      <c r="L109" s="178"/>
      <c r="M109" s="107" t="s">
        <v>149</v>
      </c>
      <c r="N109" s="212">
        <v>191100</v>
      </c>
      <c r="O109" s="107" t="s">
        <v>50</v>
      </c>
      <c r="P109" s="19">
        <v>3122</v>
      </c>
    </row>
    <row r="110" spans="1:16" x14ac:dyDescent="0.25">
      <c r="A110" s="119"/>
      <c r="B110" s="123"/>
      <c r="C110" s="127"/>
      <c r="D110" s="122"/>
      <c r="E110" s="122"/>
      <c r="F110" s="122"/>
      <c r="G110" s="171"/>
      <c r="H110" s="171"/>
      <c r="I110" s="200"/>
      <c r="J110" s="178"/>
      <c r="K110" s="178"/>
      <c r="L110" s="178"/>
      <c r="M110" s="107" t="s">
        <v>150</v>
      </c>
      <c r="N110" s="212">
        <v>14700</v>
      </c>
      <c r="O110" s="107" t="s">
        <v>50</v>
      </c>
      <c r="P110" s="19">
        <v>3122</v>
      </c>
    </row>
    <row r="111" spans="1:16" x14ac:dyDescent="0.25">
      <c r="A111" s="119"/>
      <c r="B111" s="123"/>
      <c r="C111" s="127"/>
      <c r="D111" s="122"/>
      <c r="E111" s="122"/>
      <c r="F111" s="122"/>
      <c r="G111" s="171"/>
      <c r="H111" s="171"/>
      <c r="I111" s="200"/>
      <c r="J111" s="178"/>
      <c r="K111" s="178"/>
      <c r="L111" s="178"/>
      <c r="M111" s="107" t="s">
        <v>125</v>
      </c>
      <c r="N111" s="212">
        <v>386700</v>
      </c>
      <c r="O111" s="107" t="s">
        <v>50</v>
      </c>
      <c r="P111" s="19">
        <v>3122</v>
      </c>
    </row>
    <row r="112" spans="1:16" x14ac:dyDescent="0.25">
      <c r="A112" s="119">
        <v>1700</v>
      </c>
      <c r="B112" s="123" t="s">
        <v>220</v>
      </c>
      <c r="C112" s="127" t="s">
        <v>18</v>
      </c>
      <c r="D112" s="122">
        <v>92010</v>
      </c>
      <c r="E112" s="122" t="s">
        <v>221</v>
      </c>
      <c r="F112" s="122" t="s">
        <v>216</v>
      </c>
      <c r="G112" s="171">
        <v>43840</v>
      </c>
      <c r="H112" s="171">
        <v>43844</v>
      </c>
      <c r="I112" s="200">
        <f t="shared" si="9"/>
        <v>43874</v>
      </c>
      <c r="J112" s="178">
        <v>1979100</v>
      </c>
      <c r="K112" s="178"/>
      <c r="L112" s="178">
        <f t="shared" si="7"/>
        <v>1979100</v>
      </c>
      <c r="M112" s="107" t="s">
        <v>28</v>
      </c>
      <c r="N112" s="212">
        <v>125600</v>
      </c>
      <c r="O112" s="107" t="s">
        <v>29</v>
      </c>
      <c r="P112" s="19">
        <v>3123</v>
      </c>
    </row>
    <row r="113" spans="1:16" x14ac:dyDescent="0.25">
      <c r="A113" s="119"/>
      <c r="B113" s="123"/>
      <c r="C113" s="127"/>
      <c r="D113" s="122"/>
      <c r="E113" s="122"/>
      <c r="F113" s="122"/>
      <c r="G113" s="171"/>
      <c r="H113" s="171"/>
      <c r="I113" s="200"/>
      <c r="J113" s="178"/>
      <c r="K113" s="178"/>
      <c r="L113" s="178"/>
      <c r="M113" s="107" t="s">
        <v>117</v>
      </c>
      <c r="N113" s="212">
        <v>15700</v>
      </c>
      <c r="O113" s="107" t="s">
        <v>29</v>
      </c>
      <c r="P113" s="19">
        <v>3123</v>
      </c>
    </row>
    <row r="114" spans="1:16" x14ac:dyDescent="0.25">
      <c r="A114" s="119"/>
      <c r="B114" s="123"/>
      <c r="C114" s="127"/>
      <c r="D114" s="122"/>
      <c r="E114" s="122"/>
      <c r="F114" s="122"/>
      <c r="G114" s="171"/>
      <c r="H114" s="171"/>
      <c r="I114" s="200"/>
      <c r="J114" s="178"/>
      <c r="K114" s="178"/>
      <c r="L114" s="178"/>
      <c r="M114" s="107" t="s">
        <v>187</v>
      </c>
      <c r="N114" s="212">
        <v>15700</v>
      </c>
      <c r="O114" s="107" t="s">
        <v>29</v>
      </c>
      <c r="P114" s="19">
        <v>3123</v>
      </c>
    </row>
    <row r="115" spans="1:16" x14ac:dyDescent="0.25">
      <c r="A115" s="119"/>
      <c r="B115" s="123"/>
      <c r="C115" s="127"/>
      <c r="D115" s="122"/>
      <c r="E115" s="122"/>
      <c r="F115" s="122"/>
      <c r="G115" s="171"/>
      <c r="H115" s="171"/>
      <c r="I115" s="200"/>
      <c r="J115" s="178"/>
      <c r="K115" s="178"/>
      <c r="L115" s="178"/>
      <c r="M115" s="107" t="s">
        <v>144</v>
      </c>
      <c r="N115" s="212">
        <v>15700</v>
      </c>
      <c r="O115" s="107" t="s">
        <v>29</v>
      </c>
      <c r="P115" s="19">
        <v>3123</v>
      </c>
    </row>
    <row r="116" spans="1:16" x14ac:dyDescent="0.25">
      <c r="A116" s="119"/>
      <c r="B116" s="123"/>
      <c r="C116" s="127"/>
      <c r="D116" s="122"/>
      <c r="E116" s="122"/>
      <c r="F116" s="122"/>
      <c r="G116" s="171"/>
      <c r="H116" s="171"/>
      <c r="I116" s="200"/>
      <c r="J116" s="178"/>
      <c r="K116" s="178"/>
      <c r="L116" s="178"/>
      <c r="M116" s="107" t="s">
        <v>60</v>
      </c>
      <c r="N116" s="212">
        <v>31400</v>
      </c>
      <c r="O116" s="107" t="s">
        <v>55</v>
      </c>
      <c r="P116" s="19">
        <v>3123</v>
      </c>
    </row>
    <row r="117" spans="1:16" x14ac:dyDescent="0.25">
      <c r="A117" s="119"/>
      <c r="B117" s="123"/>
      <c r="C117" s="127"/>
      <c r="D117" s="122"/>
      <c r="E117" s="122"/>
      <c r="F117" s="122"/>
      <c r="G117" s="171"/>
      <c r="H117" s="171"/>
      <c r="I117" s="200"/>
      <c r="J117" s="178"/>
      <c r="K117" s="178"/>
      <c r="L117" s="178"/>
      <c r="M117" s="107" t="s">
        <v>171</v>
      </c>
      <c r="N117" s="212">
        <v>15700</v>
      </c>
      <c r="O117" s="107" t="s">
        <v>55</v>
      </c>
      <c r="P117" s="19">
        <v>3123</v>
      </c>
    </row>
    <row r="118" spans="1:16" x14ac:dyDescent="0.25">
      <c r="A118" s="119"/>
      <c r="B118" s="123"/>
      <c r="C118" s="127"/>
      <c r="D118" s="122"/>
      <c r="E118" s="122"/>
      <c r="F118" s="122"/>
      <c r="G118" s="171"/>
      <c r="H118" s="171"/>
      <c r="I118" s="200"/>
      <c r="J118" s="178"/>
      <c r="K118" s="178"/>
      <c r="L118" s="178"/>
      <c r="M118" s="107" t="s">
        <v>73</v>
      </c>
      <c r="N118" s="212">
        <v>47100</v>
      </c>
      <c r="O118" s="107" t="s">
        <v>36</v>
      </c>
      <c r="P118" s="19">
        <v>3123</v>
      </c>
    </row>
    <row r="119" spans="1:16" x14ac:dyDescent="0.25">
      <c r="A119" s="119"/>
      <c r="B119" s="123"/>
      <c r="C119" s="127"/>
      <c r="D119" s="122"/>
      <c r="E119" s="122"/>
      <c r="F119" s="122"/>
      <c r="G119" s="171"/>
      <c r="H119" s="171"/>
      <c r="I119" s="200"/>
      <c r="J119" s="178"/>
      <c r="K119" s="178"/>
      <c r="L119" s="178"/>
      <c r="M119" s="107" t="s">
        <v>35</v>
      </c>
      <c r="N119" s="212">
        <v>342800</v>
      </c>
      <c r="O119" s="107" t="s">
        <v>36</v>
      </c>
      <c r="P119" s="19">
        <v>3123</v>
      </c>
    </row>
    <row r="120" spans="1:16" x14ac:dyDescent="0.25">
      <c r="A120" s="119"/>
      <c r="B120" s="123"/>
      <c r="C120" s="127"/>
      <c r="D120" s="122"/>
      <c r="E120" s="122"/>
      <c r="F120" s="122"/>
      <c r="G120" s="171"/>
      <c r="H120" s="171"/>
      <c r="I120" s="200"/>
      <c r="J120" s="178"/>
      <c r="K120" s="178"/>
      <c r="L120" s="178"/>
      <c r="M120" s="107" t="s">
        <v>145</v>
      </c>
      <c r="N120" s="212">
        <v>758400</v>
      </c>
      <c r="O120" s="107" t="s">
        <v>36</v>
      </c>
      <c r="P120" s="19">
        <v>3123</v>
      </c>
    </row>
    <row r="121" spans="1:16" x14ac:dyDescent="0.25">
      <c r="A121" s="119"/>
      <c r="B121" s="123"/>
      <c r="C121" s="127"/>
      <c r="D121" s="122"/>
      <c r="E121" s="122"/>
      <c r="F121" s="122"/>
      <c r="G121" s="171"/>
      <c r="H121" s="171"/>
      <c r="I121" s="200"/>
      <c r="J121" s="178"/>
      <c r="K121" s="178"/>
      <c r="L121" s="178"/>
      <c r="M121" s="107" t="s">
        <v>146</v>
      </c>
      <c r="N121" s="212">
        <v>25300</v>
      </c>
      <c r="O121" s="107" t="s">
        <v>36</v>
      </c>
      <c r="P121" s="19">
        <v>3123</v>
      </c>
    </row>
    <row r="122" spans="1:16" x14ac:dyDescent="0.25">
      <c r="A122" s="119"/>
      <c r="B122" s="123"/>
      <c r="C122" s="127"/>
      <c r="D122" s="122"/>
      <c r="E122" s="122"/>
      <c r="F122" s="122"/>
      <c r="G122" s="171"/>
      <c r="H122" s="171"/>
      <c r="I122" s="200"/>
      <c r="J122" s="178"/>
      <c r="K122" s="178"/>
      <c r="L122" s="178"/>
      <c r="M122" s="107" t="s">
        <v>121</v>
      </c>
      <c r="N122" s="212">
        <v>428700</v>
      </c>
      <c r="O122" s="107" t="s">
        <v>36</v>
      </c>
      <c r="P122" s="19">
        <v>3123</v>
      </c>
    </row>
    <row r="123" spans="1:16" x14ac:dyDescent="0.25">
      <c r="A123" s="119"/>
      <c r="B123" s="123"/>
      <c r="C123" s="127"/>
      <c r="D123" s="122"/>
      <c r="E123" s="122"/>
      <c r="F123" s="122"/>
      <c r="G123" s="171"/>
      <c r="H123" s="171"/>
      <c r="I123" s="200"/>
      <c r="J123" s="178"/>
      <c r="K123" s="178"/>
      <c r="L123" s="178"/>
      <c r="M123" s="107" t="s">
        <v>147</v>
      </c>
      <c r="N123" s="212">
        <v>78500</v>
      </c>
      <c r="O123" s="107" t="s">
        <v>36</v>
      </c>
      <c r="P123" s="19">
        <v>3123</v>
      </c>
    </row>
    <row r="124" spans="1:16" x14ac:dyDescent="0.25">
      <c r="A124" s="119"/>
      <c r="B124" s="123"/>
      <c r="C124" s="127"/>
      <c r="D124" s="122"/>
      <c r="E124" s="122"/>
      <c r="F124" s="122"/>
      <c r="G124" s="171"/>
      <c r="H124" s="171"/>
      <c r="I124" s="200"/>
      <c r="J124" s="178"/>
      <c r="K124" s="178"/>
      <c r="L124" s="178"/>
      <c r="M124" s="107" t="s">
        <v>148</v>
      </c>
      <c r="N124" s="212">
        <v>15700</v>
      </c>
      <c r="O124" s="107" t="s">
        <v>36</v>
      </c>
      <c r="P124" s="19">
        <v>3123</v>
      </c>
    </row>
    <row r="125" spans="1:16" x14ac:dyDescent="0.25">
      <c r="A125" s="119"/>
      <c r="B125" s="123"/>
      <c r="C125" s="127"/>
      <c r="D125" s="122"/>
      <c r="E125" s="122"/>
      <c r="F125" s="122"/>
      <c r="G125" s="171"/>
      <c r="H125" s="171"/>
      <c r="I125" s="200"/>
      <c r="J125" s="178"/>
      <c r="K125" s="178"/>
      <c r="L125" s="178"/>
      <c r="M125" s="107" t="s">
        <v>149</v>
      </c>
      <c r="N125" s="212">
        <v>47100</v>
      </c>
      <c r="O125" s="107" t="s">
        <v>50</v>
      </c>
      <c r="P125" s="19">
        <v>3123</v>
      </c>
    </row>
    <row r="126" spans="1:16" x14ac:dyDescent="0.25">
      <c r="A126" s="119"/>
      <c r="B126" s="123"/>
      <c r="C126" s="127"/>
      <c r="D126" s="122"/>
      <c r="E126" s="122"/>
      <c r="F126" s="122"/>
      <c r="G126" s="171"/>
      <c r="H126" s="171"/>
      <c r="I126" s="200"/>
      <c r="J126" s="178"/>
      <c r="K126" s="178"/>
      <c r="L126" s="178"/>
      <c r="M126" s="107" t="s">
        <v>125</v>
      </c>
      <c r="N126" s="212">
        <v>15700</v>
      </c>
      <c r="O126" s="107" t="s">
        <v>50</v>
      </c>
      <c r="P126" s="19">
        <v>3123</v>
      </c>
    </row>
    <row r="127" spans="1:16" x14ac:dyDescent="0.25">
      <c r="A127" s="158">
        <v>1701</v>
      </c>
      <c r="B127" s="100" t="s">
        <v>222</v>
      </c>
      <c r="C127" s="196" t="s">
        <v>18</v>
      </c>
      <c r="D127" s="75">
        <v>9</v>
      </c>
      <c r="E127" s="35" t="s">
        <v>223</v>
      </c>
      <c r="F127" s="35" t="s">
        <v>224</v>
      </c>
      <c r="G127" s="161">
        <v>43844</v>
      </c>
      <c r="H127" s="161">
        <v>43844</v>
      </c>
      <c r="I127" s="198">
        <f t="shared" si="9"/>
        <v>43874</v>
      </c>
      <c r="J127" s="199">
        <v>31443</v>
      </c>
      <c r="K127" s="220">
        <v>5974</v>
      </c>
      <c r="L127" s="210">
        <f t="shared" si="7"/>
        <v>37417</v>
      </c>
      <c r="M127" s="107" t="s">
        <v>94</v>
      </c>
      <c r="N127" s="212">
        <f>J127</f>
        <v>31443</v>
      </c>
      <c r="O127" s="107" t="s">
        <v>95</v>
      </c>
      <c r="P127" s="19">
        <v>3124</v>
      </c>
    </row>
    <row r="128" spans="1:16" x14ac:dyDescent="0.25">
      <c r="A128" s="158">
        <v>1702</v>
      </c>
      <c r="B128" s="100" t="s">
        <v>225</v>
      </c>
      <c r="C128" s="196" t="s">
        <v>18</v>
      </c>
      <c r="D128" s="75">
        <v>182</v>
      </c>
      <c r="E128" s="35" t="s">
        <v>226</v>
      </c>
      <c r="F128" s="35" t="s">
        <v>227</v>
      </c>
      <c r="G128" s="161">
        <v>43844</v>
      </c>
      <c r="H128" s="161">
        <v>43845</v>
      </c>
      <c r="I128" s="198">
        <f t="shared" si="9"/>
        <v>43875</v>
      </c>
      <c r="J128" s="199">
        <v>1396000</v>
      </c>
      <c r="K128" s="220">
        <v>251940</v>
      </c>
      <c r="L128" s="210">
        <f t="shared" si="7"/>
        <v>1647940</v>
      </c>
      <c r="M128" s="107" t="s">
        <v>60</v>
      </c>
      <c r="N128" s="212">
        <f t="shared" ref="N128:N132" si="10">J128</f>
        <v>1396000</v>
      </c>
      <c r="O128" s="107" t="s">
        <v>55</v>
      </c>
      <c r="P128" s="19">
        <v>3125</v>
      </c>
    </row>
    <row r="129" spans="1:16" x14ac:dyDescent="0.25">
      <c r="A129" s="158">
        <v>1703</v>
      </c>
      <c r="B129" s="100" t="s">
        <v>228</v>
      </c>
      <c r="C129" s="196" t="s">
        <v>18</v>
      </c>
      <c r="D129" s="75">
        <v>126799</v>
      </c>
      <c r="E129" s="35" t="s">
        <v>229</v>
      </c>
      <c r="F129" s="35" t="s">
        <v>230</v>
      </c>
      <c r="G129" s="161">
        <v>43845</v>
      </c>
      <c r="H129" s="161">
        <v>43845</v>
      </c>
      <c r="I129" s="198">
        <f t="shared" si="9"/>
        <v>43875</v>
      </c>
      <c r="J129" s="199">
        <v>3800000</v>
      </c>
      <c r="K129" s="220">
        <v>722000</v>
      </c>
      <c r="L129" s="210">
        <f t="shared" ref="L129:L133" si="11">J129+K129</f>
        <v>4522000</v>
      </c>
      <c r="M129" s="107" t="s">
        <v>73</v>
      </c>
      <c r="N129" s="212">
        <f t="shared" si="10"/>
        <v>3800000</v>
      </c>
      <c r="O129" s="107" t="s">
        <v>36</v>
      </c>
      <c r="P129" s="19">
        <v>3126</v>
      </c>
    </row>
    <row r="130" spans="1:16" x14ac:dyDescent="0.25">
      <c r="A130" s="158">
        <v>1704</v>
      </c>
      <c r="B130" s="100" t="s">
        <v>231</v>
      </c>
      <c r="C130" s="196" t="s">
        <v>18</v>
      </c>
      <c r="D130" s="75" t="s">
        <v>232</v>
      </c>
      <c r="E130" s="35" t="s">
        <v>233</v>
      </c>
      <c r="F130" s="35" t="s">
        <v>234</v>
      </c>
      <c r="G130" s="161">
        <v>43844</v>
      </c>
      <c r="H130" s="161">
        <v>43845</v>
      </c>
      <c r="I130" s="198">
        <f t="shared" si="9"/>
        <v>43875</v>
      </c>
      <c r="J130" s="199">
        <v>151106</v>
      </c>
      <c r="K130" s="220">
        <v>28710</v>
      </c>
      <c r="L130" s="210">
        <f t="shared" si="11"/>
        <v>179816</v>
      </c>
      <c r="M130" s="107" t="s">
        <v>171</v>
      </c>
      <c r="N130" s="212">
        <f t="shared" si="10"/>
        <v>151106</v>
      </c>
      <c r="O130" s="107" t="s">
        <v>55</v>
      </c>
      <c r="P130" s="19">
        <v>3127</v>
      </c>
    </row>
    <row r="131" spans="1:16" x14ac:dyDescent="0.25">
      <c r="A131" s="158">
        <v>1705</v>
      </c>
      <c r="B131" s="100" t="s">
        <v>235</v>
      </c>
      <c r="C131" s="196" t="s">
        <v>18</v>
      </c>
      <c r="D131" s="75" t="s">
        <v>236</v>
      </c>
      <c r="E131" s="35" t="s">
        <v>233</v>
      </c>
      <c r="F131" s="35" t="s">
        <v>237</v>
      </c>
      <c r="G131" s="161">
        <v>43843</v>
      </c>
      <c r="H131" s="161">
        <v>43845</v>
      </c>
      <c r="I131" s="198">
        <f t="shared" si="9"/>
        <v>43875</v>
      </c>
      <c r="J131" s="199">
        <v>1075303</v>
      </c>
      <c r="K131" s="220">
        <v>204308</v>
      </c>
      <c r="L131" s="210">
        <f t="shared" si="11"/>
        <v>1279611</v>
      </c>
      <c r="M131" s="107" t="s">
        <v>171</v>
      </c>
      <c r="N131" s="212">
        <f t="shared" si="10"/>
        <v>1075303</v>
      </c>
      <c r="O131" s="107" t="s">
        <v>55</v>
      </c>
      <c r="P131" s="19">
        <v>3128</v>
      </c>
    </row>
    <row r="132" spans="1:16" x14ac:dyDescent="0.25">
      <c r="A132" s="158">
        <v>1706</v>
      </c>
      <c r="B132" s="100" t="s">
        <v>238</v>
      </c>
      <c r="C132" s="196" t="s">
        <v>18</v>
      </c>
      <c r="D132" s="75">
        <v>1490</v>
      </c>
      <c r="E132" s="35" t="s">
        <v>239</v>
      </c>
      <c r="F132" s="35" t="s">
        <v>240</v>
      </c>
      <c r="G132" s="161">
        <v>43843</v>
      </c>
      <c r="H132" s="161">
        <v>43845</v>
      </c>
      <c r="I132" s="198">
        <f t="shared" si="9"/>
        <v>43875</v>
      </c>
      <c r="J132" s="199">
        <v>824375</v>
      </c>
      <c r="K132" s="220">
        <v>156631</v>
      </c>
      <c r="L132" s="210">
        <f t="shared" si="11"/>
        <v>981006</v>
      </c>
      <c r="M132" s="107" t="s">
        <v>117</v>
      </c>
      <c r="N132" s="212">
        <f t="shared" si="10"/>
        <v>824375</v>
      </c>
      <c r="O132" s="107" t="s">
        <v>29</v>
      </c>
      <c r="P132" s="19">
        <v>3129</v>
      </c>
    </row>
    <row r="133" spans="1:16" x14ac:dyDescent="0.25">
      <c r="A133" s="119">
        <v>1707</v>
      </c>
      <c r="B133" s="123" t="s">
        <v>241</v>
      </c>
      <c r="C133" s="127" t="s">
        <v>18</v>
      </c>
      <c r="D133" s="122">
        <v>17500</v>
      </c>
      <c r="E133" s="122" t="s">
        <v>1773</v>
      </c>
      <c r="F133" s="122" t="s">
        <v>242</v>
      </c>
      <c r="G133" s="171">
        <v>43845</v>
      </c>
      <c r="H133" s="171">
        <v>43845</v>
      </c>
      <c r="I133" s="200">
        <f t="shared" si="9"/>
        <v>43875</v>
      </c>
      <c r="J133" s="178">
        <v>1282924</v>
      </c>
      <c r="K133" s="178">
        <v>220672</v>
      </c>
      <c r="L133" s="178">
        <f t="shared" si="11"/>
        <v>1503596</v>
      </c>
      <c r="M133" s="107" t="s">
        <v>21</v>
      </c>
      <c r="N133" s="212">
        <f>64201+17142.86+618655.46+13193.28+36000+36000</f>
        <v>785192.6</v>
      </c>
      <c r="O133" s="107" t="s">
        <v>22</v>
      </c>
      <c r="P133" s="19">
        <v>3130</v>
      </c>
    </row>
    <row r="134" spans="1:16" x14ac:dyDescent="0.25">
      <c r="A134" s="119"/>
      <c r="B134" s="123"/>
      <c r="C134" s="127"/>
      <c r="D134" s="122"/>
      <c r="E134" s="122"/>
      <c r="F134" s="122"/>
      <c r="G134" s="171"/>
      <c r="H134" s="171"/>
      <c r="I134" s="200"/>
      <c r="J134" s="178"/>
      <c r="K134" s="178"/>
      <c r="L134" s="178"/>
      <c r="M134" s="107" t="s">
        <v>121</v>
      </c>
      <c r="N134" s="212">
        <f>62857.14+198319.33+70588.24</f>
        <v>331764.70999999996</v>
      </c>
      <c r="O134" s="107" t="s">
        <v>36</v>
      </c>
      <c r="P134" s="19">
        <v>3130</v>
      </c>
    </row>
    <row r="135" spans="1:16" x14ac:dyDescent="0.25">
      <c r="A135" s="119"/>
      <c r="B135" s="123"/>
      <c r="C135" s="127"/>
      <c r="D135" s="122"/>
      <c r="E135" s="122"/>
      <c r="F135" s="122"/>
      <c r="G135" s="171"/>
      <c r="H135" s="171"/>
      <c r="I135" s="200"/>
      <c r="J135" s="178"/>
      <c r="K135" s="178"/>
      <c r="L135" s="178"/>
      <c r="M135" s="107" t="s">
        <v>146</v>
      </c>
      <c r="N135" s="212">
        <f>53361.34+53781.51+8571.43+12100.84</f>
        <v>127815.12</v>
      </c>
      <c r="O135" s="107" t="s">
        <v>36</v>
      </c>
      <c r="P135" s="19">
        <v>3130</v>
      </c>
    </row>
    <row r="136" spans="1:16" x14ac:dyDescent="0.25">
      <c r="A136" s="119"/>
      <c r="B136" s="123"/>
      <c r="C136" s="127"/>
      <c r="D136" s="122"/>
      <c r="E136" s="122"/>
      <c r="F136" s="122"/>
      <c r="G136" s="171"/>
      <c r="H136" s="171"/>
      <c r="I136" s="200"/>
      <c r="J136" s="178"/>
      <c r="K136" s="178"/>
      <c r="L136" s="178"/>
      <c r="M136" s="107" t="s">
        <v>28</v>
      </c>
      <c r="N136" s="212">
        <f>33613.45+4537.82</f>
        <v>38151.269999999997</v>
      </c>
      <c r="O136" s="107" t="s">
        <v>29</v>
      </c>
      <c r="P136" s="19">
        <v>3130</v>
      </c>
    </row>
    <row r="137" spans="1:16" x14ac:dyDescent="0.25">
      <c r="A137" s="158">
        <v>1708</v>
      </c>
      <c r="B137" s="100" t="s">
        <v>243</v>
      </c>
      <c r="C137" s="196" t="s">
        <v>18</v>
      </c>
      <c r="D137" s="75">
        <v>20</v>
      </c>
      <c r="E137" s="35" t="s">
        <v>244</v>
      </c>
      <c r="F137" s="35" t="s">
        <v>245</v>
      </c>
      <c r="G137" s="161">
        <v>43846</v>
      </c>
      <c r="H137" s="161">
        <v>43846</v>
      </c>
      <c r="I137" s="198">
        <f t="shared" ref="I137:I144" si="12">H137+30</f>
        <v>43876</v>
      </c>
      <c r="J137" s="199">
        <v>1810000</v>
      </c>
      <c r="K137" s="220">
        <v>343900</v>
      </c>
      <c r="L137" s="210">
        <f t="shared" ref="L137:L177" si="13">J137+K137</f>
        <v>2153900</v>
      </c>
      <c r="M137" s="107" t="s">
        <v>73</v>
      </c>
      <c r="N137" s="212">
        <f>J137</f>
        <v>1810000</v>
      </c>
      <c r="O137" s="107" t="s">
        <v>36</v>
      </c>
      <c r="P137" s="19">
        <v>3131</v>
      </c>
    </row>
    <row r="138" spans="1:16" x14ac:dyDescent="0.25">
      <c r="A138" s="158">
        <v>1709</v>
      </c>
      <c r="B138" s="100" t="s">
        <v>246</v>
      </c>
      <c r="C138" s="196" t="s">
        <v>18</v>
      </c>
      <c r="D138" s="75">
        <v>80758</v>
      </c>
      <c r="E138" s="35" t="s">
        <v>247</v>
      </c>
      <c r="F138" s="35" t="s">
        <v>248</v>
      </c>
      <c r="G138" s="161">
        <v>43846</v>
      </c>
      <c r="H138" s="161">
        <v>43846</v>
      </c>
      <c r="I138" s="198">
        <f t="shared" si="12"/>
        <v>43876</v>
      </c>
      <c r="J138" s="199">
        <v>103180</v>
      </c>
      <c r="K138" s="220">
        <v>1960</v>
      </c>
      <c r="L138" s="210">
        <f t="shared" si="13"/>
        <v>105140</v>
      </c>
      <c r="M138" s="107" t="s">
        <v>60</v>
      </c>
      <c r="N138" s="212">
        <f t="shared" ref="N138:N177" si="14">J138</f>
        <v>103180</v>
      </c>
      <c r="O138" s="107" t="s">
        <v>55</v>
      </c>
      <c r="P138" s="19">
        <v>3132</v>
      </c>
    </row>
    <row r="139" spans="1:16" x14ac:dyDescent="0.25">
      <c r="A139" s="158">
        <v>1710</v>
      </c>
      <c r="B139" s="100" t="s">
        <v>249</v>
      </c>
      <c r="C139" s="196" t="s">
        <v>18</v>
      </c>
      <c r="D139" s="75">
        <v>1539</v>
      </c>
      <c r="E139" s="35" t="s">
        <v>1774</v>
      </c>
      <c r="F139" s="35" t="s">
        <v>251</v>
      </c>
      <c r="G139" s="161">
        <v>43845</v>
      </c>
      <c r="H139" s="161">
        <v>43846</v>
      </c>
      <c r="I139" s="198">
        <f t="shared" si="12"/>
        <v>43876</v>
      </c>
      <c r="J139" s="199">
        <v>4300000</v>
      </c>
      <c r="K139" s="220">
        <v>817000</v>
      </c>
      <c r="L139" s="210">
        <f t="shared" si="13"/>
        <v>5117000</v>
      </c>
      <c r="M139" s="107" t="s">
        <v>28</v>
      </c>
      <c r="N139" s="212">
        <f t="shared" si="14"/>
        <v>4300000</v>
      </c>
      <c r="O139" s="107" t="s">
        <v>29</v>
      </c>
      <c r="P139" s="19">
        <v>3133</v>
      </c>
    </row>
    <row r="140" spans="1:16" x14ac:dyDescent="0.25">
      <c r="A140" s="158">
        <v>1711</v>
      </c>
      <c r="B140" s="100" t="s">
        <v>252</v>
      </c>
      <c r="C140" s="196" t="s">
        <v>62</v>
      </c>
      <c r="D140" s="75">
        <v>1966</v>
      </c>
      <c r="E140" s="35" t="s">
        <v>253</v>
      </c>
      <c r="F140" s="35" t="s">
        <v>254</v>
      </c>
      <c r="G140" s="161">
        <v>43847</v>
      </c>
      <c r="H140" s="161">
        <v>43847</v>
      </c>
      <c r="I140" s="198">
        <f t="shared" si="12"/>
        <v>43877</v>
      </c>
      <c r="J140" s="199">
        <v>141000</v>
      </c>
      <c r="K140" s="220"/>
      <c r="L140" s="210">
        <f t="shared" si="13"/>
        <v>141000</v>
      </c>
      <c r="M140" s="107" t="s">
        <v>65</v>
      </c>
      <c r="N140" s="212">
        <f t="shared" si="14"/>
        <v>141000</v>
      </c>
      <c r="O140" s="107" t="s">
        <v>65</v>
      </c>
      <c r="P140" s="228"/>
    </row>
    <row r="141" spans="1:16" x14ac:dyDescent="0.25">
      <c r="A141" s="158">
        <v>1712</v>
      </c>
      <c r="B141" s="100" t="s">
        <v>255</v>
      </c>
      <c r="C141" s="196" t="s">
        <v>18</v>
      </c>
      <c r="D141" s="75">
        <v>275101911</v>
      </c>
      <c r="E141" s="35" t="s">
        <v>256</v>
      </c>
      <c r="F141" s="35" t="s">
        <v>257</v>
      </c>
      <c r="G141" s="161">
        <v>43843</v>
      </c>
      <c r="H141" s="161">
        <v>43482</v>
      </c>
      <c r="I141" s="198">
        <v>43486</v>
      </c>
      <c r="J141" s="199">
        <v>96638.78</v>
      </c>
      <c r="K141" s="220">
        <v>18361.22</v>
      </c>
      <c r="L141" s="210">
        <f t="shared" si="13"/>
        <v>115000</v>
      </c>
      <c r="M141" s="107" t="s">
        <v>28</v>
      </c>
      <c r="N141" s="212">
        <f t="shared" si="14"/>
        <v>96638.78</v>
      </c>
      <c r="O141" s="107" t="s">
        <v>29</v>
      </c>
      <c r="P141" s="19">
        <v>3134</v>
      </c>
    </row>
    <row r="142" spans="1:16" x14ac:dyDescent="0.25">
      <c r="A142" s="158">
        <v>1713</v>
      </c>
      <c r="B142" s="100" t="s">
        <v>258</v>
      </c>
      <c r="C142" s="196" t="s">
        <v>18</v>
      </c>
      <c r="D142" s="75">
        <v>4344</v>
      </c>
      <c r="E142" s="35" t="s">
        <v>259</v>
      </c>
      <c r="F142" s="35" t="s">
        <v>260</v>
      </c>
      <c r="G142" s="161">
        <v>43847</v>
      </c>
      <c r="H142" s="161">
        <v>43847</v>
      </c>
      <c r="I142" s="198">
        <f t="shared" si="12"/>
        <v>43877</v>
      </c>
      <c r="J142" s="199">
        <v>625110</v>
      </c>
      <c r="K142" s="220">
        <v>50009</v>
      </c>
      <c r="L142" s="210">
        <f t="shared" si="13"/>
        <v>675119</v>
      </c>
      <c r="M142" s="107" t="s">
        <v>148</v>
      </c>
      <c r="N142" s="212">
        <f t="shared" si="14"/>
        <v>625110</v>
      </c>
      <c r="O142" s="107" t="s">
        <v>36</v>
      </c>
      <c r="P142" s="19">
        <v>3135</v>
      </c>
    </row>
    <row r="143" spans="1:16" x14ac:dyDescent="0.25">
      <c r="A143" s="158">
        <v>1714</v>
      </c>
      <c r="B143" s="100" t="s">
        <v>261</v>
      </c>
      <c r="C143" s="196" t="s">
        <v>18</v>
      </c>
      <c r="D143" s="75">
        <v>4343</v>
      </c>
      <c r="E143" s="35" t="s">
        <v>259</v>
      </c>
      <c r="F143" s="35" t="s">
        <v>262</v>
      </c>
      <c r="G143" s="161">
        <v>43847</v>
      </c>
      <c r="H143" s="161">
        <v>43847</v>
      </c>
      <c r="I143" s="198">
        <f t="shared" si="12"/>
        <v>43877</v>
      </c>
      <c r="J143" s="199">
        <v>367580</v>
      </c>
      <c r="K143" s="220">
        <v>29064</v>
      </c>
      <c r="L143" s="210">
        <f t="shared" si="13"/>
        <v>396644</v>
      </c>
      <c r="M143" s="107" t="s">
        <v>125</v>
      </c>
      <c r="N143" s="212">
        <f t="shared" si="14"/>
        <v>367580</v>
      </c>
      <c r="O143" s="107" t="s">
        <v>50</v>
      </c>
      <c r="P143" s="19">
        <v>3136</v>
      </c>
    </row>
    <row r="144" spans="1:16" x14ac:dyDescent="0.25">
      <c r="A144" s="158">
        <v>1715</v>
      </c>
      <c r="B144" s="100" t="s">
        <v>263</v>
      </c>
      <c r="C144" s="196" t="s">
        <v>18</v>
      </c>
      <c r="D144" s="75">
        <v>6467</v>
      </c>
      <c r="E144" s="35" t="s">
        <v>264</v>
      </c>
      <c r="F144" s="35" t="s">
        <v>265</v>
      </c>
      <c r="G144" s="161">
        <v>43846</v>
      </c>
      <c r="H144" s="161">
        <v>43847</v>
      </c>
      <c r="I144" s="198">
        <f t="shared" si="12"/>
        <v>43877</v>
      </c>
      <c r="J144" s="199">
        <v>720000</v>
      </c>
      <c r="K144" s="220"/>
      <c r="L144" s="210">
        <f t="shared" si="13"/>
        <v>720000</v>
      </c>
      <c r="M144" s="107" t="s">
        <v>117</v>
      </c>
      <c r="N144" s="212">
        <f t="shared" si="14"/>
        <v>720000</v>
      </c>
      <c r="O144" s="107" t="s">
        <v>29</v>
      </c>
      <c r="P144" s="19">
        <v>3137</v>
      </c>
    </row>
    <row r="145" spans="1:16" x14ac:dyDescent="0.25">
      <c r="A145" s="158">
        <v>1716</v>
      </c>
      <c r="B145" s="100" t="s">
        <v>266</v>
      </c>
      <c r="C145" s="196" t="s">
        <v>18</v>
      </c>
      <c r="D145" s="75">
        <v>36763287</v>
      </c>
      <c r="E145" s="35" t="s">
        <v>267</v>
      </c>
      <c r="F145" s="35" t="s">
        <v>268</v>
      </c>
      <c r="G145" s="161">
        <v>43844</v>
      </c>
      <c r="H145" s="161">
        <v>43847</v>
      </c>
      <c r="I145" s="198">
        <v>43487</v>
      </c>
      <c r="J145" s="199">
        <v>100805</v>
      </c>
      <c r="K145" s="220"/>
      <c r="L145" s="210">
        <f t="shared" si="13"/>
        <v>100805</v>
      </c>
      <c r="M145" s="107" t="s">
        <v>21</v>
      </c>
      <c r="N145" s="212">
        <f t="shared" si="14"/>
        <v>100805</v>
      </c>
      <c r="O145" s="107" t="s">
        <v>22</v>
      </c>
      <c r="P145" s="19">
        <v>3138</v>
      </c>
    </row>
    <row r="146" spans="1:16" x14ac:dyDescent="0.25">
      <c r="A146" s="158">
        <v>1717</v>
      </c>
      <c r="B146" s="100" t="s">
        <v>269</v>
      </c>
      <c r="C146" s="196" t="s">
        <v>18</v>
      </c>
      <c r="D146" s="75" t="s">
        <v>270</v>
      </c>
      <c r="E146" s="35" t="s">
        <v>162</v>
      </c>
      <c r="F146" s="35" t="s">
        <v>271</v>
      </c>
      <c r="G146" s="161">
        <v>43847</v>
      </c>
      <c r="H146" s="161">
        <v>43850</v>
      </c>
      <c r="I146" s="198">
        <f t="shared" ref="I146:I177" si="15">H146+30</f>
        <v>43880</v>
      </c>
      <c r="J146" s="199">
        <v>108912454</v>
      </c>
      <c r="K146" s="220"/>
      <c r="L146" s="210">
        <f t="shared" si="13"/>
        <v>108912454</v>
      </c>
      <c r="M146" s="107" t="s">
        <v>129</v>
      </c>
      <c r="N146" s="212">
        <f t="shared" si="14"/>
        <v>108912454</v>
      </c>
      <c r="O146" s="107" t="s">
        <v>130</v>
      </c>
      <c r="P146" s="19">
        <v>3139</v>
      </c>
    </row>
    <row r="147" spans="1:16" x14ac:dyDescent="0.25">
      <c r="A147" s="158">
        <v>1718</v>
      </c>
      <c r="B147" s="100" t="s">
        <v>272</v>
      </c>
      <c r="C147" s="196" t="s">
        <v>18</v>
      </c>
      <c r="D147" s="75" t="s">
        <v>273</v>
      </c>
      <c r="E147" s="35" t="s">
        <v>162</v>
      </c>
      <c r="F147" s="35" t="s">
        <v>274</v>
      </c>
      <c r="G147" s="161">
        <v>43848</v>
      </c>
      <c r="H147" s="161">
        <v>43850</v>
      </c>
      <c r="I147" s="198">
        <f t="shared" si="15"/>
        <v>43880</v>
      </c>
      <c r="J147" s="199">
        <v>6150000</v>
      </c>
      <c r="K147" s="220"/>
      <c r="L147" s="210">
        <f t="shared" si="13"/>
        <v>6150000</v>
      </c>
      <c r="M147" s="107" t="s">
        <v>79</v>
      </c>
      <c r="N147" s="212">
        <f t="shared" si="14"/>
        <v>6150000</v>
      </c>
      <c r="O147" s="107" t="s">
        <v>55</v>
      </c>
      <c r="P147" s="19">
        <v>3140</v>
      </c>
    </row>
    <row r="148" spans="1:16" x14ac:dyDescent="0.25">
      <c r="A148" s="119">
        <v>1719</v>
      </c>
      <c r="B148" s="123" t="s">
        <v>275</v>
      </c>
      <c r="C148" s="127" t="s">
        <v>18</v>
      </c>
      <c r="D148" s="122" t="s">
        <v>276</v>
      </c>
      <c r="E148" s="122" t="s">
        <v>162</v>
      </c>
      <c r="F148" s="122" t="s">
        <v>277</v>
      </c>
      <c r="G148" s="171">
        <v>43850</v>
      </c>
      <c r="H148" s="171">
        <v>43850</v>
      </c>
      <c r="I148" s="200">
        <f t="shared" si="15"/>
        <v>43880</v>
      </c>
      <c r="J148" s="178">
        <v>66694220</v>
      </c>
      <c r="K148" s="178"/>
      <c r="L148" s="178">
        <f t="shared" si="13"/>
        <v>66694220</v>
      </c>
      <c r="M148" s="107" t="s">
        <v>278</v>
      </c>
      <c r="N148" s="212">
        <v>14571187</v>
      </c>
      <c r="O148" s="107" t="s">
        <v>36</v>
      </c>
      <c r="P148" s="19">
        <v>3141</v>
      </c>
    </row>
    <row r="149" spans="1:16" x14ac:dyDescent="0.25">
      <c r="A149" s="119"/>
      <c r="B149" s="123"/>
      <c r="C149" s="127"/>
      <c r="D149" s="122"/>
      <c r="E149" s="122"/>
      <c r="F149" s="122"/>
      <c r="G149" s="171"/>
      <c r="H149" s="171"/>
      <c r="I149" s="200"/>
      <c r="J149" s="178"/>
      <c r="K149" s="178"/>
      <c r="L149" s="178"/>
      <c r="M149" s="107" t="s">
        <v>279</v>
      </c>
      <c r="N149" s="212">
        <f>5511067+5532366+7833300+1276700+11204600+3457800+10798400+4610400+1898400</f>
        <v>52123033</v>
      </c>
      <c r="O149" s="107" t="s">
        <v>36</v>
      </c>
      <c r="P149" s="19">
        <v>3141</v>
      </c>
    </row>
    <row r="150" spans="1:16" x14ac:dyDescent="0.25">
      <c r="A150" s="158">
        <v>1720</v>
      </c>
      <c r="B150" s="100" t="s">
        <v>280</v>
      </c>
      <c r="C150" s="196" t="s">
        <v>18</v>
      </c>
      <c r="D150" s="75">
        <v>50051</v>
      </c>
      <c r="E150" s="35" t="s">
        <v>1755</v>
      </c>
      <c r="F150" s="35" t="s">
        <v>282</v>
      </c>
      <c r="G150" s="161">
        <v>43850</v>
      </c>
      <c r="H150" s="161">
        <v>43850</v>
      </c>
      <c r="I150" s="198">
        <f t="shared" si="15"/>
        <v>43880</v>
      </c>
      <c r="J150" s="199">
        <v>96900</v>
      </c>
      <c r="K150" s="220">
        <f>J150*0.19</f>
        <v>18411</v>
      </c>
      <c r="L150" s="210">
        <f t="shared" si="13"/>
        <v>115311</v>
      </c>
      <c r="M150" s="107" t="s">
        <v>117</v>
      </c>
      <c r="N150" s="212">
        <f t="shared" si="14"/>
        <v>96900</v>
      </c>
      <c r="O150" s="107" t="s">
        <v>29</v>
      </c>
      <c r="P150" s="19">
        <v>3142</v>
      </c>
    </row>
    <row r="151" spans="1:16" x14ac:dyDescent="0.25">
      <c r="A151" s="158">
        <v>1721</v>
      </c>
      <c r="B151" s="100" t="s">
        <v>283</v>
      </c>
      <c r="C151" s="196" t="s">
        <v>18</v>
      </c>
      <c r="D151" s="75" t="s">
        <v>284</v>
      </c>
      <c r="E151" s="35" t="s">
        <v>647</v>
      </c>
      <c r="F151" s="35" t="s">
        <v>285</v>
      </c>
      <c r="G151" s="161">
        <v>43850</v>
      </c>
      <c r="H151" s="161">
        <v>43850</v>
      </c>
      <c r="I151" s="198">
        <f t="shared" si="15"/>
        <v>43880</v>
      </c>
      <c r="J151" s="199">
        <v>112424667</v>
      </c>
      <c r="K151" s="220"/>
      <c r="L151" s="210">
        <f t="shared" si="13"/>
        <v>112424667</v>
      </c>
      <c r="M151" s="107" t="s">
        <v>194</v>
      </c>
      <c r="N151" s="212">
        <f t="shared" si="14"/>
        <v>112424667</v>
      </c>
      <c r="O151" s="107" t="s">
        <v>195</v>
      </c>
      <c r="P151" s="19">
        <v>3143</v>
      </c>
    </row>
    <row r="152" spans="1:16" x14ac:dyDescent="0.25">
      <c r="A152" s="119">
        <v>1722</v>
      </c>
      <c r="B152" s="123" t="s">
        <v>286</v>
      </c>
      <c r="C152" s="127" t="s">
        <v>18</v>
      </c>
      <c r="D152" s="122">
        <v>192688144</v>
      </c>
      <c r="E152" s="170" t="s">
        <v>287</v>
      </c>
      <c r="F152" s="122" t="s">
        <v>288</v>
      </c>
      <c r="G152" s="171">
        <v>43847</v>
      </c>
      <c r="H152" s="171">
        <v>43851</v>
      </c>
      <c r="I152" s="200">
        <f t="shared" si="15"/>
        <v>43881</v>
      </c>
      <c r="J152" s="178">
        <v>1884680</v>
      </c>
      <c r="K152" s="178">
        <f>358100+12271+500</f>
        <v>370871</v>
      </c>
      <c r="L152" s="178">
        <f t="shared" si="13"/>
        <v>2255551</v>
      </c>
      <c r="M152" s="107" t="s">
        <v>28</v>
      </c>
      <c r="N152" s="212">
        <v>168005</v>
      </c>
      <c r="O152" s="107" t="s">
        <v>29</v>
      </c>
      <c r="P152" s="19">
        <v>3144</v>
      </c>
    </row>
    <row r="153" spans="1:16" x14ac:dyDescent="0.25">
      <c r="A153" s="119"/>
      <c r="B153" s="123"/>
      <c r="C153" s="127"/>
      <c r="D153" s="122"/>
      <c r="E153" s="170"/>
      <c r="F153" s="122"/>
      <c r="G153" s="171"/>
      <c r="H153" s="171"/>
      <c r="I153" s="200"/>
      <c r="J153" s="178"/>
      <c r="K153" s="178"/>
      <c r="L153" s="178"/>
      <c r="M153" s="107" t="s">
        <v>218</v>
      </c>
      <c r="N153" s="212">
        <v>60231</v>
      </c>
      <c r="O153" s="107" t="s">
        <v>29</v>
      </c>
      <c r="P153" s="19">
        <v>3144</v>
      </c>
    </row>
    <row r="154" spans="1:16" x14ac:dyDescent="0.25">
      <c r="A154" s="119"/>
      <c r="B154" s="123"/>
      <c r="C154" s="127"/>
      <c r="D154" s="122"/>
      <c r="E154" s="170"/>
      <c r="F154" s="122"/>
      <c r="G154" s="171"/>
      <c r="H154" s="171"/>
      <c r="I154" s="200"/>
      <c r="J154" s="178"/>
      <c r="K154" s="178"/>
      <c r="L154" s="178"/>
      <c r="M154" s="107" t="s">
        <v>186</v>
      </c>
      <c r="N154" s="212">
        <v>80533</v>
      </c>
      <c r="O154" s="107" t="s">
        <v>29</v>
      </c>
      <c r="P154" s="19">
        <v>3144</v>
      </c>
    </row>
    <row r="155" spans="1:16" x14ac:dyDescent="0.25">
      <c r="A155" s="119"/>
      <c r="B155" s="123"/>
      <c r="C155" s="127"/>
      <c r="D155" s="122"/>
      <c r="E155" s="170"/>
      <c r="F155" s="122"/>
      <c r="G155" s="171"/>
      <c r="H155" s="171"/>
      <c r="I155" s="200"/>
      <c r="J155" s="178"/>
      <c r="K155" s="178"/>
      <c r="L155" s="178"/>
      <c r="M155" s="107" t="s">
        <v>117</v>
      </c>
      <c r="N155" s="212">
        <v>100538</v>
      </c>
      <c r="O155" s="107" t="s">
        <v>29</v>
      </c>
      <c r="P155" s="19">
        <v>3144</v>
      </c>
    </row>
    <row r="156" spans="1:16" x14ac:dyDescent="0.25">
      <c r="A156" s="119"/>
      <c r="B156" s="123"/>
      <c r="C156" s="127"/>
      <c r="D156" s="122"/>
      <c r="E156" s="170"/>
      <c r="F156" s="122"/>
      <c r="G156" s="171"/>
      <c r="H156" s="171"/>
      <c r="I156" s="200"/>
      <c r="J156" s="178"/>
      <c r="K156" s="178"/>
      <c r="L156" s="178"/>
      <c r="M156" s="107" t="s">
        <v>187</v>
      </c>
      <c r="N156" s="212">
        <v>60231</v>
      </c>
      <c r="O156" s="107" t="s">
        <v>29</v>
      </c>
      <c r="P156" s="19">
        <v>3144</v>
      </c>
    </row>
    <row r="157" spans="1:16" x14ac:dyDescent="0.25">
      <c r="A157" s="119"/>
      <c r="B157" s="123"/>
      <c r="C157" s="127"/>
      <c r="D157" s="122"/>
      <c r="E157" s="170"/>
      <c r="F157" s="122"/>
      <c r="G157" s="171"/>
      <c r="H157" s="171"/>
      <c r="I157" s="200"/>
      <c r="J157" s="178"/>
      <c r="K157" s="178"/>
      <c r="L157" s="178"/>
      <c r="M157" s="107" t="s">
        <v>289</v>
      </c>
      <c r="N157" s="212">
        <v>204791</v>
      </c>
      <c r="O157" s="107" t="s">
        <v>29</v>
      </c>
      <c r="P157" s="19">
        <v>3144</v>
      </c>
    </row>
    <row r="158" spans="1:16" x14ac:dyDescent="0.25">
      <c r="A158" s="119"/>
      <c r="B158" s="123"/>
      <c r="C158" s="127"/>
      <c r="D158" s="122"/>
      <c r="E158" s="170"/>
      <c r="F158" s="122"/>
      <c r="G158" s="171"/>
      <c r="H158" s="171"/>
      <c r="I158" s="200"/>
      <c r="J158" s="178"/>
      <c r="K158" s="178"/>
      <c r="L158" s="178"/>
      <c r="M158" s="107" t="s">
        <v>219</v>
      </c>
      <c r="N158" s="212">
        <v>58198</v>
      </c>
      <c r="O158" s="107" t="s">
        <v>29</v>
      </c>
      <c r="P158" s="19">
        <v>3144</v>
      </c>
    </row>
    <row r="159" spans="1:16" x14ac:dyDescent="0.25">
      <c r="A159" s="119"/>
      <c r="B159" s="123"/>
      <c r="C159" s="127"/>
      <c r="D159" s="122"/>
      <c r="E159" s="170"/>
      <c r="F159" s="122"/>
      <c r="G159" s="171"/>
      <c r="H159" s="171"/>
      <c r="I159" s="200"/>
      <c r="J159" s="178"/>
      <c r="K159" s="178"/>
      <c r="L159" s="178"/>
      <c r="M159" s="107" t="s">
        <v>144</v>
      </c>
      <c r="N159" s="212">
        <v>120462</v>
      </c>
      <c r="O159" s="107" t="s">
        <v>55</v>
      </c>
      <c r="P159" s="19">
        <v>3144</v>
      </c>
    </row>
    <row r="160" spans="1:16" x14ac:dyDescent="0.25">
      <c r="A160" s="119"/>
      <c r="B160" s="123"/>
      <c r="C160" s="127"/>
      <c r="D160" s="122"/>
      <c r="E160" s="170"/>
      <c r="F160" s="122"/>
      <c r="G160" s="171"/>
      <c r="H160" s="171"/>
      <c r="I160" s="200"/>
      <c r="J160" s="178"/>
      <c r="K160" s="178"/>
      <c r="L160" s="178"/>
      <c r="M160" s="107" t="s">
        <v>54</v>
      </c>
      <c r="N160" s="212">
        <v>117504</v>
      </c>
      <c r="O160" s="107" t="s">
        <v>36</v>
      </c>
      <c r="P160" s="19">
        <v>3144</v>
      </c>
    </row>
    <row r="161" spans="1:16" x14ac:dyDescent="0.25">
      <c r="A161" s="119"/>
      <c r="B161" s="123"/>
      <c r="C161" s="127"/>
      <c r="D161" s="122"/>
      <c r="E161" s="170"/>
      <c r="F161" s="122"/>
      <c r="G161" s="171"/>
      <c r="H161" s="171"/>
      <c r="I161" s="200"/>
      <c r="J161" s="178"/>
      <c r="K161" s="178"/>
      <c r="L161" s="178"/>
      <c r="M161" s="107" t="s">
        <v>35</v>
      </c>
      <c r="N161" s="212">
        <v>98154</v>
      </c>
      <c r="O161" s="107" t="s">
        <v>36</v>
      </c>
      <c r="P161" s="19">
        <v>3144</v>
      </c>
    </row>
    <row r="162" spans="1:16" x14ac:dyDescent="0.25">
      <c r="A162" s="119"/>
      <c r="B162" s="123"/>
      <c r="C162" s="127"/>
      <c r="D162" s="122"/>
      <c r="E162" s="170"/>
      <c r="F162" s="122"/>
      <c r="G162" s="171"/>
      <c r="H162" s="171"/>
      <c r="I162" s="200"/>
      <c r="J162" s="178"/>
      <c r="K162" s="178"/>
      <c r="L162" s="178"/>
      <c r="M162" s="107" t="s">
        <v>145</v>
      </c>
      <c r="N162" s="212">
        <v>196308</v>
      </c>
      <c r="O162" s="107" t="s">
        <v>36</v>
      </c>
      <c r="P162" s="19">
        <v>3144</v>
      </c>
    </row>
    <row r="163" spans="1:16" x14ac:dyDescent="0.25">
      <c r="A163" s="119"/>
      <c r="B163" s="123"/>
      <c r="C163" s="127"/>
      <c r="D163" s="122"/>
      <c r="E163" s="170"/>
      <c r="F163" s="122"/>
      <c r="G163" s="171"/>
      <c r="H163" s="171"/>
      <c r="I163" s="200"/>
      <c r="J163" s="178"/>
      <c r="K163" s="178"/>
      <c r="L163" s="178"/>
      <c r="M163" s="107" t="s">
        <v>146</v>
      </c>
      <c r="N163" s="212">
        <v>49307</v>
      </c>
      <c r="O163" s="107" t="s">
        <v>36</v>
      </c>
      <c r="P163" s="19">
        <v>3144</v>
      </c>
    </row>
    <row r="164" spans="1:16" x14ac:dyDescent="0.25">
      <c r="A164" s="119"/>
      <c r="B164" s="123"/>
      <c r="C164" s="127"/>
      <c r="D164" s="122"/>
      <c r="E164" s="170"/>
      <c r="F164" s="122"/>
      <c r="G164" s="171"/>
      <c r="H164" s="171"/>
      <c r="I164" s="200"/>
      <c r="J164" s="178"/>
      <c r="K164" s="178"/>
      <c r="L164" s="178"/>
      <c r="M164" s="107" t="s">
        <v>147</v>
      </c>
      <c r="N164" s="212">
        <v>109308</v>
      </c>
      <c r="O164" s="107" t="s">
        <v>36</v>
      </c>
      <c r="P164" s="19">
        <v>3144</v>
      </c>
    </row>
    <row r="165" spans="1:16" x14ac:dyDescent="0.25">
      <c r="A165" s="119"/>
      <c r="B165" s="123"/>
      <c r="C165" s="127"/>
      <c r="D165" s="122"/>
      <c r="E165" s="170"/>
      <c r="F165" s="122"/>
      <c r="G165" s="171"/>
      <c r="H165" s="171"/>
      <c r="I165" s="200"/>
      <c r="J165" s="178"/>
      <c r="K165" s="178"/>
      <c r="L165" s="178"/>
      <c r="M165" s="107" t="s">
        <v>148</v>
      </c>
      <c r="N165" s="212">
        <v>98154</v>
      </c>
      <c r="O165" s="107" t="s">
        <v>36</v>
      </c>
      <c r="P165" s="19">
        <v>3144</v>
      </c>
    </row>
    <row r="166" spans="1:16" x14ac:dyDescent="0.25">
      <c r="A166" s="119"/>
      <c r="B166" s="123"/>
      <c r="C166" s="127"/>
      <c r="D166" s="122"/>
      <c r="E166" s="170"/>
      <c r="F166" s="122"/>
      <c r="G166" s="171"/>
      <c r="H166" s="171"/>
      <c r="I166" s="200"/>
      <c r="J166" s="178"/>
      <c r="K166" s="178"/>
      <c r="L166" s="178"/>
      <c r="M166" s="107" t="s">
        <v>150</v>
      </c>
      <c r="N166" s="212">
        <v>49077</v>
      </c>
      <c r="O166" s="107" t="s">
        <v>50</v>
      </c>
      <c r="P166" s="19">
        <v>3144</v>
      </c>
    </row>
    <row r="167" spans="1:16" x14ac:dyDescent="0.25">
      <c r="A167" s="119"/>
      <c r="B167" s="123"/>
      <c r="C167" s="127"/>
      <c r="D167" s="122"/>
      <c r="E167" s="170"/>
      <c r="F167" s="122"/>
      <c r="G167" s="171"/>
      <c r="H167" s="171"/>
      <c r="I167" s="200"/>
      <c r="J167" s="178"/>
      <c r="K167" s="178"/>
      <c r="L167" s="178"/>
      <c r="M167" s="107" t="s">
        <v>125</v>
      </c>
      <c r="N167" s="212">
        <v>98154</v>
      </c>
      <c r="O167" s="107" t="s">
        <v>50</v>
      </c>
      <c r="P167" s="19">
        <v>3144</v>
      </c>
    </row>
    <row r="168" spans="1:16" x14ac:dyDescent="0.25">
      <c r="A168" s="119"/>
      <c r="B168" s="123"/>
      <c r="C168" s="127"/>
      <c r="D168" s="122"/>
      <c r="E168" s="170"/>
      <c r="F168" s="122"/>
      <c r="G168" s="171"/>
      <c r="H168" s="171"/>
      <c r="I168" s="200"/>
      <c r="J168" s="178"/>
      <c r="K168" s="178"/>
      <c r="L168" s="178"/>
      <c r="M168" s="107" t="s">
        <v>290</v>
      </c>
      <c r="N168" s="212">
        <v>73076</v>
      </c>
      <c r="O168" s="107" t="s">
        <v>291</v>
      </c>
      <c r="P168" s="19">
        <v>3144</v>
      </c>
    </row>
    <row r="169" spans="1:16" x14ac:dyDescent="0.25">
      <c r="A169" s="119"/>
      <c r="B169" s="123"/>
      <c r="C169" s="127"/>
      <c r="D169" s="122"/>
      <c r="E169" s="170"/>
      <c r="F169" s="122"/>
      <c r="G169" s="171"/>
      <c r="H169" s="171"/>
      <c r="I169" s="200"/>
      <c r="J169" s="178"/>
      <c r="K169" s="178"/>
      <c r="L169" s="178"/>
      <c r="M169" s="107" t="s">
        <v>292</v>
      </c>
      <c r="N169" s="212">
        <v>46786</v>
      </c>
      <c r="O169" s="107" t="s">
        <v>293</v>
      </c>
      <c r="P169" s="19">
        <v>3144</v>
      </c>
    </row>
    <row r="170" spans="1:16" x14ac:dyDescent="0.25">
      <c r="A170" s="119"/>
      <c r="B170" s="123"/>
      <c r="C170" s="127"/>
      <c r="D170" s="122"/>
      <c r="E170" s="170"/>
      <c r="F170" s="122"/>
      <c r="G170" s="171"/>
      <c r="H170" s="171"/>
      <c r="I170" s="200"/>
      <c r="J170" s="178"/>
      <c r="K170" s="178"/>
      <c r="L170" s="178"/>
      <c r="M170" s="107" t="s">
        <v>21</v>
      </c>
      <c r="N170" s="212">
        <v>49077</v>
      </c>
      <c r="O170" s="107" t="s">
        <v>22</v>
      </c>
      <c r="P170" s="19">
        <v>3144</v>
      </c>
    </row>
    <row r="171" spans="1:16" x14ac:dyDescent="0.25">
      <c r="A171" s="119"/>
      <c r="B171" s="123"/>
      <c r="C171" s="127"/>
      <c r="D171" s="122"/>
      <c r="E171" s="170"/>
      <c r="F171" s="122"/>
      <c r="G171" s="171"/>
      <c r="H171" s="171"/>
      <c r="I171" s="200"/>
      <c r="J171" s="178"/>
      <c r="K171" s="178"/>
      <c r="L171" s="178"/>
      <c r="M171" s="107" t="s">
        <v>89</v>
      </c>
      <c r="N171" s="212">
        <v>46786</v>
      </c>
      <c r="O171" s="107" t="s">
        <v>90</v>
      </c>
      <c r="P171" s="19">
        <v>3144</v>
      </c>
    </row>
    <row r="172" spans="1:16" x14ac:dyDescent="0.25">
      <c r="A172" s="158">
        <v>1723</v>
      </c>
      <c r="B172" s="100" t="s">
        <v>294</v>
      </c>
      <c r="C172" s="196" t="s">
        <v>18</v>
      </c>
      <c r="D172" s="75">
        <v>295295</v>
      </c>
      <c r="E172" s="35" t="s">
        <v>295</v>
      </c>
      <c r="F172" s="35" t="s">
        <v>1775</v>
      </c>
      <c r="G172" s="161">
        <v>43850</v>
      </c>
      <c r="H172" s="161">
        <v>43851</v>
      </c>
      <c r="I172" s="198">
        <f t="shared" si="15"/>
        <v>43881</v>
      </c>
      <c r="J172" s="199">
        <v>475218</v>
      </c>
      <c r="K172" s="220">
        <v>90291</v>
      </c>
      <c r="L172" s="210">
        <f t="shared" si="13"/>
        <v>565509</v>
      </c>
      <c r="M172" s="107" t="s">
        <v>60</v>
      </c>
      <c r="N172" s="212">
        <f t="shared" si="14"/>
        <v>475218</v>
      </c>
      <c r="O172" s="107" t="s">
        <v>55</v>
      </c>
      <c r="P172" s="19">
        <v>3145</v>
      </c>
    </row>
    <row r="173" spans="1:16" x14ac:dyDescent="0.25">
      <c r="A173" s="158">
        <v>1724</v>
      </c>
      <c r="B173" s="100" t="s">
        <v>297</v>
      </c>
      <c r="C173" s="196" t="s">
        <v>18</v>
      </c>
      <c r="D173" s="75">
        <v>81408</v>
      </c>
      <c r="E173" s="35" t="s">
        <v>247</v>
      </c>
      <c r="F173" s="35" t="s">
        <v>298</v>
      </c>
      <c r="G173" s="161">
        <v>43851</v>
      </c>
      <c r="H173" s="161">
        <v>43851</v>
      </c>
      <c r="I173" s="198">
        <f t="shared" si="15"/>
        <v>43881</v>
      </c>
      <c r="J173" s="199">
        <v>8497134</v>
      </c>
      <c r="K173" s="220">
        <v>161446</v>
      </c>
      <c r="L173" s="210">
        <f t="shared" si="13"/>
        <v>8658580</v>
      </c>
      <c r="M173" s="107" t="s">
        <v>60</v>
      </c>
      <c r="N173" s="212">
        <f t="shared" si="14"/>
        <v>8497134</v>
      </c>
      <c r="O173" s="107" t="s">
        <v>55</v>
      </c>
      <c r="P173" s="19">
        <v>3146</v>
      </c>
    </row>
    <row r="174" spans="1:16" x14ac:dyDescent="0.25">
      <c r="A174" s="158">
        <v>1725</v>
      </c>
      <c r="B174" s="100" t="s">
        <v>299</v>
      </c>
      <c r="C174" s="196" t="s">
        <v>18</v>
      </c>
      <c r="D174" s="75">
        <v>1237</v>
      </c>
      <c r="E174" s="35" t="s">
        <v>300</v>
      </c>
      <c r="F174" s="35" t="s">
        <v>301</v>
      </c>
      <c r="G174" s="161">
        <v>43851</v>
      </c>
      <c r="H174" s="161">
        <v>43851</v>
      </c>
      <c r="I174" s="198">
        <f t="shared" si="15"/>
        <v>43881</v>
      </c>
      <c r="J174" s="199">
        <v>1630000</v>
      </c>
      <c r="K174" s="220">
        <v>309700</v>
      </c>
      <c r="L174" s="210">
        <f t="shared" si="13"/>
        <v>1939700</v>
      </c>
      <c r="M174" s="107" t="s">
        <v>125</v>
      </c>
      <c r="N174" s="212">
        <f t="shared" si="14"/>
        <v>1630000</v>
      </c>
      <c r="O174" s="107" t="s">
        <v>50</v>
      </c>
      <c r="P174" s="19">
        <v>3147</v>
      </c>
    </row>
    <row r="175" spans="1:16" x14ac:dyDescent="0.25">
      <c r="A175" s="158">
        <v>1726</v>
      </c>
      <c r="B175" s="100" t="s">
        <v>302</v>
      </c>
      <c r="C175" s="196" t="s">
        <v>18</v>
      </c>
      <c r="D175" s="75">
        <v>222313053</v>
      </c>
      <c r="E175" s="35" t="s">
        <v>303</v>
      </c>
      <c r="F175" s="35" t="s">
        <v>304</v>
      </c>
      <c r="G175" s="161">
        <v>43844</v>
      </c>
      <c r="H175" s="161">
        <v>43852</v>
      </c>
      <c r="I175" s="198">
        <v>43860</v>
      </c>
      <c r="J175" s="199">
        <v>36044</v>
      </c>
      <c r="K175" s="220"/>
      <c r="L175" s="210">
        <f t="shared" si="13"/>
        <v>36044</v>
      </c>
      <c r="M175" s="107" t="s">
        <v>89</v>
      </c>
      <c r="N175" s="212">
        <f t="shared" si="14"/>
        <v>36044</v>
      </c>
      <c r="O175" s="107" t="s">
        <v>90</v>
      </c>
      <c r="P175" s="227"/>
    </row>
    <row r="176" spans="1:16" x14ac:dyDescent="0.25">
      <c r="A176" s="158">
        <v>1727</v>
      </c>
      <c r="B176" s="100" t="s">
        <v>305</v>
      </c>
      <c r="C176" s="196" t="s">
        <v>18</v>
      </c>
      <c r="D176" s="75">
        <v>26379</v>
      </c>
      <c r="E176" s="35" t="s">
        <v>306</v>
      </c>
      <c r="F176" s="35" t="s">
        <v>307</v>
      </c>
      <c r="G176" s="161">
        <v>43832</v>
      </c>
      <c r="H176" s="161">
        <v>43852</v>
      </c>
      <c r="I176" s="198">
        <f t="shared" si="15"/>
        <v>43882</v>
      </c>
      <c r="J176" s="199">
        <v>4477500</v>
      </c>
      <c r="K176" s="220">
        <v>850725</v>
      </c>
      <c r="L176" s="210">
        <f t="shared" si="13"/>
        <v>5328225</v>
      </c>
      <c r="M176" s="107" t="s">
        <v>28</v>
      </c>
      <c r="N176" s="212">
        <f t="shared" si="14"/>
        <v>4477500</v>
      </c>
      <c r="O176" s="107" t="s">
        <v>29</v>
      </c>
      <c r="P176" s="19">
        <v>3148</v>
      </c>
    </row>
    <row r="177" spans="1:16" x14ac:dyDescent="0.25">
      <c r="A177" s="158">
        <v>1728</v>
      </c>
      <c r="B177" s="100" t="s">
        <v>308</v>
      </c>
      <c r="C177" s="196" t="s">
        <v>18</v>
      </c>
      <c r="D177" s="75" t="s">
        <v>309</v>
      </c>
      <c r="E177" s="35" t="s">
        <v>310</v>
      </c>
      <c r="F177" s="35" t="s">
        <v>311</v>
      </c>
      <c r="G177" s="161">
        <v>43832</v>
      </c>
      <c r="H177" s="161">
        <v>43832</v>
      </c>
      <c r="I177" s="198">
        <f t="shared" si="15"/>
        <v>43862</v>
      </c>
      <c r="J177" s="199">
        <v>700000</v>
      </c>
      <c r="K177" s="220"/>
      <c r="L177" s="210">
        <f t="shared" si="13"/>
        <v>700000</v>
      </c>
      <c r="M177" s="107" t="s">
        <v>79</v>
      </c>
      <c r="N177" s="212">
        <f t="shared" si="14"/>
        <v>700000</v>
      </c>
      <c r="O177" s="107" t="s">
        <v>55</v>
      </c>
      <c r="P177" s="19">
        <v>3149</v>
      </c>
    </row>
    <row r="178" spans="1:16" x14ac:dyDescent="0.25">
      <c r="A178" s="158">
        <v>1729</v>
      </c>
      <c r="B178" s="219" t="s">
        <v>312</v>
      </c>
      <c r="C178" s="196" t="s">
        <v>18</v>
      </c>
      <c r="D178" s="75">
        <v>89</v>
      </c>
      <c r="E178" s="35" t="s">
        <v>313</v>
      </c>
      <c r="F178" s="35" t="s">
        <v>314</v>
      </c>
      <c r="G178" s="161">
        <v>43853</v>
      </c>
      <c r="H178" s="161">
        <v>43853</v>
      </c>
      <c r="I178" s="198">
        <f>H178+30</f>
        <v>43883</v>
      </c>
      <c r="J178" s="199">
        <v>109244</v>
      </c>
      <c r="K178" s="220">
        <v>20756</v>
      </c>
      <c r="L178" s="210">
        <f>J178+K178</f>
        <v>130000</v>
      </c>
      <c r="M178" s="107" t="s">
        <v>144</v>
      </c>
      <c r="N178" s="212">
        <f t="shared" ref="N178:N186" si="16">J178</f>
        <v>109244</v>
      </c>
      <c r="O178" s="107" t="s">
        <v>29</v>
      </c>
      <c r="P178" s="19">
        <v>3150</v>
      </c>
    </row>
    <row r="179" spans="1:16" x14ac:dyDescent="0.25">
      <c r="A179" s="158">
        <v>1730</v>
      </c>
      <c r="B179" s="219" t="s">
        <v>315</v>
      </c>
      <c r="C179" s="188" t="s">
        <v>24</v>
      </c>
      <c r="D179" s="75">
        <v>45132</v>
      </c>
      <c r="E179" s="35" t="s">
        <v>1746</v>
      </c>
      <c r="F179" s="35" t="s">
        <v>316</v>
      </c>
      <c r="G179" s="161">
        <v>43852</v>
      </c>
      <c r="H179" s="161">
        <v>43853</v>
      </c>
      <c r="I179" s="198">
        <f>H179+30</f>
        <v>43883</v>
      </c>
      <c r="J179" s="199">
        <v>283728</v>
      </c>
      <c r="K179" s="220">
        <v>53908</v>
      </c>
      <c r="L179" s="210">
        <f>J179+K179</f>
        <v>337636</v>
      </c>
      <c r="M179" s="107" t="s">
        <v>121</v>
      </c>
      <c r="N179" s="212">
        <f t="shared" si="16"/>
        <v>283728</v>
      </c>
      <c r="O179" s="107" t="s">
        <v>36</v>
      </c>
      <c r="P179" s="19">
        <v>3151</v>
      </c>
    </row>
    <row r="180" spans="1:16" x14ac:dyDescent="0.25">
      <c r="A180" s="158">
        <v>1731</v>
      </c>
      <c r="B180" s="219" t="s">
        <v>317</v>
      </c>
      <c r="C180" s="188" t="s">
        <v>24</v>
      </c>
      <c r="D180" s="75">
        <v>45133</v>
      </c>
      <c r="E180" s="35" t="s">
        <v>1746</v>
      </c>
      <c r="F180" s="35" t="s">
        <v>318</v>
      </c>
      <c r="G180" s="161">
        <v>43852</v>
      </c>
      <c r="H180" s="161">
        <v>43853</v>
      </c>
      <c r="I180" s="198">
        <f>H180+30</f>
        <v>43883</v>
      </c>
      <c r="J180" s="199">
        <v>22800</v>
      </c>
      <c r="K180" s="220">
        <v>4332</v>
      </c>
      <c r="L180" s="210">
        <f>J180+K180</f>
        <v>27132</v>
      </c>
      <c r="M180" s="107" t="s">
        <v>121</v>
      </c>
      <c r="N180" s="212">
        <f t="shared" si="16"/>
        <v>22800</v>
      </c>
      <c r="O180" s="107" t="s">
        <v>36</v>
      </c>
      <c r="P180" s="19">
        <v>3152</v>
      </c>
    </row>
    <row r="181" spans="1:16" x14ac:dyDescent="0.25">
      <c r="A181" s="158">
        <v>1732</v>
      </c>
      <c r="B181" s="219" t="s">
        <v>319</v>
      </c>
      <c r="C181" s="188" t="s">
        <v>24</v>
      </c>
      <c r="D181" s="75">
        <v>45134</v>
      </c>
      <c r="E181" s="35" t="s">
        <v>1776</v>
      </c>
      <c r="F181" s="35" t="s">
        <v>320</v>
      </c>
      <c r="G181" s="161">
        <v>43852</v>
      </c>
      <c r="H181" s="161">
        <v>43852</v>
      </c>
      <c r="I181" s="198">
        <f>H181+30</f>
        <v>43882</v>
      </c>
      <c r="J181" s="199">
        <v>39225</v>
      </c>
      <c r="K181" s="220">
        <v>7453</v>
      </c>
      <c r="L181" s="210">
        <f>J181+K181</f>
        <v>46678</v>
      </c>
      <c r="M181" s="107" t="s">
        <v>147</v>
      </c>
      <c r="N181" s="212">
        <f t="shared" si="16"/>
        <v>39225</v>
      </c>
      <c r="O181" s="107" t="s">
        <v>36</v>
      </c>
      <c r="P181" s="19">
        <v>3153</v>
      </c>
    </row>
    <row r="182" spans="1:16" x14ac:dyDescent="0.25">
      <c r="A182" s="158">
        <v>1733</v>
      </c>
      <c r="B182" s="219" t="s">
        <v>321</v>
      </c>
      <c r="C182" s="196" t="s">
        <v>18</v>
      </c>
      <c r="D182" s="75" t="s">
        <v>322</v>
      </c>
      <c r="E182" s="35" t="s">
        <v>323</v>
      </c>
      <c r="F182" s="35" t="s">
        <v>324</v>
      </c>
      <c r="G182" s="161">
        <v>43853</v>
      </c>
      <c r="H182" s="161">
        <v>43853</v>
      </c>
      <c r="I182" s="198">
        <f>H182+30</f>
        <v>43883</v>
      </c>
      <c r="J182" s="199">
        <v>143220</v>
      </c>
      <c r="K182" s="220"/>
      <c r="L182" s="210">
        <f>J182+K182</f>
        <v>143220</v>
      </c>
      <c r="M182" s="107" t="s">
        <v>28</v>
      </c>
      <c r="N182" s="212">
        <f t="shared" si="16"/>
        <v>143220</v>
      </c>
      <c r="O182" s="107" t="s">
        <v>29</v>
      </c>
      <c r="P182" s="19">
        <v>3154</v>
      </c>
    </row>
    <row r="183" spans="1:16" x14ac:dyDescent="0.25">
      <c r="A183" s="158">
        <v>1734</v>
      </c>
      <c r="B183" s="100" t="s">
        <v>325</v>
      </c>
      <c r="C183" s="196" t="s">
        <v>24</v>
      </c>
      <c r="D183" s="75" t="s">
        <v>327</v>
      </c>
      <c r="E183" s="35" t="s">
        <v>328</v>
      </c>
      <c r="F183" s="35" t="s">
        <v>329</v>
      </c>
      <c r="G183" s="161">
        <v>43853</v>
      </c>
      <c r="H183" s="161">
        <v>43853</v>
      </c>
      <c r="I183" s="198">
        <v>43883</v>
      </c>
      <c r="J183" s="199">
        <v>263395</v>
      </c>
      <c r="K183" s="210">
        <v>45105</v>
      </c>
      <c r="L183" s="210">
        <v>308500</v>
      </c>
      <c r="M183" s="107" t="s">
        <v>219</v>
      </c>
      <c r="N183" s="212">
        <f t="shared" si="16"/>
        <v>263395</v>
      </c>
      <c r="O183" s="107" t="s">
        <v>29</v>
      </c>
      <c r="P183" s="78">
        <v>3155</v>
      </c>
    </row>
    <row r="184" spans="1:16" x14ac:dyDescent="0.25">
      <c r="A184" s="158">
        <v>1735</v>
      </c>
      <c r="B184" s="100" t="s">
        <v>330</v>
      </c>
      <c r="C184" s="196" t="s">
        <v>331</v>
      </c>
      <c r="D184" s="75" t="s">
        <v>332</v>
      </c>
      <c r="E184" s="35" t="s">
        <v>152</v>
      </c>
      <c r="F184" s="35" t="s">
        <v>333</v>
      </c>
      <c r="G184" s="161">
        <v>43853</v>
      </c>
      <c r="H184" s="161">
        <v>43853</v>
      </c>
      <c r="I184" s="198">
        <v>43883</v>
      </c>
      <c r="J184" s="203">
        <v>17080</v>
      </c>
      <c r="K184" s="229"/>
      <c r="L184" s="224">
        <v>17080</v>
      </c>
      <c r="M184" s="107" t="s">
        <v>65</v>
      </c>
      <c r="N184" s="212">
        <f t="shared" si="16"/>
        <v>17080</v>
      </c>
      <c r="O184" s="107" t="s">
        <v>65</v>
      </c>
      <c r="P184" s="214" t="s">
        <v>1777</v>
      </c>
    </row>
    <row r="185" spans="1:16" x14ac:dyDescent="0.25">
      <c r="A185" s="158">
        <v>1736</v>
      </c>
      <c r="B185" s="100" t="s">
        <v>334</v>
      </c>
      <c r="C185" s="206" t="s">
        <v>18</v>
      </c>
      <c r="D185" s="75">
        <v>1557</v>
      </c>
      <c r="E185" s="35" t="s">
        <v>335</v>
      </c>
      <c r="F185" s="35" t="s">
        <v>336</v>
      </c>
      <c r="G185" s="230">
        <v>43854</v>
      </c>
      <c r="H185" s="230">
        <v>43854</v>
      </c>
      <c r="I185" s="198">
        <f>H185</f>
        <v>43854</v>
      </c>
      <c r="J185" s="199">
        <v>3000000</v>
      </c>
      <c r="K185" s="210">
        <v>570000</v>
      </c>
      <c r="L185" s="210">
        <v>3570000</v>
      </c>
      <c r="M185" s="107" t="s">
        <v>117</v>
      </c>
      <c r="N185" s="212">
        <f t="shared" si="16"/>
        <v>3000000</v>
      </c>
      <c r="O185" s="107" t="s">
        <v>29</v>
      </c>
      <c r="P185" s="78">
        <v>3156</v>
      </c>
    </row>
    <row r="186" spans="1:16" x14ac:dyDescent="0.25">
      <c r="A186" s="158">
        <v>1737</v>
      </c>
      <c r="B186" s="100" t="s">
        <v>337</v>
      </c>
      <c r="C186" s="206" t="s">
        <v>18</v>
      </c>
      <c r="D186" s="75" t="s">
        <v>338</v>
      </c>
      <c r="E186" s="35" t="s">
        <v>162</v>
      </c>
      <c r="F186" s="35" t="s">
        <v>339</v>
      </c>
      <c r="G186" s="230">
        <v>43854</v>
      </c>
      <c r="H186" s="230">
        <v>43854</v>
      </c>
      <c r="I186" s="198">
        <v>43884</v>
      </c>
      <c r="J186" s="199">
        <v>25390974</v>
      </c>
      <c r="K186" s="107"/>
      <c r="L186" s="210">
        <v>25390974</v>
      </c>
      <c r="M186" s="107" t="s">
        <v>154</v>
      </c>
      <c r="N186" s="212">
        <f t="shared" si="16"/>
        <v>25390974</v>
      </c>
      <c r="O186" s="107" t="s">
        <v>55</v>
      </c>
      <c r="P186" s="78">
        <v>3157</v>
      </c>
    </row>
    <row r="187" spans="1:16" x14ac:dyDescent="0.25">
      <c r="A187" s="158">
        <v>1738</v>
      </c>
      <c r="B187" s="219" t="s">
        <v>340</v>
      </c>
      <c r="C187" s="49" t="s">
        <v>18</v>
      </c>
      <c r="D187" s="75">
        <v>74781</v>
      </c>
      <c r="E187" s="35" t="s">
        <v>341</v>
      </c>
      <c r="F187" s="35" t="s">
        <v>342</v>
      </c>
      <c r="G187" s="230">
        <v>43855</v>
      </c>
      <c r="H187" s="230">
        <v>43857</v>
      </c>
      <c r="I187" s="198">
        <f>H187+30</f>
        <v>43887</v>
      </c>
      <c r="J187" s="199">
        <v>6200000</v>
      </c>
      <c r="K187" s="107"/>
      <c r="L187" s="210">
        <f>J187+K187</f>
        <v>6200000</v>
      </c>
      <c r="M187" s="107" t="s">
        <v>79</v>
      </c>
      <c r="N187" s="212">
        <f>J187</f>
        <v>6200000</v>
      </c>
      <c r="O187" s="107" t="s">
        <v>55</v>
      </c>
      <c r="P187" s="19">
        <v>3158</v>
      </c>
    </row>
    <row r="188" spans="1:16" x14ac:dyDescent="0.25">
      <c r="A188" s="119">
        <v>1739</v>
      </c>
      <c r="B188" s="120" t="s">
        <v>343</v>
      </c>
      <c r="C188" s="127" t="s">
        <v>18</v>
      </c>
      <c r="D188" s="122" t="s">
        <v>344</v>
      </c>
      <c r="E188" s="122" t="s">
        <v>345</v>
      </c>
      <c r="F188" s="122" t="s">
        <v>346</v>
      </c>
      <c r="G188" s="171">
        <v>43856</v>
      </c>
      <c r="H188" s="171">
        <v>43857</v>
      </c>
      <c r="I188" s="200">
        <f>H188+30</f>
        <v>43887</v>
      </c>
      <c r="J188" s="178">
        <v>650000</v>
      </c>
      <c r="K188" s="178">
        <v>123500</v>
      </c>
      <c r="L188" s="178">
        <f>J188+K188</f>
        <v>773500</v>
      </c>
      <c r="M188" s="107" t="s">
        <v>117</v>
      </c>
      <c r="N188" s="212">
        <f>125000</f>
        <v>125000</v>
      </c>
      <c r="O188" s="107" t="s">
        <v>29</v>
      </c>
      <c r="P188" s="19">
        <v>3159</v>
      </c>
    </row>
    <row r="189" spans="1:16" x14ac:dyDescent="0.25">
      <c r="A189" s="119"/>
      <c r="B189" s="120"/>
      <c r="C189" s="127"/>
      <c r="D189" s="122"/>
      <c r="E189" s="122"/>
      <c r="F189" s="122"/>
      <c r="G189" s="171"/>
      <c r="H189" s="171"/>
      <c r="I189" s="200"/>
      <c r="J189" s="178"/>
      <c r="K189" s="178"/>
      <c r="L189" s="178"/>
      <c r="M189" s="107" t="s">
        <v>289</v>
      </c>
      <c r="N189" s="212">
        <f>250000</f>
        <v>250000</v>
      </c>
      <c r="O189" s="107" t="s">
        <v>29</v>
      </c>
      <c r="P189" s="19">
        <v>3159</v>
      </c>
    </row>
    <row r="190" spans="1:16" x14ac:dyDescent="0.25">
      <c r="A190" s="119"/>
      <c r="B190" s="120"/>
      <c r="C190" s="127"/>
      <c r="D190" s="122"/>
      <c r="E190" s="122"/>
      <c r="F190" s="122"/>
      <c r="G190" s="171"/>
      <c r="H190" s="171"/>
      <c r="I190" s="200"/>
      <c r="J190" s="178"/>
      <c r="K190" s="178"/>
      <c r="L190" s="178"/>
      <c r="M190" s="107" t="s">
        <v>186</v>
      </c>
      <c r="N190" s="212">
        <f>125000+150000</f>
        <v>275000</v>
      </c>
      <c r="O190" s="107" t="s">
        <v>29</v>
      </c>
      <c r="P190" s="19">
        <v>3159</v>
      </c>
    </row>
    <row r="191" spans="1:16" x14ac:dyDescent="0.25">
      <c r="A191" s="158">
        <v>1740</v>
      </c>
      <c r="B191" s="219" t="s">
        <v>347</v>
      </c>
      <c r="C191" s="49" t="s">
        <v>24</v>
      </c>
      <c r="D191" s="75">
        <v>88</v>
      </c>
      <c r="E191" s="35" t="s">
        <v>313</v>
      </c>
      <c r="F191" s="35" t="s">
        <v>348</v>
      </c>
      <c r="G191" s="230">
        <v>43853</v>
      </c>
      <c r="H191" s="230">
        <v>43857</v>
      </c>
      <c r="I191" s="198">
        <f>H191+30</f>
        <v>43887</v>
      </c>
      <c r="J191" s="199">
        <v>746000</v>
      </c>
      <c r="K191" s="107">
        <v>141740</v>
      </c>
      <c r="L191" s="210">
        <f>J191+K191</f>
        <v>887740</v>
      </c>
      <c r="M191" s="107" t="s">
        <v>44</v>
      </c>
      <c r="N191" s="212">
        <f>J191</f>
        <v>746000</v>
      </c>
      <c r="O191" s="107" t="s">
        <v>99</v>
      </c>
      <c r="P191" s="19">
        <v>3160</v>
      </c>
    </row>
    <row r="192" spans="1:16" x14ac:dyDescent="0.25">
      <c r="A192" s="158">
        <v>1741</v>
      </c>
      <c r="B192" s="219" t="s">
        <v>349</v>
      </c>
      <c r="C192" s="49" t="s">
        <v>350</v>
      </c>
      <c r="D192" s="75" t="s">
        <v>351</v>
      </c>
      <c r="E192" s="35" t="s">
        <v>352</v>
      </c>
      <c r="F192" s="35" t="s">
        <v>353</v>
      </c>
      <c r="G192" s="230">
        <v>43847</v>
      </c>
      <c r="H192" s="230">
        <v>43857</v>
      </c>
      <c r="I192" s="198">
        <f>H192+30</f>
        <v>43887</v>
      </c>
      <c r="J192" s="199">
        <v>327731</v>
      </c>
      <c r="K192" s="220">
        <v>62269</v>
      </c>
      <c r="L192" s="210">
        <f>J192+K192</f>
        <v>390000</v>
      </c>
      <c r="M192" s="107" t="s">
        <v>219</v>
      </c>
      <c r="N192" s="212">
        <f>J192</f>
        <v>327731</v>
      </c>
      <c r="O192" s="107" t="s">
        <v>29</v>
      </c>
      <c r="P192" s="19">
        <v>3161</v>
      </c>
    </row>
    <row r="193" spans="1:16" x14ac:dyDescent="0.25">
      <c r="A193" s="119">
        <v>1742</v>
      </c>
      <c r="B193" s="120" t="s">
        <v>354</v>
      </c>
      <c r="C193" s="127" t="s">
        <v>18</v>
      </c>
      <c r="D193" s="122">
        <v>19622</v>
      </c>
      <c r="E193" s="122" t="s">
        <v>1778</v>
      </c>
      <c r="F193" s="122" t="s">
        <v>355</v>
      </c>
      <c r="G193" s="171">
        <v>43847</v>
      </c>
      <c r="H193" s="171">
        <v>43857</v>
      </c>
      <c r="I193" s="200">
        <f>H193+30</f>
        <v>43887</v>
      </c>
      <c r="J193" s="178">
        <v>40245980</v>
      </c>
      <c r="K193" s="178"/>
      <c r="L193" s="178">
        <f>J193+K193</f>
        <v>40245980</v>
      </c>
      <c r="M193" s="107" t="s">
        <v>145</v>
      </c>
      <c r="N193" s="212">
        <v>15970595.238095239</v>
      </c>
      <c r="O193" s="107" t="s">
        <v>36</v>
      </c>
      <c r="P193" s="19">
        <v>3162</v>
      </c>
    </row>
    <row r="194" spans="1:16" x14ac:dyDescent="0.25">
      <c r="A194" s="119"/>
      <c r="B194" s="120"/>
      <c r="C194" s="127"/>
      <c r="D194" s="122"/>
      <c r="E194" s="122"/>
      <c r="F194" s="122"/>
      <c r="G194" s="171"/>
      <c r="H194" s="171"/>
      <c r="I194" s="200"/>
      <c r="J194" s="178"/>
      <c r="K194" s="178"/>
      <c r="L194" s="178"/>
      <c r="M194" s="107" t="s">
        <v>35</v>
      </c>
      <c r="N194" s="212">
        <v>7027061.9047619049</v>
      </c>
      <c r="O194" s="107" t="s">
        <v>36</v>
      </c>
      <c r="P194" s="19">
        <v>3162</v>
      </c>
    </row>
    <row r="195" spans="1:16" x14ac:dyDescent="0.25">
      <c r="A195" s="119"/>
      <c r="B195" s="120"/>
      <c r="C195" s="127"/>
      <c r="D195" s="122"/>
      <c r="E195" s="122"/>
      <c r="F195" s="122"/>
      <c r="G195" s="171"/>
      <c r="H195" s="171"/>
      <c r="I195" s="200"/>
      <c r="J195" s="178"/>
      <c r="K195" s="178"/>
      <c r="L195" s="178"/>
      <c r="M195" s="107" t="s">
        <v>121</v>
      </c>
      <c r="N195" s="212">
        <v>9262945.2380952388</v>
      </c>
      <c r="O195" s="107" t="s">
        <v>36</v>
      </c>
      <c r="P195" s="19">
        <v>3162</v>
      </c>
    </row>
    <row r="196" spans="1:16" x14ac:dyDescent="0.25">
      <c r="A196" s="119"/>
      <c r="B196" s="120"/>
      <c r="C196" s="127"/>
      <c r="D196" s="122"/>
      <c r="E196" s="122"/>
      <c r="F196" s="122"/>
      <c r="G196" s="171"/>
      <c r="H196" s="171"/>
      <c r="I196" s="200"/>
      <c r="J196" s="178"/>
      <c r="K196" s="178"/>
      <c r="L196" s="178"/>
      <c r="M196" s="107" t="s">
        <v>73</v>
      </c>
      <c r="N196" s="212">
        <v>3513530.9523809524</v>
      </c>
      <c r="O196" s="107" t="s">
        <v>36</v>
      </c>
      <c r="P196" s="19">
        <v>3162</v>
      </c>
    </row>
    <row r="197" spans="1:16" x14ac:dyDescent="0.25">
      <c r="A197" s="119"/>
      <c r="B197" s="120"/>
      <c r="C197" s="127"/>
      <c r="D197" s="122"/>
      <c r="E197" s="122"/>
      <c r="F197" s="122"/>
      <c r="G197" s="171"/>
      <c r="H197" s="171"/>
      <c r="I197" s="200"/>
      <c r="J197" s="178"/>
      <c r="K197" s="178"/>
      <c r="L197" s="178"/>
      <c r="M197" s="107" t="s">
        <v>148</v>
      </c>
      <c r="N197" s="212">
        <v>1597059.5238095238</v>
      </c>
      <c r="O197" s="107" t="s">
        <v>36</v>
      </c>
      <c r="P197" s="19">
        <v>3162</v>
      </c>
    </row>
    <row r="198" spans="1:16" x14ac:dyDescent="0.25">
      <c r="A198" s="119"/>
      <c r="B198" s="120"/>
      <c r="C198" s="127"/>
      <c r="D198" s="122"/>
      <c r="E198" s="122"/>
      <c r="F198" s="122"/>
      <c r="G198" s="171"/>
      <c r="H198" s="171"/>
      <c r="I198" s="200"/>
      <c r="J198" s="178"/>
      <c r="K198" s="178"/>
      <c r="L198" s="178"/>
      <c r="M198" s="107" t="s">
        <v>147</v>
      </c>
      <c r="N198" s="212">
        <v>1916471.4285714286</v>
      </c>
      <c r="O198" s="107" t="s">
        <v>36</v>
      </c>
      <c r="P198" s="19">
        <v>3162</v>
      </c>
    </row>
    <row r="199" spans="1:16" x14ac:dyDescent="0.25">
      <c r="A199" s="119"/>
      <c r="B199" s="120"/>
      <c r="C199" s="127"/>
      <c r="D199" s="122"/>
      <c r="E199" s="122"/>
      <c r="F199" s="122"/>
      <c r="G199" s="171"/>
      <c r="H199" s="171"/>
      <c r="I199" s="200"/>
      <c r="J199" s="178"/>
      <c r="K199" s="178"/>
      <c r="L199" s="178"/>
      <c r="M199" s="107" t="s">
        <v>146</v>
      </c>
      <c r="N199" s="212">
        <v>958235.71428571432</v>
      </c>
      <c r="O199" s="107" t="s">
        <v>36</v>
      </c>
      <c r="P199" s="19">
        <v>3162</v>
      </c>
    </row>
    <row r="200" spans="1:16" x14ac:dyDescent="0.25">
      <c r="A200" s="119">
        <v>1743</v>
      </c>
      <c r="B200" s="120" t="s">
        <v>356</v>
      </c>
      <c r="C200" s="127" t="s">
        <v>18</v>
      </c>
      <c r="D200" s="122">
        <v>302297</v>
      </c>
      <c r="E200" s="122" t="s">
        <v>123</v>
      </c>
      <c r="F200" s="122" t="s">
        <v>357</v>
      </c>
      <c r="G200" s="171">
        <v>43857</v>
      </c>
      <c r="H200" s="171">
        <v>43857</v>
      </c>
      <c r="I200" s="200">
        <f>H200+30</f>
        <v>43887</v>
      </c>
      <c r="J200" s="178">
        <v>594408</v>
      </c>
      <c r="K200" s="178">
        <v>112937</v>
      </c>
      <c r="L200" s="178">
        <f>J200+K200</f>
        <v>707345</v>
      </c>
      <c r="M200" s="107" t="s">
        <v>145</v>
      </c>
      <c r="N200" s="212">
        <v>235876.19047619047</v>
      </c>
      <c r="O200" s="107" t="s">
        <v>36</v>
      </c>
      <c r="P200" s="225">
        <v>3163</v>
      </c>
    </row>
    <row r="201" spans="1:16" x14ac:dyDescent="0.25">
      <c r="A201" s="119"/>
      <c r="B201" s="120"/>
      <c r="C201" s="127"/>
      <c r="D201" s="122"/>
      <c r="E201" s="122"/>
      <c r="F201" s="122"/>
      <c r="G201" s="171"/>
      <c r="H201" s="171"/>
      <c r="I201" s="200"/>
      <c r="J201" s="178"/>
      <c r="K201" s="178"/>
      <c r="L201" s="178"/>
      <c r="M201" s="107" t="s">
        <v>35</v>
      </c>
      <c r="N201" s="212">
        <v>103785.52380952382</v>
      </c>
      <c r="O201" s="107" t="s">
        <v>36</v>
      </c>
      <c r="P201" s="225">
        <v>3163</v>
      </c>
    </row>
    <row r="202" spans="1:16" x14ac:dyDescent="0.25">
      <c r="A202" s="119"/>
      <c r="B202" s="120"/>
      <c r="C202" s="127"/>
      <c r="D202" s="122"/>
      <c r="E202" s="122"/>
      <c r="F202" s="122"/>
      <c r="G202" s="171"/>
      <c r="H202" s="171"/>
      <c r="I202" s="200"/>
      <c r="J202" s="178"/>
      <c r="K202" s="178"/>
      <c r="L202" s="178"/>
      <c r="M202" s="107" t="s">
        <v>121</v>
      </c>
      <c r="N202" s="212">
        <v>136808.19047619047</v>
      </c>
      <c r="O202" s="107" t="s">
        <v>36</v>
      </c>
      <c r="P202" s="225">
        <v>3163</v>
      </c>
    </row>
    <row r="203" spans="1:16" x14ac:dyDescent="0.25">
      <c r="A203" s="119"/>
      <c r="B203" s="120"/>
      <c r="C203" s="127"/>
      <c r="D203" s="122"/>
      <c r="E203" s="122"/>
      <c r="F203" s="122"/>
      <c r="G203" s="171"/>
      <c r="H203" s="171"/>
      <c r="I203" s="200"/>
      <c r="J203" s="178"/>
      <c r="K203" s="178"/>
      <c r="L203" s="178"/>
      <c r="M203" s="107" t="s">
        <v>73</v>
      </c>
      <c r="N203" s="212">
        <v>51892.761904761908</v>
      </c>
      <c r="O203" s="107" t="s">
        <v>36</v>
      </c>
      <c r="P203" s="225">
        <v>3163</v>
      </c>
    </row>
    <row r="204" spans="1:16" x14ac:dyDescent="0.25">
      <c r="A204" s="119"/>
      <c r="B204" s="120"/>
      <c r="C204" s="127"/>
      <c r="D204" s="122"/>
      <c r="E204" s="122"/>
      <c r="F204" s="122"/>
      <c r="G204" s="171"/>
      <c r="H204" s="171"/>
      <c r="I204" s="200"/>
      <c r="J204" s="178"/>
      <c r="K204" s="178"/>
      <c r="L204" s="178"/>
      <c r="M204" s="107" t="s">
        <v>148</v>
      </c>
      <c r="N204" s="212">
        <v>23587.619047619046</v>
      </c>
      <c r="O204" s="107" t="s">
        <v>36</v>
      </c>
      <c r="P204" s="225">
        <v>3163</v>
      </c>
    </row>
    <row r="205" spans="1:16" x14ac:dyDescent="0.25">
      <c r="A205" s="119"/>
      <c r="B205" s="120"/>
      <c r="C205" s="127"/>
      <c r="D205" s="122"/>
      <c r="E205" s="122"/>
      <c r="F205" s="122"/>
      <c r="G205" s="171"/>
      <c r="H205" s="171"/>
      <c r="I205" s="200"/>
      <c r="J205" s="178"/>
      <c r="K205" s="178"/>
      <c r="L205" s="178"/>
      <c r="M205" s="107" t="s">
        <v>147</v>
      </c>
      <c r="N205" s="212">
        <v>28305.142857142859</v>
      </c>
      <c r="O205" s="107" t="s">
        <v>36</v>
      </c>
      <c r="P205" s="225">
        <v>3163</v>
      </c>
    </row>
    <row r="206" spans="1:16" x14ac:dyDescent="0.25">
      <c r="A206" s="119"/>
      <c r="B206" s="120"/>
      <c r="C206" s="127"/>
      <c r="D206" s="122"/>
      <c r="E206" s="122"/>
      <c r="F206" s="122"/>
      <c r="G206" s="171"/>
      <c r="H206" s="171"/>
      <c r="I206" s="200"/>
      <c r="J206" s="178"/>
      <c r="K206" s="178"/>
      <c r="L206" s="178"/>
      <c r="M206" s="107" t="s">
        <v>146</v>
      </c>
      <c r="N206" s="212">
        <v>14152.571428571429</v>
      </c>
      <c r="O206" s="107" t="s">
        <v>36</v>
      </c>
      <c r="P206" s="225">
        <v>3163</v>
      </c>
    </row>
    <row r="207" spans="1:16" x14ac:dyDescent="0.25">
      <c r="A207" s="158">
        <v>1744</v>
      </c>
      <c r="B207" s="219" t="s">
        <v>358</v>
      </c>
      <c r="C207" s="49" t="s">
        <v>18</v>
      </c>
      <c r="D207" s="75">
        <v>8397093442</v>
      </c>
      <c r="E207" s="35" t="s">
        <v>359</v>
      </c>
      <c r="F207" s="35" t="s">
        <v>360</v>
      </c>
      <c r="G207" s="230">
        <v>44170</v>
      </c>
      <c r="H207" s="230">
        <v>43857</v>
      </c>
      <c r="I207" s="198">
        <f t="shared" ref="I207:I212" si="17">H207+30</f>
        <v>43887</v>
      </c>
      <c r="J207" s="199">
        <v>369553</v>
      </c>
      <c r="K207" s="107"/>
      <c r="L207" s="210">
        <f t="shared" ref="L207:L212" si="18">J207+K207</f>
        <v>369553</v>
      </c>
      <c r="M207" s="107" t="s">
        <v>65</v>
      </c>
      <c r="N207" s="212">
        <f>J207</f>
        <v>369553</v>
      </c>
      <c r="O207" s="107" t="s">
        <v>65</v>
      </c>
      <c r="P207" s="227"/>
    </row>
    <row r="208" spans="1:16" x14ac:dyDescent="0.25">
      <c r="A208" s="158">
        <v>1745</v>
      </c>
      <c r="B208" s="219" t="s">
        <v>361</v>
      </c>
      <c r="C208" s="49" t="s">
        <v>18</v>
      </c>
      <c r="D208" s="75">
        <v>19</v>
      </c>
      <c r="E208" s="35" t="s">
        <v>362</v>
      </c>
      <c r="F208" s="35" t="s">
        <v>363</v>
      </c>
      <c r="G208" s="230">
        <v>43857</v>
      </c>
      <c r="H208" s="230">
        <v>43857</v>
      </c>
      <c r="I208" s="198">
        <f t="shared" si="17"/>
        <v>43887</v>
      </c>
      <c r="J208" s="199">
        <v>334500</v>
      </c>
      <c r="K208" s="107">
        <v>63555</v>
      </c>
      <c r="L208" s="210">
        <f t="shared" si="18"/>
        <v>398055</v>
      </c>
      <c r="M208" s="107" t="s">
        <v>21</v>
      </c>
      <c r="N208" s="212">
        <f>J208</f>
        <v>334500</v>
      </c>
      <c r="O208" s="107" t="s">
        <v>22</v>
      </c>
      <c r="P208" s="19">
        <v>3164</v>
      </c>
    </row>
    <row r="209" spans="1:16" x14ac:dyDescent="0.25">
      <c r="A209" s="158">
        <v>1746</v>
      </c>
      <c r="B209" s="219" t="s">
        <v>364</v>
      </c>
      <c r="C209" s="49" t="s">
        <v>18</v>
      </c>
      <c r="D209" s="75">
        <v>2784</v>
      </c>
      <c r="E209" s="35" t="s">
        <v>365</v>
      </c>
      <c r="F209" s="35" t="s">
        <v>366</v>
      </c>
      <c r="G209" s="230">
        <v>43857</v>
      </c>
      <c r="H209" s="230">
        <v>43858</v>
      </c>
      <c r="I209" s="198">
        <f t="shared" si="17"/>
        <v>43888</v>
      </c>
      <c r="J209" s="199">
        <v>1360000</v>
      </c>
      <c r="K209" s="107">
        <v>258400</v>
      </c>
      <c r="L209" s="210">
        <f t="shared" si="18"/>
        <v>1618400</v>
      </c>
      <c r="M209" s="107" t="s">
        <v>21</v>
      </c>
      <c r="N209" s="212">
        <f>J209</f>
        <v>1360000</v>
      </c>
      <c r="O209" s="107" t="s">
        <v>22</v>
      </c>
      <c r="P209" s="19">
        <v>3165</v>
      </c>
    </row>
    <row r="210" spans="1:16" x14ac:dyDescent="0.25">
      <c r="A210" s="158">
        <v>1747</v>
      </c>
      <c r="B210" s="219" t="s">
        <v>367</v>
      </c>
      <c r="C210" s="49" t="s">
        <v>18</v>
      </c>
      <c r="D210" s="75">
        <v>40</v>
      </c>
      <c r="E210" s="35" t="s">
        <v>368</v>
      </c>
      <c r="F210" s="35" t="s">
        <v>369</v>
      </c>
      <c r="G210" s="230">
        <v>43858</v>
      </c>
      <c r="H210" s="230">
        <v>43859</v>
      </c>
      <c r="I210" s="198">
        <f t="shared" si="17"/>
        <v>43889</v>
      </c>
      <c r="J210" s="199">
        <v>500000</v>
      </c>
      <c r="K210" s="107"/>
      <c r="L210" s="210">
        <f t="shared" si="18"/>
        <v>500000</v>
      </c>
      <c r="M210" s="107" t="s">
        <v>54</v>
      </c>
      <c r="N210" s="212">
        <f>J210</f>
        <v>500000</v>
      </c>
      <c r="O210" s="107" t="s">
        <v>55</v>
      </c>
      <c r="P210" s="19">
        <v>3166</v>
      </c>
    </row>
    <row r="211" spans="1:16" x14ac:dyDescent="0.25">
      <c r="A211" s="158">
        <v>1748</v>
      </c>
      <c r="B211" s="219" t="s">
        <v>370</v>
      </c>
      <c r="C211" s="49" t="s">
        <v>18</v>
      </c>
      <c r="D211" s="75">
        <v>39</v>
      </c>
      <c r="E211" s="35" t="s">
        <v>368</v>
      </c>
      <c r="F211" s="35" t="s">
        <v>371</v>
      </c>
      <c r="G211" s="230">
        <v>43858</v>
      </c>
      <c r="H211" s="230">
        <v>43859</v>
      </c>
      <c r="I211" s="198">
        <f t="shared" si="17"/>
        <v>43889</v>
      </c>
      <c r="J211" s="199">
        <v>1152800</v>
      </c>
      <c r="K211" s="107"/>
      <c r="L211" s="210">
        <f t="shared" si="18"/>
        <v>1152800</v>
      </c>
      <c r="M211" s="107" t="s">
        <v>54</v>
      </c>
      <c r="N211" s="212">
        <f>J211</f>
        <v>1152800</v>
      </c>
      <c r="O211" s="107" t="s">
        <v>55</v>
      </c>
      <c r="P211" s="19">
        <v>3167</v>
      </c>
    </row>
    <row r="212" spans="1:16" x14ac:dyDescent="0.25">
      <c r="A212" s="119">
        <v>1749</v>
      </c>
      <c r="B212" s="120" t="s">
        <v>372</v>
      </c>
      <c r="C212" s="127" t="s">
        <v>18</v>
      </c>
      <c r="D212" s="122">
        <v>302378</v>
      </c>
      <c r="E212" s="122" t="s">
        <v>123</v>
      </c>
      <c r="F212" s="122" t="s">
        <v>373</v>
      </c>
      <c r="G212" s="171">
        <v>43859</v>
      </c>
      <c r="H212" s="171">
        <v>43859</v>
      </c>
      <c r="I212" s="200">
        <f t="shared" si="17"/>
        <v>43889</v>
      </c>
      <c r="J212" s="178">
        <v>1009705</v>
      </c>
      <c r="K212" s="178">
        <v>191843</v>
      </c>
      <c r="L212" s="178">
        <f t="shared" si="18"/>
        <v>1201548</v>
      </c>
      <c r="M212" s="107" t="s">
        <v>149</v>
      </c>
      <c r="N212" s="212">
        <v>336568.33333333331</v>
      </c>
      <c r="O212" s="107" t="s">
        <v>50</v>
      </c>
      <c r="P212" s="19">
        <v>3168</v>
      </c>
    </row>
    <row r="213" spans="1:16" x14ac:dyDescent="0.25">
      <c r="A213" s="119"/>
      <c r="B213" s="120"/>
      <c r="C213" s="127"/>
      <c r="D213" s="122"/>
      <c r="E213" s="122"/>
      <c r="F213" s="122"/>
      <c r="G213" s="171"/>
      <c r="H213" s="171"/>
      <c r="I213" s="200"/>
      <c r="J213" s="178"/>
      <c r="K213" s="178"/>
      <c r="L213" s="178"/>
      <c r="M213" s="107" t="s">
        <v>125</v>
      </c>
      <c r="N213" s="231">
        <v>605823</v>
      </c>
      <c r="O213" s="107" t="s">
        <v>50</v>
      </c>
      <c r="P213" s="19">
        <v>3168</v>
      </c>
    </row>
    <row r="214" spans="1:16" x14ac:dyDescent="0.25">
      <c r="A214" s="119"/>
      <c r="B214" s="120"/>
      <c r="C214" s="127"/>
      <c r="D214" s="122"/>
      <c r="E214" s="122"/>
      <c r="F214" s="122"/>
      <c r="G214" s="171"/>
      <c r="H214" s="171"/>
      <c r="I214" s="200"/>
      <c r="J214" s="178"/>
      <c r="K214" s="178"/>
      <c r="L214" s="178"/>
      <c r="M214" s="107" t="s">
        <v>150</v>
      </c>
      <c r="N214" s="231">
        <v>22437.888888888891</v>
      </c>
      <c r="O214" s="107" t="s">
        <v>50</v>
      </c>
      <c r="P214" s="19">
        <v>3168</v>
      </c>
    </row>
    <row r="215" spans="1:16" x14ac:dyDescent="0.25">
      <c r="A215" s="119"/>
      <c r="B215" s="120"/>
      <c r="C215" s="127"/>
      <c r="D215" s="122"/>
      <c r="E215" s="122"/>
      <c r="F215" s="122"/>
      <c r="G215" s="171"/>
      <c r="H215" s="171"/>
      <c r="I215" s="200"/>
      <c r="J215" s="178"/>
      <c r="K215" s="178"/>
      <c r="L215" s="178"/>
      <c r="M215" s="107" t="s">
        <v>49</v>
      </c>
      <c r="N215" s="231">
        <v>44875.777777777781</v>
      </c>
      <c r="O215" s="107" t="s">
        <v>50</v>
      </c>
      <c r="P215" s="19">
        <v>3168</v>
      </c>
    </row>
    <row r="216" spans="1:16" x14ac:dyDescent="0.25">
      <c r="A216" s="158">
        <v>1750</v>
      </c>
      <c r="B216" s="219" t="s">
        <v>374</v>
      </c>
      <c r="C216" s="49" t="s">
        <v>18</v>
      </c>
      <c r="D216" s="75">
        <v>82</v>
      </c>
      <c r="E216" s="35" t="s">
        <v>375</v>
      </c>
      <c r="F216" s="35" t="s">
        <v>376</v>
      </c>
      <c r="G216" s="230">
        <v>43859</v>
      </c>
      <c r="H216" s="230">
        <v>43860</v>
      </c>
      <c r="I216" s="198">
        <f>H216+30</f>
        <v>43890</v>
      </c>
      <c r="J216" s="199">
        <v>1222000</v>
      </c>
      <c r="K216" s="220">
        <v>232180</v>
      </c>
      <c r="L216" s="210">
        <f>J216+K216</f>
        <v>1454180</v>
      </c>
      <c r="M216" s="107" t="s">
        <v>290</v>
      </c>
      <c r="N216" s="212">
        <f>J216</f>
        <v>1222000</v>
      </c>
      <c r="O216" s="107" t="s">
        <v>291</v>
      </c>
      <c r="P216" s="19">
        <v>3169</v>
      </c>
    </row>
    <row r="217" spans="1:16" x14ac:dyDescent="0.25">
      <c r="A217" s="158">
        <v>1751</v>
      </c>
      <c r="B217" s="219" t="s">
        <v>377</v>
      </c>
      <c r="C217" s="49" t="s">
        <v>18</v>
      </c>
      <c r="D217" s="75">
        <v>4549436</v>
      </c>
      <c r="E217" s="35" t="s">
        <v>139</v>
      </c>
      <c r="F217" s="35" t="s">
        <v>378</v>
      </c>
      <c r="G217" s="230">
        <v>43850</v>
      </c>
      <c r="H217" s="230">
        <v>43860</v>
      </c>
      <c r="I217" s="198">
        <v>43871</v>
      </c>
      <c r="J217" s="199">
        <v>13892005</v>
      </c>
      <c r="K217" s="107"/>
      <c r="L217" s="210">
        <f>J217+K217</f>
        <v>13892005</v>
      </c>
      <c r="M217" s="107" t="s">
        <v>65</v>
      </c>
      <c r="N217" s="212">
        <f>J217</f>
        <v>13892005</v>
      </c>
      <c r="O217" s="107" t="s">
        <v>65</v>
      </c>
      <c r="P217" s="227"/>
    </row>
    <row r="218" spans="1:16" x14ac:dyDescent="0.25">
      <c r="A218" s="158">
        <v>1752</v>
      </c>
      <c r="B218" s="219" t="s">
        <v>379</v>
      </c>
      <c r="C218" s="49" t="s">
        <v>18</v>
      </c>
      <c r="D218" s="75">
        <v>980434587</v>
      </c>
      <c r="E218" s="35" t="s">
        <v>380</v>
      </c>
      <c r="F218" s="35" t="s">
        <v>381</v>
      </c>
      <c r="G218" s="230">
        <v>43858</v>
      </c>
      <c r="H218" s="230">
        <v>43860</v>
      </c>
      <c r="I218" s="198">
        <f>H218+30</f>
        <v>43890</v>
      </c>
      <c r="J218" s="199">
        <v>157172</v>
      </c>
      <c r="K218" s="107"/>
      <c r="L218" s="210">
        <f>J218+K218</f>
        <v>157172</v>
      </c>
      <c r="M218" s="107" t="s">
        <v>21</v>
      </c>
      <c r="N218" s="212">
        <f>J218</f>
        <v>157172</v>
      </c>
      <c r="O218" s="107" t="s">
        <v>22</v>
      </c>
      <c r="P218" s="19">
        <v>3170</v>
      </c>
    </row>
  </sheetData>
  <mergeCells count="168">
    <mergeCell ref="J152:J171"/>
    <mergeCell ref="K152:K171"/>
    <mergeCell ref="L152:L171"/>
    <mergeCell ref="A152:A171"/>
    <mergeCell ref="B152:B171"/>
    <mergeCell ref="C152:C171"/>
    <mergeCell ref="D152:D171"/>
    <mergeCell ref="E152:E171"/>
    <mergeCell ref="F152:F171"/>
    <mergeCell ref="G152:G171"/>
    <mergeCell ref="H152:H171"/>
    <mergeCell ref="I152:I171"/>
    <mergeCell ref="J133:J136"/>
    <mergeCell ref="K133:K136"/>
    <mergeCell ref="L133:L136"/>
    <mergeCell ref="A148:A149"/>
    <mergeCell ref="B148:B149"/>
    <mergeCell ref="C148:C149"/>
    <mergeCell ref="D148:D149"/>
    <mergeCell ref="E148:E149"/>
    <mergeCell ref="F148:F149"/>
    <mergeCell ref="G148:G149"/>
    <mergeCell ref="H148:H149"/>
    <mergeCell ref="I148:I149"/>
    <mergeCell ref="J148:J149"/>
    <mergeCell ref="K148:K149"/>
    <mergeCell ref="L148:L149"/>
    <mergeCell ref="A133:A136"/>
    <mergeCell ref="B133:B136"/>
    <mergeCell ref="C133:C136"/>
    <mergeCell ref="D133:D136"/>
    <mergeCell ref="E133:E136"/>
    <mergeCell ref="F133:F136"/>
    <mergeCell ref="G133:G136"/>
    <mergeCell ref="H133:H136"/>
    <mergeCell ref="I133:I136"/>
    <mergeCell ref="J93:J111"/>
    <mergeCell ref="K93:K111"/>
    <mergeCell ref="L93:L111"/>
    <mergeCell ref="A112:A126"/>
    <mergeCell ref="B112:B126"/>
    <mergeCell ref="C112:C126"/>
    <mergeCell ref="D112:D126"/>
    <mergeCell ref="E112:E126"/>
    <mergeCell ref="K112:K126"/>
    <mergeCell ref="L112:L126"/>
    <mergeCell ref="F112:F126"/>
    <mergeCell ref="G112:G126"/>
    <mergeCell ref="H112:H126"/>
    <mergeCell ref="I112:I126"/>
    <mergeCell ref="J112:J126"/>
    <mergeCell ref="A93:A111"/>
    <mergeCell ref="B93:B111"/>
    <mergeCell ref="C93:C111"/>
    <mergeCell ref="D93:D111"/>
    <mergeCell ref="E93:E111"/>
    <mergeCell ref="F93:F111"/>
    <mergeCell ref="G93:G111"/>
    <mergeCell ref="H93:H111"/>
    <mergeCell ref="I93:I111"/>
    <mergeCell ref="J77:J78"/>
    <mergeCell ref="K77:K78"/>
    <mergeCell ref="L77:L78"/>
    <mergeCell ref="A83:A90"/>
    <mergeCell ref="B83:B90"/>
    <mergeCell ref="C83:C90"/>
    <mergeCell ref="D83:D90"/>
    <mergeCell ref="E83:E90"/>
    <mergeCell ref="F83:F90"/>
    <mergeCell ref="G83:G90"/>
    <mergeCell ref="H83:H90"/>
    <mergeCell ref="I83:I90"/>
    <mergeCell ref="J83:J90"/>
    <mergeCell ref="K83:K90"/>
    <mergeCell ref="L83:L9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J35:J50"/>
    <mergeCell ref="K35:K50"/>
    <mergeCell ref="L35:L50"/>
    <mergeCell ref="F56:F57"/>
    <mergeCell ref="G56:G57"/>
    <mergeCell ref="H56:H57"/>
    <mergeCell ref="I56:I57"/>
    <mergeCell ref="J56:J57"/>
    <mergeCell ref="A56:A57"/>
    <mergeCell ref="B56:B57"/>
    <mergeCell ref="C56:C57"/>
    <mergeCell ref="D56:D57"/>
    <mergeCell ref="E56:E57"/>
    <mergeCell ref="K56:K57"/>
    <mergeCell ref="L56:L57"/>
    <mergeCell ref="A35:A50"/>
    <mergeCell ref="B35:B50"/>
    <mergeCell ref="C35:C50"/>
    <mergeCell ref="D35:D50"/>
    <mergeCell ref="E35:E50"/>
    <mergeCell ref="F35:F50"/>
    <mergeCell ref="G35:G50"/>
    <mergeCell ref="H35:H50"/>
    <mergeCell ref="I35:I50"/>
    <mergeCell ref="J188:J190"/>
    <mergeCell ref="K188:K190"/>
    <mergeCell ref="L188:L190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93:J199"/>
    <mergeCell ref="K193:K199"/>
    <mergeCell ref="L193:L199"/>
    <mergeCell ref="A193:A199"/>
    <mergeCell ref="B193:B199"/>
    <mergeCell ref="C193:C199"/>
    <mergeCell ref="D193:D199"/>
    <mergeCell ref="E193:E199"/>
    <mergeCell ref="F193:F199"/>
    <mergeCell ref="G193:G199"/>
    <mergeCell ref="H193:H199"/>
    <mergeCell ref="I193:I199"/>
    <mergeCell ref="J200:J206"/>
    <mergeCell ref="K200:K206"/>
    <mergeCell ref="L200:L206"/>
    <mergeCell ref="A200:A206"/>
    <mergeCell ref="B200:B206"/>
    <mergeCell ref="C200:C206"/>
    <mergeCell ref="D200:D206"/>
    <mergeCell ref="E200:E206"/>
    <mergeCell ref="F200:F206"/>
    <mergeCell ref="G200:G206"/>
    <mergeCell ref="H200:H206"/>
    <mergeCell ref="I200:I206"/>
    <mergeCell ref="J62:J76"/>
    <mergeCell ref="K62:K76"/>
    <mergeCell ref="L62:L76"/>
    <mergeCell ref="A62:A76"/>
    <mergeCell ref="B62:B76"/>
    <mergeCell ref="C62:C76"/>
    <mergeCell ref="D62:D76"/>
    <mergeCell ref="E62:E76"/>
    <mergeCell ref="F62:F76"/>
    <mergeCell ref="G62:G76"/>
    <mergeCell ref="H62:H76"/>
    <mergeCell ref="I62:I76"/>
    <mergeCell ref="J212:J215"/>
    <mergeCell ref="K212:K215"/>
    <mergeCell ref="L212:L215"/>
    <mergeCell ref="A212:A215"/>
    <mergeCell ref="B212:B215"/>
    <mergeCell ref="C212:C215"/>
    <mergeCell ref="D212:D215"/>
    <mergeCell ref="E212:E215"/>
    <mergeCell ref="F212:F215"/>
    <mergeCell ref="G212:G215"/>
    <mergeCell ref="H212:H215"/>
    <mergeCell ref="I212:I215"/>
  </mergeCells>
  <phoneticPr fontId="24" type="noConversion"/>
  <hyperlinks>
    <hyperlink ref="B2" r:id="rId1" xr:uid="{59E4BF27-91D3-40A2-B65B-9CC2EEF62DB0}"/>
    <hyperlink ref="B3" r:id="rId2" xr:uid="{1FDDC40D-61D9-4C07-B539-8B4AA5C53D6C}"/>
    <hyperlink ref="B4" r:id="rId3" xr:uid="{C65D9C9E-748A-451F-9BCC-9322899609B6}"/>
    <hyperlink ref="B5" r:id="rId4" xr:uid="{069E5575-EF05-4B63-93C0-8BC00BC181A1}"/>
    <hyperlink ref="B6" r:id="rId5" xr:uid="{77C33A51-816D-4C02-BDFC-22CA99A09A36}"/>
    <hyperlink ref="B7" r:id="rId6" xr:uid="{FE5455DA-6541-4D94-8DA2-99F8F9B21D7B}"/>
    <hyperlink ref="B8" r:id="rId7" xr:uid="{9D9D1CE5-60BF-4E94-B44A-B6F4FA38DF42}"/>
    <hyperlink ref="B9" r:id="rId8" xr:uid="{6DE2B44A-BA80-4965-AD27-58EF0CE0B130}"/>
    <hyperlink ref="B10" r:id="rId9" xr:uid="{210733B8-3830-4738-9582-536034F7A5A5}"/>
    <hyperlink ref="B11" r:id="rId10" xr:uid="{CC380C13-A14C-40FD-A403-D393E19B409F}"/>
    <hyperlink ref="B12" r:id="rId11" xr:uid="{5D36C254-F827-4B30-AEC1-8330325BE1B8}"/>
    <hyperlink ref="B13" r:id="rId12" xr:uid="{EEB899FA-7482-4EA4-81DC-DE5A311A7FED}"/>
    <hyperlink ref="B14" r:id="rId13" xr:uid="{91976BA7-E267-426B-9969-01995325CCE4}"/>
    <hyperlink ref="C13" r:id="rId14" xr:uid="{EA29B9CF-98BB-444A-9EBE-BC01013F7FC1}"/>
    <hyperlink ref="C14" r:id="rId15" xr:uid="{F1DDD1CD-4B60-4E39-BC44-416ABFA0AED2}"/>
    <hyperlink ref="B15" r:id="rId16" xr:uid="{730BA8F3-9E4E-45B5-812D-0B58C7603816}"/>
    <hyperlink ref="B16" r:id="rId17" xr:uid="{810141AC-0201-47EF-8403-2947E44E93B3}"/>
    <hyperlink ref="B17" r:id="rId18" xr:uid="{40BD993F-6524-4F3C-A6F1-4111B29728BB}"/>
    <hyperlink ref="B18" r:id="rId19" xr:uid="{5914093A-5283-4729-9DF2-95F68146E0AF}"/>
    <hyperlink ref="B19" r:id="rId20" xr:uid="{886B7000-34F0-47F0-B916-331530863226}"/>
    <hyperlink ref="B20" r:id="rId21" xr:uid="{08FA5843-2040-47B2-8FA1-3D6C84367B9F}"/>
    <hyperlink ref="B21" r:id="rId22" xr:uid="{F994157B-BB94-43F9-872F-0E0AF0EC767E}"/>
    <hyperlink ref="C19" r:id="rId23" xr:uid="{5CDED090-8F7D-4E1C-8AA8-25BF274EF1CE}"/>
    <hyperlink ref="B22" r:id="rId24" xr:uid="{59689567-4DFB-4AF5-A60C-B3C1FB987674}"/>
    <hyperlink ref="B23" r:id="rId25" xr:uid="{97FDCAF3-BB4C-43BA-ABA7-0D018C8AC419}"/>
    <hyperlink ref="B24" r:id="rId26" xr:uid="{9164EA2F-AF4F-43B0-9640-B0C023085F1A}"/>
    <hyperlink ref="C24" r:id="rId27" xr:uid="{88BD2A15-C5D1-432C-AD72-2B908573974B}"/>
    <hyperlink ref="B25" r:id="rId28" xr:uid="{B819C64D-DE9B-4F33-88A0-9C1A7FC5AE77}"/>
    <hyperlink ref="B26" r:id="rId29" xr:uid="{20BEBF52-A157-4BCC-A2C1-1ED9AE44C35C}"/>
    <hyperlink ref="B27" r:id="rId30" xr:uid="{2C9F16AC-A721-431A-BCB6-346B79682642}"/>
    <hyperlink ref="B28" r:id="rId31" xr:uid="{46B5E311-8345-473E-B2B4-A426CFBF825D}"/>
    <hyperlink ref="B29" r:id="rId32" xr:uid="{586AE066-EBAF-4287-A597-A8762367168D}"/>
    <hyperlink ref="B30" r:id="rId33" xr:uid="{9D8E9A9C-BDA3-4F35-98C6-1C477AD37EE9}"/>
    <hyperlink ref="B32" r:id="rId34" xr:uid="{C7A38787-6E9A-4F22-8B6C-14B05EDD9F86}"/>
    <hyperlink ref="B33" r:id="rId35" xr:uid="{EBEACA19-387C-4F31-8BFB-E000E9754810}"/>
    <hyperlink ref="B34" r:id="rId36" xr:uid="{B2D9B27F-1D2B-4FD4-A8A5-2A76B6BA4B67}"/>
    <hyperlink ref="B35:B50" r:id="rId37" display="FPB-03149" xr:uid="{A43C9DD0-4AAD-4146-9276-64BD22BB0D05}"/>
    <hyperlink ref="B31" r:id="rId38" xr:uid="{D9C11500-C65C-4E32-B095-E59966D81862}"/>
    <hyperlink ref="C31" r:id="rId39" xr:uid="{50FD2C3B-4A95-4857-980E-220177B003A5}"/>
    <hyperlink ref="B51" r:id="rId40" xr:uid="{13D1EEBB-4F9E-4C47-815F-E6C7E8EC4318}"/>
    <hyperlink ref="B52" r:id="rId41" xr:uid="{F05AC37F-C517-4B87-B427-1A10B67885EA}"/>
    <hyperlink ref="B53" r:id="rId42" xr:uid="{6829732A-21F4-4062-9487-A7BC89C1025C}"/>
    <hyperlink ref="B54" r:id="rId43" xr:uid="{B4EADC7E-D9AB-4198-B510-23BBE1F35259}"/>
    <hyperlink ref="B55" r:id="rId44" xr:uid="{1284BE1D-AEE7-471C-AB1A-48A43D7FCB4D}"/>
    <hyperlink ref="B56" r:id="rId45" xr:uid="{FABFC91F-7974-4BD5-B036-837F9B08E270}"/>
    <hyperlink ref="B58" r:id="rId46" xr:uid="{DFEAEE38-0F74-402B-BCD3-70A0152CD438}"/>
    <hyperlink ref="B59" r:id="rId47" xr:uid="{EFA75E71-3B36-49AB-985D-2A6625FAA6D7}"/>
    <hyperlink ref="B60" r:id="rId48" xr:uid="{242B1A6E-4E86-47CC-B0DD-4F335E6FAC9D}"/>
    <hyperlink ref="B61" r:id="rId49" xr:uid="{1BA2C422-02AF-482A-B3BA-29F8EA5D6EB8}"/>
    <hyperlink ref="B77" r:id="rId50" xr:uid="{C40F94BD-748C-4F83-9CED-BA20736E641C}"/>
    <hyperlink ref="B79" r:id="rId51" xr:uid="{88A0BFB3-4648-46AC-B99B-E173400C88E8}"/>
    <hyperlink ref="B80" r:id="rId52" xr:uid="{47FE7293-5193-4D1F-A14C-B142AA9150AE}"/>
    <hyperlink ref="B81" r:id="rId53" xr:uid="{90F55F86-33DD-406B-AD7A-9B4995AB2215}"/>
    <hyperlink ref="B82" r:id="rId54" xr:uid="{EE7AA883-44BB-4C67-A3A8-BD6691BA04DF}"/>
    <hyperlink ref="B83:B90" r:id="rId55" display="FPB-03166" xr:uid="{E6A45A3A-6422-4134-9D01-448E6775E090}"/>
    <hyperlink ref="B91" r:id="rId56" xr:uid="{14C65142-3F7C-4EA0-A7FD-002089FFAC6C}"/>
    <hyperlink ref="B92" r:id="rId57" xr:uid="{5DF4073D-2065-4CB6-88E7-92B82D02D7C3}"/>
    <hyperlink ref="B93" r:id="rId58" xr:uid="{FC02C613-343E-4AB0-8D3D-F4D945BA1BB2}"/>
    <hyperlink ref="B112" r:id="rId59" xr:uid="{1E7D6F85-7F37-4CA0-B0F9-E81735EEB7BD}"/>
    <hyperlink ref="B127" r:id="rId60" xr:uid="{23274CC6-4C76-4D3C-AEB3-36A46C0F0774}"/>
    <hyperlink ref="B128" r:id="rId61" xr:uid="{323A46BB-92EB-424F-9200-D886121726CB}"/>
    <hyperlink ref="B129" r:id="rId62" xr:uid="{08C9E018-8591-41D0-AF49-E93A28CD13D9}"/>
    <hyperlink ref="B130" r:id="rId63" xr:uid="{1B12A8C2-620E-42FA-AC3A-FBFE258B4F74}"/>
    <hyperlink ref="B131" r:id="rId64" xr:uid="{21AC54D8-AB06-463A-8F55-DBA0AFE5932C}"/>
    <hyperlink ref="B132" r:id="rId65" xr:uid="{67C6D1FB-4237-4D45-B6FF-9CB74E35B318}"/>
    <hyperlink ref="B133" r:id="rId66" xr:uid="{5A63C632-6A64-4883-83A4-4485B748FA74}"/>
    <hyperlink ref="B137" r:id="rId67" xr:uid="{D86E7F8F-488E-4570-A7C7-6FB7803EC9F9}"/>
    <hyperlink ref="B138" r:id="rId68" xr:uid="{8D03FA5D-807D-4626-8976-243108237C91}"/>
    <hyperlink ref="B139" r:id="rId69" xr:uid="{1EE8E18E-BCF2-4C07-A977-7DD4DC9CA1CF}"/>
    <hyperlink ref="B140" r:id="rId70" xr:uid="{0AA6D959-86E2-4FD7-8404-D9F5B5343B67}"/>
    <hyperlink ref="B141" r:id="rId71" xr:uid="{F9017336-2175-42D7-8D7B-671B3A1A3193}"/>
    <hyperlink ref="B142" r:id="rId72" xr:uid="{DD2B42E0-BDA6-4E35-937C-B1F5E402C583}"/>
    <hyperlink ref="B143" r:id="rId73" xr:uid="{25A45C22-C8FC-4C44-8CF7-24EA3AD8817E}"/>
    <hyperlink ref="B144" r:id="rId74" xr:uid="{6F6D7326-DF67-4575-8BB2-A9EFC6639A02}"/>
    <hyperlink ref="B145" r:id="rId75" xr:uid="{74D0DD74-2C0B-4538-8DF1-CF00742C21CE}"/>
    <hyperlink ref="B146" r:id="rId76" xr:uid="{A53EF278-3692-4DE1-8D10-C212D5D71FD6}"/>
    <hyperlink ref="B147" r:id="rId77" xr:uid="{96C131A1-3698-4491-9D86-31CB0FC30178}"/>
    <hyperlink ref="B148" r:id="rId78" xr:uid="{6C281AFC-07BA-49CC-B7FF-D0BDDE3E5521}"/>
    <hyperlink ref="B150" r:id="rId79" xr:uid="{EC4EAABC-3074-4269-8097-5A9CA2CFCAF9}"/>
    <hyperlink ref="B151" r:id="rId80" xr:uid="{4BD81BBC-501A-43AA-BB67-2D3A9157AEED}"/>
    <hyperlink ref="B152" r:id="rId81" xr:uid="{8B19B1D3-0BA3-4B39-B242-D26B59C9B6C9}"/>
    <hyperlink ref="B172" r:id="rId82" xr:uid="{4C624902-AE81-4D2A-892C-E644B0FEB2BE}"/>
    <hyperlink ref="B173" r:id="rId83" xr:uid="{278C83D0-544C-4608-8460-A0FAB3FB59D6}"/>
    <hyperlink ref="B174" r:id="rId84" xr:uid="{5966CC3B-0F9A-45A3-BDDD-D6A65736AD70}"/>
    <hyperlink ref="B175" r:id="rId85" xr:uid="{414BF9AC-0605-45AF-8634-9A3203BE4BA3}"/>
    <hyperlink ref="B176" r:id="rId86" xr:uid="{6DC98BDC-FDBA-4081-9862-8C650998B401}"/>
    <hyperlink ref="B177" r:id="rId87" xr:uid="{5AE96A4A-4F81-4F50-9A6A-D6AE2CE4FDF4}"/>
    <hyperlink ref="B178" r:id="rId88" xr:uid="{40351220-E129-4CC9-8C9E-C86D2763FDC4}"/>
    <hyperlink ref="B179" r:id="rId89" xr:uid="{B54149DF-FE9D-4AB0-AB05-46084F1389F2}"/>
    <hyperlink ref="C179" r:id="rId90" xr:uid="{B1BFCC9C-476D-44BD-B546-2DDA24374911}"/>
    <hyperlink ref="B180" r:id="rId91" xr:uid="{9E598798-1A85-4FEB-BC1C-7BC623F47388}"/>
    <hyperlink ref="C180" r:id="rId92" xr:uid="{C10C2687-4B50-4135-BF5B-2C3502242B5E}"/>
    <hyperlink ref="B181" r:id="rId93" xr:uid="{8DF1168C-2D59-4368-A78C-2EAF0ECDA150}"/>
    <hyperlink ref="C181" r:id="rId94" xr:uid="{E63EABA5-7F6B-4CF3-9651-5CD042584DA7}"/>
    <hyperlink ref="B182" r:id="rId95" xr:uid="{6E812902-650D-43A1-8614-72CF91A9D358}"/>
    <hyperlink ref="B183" r:id="rId96" xr:uid="{D58A89D5-4844-4112-B0CD-434626408D17}"/>
    <hyperlink ref="B184" r:id="rId97" xr:uid="{C08F5129-28ED-4B12-A69F-AC23D65248C2}"/>
    <hyperlink ref="B185" r:id="rId98" xr:uid="{1F6923AC-94C5-46F9-A64E-3130DE69E9E4}"/>
    <hyperlink ref="B186" r:id="rId99" xr:uid="{F76FB507-99B5-40FA-9E9F-00148129D0F9}"/>
    <hyperlink ref="B187" r:id="rId100" xr:uid="{6AD9CD14-A153-4C86-ACFC-83A65C369BD0}"/>
    <hyperlink ref="B188" r:id="rId101" xr:uid="{EF78E6DD-9945-400E-9DAB-EAB840287AD5}"/>
    <hyperlink ref="B191" r:id="rId102" xr:uid="{18D022FA-DF5F-4B8E-92EB-5779F79D6856}"/>
    <hyperlink ref="B192" r:id="rId103" xr:uid="{9199DB97-791D-48E4-A333-EBB31F05BD91}"/>
    <hyperlink ref="B193" r:id="rId104" xr:uid="{086F7E33-547C-4AA3-9834-51DCAACC69C2}"/>
    <hyperlink ref="B200" r:id="rId105" xr:uid="{8BFA0681-0237-4F82-81A1-A172F7222E16}"/>
    <hyperlink ref="B207" r:id="rId106" xr:uid="{E24BEA6E-B05E-4D1D-B807-2A789AE04FFD}"/>
    <hyperlink ref="B208" r:id="rId107" xr:uid="{E065593E-1247-4D72-AE45-8D9823FBB5CD}"/>
    <hyperlink ref="B209" r:id="rId108" xr:uid="{49795634-7F10-45C8-A17F-FF5CC7E8033F}"/>
    <hyperlink ref="B62" r:id="rId109" xr:uid="{F452BF1E-AF65-4771-804B-DDD01C574443}"/>
    <hyperlink ref="B210" r:id="rId110" xr:uid="{8E5EE52E-62E3-482A-8656-76CE3121AD8B}"/>
    <hyperlink ref="B211" r:id="rId111" xr:uid="{26AF3D9D-F018-483C-BEA9-8E3E5CF17127}"/>
    <hyperlink ref="B212" r:id="rId112" xr:uid="{0AB02E3E-7F7E-486E-BAE6-CA7BF40FA3F1}"/>
    <hyperlink ref="B216" r:id="rId113" xr:uid="{B9BF4ECC-5BFC-481C-9AFE-1BEC17779DB7}"/>
    <hyperlink ref="B217" r:id="rId114" xr:uid="{1A8097FF-E8D1-4926-8C86-5CA6B429746A}"/>
    <hyperlink ref="B218" r:id="rId115" xr:uid="{2593E749-1BF8-482A-ABB6-4D5FB8643C4B}"/>
  </hyperlinks>
  <pageMargins left="0.7" right="0.7" top="0.75" bottom="0.75" header="0.3" footer="0.3"/>
  <pageSetup orientation="portrait" horizontalDpi="4294967293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Facturas Enero-Marzo 2020 </vt:lpstr>
      <vt:lpstr>Facturas Abril-Junio  2020</vt:lpstr>
      <vt:lpstr>JUNIO</vt:lpstr>
      <vt:lpstr>MAYO</vt:lpstr>
      <vt:lpstr>ABRIL</vt:lpstr>
      <vt:lpstr>MARZO</vt:lpstr>
      <vt:lpstr>FEBRERO</vt:lpstr>
      <vt:lpstr>ENERO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Murzi</dc:creator>
  <cp:keywords/>
  <dc:description/>
  <cp:lastModifiedBy>William Alfredo Lozada Moreno</cp:lastModifiedBy>
  <cp:revision/>
  <dcterms:created xsi:type="dcterms:W3CDTF">2016-10-12T13:50:11Z</dcterms:created>
  <dcterms:modified xsi:type="dcterms:W3CDTF">2020-06-23T17:27:20Z</dcterms:modified>
  <cp:category/>
  <cp:contentStatus/>
</cp:coreProperties>
</file>