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7" sheetId="1" state="visible" r:id="rId2"/>
    <sheet name="Testing Simulator" sheetId="2" state="visible" r:id="rId3"/>
    <sheet name="Data-For-Keshav" sheetId="3" state="hidden" r:id="rId4"/>
    <sheet name="Sheet4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<sst xmlns="http://schemas.openxmlformats.org/spreadsheetml/2006/main" count="191" uniqueCount="72">
  <si>
    <t xml:space="preserve">Date</t>
  </si>
  <si>
    <t xml:space="preserve">t</t>
  </si>
  <si>
    <t xml:space="preserve">S</t>
  </si>
  <si>
    <t xml:space="preserve">E</t>
  </si>
  <si>
    <t xml:space="preserve">I_D</t>
  </si>
  <si>
    <t xml:space="preserve">I_U</t>
  </si>
  <si>
    <t xml:space="preserve">Model Explanation</t>
  </si>
  <si>
    <t xml:space="preserve">https://docs.google.com/document/d/1MjXiudeuPz-iHeBmC9FHICbAjb-J1RNbbGWXKnK8K3Y/edit</t>
  </si>
  <si>
    <t xml:space="preserve">Color coding</t>
  </si>
  <si>
    <t xml:space="preserve">Choices that can be edited</t>
  </si>
  <si>
    <t xml:space="preserve">Choices initialized from observed data</t>
  </si>
  <si>
    <t xml:space="preserve">Key formulas for review</t>
  </si>
  <si>
    <t xml:space="preserve">Parameters</t>
  </si>
  <si>
    <t xml:space="preserve">Infectivity (R/infectious period in a simple SEIR model)</t>
  </si>
  <si>
    <t xml:space="preserve">Beta</t>
  </si>
  <si>
    <t xml:space="preserve">Incubation period</t>
  </si>
  <si>
    <t xml:space="preserve">T_inc</t>
  </si>
  <si>
    <t xml:space="preserve">Infectious period (on detection)</t>
  </si>
  <si>
    <t xml:space="preserve">T_inf_D</t>
  </si>
  <si>
    <t xml:space="preserve">Infectious period (on no detection)</t>
  </si>
  <si>
    <t xml:space="preserve">T_inf_U</t>
  </si>
  <si>
    <t xml:space="preserve">Current detection ratio</t>
  </si>
  <si>
    <t xml:space="preserve">d</t>
  </si>
  <si>
    <t xml:space="preserve">Sensitivity rate of Diagnostic Test type 1 (PCR)</t>
  </si>
  <si>
    <t xml:space="preserve">Sensitivity rate of Diagnostic Test type 2 (Antigen)</t>
  </si>
  <si>
    <t xml:space="preserve">Recovery Time for Severe</t>
  </si>
  <si>
    <t xml:space="preserve">t_severe</t>
  </si>
  <si>
    <t xml:space="preserve">Recovery Time for Fatal</t>
  </si>
  <si>
    <t xml:space="preserve">t_fatal</t>
  </si>
  <si>
    <t xml:space="preserve">Population</t>
  </si>
  <si>
    <t xml:space="preserve">N</t>
  </si>
  <si>
    <t xml:space="preserve">initial E to active ratio</t>
  </si>
  <si>
    <t xml:space="preserve">E_hosp_ratio</t>
  </si>
  <si>
    <t xml:space="preserve">initial I_D to active ratio</t>
  </si>
  <si>
    <t xml:space="preserve">I_D_hosp_ratio</t>
  </si>
  <si>
    <t xml:space="preserve">initial I_U to active ratio</t>
  </si>
  <si>
    <t xml:space="preserve">I_U_hosp_ratio</t>
  </si>
  <si>
    <t xml:space="preserve">initial confirmed cases </t>
  </si>
  <si>
    <t xml:space="preserve">C_init</t>
  </si>
  <si>
    <t xml:space="preserve">initial prevalence</t>
  </si>
  <si>
    <t xml:space="preserve">P</t>
  </si>
  <si>
    <t xml:space="preserve">effective sensitivity</t>
  </si>
  <si>
    <t xml:space="preserve">psi</t>
  </si>
  <si>
    <t xml:space="preserve">proportion of severe patients</t>
  </si>
  <si>
    <t xml:space="preserve">p_severe</t>
  </si>
  <si>
    <t xml:space="preserve">proportion of fatal patients</t>
  </si>
  <si>
    <t xml:space="preserve">p_fatal</t>
  </si>
  <si>
    <t xml:space="preserve">Active</t>
  </si>
  <si>
    <t xml:space="preserve">Recovered</t>
  </si>
  <si>
    <t xml:space="preserve">Deceased</t>
  </si>
  <si>
    <t xml:space="preserve">state</t>
  </si>
  <si>
    <t xml:space="preserve">district</t>
  </si>
  <si>
    <t xml:space="preserve">P_I</t>
  </si>
  <si>
    <t xml:space="preserve">R_severe</t>
  </si>
  <si>
    <t xml:space="preserve">R_fatal</t>
  </si>
  <si>
    <t xml:space="preserve">Total</t>
  </si>
  <si>
    <t xml:space="preserve">Confirmed/Detected</t>
  </si>
  <si>
    <t xml:space="preserve">New detected</t>
  </si>
  <si>
    <t xml:space="preserve">Undetected (from July 8th onwards)</t>
  </si>
  <si>
    <t xml:space="preserve">New Undetected</t>
  </si>
  <si>
    <t xml:space="preserve">Constant Sum Check</t>
  </si>
  <si>
    <t xml:space="preserve">Maharashtra</t>
  </si>
  <si>
    <t xml:space="preserve">Mumbai</t>
  </si>
  <si>
    <t xml:space="preserve">1x wts</t>
  </si>
  <si>
    <t xml:space="preserve">Prevailing testing rates</t>
  </si>
  <si>
    <t xml:space="preserve">2x wts</t>
  </si>
  <si>
    <t xml:space="preserve">Gradual increase to 2x by Aug 15</t>
  </si>
  <si>
    <t xml:space="preserve">3x wts</t>
  </si>
  <si>
    <t xml:space="preserve">Gradual increase to 3x by Aug 15</t>
  </si>
  <si>
    <t xml:space="preserve">5x wts</t>
  </si>
  <si>
    <t xml:space="preserve">Gradual increase to 5x by Aug 15</t>
  </si>
  <si>
    <t xml:space="preserve">New detected at 3x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</si>
</sst>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0.00E+00"/>
    <numFmt numFmtId="167" formatCode="M/D/YYYY"/>
    <numFmt numFmtId="168" formatCode="0"/>
    <numFmt numFmtId="169" formatCode="#,##0.00"/>
    <numFmt numFmtId="170" formatCode="MMMM\ D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FF"/>
      <name val="Arial"/>
      <family val="0"/>
      <charset val="1"/>
    </font>
    <font>
      <sz val="11"/>
      <color rgb="FF11A9CC"/>
      <name val="Inconsolata"/>
      <family val="0"/>
      <charset val="1"/>
    </font>
    <font>
      <sz val="11"/>
      <color rgb="FF000000"/>
      <name val="Arial"/>
      <family val="0"/>
    </font>
    <font>
      <b val="true"/>
      <sz val="12"/>
      <color rgb="FF000000"/>
      <name val="Arial"/>
      <family val="0"/>
      <charset val="1"/>
    </font>
    <font>
      <b val="true"/>
      <sz val="12"/>
      <color rgb="FF11A9CC"/>
      <name val="Inconsolata"/>
      <family val="0"/>
      <charset val="1"/>
    </font>
    <font>
      <sz val="11"/>
      <color rgb="FFFF0000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AD1D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EAD1DC"/>
      </patternFill>
    </fill>
    <fill>
      <patternFill patternType="solid">
        <fgColor rgb="FFFF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EAD1D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4285F4"/>
      <rgbColor rgb="FF11A9CC"/>
      <rgbColor rgb="FF99CC00"/>
      <rgbColor rgb="FFFBBC04"/>
      <rgbColor rgb="FFFF9900"/>
      <rgbColor rgb="FFEA4335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'Testing Simulator'!$R$37:$R$37</c:f>
              <c:strCache>
                <c:ptCount val="1"/>
                <c:pt idx="0">
                  <c:v>12121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'Testing Simulator'!$B$38:$B$90</c:f>
              <c:strCache>
                <c:ptCount val="53"/>
                <c:pt idx="0">
                  <c:v>7/10/2020</c:v>
                </c:pt>
                <c:pt idx="1">
                  <c:v>7/11/2020</c:v>
                </c:pt>
                <c:pt idx="2">
                  <c:v>7/12/2020</c:v>
                </c:pt>
                <c:pt idx="3">
                  <c:v>7/13/2020</c:v>
                </c:pt>
                <c:pt idx="4">
                  <c:v>7/14/2020</c:v>
                </c:pt>
                <c:pt idx="5">
                  <c:v>7/15/2020</c:v>
                </c:pt>
                <c:pt idx="6">
                  <c:v>7/16/2020</c:v>
                </c:pt>
                <c:pt idx="7">
                  <c:v>7/17/2020</c:v>
                </c:pt>
                <c:pt idx="8">
                  <c:v>7/18/2020</c:v>
                </c:pt>
                <c:pt idx="9">
                  <c:v>7/19/2020</c:v>
                </c:pt>
                <c:pt idx="10">
                  <c:v>7/20/2020</c:v>
                </c:pt>
                <c:pt idx="11">
                  <c:v>7/21/2020</c:v>
                </c:pt>
                <c:pt idx="12">
                  <c:v>7/22/2020</c:v>
                </c:pt>
                <c:pt idx="13">
                  <c:v>7/23/2020</c:v>
                </c:pt>
                <c:pt idx="14">
                  <c:v>7/24/2020</c:v>
                </c:pt>
                <c:pt idx="15">
                  <c:v>7/25/2020</c:v>
                </c:pt>
                <c:pt idx="16">
                  <c:v>7/26/2020</c:v>
                </c:pt>
                <c:pt idx="17">
                  <c:v>7/27/2020</c:v>
                </c:pt>
                <c:pt idx="18">
                  <c:v>7/28/2020</c:v>
                </c:pt>
                <c:pt idx="19">
                  <c:v>7/29/2020</c:v>
                </c:pt>
                <c:pt idx="20">
                  <c:v>7/30/2020</c:v>
                </c:pt>
                <c:pt idx="21">
                  <c:v>7/31/2020</c:v>
                </c:pt>
                <c:pt idx="22">
                  <c:v>8/1/2020</c:v>
                </c:pt>
                <c:pt idx="23">
                  <c:v>8/2/2020</c:v>
                </c:pt>
                <c:pt idx="24">
                  <c:v>8/3/2020</c:v>
                </c:pt>
                <c:pt idx="25">
                  <c:v>8/4/2020</c:v>
                </c:pt>
                <c:pt idx="26">
                  <c:v>8/5/2020</c:v>
                </c:pt>
                <c:pt idx="27">
                  <c:v>8/6/2020</c:v>
                </c:pt>
                <c:pt idx="28">
                  <c:v>8/7/2020</c:v>
                </c:pt>
                <c:pt idx="29">
                  <c:v>8/8/2020</c:v>
                </c:pt>
                <c:pt idx="30">
                  <c:v>8/9/2020</c:v>
                </c:pt>
                <c:pt idx="31">
                  <c:v>8/10/2020</c:v>
                </c:pt>
                <c:pt idx="32">
                  <c:v>8/11/2020</c:v>
                </c:pt>
                <c:pt idx="33">
                  <c:v>8/12/2020</c:v>
                </c:pt>
                <c:pt idx="34">
                  <c:v>8/13/2020</c:v>
                </c:pt>
                <c:pt idx="35">
                  <c:v>8/14/2020</c:v>
                </c:pt>
                <c:pt idx="36">
                  <c:v>8/15/2020</c:v>
                </c:pt>
                <c:pt idx="37">
                  <c:v>8/16/2020</c:v>
                </c:pt>
                <c:pt idx="38">
                  <c:v>8/17/2020</c:v>
                </c:pt>
                <c:pt idx="39">
                  <c:v>8/18/2020</c:v>
                </c:pt>
                <c:pt idx="40">
                  <c:v>8/19/2020</c:v>
                </c:pt>
                <c:pt idx="41">
                  <c:v>8/20/2020</c:v>
                </c:pt>
                <c:pt idx="42">
                  <c:v>8/21/2020</c:v>
                </c:pt>
                <c:pt idx="43">
                  <c:v>8/22/2020</c:v>
                </c:pt>
                <c:pt idx="44">
                  <c:v>8/23/2020</c:v>
                </c:pt>
                <c:pt idx="45">
                  <c:v>8/24/2020</c:v>
                </c:pt>
                <c:pt idx="46">
                  <c:v>8/25/2020</c:v>
                </c:pt>
                <c:pt idx="47">
                  <c:v>8/26/2020</c:v>
                </c:pt>
                <c:pt idx="48">
                  <c:v>8/27/2020</c:v>
                </c:pt>
                <c:pt idx="49">
                  <c:v>8/28/2020</c:v>
                </c:pt>
                <c:pt idx="50">
                  <c:v>8/29/2020</c:v>
                </c:pt>
                <c:pt idx="51">
                  <c:v>8/30/2020</c:v>
                </c:pt>
                <c:pt idx="52">
                  <c:v>8/31/2020</c:v>
                </c:pt>
              </c:strCache>
            </c:strRef>
          </c:cat>
          <c:val>
            <c:numRef>
              <c:f>'Testing Simulator'!$R$38:$R$90</c:f>
              <c:numCache>
                <c:formatCode>General</c:formatCode>
                <c:ptCount val="53"/>
                <c:pt idx="0">
                  <c:v>8474.7842056933</c:v>
                </c:pt>
                <c:pt idx="1">
                  <c:v>5941.8391963923</c:v>
                </c:pt>
                <c:pt idx="2">
                  <c:v>4181.15236520582</c:v>
                </c:pt>
                <c:pt idx="3">
                  <c:v>2956.60286628312</c:v>
                </c:pt>
                <c:pt idx="4">
                  <c:v>2104.58885295881</c:v>
                </c:pt>
                <c:pt idx="5">
                  <c:v>1511.62747531111</c:v>
                </c:pt>
                <c:pt idx="6">
                  <c:v>1098.92384086429</c:v>
                </c:pt>
                <c:pt idx="7">
                  <c:v>811.721246343144</c:v>
                </c:pt>
                <c:pt idx="8">
                  <c:v>611.939390837596</c:v>
                </c:pt>
                <c:pt idx="9">
                  <c:v>473.078277653621</c:v>
                </c:pt>
                <c:pt idx="10">
                  <c:v>376.686156953013</c:v>
                </c:pt>
                <c:pt idx="11">
                  <c:v>309.908848695059</c:v>
                </c:pt>
                <c:pt idx="12">
                  <c:v>263.787765838752</c:v>
                </c:pt>
                <c:pt idx="13">
                  <c:v>232.076932048446</c:v>
                </c:pt>
                <c:pt idx="14">
                  <c:v>210.420144302622</c:v>
                </c:pt>
                <c:pt idx="15">
                  <c:v>195.778281505752</c:v>
                </c:pt>
                <c:pt idx="16">
                  <c:v>186.0304974443</c:v>
                </c:pt>
                <c:pt idx="17">
                  <c:v>179.696371289381</c:v>
                </c:pt>
                <c:pt idx="18">
                  <c:v>175.742250225086</c:v>
                </c:pt>
                <c:pt idx="19">
                  <c:v>173.446224971982</c:v>
                </c:pt>
                <c:pt idx="20">
                  <c:v>172.303957210873</c:v>
                </c:pt>
                <c:pt idx="21">
                  <c:v>171.962981617841</c:v>
                </c:pt>
                <c:pt idx="22">
                  <c:v>172.176862215113</c:v>
                </c:pt>
                <c:pt idx="23">
                  <c:v>172.773196611438</c:v>
                </c:pt>
                <c:pt idx="24">
                  <c:v>173.631281338188</c:v>
                </c:pt>
                <c:pt idx="25">
                  <c:v>174.666518866571</c:v>
                </c:pt>
                <c:pt idx="26">
                  <c:v>175.819530018519</c:v>
                </c:pt>
                <c:pt idx="27">
                  <c:v>177.048551097311</c:v>
                </c:pt>
                <c:pt idx="28">
                  <c:v>178.324124342602</c:v>
                </c:pt>
                <c:pt idx="29">
                  <c:v>179.625389745528</c:v>
                </c:pt>
                <c:pt idx="30">
                  <c:v>180.937495172147</c:v>
                </c:pt>
                <c:pt idx="31">
                  <c:v>182.249787533343</c:v>
                </c:pt>
                <c:pt idx="32">
                  <c:v>183.554549498336</c:v>
                </c:pt>
                <c:pt idx="33">
                  <c:v>184.846117286858</c:v>
                </c:pt>
                <c:pt idx="34">
                  <c:v>186.120264673657</c:v>
                </c:pt>
                <c:pt idx="35">
                  <c:v>187.373772972951</c:v>
                </c:pt>
                <c:pt idx="36">
                  <c:v>188.604130957505</c:v>
                </c:pt>
                <c:pt idx="37">
                  <c:v>189.809325559816</c:v>
                </c:pt>
                <c:pt idx="38">
                  <c:v>190.987696002241</c:v>
                </c:pt>
                <c:pt idx="39">
                  <c:v>192.137832245116</c:v>
                </c:pt>
                <c:pt idx="40">
                  <c:v>193.258504399686</c:v>
                </c:pt>
                <c:pt idx="41">
                  <c:v>194.348613775141</c:v>
                </c:pt>
                <c:pt idx="42">
                  <c:v>195.407159039287</c:v>
                </c:pt>
                <c:pt idx="43">
                  <c:v>196.433212935825</c:v>
                </c:pt>
                <c:pt idx="44">
                  <c:v>197.425906373082</c:v>
                </c:pt>
                <c:pt idx="45">
                  <c:v>198.384417657547</c:v>
                </c:pt>
                <c:pt idx="46">
                  <c:v>199.307965315357</c:v>
                </c:pt>
                <c:pt idx="47">
                  <c:v>200.195803412872</c:v>
                </c:pt>
                <c:pt idx="48">
                  <c:v>201.047218614539</c:v>
                </c:pt>
                <c:pt idx="49">
                  <c:v>201.861528444772</c:v>
                </c:pt>
                <c:pt idx="50">
                  <c:v>202.638080380304</c:v>
                </c:pt>
                <c:pt idx="51">
                  <c:v>203.376251511118</c:v>
                </c:pt>
                <c:pt idx="52">
                  <c:v>204.07544858607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165595"/>
        <c:axId val="87122410"/>
      </c:lineChart>
      <c:catAx>
        <c:axId val="511655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7122410"/>
        <c:crosses val="autoZero"/>
        <c:auto val="1"/>
        <c:lblAlgn val="ctr"/>
        <c:lblOffset val="100"/>
      </c:catAx>
      <c:valAx>
        <c:axId val="8712241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New detected cases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116559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'Data-For-Keshav'!$C$1:$C$1</c:f>
              <c:strCache>
                <c:ptCount val="1"/>
                <c:pt idx="0">
                  <c:v>Prevailing testing rates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'Data-For-Keshav'!$A$2:$A$56</c:f>
              <c:strCache>
                <c:ptCount val="54"/>
                <c:pt idx="0">
                  <c:v>July 9</c:v>
                </c:pt>
                <c:pt idx="1">
                  <c:v>July 10</c:v>
                </c:pt>
                <c:pt idx="2">
                  <c:v>July 11</c:v>
                </c:pt>
                <c:pt idx="3">
                  <c:v>July 12</c:v>
                </c:pt>
                <c:pt idx="4">
                  <c:v>July 13</c:v>
                </c:pt>
                <c:pt idx="5">
                  <c:v>July 14</c:v>
                </c:pt>
                <c:pt idx="6">
                  <c:v>July 15</c:v>
                </c:pt>
                <c:pt idx="7">
                  <c:v>July 16</c:v>
                </c:pt>
                <c:pt idx="8">
                  <c:v>July 17</c:v>
                </c:pt>
                <c:pt idx="9">
                  <c:v>July 18</c:v>
                </c:pt>
                <c:pt idx="10">
                  <c:v>July 19</c:v>
                </c:pt>
                <c:pt idx="11">
                  <c:v>July 20</c:v>
                </c:pt>
                <c:pt idx="12">
                  <c:v>July 21</c:v>
                </c:pt>
                <c:pt idx="13">
                  <c:v>July 22</c:v>
                </c:pt>
                <c:pt idx="14">
                  <c:v>July 23</c:v>
                </c:pt>
                <c:pt idx="15">
                  <c:v>July 24</c:v>
                </c:pt>
                <c:pt idx="16">
                  <c:v>July 25</c:v>
                </c:pt>
                <c:pt idx="17">
                  <c:v>July 26</c:v>
                </c:pt>
                <c:pt idx="18">
                  <c:v>July 27</c:v>
                </c:pt>
                <c:pt idx="19">
                  <c:v>July 28</c:v>
                </c:pt>
                <c:pt idx="20">
                  <c:v>July 29</c:v>
                </c:pt>
                <c:pt idx="21">
                  <c:v>July 30</c:v>
                </c:pt>
                <c:pt idx="22">
                  <c:v>July 31</c:v>
                </c:pt>
                <c:pt idx="23">
                  <c:v>August 1</c:v>
                </c:pt>
                <c:pt idx="24">
                  <c:v>August 2</c:v>
                </c:pt>
                <c:pt idx="25">
                  <c:v>August 3</c:v>
                </c:pt>
                <c:pt idx="26">
                  <c:v>August 4</c:v>
                </c:pt>
                <c:pt idx="27">
                  <c:v>August 5</c:v>
                </c:pt>
                <c:pt idx="28">
                  <c:v>August 6</c:v>
                </c:pt>
                <c:pt idx="29">
                  <c:v>August 7</c:v>
                </c:pt>
                <c:pt idx="30">
                  <c:v>August 8</c:v>
                </c:pt>
                <c:pt idx="31">
                  <c:v>August 9</c:v>
                </c:pt>
                <c:pt idx="32">
                  <c:v>August 10</c:v>
                </c:pt>
                <c:pt idx="33">
                  <c:v>August 11</c:v>
                </c:pt>
                <c:pt idx="34">
                  <c:v>August 12</c:v>
                </c:pt>
                <c:pt idx="35">
                  <c:v>August 13</c:v>
                </c:pt>
                <c:pt idx="36">
                  <c:v>August 14</c:v>
                </c:pt>
                <c:pt idx="37">
                  <c:v>August 15</c:v>
                </c:pt>
                <c:pt idx="38">
                  <c:v>August 16</c:v>
                </c:pt>
                <c:pt idx="39">
                  <c:v>August 17</c:v>
                </c:pt>
                <c:pt idx="40">
                  <c:v>August 18</c:v>
                </c:pt>
                <c:pt idx="41">
                  <c:v>August 19</c:v>
                </c:pt>
                <c:pt idx="42">
                  <c:v>August 20</c:v>
                </c:pt>
                <c:pt idx="43">
                  <c:v>August 21</c:v>
                </c:pt>
                <c:pt idx="44">
                  <c:v>August 22</c:v>
                </c:pt>
                <c:pt idx="45">
                  <c:v>August 23</c:v>
                </c:pt>
                <c:pt idx="46">
                  <c:v>August 24</c:v>
                </c:pt>
                <c:pt idx="47">
                  <c:v>August 25</c:v>
                </c:pt>
                <c:pt idx="48">
                  <c:v>August 26</c:v>
                </c:pt>
                <c:pt idx="49">
                  <c:v>August 27</c:v>
                </c:pt>
                <c:pt idx="50">
                  <c:v>August 28</c:v>
                </c:pt>
                <c:pt idx="51">
                  <c:v>August 29</c:v>
                </c:pt>
                <c:pt idx="52">
                  <c:v>August 30</c:v>
                </c:pt>
                <c:pt idx="53">
                  <c:v>August 31</c:v>
                </c:pt>
              </c:strCache>
            </c:strRef>
          </c:cat>
          <c:val>
            <c:numRef>
              <c:f>'Data-For-Keshav'!$C$2:$C$56</c:f>
              <c:numCache>
                <c:formatCode>General</c:formatCode>
                <c:ptCount val="54"/>
                <c:pt idx="0">
                  <c:v>1264.54545454545</c:v>
                </c:pt>
                <c:pt idx="1">
                  <c:v>1270.34380165289</c:v>
                </c:pt>
                <c:pt idx="2">
                  <c:v>1274.77968741406</c:v>
                </c:pt>
                <c:pt idx="3">
                  <c:v>1278.53034632533</c:v>
                </c:pt>
                <c:pt idx="4">
                  <c:v>1281.95567622643</c:v>
                </c:pt>
                <c:pt idx="5">
                  <c:v>1285.24040700231</c:v>
                </c:pt>
                <c:pt idx="6">
                  <c:v>1288.47416109983</c:v>
                </c:pt>
                <c:pt idx="7">
                  <c:v>1291.6961309717</c:v>
                </c:pt>
                <c:pt idx="8">
                  <c:v>1294.91970624153</c:v>
                </c:pt>
                <c:pt idx="9">
                  <c:v>1298.14581863786</c:v>
                </c:pt>
                <c:pt idx="10">
                  <c:v>1301.36999758174</c:v>
                </c:pt>
                <c:pt idx="11">
                  <c:v>1304.58596400611</c:v>
                </c:pt>
                <c:pt idx="12">
                  <c:v>1307.78735219793</c:v>
                </c:pt>
                <c:pt idx="13">
                  <c:v>1310.96844493603</c:v>
                </c:pt>
                <c:pt idx="14">
                  <c:v>1314.12440846184</c:v>
                </c:pt>
                <c:pt idx="15">
                  <c:v>1317.25128981786</c:v>
                </c:pt>
                <c:pt idx="16">
                  <c:v>1320.34591449385</c:v>
                </c:pt>
                <c:pt idx="17">
                  <c:v>1323.40575395093</c:v>
                </c:pt>
                <c:pt idx="18">
                  <c:v>1326.42879578368</c:v>
                </c:pt>
                <c:pt idx="19">
                  <c:v>1329.41343000378</c:v>
                </c:pt>
                <c:pt idx="20">
                  <c:v>1332.35835525812</c:v>
                </c:pt>
                <c:pt idx="21">
                  <c:v>1335.26250428378</c:v>
                </c:pt>
                <c:pt idx="22">
                  <c:v>1338.12498608404</c:v>
                </c:pt>
                <c:pt idx="23">
                  <c:v>1340.94504183522</c:v>
                </c:pt>
                <c:pt idx="24">
                  <c:v>1343.72201167946</c:v>
                </c:pt>
                <c:pt idx="25">
                  <c:v>1346.45530994859</c:v>
                </c:pt>
                <c:pt idx="26">
                  <c:v>1349.14440681187</c:v>
                </c:pt>
                <c:pt idx="27">
                  <c:v>1351.78881476035</c:v>
                </c:pt>
                <c:pt idx="28">
                  <c:v>1354.38807870132</c:v>
                </c:pt>
                <c:pt idx="29">
                  <c:v>1356.94176872902</c:v>
                </c:pt>
                <c:pt idx="30">
                  <c:v>1359.44947486957</c:v>
                </c:pt>
                <c:pt idx="31">
                  <c:v>1361.91080327618</c:v>
                </c:pt>
                <c:pt idx="32">
                  <c:v>1364.32537348665</c:v>
                </c:pt>
                <c:pt idx="33">
                  <c:v>1366.69281645662</c:v>
                </c:pt>
                <c:pt idx="34">
                  <c:v>1369.01277315857</c:v>
                </c:pt>
                <c:pt idx="35">
                  <c:v>1371.28489359228</c:v>
                </c:pt>
                <c:pt idx="36">
                  <c:v>1373.50883609433</c:v>
                </c:pt>
                <c:pt idx="37">
                  <c:v>1375.68426686437</c:v>
                </c:pt>
                <c:pt idx="38">
                  <c:v>1377.81085964847</c:v>
                </c:pt>
                <c:pt idx="39">
                  <c:v>1379.88829553594</c:v>
                </c:pt>
                <c:pt idx="40">
                  <c:v>1381.91626283796</c:v>
                </c:pt>
                <c:pt idx="41">
                  <c:v>1383.89445702503</c:v>
                </c:pt>
                <c:pt idx="42">
                  <c:v>1385.82258070655</c:v>
                </c:pt>
                <c:pt idx="43">
                  <c:v>1387.70034364034</c:v>
                </c:pt>
                <c:pt idx="44">
                  <c:v>1389.52746276336</c:v>
                </c:pt>
                <c:pt idx="45">
                  <c:v>1391.30366223715</c:v>
                </c:pt>
                <c:pt idx="46">
                  <c:v>1393.02867350335</c:v>
                </c:pt>
                <c:pt idx="47">
                  <c:v>1394.70223534601</c:v>
                </c:pt>
                <c:pt idx="48">
                  <c:v>1396.32409395803</c:v>
                </c:pt>
                <c:pt idx="49">
                  <c:v>1397.89400301018</c:v>
                </c:pt>
                <c:pt idx="50">
                  <c:v>1399.41172372116</c:v>
                </c:pt>
                <c:pt idx="51">
                  <c:v>1400.87702492787</c:v>
                </c:pt>
                <c:pt idx="52">
                  <c:v>1402.28968315515</c:v>
                </c:pt>
                <c:pt idx="53">
                  <c:v>1403.64948268446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'Data-For-Keshav'!$E$1:$E$1</c:f>
              <c:strCache>
                <c:ptCount val="1"/>
                <c:pt idx="0">
                  <c:v>Gradual increase to 2x by Aug 15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'Data-For-Keshav'!$A$2:$A$56</c:f>
              <c:strCache>
                <c:ptCount val="54"/>
                <c:pt idx="0">
                  <c:v>July 9</c:v>
                </c:pt>
                <c:pt idx="1">
                  <c:v>July 10</c:v>
                </c:pt>
                <c:pt idx="2">
                  <c:v>July 11</c:v>
                </c:pt>
                <c:pt idx="3">
                  <c:v>July 12</c:v>
                </c:pt>
                <c:pt idx="4">
                  <c:v>July 13</c:v>
                </c:pt>
                <c:pt idx="5">
                  <c:v>July 14</c:v>
                </c:pt>
                <c:pt idx="6">
                  <c:v>July 15</c:v>
                </c:pt>
                <c:pt idx="7">
                  <c:v>July 16</c:v>
                </c:pt>
                <c:pt idx="8">
                  <c:v>July 17</c:v>
                </c:pt>
                <c:pt idx="9">
                  <c:v>July 18</c:v>
                </c:pt>
                <c:pt idx="10">
                  <c:v>July 19</c:v>
                </c:pt>
                <c:pt idx="11">
                  <c:v>July 20</c:v>
                </c:pt>
                <c:pt idx="12">
                  <c:v>July 21</c:v>
                </c:pt>
                <c:pt idx="13">
                  <c:v>July 22</c:v>
                </c:pt>
                <c:pt idx="14">
                  <c:v>July 23</c:v>
                </c:pt>
                <c:pt idx="15">
                  <c:v>July 24</c:v>
                </c:pt>
                <c:pt idx="16">
                  <c:v>July 25</c:v>
                </c:pt>
                <c:pt idx="17">
                  <c:v>July 26</c:v>
                </c:pt>
                <c:pt idx="18">
                  <c:v>July 27</c:v>
                </c:pt>
                <c:pt idx="19">
                  <c:v>July 28</c:v>
                </c:pt>
                <c:pt idx="20">
                  <c:v>July 29</c:v>
                </c:pt>
                <c:pt idx="21">
                  <c:v>July 30</c:v>
                </c:pt>
                <c:pt idx="22">
                  <c:v>July 31</c:v>
                </c:pt>
                <c:pt idx="23">
                  <c:v>August 1</c:v>
                </c:pt>
                <c:pt idx="24">
                  <c:v>August 2</c:v>
                </c:pt>
                <c:pt idx="25">
                  <c:v>August 3</c:v>
                </c:pt>
                <c:pt idx="26">
                  <c:v>August 4</c:v>
                </c:pt>
                <c:pt idx="27">
                  <c:v>August 5</c:v>
                </c:pt>
                <c:pt idx="28">
                  <c:v>August 6</c:v>
                </c:pt>
                <c:pt idx="29">
                  <c:v>August 7</c:v>
                </c:pt>
                <c:pt idx="30">
                  <c:v>August 8</c:v>
                </c:pt>
                <c:pt idx="31">
                  <c:v>August 9</c:v>
                </c:pt>
                <c:pt idx="32">
                  <c:v>August 10</c:v>
                </c:pt>
                <c:pt idx="33">
                  <c:v>August 11</c:v>
                </c:pt>
                <c:pt idx="34">
                  <c:v>August 12</c:v>
                </c:pt>
                <c:pt idx="35">
                  <c:v>August 13</c:v>
                </c:pt>
                <c:pt idx="36">
                  <c:v>August 14</c:v>
                </c:pt>
                <c:pt idx="37">
                  <c:v>August 15</c:v>
                </c:pt>
                <c:pt idx="38">
                  <c:v>August 16</c:v>
                </c:pt>
                <c:pt idx="39">
                  <c:v>August 17</c:v>
                </c:pt>
                <c:pt idx="40">
                  <c:v>August 18</c:v>
                </c:pt>
                <c:pt idx="41">
                  <c:v>August 19</c:v>
                </c:pt>
                <c:pt idx="42">
                  <c:v>August 20</c:v>
                </c:pt>
                <c:pt idx="43">
                  <c:v>August 21</c:v>
                </c:pt>
                <c:pt idx="44">
                  <c:v>August 22</c:v>
                </c:pt>
                <c:pt idx="45">
                  <c:v>August 23</c:v>
                </c:pt>
                <c:pt idx="46">
                  <c:v>August 24</c:v>
                </c:pt>
                <c:pt idx="47">
                  <c:v>August 25</c:v>
                </c:pt>
                <c:pt idx="48">
                  <c:v>August 26</c:v>
                </c:pt>
                <c:pt idx="49">
                  <c:v>August 27</c:v>
                </c:pt>
                <c:pt idx="50">
                  <c:v>August 28</c:v>
                </c:pt>
                <c:pt idx="51">
                  <c:v>August 29</c:v>
                </c:pt>
                <c:pt idx="52">
                  <c:v>August 30</c:v>
                </c:pt>
                <c:pt idx="53">
                  <c:v>August 31</c:v>
                </c:pt>
              </c:strCache>
            </c:strRef>
          </c:cat>
          <c:val>
            <c:numRef>
              <c:f>'Data-For-Keshav'!$E$2:$E$56</c:f>
              <c:numCache>
                <c:formatCode>General</c:formatCode>
                <c:ptCount val="54"/>
                <c:pt idx="0">
                  <c:v>1264.54545454545</c:v>
                </c:pt>
                <c:pt idx="1">
                  <c:v>1290.18249256198</c:v>
                </c:pt>
                <c:pt idx="2">
                  <c:v>1318.39487810429</c:v>
                </c:pt>
                <c:pt idx="3">
                  <c:v>1348.71366102027</c:v>
                </c:pt>
                <c:pt idx="4">
                  <c:v>1380.684340711</c:v>
                </c:pt>
                <c:pt idx="5">
                  <c:v>1413.90636125277</c:v>
                </c:pt>
                <c:pt idx="6">
                  <c:v>1448.04408277615</c:v>
                </c:pt>
                <c:pt idx="7">
                  <c:v>1482.82423698447</c:v>
                </c:pt>
                <c:pt idx="8">
                  <c:v>1518.02785267267</c:v>
                </c:pt>
                <c:pt idx="9">
                  <c:v>1553.48071142623</c:v>
                </c:pt>
                <c:pt idx="10">
                  <c:v>1589.04424576084</c:v>
                </c:pt>
                <c:pt idx="11">
                  <c:v>1624.60765221781</c:v>
                </c:pt>
                <c:pt idx="12">
                  <c:v>1660.08141476922</c:v>
                </c:pt>
                <c:pt idx="13">
                  <c:v>1695.3921638475</c:v>
                </c:pt>
                <c:pt idx="14">
                  <c:v>1730.47868876097</c:v>
                </c:pt>
                <c:pt idx="15">
                  <c:v>1765.288895633</c:v>
                </c:pt>
                <c:pt idx="16">
                  <c:v>1799.77751543393</c:v>
                </c:pt>
                <c:pt idx="17">
                  <c:v>1833.9043940249</c:v>
                </c:pt>
                <c:pt idx="18">
                  <c:v>1867.63322678549</c:v>
                </c:pt>
                <c:pt idx="19">
                  <c:v>1900.93062900299</c:v>
                </c:pt>
                <c:pt idx="20">
                  <c:v>1933.76545769744</c:v>
                </c:pt>
                <c:pt idx="21">
                  <c:v>1966.10832052864</c:v>
                </c:pt>
                <c:pt idx="22">
                  <c:v>1997.93122321097</c:v>
                </c:pt>
                <c:pt idx="23">
                  <c:v>2029.20731906893</c:v>
                </c:pt>
                <c:pt idx="24">
                  <c:v>2059.91073366738</c:v>
                </c:pt>
                <c:pt idx="25">
                  <c:v>2090.01644446155</c:v>
                </c:pt>
                <c:pt idx="26">
                  <c:v>2119.50020065378</c:v>
                </c:pt>
                <c:pt idx="27">
                  <c:v>2148.33847233993</c:v>
                </c:pt>
                <c:pt idx="28">
                  <c:v>2176.5084209109</c:v>
                </c:pt>
                <c:pt idx="29">
                  <c:v>2203.98788480053</c:v>
                </c:pt>
                <c:pt idx="30">
                  <c:v>2230.75537623492</c:v>
                </c:pt>
                <c:pt idx="31">
                  <c:v>2256.79008578658</c:v>
                </c:pt>
                <c:pt idx="32">
                  <c:v>2282.07189237944</c:v>
                </c:pt>
                <c:pt idx="33">
                  <c:v>2306.58137700834</c:v>
                </c:pt>
                <c:pt idx="34">
                  <c:v>2330.29983888938</c:v>
                </c:pt>
                <c:pt idx="35">
                  <c:v>2353.2093130895</c:v>
                </c:pt>
                <c:pt idx="36">
                  <c:v>2375.29258892725</c:v>
                </c:pt>
                <c:pt idx="37">
                  <c:v>2396.53322861566</c:v>
                </c:pt>
                <c:pt idx="38">
                  <c:v>2416.91558574984</c:v>
                </c:pt>
                <c:pt idx="39">
                  <c:v>2428.98019066657</c:v>
                </c:pt>
                <c:pt idx="40">
                  <c:v>2433.02107542625</c:v>
                </c:pt>
                <c:pt idx="41">
                  <c:v>2431.30490378617</c:v>
                </c:pt>
                <c:pt idx="42">
                  <c:v>2425.42860303652</c:v>
                </c:pt>
                <c:pt idx="43">
                  <c:v>2416.53044611082</c:v>
                </c:pt>
                <c:pt idx="44">
                  <c:v>2405.42976406352</c:v>
                </c:pt>
                <c:pt idx="45">
                  <c:v>2392.72109931554</c:v>
                </c:pt>
                <c:pt idx="46">
                  <c:v>2378.83873251742</c:v>
                </c:pt>
                <c:pt idx="47">
                  <c:v>2364.10158287149</c:v>
                </c:pt>
                <c:pt idx="48">
                  <c:v>2348.74487100673</c:v>
                </c:pt>
                <c:pt idx="49">
                  <c:v>2332.94270284282</c:v>
                </c:pt>
                <c:pt idx="50">
                  <c:v>2316.82433168844</c:v>
                </c:pt>
                <c:pt idx="51">
                  <c:v>2300.48595978047</c:v>
                </c:pt>
                <c:pt idx="52">
                  <c:v>2283.99935674939</c:v>
                </c:pt>
                <c:pt idx="53">
                  <c:v>2267.41818512397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'Data-For-Keshav'!$G$1:$G$1</c:f>
              <c:strCache>
                <c:ptCount val="1"/>
                <c:pt idx="0">
                  <c:v>Gradual increase to 3x by Aug 15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'Data-For-Keshav'!$A$2:$A$56</c:f>
              <c:strCache>
                <c:ptCount val="54"/>
                <c:pt idx="0">
                  <c:v>July 9</c:v>
                </c:pt>
                <c:pt idx="1">
                  <c:v>July 10</c:v>
                </c:pt>
                <c:pt idx="2">
                  <c:v>July 11</c:v>
                </c:pt>
                <c:pt idx="3">
                  <c:v>July 12</c:v>
                </c:pt>
                <c:pt idx="4">
                  <c:v>July 13</c:v>
                </c:pt>
                <c:pt idx="5">
                  <c:v>July 14</c:v>
                </c:pt>
                <c:pt idx="6">
                  <c:v>July 15</c:v>
                </c:pt>
                <c:pt idx="7">
                  <c:v>July 16</c:v>
                </c:pt>
                <c:pt idx="8">
                  <c:v>July 17</c:v>
                </c:pt>
                <c:pt idx="9">
                  <c:v>July 18</c:v>
                </c:pt>
                <c:pt idx="10">
                  <c:v>July 19</c:v>
                </c:pt>
                <c:pt idx="11">
                  <c:v>July 20</c:v>
                </c:pt>
                <c:pt idx="12">
                  <c:v>July 21</c:v>
                </c:pt>
                <c:pt idx="13">
                  <c:v>July 22</c:v>
                </c:pt>
                <c:pt idx="14">
                  <c:v>July 23</c:v>
                </c:pt>
                <c:pt idx="15">
                  <c:v>July 24</c:v>
                </c:pt>
                <c:pt idx="16">
                  <c:v>July 25</c:v>
                </c:pt>
                <c:pt idx="17">
                  <c:v>July 26</c:v>
                </c:pt>
                <c:pt idx="18">
                  <c:v>July 27</c:v>
                </c:pt>
                <c:pt idx="19">
                  <c:v>July 28</c:v>
                </c:pt>
                <c:pt idx="20">
                  <c:v>July 29</c:v>
                </c:pt>
                <c:pt idx="21">
                  <c:v>July 30</c:v>
                </c:pt>
                <c:pt idx="22">
                  <c:v>July 31</c:v>
                </c:pt>
                <c:pt idx="23">
                  <c:v>August 1</c:v>
                </c:pt>
                <c:pt idx="24">
                  <c:v>August 2</c:v>
                </c:pt>
                <c:pt idx="25">
                  <c:v>August 3</c:v>
                </c:pt>
                <c:pt idx="26">
                  <c:v>August 4</c:v>
                </c:pt>
                <c:pt idx="27">
                  <c:v>August 5</c:v>
                </c:pt>
                <c:pt idx="28">
                  <c:v>August 6</c:v>
                </c:pt>
                <c:pt idx="29">
                  <c:v>August 7</c:v>
                </c:pt>
                <c:pt idx="30">
                  <c:v>August 8</c:v>
                </c:pt>
                <c:pt idx="31">
                  <c:v>August 9</c:v>
                </c:pt>
                <c:pt idx="32">
                  <c:v>August 10</c:v>
                </c:pt>
                <c:pt idx="33">
                  <c:v>August 11</c:v>
                </c:pt>
                <c:pt idx="34">
                  <c:v>August 12</c:v>
                </c:pt>
                <c:pt idx="35">
                  <c:v>August 13</c:v>
                </c:pt>
                <c:pt idx="36">
                  <c:v>August 14</c:v>
                </c:pt>
                <c:pt idx="37">
                  <c:v>August 15</c:v>
                </c:pt>
                <c:pt idx="38">
                  <c:v>August 16</c:v>
                </c:pt>
                <c:pt idx="39">
                  <c:v>August 17</c:v>
                </c:pt>
                <c:pt idx="40">
                  <c:v>August 18</c:v>
                </c:pt>
                <c:pt idx="41">
                  <c:v>August 19</c:v>
                </c:pt>
                <c:pt idx="42">
                  <c:v>August 20</c:v>
                </c:pt>
                <c:pt idx="43">
                  <c:v>August 21</c:v>
                </c:pt>
                <c:pt idx="44">
                  <c:v>August 22</c:v>
                </c:pt>
                <c:pt idx="45">
                  <c:v>August 23</c:v>
                </c:pt>
                <c:pt idx="46">
                  <c:v>August 24</c:v>
                </c:pt>
                <c:pt idx="47">
                  <c:v>August 25</c:v>
                </c:pt>
                <c:pt idx="48">
                  <c:v>August 26</c:v>
                </c:pt>
                <c:pt idx="49">
                  <c:v>August 27</c:v>
                </c:pt>
                <c:pt idx="50">
                  <c:v>August 28</c:v>
                </c:pt>
                <c:pt idx="51">
                  <c:v>August 29</c:v>
                </c:pt>
                <c:pt idx="52">
                  <c:v>August 30</c:v>
                </c:pt>
                <c:pt idx="53">
                  <c:v>August 31</c:v>
                </c:pt>
              </c:strCache>
            </c:strRef>
          </c:cat>
          <c:val>
            <c:numRef>
              <c:f>'Data-For-Keshav'!$G$2:$G$56</c:f>
              <c:numCache>
                <c:formatCode>General</c:formatCode>
                <c:ptCount val="54"/>
                <c:pt idx="0">
                  <c:v>1264.54545454545</c:v>
                </c:pt>
                <c:pt idx="1">
                  <c:v>1310.79917134986</c:v>
                </c:pt>
                <c:pt idx="2">
                  <c:v>1363.72046842943</c:v>
                </c:pt>
                <c:pt idx="3">
                  <c:v>1421.649262566</c:v>
                </c:pt>
                <c:pt idx="4">
                  <c:v>1483.27957193243</c:v>
                </c:pt>
                <c:pt idx="5">
                  <c:v>1547.59093701957</c:v>
                </c:pt>
                <c:pt idx="6">
                  <c:v>1613.78747275357</c:v>
                </c:pt>
                <c:pt idx="7">
                  <c:v>1681.24681742559</c:v>
                </c:pt>
                <c:pt idx="8">
                  <c:v>1749.47895474975</c:v>
                </c:pt>
                <c:pt idx="9">
                  <c:v>1818.09385045139</c:v>
                </c:pt>
                <c:pt idx="10">
                  <c:v>1886.77649051478</c:v>
                </c:pt>
                <c:pt idx="11">
                  <c:v>1955.26789980408</c:v>
                </c:pt>
                <c:pt idx="12">
                  <c:v>2023.35086809013</c:v>
                </c:pt>
                <c:pt idx="13">
                  <c:v>2090.83931324555</c:v>
                </c:pt>
                <c:pt idx="14">
                  <c:v>2157.57041660669</c:v>
                </c:pt>
                <c:pt idx="15">
                  <c:v>2223.39884970651</c:v>
                </c:pt>
                <c:pt idx="16">
                  <c:v>2288.19256652604</c:v>
                </c:pt>
                <c:pt idx="17">
                  <c:v>2351.82976060154</c:v>
                </c:pt>
                <c:pt idx="18">
                  <c:v>2414.19668477838</c:v>
                </c:pt>
                <c:pt idx="19">
                  <c:v>2475.18610736744</c:v>
                </c:pt>
                <c:pt idx="20">
                  <c:v>2534.69623626344</c:v>
                </c:pt>
                <c:pt idx="21">
                  <c:v>2592.62998611729</c:v>
                </c:pt>
                <c:pt idx="22">
                  <c:v>2648.89449618664</c:v>
                </c:pt>
                <c:pt idx="23">
                  <c:v>2703.40083065958</c:v>
                </c:pt>
                <c:pt idx="24">
                  <c:v>2756.06381112718</c:v>
                </c:pt>
                <c:pt idx="25">
                  <c:v>2806.80194406757</c:v>
                </c:pt>
                <c:pt idx="26">
                  <c:v>2855.53741590802</c:v>
                </c:pt>
                <c:pt idx="27">
                  <c:v>2902.19613536345</c:v>
                </c:pt>
                <c:pt idx="28">
                  <c:v>2946.70780798781</c:v>
                </c:pt>
                <c:pt idx="29">
                  <c:v>2989.00603172293</c:v>
                </c:pt>
                <c:pt idx="30">
                  <c:v>3029.0284050586</c:v>
                </c:pt>
                <c:pt idx="31">
                  <c:v>3066.71664150068</c:v>
                </c:pt>
                <c:pt idx="32">
                  <c:v>3102.01668558205</c:v>
                </c:pt>
                <c:pt idx="33">
                  <c:v>3134.87882679058</c:v>
                </c:pt>
                <c:pt idx="34">
                  <c:v>3165.25780863586</c:v>
                </c:pt>
                <c:pt idx="35">
                  <c:v>3193.11293071193</c:v>
                </c:pt>
                <c:pt idx="36">
                  <c:v>3218.40814209291</c:v>
                </c:pt>
                <c:pt idx="37">
                  <c:v>3241.11212476405</c:v>
                </c:pt>
                <c:pt idx="38">
                  <c:v>3251.93061176199</c:v>
                </c:pt>
                <c:pt idx="39">
                  <c:v>3246.06408894636</c:v>
                </c:pt>
                <c:pt idx="40">
                  <c:v>3228.23166407659</c:v>
                </c:pt>
                <c:pt idx="41">
                  <c:v>3201.76517634584</c:v>
                </c:pt>
                <c:pt idx="42">
                  <c:v>3169.05961420003</c:v>
                </c:pt>
                <c:pt idx="43">
                  <c:v>3131.86205638601</c:v>
                </c:pt>
                <c:pt idx="44">
                  <c:v>3091.46185663528</c:v>
                </c:pt>
                <c:pt idx="45">
                  <c:v>3048.81904375538</c:v>
                </c:pt>
                <c:pt idx="46">
                  <c:v>3004.65309867572</c:v>
                </c:pt>
                <c:pt idx="47">
                  <c:v>2959.50565899183</c:v>
                </c:pt>
                <c:pt idx="48">
                  <c:v>2913.78562635575</c:v>
                </c:pt>
                <c:pt idx="49">
                  <c:v>2867.80211046036</c:v>
                </c:pt>
                <c:pt idx="50">
                  <c:v>2821.78878402067</c:v>
                </c:pt>
                <c:pt idx="51">
                  <c:v>2775.92206051314</c:v>
                </c:pt>
                <c:pt idx="52">
                  <c:v>2730.33476125335</c:v>
                </c:pt>
                <c:pt idx="53">
                  <c:v>2685.12644834916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'Data-For-Keshav'!$I$1:$I$1</c:f>
              <c:strCache>
                <c:ptCount val="1"/>
                <c:pt idx="0">
                  <c:v>Gradual increase to 5x by Aug 15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'Data-For-Keshav'!$A$2:$A$56</c:f>
              <c:strCache>
                <c:ptCount val="54"/>
                <c:pt idx="0">
                  <c:v>July 9</c:v>
                </c:pt>
                <c:pt idx="1">
                  <c:v>July 10</c:v>
                </c:pt>
                <c:pt idx="2">
                  <c:v>July 11</c:v>
                </c:pt>
                <c:pt idx="3">
                  <c:v>July 12</c:v>
                </c:pt>
                <c:pt idx="4">
                  <c:v>July 13</c:v>
                </c:pt>
                <c:pt idx="5">
                  <c:v>July 14</c:v>
                </c:pt>
                <c:pt idx="6">
                  <c:v>July 15</c:v>
                </c:pt>
                <c:pt idx="7">
                  <c:v>July 16</c:v>
                </c:pt>
                <c:pt idx="8">
                  <c:v>July 17</c:v>
                </c:pt>
                <c:pt idx="9">
                  <c:v>July 18</c:v>
                </c:pt>
                <c:pt idx="10">
                  <c:v>July 19</c:v>
                </c:pt>
                <c:pt idx="11">
                  <c:v>July 20</c:v>
                </c:pt>
                <c:pt idx="12">
                  <c:v>July 21</c:v>
                </c:pt>
                <c:pt idx="13">
                  <c:v>July 22</c:v>
                </c:pt>
                <c:pt idx="14">
                  <c:v>July 23</c:v>
                </c:pt>
                <c:pt idx="15">
                  <c:v>July 24</c:v>
                </c:pt>
                <c:pt idx="16">
                  <c:v>July 25</c:v>
                </c:pt>
                <c:pt idx="17">
                  <c:v>July 26</c:v>
                </c:pt>
                <c:pt idx="18">
                  <c:v>July 27</c:v>
                </c:pt>
                <c:pt idx="19">
                  <c:v>July 28</c:v>
                </c:pt>
                <c:pt idx="20">
                  <c:v>July 29</c:v>
                </c:pt>
                <c:pt idx="21">
                  <c:v>July 30</c:v>
                </c:pt>
                <c:pt idx="22">
                  <c:v>July 31</c:v>
                </c:pt>
                <c:pt idx="23">
                  <c:v>August 1</c:v>
                </c:pt>
                <c:pt idx="24">
                  <c:v>August 2</c:v>
                </c:pt>
                <c:pt idx="25">
                  <c:v>August 3</c:v>
                </c:pt>
                <c:pt idx="26">
                  <c:v>August 4</c:v>
                </c:pt>
                <c:pt idx="27">
                  <c:v>August 5</c:v>
                </c:pt>
                <c:pt idx="28">
                  <c:v>August 6</c:v>
                </c:pt>
                <c:pt idx="29">
                  <c:v>August 7</c:v>
                </c:pt>
                <c:pt idx="30">
                  <c:v>August 8</c:v>
                </c:pt>
                <c:pt idx="31">
                  <c:v>August 9</c:v>
                </c:pt>
                <c:pt idx="32">
                  <c:v>August 10</c:v>
                </c:pt>
                <c:pt idx="33">
                  <c:v>August 11</c:v>
                </c:pt>
                <c:pt idx="34">
                  <c:v>August 12</c:v>
                </c:pt>
                <c:pt idx="35">
                  <c:v>August 13</c:v>
                </c:pt>
                <c:pt idx="36">
                  <c:v>August 14</c:v>
                </c:pt>
                <c:pt idx="37">
                  <c:v>August 15</c:v>
                </c:pt>
                <c:pt idx="38">
                  <c:v>August 16</c:v>
                </c:pt>
                <c:pt idx="39">
                  <c:v>August 17</c:v>
                </c:pt>
                <c:pt idx="40">
                  <c:v>August 18</c:v>
                </c:pt>
                <c:pt idx="41">
                  <c:v>August 19</c:v>
                </c:pt>
                <c:pt idx="42">
                  <c:v>August 20</c:v>
                </c:pt>
                <c:pt idx="43">
                  <c:v>August 21</c:v>
                </c:pt>
                <c:pt idx="44">
                  <c:v>August 22</c:v>
                </c:pt>
                <c:pt idx="45">
                  <c:v>August 23</c:v>
                </c:pt>
                <c:pt idx="46">
                  <c:v>August 24</c:v>
                </c:pt>
                <c:pt idx="47">
                  <c:v>August 25</c:v>
                </c:pt>
                <c:pt idx="48">
                  <c:v>August 26</c:v>
                </c:pt>
                <c:pt idx="49">
                  <c:v>August 27</c:v>
                </c:pt>
                <c:pt idx="50">
                  <c:v>August 28</c:v>
                </c:pt>
                <c:pt idx="51">
                  <c:v>August 29</c:v>
                </c:pt>
                <c:pt idx="52">
                  <c:v>August 30</c:v>
                </c:pt>
                <c:pt idx="53">
                  <c:v>August 31</c:v>
                </c:pt>
              </c:strCache>
            </c:strRef>
          </c:cat>
          <c:val>
            <c:numRef>
              <c:f>'Data-For-Keshav'!$I$2:$I$56</c:f>
              <c:numCache>
                <c:formatCode>General</c:formatCode>
                <c:ptCount val="54"/>
                <c:pt idx="0">
                  <c:v>1264.54545454545</c:v>
                </c:pt>
                <c:pt idx="1">
                  <c:v>1352.03252892562</c:v>
                </c:pt>
                <c:pt idx="2">
                  <c:v>1454.37164907972</c:v>
                </c:pt>
                <c:pt idx="3">
                  <c:v>1567.52046565744</c:v>
                </c:pt>
                <c:pt idx="4">
                  <c:v>1688.45430072638</c:v>
                </c:pt>
                <c:pt idx="5">
                  <c:v>1814.87721840683</c:v>
                </c:pt>
                <c:pt idx="6">
                  <c:v>1945.01686914306</c:v>
                </c:pt>
                <c:pt idx="7">
                  <c:v>2077.47817205132</c:v>
                </c:pt>
                <c:pt idx="8">
                  <c:v>2211.13866550582</c:v>
                </c:pt>
                <c:pt idx="9">
                  <c:v>2345.07355513646</c:v>
                </c:pt>
                <c:pt idx="10">
                  <c:v>2478.50203041715</c:v>
                </c:pt>
                <c:pt idx="11">
                  <c:v>2610.74886955388</c:v>
                </c:pt>
                <c:pt idx="12">
                  <c:v>2741.21706484111</c:v>
                </c:pt>
                <c:pt idx="13">
                  <c:v>2869.36840912605</c:v>
                </c:pt>
                <c:pt idx="14">
                  <c:v>2994.7098425963</c:v>
                </c:pt>
                <c:pt idx="15">
                  <c:v>3116.78397211916</c:v>
                </c:pt>
                <c:pt idx="16">
                  <c:v>3235.16261462611</c:v>
                </c:pt>
                <c:pt idx="17">
                  <c:v>3349.44253163247</c:v>
                </c:pt>
                <c:pt idx="18">
                  <c:v>3459.24274918357</c:v>
                </c:pt>
                <c:pt idx="19">
                  <c:v>3564.2030213502</c:v>
                </c:pt>
                <c:pt idx="20">
                  <c:v>3663.98311370738</c:v>
                </c:pt>
                <c:pt idx="21">
                  <c:v>3758.26266879667</c:v>
                </c:pt>
                <c:pt idx="22">
                  <c:v>3846.7414775613</c:v>
                </c:pt>
                <c:pt idx="23">
                  <c:v>3929.14002574445</c:v>
                </c:pt>
                <c:pt idx="24">
                  <c:v>4005.20021699582</c:v>
                </c:pt>
                <c:pt idx="25">
                  <c:v>4074.68619835533</c:v>
                </c:pt>
                <c:pt idx="26">
                  <c:v>4137.38523133726</c:v>
                </c:pt>
                <c:pt idx="27">
                  <c:v>4193.10856479807</c:v>
                </c:pt>
                <c:pt idx="28">
                  <c:v>4241.69227541819</c:v>
                </c:pt>
                <c:pt idx="29">
                  <c:v>4282.99804888581</c:v>
                </c:pt>
                <c:pt idx="30">
                  <c:v>4316.91388040862</c:v>
                </c:pt>
                <c:pt idx="31">
                  <c:v>4343.35467747773</c:v>
                </c:pt>
                <c:pt idx="32">
                  <c:v>4362.26275121673</c:v>
                </c:pt>
                <c:pt idx="33">
                  <c:v>4373.60818541788</c:v>
                </c:pt>
                <c:pt idx="34">
                  <c:v>4377.38907467856</c:v>
                </c:pt>
                <c:pt idx="35">
                  <c:v>4373.63162503304</c:v>
                </c:pt>
                <c:pt idx="36">
                  <c:v>4362.39011222172</c:v>
                </c:pt>
                <c:pt idx="37">
                  <c:v>4343.74669431582</c:v>
                </c:pt>
                <c:pt idx="38">
                  <c:v>4293.75153424494</c:v>
                </c:pt>
                <c:pt idx="39">
                  <c:v>4218.89985212848</c:v>
                </c:pt>
                <c:pt idx="40">
                  <c:v>4126.41777191491</c:v>
                </c:pt>
                <c:pt idx="41">
                  <c:v>4021.54317404913</c:v>
                </c:pt>
                <c:pt idx="42">
                  <c:v>3908.16732308766</c:v>
                </c:pt>
                <c:pt idx="43">
                  <c:v>3789.23320709787</c:v>
                </c:pt>
                <c:pt idx="44">
                  <c:v>3666.99292082331</c:v>
                </c:pt>
                <c:pt idx="45">
                  <c:v>3543.18105001832</c:v>
                </c:pt>
                <c:pt idx="46">
                  <c:v>3419.13624347617</c:v>
                </c:pt>
                <c:pt idx="47">
                  <c:v>3295.88954076582</c:v>
                </c:pt>
                <c:pt idx="48">
                  <c:v>3174.23046026463</c:v>
                </c:pt>
                <c:pt idx="49">
                  <c:v>3054.75759105911</c:v>
                </c:pt>
                <c:pt idx="50">
                  <c:v>2937.91798429012</c:v>
                </c:pt>
                <c:pt idx="51">
                  <c:v>2824.03819636924</c:v>
                </c:pt>
                <c:pt idx="52">
                  <c:v>2713.34895780858</c:v>
                </c:pt>
                <c:pt idx="53">
                  <c:v>2606.00488573918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705545"/>
        <c:axId val="9185449"/>
      </c:lineChart>
      <c:catAx>
        <c:axId val="977055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MM\ D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185449"/>
        <c:crosses val="autoZero"/>
        <c:auto val="1"/>
        <c:lblAlgn val="ctr"/>
        <c:lblOffset val="100"/>
      </c:catAx>
      <c:valAx>
        <c:axId val="918544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New cases per 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770554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1"/>
          <c:y val="0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695160</xdr:colOff>
      <xdr:row>7</xdr:row>
      <xdr:rowOff>0</xdr:rowOff>
    </xdr:from>
    <xdr:to>
      <xdr:col>12</xdr:col>
      <xdr:colOff>958680</xdr:colOff>
      <xdr:row>17</xdr:row>
      <xdr:rowOff>122400</xdr:rowOff>
    </xdr:to>
    <xdr:graphicFrame>
      <xdr:nvGraphicFramePr>
        <xdr:cNvPr id="0" name="Chart 1"/>
        <xdr:cNvGraphicFramePr/>
      </xdr:nvGraphicFramePr>
      <xdr:xfrm>
        <a:off x="15332400" y="1226520"/>
        <a:ext cx="5352840" cy="187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771480</xdr:colOff>
      <xdr:row>31</xdr:row>
      <xdr:rowOff>104760</xdr:rowOff>
    </xdr:from>
    <xdr:to>
      <xdr:col>11</xdr:col>
      <xdr:colOff>378360</xdr:colOff>
      <xdr:row>49</xdr:row>
      <xdr:rowOff>37080</xdr:rowOff>
    </xdr:to>
    <xdr:graphicFrame>
      <xdr:nvGraphicFramePr>
        <xdr:cNvPr id="1" name="Chart 2"/>
        <xdr:cNvGraphicFramePr/>
      </xdr:nvGraphicFramePr>
      <xdr:xfrm>
        <a:off x="1790640" y="6105240"/>
        <a:ext cx="572184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cs.google.com/document/d/1MjXiudeuPz-iHeBmC9FHICbAjb-J1RNbbGWXKnK8K3Y/edit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4"/>
    <col collapsed="false" customWidth="true" hidden="false" outlineLevel="0" max="2" min="2" style="0" width="3.5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n">
        <v>44020</v>
      </c>
      <c r="B2" s="0" t="n">
        <v>0</v>
      </c>
      <c r="C2" s="0" t="n">
        <v>6000000</v>
      </c>
      <c r="D2" s="0" t="n">
        <v>7600000</v>
      </c>
      <c r="E2" s="0" t="n">
        <v>83600</v>
      </c>
      <c r="F2" s="0" t="n">
        <v>7516400</v>
      </c>
    </row>
    <row r="3" customFormat="false" ht="12.8" hidden="false" customHeight="false" outlineLevel="0" collapsed="false">
      <c r="A3" s="1" t="n">
        <v>44021</v>
      </c>
      <c r="B3" s="0" t="n">
        <v>1</v>
      </c>
      <c r="C3" s="0" t="n">
        <v>5037840</v>
      </c>
      <c r="D3" s="0" t="n">
        <v>7042160</v>
      </c>
      <c r="E3" s="0" t="n">
        <v>74986.6666666667</v>
      </c>
      <c r="F3" s="0" t="n">
        <v>7653061.81818182</v>
      </c>
    </row>
    <row r="4" customFormat="false" ht="12.8" hidden="false" customHeight="false" outlineLevel="0" collapsed="false">
      <c r="A4" s="1" t="n">
        <v>44022</v>
      </c>
      <c r="B4" s="0" t="n">
        <v>2</v>
      </c>
      <c r="C4" s="0" t="n">
        <v>4216360.62546502</v>
      </c>
      <c r="D4" s="0" t="n">
        <v>6455207.37453498</v>
      </c>
      <c r="E4" s="0" t="n">
        <v>67756.1863434343</v>
      </c>
      <c r="F4" s="0" t="n">
        <v>7654535.28105785</v>
      </c>
    </row>
    <row r="5" customFormat="false" ht="12.8" hidden="false" customHeight="false" outlineLevel="0" collapsed="false">
      <c r="A5" s="1" t="n">
        <v>44023</v>
      </c>
      <c r="B5" s="0" t="n">
        <v>3</v>
      </c>
      <c r="C5" s="0" t="n">
        <v>3529345.34958505</v>
      </c>
      <c r="D5" s="0" t="n">
        <v>5851181.17550796</v>
      </c>
      <c r="E5" s="0" t="n">
        <v>61425.4648875827</v>
      </c>
      <c r="F5" s="0" t="n">
        <v>7539641.61227581</v>
      </c>
    </row>
    <row r="6" customFormat="false" ht="12.8" hidden="false" customHeight="false" outlineLevel="0" collapsed="false">
      <c r="A6" s="1" t="n">
        <v>44024</v>
      </c>
      <c r="B6" s="0" t="n">
        <v>4</v>
      </c>
      <c r="C6" s="0" t="n">
        <v>2963300.0649569</v>
      </c>
      <c r="D6" s="0" t="n">
        <v>5246990.22503452</v>
      </c>
      <c r="E6" s="0" t="n">
        <v>55684.2862350388</v>
      </c>
      <c r="F6" s="0" t="n">
        <v>7326161.31928659</v>
      </c>
    </row>
    <row r="7" customFormat="false" ht="12.8" hidden="false" customHeight="false" outlineLevel="0" collapsed="false">
      <c r="A7" s="1" t="n">
        <v>44025</v>
      </c>
      <c r="B7" s="0" t="n">
        <v>5</v>
      </c>
      <c r="C7" s="0" t="n">
        <v>2501745.50779144</v>
      </c>
      <c r="D7" s="0" t="n">
        <v>4659146.73719307</v>
      </c>
      <c r="E7" s="0" t="n">
        <v>50353.6385982848</v>
      </c>
      <c r="F7" s="0" t="n">
        <v>7031986.65501904</v>
      </c>
    </row>
    <row r="8" customFormat="false" ht="12.8" hidden="false" customHeight="false" outlineLevel="0" collapsed="false">
      <c r="A8" s="1" t="n">
        <v>44026</v>
      </c>
      <c r="B8" s="0" t="n">
        <v>6</v>
      </c>
      <c r="C8" s="0" t="n">
        <v>2127891.21319166</v>
      </c>
      <c r="D8" s="0" t="n">
        <v>4101171.68435423</v>
      </c>
      <c r="E8" s="0" t="n">
        <v>45345.0830569929</v>
      </c>
      <c r="F8" s="0" t="n">
        <v>6675022.85145055</v>
      </c>
    </row>
    <row r="9" customFormat="false" ht="12.8" hidden="false" customHeight="false" outlineLevel="0" collapsed="false">
      <c r="A9" s="1" t="n">
        <v>44027</v>
      </c>
      <c r="B9" s="0" t="n">
        <v>7</v>
      </c>
      <c r="C9" s="0" t="n">
        <v>1826156.74258161</v>
      </c>
      <c r="D9" s="0" t="n">
        <v>3582671.81809344</v>
      </c>
      <c r="E9" s="0" t="n">
        <v>40626.7265028774</v>
      </c>
      <c r="F9" s="0" t="n">
        <v>6272594.09217026</v>
      </c>
    </row>
    <row r="10" customFormat="false" ht="12.8" hidden="false" customHeight="false" outlineLevel="0" collapsed="false">
      <c r="A10" s="1" t="n">
        <v>44028</v>
      </c>
      <c r="B10" s="0" t="n">
        <v>8</v>
      </c>
      <c r="C10" s="0" t="n">
        <v>1582896.30343111</v>
      </c>
      <c r="D10" s="0" t="n">
        <v>3109397.89362525</v>
      </c>
      <c r="E10" s="0" t="n">
        <v>36197.4752593868</v>
      </c>
      <c r="F10" s="0" t="n">
        <v>5840774.92466728</v>
      </c>
    </row>
    <row r="11" customFormat="false" ht="12.8" hidden="false" customHeight="false" outlineLevel="0" collapsed="false">
      <c r="A11" s="1" t="n">
        <v>44029</v>
      </c>
      <c r="B11" s="0" t="n">
        <v>9</v>
      </c>
      <c r="C11" s="0" t="n">
        <v>1386610.64401097</v>
      </c>
      <c r="D11" s="0" t="n">
        <v>2683803.97432034</v>
      </c>
      <c r="E11" s="0" t="n">
        <v>32069.2187285785</v>
      </c>
      <c r="F11" s="0" t="n">
        <v>5393854.75081412</v>
      </c>
    </row>
    <row r="12" customFormat="false" ht="12.8" hidden="false" customHeight="false" outlineLevel="0" collapsed="false">
      <c r="A12" s="1" t="n">
        <v>44030</v>
      </c>
      <c r="B12" s="0" t="n">
        <v>10</v>
      </c>
      <c r="C12" s="0" t="n">
        <v>1227861.75709299</v>
      </c>
      <c r="D12" s="0" t="n">
        <v>2305792.06637426</v>
      </c>
      <c r="E12" s="0" t="n">
        <v>28255.642402817</v>
      </c>
      <c r="F12" s="0" t="n">
        <v>4944010.3131503</v>
      </c>
    </row>
    <row r="13" customFormat="false" ht="12.8" hidden="false" customHeight="false" outlineLevel="0" collapsed="false">
      <c r="A13" s="1" t="n">
        <v>44031</v>
      </c>
      <c r="B13" s="0" t="n">
        <v>11</v>
      </c>
      <c r="C13" s="0" t="n">
        <v>1099040.87210039</v>
      </c>
      <c r="D13" s="0" t="n">
        <v>1973454.538092</v>
      </c>
      <c r="E13" s="0" t="n">
        <v>24766.0690691989</v>
      </c>
      <c r="F13" s="0" t="n">
        <v>4501185.0178518</v>
      </c>
    </row>
    <row r="14" customFormat="false" ht="12.8" hidden="false" customHeight="false" outlineLevel="0" collapsed="false">
      <c r="A14" s="1" t="n">
        <v>44032</v>
      </c>
      <c r="B14" s="0" t="n">
        <v>12</v>
      </c>
      <c r="C14" s="0" t="n">
        <v>994085.141754707</v>
      </c>
      <c r="D14" s="0" t="n">
        <v>1683719.36081928</v>
      </c>
      <c r="E14" s="0" t="n">
        <v>21602.7996380925</v>
      </c>
      <c r="F14" s="0" t="n">
        <v>4073137.04951334</v>
      </c>
    </row>
    <row r="15" customFormat="false" ht="12.8" hidden="false" customHeight="false" outlineLevel="0" collapsed="false">
      <c r="A15" s="1" t="n">
        <v>44033</v>
      </c>
      <c r="B15" s="0" t="n">
        <v>13</v>
      </c>
      <c r="C15" s="0" t="n">
        <v>908197.168839128</v>
      </c>
      <c r="D15" s="0" t="n">
        <v>1432863.46157101</v>
      </c>
      <c r="E15" s="0" t="n">
        <v>18760.6793112608</v>
      </c>
      <c r="F15" s="0" t="n">
        <v>3665606.36644461</v>
      </c>
    </row>
    <row r="16" customFormat="false" ht="12.8" hidden="false" customHeight="false" outlineLevel="0" collapsed="false">
      <c r="A16" s="1" t="n">
        <v>44034</v>
      </c>
      <c r="B16" s="0" t="n">
        <v>14</v>
      </c>
      <c r="C16" s="0" t="n">
        <v>837593.789548824</v>
      </c>
      <c r="D16" s="0" t="n">
        <v>1216894.14854711</v>
      </c>
      <c r="E16" s="0" t="n">
        <v>16227.9245899713</v>
      </c>
      <c r="F16" s="0" t="n">
        <v>3282552.87433524</v>
      </c>
    </row>
    <row r="17" customFormat="false" ht="12.8" hidden="false" customHeight="false" outlineLevel="0" collapsed="false">
      <c r="A17" s="1" t="n">
        <v>44035</v>
      </c>
      <c r="B17" s="0" t="n">
        <v>15</v>
      </c>
      <c r="C17" s="0" t="n">
        <v>779293.681202281</v>
      </c>
      <c r="D17" s="0" t="n">
        <v>1031815.42718423</v>
      </c>
      <c r="E17" s="0" t="n">
        <v>13987.5388107231</v>
      </c>
      <c r="F17" s="0" t="n">
        <v>2926426.74158418</v>
      </c>
    </row>
    <row r="18" customFormat="false" ht="12.8" hidden="false" customHeight="false" outlineLevel="0" collapsed="false">
      <c r="A18" s="1" t="n">
        <v>44036</v>
      </c>
      <c r="B18" s="0" t="n">
        <v>16</v>
      </c>
      <c r="C18" s="0" t="n">
        <v>730944.164929996</v>
      </c>
      <c r="D18" s="0" t="n">
        <v>873801.858019669</v>
      </c>
      <c r="E18" s="0" t="n">
        <v>12018.8846260668</v>
      </c>
      <c r="F18" s="0" t="n">
        <v>2598442.24370228</v>
      </c>
    </row>
    <row r="19" customFormat="false" ht="12.8" hidden="false" customHeight="false" outlineLevel="0" collapsed="false">
      <c r="A19" s="1" t="n">
        <v>44037</v>
      </c>
      <c r="B19" s="0" t="n">
        <v>17</v>
      </c>
      <c r="C19" s="0" t="n">
        <v>690683.226876951</v>
      </c>
      <c r="D19" s="0" t="n">
        <v>739302.42446878</v>
      </c>
      <c r="E19" s="0" t="n">
        <v>10299.1624633868</v>
      </c>
      <c r="F19" s="0" t="n">
        <v>2298836.20690906</v>
      </c>
    </row>
    <row r="20" customFormat="false" ht="12.8" hidden="false" customHeight="false" outlineLevel="0" collapsed="false">
      <c r="A20" s="1" t="n">
        <v>44038</v>
      </c>
      <c r="B20" s="0" t="n">
        <v>18</v>
      </c>
      <c r="C20" s="0" t="n">
        <v>657031.236337639</v>
      </c>
      <c r="D20" s="0" t="n">
        <v>625093.930114336</v>
      </c>
      <c r="E20" s="0" t="n">
        <v>8804.6694749797</v>
      </c>
      <c r="F20" s="0" t="n">
        <v>2027100.00703098</v>
      </c>
    </row>
    <row r="21" customFormat="false" ht="12.8" hidden="false" customHeight="false" outlineLevel="0" collapsed="false">
      <c r="A21" s="1" t="n">
        <v>44039</v>
      </c>
      <c r="B21" s="0" t="n">
        <v>19</v>
      </c>
      <c r="C21" s="0" t="n">
        <v>628806.758740896</v>
      </c>
      <c r="D21" s="0" t="n">
        <v>528299.621688212</v>
      </c>
      <c r="E21" s="0" t="n">
        <v>7511.79446214648</v>
      </c>
      <c r="F21" s="0" t="n">
        <v>1782179.9487656</v>
      </c>
    </row>
    <row r="22" customFormat="false" ht="12.8" hidden="false" customHeight="false" outlineLevel="0" collapsed="false">
      <c r="A22" s="1" t="n">
        <v>44040</v>
      </c>
      <c r="B22" s="0" t="n">
        <v>20</v>
      </c>
      <c r="C22" s="0" t="n">
        <v>605061.446166183</v>
      </c>
      <c r="D22" s="0" t="n">
        <v>446385.009925282</v>
      </c>
      <c r="E22" s="0" t="n">
        <v>6397.75227769495</v>
      </c>
      <c r="F22" s="0" t="n">
        <v>1562644.89597814</v>
      </c>
    </row>
    <row r="23" customFormat="false" ht="12.8" hidden="false" customHeight="false" outlineLevel="0" collapsed="false">
      <c r="A23" s="1" t="n">
        <v>44041</v>
      </c>
      <c r="B23" s="0" t="n">
        <v>21</v>
      </c>
      <c r="C23" s="0" t="n">
        <v>585029.797953946</v>
      </c>
      <c r="D23" s="0" t="n">
        <v>377139.656152463</v>
      </c>
      <c r="E23" s="0" t="n">
        <v>5441.08648810786</v>
      </c>
      <c r="F23" s="0" t="n">
        <v>1366822.59712716</v>
      </c>
    </row>
    <row r="24" customFormat="false" ht="12.8" hidden="false" customHeight="false" outlineLevel="0" collapsed="false">
      <c r="A24" s="1" t="n">
        <v>44042</v>
      </c>
      <c r="B24" s="0" t="n">
        <v>22</v>
      </c>
      <c r="C24" s="0" t="n">
        <v>568090.398382525</v>
      </c>
      <c r="D24" s="0" t="n">
        <v>318651.124493391</v>
      </c>
      <c r="E24" s="0" t="n">
        <v>4621.97964433786</v>
      </c>
      <c r="F24" s="0" t="n">
        <v>1192907.62163645</v>
      </c>
    </row>
    <row r="25" customFormat="false" ht="12.8" hidden="false" customHeight="false" outlineLevel="0" collapsed="false">
      <c r="A25" s="1" t="n">
        <v>44043</v>
      </c>
      <c r="B25" s="0" t="n">
        <v>23</v>
      </c>
      <c r="C25" s="0" t="n">
        <v>553735.961442103</v>
      </c>
      <c r="D25" s="0" t="n">
        <v>269275.336535135</v>
      </c>
      <c r="E25" s="0" t="n">
        <v>3922.41222599973</v>
      </c>
      <c r="F25" s="0" t="n">
        <v>1039044.51921825</v>
      </c>
    </row>
    <row r="26" customFormat="false" ht="12.8" hidden="false" customHeight="false" outlineLevel="0" collapsed="false">
      <c r="A26" s="1" t="n">
        <v>44044</v>
      </c>
      <c r="B26" s="0" t="n">
        <v>24</v>
      </c>
      <c r="C26" s="0" t="n">
        <v>541550.114385201</v>
      </c>
      <c r="D26" s="0" t="n">
        <v>227606.116285009</v>
      </c>
      <c r="E26" s="0" t="n">
        <v>3326.20820092256</v>
      </c>
      <c r="F26" s="0" t="n">
        <v>903389.995472491</v>
      </c>
    </row>
    <row r="27" customFormat="false" ht="12.8" hidden="false" customHeight="false" outlineLevel="0" collapsed="false">
      <c r="A27" s="1" t="n">
        <v>44045</v>
      </c>
      <c r="B27" s="0" t="n">
        <v>25</v>
      </c>
      <c r="C27" s="0" t="n">
        <v>531189.333618721</v>
      </c>
      <c r="D27" s="0" t="n">
        <v>192445.673794488</v>
      </c>
      <c r="E27" s="0" t="n">
        <v>2818.99977768214</v>
      </c>
      <c r="F27" s="0" t="n">
        <v>784157.758824122</v>
      </c>
    </row>
    <row r="28" customFormat="false" ht="12.8" hidden="false" customHeight="false" outlineLevel="0" collapsed="false">
      <c r="A28" s="1" t="n">
        <v>44046</v>
      </c>
      <c r="B28" s="0" t="n">
        <v>26</v>
      </c>
      <c r="C28" s="0" t="n">
        <v>522368.823393246</v>
      </c>
      <c r="D28" s="0" t="n">
        <v>162777.049261066</v>
      </c>
      <c r="E28" s="0" t="n">
        <v>2388.13790315664</v>
      </c>
      <c r="F28" s="0" t="n">
        <v>679649.37513265</v>
      </c>
    </row>
    <row r="29" customFormat="false" ht="12.8" hidden="false" customHeight="false" outlineLevel="0" collapsed="false">
      <c r="A29" s="1" t="n">
        <v>44047</v>
      </c>
      <c r="B29" s="0" t="n">
        <v>27</v>
      </c>
      <c r="C29" s="0" t="n">
        <v>514851.41808284</v>
      </c>
      <c r="D29" s="0" t="n">
        <v>137739.044719258</v>
      </c>
      <c r="E29" s="0" t="n">
        <v>2022.56925905927</v>
      </c>
      <c r="F29" s="0" t="n">
        <v>588274.061816007</v>
      </c>
    </row>
    <row r="30" customFormat="false" ht="12.8" hidden="false" customHeight="false" outlineLevel="0" collapsed="false">
      <c r="A30" s="1" t="n">
        <v>44048</v>
      </c>
      <c r="B30" s="0" t="n">
        <v>28</v>
      </c>
      <c r="C30" s="0" t="n">
        <v>508438.810367512</v>
      </c>
      <c r="D30" s="0" t="n">
        <v>116603.843490735</v>
      </c>
      <c r="E30" s="0" t="n">
        <v>1712.69538196913</v>
      </c>
      <c r="F30" s="0" t="n">
        <v>508559.924531293</v>
      </c>
    </row>
    <row r="31" customFormat="false" ht="12.8" hidden="false" customHeight="false" outlineLevel="0" collapsed="false">
      <c r="A31" s="1" t="n">
        <v>44049</v>
      </c>
      <c r="B31" s="0" t="n">
        <v>29</v>
      </c>
      <c r="C31" s="0" t="n">
        <v>502964.57564666</v>
      </c>
      <c r="D31" s="0" t="n">
        <v>98757.3095134393</v>
      </c>
      <c r="E31" s="0" t="n">
        <v>1450.22523705204</v>
      </c>
      <c r="F31" s="0" t="n">
        <v>439158.723949889</v>
      </c>
    </row>
    <row r="32" customFormat="false" ht="12.8" hidden="false" customHeight="false" outlineLevel="0" collapsed="false">
      <c r="A32" s="1" t="n">
        <v>44050</v>
      </c>
      <c r="B32" s="0" t="n">
        <v>30</v>
      </c>
      <c r="C32" s="0" t="n">
        <v>498288.590021113</v>
      </c>
      <c r="D32" s="0" t="n">
        <v>83681.8332362994</v>
      </c>
      <c r="E32" s="0" t="n">
        <v>1228.02912493554</v>
      </c>
      <c r="F32" s="0" t="n">
        <v>378845.879053486</v>
      </c>
    </row>
    <row r="33" customFormat="false" ht="12.8" hidden="false" customHeight="false" outlineLevel="0" collapsed="false">
      <c r="A33" s="1" t="n">
        <v>44051</v>
      </c>
      <c r="B33" s="0" t="n">
        <v>31</v>
      </c>
      <c r="C33" s="0" t="n">
        <v>494292.535043921</v>
      </c>
      <c r="D33" s="0" t="n">
        <v>70941.5215662314</v>
      </c>
      <c r="E33" s="0" t="n">
        <v>1039.99912019614</v>
      </c>
      <c r="F33" s="0" t="n">
        <v>326517.07674881</v>
      </c>
    </row>
    <row r="34" customFormat="false" ht="12.8" hidden="false" customHeight="false" outlineLevel="0" collapsed="false">
      <c r="A34" s="1" t="n">
        <v>44052</v>
      </c>
      <c r="B34" s="0" t="n">
        <v>32</v>
      </c>
      <c r="C34" s="0" t="n">
        <v>490876.25477672</v>
      </c>
      <c r="D34" s="0" t="n">
        <v>60169.4975201855</v>
      </c>
      <c r="E34" s="0" t="n">
        <v>880.919219097565</v>
      </c>
      <c r="F34" s="0" t="n">
        <v>281182.568487554</v>
      </c>
    </row>
    <row r="35" customFormat="false" ht="12.8" hidden="false" customHeight="false" outlineLevel="0" collapsed="false">
      <c r="A35" s="1" t="n">
        <v>44053</v>
      </c>
      <c r="B35" s="0" t="n">
        <v>33</v>
      </c>
      <c r="C35" s="0" t="n">
        <v>487954.785312326</v>
      </c>
      <c r="D35" s="0" t="n">
        <v>51057.0674805426</v>
      </c>
      <c r="E35" s="0" t="n">
        <v>746.34689573362</v>
      </c>
      <c r="F35" s="0" t="n">
        <v>241959.991735673</v>
      </c>
    </row>
    <row r="36" customFormat="false" ht="12.8" hidden="false" customHeight="false" outlineLevel="0" collapsed="false">
      <c r="A36" s="1" t="n">
        <v>44054</v>
      </c>
      <c r="B36" s="0" t="n">
        <v>34</v>
      </c>
      <c r="C36" s="0" t="n">
        <v>485455.918233813</v>
      </c>
      <c r="D36" s="0" t="n">
        <v>43344.5210629476</v>
      </c>
      <c r="E36" s="0" t="n">
        <v>632.506718210929</v>
      </c>
      <c r="F36" s="0" t="n">
        <v>208066.353913202</v>
      </c>
    </row>
    <row r="37" customFormat="false" ht="12.8" hidden="false" customHeight="false" outlineLevel="0" collapsed="false">
      <c r="A37" s="1" t="n">
        <v>44055</v>
      </c>
      <c r="B37" s="0" t="n">
        <v>35</v>
      </c>
      <c r="C37" s="0" t="n">
        <v>483318.190786645</v>
      </c>
      <c r="D37" s="0" t="n">
        <v>36813.3442975259</v>
      </c>
      <c r="E37" s="0" t="n">
        <v>536.195962061253</v>
      </c>
      <c r="F37" s="0" t="n">
        <v>178809.654013417</v>
      </c>
    </row>
    <row r="38" customFormat="false" ht="12.8" hidden="false" customHeight="false" outlineLevel="0" collapsed="false">
      <c r="A38" s="1" t="n">
        <v>44056</v>
      </c>
      <c r="B38" s="0" t="n">
        <v>36</v>
      </c>
      <c r="C38" s="0" t="n">
        <v>481489.219329031</v>
      </c>
      <c r="D38" s="0" t="n">
        <v>31279.6468956343</v>
      </c>
      <c r="E38" s="0" t="n">
        <v>454.701694648764</v>
      </c>
      <c r="F38" s="0" t="n">
        <v>153580.48733121</v>
      </c>
    </row>
    <row r="39" customFormat="false" ht="12.8" hidden="false" customHeight="false" outlineLevel="0" collapsed="false">
      <c r="A39" s="1" t="n">
        <v>44057</v>
      </c>
      <c r="B39" s="0" t="n">
        <v>37</v>
      </c>
      <c r="C39" s="0" t="n">
        <v>479924.310759561</v>
      </c>
      <c r="D39" s="0" t="n">
        <v>26588.6260859772</v>
      </c>
      <c r="E39" s="0" t="n">
        <v>385.728525501352</v>
      </c>
      <c r="F39" s="0" t="n">
        <v>131843.876517855</v>
      </c>
    </row>
    <row r="40" customFormat="false" ht="12.8" hidden="false" customHeight="false" outlineLevel="0" collapsed="false">
      <c r="A40" s="1" t="n">
        <v>44058</v>
      </c>
      <c r="B40" s="0" t="n">
        <v>38</v>
      </c>
      <c r="C40" s="0" t="n">
        <v>478585.300496044</v>
      </c>
      <c r="D40" s="0" t="n">
        <v>22609.9111322993</v>
      </c>
      <c r="E40" s="0" t="n">
        <v>327.336070920395</v>
      </c>
      <c r="F40" s="0" t="n">
        <v>113131.492845324</v>
      </c>
    </row>
    <row r="41" customFormat="false" ht="12.8" hidden="false" customHeight="false" outlineLevel="0" collapsed="false">
      <c r="A41" s="1" t="n">
        <v>44059</v>
      </c>
      <c r="B41" s="0" t="n">
        <v>39</v>
      </c>
      <c r="C41" s="0" t="n">
        <v>477439.576240924</v>
      </c>
      <c r="D41" s="0" t="n">
        <v>19233.6531609595</v>
      </c>
      <c r="E41" s="0" t="n">
        <v>277.885126647698</v>
      </c>
      <c r="F41" s="0" t="n">
        <v>97034.3709317796</v>
      </c>
    </row>
    <row r="42" customFormat="false" ht="12.8" hidden="false" customHeight="false" outlineLevel="0" collapsed="false">
      <c r="A42" s="1" t="n">
        <v>44060</v>
      </c>
      <c r="B42" s="0" t="n">
        <v>40</v>
      </c>
      <c r="C42" s="0" t="n">
        <v>476459.255000487</v>
      </c>
      <c r="D42" s="0" t="n">
        <v>16367.2437692045</v>
      </c>
      <c r="E42" s="0" t="n">
        <v>235.991549466143</v>
      </c>
      <c r="F42" s="0" t="n">
        <v>83196.1746303302</v>
      </c>
    </row>
    <row r="43" customFormat="false" ht="12.8" hidden="false" customHeight="false" outlineLevel="0" collapsed="false">
      <c r="A43" s="1" t="n">
        <v>44061</v>
      </c>
      <c r="B43" s="0" t="n">
        <v>41</v>
      </c>
      <c r="C43" s="0" t="n">
        <v>475620.48721515</v>
      </c>
      <c r="D43" s="0" t="n">
        <v>13932.5628007008</v>
      </c>
      <c r="E43" s="0" t="n">
        <v>200.486895011076</v>
      </c>
      <c r="F43" s="0" t="n">
        <v>71307.0382423642</v>
      </c>
    </row>
    <row r="44" customFormat="false" ht="12.8" hidden="false" customHeight="false" outlineLevel="0" collapsed="false">
      <c r="A44" s="1" t="n">
        <v>44062</v>
      </c>
      <c r="B44" s="0" t="n">
        <v>42</v>
      </c>
      <c r="C44" s="0" t="n">
        <v>474902.866847902</v>
      </c>
      <c r="D44" s="0" t="n">
        <v>11863.6706078084</v>
      </c>
      <c r="E44" s="0" t="n">
        <v>170.384928623807</v>
      </c>
      <c r="F44" s="0" t="n">
        <v>61097.9831202766</v>
      </c>
    </row>
    <row r="45" customFormat="false" ht="12.8" hidden="false" customHeight="false" outlineLevel="0" collapsed="false">
      <c r="A45" s="1" t="n">
        <v>44063</v>
      </c>
      <c r="B45" s="0" t="n">
        <v>43</v>
      </c>
      <c r="C45" s="0" t="n">
        <v>474288.930199235</v>
      </c>
      <c r="D45" s="0" t="n">
        <v>10104.8731349139</v>
      </c>
      <c r="E45" s="0" t="n">
        <v>144.853207408317</v>
      </c>
      <c r="F45" s="0" t="n">
        <v>52335.8929628145</v>
      </c>
    </row>
    <row r="46" customFormat="false" ht="12.8" hidden="false" customHeight="false" outlineLevel="0" collapsed="false">
      <c r="A46" s="1" t="n">
        <v>44064</v>
      </c>
      <c r="B46" s="0" t="n">
        <v>44</v>
      </c>
      <c r="C46" s="0" t="n">
        <v>473763.729319439</v>
      </c>
      <c r="D46" s="0" t="n">
        <v>8609.09938772658</v>
      </c>
      <c r="E46" s="0" t="n">
        <v>123.189016969274</v>
      </c>
      <c r="F46" s="0" t="n">
        <v>44819.0199665705</v>
      </c>
    </row>
    <row r="47" customFormat="false" ht="12.8" hidden="false" customHeight="false" outlineLevel="0" collapsed="false">
      <c r="A47" s="1" t="n">
        <v>44065</v>
      </c>
      <c r="B47" s="0" t="n">
        <v>45</v>
      </c>
      <c r="C47" s="0" t="n">
        <v>473314.468361416</v>
      </c>
      <c r="D47" s="0" t="n">
        <v>7336.54046820425</v>
      </c>
      <c r="E47" s="0" t="n">
        <v>104.799030480068</v>
      </c>
      <c r="F47" s="0" t="n">
        <v>38372.9871042682</v>
      </c>
    </row>
    <row r="48" customFormat="false" ht="12.8" hidden="false" customHeight="false" outlineLevel="0" collapsed="false">
      <c r="A48" s="1" t="n">
        <v>44066</v>
      </c>
      <c r="B48" s="0" t="n">
        <v>46</v>
      </c>
      <c r="C48" s="0" t="n">
        <v>472930.193201478</v>
      </c>
      <c r="D48" s="0" t="n">
        <v>6253.50753450216</v>
      </c>
      <c r="E48" s="0" t="n">
        <v>89.1821375464604</v>
      </c>
      <c r="F48" s="0" t="n">
        <v>32847.2480626484</v>
      </c>
    </row>
    <row r="49" customFormat="false" ht="12.8" hidden="false" customHeight="false" outlineLevel="0" collapsed="false">
      <c r="A49" s="1" t="n">
        <v>44067</v>
      </c>
      <c r="B49" s="0" t="n">
        <v>47</v>
      </c>
      <c r="C49" s="0" t="n">
        <v>472601.526259991</v>
      </c>
      <c r="D49" s="0" t="n">
        <v>5331.47296908837</v>
      </c>
      <c r="E49" s="0" t="n">
        <v>75.9149639567711</v>
      </c>
      <c r="F49" s="0" t="n">
        <v>28111.9649324914</v>
      </c>
    </row>
    <row r="50" customFormat="false" ht="12.8" hidden="false" customHeight="false" outlineLevel="0" collapsed="false">
      <c r="A50" s="1" t="n">
        <v>44068</v>
      </c>
      <c r="B50" s="0" t="n">
        <v>48</v>
      </c>
      <c r="C50" s="0" t="n">
        <v>472320.439760202</v>
      </c>
      <c r="D50" s="0" t="n">
        <v>4546.26487505979</v>
      </c>
      <c r="E50" s="0" t="n">
        <v>64.6396699564106</v>
      </c>
      <c r="F50" s="0" t="n">
        <v>24055.263934415</v>
      </c>
    </row>
    <row r="51" customFormat="false" ht="12.8" hidden="false" customHeight="false" outlineLevel="0" collapsed="false">
      <c r="A51" s="1" t="n">
        <v>44069</v>
      </c>
      <c r="B51" s="0" t="n">
        <v>49</v>
      </c>
      <c r="C51" s="0" t="n">
        <v>472080.061734829</v>
      </c>
      <c r="D51" s="0" t="n">
        <v>3877.38992542077</v>
      </c>
      <c r="E51" s="0" t="n">
        <v>55.0536739068723</v>
      </c>
      <c r="F51" s="0" t="n">
        <v>20580.83077499</v>
      </c>
    </row>
    <row r="52" customFormat="false" ht="12.8" hidden="false" customHeight="false" outlineLevel="0" collapsed="false">
      <c r="A52" s="1" t="n">
        <v>44070</v>
      </c>
      <c r="B52" s="0" t="n">
        <v>50</v>
      </c>
      <c r="C52" s="0" t="n">
        <v>471874.509974172</v>
      </c>
      <c r="D52" s="0" t="n">
        <v>3307.46370099343</v>
      </c>
      <c r="E52" s="0" t="n">
        <v>46.901000255867</v>
      </c>
      <c r="F52" s="0" t="n">
        <v>17605.8092704219</v>
      </c>
    </row>
    <row r="53" customFormat="false" ht="12.8" hidden="false" customHeight="false" outlineLevel="0" collapsed="false">
      <c r="A53" s="1" t="n">
        <v>44071</v>
      </c>
      <c r="B53" s="0" t="n">
        <v>51</v>
      </c>
      <c r="C53" s="0" t="n">
        <v>471698.749843589</v>
      </c>
      <c r="D53" s="0" t="n">
        <v>2821.73109137814</v>
      </c>
      <c r="E53" s="0" t="n">
        <v>39.9649960780928</v>
      </c>
      <c r="F53" s="0" t="n">
        <v>15058.9693594926</v>
      </c>
    </row>
    <row r="54" customFormat="false" ht="12.8" hidden="false" customHeight="false" outlineLevel="0" collapsed="false">
      <c r="A54" s="1" t="n">
        <v>44072</v>
      </c>
      <c r="B54" s="0" t="n">
        <v>52</v>
      </c>
      <c r="C54" s="0" t="n">
        <v>471548.472511093</v>
      </c>
      <c r="D54" s="0" t="n">
        <v>2407.66220559782</v>
      </c>
      <c r="E54" s="0" t="n">
        <v>34.0621996069754</v>
      </c>
      <c r="F54" s="0" t="n">
        <v>12879.1133403685</v>
      </c>
    </row>
    <row r="55" customFormat="false" ht="12.8" hidden="false" customHeight="false" outlineLevel="0" collapsed="false">
      <c r="A55" s="1" t="n">
        <v>44073</v>
      </c>
      <c r="B55" s="0" t="n">
        <v>53</v>
      </c>
      <c r="C55" s="0" t="n">
        <v>471419.990640049</v>
      </c>
      <c r="D55" s="0" t="n">
        <v>2054.61163552237</v>
      </c>
      <c r="E55" s="0" t="n">
        <v>29.0371777905102</v>
      </c>
      <c r="F55" s="0" t="n">
        <v>11013.6919536597</v>
      </c>
    </row>
    <row r="56" customFormat="false" ht="12.8" hidden="false" customHeight="false" outlineLevel="0" collapsed="false">
      <c r="A56" s="1" t="n">
        <v>44074</v>
      </c>
      <c r="B56" s="0" t="n">
        <v>54</v>
      </c>
      <c r="C56" s="0" t="n">
        <v>471310.149035183</v>
      </c>
      <c r="D56" s="0" t="n">
        <v>1753.53091328384</v>
      </c>
      <c r="E56" s="0" t="n">
        <v>24.7581786036563</v>
      </c>
      <c r="F56" s="0" t="n">
        <v>9417.60468904607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84"/>
  <sheetViews>
    <sheetView showFormulas="false" showGridLines="true" showRowColHeaders="true" showZeros="true" rightToLeft="false" tabSelected="true" showOutlineSymbols="true" defaultGridColor="true" view="normal" topLeftCell="E11" colorId="64" zoomScale="100" zoomScaleNormal="100" zoomScalePageLayoutView="100" workbookViewId="0">
      <selection pane="topLeft" activeCell="J36" activeCellId="0" sqref="J36"/>
    </sheetView>
  </sheetViews>
  <sheetFormatPr defaultColWidth="14.4453125" defaultRowHeight="12.8" zeroHeight="false" outlineLevelRow="0" outlineLevelCol="0"/>
  <cols>
    <col collapsed="false" customWidth="true" hidden="false" outlineLevel="0" max="4" min="1" style="0" width="32.29"/>
    <col collapsed="false" customWidth="true" hidden="false" outlineLevel="0" max="5" min="5" style="0" width="36.57"/>
    <col collapsed="false" customWidth="true" hidden="false" outlineLevel="0" max="6" min="6" style="0" width="20.01"/>
    <col collapsed="false" customWidth="true" hidden="false" outlineLevel="0" max="7" min="7" style="0" width="21.71"/>
  </cols>
  <sheetData>
    <row r="1" customFormat="false" ht="13.8" hidden="false" customHeight="false" outlineLevel="0" collapsed="false">
      <c r="A1" s="2"/>
      <c r="B1" s="2"/>
      <c r="C1" s="2"/>
      <c r="D1" s="2"/>
      <c r="E1" s="2" t="s">
        <v>6</v>
      </c>
      <c r="F1" s="3" t="s">
        <v>7</v>
      </c>
    </row>
    <row r="2" customFormat="false" ht="13.8" hidden="false" customHeight="false" outlineLevel="0" collapsed="false">
      <c r="A2" s="2"/>
      <c r="B2" s="2"/>
      <c r="C2" s="2"/>
      <c r="D2" s="2"/>
      <c r="E2" s="2" t="s">
        <v>8</v>
      </c>
      <c r="F2" s="4"/>
    </row>
    <row r="3" customFormat="false" ht="13.8" hidden="false" customHeight="false" outlineLevel="0" collapsed="false">
      <c r="A3" s="2"/>
      <c r="B3" s="2"/>
      <c r="C3" s="2"/>
      <c r="D3" s="2"/>
      <c r="E3" s="5"/>
      <c r="F3" s="4" t="s">
        <v>9</v>
      </c>
    </row>
    <row r="4" customFormat="false" ht="13.8" hidden="false" customHeight="false" outlineLevel="0" collapsed="false">
      <c r="A4" s="2"/>
      <c r="B4" s="2"/>
      <c r="C4" s="2"/>
      <c r="D4" s="2"/>
      <c r="E4" s="6"/>
      <c r="F4" s="4" t="s">
        <v>10</v>
      </c>
    </row>
    <row r="5" customFormat="false" ht="13.8" hidden="false" customHeight="false" outlineLevel="0" collapsed="false">
      <c r="A5" s="2"/>
      <c r="B5" s="2"/>
      <c r="C5" s="2"/>
      <c r="D5" s="2"/>
      <c r="E5" s="7"/>
      <c r="F5" s="4" t="s">
        <v>11</v>
      </c>
    </row>
    <row r="6" customFormat="false" ht="13.8" hidden="false" customHeight="false" outlineLevel="0" collapsed="false">
      <c r="A6" s="2"/>
      <c r="B6" s="2"/>
      <c r="C6" s="2"/>
      <c r="D6" s="2"/>
      <c r="E6" s="2"/>
    </row>
    <row r="7" customFormat="false" ht="13.8" hidden="false" customHeight="false" outlineLevel="0" collapsed="false">
      <c r="A7" s="2"/>
      <c r="B7" s="2"/>
      <c r="C7" s="2"/>
      <c r="D7" s="2"/>
      <c r="E7" s="2" t="s">
        <v>12</v>
      </c>
    </row>
    <row r="8" customFormat="false" ht="13.8" hidden="false" customHeight="false" outlineLevel="0" collapsed="false">
      <c r="A8" s="4"/>
      <c r="B8" s="4"/>
      <c r="C8" s="4"/>
      <c r="D8" s="4"/>
      <c r="E8" s="4" t="s">
        <v>13</v>
      </c>
      <c r="F8" s="4" t="s">
        <v>14</v>
      </c>
      <c r="G8" s="8" t="n">
        <v>0.211</v>
      </c>
    </row>
    <row r="9" customFormat="false" ht="13.8" hidden="false" customHeight="false" outlineLevel="0" collapsed="false">
      <c r="A9" s="4"/>
      <c r="B9" s="4"/>
      <c r="C9" s="4"/>
      <c r="D9" s="4"/>
      <c r="E9" s="4" t="s">
        <v>15</v>
      </c>
      <c r="F9" s="4" t="s">
        <v>16</v>
      </c>
      <c r="G9" s="8" t="n">
        <v>5</v>
      </c>
      <c r="P9" s="4"/>
      <c r="Q9" s="4"/>
      <c r="R9" s="4"/>
    </row>
    <row r="10" customFormat="false" ht="13.8" hidden="false" customHeight="false" outlineLevel="0" collapsed="false">
      <c r="A10" s="4"/>
      <c r="B10" s="4"/>
      <c r="C10" s="4"/>
      <c r="D10" s="4"/>
      <c r="E10" s="4" t="s">
        <v>17</v>
      </c>
      <c r="F10" s="4" t="s">
        <v>18</v>
      </c>
      <c r="G10" s="8" t="n">
        <v>3.3</v>
      </c>
      <c r="P10" s="4"/>
      <c r="Q10" s="4"/>
    </row>
    <row r="11" customFormat="false" ht="13.8" hidden="false" customHeight="false" outlineLevel="0" collapsed="false">
      <c r="A11" s="4"/>
      <c r="B11" s="4"/>
      <c r="C11" s="4"/>
      <c r="D11" s="4"/>
      <c r="E11" s="4" t="s">
        <v>19</v>
      </c>
      <c r="F11" s="4" t="s">
        <v>20</v>
      </c>
      <c r="G11" s="8" t="n">
        <v>5.5</v>
      </c>
      <c r="P11" s="4"/>
      <c r="Q11" s="4"/>
      <c r="R11" s="4"/>
    </row>
    <row r="12" customFormat="false" ht="13.8" hidden="false" customHeight="false" outlineLevel="0" collapsed="false">
      <c r="A12" s="4"/>
      <c r="B12" s="4"/>
      <c r="C12" s="4"/>
      <c r="D12" s="4"/>
      <c r="E12" s="4" t="s">
        <v>21</v>
      </c>
      <c r="F12" s="4" t="s">
        <v>22</v>
      </c>
      <c r="G12" s="8" t="n">
        <v>0.011</v>
      </c>
      <c r="P12" s="4"/>
      <c r="Q12" s="4"/>
      <c r="R12" s="4"/>
    </row>
    <row r="13" customFormat="false" ht="13.8" hidden="false" customHeight="false" outlineLevel="0" collapsed="false">
      <c r="A13" s="4"/>
      <c r="B13" s="4"/>
      <c r="C13" s="4"/>
      <c r="D13" s="4"/>
      <c r="E13" s="4" t="s">
        <v>23</v>
      </c>
      <c r="F13" s="4"/>
      <c r="G13" s="9" t="n">
        <v>1</v>
      </c>
      <c r="H13" s="10"/>
      <c r="I13" s="10"/>
      <c r="J13" s="10"/>
      <c r="K13" s="10"/>
      <c r="L13" s="10"/>
      <c r="M13" s="10"/>
      <c r="N13" s="10"/>
      <c r="O13" s="10"/>
      <c r="P13" s="10"/>
      <c r="Q13" s="4"/>
      <c r="R13" s="4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</row>
    <row r="14" customFormat="false" ht="13.8" hidden="false" customHeight="false" outlineLevel="0" collapsed="false">
      <c r="A14" s="4"/>
      <c r="B14" s="4"/>
      <c r="C14" s="4"/>
      <c r="D14" s="4"/>
      <c r="E14" s="4" t="s">
        <v>24</v>
      </c>
      <c r="F14" s="4"/>
      <c r="G14" s="11" t="n">
        <v>0.844</v>
      </c>
      <c r="H14" s="10"/>
      <c r="I14" s="10"/>
      <c r="J14" s="10"/>
      <c r="K14" s="10"/>
      <c r="L14" s="10"/>
      <c r="M14" s="10"/>
      <c r="N14" s="10"/>
      <c r="O14" s="10"/>
      <c r="P14" s="4"/>
      <c r="Q14" s="4"/>
      <c r="R14" s="4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</row>
    <row r="15" customFormat="false" ht="13.8" hidden="false" customHeight="false" outlineLevel="0" collapsed="false">
      <c r="A15" s="4"/>
      <c r="B15" s="4"/>
      <c r="C15" s="4"/>
      <c r="D15" s="4"/>
      <c r="E15" s="4" t="s">
        <v>25</v>
      </c>
      <c r="F15" s="4" t="s">
        <v>26</v>
      </c>
      <c r="G15" s="12" t="n">
        <v>21</v>
      </c>
      <c r="P15" s="4"/>
      <c r="Q15" s="4"/>
      <c r="R15" s="4"/>
    </row>
    <row r="16" customFormat="false" ht="13.8" hidden="false" customHeight="false" outlineLevel="0" collapsed="false">
      <c r="A16" s="4"/>
      <c r="B16" s="4"/>
      <c r="C16" s="4"/>
      <c r="D16" s="4"/>
      <c r="E16" s="4" t="s">
        <v>27</v>
      </c>
      <c r="F16" s="4" t="s">
        <v>28</v>
      </c>
      <c r="G16" s="12" t="n">
        <v>25</v>
      </c>
      <c r="P16" s="4"/>
      <c r="Q16" s="4"/>
      <c r="R16" s="4"/>
    </row>
    <row r="17" customFormat="false" ht="13.8" hidden="false" customHeight="false" outlineLevel="0" collapsed="false">
      <c r="A17" s="4"/>
      <c r="B17" s="4"/>
      <c r="C17" s="4"/>
      <c r="D17" s="4"/>
      <c r="E17" s="4"/>
      <c r="F17" s="4"/>
      <c r="G17" s="12"/>
      <c r="P17" s="4"/>
      <c r="Q17" s="4"/>
      <c r="R17" s="4"/>
    </row>
    <row r="18" customFormat="false" ht="13.8" hidden="false" customHeight="false" outlineLevel="0" collapsed="false">
      <c r="A18" s="4"/>
      <c r="B18" s="4"/>
      <c r="C18" s="4"/>
      <c r="D18" s="4"/>
      <c r="E18" s="4" t="s">
        <v>29</v>
      </c>
      <c r="F18" s="4" t="s">
        <v>30</v>
      </c>
      <c r="G18" s="12" t="n">
        <v>10000000</v>
      </c>
      <c r="P18" s="4"/>
      <c r="Q18" s="4"/>
      <c r="R18" s="4"/>
    </row>
    <row r="19" customFormat="false" ht="13.8" hidden="false" customHeight="false" outlineLevel="0" collapsed="false">
      <c r="A19" s="4"/>
      <c r="B19" s="4"/>
      <c r="C19" s="4"/>
      <c r="D19" s="4"/>
      <c r="E19" s="4" t="s">
        <v>31</v>
      </c>
      <c r="F19" s="4" t="s">
        <v>32</v>
      </c>
      <c r="G19" s="6" t="n">
        <v>2</v>
      </c>
      <c r="P19" s="4"/>
      <c r="Q19" s="4"/>
      <c r="R19" s="4"/>
    </row>
    <row r="20" customFormat="false" ht="13.8" hidden="false" customHeight="false" outlineLevel="0" collapsed="false">
      <c r="A20" s="4"/>
      <c r="B20" s="4"/>
      <c r="C20" s="4"/>
      <c r="D20" s="4"/>
      <c r="E20" s="4" t="s">
        <v>33</v>
      </c>
      <c r="F20" s="4" t="s">
        <v>34</v>
      </c>
      <c r="G20" s="6" t="n">
        <v>2</v>
      </c>
      <c r="P20" s="4"/>
      <c r="Q20" s="2"/>
      <c r="R20" s="2"/>
      <c r="S20" s="2"/>
      <c r="T20" s="2"/>
      <c r="U20" s="2"/>
      <c r="V20" s="2"/>
      <c r="W20" s="2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customFormat="false" ht="13.8" hidden="false" customHeight="false" outlineLevel="0" collapsed="false">
      <c r="A21" s="4"/>
      <c r="B21" s="4"/>
      <c r="C21" s="4"/>
      <c r="D21" s="4"/>
      <c r="E21" s="4" t="s">
        <v>35</v>
      </c>
      <c r="F21" s="4" t="s">
        <v>36</v>
      </c>
      <c r="G21" s="6" t="n">
        <v>3</v>
      </c>
      <c r="P21" s="4"/>
      <c r="Q21" s="2"/>
      <c r="R21" s="2"/>
      <c r="S21" s="2"/>
      <c r="T21" s="2"/>
      <c r="U21" s="2"/>
      <c r="V21" s="2"/>
      <c r="W21" s="2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customFormat="false" ht="13.8" hidden="false" customHeight="false" outlineLevel="0" collapsed="false">
      <c r="A22" s="4"/>
      <c r="B22" s="4"/>
      <c r="C22" s="4"/>
      <c r="D22" s="4"/>
      <c r="E22" s="4" t="s">
        <v>37</v>
      </c>
      <c r="F22" s="4" t="s">
        <v>38</v>
      </c>
      <c r="G22" s="12" t="n">
        <f aca="false">0.38*G18</f>
        <v>3800000</v>
      </c>
      <c r="P22" s="4"/>
      <c r="Q22" s="2"/>
      <c r="R22" s="2"/>
      <c r="S22" s="2"/>
      <c r="T22" s="2"/>
      <c r="U22" s="2"/>
      <c r="V22" s="2"/>
      <c r="W22" s="2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customFormat="false" ht="13.8" hidden="false" customHeight="false" outlineLevel="0" collapsed="false">
      <c r="A23" s="2"/>
      <c r="B23" s="2"/>
      <c r="C23" s="2"/>
      <c r="D23" s="2"/>
      <c r="E23" s="2" t="s">
        <v>39</v>
      </c>
      <c r="F23" s="2" t="s">
        <v>40</v>
      </c>
      <c r="G23" s="2" t="n">
        <v>0.4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</row>
    <row r="24" customFormat="false" ht="13.8" hidden="false" customHeight="false" outlineLevel="0" collapsed="false">
      <c r="A24" s="2"/>
      <c r="B24" s="2"/>
      <c r="C24" s="2"/>
      <c r="D24" s="2"/>
      <c r="E24" s="4" t="s">
        <v>41</v>
      </c>
      <c r="F24" s="4" t="s">
        <v>42</v>
      </c>
      <c r="G24" s="4" t="n">
        <v>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</row>
    <row r="25" customFormat="false" ht="13.8" hidden="false" customHeight="false" outlineLevel="0" collapsed="false">
      <c r="A25" s="2"/>
      <c r="B25" s="2"/>
      <c r="C25" s="2"/>
      <c r="D25" s="2"/>
      <c r="E25" s="4" t="s">
        <v>43</v>
      </c>
      <c r="F25" s="4" t="s">
        <v>44</v>
      </c>
      <c r="G25" s="4" t="n">
        <v>0.7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customFormat="false" ht="13.8" hidden="false" customHeight="false" outlineLevel="0" collapsed="false">
      <c r="A26" s="2"/>
      <c r="B26" s="2"/>
      <c r="C26" s="2"/>
      <c r="D26" s="2"/>
      <c r="E26" s="4" t="s">
        <v>45</v>
      </c>
      <c r="F26" s="4" t="s">
        <v>46</v>
      </c>
      <c r="G26" s="4" t="n">
        <f aca="false">1-G25</f>
        <v>0.3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customFormat="false" ht="13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customFormat="false" ht="13.8" hidden="false" customHeight="false" outlineLevel="0" collapsed="false">
      <c r="U28" s="13"/>
      <c r="V28" s="13"/>
      <c r="W28" s="13" t="s">
        <v>47</v>
      </c>
      <c r="X28" s="13" t="s">
        <v>48</v>
      </c>
      <c r="Y28" s="13" t="s">
        <v>49</v>
      </c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35" customFormat="false" ht="13.8" hidden="false" customHeight="false" outlineLevel="0" collapsed="false">
      <c r="B35" s="2" t="s">
        <v>0</v>
      </c>
      <c r="C35" s="2" t="s">
        <v>50</v>
      </c>
      <c r="D35" s="2" t="s">
        <v>51</v>
      </c>
      <c r="E35" s="2" t="s">
        <v>1</v>
      </c>
      <c r="F35" s="2" t="s">
        <v>2</v>
      </c>
      <c r="G35" s="2" t="s">
        <v>3</v>
      </c>
      <c r="H35" s="2" t="s">
        <v>4</v>
      </c>
      <c r="I35" s="2" t="s">
        <v>5</v>
      </c>
      <c r="J35" s="2" t="s">
        <v>52</v>
      </c>
      <c r="K35" s="2" t="s">
        <v>53</v>
      </c>
      <c r="L35" s="2" t="s">
        <v>54</v>
      </c>
      <c r="M35" s="2" t="s">
        <v>48</v>
      </c>
      <c r="N35" s="2" t="s">
        <v>49</v>
      </c>
      <c r="O35" s="2" t="s">
        <v>47</v>
      </c>
      <c r="P35" s="2" t="s">
        <v>55</v>
      </c>
      <c r="Q35" s="2" t="s">
        <v>56</v>
      </c>
      <c r="R35" s="2" t="s">
        <v>57</v>
      </c>
      <c r="S35" s="2" t="s">
        <v>58</v>
      </c>
      <c r="T35" s="2" t="s">
        <v>59</v>
      </c>
      <c r="U35" s="2" t="s">
        <v>60</v>
      </c>
    </row>
    <row r="36" customFormat="false" ht="13.8" hidden="false" customHeight="false" outlineLevel="0" collapsed="false">
      <c r="B36" s="14" t="n">
        <v>44020</v>
      </c>
      <c r="C36" s="14" t="s">
        <v>61</v>
      </c>
      <c r="D36" s="14" t="s">
        <v>62</v>
      </c>
      <c r="E36" s="15" t="n">
        <v>0</v>
      </c>
      <c r="F36" s="16" t="n">
        <f aca="false">$G$18-P36-G36</f>
        <v>9837500</v>
      </c>
      <c r="G36" s="17" t="n">
        <f aca="false">G19*O36</f>
        <v>40000</v>
      </c>
      <c r="H36" s="17" t="n">
        <f aca="false">G20*O36</f>
        <v>40000</v>
      </c>
      <c r="I36" s="18" t="n">
        <f aca="false">G21*O36</f>
        <v>60000</v>
      </c>
      <c r="J36" s="18" t="n">
        <v>0</v>
      </c>
      <c r="K36" s="18" t="n">
        <f aca="false">O36*G25</f>
        <v>14000</v>
      </c>
      <c r="L36" s="18" t="n">
        <f aca="false">O36*G26</f>
        <v>6000</v>
      </c>
      <c r="M36" s="18" t="n">
        <v>95000</v>
      </c>
      <c r="N36" s="18" t="n">
        <v>7500</v>
      </c>
      <c r="O36" s="18" t="n">
        <v>20000</v>
      </c>
      <c r="P36" s="18" t="n">
        <f aca="false">M36+N36+O36</f>
        <v>122500</v>
      </c>
      <c r="Q36" s="17" t="n">
        <v>87513</v>
      </c>
      <c r="R36" s="19"/>
      <c r="S36" s="19"/>
      <c r="T36" s="20"/>
      <c r="U36" s="21" t="n">
        <f aca="false">SUM(F36:Q36) +S36</f>
        <v>10330013</v>
      </c>
    </row>
    <row r="37" customFormat="false" ht="13.8" hidden="false" customHeight="false" outlineLevel="0" collapsed="false">
      <c r="B37" s="14" t="n">
        <v>44021</v>
      </c>
      <c r="C37" s="14" t="s">
        <v>61</v>
      </c>
      <c r="D37" s="14" t="s">
        <v>62</v>
      </c>
      <c r="E37" s="15" t="n">
        <v>1</v>
      </c>
      <c r="F37" s="21" t="n">
        <f aca="false">F36-$G$8*(H36+I36)*F36/$G$18</f>
        <v>9816742.875</v>
      </c>
      <c r="G37" s="21" t="n">
        <f aca="false">G36+$G$8*(H36+I36)*F36/$G$18 -G36/$G$9</f>
        <v>52757.125</v>
      </c>
      <c r="H37" s="21" t="n">
        <f aca="false">H36+($G$12*$G$24*G36)/$G$9 -H36/$G$10</f>
        <v>27966.7878787879</v>
      </c>
      <c r="I37" s="21" t="n">
        <f aca="false">I36+((1-$G$12*$G$24)*G36)/$G$9 -I36/$G$11</f>
        <v>57002.9090909091</v>
      </c>
      <c r="J37" s="21" t="n">
        <f aca="false">J36+I36/$G$11</f>
        <v>10909.0909090909</v>
      </c>
      <c r="K37" s="21" t="n">
        <f aca="false">K36 + ($G$25*H36)/$G$10 - K36/$G$15</f>
        <v>21818.1818181818</v>
      </c>
      <c r="L37" s="21" t="n">
        <f aca="false">L36 + ($G$26*H36)/$G$10 - L36/$G$16</f>
        <v>9396.36363636364</v>
      </c>
      <c r="M37" s="22" t="n">
        <f aca="false">M36 + K36/$G$15</f>
        <v>95666.6666666667</v>
      </c>
      <c r="N37" s="21" t="n">
        <f aca="false">N36+L36/$G$16</f>
        <v>7740</v>
      </c>
      <c r="O37" s="21" t="n">
        <f aca="false">K37+L37</f>
        <v>31214.5454545455</v>
      </c>
      <c r="P37" s="18" t="n">
        <f aca="false">M37+N37+O37</f>
        <v>134621.212121212</v>
      </c>
      <c r="Q37" s="21" t="n">
        <f aca="false">Q36 +H36/$G$10</f>
        <v>99634.2121212121</v>
      </c>
      <c r="R37" s="23" t="n">
        <f aca="false">H36/$G$10</f>
        <v>12121.2121212121</v>
      </c>
      <c r="S37" s="24" t="n">
        <f aca="false">S36+I36/$G$11</f>
        <v>10909.0909090909</v>
      </c>
      <c r="T37" s="20" t="n">
        <f aca="false">I36/$G$11</f>
        <v>10909.0909090909</v>
      </c>
      <c r="U37" s="19" t="n">
        <f aca="false">SUM(F37:Q37) +S37</f>
        <v>10376379.0606061</v>
      </c>
    </row>
    <row r="38" customFormat="false" ht="13.8" hidden="false" customHeight="false" outlineLevel="0" collapsed="false">
      <c r="B38" s="14" t="n">
        <v>44022</v>
      </c>
      <c r="C38" s="14" t="s">
        <v>61</v>
      </c>
      <c r="D38" s="14" t="s">
        <v>62</v>
      </c>
      <c r="E38" s="15" t="n">
        <v>2</v>
      </c>
      <c r="F38" s="19" t="n">
        <f aca="false">F37-$G$8*(H37+I37)*F37/$G$18</f>
        <v>9799142.82341959</v>
      </c>
      <c r="G38" s="19" t="n">
        <f aca="false">G37+$G$8*(H37+I37)*F37/$G$18 -G37/$G$9</f>
        <v>59805.7515804136</v>
      </c>
      <c r="H38" s="25" t="n">
        <f aca="false">H37+($G$12*$G$24*G37)/$G$9 -H37/$G$10</f>
        <v>19608.0693480946</v>
      </c>
      <c r="I38" s="25" t="n">
        <f aca="false">I37+((1-$G$12*$G$24)*G37)/$G$9 -I37/$G$11</f>
        <v>57074.1031266529</v>
      </c>
      <c r="J38" s="25" t="n">
        <f aca="false">J37+I37/$G$11</f>
        <v>21273.2561983471</v>
      </c>
      <c r="K38" s="25" t="n">
        <f aca="false">K37 + ($G$25*H37)/$G$10 - K37/$G$15</f>
        <v>26711.5697232061</v>
      </c>
      <c r="L38" s="25" t="n">
        <f aca="false">L37 + ($G$26*H37)/$G$10 - L37/$G$16</f>
        <v>11562.9443526171</v>
      </c>
      <c r="M38" s="26" t="n">
        <f aca="false">M37 + K37/$G$15</f>
        <v>96705.6277056277</v>
      </c>
      <c r="N38" s="25" t="n">
        <f aca="false">N37+L37/$G$16</f>
        <v>8115.85454545455</v>
      </c>
      <c r="O38" s="25" t="n">
        <f aca="false">K38+L38</f>
        <v>38274.5140758232</v>
      </c>
      <c r="P38" s="18" t="n">
        <f aca="false">M38+N38+O38</f>
        <v>143095.996326905</v>
      </c>
      <c r="Q38" s="19" t="n">
        <f aca="false">Q37 +H37/$G$10</f>
        <v>108108.996326905</v>
      </c>
      <c r="R38" s="27" t="n">
        <f aca="false">H37/$G$10</f>
        <v>8474.7842056933</v>
      </c>
      <c r="S38" s="15" t="n">
        <f aca="false">S37+I37/$G$11</f>
        <v>21273.2561983471</v>
      </c>
      <c r="T38" s="20" t="n">
        <f aca="false">I37/$G$11</f>
        <v>10364.1652892562</v>
      </c>
      <c r="U38" s="19" t="n">
        <f aca="false">SUM(F38:Q38) +S38</f>
        <v>10410752.762928</v>
      </c>
    </row>
    <row r="39" customFormat="false" ht="13.8" hidden="false" customHeight="false" outlineLevel="0" collapsed="false">
      <c r="B39" s="14" t="n">
        <v>44023</v>
      </c>
      <c r="C39" s="14" t="s">
        <v>61</v>
      </c>
      <c r="D39" s="14" t="s">
        <v>62</v>
      </c>
      <c r="E39" s="15" t="n">
        <v>3</v>
      </c>
      <c r="F39" s="19" t="n">
        <f aca="false">F38-$G$8*(H38+I38)*F38/$G$18</f>
        <v>9783287.87070168</v>
      </c>
      <c r="G39" s="19" t="n">
        <f aca="false">G38+$G$8*(H38+I38)*F38/$G$18 -G38/$G$9</f>
        <v>63699.553982233</v>
      </c>
      <c r="H39" s="25" t="n">
        <f aca="false">H38+($G$12*$G$24*G38)/$G$9 -H38/$G$10</f>
        <v>13797.8028051792</v>
      </c>
      <c r="I39" s="25" t="n">
        <f aca="false">I38+((1-$G$12*$G$24)*G38)/$G$9 -I38/$G$11</f>
        <v>58526.5711298673</v>
      </c>
      <c r="J39" s="25" t="n">
        <f aca="false">J38+I38/$G$11</f>
        <v>31650.3658577385</v>
      </c>
      <c r="K39" s="25" t="n">
        <f aca="false">K38 + ($G$25*H38)/$G$10 - K38/$G$15</f>
        <v>29598.8776500518</v>
      </c>
      <c r="L39" s="25" t="n">
        <f aca="false">L38 + ($G$26*H38)/$G$10 - L38/$G$16</f>
        <v>12882.9783374301</v>
      </c>
      <c r="M39" s="26" t="n">
        <f aca="false">M38 + K38/$G$15</f>
        <v>97977.6072162566</v>
      </c>
      <c r="N39" s="25" t="n">
        <f aca="false">N38+L38/$G$16</f>
        <v>8578.37231955923</v>
      </c>
      <c r="O39" s="25" t="n">
        <f aca="false">K39+L39</f>
        <v>42481.8559874819</v>
      </c>
      <c r="P39" s="18" t="n">
        <f aca="false">M39+N39+O39</f>
        <v>149037.835523298</v>
      </c>
      <c r="Q39" s="19" t="n">
        <f aca="false">Q38 +H38/$G$10</f>
        <v>114050.835523298</v>
      </c>
      <c r="R39" s="27" t="n">
        <f aca="false">H38/$G$10</f>
        <v>5941.8391963923</v>
      </c>
      <c r="S39" s="15" t="n">
        <f aca="false">S38+I38/$G$11</f>
        <v>31650.3658577385</v>
      </c>
      <c r="T39" s="20" t="n">
        <f aca="false">I38/$G$11</f>
        <v>10377.1096593914</v>
      </c>
      <c r="U39" s="19" t="n">
        <f aca="false">SUM(F39:Q39) +S39</f>
        <v>10437220.8928918</v>
      </c>
    </row>
    <row r="40" customFormat="false" ht="13.8" hidden="false" customHeight="false" outlineLevel="0" collapsed="false">
      <c r="B40" s="14" t="n">
        <v>44024</v>
      </c>
      <c r="C40" s="14" t="s">
        <v>61</v>
      </c>
      <c r="D40" s="14" t="s">
        <v>62</v>
      </c>
      <c r="E40" s="15" t="n">
        <v>4</v>
      </c>
      <c r="F40" s="19" t="n">
        <f aca="false">F39-$G$8*(H39+I39)*F39/$G$18</f>
        <v>9768358.14010889</v>
      </c>
      <c r="G40" s="19" t="n">
        <f aca="false">G39+$G$8*(H39+I39)*F39/$G$18 -G39/$G$9</f>
        <v>65889.3737785853</v>
      </c>
      <c r="H40" s="25" t="n">
        <f aca="false">H39+($G$12*$G$24*G39)/$G$9 -H39/$G$10</f>
        <v>9756.78945873429</v>
      </c>
      <c r="I40" s="25" t="n">
        <f aca="false">I39+((1-$G$12*$G$24)*G39)/$G$9 -I39/$G$11</f>
        <v>60485.148156668</v>
      </c>
      <c r="J40" s="25" t="n">
        <f aca="false">J39+I39/$G$11</f>
        <v>42291.5606086235</v>
      </c>
      <c r="K40" s="25" t="n">
        <f aca="false">K39 + ($G$25*H39)/$G$10 - K39/$G$15</f>
        <v>31116.2139414077</v>
      </c>
      <c r="L40" s="25" t="n">
        <f aca="false">L39 + ($G$26*H39)/$G$10 - L39/$G$16</f>
        <v>13622.0049134946</v>
      </c>
      <c r="M40" s="26" t="n">
        <f aca="false">M39 + K39/$G$15</f>
        <v>99387.0775805448</v>
      </c>
      <c r="N40" s="25" t="n">
        <f aca="false">N39+L39/$G$16</f>
        <v>9093.69145305643</v>
      </c>
      <c r="O40" s="25" t="n">
        <f aca="false">K40+L40</f>
        <v>44738.2188549024</v>
      </c>
      <c r="P40" s="18" t="n">
        <f aca="false">M40+N40+O40</f>
        <v>153218.987888504</v>
      </c>
      <c r="Q40" s="19" t="n">
        <f aca="false">Q39 +H39/$G$10</f>
        <v>118231.987888504</v>
      </c>
      <c r="R40" s="27" t="n">
        <f aca="false">H39/$G$10</f>
        <v>4181.15236520582</v>
      </c>
      <c r="S40" s="15" t="n">
        <f aca="false">S39+I39/$G$11</f>
        <v>42291.5606086235</v>
      </c>
      <c r="T40" s="20" t="n">
        <f aca="false">I39/$G$11</f>
        <v>10641.194750885</v>
      </c>
      <c r="U40" s="19" t="n">
        <f aca="false">SUM(F40:Q40) +S40</f>
        <v>10458480.7552405</v>
      </c>
    </row>
    <row r="41" customFormat="false" ht="13.8" hidden="false" customHeight="false" outlineLevel="0" collapsed="false">
      <c r="B41" s="14" t="n">
        <v>44025</v>
      </c>
      <c r="C41" s="14" t="s">
        <v>61</v>
      </c>
      <c r="D41" s="14" t="s">
        <v>62</v>
      </c>
      <c r="E41" s="15" t="n">
        <v>5</v>
      </c>
      <c r="F41" s="19" t="n">
        <f aca="false">F40-$G$8*(H40+I40)*F40/$G$18</f>
        <v>9753880.40880385</v>
      </c>
      <c r="G41" s="19" t="n">
        <f aca="false">G40+$G$8*(H40+I40)*F40/$G$18 -G40/$G$9</f>
        <v>67189.2303279077</v>
      </c>
      <c r="H41" s="25" t="n">
        <f aca="false">H40+($G$12*$G$24*G40)/$G$9 -H40/$G$10</f>
        <v>6945.14321476406</v>
      </c>
      <c r="I41" s="25" t="n">
        <f aca="false">I40+((1-$G$12*$G$24)*G40)/$G$9 -I40/$G$11</f>
        <v>62520.7666252235</v>
      </c>
      <c r="J41" s="25" t="n">
        <f aca="false">J40+I40/$G$11</f>
        <v>53288.8602734722</v>
      </c>
      <c r="K41" s="25" t="n">
        <f aca="false">K40 + ($G$25*H40)/$G$10 - K40/$G$15</f>
        <v>31704.1114744055</v>
      </c>
      <c r="L41" s="25" t="n">
        <f aca="false">L40 + ($G$26*H40)/$G$10 - L40/$G$16</f>
        <v>13964.1055768398</v>
      </c>
      <c r="M41" s="26" t="n">
        <f aca="false">M40 + K40/$G$15</f>
        <v>100868.802053945</v>
      </c>
      <c r="N41" s="25" t="n">
        <f aca="false">N40+L40/$G$16</f>
        <v>9638.57164959622</v>
      </c>
      <c r="O41" s="25" t="n">
        <f aca="false">K41+L41</f>
        <v>45668.2170512453</v>
      </c>
      <c r="P41" s="18" t="n">
        <f aca="false">M41+N41+O41</f>
        <v>156175.590754787</v>
      </c>
      <c r="Q41" s="19" t="n">
        <f aca="false">Q40 +H40/$G$10</f>
        <v>121188.590754787</v>
      </c>
      <c r="R41" s="27" t="n">
        <f aca="false">H40/$G$10</f>
        <v>2956.60286628312</v>
      </c>
      <c r="S41" s="15" t="n">
        <f aca="false">S40+I40/$G$11</f>
        <v>53288.8602734722</v>
      </c>
      <c r="T41" s="20" t="n">
        <f aca="false">I40/$G$11</f>
        <v>10997.2996648487</v>
      </c>
      <c r="U41" s="19" t="n">
        <f aca="false">SUM(F41:Q41) +S41</f>
        <v>10476321.2588343</v>
      </c>
    </row>
    <row r="42" customFormat="false" ht="13.8" hidden="false" customHeight="false" outlineLevel="0" collapsed="false">
      <c r="B42" s="14" t="n">
        <v>44026</v>
      </c>
      <c r="C42" s="14" t="s">
        <v>61</v>
      </c>
      <c r="D42" s="14" t="s">
        <v>62</v>
      </c>
      <c r="E42" s="15" t="n">
        <v>6</v>
      </c>
      <c r="F42" s="19" t="n">
        <f aca="false">F41-$G$8*(H41+I41)*F41/$G$18</f>
        <v>9739583.84686771</v>
      </c>
      <c r="G42" s="19" t="n">
        <f aca="false">G41+$G$8*(H41+I41)*F41/$G$18 -G41/$G$9</f>
        <v>68047.9461984607</v>
      </c>
      <c r="H42" s="25" t="n">
        <f aca="false">H41+($G$12*$G$24*G41)/$G$9 -H41/$G$10</f>
        <v>4988.37066852665</v>
      </c>
      <c r="I42" s="25" t="n">
        <f aca="false">I41+((1-$G$12*$G$24)*G41)/$G$9 -I41/$G$11</f>
        <v>64443.3842704066</v>
      </c>
      <c r="J42" s="25" t="n">
        <f aca="false">J41+I41/$G$11</f>
        <v>64656.2723871492</v>
      </c>
      <c r="K42" s="25" t="n">
        <f aca="false">K41 + ($G$25*H41)/$G$10 - K41/$G$15</f>
        <v>31667.6040774574</v>
      </c>
      <c r="L42" s="25" t="n">
        <f aca="false">L41 + ($G$26*H41)/$G$10 - L41/$G$16</f>
        <v>14036.9180096538</v>
      </c>
      <c r="M42" s="26" t="n">
        <f aca="false">M41 + K41/$G$15</f>
        <v>102378.521647964</v>
      </c>
      <c r="N42" s="25" t="n">
        <f aca="false">N41+L41/$G$16</f>
        <v>10197.1358726698</v>
      </c>
      <c r="O42" s="25" t="n">
        <f aca="false">K42+L42</f>
        <v>45704.5220871112</v>
      </c>
      <c r="P42" s="18" t="n">
        <f aca="false">M42+N42+O42</f>
        <v>158280.179607745</v>
      </c>
      <c r="Q42" s="19" t="n">
        <f aca="false">Q41 +H41/$G$10</f>
        <v>123293.179607745</v>
      </c>
      <c r="R42" s="27" t="n">
        <f aca="false">H41/$G$10</f>
        <v>2104.58885295881</v>
      </c>
      <c r="S42" s="15" t="n">
        <f aca="false">S41+I41/$G$11</f>
        <v>64656.2723871492</v>
      </c>
      <c r="T42" s="20" t="n">
        <f aca="false">I41/$G$11</f>
        <v>11367.412113677</v>
      </c>
      <c r="U42" s="19" t="n">
        <f aca="false">SUM(F42:Q42) +S42</f>
        <v>10491934.1536898</v>
      </c>
    </row>
    <row r="43" customFormat="false" ht="13.8" hidden="false" customHeight="false" outlineLevel="0" collapsed="false">
      <c r="B43" s="14" t="n">
        <v>44027</v>
      </c>
      <c r="C43" s="14" t="s">
        <v>61</v>
      </c>
      <c r="D43" s="14" t="s">
        <v>62</v>
      </c>
      <c r="E43" s="15" t="n">
        <v>7</v>
      </c>
      <c r="F43" s="19" t="n">
        <f aca="false">F42-$G$8*(H42+I42)*F42/$G$18</f>
        <v>9725315.2588517</v>
      </c>
      <c r="G43" s="19" t="n">
        <f aca="false">G42+$G$8*(H42+I42)*F42/$G$18 -G42/$G$9</f>
        <v>68706.944974776</v>
      </c>
      <c r="H43" s="25" t="n">
        <f aca="false">H42+($G$12*$G$24*G42)/$G$9 -H42/$G$10</f>
        <v>3626.44867485216</v>
      </c>
      <c r="I43" s="25" t="n">
        <f aca="false">I42+((1-$G$12*$G$24)*G42)/$G$9 -I42/$G$11</f>
        <v>66186.2890702064</v>
      </c>
      <c r="J43" s="25" t="n">
        <f aca="false">J42+I42/$G$11</f>
        <v>76373.251345405</v>
      </c>
      <c r="K43" s="25" t="n">
        <f aca="false">K42 + ($G$25*H42)/$G$10 - K42/$G$15</f>
        <v>31217.7621636296</v>
      </c>
      <c r="L43" s="25" t="n">
        <f aca="false">L42 + ($G$26*H42)/$G$10 - L42/$G$16</f>
        <v>13928.929531861</v>
      </c>
      <c r="M43" s="26" t="n">
        <f aca="false">M42 + K42/$G$15</f>
        <v>103886.50279451</v>
      </c>
      <c r="N43" s="25" t="n">
        <f aca="false">N42+L42/$G$16</f>
        <v>10758.612593056</v>
      </c>
      <c r="O43" s="25" t="n">
        <f aca="false">K43+L43</f>
        <v>45146.6916954906</v>
      </c>
      <c r="P43" s="18" t="n">
        <f aca="false">M43+N43+O43</f>
        <v>159791.807083057</v>
      </c>
      <c r="Q43" s="19" t="n">
        <f aca="false">Q42 +H42/$G$10</f>
        <v>124804.807083057</v>
      </c>
      <c r="R43" s="27" t="n">
        <f aca="false">H42/$G$10</f>
        <v>1511.62747531111</v>
      </c>
      <c r="S43" s="15" t="n">
        <f aca="false">S42+I42/$G$11</f>
        <v>76373.251345405</v>
      </c>
      <c r="T43" s="20" t="n">
        <f aca="false">I42/$G$11</f>
        <v>11716.9789582557</v>
      </c>
      <c r="U43" s="19" t="n">
        <f aca="false">SUM(F43:Q43) +S43</f>
        <v>10506116.557207</v>
      </c>
    </row>
    <row r="44" customFormat="false" ht="13.8" hidden="false" customHeight="false" outlineLevel="0" collapsed="false">
      <c r="B44" s="14" t="n">
        <v>44028</v>
      </c>
      <c r="C44" s="14" t="s">
        <v>61</v>
      </c>
      <c r="D44" s="14" t="s">
        <v>62</v>
      </c>
      <c r="E44" s="15" t="n">
        <v>8</v>
      </c>
      <c r="F44" s="19" t="n">
        <f aca="false">F43-$G$8*(H43+I43)*F43/$G$18</f>
        <v>9710989.3952066</v>
      </c>
      <c r="G44" s="19" t="n">
        <f aca="false">G43+$G$8*(H43+I43)*F43/$G$18 -G43/$G$9</f>
        <v>69291.419624925</v>
      </c>
      <c r="H44" s="25" t="n">
        <f aca="false">H43+($G$12*$G$24*G43)/$G$9 -H43/$G$10</f>
        <v>2678.68011293238</v>
      </c>
      <c r="I44" s="25" t="n">
        <f aca="false">I43+((1-$G$12*$G$24)*G43)/$G$9 -I43/$G$11</f>
        <v>67742.6520461795</v>
      </c>
      <c r="J44" s="25" t="n">
        <f aca="false">J43+I43/$G$11</f>
        <v>88407.1220854425</v>
      </c>
      <c r="K44" s="25" t="n">
        <f aca="false">K43 + ($G$25*H43)/$G$10 - K43/$G$15</f>
        <v>30500.4487492046</v>
      </c>
      <c r="L44" s="25" t="n">
        <f aca="false">L43 + ($G$26*H43)/$G$10 - L43/$G$16</f>
        <v>13701.4495028459</v>
      </c>
      <c r="M44" s="26" t="n">
        <f aca="false">M43 + K43/$G$15</f>
        <v>105373.06289754</v>
      </c>
      <c r="N44" s="25" t="n">
        <f aca="false">N43+L43/$G$16</f>
        <v>11315.7697743304</v>
      </c>
      <c r="O44" s="25" t="n">
        <f aca="false">K44+L44</f>
        <v>44201.8982520505</v>
      </c>
      <c r="P44" s="18" t="n">
        <f aca="false">M44+N44+O44</f>
        <v>160890.730923921</v>
      </c>
      <c r="Q44" s="19" t="n">
        <f aca="false">Q43 +H43/$G$10</f>
        <v>125903.730923921</v>
      </c>
      <c r="R44" s="27" t="n">
        <f aca="false">H43/$G$10</f>
        <v>1098.92384086429</v>
      </c>
      <c r="S44" s="15" t="n">
        <f aca="false">S43+I43/$G$11</f>
        <v>88407.1220854425</v>
      </c>
      <c r="T44" s="20" t="n">
        <f aca="false">I43/$G$11</f>
        <v>12033.8707400375</v>
      </c>
      <c r="U44" s="19" t="n">
        <f aca="false">SUM(F44:Q44) +S44</f>
        <v>10519403.4821853</v>
      </c>
    </row>
    <row r="45" customFormat="false" ht="13.8" hidden="false" customHeight="false" outlineLevel="0" collapsed="false">
      <c r="B45" s="14" t="n">
        <v>44029</v>
      </c>
      <c r="C45" s="14" t="s">
        <v>61</v>
      </c>
      <c r="D45" s="14" t="s">
        <v>62</v>
      </c>
      <c r="E45" s="15" t="n">
        <v>9</v>
      </c>
      <c r="F45" s="19" t="n">
        <f aca="false">F44-$G$8*(H44+I44)*F44/$G$18</f>
        <v>9696559.93211996</v>
      </c>
      <c r="G45" s="19" t="n">
        <f aca="false">G44+$G$8*(H44+I44)*F44/$G$18 -G44/$G$9</f>
        <v>69862.598786582</v>
      </c>
      <c r="H45" s="25" t="n">
        <f aca="false">H44+($G$12*$G$24*G44)/$G$9 -H44/$G$10</f>
        <v>2019.39998976407</v>
      </c>
      <c r="I45" s="25" t="n">
        <f aca="false">I44+((1-$G$12*$G$24)*G44)/$G$9 -I44/$G$11</f>
        <v>69131.6490214116</v>
      </c>
      <c r="J45" s="25" t="n">
        <f aca="false">J44+I44/$G$11</f>
        <v>100723.967912021</v>
      </c>
      <c r="K45" s="25" t="n">
        <f aca="false">K44 + ($G$25*H44)/$G$10 - K44/$G$15</f>
        <v>29616.2513002541</v>
      </c>
      <c r="L45" s="25" t="n">
        <f aca="false">L44 + ($G$26*H44)/$G$10 - L44/$G$16</f>
        <v>13396.907896635</v>
      </c>
      <c r="M45" s="26" t="n">
        <f aca="false">M44 + K44/$G$15</f>
        <v>106825.465218931</v>
      </c>
      <c r="N45" s="25" t="n">
        <f aca="false">N44+L44/$G$16</f>
        <v>11863.8277544442</v>
      </c>
      <c r="O45" s="25" t="n">
        <f aca="false">K45+L45</f>
        <v>43013.1591968891</v>
      </c>
      <c r="P45" s="18" t="n">
        <f aca="false">M45+N45+O45</f>
        <v>161702.452170264</v>
      </c>
      <c r="Q45" s="19" t="n">
        <f aca="false">Q44 +H44/$G$10</f>
        <v>126715.452170264</v>
      </c>
      <c r="R45" s="27" t="n">
        <f aca="false">H44/$G$10</f>
        <v>811.721246343144</v>
      </c>
      <c r="S45" s="15" t="n">
        <f aca="false">S44+I44/$G$11</f>
        <v>100723.967912021</v>
      </c>
      <c r="T45" s="20" t="n">
        <f aca="false">I44/$G$11</f>
        <v>12316.8458265781</v>
      </c>
      <c r="U45" s="19" t="n">
        <f aca="false">SUM(F45:Q45) +S45</f>
        <v>10532155.0314494</v>
      </c>
    </row>
    <row r="46" customFormat="false" ht="13.8" hidden="false" customHeight="false" outlineLevel="0" collapsed="false">
      <c r="B46" s="14" t="n">
        <v>44030</v>
      </c>
      <c r="C46" s="14" t="s">
        <v>61</v>
      </c>
      <c r="D46" s="14" t="s">
        <v>62</v>
      </c>
      <c r="E46" s="15" t="n">
        <v>10</v>
      </c>
      <c r="F46" s="19" t="n">
        <f aca="false">F45-$G$8*(H45+I45)*F45/$G$18</f>
        <v>9682002.61144849</v>
      </c>
      <c r="G46" s="19" t="n">
        <f aca="false">G45+$G$8*(H45+I45)*F45/$G$18 -G45/$G$9</f>
        <v>70447.3997007341</v>
      </c>
      <c r="H46" s="25" t="n">
        <f aca="false">H45+($G$12*$G$24*G45)/$G$9 -H45/$G$10</f>
        <v>1561.15831625695</v>
      </c>
      <c r="I46" s="25" t="n">
        <f aca="false">I45+((1-$G$12*$G$24)*G45)/$G$9 -I45/$G$11</f>
        <v>70381.0803302318</v>
      </c>
      <c r="J46" s="25" t="n">
        <f aca="false">J45+I45/$G$11</f>
        <v>113293.358643186</v>
      </c>
      <c r="K46" s="25" t="n">
        <f aca="false">K45 + ($G$25*H45)/$G$10 - K45/$G$15</f>
        <v>28634.3111928759</v>
      </c>
      <c r="L46" s="25" t="n">
        <f aca="false">L45 + ($G$26*H45)/$G$10 - L45/$G$16</f>
        <v>13044.6133980208</v>
      </c>
      <c r="M46" s="26" t="n">
        <f aca="false">M45 + K45/$G$15</f>
        <v>108235.762899895</v>
      </c>
      <c r="N46" s="25" t="n">
        <f aca="false">N45+L45/$G$16</f>
        <v>12399.7040703096</v>
      </c>
      <c r="O46" s="25" t="n">
        <f aca="false">K46+L46</f>
        <v>41678.9245908968</v>
      </c>
      <c r="P46" s="18" t="n">
        <f aca="false">M46+N46+O46</f>
        <v>162314.391561102</v>
      </c>
      <c r="Q46" s="19" t="n">
        <f aca="false">Q45 +H45/$G$10</f>
        <v>127327.391561102</v>
      </c>
      <c r="R46" s="27" t="n">
        <f aca="false">H45/$G$10</f>
        <v>611.939390837596</v>
      </c>
      <c r="S46" s="15" t="n">
        <f aca="false">S45+I45/$G$11</f>
        <v>113293.358643186</v>
      </c>
      <c r="T46" s="20" t="n">
        <f aca="false">I45/$G$11</f>
        <v>12569.3907311657</v>
      </c>
      <c r="U46" s="19" t="n">
        <f aca="false">SUM(F46:Q46) +S46</f>
        <v>10544614.0663563</v>
      </c>
    </row>
    <row r="47" customFormat="false" ht="13.8" hidden="false" customHeight="false" outlineLevel="0" collapsed="false">
      <c r="B47" s="14" t="n">
        <v>44031</v>
      </c>
      <c r="C47" s="14" t="s">
        <v>61</v>
      </c>
      <c r="D47" s="14" t="s">
        <v>62</v>
      </c>
      <c r="E47" s="15" t="n">
        <v>11</v>
      </c>
      <c r="F47" s="19" t="n">
        <f aca="false">F46-$G$8*(H46+I46)*F46/$G$18</f>
        <v>9667305.51316282</v>
      </c>
      <c r="G47" s="19" t="n">
        <f aca="false">G46+$G$8*(H46+I46)*F46/$G$18 -G46/$G$9</f>
        <v>71055.018046256</v>
      </c>
      <c r="H47" s="25" t="n">
        <f aca="false">H46+($G$12*$G$24*G46)/$G$9 -H46/$G$10</f>
        <v>1243.06431794494</v>
      </c>
      <c r="I47" s="25" t="n">
        <f aca="false">I46+((1-$G$12*$G$24)*G46)/$G$9 -I46/$G$11</f>
        <v>71519.0159309948</v>
      </c>
      <c r="J47" s="25" t="n">
        <f aca="false">J46+I46/$G$11</f>
        <v>126089.918703228</v>
      </c>
      <c r="K47" s="25" t="n">
        <f aca="false">K46 + ($G$25*H46)/$G$10 - K46/$G$15</f>
        <v>27601.9273590013</v>
      </c>
      <c r="L47" s="25" t="n">
        <f aca="false">L46 + ($G$26*H46)/$G$10 - L46/$G$16</f>
        <v>12664.7523453961</v>
      </c>
      <c r="M47" s="26" t="n">
        <f aca="false">M46 + K46/$G$15</f>
        <v>109599.301528127</v>
      </c>
      <c r="N47" s="25" t="n">
        <f aca="false">N46+L46/$G$16</f>
        <v>12921.4886062305</v>
      </c>
      <c r="O47" s="25" t="n">
        <f aca="false">K47+L47</f>
        <v>40266.6797043974</v>
      </c>
      <c r="P47" s="18" t="n">
        <f aca="false">M47+N47+O47</f>
        <v>162787.469838755</v>
      </c>
      <c r="Q47" s="19" t="n">
        <f aca="false">Q46 +H46/$G$10</f>
        <v>127800.469838755</v>
      </c>
      <c r="R47" s="27" t="n">
        <f aca="false">H46/$G$10</f>
        <v>473.078277653621</v>
      </c>
      <c r="S47" s="15" t="n">
        <f aca="false">S46+I46/$G$11</f>
        <v>126089.918703228</v>
      </c>
      <c r="T47" s="20" t="n">
        <f aca="false">I46/$G$11</f>
        <v>12796.5600600421</v>
      </c>
      <c r="U47" s="19" t="n">
        <f aca="false">SUM(F47:Q47) +S47</f>
        <v>10556944.5380851</v>
      </c>
    </row>
    <row r="48" customFormat="false" ht="13.8" hidden="false" customHeight="false" outlineLevel="0" collapsed="false">
      <c r="B48" s="14" t="n">
        <v>44032</v>
      </c>
      <c r="C48" s="14" t="s">
        <v>61</v>
      </c>
      <c r="D48" s="14" t="s">
        <v>62</v>
      </c>
      <c r="E48" s="15" t="n">
        <v>12</v>
      </c>
      <c r="F48" s="19" t="n">
        <f aca="false">F47-$G$8*(H47+I47)*F47/$G$18</f>
        <v>9652463.49338653</v>
      </c>
      <c r="G48" s="19" t="n">
        <f aca="false">G47+$G$8*(H47+I47)*F47/$G$18 -G47/$G$9</f>
        <v>71686.0342132939</v>
      </c>
      <c r="H48" s="25" t="n">
        <f aca="false">H47+($G$12*$G$24*G47)/$G$9 -H47/$G$10</f>
        <v>1022.69920069369</v>
      </c>
      <c r="I48" s="25" t="n">
        <f aca="false">I47+((1-$G$12*$G$24)*G47)/$G$9 -I47/$G$11</f>
        <v>72570.2410585452</v>
      </c>
      <c r="J48" s="25" t="n">
        <f aca="false">J47+I47/$G$11</f>
        <v>139093.376145228</v>
      </c>
      <c r="K48" s="25" t="n">
        <f aca="false">K47 + ($G$25*H47)/$G$10 - K47/$G$15</f>
        <v>26551.2301755826</v>
      </c>
      <c r="L48" s="25" t="n">
        <f aca="false">L47 + ($G$26*H47)/$G$10 - L47/$G$16</f>
        <v>12271.1680986662</v>
      </c>
      <c r="M48" s="26" t="n">
        <f aca="false">M47 + K47/$G$15</f>
        <v>110913.679021413</v>
      </c>
      <c r="N48" s="25" t="n">
        <f aca="false">N47+L47/$G$16</f>
        <v>13428.0787000463</v>
      </c>
      <c r="O48" s="25" t="n">
        <f aca="false">K48+L48</f>
        <v>38822.3982742488</v>
      </c>
      <c r="P48" s="18" t="n">
        <f aca="false">M48+N48+O48</f>
        <v>163164.155995708</v>
      </c>
      <c r="Q48" s="19" t="n">
        <f aca="false">Q47 +H47/$G$10</f>
        <v>128177.155995708</v>
      </c>
      <c r="R48" s="27" t="n">
        <f aca="false">H47/$G$10</f>
        <v>376.686156953013</v>
      </c>
      <c r="S48" s="15" t="n">
        <f aca="false">S47+I47/$G$11</f>
        <v>139093.376145228</v>
      </c>
      <c r="T48" s="20" t="n">
        <f aca="false">I47/$G$11</f>
        <v>13003.4574419991</v>
      </c>
      <c r="U48" s="19" t="n">
        <f aca="false">SUM(F48:Q48) +S48</f>
        <v>10569257.0864109</v>
      </c>
    </row>
    <row r="49" customFormat="false" ht="13.8" hidden="false" customHeight="false" outlineLevel="0" collapsed="false">
      <c r="B49" s="14" t="n">
        <v>44033</v>
      </c>
      <c r="C49" s="14" t="s">
        <v>61</v>
      </c>
      <c r="D49" s="14" t="s">
        <v>62</v>
      </c>
      <c r="E49" s="15" t="n">
        <v>13</v>
      </c>
      <c r="F49" s="19" t="n">
        <f aca="false">F48-$G$8*(H48+I48)*F48/$G$18</f>
        <v>9637475.04151592</v>
      </c>
      <c r="G49" s="19" t="n">
        <f aca="false">G48+$G$8*(H48+I48)*F48/$G$18 -G48/$G$9</f>
        <v>72337.2792412463</v>
      </c>
      <c r="H49" s="25" t="n">
        <f aca="false">H48+($G$12*$G$24*G48)/$G$9 -H48/$G$10</f>
        <v>870.499627267882</v>
      </c>
      <c r="I49" s="25" t="n">
        <f aca="false">I48+((1-$G$12*$G$24)*G48)/$G$9 -I48/$G$11</f>
        <v>73555.1493425629</v>
      </c>
      <c r="J49" s="25" t="n">
        <f aca="false">J48+I48/$G$11</f>
        <v>152287.965428599</v>
      </c>
      <c r="K49" s="25" t="n">
        <f aca="false">K48 + ($G$25*H48)/$G$10 - K48/$G$15</f>
        <v>25503.8220755938</v>
      </c>
      <c r="L49" s="25" t="n">
        <f aca="false">L48 + ($G$26*H48)/$G$10 - L48/$G$16</f>
        <v>11873.294029328</v>
      </c>
      <c r="M49" s="26" t="n">
        <f aca="false">M48 + K48/$G$15</f>
        <v>112178.023315488</v>
      </c>
      <c r="N49" s="25" t="n">
        <f aca="false">N48+L48/$G$16</f>
        <v>13918.925423993</v>
      </c>
      <c r="O49" s="25" t="n">
        <f aca="false">K49+L49</f>
        <v>37377.1161049218</v>
      </c>
      <c r="P49" s="18" t="n">
        <f aca="false">M49+N49+O49</f>
        <v>163474.064844403</v>
      </c>
      <c r="Q49" s="19" t="n">
        <f aca="false">Q48 +H48/$G$10</f>
        <v>128487.064844403</v>
      </c>
      <c r="R49" s="27" t="n">
        <f aca="false">H48/$G$10</f>
        <v>309.908848695059</v>
      </c>
      <c r="S49" s="15" t="n">
        <f aca="false">S48+I48/$G$11</f>
        <v>152287.965428599</v>
      </c>
      <c r="T49" s="20" t="n">
        <f aca="false">I48/$G$11</f>
        <v>13194.5892833719</v>
      </c>
      <c r="U49" s="19" t="n">
        <f aca="false">SUM(F49:Q49) +S49</f>
        <v>10581626.2112223</v>
      </c>
    </row>
    <row r="50" customFormat="false" ht="13.8" hidden="false" customHeight="false" outlineLevel="0" collapsed="false">
      <c r="B50" s="14" t="n">
        <v>44034</v>
      </c>
      <c r="C50" s="14" t="s">
        <v>61</v>
      </c>
      <c r="D50" s="14" t="s">
        <v>62</v>
      </c>
      <c r="E50" s="15" t="n">
        <v>14</v>
      </c>
      <c r="F50" s="19" t="n">
        <f aca="false">F49-$G$8*(H49+I49)*F49/$G$18</f>
        <v>9622340.53196018</v>
      </c>
      <c r="G50" s="19" t="n">
        <f aca="false">G49+$G$8*(H49+I49)*F49/$G$18 -G49/$G$9</f>
        <v>73004.3329487394</v>
      </c>
      <c r="H50" s="25" t="n">
        <f aca="false">H49+($G$12*$G$24*G49)/$G$9 -H49/$G$10</f>
        <v>765.853875759872</v>
      </c>
      <c r="I50" s="25" t="n">
        <f aca="false">I49+((1-$G$12*$G$24)*G49)/$G$9 -I49/$G$11</f>
        <v>74489.7996596518</v>
      </c>
      <c r="J50" s="25" t="n">
        <f aca="false">J49+I49/$G$11</f>
        <v>165661.628945429</v>
      </c>
      <c r="K50" s="25" t="n">
        <f aca="false">K49 + ($G$25*H49)/$G$10 - K49/$G$15</f>
        <v>24474.0057937955</v>
      </c>
      <c r="L50" s="25" t="n">
        <f aca="false">L49 + ($G$26*H49)/$G$10 - L49/$G$16</f>
        <v>11477.4985979065</v>
      </c>
      <c r="M50" s="26" t="n">
        <f aca="false">M49 + K49/$G$15</f>
        <v>113392.491033374</v>
      </c>
      <c r="N50" s="25" t="n">
        <f aca="false">N49+L49/$G$16</f>
        <v>14393.8571851661</v>
      </c>
      <c r="O50" s="25" t="n">
        <f aca="false">K50+L50</f>
        <v>35951.504391702</v>
      </c>
      <c r="P50" s="18" t="n">
        <f aca="false">M50+N50+O50</f>
        <v>163737.852610242</v>
      </c>
      <c r="Q50" s="19" t="n">
        <f aca="false">Q49 +H49/$G$10</f>
        <v>128750.852610242</v>
      </c>
      <c r="R50" s="27" t="n">
        <f aca="false">H49/$G$10</f>
        <v>263.787765838752</v>
      </c>
      <c r="S50" s="15" t="n">
        <f aca="false">S49+I49/$G$11</f>
        <v>165661.628945429</v>
      </c>
      <c r="T50" s="20" t="n">
        <f aca="false">I49/$G$11</f>
        <v>13373.6635168296</v>
      </c>
      <c r="U50" s="19" t="n">
        <f aca="false">SUM(F50:Q50) +S50</f>
        <v>10594101.8385576</v>
      </c>
    </row>
    <row r="51" customFormat="false" ht="13.8" hidden="false" customHeight="false" outlineLevel="0" collapsed="false">
      <c r="B51" s="14" t="n">
        <v>44035</v>
      </c>
      <c r="C51" s="14" t="s">
        <v>61</v>
      </c>
      <c r="D51" s="14" t="s">
        <v>62</v>
      </c>
      <c r="E51" s="15" t="n">
        <v>15</v>
      </c>
      <c r="F51" s="19" t="n">
        <f aca="false">F50-$G$8*(H50+I50)*F50/$G$18</f>
        <v>9607061.27237692</v>
      </c>
      <c r="G51" s="19" t="n">
        <f aca="false">G50+$G$8*(H50+I50)*F50/$G$18 -G50/$G$9</f>
        <v>73682.7259422506</v>
      </c>
      <c r="H51" s="25" t="n">
        <f aca="false">H50+($G$12*$G$24*G50)/$G$9 -H50/$G$10</f>
        <v>694.386476198652</v>
      </c>
      <c r="I51" s="25" t="n">
        <f aca="false">I50+((1-$G$12*$G$24)*G50)/$G$9 -I50/$G$11</f>
        <v>75386.4567787939</v>
      </c>
      <c r="J51" s="25" t="n">
        <f aca="false">J50+I50/$G$11</f>
        <v>179205.228883548</v>
      </c>
      <c r="K51" s="25" t="n">
        <f aca="false">K50 + ($G$25*H50)/$G$10 - K50/$G$15</f>
        <v>23471.0307989058</v>
      </c>
      <c r="L51" s="25" t="n">
        <f aca="false">L50 + ($G$26*H50)/$G$10 - L50/$G$16</f>
        <v>11088.0217336048</v>
      </c>
      <c r="M51" s="26" t="n">
        <f aca="false">M50 + K50/$G$15</f>
        <v>114557.919880697</v>
      </c>
      <c r="N51" s="25" t="n">
        <f aca="false">N50+L50/$G$16</f>
        <v>14852.9571290823</v>
      </c>
      <c r="O51" s="25" t="n">
        <f aca="false">K51+L51</f>
        <v>34559.0525325106</v>
      </c>
      <c r="P51" s="18" t="n">
        <f aca="false">M51+N51+O51</f>
        <v>163969.92954229</v>
      </c>
      <c r="Q51" s="19" t="n">
        <f aca="false">Q50 +H50/$G$10</f>
        <v>128982.929542291</v>
      </c>
      <c r="R51" s="27" t="n">
        <f aca="false">H50/$G$10</f>
        <v>232.076932048446</v>
      </c>
      <c r="S51" s="15" t="n">
        <f aca="false">S50+I50/$G$11</f>
        <v>179205.228883548</v>
      </c>
      <c r="T51" s="20" t="n">
        <f aca="false">I50/$G$11</f>
        <v>13543.5999381185</v>
      </c>
      <c r="U51" s="19" t="n">
        <f aca="false">SUM(F51:Q51) +S51</f>
        <v>10606717.1405006</v>
      </c>
    </row>
    <row r="52" customFormat="false" ht="13.8" hidden="false" customHeight="false" outlineLevel="0" collapsed="false">
      <c r="B52" s="14" t="n">
        <v>44036</v>
      </c>
      <c r="C52" s="14" t="s">
        <v>61</v>
      </c>
      <c r="D52" s="14" t="s">
        <v>62</v>
      </c>
      <c r="E52" s="15" t="n">
        <v>16</v>
      </c>
      <c r="F52" s="19" t="n">
        <f aca="false">F51-$G$8*(H51+I51)*F51/$G$18</f>
        <v>9591639.00126574</v>
      </c>
      <c r="G52" s="19" t="n">
        <f aca="false">G51+$G$8*(H51+I51)*F51/$G$18 -G51/$G$9</f>
        <v>74368.4518649821</v>
      </c>
      <c r="H52" s="25" t="n">
        <f aca="false">H51+($G$12*$G$24*G51)/$G$9 -H51/$G$10</f>
        <v>646.068328968982</v>
      </c>
      <c r="I52" s="25" t="n">
        <f aca="false">I51+((1-$G$12*$G$24)*G51)/$G$9 -I51/$G$11</f>
        <v>76254.2714649359</v>
      </c>
      <c r="J52" s="25" t="n">
        <f aca="false">J51+I51/$G$11</f>
        <v>192911.857388783</v>
      </c>
      <c r="K52" s="25" t="n">
        <f aca="false">K51 + ($G$25*H51)/$G$10 - K51/$G$15</f>
        <v>22500.6567666364</v>
      </c>
      <c r="L52" s="25" t="n">
        <f aca="false">L51 + ($G$26*H51)/$G$10 - L51/$G$16</f>
        <v>10707.6269075514</v>
      </c>
      <c r="M52" s="26" t="n">
        <f aca="false">M51 + K51/$G$15</f>
        <v>115675.588013979</v>
      </c>
      <c r="N52" s="25" t="n">
        <f aca="false">N51+L51/$G$16</f>
        <v>15296.4779984265</v>
      </c>
      <c r="O52" s="25" t="n">
        <f aca="false">K52+L52</f>
        <v>33208.2836741878</v>
      </c>
      <c r="P52" s="18" t="n">
        <f aca="false">M52+N52+O52</f>
        <v>164180.349686593</v>
      </c>
      <c r="Q52" s="19" t="n">
        <f aca="false">Q51 +H51/$G$10</f>
        <v>129193.349686593</v>
      </c>
      <c r="R52" s="27" t="n">
        <f aca="false">H51/$G$10</f>
        <v>210.420144302622</v>
      </c>
      <c r="S52" s="15" t="n">
        <f aca="false">S51+I51/$G$11</f>
        <v>192911.857388783</v>
      </c>
      <c r="T52" s="20" t="n">
        <f aca="false">I51/$G$11</f>
        <v>13706.6285052353</v>
      </c>
      <c r="U52" s="19" t="n">
        <f aca="false">SUM(F52:Q52) +S52</f>
        <v>10619493.8404362</v>
      </c>
    </row>
    <row r="53" customFormat="false" ht="13.8" hidden="false" customHeight="false" outlineLevel="0" collapsed="false">
      <c r="B53" s="14" t="n">
        <v>44037</v>
      </c>
      <c r="C53" s="14" t="s">
        <v>61</v>
      </c>
      <c r="D53" s="14" t="s">
        <v>62</v>
      </c>
      <c r="E53" s="15" t="n">
        <v>17</v>
      </c>
      <c r="F53" s="19" t="n">
        <f aca="false">F52-$G$8*(H52+I52)*F52/$G$18</f>
        <v>9576075.63496997</v>
      </c>
      <c r="G53" s="19" t="n">
        <f aca="false">G52+$G$8*(H52+I52)*F52/$G$18 -G52/$G$9</f>
        <v>75058.1277877574</v>
      </c>
      <c r="H53" s="25" t="n">
        <f aca="false">H52+($G$12*$G$24*G52)/$G$9 -H52/$G$10</f>
        <v>613.90064156619</v>
      </c>
      <c r="I53" s="25" t="n">
        <f aca="false">I52+((1-$G$12*$G$24)*G52)/$G$9 -I52/$G$11</f>
        <v>77099.9382502046</v>
      </c>
      <c r="J53" s="25" t="n">
        <f aca="false">J52+I52/$G$11</f>
        <v>206776.270382408</v>
      </c>
      <c r="K53" s="25" t="n">
        <f aca="false">K52 + ($G$25*H52)/$G$10 - K52/$G$15</f>
        <v>21566.2417176601</v>
      </c>
      <c r="L53" s="25" t="n">
        <f aca="false">L52 + ($G$26*H52)/$G$10 - L52/$G$16</f>
        <v>10338.0553157011</v>
      </c>
      <c r="M53" s="26" t="n">
        <f aca="false">M52 + K52/$G$15</f>
        <v>116747.047860009</v>
      </c>
      <c r="N53" s="25" t="n">
        <f aca="false">N52+L52/$G$16</f>
        <v>15724.7830747286</v>
      </c>
      <c r="O53" s="25" t="n">
        <f aca="false">K53+L53</f>
        <v>31904.2970333612</v>
      </c>
      <c r="P53" s="18" t="n">
        <f aca="false">M53+N53+O53</f>
        <v>164376.127968099</v>
      </c>
      <c r="Q53" s="19" t="n">
        <f aca="false">Q52 +H52/$G$10</f>
        <v>129389.127968099</v>
      </c>
      <c r="R53" s="27" t="n">
        <f aca="false">H52/$G$10</f>
        <v>195.778281505752</v>
      </c>
      <c r="S53" s="15" t="n">
        <f aca="false">S52+I52/$G$11</f>
        <v>206776.270382408</v>
      </c>
      <c r="T53" s="20" t="n">
        <f aca="false">I52/$G$11</f>
        <v>13864.4129936247</v>
      </c>
      <c r="U53" s="19" t="n">
        <f aca="false">SUM(F53:Q53) +S53</f>
        <v>10632445.823352</v>
      </c>
    </row>
    <row r="54" customFormat="false" ht="13.8" hidden="false" customHeight="false" outlineLevel="0" collapsed="false">
      <c r="B54" s="14" t="n">
        <v>44038</v>
      </c>
      <c r="C54" s="14" t="s">
        <v>61</v>
      </c>
      <c r="D54" s="14" t="s">
        <v>62</v>
      </c>
      <c r="E54" s="15" t="n">
        <v>18</v>
      </c>
      <c r="F54" s="19" t="n">
        <f aca="false">F53-$G$8*(H53+I53)*F53/$G$18</f>
        <v>9560373.15002872</v>
      </c>
      <c r="G54" s="19" t="n">
        <f aca="false">G53+$G$8*(H53+I53)*F53/$G$18 -G53/$G$9</f>
        <v>75748.9871714579</v>
      </c>
      <c r="H54" s="25" t="n">
        <f aca="false">H53+($G$12*$G$24*G53)/$G$9 -H53/$G$10</f>
        <v>592.998025254957</v>
      </c>
      <c r="I54" s="25" t="n">
        <f aca="false">I53+((1-$G$12*$G$24)*G53)/$G$9 -I53/$G$11</f>
        <v>77928.2653356767</v>
      </c>
      <c r="J54" s="25" t="n">
        <f aca="false">J53+I53/$G$11</f>
        <v>220794.440973354</v>
      </c>
      <c r="K54" s="25" t="n">
        <f aca="false">K53 + ($G$25*H53)/$G$10 - K53/$G$15</f>
        <v>20669.499174554</v>
      </c>
      <c r="L54" s="25" t="n">
        <f aca="false">L53 + ($G$26*H53)/$G$10 - L53/$G$16</f>
        <v>9980.34225230632</v>
      </c>
      <c r="M54" s="26" t="n">
        <f aca="false">M53 + K53/$G$15</f>
        <v>117774.011751326</v>
      </c>
      <c r="N54" s="25" t="n">
        <f aca="false">N53+L53/$G$16</f>
        <v>16138.3052873566</v>
      </c>
      <c r="O54" s="25" t="n">
        <f aca="false">K54+L54</f>
        <v>30649.8414268603</v>
      </c>
      <c r="P54" s="18" t="n">
        <f aca="false">M54+N54+O54</f>
        <v>164562.158465543</v>
      </c>
      <c r="Q54" s="19" t="n">
        <f aca="false">Q53 +H53/$G$10</f>
        <v>129575.158465543</v>
      </c>
      <c r="R54" s="27" t="n">
        <f aca="false">H53/$G$10</f>
        <v>186.0304974443</v>
      </c>
      <c r="S54" s="15" t="n">
        <f aca="false">S53+I53/$G$11</f>
        <v>220794.440973354</v>
      </c>
      <c r="T54" s="20" t="n">
        <f aca="false">I53/$G$11</f>
        <v>14018.1705909463</v>
      </c>
      <c r="U54" s="19" t="n">
        <f aca="false">SUM(F54:Q54) +S54</f>
        <v>10645581.5993313</v>
      </c>
    </row>
    <row r="55" customFormat="false" ht="13.8" hidden="false" customHeight="false" outlineLevel="0" collapsed="false">
      <c r="B55" s="14" t="n">
        <v>44039</v>
      </c>
      <c r="C55" s="14" t="s">
        <v>61</v>
      </c>
      <c r="D55" s="14" t="s">
        <v>62</v>
      </c>
      <c r="E55" s="15" t="n">
        <v>19</v>
      </c>
      <c r="F55" s="19" t="n">
        <f aca="false">F54-$G$8*(H54+I54)*F54/$G$18</f>
        <v>9544533.53663413</v>
      </c>
      <c r="G55" s="19" t="n">
        <f aca="false">G54+$G$8*(H54+I54)*F54/$G$18 -G54/$G$9</f>
        <v>76438.8031317464</v>
      </c>
      <c r="H55" s="25" t="n">
        <f aca="false">H54+($G$12*$G$24*G54)/$G$9 -H54/$G$10</f>
        <v>579.949425742783</v>
      </c>
      <c r="I55" s="25" t="n">
        <f aca="false">I54+((1-$G$12*$G$24)*G54)/$G$9 -I54/$G$11</f>
        <v>78742.6394826135</v>
      </c>
      <c r="J55" s="25" t="n">
        <f aca="false">J54+I54/$G$11</f>
        <v>234963.216488931</v>
      </c>
      <c r="K55" s="25" t="n">
        <f aca="false">K54 + ($G$25*H54)/$G$10 - K54/$G$15</f>
        <v>19811.0247690016</v>
      </c>
      <c r="L55" s="25" t="n">
        <f aca="false">L54 + ($G$26*H54)/$G$10 - L54/$G$16</f>
        <v>9635.03747360088</v>
      </c>
      <c r="M55" s="26" t="n">
        <f aca="false">M54 + K54/$G$15</f>
        <v>118758.273616781</v>
      </c>
      <c r="N55" s="25" t="n">
        <f aca="false">N54+L54/$G$16</f>
        <v>16537.5189774489</v>
      </c>
      <c r="O55" s="25" t="n">
        <f aca="false">K55+L55</f>
        <v>29446.0622426025</v>
      </c>
      <c r="P55" s="18" t="n">
        <f aca="false">M55+N55+O55</f>
        <v>164741.854836833</v>
      </c>
      <c r="Q55" s="19" t="n">
        <f aca="false">Q54 +H54/$G$10</f>
        <v>129754.854836833</v>
      </c>
      <c r="R55" s="27" t="n">
        <f aca="false">H54/$G$10</f>
        <v>179.696371289381</v>
      </c>
      <c r="S55" s="15" t="n">
        <f aca="false">S54+I54/$G$11</f>
        <v>234963.216488931</v>
      </c>
      <c r="T55" s="20" t="n">
        <f aca="false">I54/$G$11</f>
        <v>14168.7755155776</v>
      </c>
      <c r="U55" s="19" t="n">
        <f aca="false">SUM(F55:Q55) +S55</f>
        <v>10658905.9884052</v>
      </c>
    </row>
    <row r="56" customFormat="false" ht="13.8" hidden="false" customHeight="false" outlineLevel="0" collapsed="false">
      <c r="B56" s="14" t="n">
        <v>44040</v>
      </c>
      <c r="C56" s="14" t="s">
        <v>61</v>
      </c>
      <c r="D56" s="14" t="s">
        <v>62</v>
      </c>
      <c r="E56" s="15" t="n">
        <v>20</v>
      </c>
      <c r="F56" s="19" t="n">
        <f aca="false">F55-$G$8*(H55+I55)*F55/$G$18</f>
        <v>9528558.78761211</v>
      </c>
      <c r="G56" s="19" t="n">
        <f aca="false">G55+$G$8*(H55+I55)*F55/$G$18 -G55/$G$9</f>
        <v>77125.7915274194</v>
      </c>
      <c r="H56" s="25" t="n">
        <f aca="false">H55+($G$12*$G$24*G55)/$G$9 -H55/$G$10</f>
        <v>572.372542407539</v>
      </c>
      <c r="I56" s="25" t="n">
        <f aca="false">I55+((1-$G$12*$G$24)*G55)/$G$9 -I55/$G$11</f>
        <v>79545.3911997796</v>
      </c>
      <c r="J56" s="25" t="n">
        <f aca="false">J55+I55/$G$11</f>
        <v>249280.060031225</v>
      </c>
      <c r="K56" s="25" t="n">
        <f aca="false">K55 + ($G$25*H55)/$G$10 - K55/$G$15</f>
        <v>18990.662212302</v>
      </c>
      <c r="L56" s="25" t="n">
        <f aca="false">L55 + ($G$26*H55)/$G$10 - L55/$G$16</f>
        <v>9302.35864972437</v>
      </c>
      <c r="M56" s="26" t="n">
        <f aca="false">M55 + K55/$G$15</f>
        <v>119701.655748638</v>
      </c>
      <c r="N56" s="25" t="n">
        <f aca="false">N55+L55/$G$16</f>
        <v>16922.9204763929</v>
      </c>
      <c r="O56" s="25" t="n">
        <f aca="false">K56+L56</f>
        <v>28293.0208620263</v>
      </c>
      <c r="P56" s="18" t="n">
        <f aca="false">M56+N56+O56</f>
        <v>164917.597087058</v>
      </c>
      <c r="Q56" s="19" t="n">
        <f aca="false">Q55 +H55/$G$10</f>
        <v>129930.597087058</v>
      </c>
      <c r="R56" s="27" t="n">
        <f aca="false">H55/$G$10</f>
        <v>175.742250225086</v>
      </c>
      <c r="S56" s="15" t="n">
        <f aca="false">S55+I55/$G$11</f>
        <v>249280.060031225</v>
      </c>
      <c r="T56" s="20" t="n">
        <f aca="false">I55/$G$11</f>
        <v>14316.8435422934</v>
      </c>
      <c r="U56" s="19" t="n">
        <f aca="false">SUM(F56:Q56) +S56</f>
        <v>10672421.2750674</v>
      </c>
    </row>
    <row r="57" customFormat="false" ht="13.8" hidden="false" customHeight="false" outlineLevel="0" collapsed="false">
      <c r="B57" s="14" t="n">
        <v>44041</v>
      </c>
      <c r="C57" s="14" t="s">
        <v>61</v>
      </c>
      <c r="D57" s="14" t="s">
        <v>62</v>
      </c>
      <c r="E57" s="15" t="n">
        <v>21</v>
      </c>
      <c r="F57" s="19" t="n">
        <f aca="false">F56-$G$8*(H56+I56)*F56/$G$18</f>
        <v>9512450.9036732</v>
      </c>
      <c r="G57" s="19" t="n">
        <f aca="false">G56+$G$8*(H56+I56)*F56/$G$18 -G56/$G$9</f>
        <v>77808.5171608489</v>
      </c>
      <c r="H57" s="25" t="n">
        <f aca="false">H56+($G$12*$G$24*G56)/$G$9 -H56/$G$10</f>
        <v>568.60305879588</v>
      </c>
      <c r="I57" s="25" t="n">
        <f aca="false">I56+((1-$G$12*$G$24)*G56)/$G$9 -I56/$G$11</f>
        <v>80338.0743639432</v>
      </c>
      <c r="J57" s="25" t="n">
        <f aca="false">J56+I56/$G$11</f>
        <v>263742.858431185</v>
      </c>
      <c r="K57" s="25" t="n">
        <f aca="false">K56 + ($G$25*H56)/$G$10 - K56/$G$15</f>
        <v>18207.7573215775</v>
      </c>
      <c r="L57" s="25" t="n">
        <f aca="false">L56 + ($G$26*H56)/$G$10 - L56/$G$16</f>
        <v>8982.29817122699</v>
      </c>
      <c r="M57" s="26" t="n">
        <f aca="false">M56 + K56/$G$15</f>
        <v>120605.972996843</v>
      </c>
      <c r="N57" s="25" t="n">
        <f aca="false">N56+L56/$G$16</f>
        <v>17295.0148223819</v>
      </c>
      <c r="O57" s="25" t="n">
        <f aca="false">K57+L57</f>
        <v>27190.0554928045</v>
      </c>
      <c r="P57" s="18" t="n">
        <f aca="false">M57+N57+O57</f>
        <v>165091.04331203</v>
      </c>
      <c r="Q57" s="19" t="n">
        <f aca="false">Q56 +H56/$G$10</f>
        <v>130104.04331203</v>
      </c>
      <c r="R57" s="27" t="n">
        <f aca="false">H56/$G$10</f>
        <v>173.446224971982</v>
      </c>
      <c r="S57" s="15" t="n">
        <f aca="false">S56+I56/$G$11</f>
        <v>263742.858431185</v>
      </c>
      <c r="T57" s="20" t="n">
        <f aca="false">I56/$G$11</f>
        <v>14462.7983999599</v>
      </c>
      <c r="U57" s="19" t="n">
        <f aca="false">SUM(F57:Q57) +S57</f>
        <v>10686128.000548</v>
      </c>
    </row>
    <row r="58" customFormat="false" ht="13.8" hidden="false" customHeight="false" outlineLevel="0" collapsed="false">
      <c r="B58" s="14" t="n">
        <v>44042</v>
      </c>
      <c r="C58" s="14" t="s">
        <v>61</v>
      </c>
      <c r="D58" s="14" t="s">
        <v>62</v>
      </c>
      <c r="E58" s="15" t="n">
        <v>22</v>
      </c>
      <c r="F58" s="19" t="n">
        <f aca="false">F57-$G$8*(H57+I57)*F57/$G$18</f>
        <v>9496211.9048615</v>
      </c>
      <c r="G58" s="19" t="n">
        <f aca="false">G57+$G$8*(H57+I57)*F57/$G$18 -G57/$G$9</f>
        <v>78485.8125403812</v>
      </c>
      <c r="H58" s="25" t="n">
        <f aca="false">H57+($G$12*$G$24*G57)/$G$9 -H57/$G$10</f>
        <v>567.477839338875</v>
      </c>
      <c r="I58" s="25" t="n">
        <f aca="false">I57+((1-$G$12*$G$24)*G57)/$G$9 -I57/$G$11</f>
        <v>81121.6764467331</v>
      </c>
      <c r="J58" s="25" t="n">
        <f aca="false">J57+I57/$G$11</f>
        <v>278349.781042811</v>
      </c>
      <c r="K58" s="25" t="n">
        <f aca="false">K57 + ($G$25*H57)/$G$10 - K57/$G$15</f>
        <v>17461.3340286929</v>
      </c>
      <c r="L58" s="25" t="n">
        <f aca="false">L57 + ($G$26*H57)/$G$10 - L57/$G$16</f>
        <v>8674.69743154117</v>
      </c>
      <c r="M58" s="26" t="n">
        <f aca="false">M57 + K57/$G$15</f>
        <v>121473.009059775</v>
      </c>
      <c r="N58" s="25" t="n">
        <f aca="false">N57+L57/$G$16</f>
        <v>17654.306749231</v>
      </c>
      <c r="O58" s="25" t="n">
        <f aca="false">K58+L58</f>
        <v>26136.031460234</v>
      </c>
      <c r="P58" s="18" t="n">
        <f aca="false">M58+N58+O58</f>
        <v>165263.34726924</v>
      </c>
      <c r="Q58" s="19" t="n">
        <f aca="false">Q57 +H57/$G$10</f>
        <v>130276.34726924</v>
      </c>
      <c r="R58" s="27" t="n">
        <f aca="false">H57/$G$10</f>
        <v>172.303957210873</v>
      </c>
      <c r="S58" s="15" t="n">
        <f aca="false">S57+I57/$G$11</f>
        <v>278349.781042811</v>
      </c>
      <c r="T58" s="20" t="n">
        <f aca="false">I57/$G$11</f>
        <v>14606.922611626</v>
      </c>
      <c r="U58" s="19" t="n">
        <f aca="false">SUM(F58:Q58) +S58</f>
        <v>10700025.5070415</v>
      </c>
    </row>
    <row r="59" customFormat="false" ht="13.8" hidden="false" customHeight="false" outlineLevel="0" collapsed="false">
      <c r="B59" s="14" t="n">
        <v>44043</v>
      </c>
      <c r="C59" s="14" t="s">
        <v>61</v>
      </c>
      <c r="D59" s="14" t="s">
        <v>62</v>
      </c>
      <c r="E59" s="15" t="n">
        <v>23</v>
      </c>
      <c r="F59" s="19" t="n">
        <f aca="false">F58-$G$8*(H58+I58)*F58/$G$18</f>
        <v>9479843.84320153</v>
      </c>
      <c r="G59" s="19" t="n">
        <f aca="false">G58+$G$8*(H58+I58)*F58/$G$18 -G58/$G$9</f>
        <v>79156.7116922666</v>
      </c>
      <c r="H59" s="25" t="n">
        <f aca="false">H58+($G$12*$G$24*G58)/$G$9 -H58/$G$10</f>
        <v>568.183645309873</v>
      </c>
      <c r="I59" s="25" t="n">
        <f aca="false">I58+((1-$G$12*$G$24)*G58)/$G$9 -I58/$G$11</f>
        <v>81896.7744496327</v>
      </c>
      <c r="J59" s="25" t="n">
        <f aca="false">J58+I58/$G$11</f>
        <v>293099.176760399</v>
      </c>
      <c r="K59" s="25" t="n">
        <f aca="false">K58 + ($G$25*H58)/$G$10 - K58/$G$15</f>
        <v>16750.2160192209</v>
      </c>
      <c r="L59" s="25" t="n">
        <f aca="false">L58 + ($G$26*H58)/$G$10 - L58/$G$16</f>
        <v>8379.29842876488</v>
      </c>
      <c r="M59" s="26" t="n">
        <f aca="false">M58 + K58/$G$15</f>
        <v>122304.50115638</v>
      </c>
      <c r="N59" s="25" t="n">
        <f aca="false">N58+L58/$G$16</f>
        <v>18001.2946464926</v>
      </c>
      <c r="O59" s="25" t="n">
        <f aca="false">K59+L59</f>
        <v>25129.5144479858</v>
      </c>
      <c r="P59" s="18" t="n">
        <f aca="false">M59+N59+O59</f>
        <v>165435.310250858</v>
      </c>
      <c r="Q59" s="19" t="n">
        <f aca="false">Q58 +H58/$G$10</f>
        <v>130448.310250858</v>
      </c>
      <c r="R59" s="27" t="n">
        <f aca="false">H58/$G$10</f>
        <v>171.962981617841</v>
      </c>
      <c r="S59" s="15" t="n">
        <f aca="false">S58+I58/$G$11</f>
        <v>293099.176760399</v>
      </c>
      <c r="T59" s="20" t="n">
        <f aca="false">I58/$G$11</f>
        <v>14749.3957175878</v>
      </c>
      <c r="U59" s="19" t="n">
        <f aca="false">SUM(F59:Q59) +S59</f>
        <v>10714112.3117101</v>
      </c>
    </row>
    <row r="60" customFormat="false" ht="13.8" hidden="false" customHeight="false" outlineLevel="0" collapsed="false">
      <c r="B60" s="14" t="n">
        <v>44044</v>
      </c>
      <c r="C60" s="14" t="s">
        <v>61</v>
      </c>
      <c r="D60" s="14" t="s">
        <v>62</v>
      </c>
      <c r="E60" s="15" t="n">
        <v>24</v>
      </c>
      <c r="F60" s="19" t="n">
        <f aca="false">F59-$G$8*(H59+I59)*F59/$G$18</f>
        <v>9463348.81427821</v>
      </c>
      <c r="G60" s="19" t="n">
        <f aca="false">G59+$G$8*(H59+I59)*F59/$G$18 -G59/$G$9</f>
        <v>79820.3982771414</v>
      </c>
      <c r="H60" s="25" t="n">
        <f aca="false">H59+($G$12*$G$24*G59)/$G$9 -H59/$G$10</f>
        <v>570.151548817746</v>
      </c>
      <c r="I60" s="25" t="n">
        <f aca="false">I59+((1-$G$12*$G$24)*G59)/$G$9 -I59/$G$11</f>
        <v>82663.6493951571</v>
      </c>
      <c r="J60" s="25" t="n">
        <f aca="false">J59+I59/$G$11</f>
        <v>307989.499387605</v>
      </c>
      <c r="K60" s="25" t="n">
        <f aca="false">K59 + ($G$25*H59)/$G$10 - K59/$G$15</f>
        <v>16073.1104885229</v>
      </c>
      <c r="L60" s="25" t="n">
        <f aca="false">L59 + ($G$26*H59)/$G$10 - L59/$G$16</f>
        <v>8095.77955027882</v>
      </c>
      <c r="M60" s="26" t="n">
        <f aca="false">M59 + K59/$G$15</f>
        <v>123102.130490629</v>
      </c>
      <c r="N60" s="25" t="n">
        <f aca="false">N59+L59/$G$16</f>
        <v>18336.4665836432</v>
      </c>
      <c r="O60" s="25" t="n">
        <f aca="false">K60+L60</f>
        <v>24168.8900388017</v>
      </c>
      <c r="P60" s="18" t="n">
        <f aca="false">M60+N60+O60</f>
        <v>165607.487113073</v>
      </c>
      <c r="Q60" s="19" t="n">
        <f aca="false">Q59 +H59/$G$10</f>
        <v>130620.487113073</v>
      </c>
      <c r="R60" s="27" t="n">
        <f aca="false">H59/$G$10</f>
        <v>172.176862215113</v>
      </c>
      <c r="S60" s="15" t="n">
        <f aca="false">S59+I59/$G$11</f>
        <v>307989.499387605</v>
      </c>
      <c r="T60" s="20" t="n">
        <f aca="false">I59/$G$11</f>
        <v>14890.3226272059</v>
      </c>
      <c r="U60" s="19" t="n">
        <f aca="false">SUM(F60:Q60) +S60</f>
        <v>10728386.3636526</v>
      </c>
    </row>
    <row r="61" customFormat="false" ht="13.8" hidden="false" customHeight="false" outlineLevel="0" collapsed="false">
      <c r="B61" s="14" t="n">
        <v>44045</v>
      </c>
      <c r="C61" s="14" t="s">
        <v>61</v>
      </c>
      <c r="D61" s="14" t="s">
        <v>62</v>
      </c>
      <c r="E61" s="15" t="n">
        <v>25</v>
      </c>
      <c r="F61" s="19" t="n">
        <f aca="false">F60-$G$8*(H60+I60)*F60/$G$18</f>
        <v>9446728.96690817</v>
      </c>
      <c r="G61" s="19" t="n">
        <f aca="false">G60+$G$8*(H60+I60)*F60/$G$18 -G60/$G$9</f>
        <v>80476.1659917519</v>
      </c>
      <c r="H61" s="25" t="n">
        <f aca="false">H60+($G$12*$G$24*G60)/$G$9 -H60/$G$10</f>
        <v>572.983228416019</v>
      </c>
      <c r="I61" s="25" t="n">
        <f aca="false">I60+((1-$G$12*$G$24)*G60)/$G$9 -I60/$G$11</f>
        <v>83422.3697388926</v>
      </c>
      <c r="J61" s="25" t="n">
        <f aca="false">J60+I60/$G$11</f>
        <v>323019.253823088</v>
      </c>
      <c r="K61" s="25" t="n">
        <f aca="false">K60 + ($G$25*H60)/$G$10 - K60/$G$15</f>
        <v>15428.6655124117</v>
      </c>
      <c r="L61" s="25" t="n">
        <f aca="false">L60 + ($G$26*H60)/$G$10 - L60/$G$16</f>
        <v>7823.7803272511</v>
      </c>
      <c r="M61" s="26" t="n">
        <f aca="false">M60 + K60/$G$15</f>
        <v>123867.516704368</v>
      </c>
      <c r="N61" s="25" t="n">
        <f aca="false">N60+L60/$G$16</f>
        <v>18660.2977656544</v>
      </c>
      <c r="O61" s="25" t="n">
        <f aca="false">K61+L61</f>
        <v>23252.4458396628</v>
      </c>
      <c r="P61" s="18" t="n">
        <f aca="false">M61+N61+O61</f>
        <v>165780.260309685</v>
      </c>
      <c r="Q61" s="19" t="n">
        <f aca="false">Q60 +H60/$G$10</f>
        <v>130793.260309685</v>
      </c>
      <c r="R61" s="27" t="n">
        <f aca="false">H60/$G$10</f>
        <v>172.773196611438</v>
      </c>
      <c r="S61" s="15" t="n">
        <f aca="false">S60+I60/$G$11</f>
        <v>323019.253823088</v>
      </c>
      <c r="T61" s="20" t="n">
        <f aca="false">I60/$G$11</f>
        <v>15029.7544354831</v>
      </c>
      <c r="U61" s="19" t="n">
        <f aca="false">SUM(F61:Q61) +S61</f>
        <v>10742845.2202821</v>
      </c>
    </row>
    <row r="62" customFormat="false" ht="13.8" hidden="false" customHeight="false" outlineLevel="0" collapsed="false">
      <c r="B62" s="14" t="n">
        <v>44046</v>
      </c>
      <c r="C62" s="14" t="s">
        <v>61</v>
      </c>
      <c r="D62" s="14" t="s">
        <v>62</v>
      </c>
      <c r="E62" s="15" t="n">
        <v>26</v>
      </c>
      <c r="F62" s="19" t="n">
        <f aca="false">F61-$G$8*(H61+I61)*F61/$G$18</f>
        <v>9429986.51076157</v>
      </c>
      <c r="G62" s="19" t="n">
        <f aca="false">G61+$G$8*(H61+I61)*F61/$G$18 -G61/$G$9</f>
        <v>81123.3889399987</v>
      </c>
      <c r="H62" s="25" t="n">
        <f aca="false">H61+($G$12*$G$24*G61)/$G$9 -H61/$G$10</f>
        <v>576.399512259686</v>
      </c>
      <c r="I62" s="25" t="n">
        <f aca="false">I61+((1-$G$12*$G$24)*G61)/$G$9 -I61/$G$11</f>
        <v>84172.8517831715</v>
      </c>
      <c r="J62" s="25" t="n">
        <f aca="false">J61+I61/$G$11</f>
        <v>338186.957411977</v>
      </c>
      <c r="K62" s="25" t="n">
        <f aca="false">K61 + ($G$25*H61)/$G$10 - K61/$G$15</f>
        <v>14815.5090516145</v>
      </c>
      <c r="L62" s="25" t="n">
        <f aca="false">L61 + ($G$26*H61)/$G$10 - L61/$G$16</f>
        <v>7562.91849856251</v>
      </c>
      <c r="M62" s="26" t="n">
        <f aca="false">M61 + K61/$G$15</f>
        <v>124602.215062102</v>
      </c>
      <c r="N62" s="25" t="n">
        <f aca="false">N61+L61/$G$16</f>
        <v>18973.2489787444</v>
      </c>
      <c r="O62" s="25" t="n">
        <f aca="false">K62+L62</f>
        <v>22378.427550177</v>
      </c>
      <c r="P62" s="18" t="n">
        <f aca="false">M62+N62+O62</f>
        <v>165953.891591023</v>
      </c>
      <c r="Q62" s="19" t="n">
        <f aca="false">Q61 +H61/$G$10</f>
        <v>130966.891591023</v>
      </c>
      <c r="R62" s="27" t="n">
        <f aca="false">H61/$G$10</f>
        <v>173.631281338188</v>
      </c>
      <c r="S62" s="15" t="n">
        <f aca="false">S61+I61/$G$11</f>
        <v>338186.957411977</v>
      </c>
      <c r="T62" s="20" t="n">
        <f aca="false">I61/$G$11</f>
        <v>15167.7035888896</v>
      </c>
      <c r="U62" s="19" t="n">
        <f aca="false">SUM(F62:Q62) +S62</f>
        <v>10757486.1681442</v>
      </c>
    </row>
    <row r="63" customFormat="false" ht="13.8" hidden="false" customHeight="false" outlineLevel="0" collapsed="false">
      <c r="B63" s="14" t="n">
        <v>44047</v>
      </c>
      <c r="C63" s="14" t="s">
        <v>61</v>
      </c>
      <c r="D63" s="14" t="s">
        <v>62</v>
      </c>
      <c r="E63" s="15" t="n">
        <v>27</v>
      </c>
      <c r="F63" s="19" t="n">
        <f aca="false">F62-$G$8*(H62+I62)*F62/$G$18</f>
        <v>9413123.72210514</v>
      </c>
      <c r="G63" s="19" t="n">
        <f aca="false">G62+$G$8*(H62+I62)*F62/$G$18 -G62/$G$9</f>
        <v>81761.4998084245</v>
      </c>
      <c r="H63" s="25" t="n">
        <f aca="false">H62+($G$12*$G$24*G62)/$G$9 -H62/$G$10</f>
        <v>580.204449061111</v>
      </c>
      <c r="I63" s="25" t="n">
        <f aca="false">I62+((1-$G$12*$G$24)*G62)/$G$9 -I62/$G$11</f>
        <v>84914.9032458357</v>
      </c>
      <c r="J63" s="25" t="n">
        <f aca="false">J62+I62/$G$11</f>
        <v>353491.112281645</v>
      </c>
      <c r="K63" s="25" t="n">
        <f aca="false">K62 + ($G$25*H62)/$G$10 - K62/$G$15</f>
        <v>14232.2751837919</v>
      </c>
      <c r="L63" s="25" t="n">
        <f aca="false">L62 + ($G$26*H62)/$G$10 - L62/$G$16</f>
        <v>7312.80171427998</v>
      </c>
      <c r="M63" s="26" t="n">
        <f aca="false">M62 + K62/$G$15</f>
        <v>125307.715493131</v>
      </c>
      <c r="N63" s="25" t="n">
        <f aca="false">N62+L62/$G$16</f>
        <v>19275.7657186869</v>
      </c>
      <c r="O63" s="25" t="n">
        <f aca="false">K63+L63</f>
        <v>21545.0768980719</v>
      </c>
      <c r="P63" s="18" t="n">
        <f aca="false">M63+N63+O63</f>
        <v>166128.55810989</v>
      </c>
      <c r="Q63" s="19" t="n">
        <f aca="false">Q62 +H62/$G$10</f>
        <v>131141.55810989</v>
      </c>
      <c r="R63" s="27" t="n">
        <f aca="false">H62/$G$10</f>
        <v>174.666518866571</v>
      </c>
      <c r="S63" s="15" t="n">
        <f aca="false">S62+I62/$G$11</f>
        <v>353491.112281645</v>
      </c>
      <c r="T63" s="20" t="n">
        <f aca="false">I62/$G$11</f>
        <v>15304.1548696676</v>
      </c>
      <c r="U63" s="19" t="n">
        <f aca="false">SUM(F63:Q63) +S63</f>
        <v>10772306.3053995</v>
      </c>
    </row>
    <row r="64" customFormat="false" ht="13.8" hidden="false" customHeight="false" outlineLevel="0" collapsed="false">
      <c r="B64" s="14" t="n">
        <v>44048</v>
      </c>
      <c r="C64" s="14" t="s">
        <v>61</v>
      </c>
      <c r="D64" s="14" t="s">
        <v>62</v>
      </c>
      <c r="E64" s="15" t="n">
        <v>28</v>
      </c>
      <c r="F64" s="19" t="n">
        <f aca="false">F63-$G$8*(H63+I63)*F63/$G$18</f>
        <v>9396142.94794881</v>
      </c>
      <c r="G64" s="19" t="n">
        <f aca="false">G63+$G$8*(H63+I63)*F63/$G$18 -G63/$G$9</f>
        <v>82389.9740030784</v>
      </c>
      <c r="H64" s="25" t="n">
        <f aca="false">H63+($G$12*$G$24*G63)/$G$9 -H63/$G$10</f>
        <v>584.260218621127</v>
      </c>
      <c r="I64" s="25" t="n">
        <f aca="false">I63+((1-$G$12*$G$24)*G63)/$G$9 -I63/$G$11</f>
        <v>85648.2545905174</v>
      </c>
      <c r="J64" s="25" t="n">
        <f aca="false">J63+I63/$G$11</f>
        <v>368930.185599069</v>
      </c>
      <c r="K64" s="25" t="n">
        <f aca="false">K63 + ($G$25*H63)/$G$10 - K63/$G$15</f>
        <v>13677.6214651005</v>
      </c>
      <c r="L64" s="25" t="n">
        <f aca="false">L63 + ($G$26*H63)/$G$10 - L63/$G$16</f>
        <v>7073.03550471434</v>
      </c>
      <c r="M64" s="26" t="n">
        <f aca="false">M63 + K63/$G$15</f>
        <v>125985.442882835</v>
      </c>
      <c r="N64" s="25" t="n">
        <f aca="false">N63+L63/$G$16</f>
        <v>19568.2777872581</v>
      </c>
      <c r="O64" s="25" t="n">
        <f aca="false">K64+L64</f>
        <v>20750.6569698148</v>
      </c>
      <c r="P64" s="18" t="n">
        <f aca="false">M64+N64+O64</f>
        <v>166304.377639908</v>
      </c>
      <c r="Q64" s="19" t="n">
        <f aca="false">Q63 +H63/$G$10</f>
        <v>131317.377639908</v>
      </c>
      <c r="R64" s="27" t="n">
        <f aca="false">H63/$G$10</f>
        <v>175.819530018519</v>
      </c>
      <c r="S64" s="15" t="n">
        <f aca="false">S63+I63/$G$11</f>
        <v>368930.185599069</v>
      </c>
      <c r="T64" s="20" t="n">
        <f aca="false">I63/$G$11</f>
        <v>15439.0733174247</v>
      </c>
      <c r="U64" s="19" t="n">
        <f aca="false">SUM(F64:Q64) +S64</f>
        <v>10787302.5978487</v>
      </c>
    </row>
    <row r="65" customFormat="false" ht="13.8" hidden="false" customHeight="false" outlineLevel="0" collapsed="false">
      <c r="B65" s="14" t="n">
        <v>44049</v>
      </c>
      <c r="C65" s="14" t="s">
        <v>61</v>
      </c>
      <c r="D65" s="14" t="s">
        <v>62</v>
      </c>
      <c r="E65" s="15" t="n">
        <v>29</v>
      </c>
      <c r="F65" s="19" t="n">
        <f aca="false">F64-$G$8*(H64+I64)*F64/$G$18</f>
        <v>9379046.60889115</v>
      </c>
      <c r="G65" s="19" t="n">
        <f aca="false">G64+$G$8*(H64+I64)*F64/$G$18 -G64/$G$9</f>
        <v>83008.3182601168</v>
      </c>
      <c r="H65" s="25" t="n">
        <f aca="false">H64+($G$12*$G$24*G64)/$G$9 -H64/$G$10</f>
        <v>588.469610330588</v>
      </c>
      <c r="I65" s="25" t="n">
        <f aca="false">I64+((1-$G$12*$G$24)*G64)/$G$9 -I64/$G$11</f>
        <v>86372.5815227777</v>
      </c>
      <c r="J65" s="25" t="n">
        <f aca="false">J64+I64/$G$11</f>
        <v>384502.595524618</v>
      </c>
      <c r="K65" s="25" t="n">
        <f aca="false">K64 + ($G$25*H64)/$G$10 - K64/$G$15</f>
        <v>13150.2401430067</v>
      </c>
      <c r="L65" s="25" t="n">
        <f aca="false">L64 + ($G$26*H64)/$G$10 - L64/$G$16</f>
        <v>6843.22864985495</v>
      </c>
      <c r="M65" s="26" t="n">
        <f aca="false">M64 + K64/$G$15</f>
        <v>126636.758190697</v>
      </c>
      <c r="N65" s="25" t="n">
        <f aca="false">N64+L64/$G$16</f>
        <v>19851.1992074467</v>
      </c>
      <c r="O65" s="25" t="n">
        <f aca="false">K65+L65</f>
        <v>19993.4687928616</v>
      </c>
      <c r="P65" s="18" t="n">
        <f aca="false">M65+N65+O65</f>
        <v>166481.426191005</v>
      </c>
      <c r="Q65" s="19" t="n">
        <f aca="false">Q64 +H64/$G$10</f>
        <v>131494.426191005</v>
      </c>
      <c r="R65" s="27" t="n">
        <f aca="false">H64/$G$10</f>
        <v>177.048551097311</v>
      </c>
      <c r="S65" s="15" t="n">
        <f aca="false">S64+I64/$G$11</f>
        <v>384502.595524618</v>
      </c>
      <c r="T65" s="20" t="n">
        <f aca="false">I64/$G$11</f>
        <v>15572.4099255486</v>
      </c>
      <c r="U65" s="19" t="n">
        <f aca="false">SUM(F65:Q65) +S65</f>
        <v>10802471.9166995</v>
      </c>
    </row>
    <row r="66" customFormat="false" ht="13.8" hidden="false" customHeight="false" outlineLevel="0" collapsed="false">
      <c r="B66" s="14" t="n">
        <v>44050</v>
      </c>
      <c r="C66" s="14" t="s">
        <v>61</v>
      </c>
      <c r="D66" s="14" t="s">
        <v>62</v>
      </c>
      <c r="E66" s="15" t="n">
        <v>30</v>
      </c>
      <c r="F66" s="19" t="n">
        <f aca="false">F65-$G$8*(H65+I65)*F65/$G$18</f>
        <v>9361837.20092953</v>
      </c>
      <c r="G66" s="19" t="n">
        <f aca="false">G65+$G$8*(H65+I65)*F65/$G$18 -G65/$G$9</f>
        <v>83616.0625697144</v>
      </c>
      <c r="H66" s="25" t="n">
        <f aca="false">H65+($G$12*$G$24*G65)/$G$9 -H65/$G$10</f>
        <v>592.763786160242</v>
      </c>
      <c r="I66" s="25" t="n">
        <f aca="false">I65+((1-$G$12*$G$24)*G65)/$G$9 -I65/$G$11</f>
        <v>87087.5211432147</v>
      </c>
      <c r="J66" s="25" t="n">
        <f aca="false">J65+I65/$G$11</f>
        <v>400206.701256032</v>
      </c>
      <c r="K66" s="25" t="n">
        <f aca="false">K65 + ($G$25*H65)/$G$10 - K65/$G$15</f>
        <v>12648.8651184747</v>
      </c>
      <c r="L66" s="25" t="n">
        <f aca="false">L65 + ($G$26*H65)/$G$10 - L65/$G$16</f>
        <v>6622.99674116354</v>
      </c>
      <c r="M66" s="26" t="n">
        <f aca="false">M65 + K65/$G$15</f>
        <v>127262.960102269</v>
      </c>
      <c r="N66" s="25" t="n">
        <f aca="false">N65+L65/$G$16</f>
        <v>20124.9283534409</v>
      </c>
      <c r="O66" s="25" t="n">
        <f aca="false">K66+L66</f>
        <v>19271.8618596383</v>
      </c>
      <c r="P66" s="18" t="n">
        <f aca="false">M66+N66+O66</f>
        <v>166659.750315348</v>
      </c>
      <c r="Q66" s="19" t="n">
        <f aca="false">Q65 +H65/$G$10</f>
        <v>131672.750315348</v>
      </c>
      <c r="R66" s="27" t="n">
        <f aca="false">H65/$G$10</f>
        <v>178.324124342602</v>
      </c>
      <c r="S66" s="15" t="n">
        <f aca="false">S65+I65/$G$11</f>
        <v>400206.701256032</v>
      </c>
      <c r="T66" s="20" t="n">
        <f aca="false">I65/$G$11</f>
        <v>15704.1057314141</v>
      </c>
      <c r="U66" s="19" t="n">
        <f aca="false">SUM(F66:Q66) +S66</f>
        <v>10817811.0637464</v>
      </c>
    </row>
    <row r="67" customFormat="false" ht="15" hidden="false" customHeight="false" outlineLevel="0" collapsed="false">
      <c r="B67" s="14" t="n">
        <v>44051</v>
      </c>
      <c r="C67" s="14" t="s">
        <v>61</v>
      </c>
      <c r="D67" s="14" t="s">
        <v>62</v>
      </c>
      <c r="E67" s="15" t="n">
        <v>31</v>
      </c>
      <c r="F67" s="19" t="n">
        <f aca="false">F66-$G$8*(H66+I66)*F66/$G$18</f>
        <v>9344517.29645617</v>
      </c>
      <c r="G67" s="19" t="n">
        <f aca="false">G66+$G$8*(H66+I66)*F66/$G$18 -G66/$G$9</f>
        <v>84212.7545291339</v>
      </c>
      <c r="H67" s="25" t="n">
        <f aca="false">H66+($G$12*$G$24*G66)/$G$9 -H66/$G$10</f>
        <v>597.093734068086</v>
      </c>
      <c r="I67" s="25" t="n">
        <f aca="false">I66+((1-$G$12*$G$24)*G66)/$G$9 -I66/$G$11</f>
        <v>87792.6835661924</v>
      </c>
      <c r="J67" s="25" t="n">
        <f aca="false">J66+I66/$G$11</f>
        <v>416040.796009344</v>
      </c>
      <c r="K67" s="25" t="n">
        <f aca="false">K66 + ($G$25*H66)/$G$10 - K66/$G$15</f>
        <v>12172.275980893</v>
      </c>
      <c r="L67" s="25" t="n">
        <f aca="false">L66 + ($G$26*H66)/$G$10 - L66/$G$16</f>
        <v>6411.96448844065</v>
      </c>
      <c r="M67" s="26" t="n">
        <f aca="false">M66 + K66/$G$15</f>
        <v>127865.287012672</v>
      </c>
      <c r="N67" s="25" t="n">
        <f aca="false">N66+L66/$G$16</f>
        <v>20389.8482230874</v>
      </c>
      <c r="O67" s="25" t="n">
        <f aca="false">K67+L67</f>
        <v>18584.2404693337</v>
      </c>
      <c r="P67" s="18" t="n">
        <f aca="false">M67+N67+O67</f>
        <v>166839.375705094</v>
      </c>
      <c r="Q67" s="19" t="n">
        <f aca="false">Q66 +H66/$G$10</f>
        <v>131852.375705094</v>
      </c>
      <c r="R67" s="27" t="n">
        <f aca="false">H66/$G$10</f>
        <v>179.625389745528</v>
      </c>
      <c r="S67" s="15" t="n">
        <f aca="false">S66+I66/$G$11</f>
        <v>416040.796009344</v>
      </c>
      <c r="T67" s="20" t="n">
        <f aca="false">I66/$G$11</f>
        <v>15834.0947533118</v>
      </c>
      <c r="U67" s="19" t="n">
        <f aca="false">SUM(F67:Q67) +S67</f>
        <v>10833316.7878889</v>
      </c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</row>
    <row r="68" customFormat="false" ht="13.8" hidden="false" customHeight="false" outlineLevel="0" collapsed="false">
      <c r="B68" s="14" t="n">
        <v>44052</v>
      </c>
      <c r="C68" s="14" t="s">
        <v>61</v>
      </c>
      <c r="D68" s="14" t="s">
        <v>62</v>
      </c>
      <c r="E68" s="15" t="n">
        <v>32</v>
      </c>
      <c r="F68" s="19" t="n">
        <f aca="false">F67-$G$8*(H67+I67)*F67/$G$18</f>
        <v>9327089.54461683</v>
      </c>
      <c r="G68" s="19" t="n">
        <f aca="false">G67+$G$8*(H67+I67)*F67/$G$18 -G67/$G$9</f>
        <v>84797.9554626444</v>
      </c>
      <c r="H68" s="25" t="n">
        <f aca="false">H67+($G$12*$G$24*G67)/$G$9 -H67/$G$10</f>
        <v>601.424298860033</v>
      </c>
      <c r="I68" s="25" t="n">
        <f aca="false">I67+((1-$G$12*$G$24)*G67)/$G$9 -I67/$G$11</f>
        <v>88487.660309111</v>
      </c>
      <c r="J68" s="25" t="n">
        <f aca="false">J67+I67/$G$11</f>
        <v>432003.102112288</v>
      </c>
      <c r="K68" s="25" t="n">
        <f aca="false">K67 + ($G$25*H67)/$G$10 - K67/$G$15</f>
        <v>11719.3000379472</v>
      </c>
      <c r="L68" s="25" t="n">
        <f aca="false">L67 + ($G$26*H67)/$G$10 - L67/$G$16</f>
        <v>6209.76715745467</v>
      </c>
      <c r="M68" s="26" t="n">
        <f aca="false">M67 + K67/$G$15</f>
        <v>128444.919202239</v>
      </c>
      <c r="N68" s="25" t="n">
        <f aca="false">N67+L67/$G$16</f>
        <v>20646.3268026251</v>
      </c>
      <c r="O68" s="25" t="n">
        <f aca="false">K68+L68</f>
        <v>17929.0671954019</v>
      </c>
      <c r="P68" s="18" t="n">
        <f aca="false">M68+N68+O68</f>
        <v>167020.313200266</v>
      </c>
      <c r="Q68" s="19" t="n">
        <f aca="false">Q67 +H67/$G$10</f>
        <v>132033.313200266</v>
      </c>
      <c r="R68" s="27" t="n">
        <f aca="false">H67/$G$10</f>
        <v>180.937495172147</v>
      </c>
      <c r="S68" s="15" t="n">
        <f aca="false">S67+I67/$G$11</f>
        <v>432003.102112288</v>
      </c>
      <c r="T68" s="20" t="n">
        <f aca="false">I67/$G$11</f>
        <v>15962.3061029441</v>
      </c>
      <c r="U68" s="19" t="n">
        <f aca="false">SUM(F68:Q68) +S68</f>
        <v>10848985.7957082</v>
      </c>
    </row>
    <row r="69" customFormat="false" ht="13.8" hidden="false" customHeight="false" outlineLevel="0" collapsed="false">
      <c r="B69" s="14" t="n">
        <v>44053</v>
      </c>
      <c r="C69" s="14" t="s">
        <v>61</v>
      </c>
      <c r="D69" s="14" t="s">
        <v>62</v>
      </c>
      <c r="E69" s="15" t="n">
        <v>33</v>
      </c>
      <c r="F69" s="19" t="n">
        <f aca="false">F68-$G$8*(H68+I68)*F68/$G$18</f>
        <v>9309556.67116855</v>
      </c>
      <c r="G69" s="19" t="n">
        <f aca="false">G68+$G$8*(H68+I68)*F68/$G$18 -G68/$G$9</f>
        <v>85371.2378183904</v>
      </c>
      <c r="H69" s="25" t="n">
        <f aca="false">H68+($G$12*$G$24*G68)/$G$9 -H68/$G$10</f>
        <v>605.730013344508</v>
      </c>
      <c r="I69" s="25" t="n">
        <f aca="false">I68+((1-$G$12*$G$24)*G68)/$G$9 -I68/$G$11</f>
        <v>89172.0303888746</v>
      </c>
      <c r="J69" s="25" t="n">
        <f aca="false">J68+I68/$G$11</f>
        <v>448091.767623036</v>
      </c>
      <c r="K69" s="25" t="n">
        <f aca="false">K68 + ($G$25*H68)/$G$10 - K68/$G$15</f>
        <v>11288.8129826516</v>
      </c>
      <c r="L69" s="25" t="n">
        <f aca="false">L68 + ($G$26*H68)/$G$10 - L68/$G$16</f>
        <v>6016.05140741649</v>
      </c>
      <c r="M69" s="26" t="n">
        <f aca="false">M68 + K68/$G$15</f>
        <v>129002.981108808</v>
      </c>
      <c r="N69" s="25" t="n">
        <f aca="false">N68+L68/$G$16</f>
        <v>20894.7174889232</v>
      </c>
      <c r="O69" s="25" t="n">
        <f aca="false">K69+L69</f>
        <v>17304.8643900681</v>
      </c>
      <c r="P69" s="18" t="n">
        <f aca="false">M69+N69+O69</f>
        <v>167202.562987799</v>
      </c>
      <c r="Q69" s="19" t="n">
        <f aca="false">Q68 +H68/$G$10</f>
        <v>132215.562987799</v>
      </c>
      <c r="R69" s="27" t="n">
        <f aca="false">H68/$G$10</f>
        <v>182.249787533343</v>
      </c>
      <c r="S69" s="15" t="n">
        <f aca="false">S68+I68/$G$11</f>
        <v>448091.767623036</v>
      </c>
      <c r="T69" s="20" t="n">
        <f aca="false">I68/$G$11</f>
        <v>16088.6655107475</v>
      </c>
      <c r="U69" s="19" t="n">
        <f aca="false">SUM(F69:Q69) +S69</f>
        <v>10864814.7579887</v>
      </c>
    </row>
    <row r="70" customFormat="false" ht="13.8" hidden="false" customHeight="false" outlineLevel="0" collapsed="false">
      <c r="B70" s="14" t="n">
        <v>44054</v>
      </c>
      <c r="C70" s="14" t="s">
        <v>61</v>
      </c>
      <c r="D70" s="14" t="s">
        <v>62</v>
      </c>
      <c r="E70" s="15" t="n">
        <v>34</v>
      </c>
      <c r="F70" s="19" t="n">
        <f aca="false">F69-$G$8*(H69+I69)*F69/$G$18</f>
        <v>9291921.47793995</v>
      </c>
      <c r="G70" s="19" t="n">
        <f aca="false">G69+$G$8*(H69+I69)*F69/$G$18 -G69/$G$9</f>
        <v>85932.1834833159</v>
      </c>
      <c r="H70" s="25" t="n">
        <f aca="false">H69+($G$12*$G$24*G69)/$G$9 -H69/$G$10</f>
        <v>609.992187046631</v>
      </c>
      <c r="I70" s="25" t="n">
        <f aca="false">I69+((1-$G$12*$G$24)*G69)/$G$9 -I69/$G$11</f>
        <v>89845.3647950114</v>
      </c>
      <c r="J70" s="25" t="n">
        <f aca="false">J69+I69/$G$11</f>
        <v>464304.864057376</v>
      </c>
      <c r="K70" s="25" t="n">
        <f aca="false">K69 + ($G$25*H69)/$G$10 - K69/$G$15</f>
        <v>10879.7386443171</v>
      </c>
      <c r="L70" s="25" t="n">
        <f aca="false">L69 + ($G$26*H69)/$G$10 - L69/$G$16</f>
        <v>5830.47571596933</v>
      </c>
      <c r="M70" s="26" t="n">
        <f aca="false">M69 + K69/$G$15</f>
        <v>129540.543631791</v>
      </c>
      <c r="N70" s="25" t="n">
        <f aca="false">N69+L69/$G$16</f>
        <v>21135.3595452199</v>
      </c>
      <c r="O70" s="25" t="n">
        <f aca="false">K70+L70</f>
        <v>16710.2143602864</v>
      </c>
      <c r="P70" s="18" t="n">
        <f aca="false">M70+N70+O70</f>
        <v>167386.117537297</v>
      </c>
      <c r="Q70" s="19" t="n">
        <f aca="false">Q69 +H69/$G$10</f>
        <v>132399.117537297</v>
      </c>
      <c r="R70" s="27" t="n">
        <f aca="false">H69/$G$10</f>
        <v>183.554549498336</v>
      </c>
      <c r="S70" s="15" t="n">
        <f aca="false">S69+I69/$G$11</f>
        <v>464304.864057376</v>
      </c>
      <c r="T70" s="20" t="n">
        <f aca="false">I69/$G$11</f>
        <v>16213.0964343408</v>
      </c>
      <c r="U70" s="19" t="n">
        <f aca="false">SUM(F70:Q70) +S70</f>
        <v>10880800.3134923</v>
      </c>
    </row>
    <row r="71" customFormat="false" ht="13.8" hidden="false" customHeight="false" outlineLevel="0" collapsed="false">
      <c r="B71" s="14" t="n">
        <v>44055</v>
      </c>
      <c r="C71" s="14" t="s">
        <v>61</v>
      </c>
      <c r="D71" s="14" t="s">
        <v>62</v>
      </c>
      <c r="E71" s="15" t="n">
        <v>35</v>
      </c>
      <c r="F71" s="19" t="n">
        <f aca="false">F70-$G$8*(H70+I70)*F70/$G$18</f>
        <v>9274186.84197145</v>
      </c>
      <c r="G71" s="19" t="n">
        <f aca="false">G70+$G$8*(H70+I70)*F70/$G$18 -G70/$G$9</f>
        <v>86480.3827551489</v>
      </c>
      <c r="H71" s="25" t="n">
        <f aca="false">H70+($G$12*$G$24*G70)/$G$9 -H70/$G$10</f>
        <v>614.196873423068</v>
      </c>
      <c r="I71" s="25" t="n">
        <f aca="false">I70+((1-$G$12*$G$24)*G70)/$G$9 -I70/$G$11</f>
        <v>90507.229816191</v>
      </c>
      <c r="J71" s="25" t="n">
        <f aca="false">J70+I70/$G$11</f>
        <v>480640.384929197</v>
      </c>
      <c r="K71" s="25" t="n">
        <f aca="false">K70 + ($G$25*H70)/$G$10 - K70/$G$15</f>
        <v>10491.0481338313</v>
      </c>
      <c r="L71" s="25" t="n">
        <f aca="false">L70 + ($G$26*H70)/$G$10 - L70/$G$16</f>
        <v>5652.71052251661</v>
      </c>
      <c r="M71" s="26" t="n">
        <f aca="false">M70 + K70/$G$15</f>
        <v>130058.626424378</v>
      </c>
      <c r="N71" s="25" t="n">
        <f aca="false">N70+L70/$G$16</f>
        <v>21368.5785738587</v>
      </c>
      <c r="O71" s="25" t="n">
        <f aca="false">K71+L71</f>
        <v>16143.758656348</v>
      </c>
      <c r="P71" s="18" t="n">
        <f aca="false">M71+N71+O71</f>
        <v>167570.963654584</v>
      </c>
      <c r="Q71" s="19" t="n">
        <f aca="false">Q70 +H70/$G$10</f>
        <v>132583.963654584</v>
      </c>
      <c r="R71" s="27" t="n">
        <f aca="false">H70/$G$10</f>
        <v>184.846117286858</v>
      </c>
      <c r="S71" s="15" t="n">
        <f aca="false">S70+I70/$G$11</f>
        <v>480640.384929197</v>
      </c>
      <c r="T71" s="20" t="n">
        <f aca="false">I70/$G$11</f>
        <v>16335.5208718203</v>
      </c>
      <c r="U71" s="19" t="n">
        <f aca="false">SUM(F71:Q71) +S71</f>
        <v>10896939.0708947</v>
      </c>
    </row>
    <row r="72" customFormat="false" ht="13.8" hidden="false" customHeight="false" outlineLevel="0" collapsed="false">
      <c r="B72" s="14" t="n">
        <v>44056</v>
      </c>
      <c r="C72" s="14" t="s">
        <v>61</v>
      </c>
      <c r="D72" s="14" t="s">
        <v>62</v>
      </c>
      <c r="E72" s="15" t="n">
        <v>36</v>
      </c>
      <c r="F72" s="19" t="n">
        <f aca="false">F71-$G$8*(H71+I71)*F71/$G$18</f>
        <v>9256355.71439285</v>
      </c>
      <c r="G72" s="19" t="n">
        <f aca="false">G71+$G$8*(H71+I71)*F71/$G$18 -G71/$G$9</f>
        <v>87015.433782718</v>
      </c>
      <c r="H72" s="25" t="n">
        <f aca="false">H71+($G$12*$G$24*G71)/$G$9 -H71/$G$10</f>
        <v>618.333450810739</v>
      </c>
      <c r="I72" s="25" t="n">
        <f aca="false">I71+((1-$G$12*$G$24)*G71)/$G$9 -I71/$G$11</f>
        <v>91157.1895585793</v>
      </c>
      <c r="J72" s="25" t="n">
        <f aca="false">J71+I71/$G$11</f>
        <v>497096.244895777</v>
      </c>
      <c r="K72" s="25" t="n">
        <f aca="false">K71 + ($G$25*H71)/$G$10 - K71/$G$15</f>
        <v>10121.7585984443</v>
      </c>
      <c r="L72" s="25" t="n">
        <f aca="false">L71 + ($G$26*H71)/$G$10 - L71/$G$16</f>
        <v>5482.43818101805</v>
      </c>
      <c r="M72" s="26" t="n">
        <f aca="false">M71 + K71/$G$15</f>
        <v>130558.200145036</v>
      </c>
      <c r="N72" s="25" t="n">
        <f aca="false">N71+L71/$G$16</f>
        <v>21594.6869947593</v>
      </c>
      <c r="O72" s="25" t="n">
        <f aca="false">K72+L72</f>
        <v>15604.1967794623</v>
      </c>
      <c r="P72" s="18" t="n">
        <f aca="false">M72+N72+O72</f>
        <v>167757.083919258</v>
      </c>
      <c r="Q72" s="19" t="n">
        <f aca="false">Q71 +H71/$G$10</f>
        <v>132770.083919258</v>
      </c>
      <c r="R72" s="27" t="n">
        <f aca="false">H71/$G$10</f>
        <v>186.120264673657</v>
      </c>
      <c r="S72" s="15" t="n">
        <f aca="false">S71+I71/$G$11</f>
        <v>497096.244895777</v>
      </c>
      <c r="T72" s="20" t="n">
        <f aca="false">I71/$G$11</f>
        <v>16455.8599665802</v>
      </c>
      <c r="U72" s="19" t="n">
        <f aca="false">SUM(F72:Q72) +S72</f>
        <v>10913227.6095138</v>
      </c>
    </row>
    <row r="73" customFormat="false" ht="13.8" hidden="false" customHeight="false" outlineLevel="0" collapsed="false">
      <c r="B73" s="14" t="n">
        <v>44057</v>
      </c>
      <c r="C73" s="14" t="s">
        <v>61</v>
      </c>
      <c r="D73" s="14" t="s">
        <v>62</v>
      </c>
      <c r="E73" s="15" t="n">
        <v>37</v>
      </c>
      <c r="F73" s="19" t="n">
        <f aca="false">F72-$G$8*(H72+I72)*F72/$G$18</f>
        <v>9238431.11908033</v>
      </c>
      <c r="G73" s="19" t="n">
        <f aca="false">G72+$G$8*(H72+I72)*F72/$G$18 -G72/$G$9</f>
        <v>87536.9423386959</v>
      </c>
      <c r="H73" s="25" t="n">
        <f aca="false">H72+($G$12*$G$24*G72)/$G$9 -H72/$G$10</f>
        <v>622.393632159767</v>
      </c>
      <c r="I73" s="25" t="n">
        <f aca="false">I72+((1-$G$12*$G$24)*G72)/$G$9 -I72/$G$11</f>
        <v>91794.8078956047</v>
      </c>
      <c r="J73" s="25" t="n">
        <f aca="false">J72+I72/$G$11</f>
        <v>513670.279360973</v>
      </c>
      <c r="K73" s="25" t="n">
        <f aca="false">K72 + ($G$25*H72)/$G$10 - K72/$G$15</f>
        <v>9770.9317348375</v>
      </c>
      <c r="L73" s="25" t="n">
        <f aca="false">L72 + ($G$26*H72)/$G$10 - L72/$G$16</f>
        <v>5319.35278566921</v>
      </c>
      <c r="M73" s="26" t="n">
        <f aca="false">M72 + K72/$G$15</f>
        <v>131040.188649724</v>
      </c>
      <c r="N73" s="25" t="n">
        <f aca="false">N72+L72/$G$16</f>
        <v>21813.9845220001</v>
      </c>
      <c r="O73" s="25" t="n">
        <f aca="false">K73+L73</f>
        <v>15090.2845205067</v>
      </c>
      <c r="P73" s="18" t="n">
        <f aca="false">M73+N73+O73</f>
        <v>167944.457692231</v>
      </c>
      <c r="Q73" s="19" t="n">
        <f aca="false">Q72 +H72/$G$10</f>
        <v>132957.457692231</v>
      </c>
      <c r="R73" s="27" t="n">
        <f aca="false">H72/$G$10</f>
        <v>187.373772972951</v>
      </c>
      <c r="S73" s="15" t="n">
        <f aca="false">S72+I72/$G$11</f>
        <v>513670.279360973</v>
      </c>
      <c r="T73" s="20" t="n">
        <f aca="false">I72/$G$11</f>
        <v>16574.0344651962</v>
      </c>
      <c r="U73" s="19" t="n">
        <f aca="false">SUM(F73:Q73) +S73</f>
        <v>10929662.4792659</v>
      </c>
    </row>
    <row r="74" customFormat="false" ht="15" hidden="false" customHeight="false" outlineLevel="0" collapsed="false">
      <c r="B74" s="29" t="n">
        <v>44058</v>
      </c>
      <c r="C74" s="14" t="s">
        <v>61</v>
      </c>
      <c r="D74" s="14" t="s">
        <v>62</v>
      </c>
      <c r="E74" s="30" t="n">
        <v>38</v>
      </c>
      <c r="F74" s="31" t="n">
        <f aca="false">F73-$G$8*(H73+I73)*F73/$G$18</f>
        <v>9220416.1511241</v>
      </c>
      <c r="G74" s="31" t="n">
        <f aca="false">G73+$G$8*(H73+I73)*F73/$G$18 -G73/$G$9</f>
        <v>88044.5218271907</v>
      </c>
      <c r="H74" s="25" t="n">
        <f aca="false">H73+($G$12*$G$24*G73)/$G$9 -H73/$G$10</f>
        <v>626.370774347393</v>
      </c>
      <c r="I74" s="25" t="n">
        <f aca="false">I73+((1-$G$12*$G$24)*G73)/$G$9 -I73/$G$11</f>
        <v>92419.6500182706</v>
      </c>
      <c r="J74" s="25" t="n">
        <f aca="false">J73+I73/$G$11</f>
        <v>530360.244432901</v>
      </c>
      <c r="K74" s="25" t="n">
        <f aca="false">K73 + ($G$25*H73)/$G$10 - K73/$G$15</f>
        <v>9437.67216294407</v>
      </c>
      <c r="L74" s="25" t="n">
        <f aca="false">L73 + ($G$26*H73)/$G$10 - L73/$G$16</f>
        <v>5163.15991352969</v>
      </c>
      <c r="M74" s="26" t="n">
        <f aca="false">M73 + K73/$G$15</f>
        <v>131505.471113288</v>
      </c>
      <c r="N74" s="25" t="n">
        <f aca="false">N73+L73/$G$16</f>
        <v>22026.7586334268</v>
      </c>
      <c r="O74" s="25" t="n">
        <f aca="false">K74+L74</f>
        <v>14600.8320764738</v>
      </c>
      <c r="P74" s="18" t="n">
        <f aca="false">M74+N74+O74</f>
        <v>168133.061823188</v>
      </c>
      <c r="Q74" s="31" t="n">
        <f aca="false">Q73 +H73/$G$10</f>
        <v>133146.061823188</v>
      </c>
      <c r="R74" s="32" t="n">
        <f aca="false">H73/$G$10</f>
        <v>188.604130957505</v>
      </c>
      <c r="S74" s="30" t="n">
        <f aca="false">S73+I73/$G$11</f>
        <v>530360.244432901</v>
      </c>
      <c r="T74" s="20" t="n">
        <f aca="false">I73/$G$11</f>
        <v>16689.9650719281</v>
      </c>
      <c r="U74" s="31" t="n">
        <f aca="false">SUM(F74:Q74) +S74</f>
        <v>10946240.2001558</v>
      </c>
    </row>
    <row r="75" customFormat="false" ht="13.8" hidden="false" customHeight="false" outlineLevel="0" collapsed="false">
      <c r="B75" s="14" t="n">
        <v>44059</v>
      </c>
      <c r="C75" s="14" t="s">
        <v>61</v>
      </c>
      <c r="D75" s="14" t="s">
        <v>62</v>
      </c>
      <c r="E75" s="15" t="n">
        <v>39</v>
      </c>
      <c r="F75" s="19" t="n">
        <f aca="false">F74-$G$8*(H74+I74)*F74/$G$18</f>
        <v>9202313.97512961</v>
      </c>
      <c r="G75" s="19" t="n">
        <f aca="false">G74+$G$8*(H74+I74)*F74/$G$18 -G74/$G$9</f>
        <v>88537.7934562398</v>
      </c>
      <c r="H75" s="25" t="n">
        <f aca="false">H74+($G$12*$G$24*G74)/$G$9 -H74/$G$10</f>
        <v>630.259396807397</v>
      </c>
      <c r="I75" s="25" t="n">
        <f aca="false">I74+((1-$G$12*$G$24)*G74)/$G$9 -I74/$G$11</f>
        <v>93031.2837050943</v>
      </c>
      <c r="J75" s="25" t="n">
        <f aca="false">J74+I74/$G$11</f>
        <v>547163.817163496</v>
      </c>
      <c r="K75" s="25" t="n">
        <f aca="false">K74 + ($G$25*H74)/$G$10 - K74/$G$15</f>
        <v>9121.12573069575</v>
      </c>
      <c r="L75" s="25" t="n">
        <f aca="false">L74 + ($G$26*H74)/$G$10 - L74/$G$16</f>
        <v>5013.57631465645</v>
      </c>
      <c r="M75" s="26" t="n">
        <f aca="false">M74 + K74/$G$15</f>
        <v>131954.884073428</v>
      </c>
      <c r="N75" s="25" t="n">
        <f aca="false">N74+L74/$G$16</f>
        <v>22233.285029968</v>
      </c>
      <c r="O75" s="25" t="n">
        <f aca="false">K75+L75</f>
        <v>14134.7020453522</v>
      </c>
      <c r="P75" s="18" t="n">
        <f aca="false">M75+N75+O75</f>
        <v>168322.871148748</v>
      </c>
      <c r="Q75" s="19" t="n">
        <f aca="false">Q74 +H74/$G$10</f>
        <v>133335.871148748</v>
      </c>
      <c r="R75" s="27" t="n">
        <f aca="false">H74/$G$10</f>
        <v>189.809325559816</v>
      </c>
      <c r="S75" s="15" t="n">
        <f aca="false">S74+I74/$G$11</f>
        <v>547163.817163496</v>
      </c>
      <c r="T75" s="20" t="n">
        <f aca="false">I74/$G$11</f>
        <v>16803.5727305947</v>
      </c>
      <c r="U75" s="19" t="n">
        <f aca="false">SUM(F75:Q75) +S75</f>
        <v>10962957.2615063</v>
      </c>
    </row>
    <row r="76" customFormat="false" ht="13.8" hidden="false" customHeight="false" outlineLevel="0" collapsed="false">
      <c r="B76" s="14" t="n">
        <v>44060</v>
      </c>
      <c r="C76" s="14" t="s">
        <v>61</v>
      </c>
      <c r="D76" s="14" t="s">
        <v>62</v>
      </c>
      <c r="E76" s="15" t="n">
        <v>40</v>
      </c>
      <c r="F76" s="19" t="n">
        <f aca="false">F75-$G$8*(H75+I75)*F75/$G$18</f>
        <v>9184127.82336952</v>
      </c>
      <c r="G76" s="19" t="n">
        <f aca="false">G75+$G$8*(H75+I75)*F75/$G$18 -G75/$G$9</f>
        <v>89016.3865250892</v>
      </c>
      <c r="H76" s="25" t="n">
        <f aca="false">H75+($G$12*$G$24*G75)/$G$9 -H75/$G$10</f>
        <v>634.054846408882</v>
      </c>
      <c r="I76" s="25" t="n">
        <f aca="false">I75+((1-$G$12*$G$24)*G75)/$G$9 -I75/$G$11</f>
        <v>93629.2803952668</v>
      </c>
      <c r="J76" s="25" t="n">
        <f aca="false">J75+I75/$G$11</f>
        <v>564078.596018967</v>
      </c>
      <c r="K76" s="25" t="n">
        <f aca="false">K75 + ($G$25*H75)/$G$10 - K75/$G$15</f>
        <v>8820.47779738799</v>
      </c>
      <c r="L76" s="25" t="n">
        <f aca="false">L75 + ($G$26*H75)/$G$10 - L75/$G$16</f>
        <v>4870.32957087086</v>
      </c>
      <c r="M76" s="26" t="n">
        <f aca="false">M75 + K75/$G$15</f>
        <v>132389.223393937</v>
      </c>
      <c r="N76" s="25" t="n">
        <f aca="false">N75+L75/$G$16</f>
        <v>22433.8280825543</v>
      </c>
      <c r="O76" s="25" t="n">
        <f aca="false">K76+L76</f>
        <v>13690.8073682589</v>
      </c>
      <c r="P76" s="18" t="n">
        <f aca="false">M76+N76+O76</f>
        <v>168513.85884475</v>
      </c>
      <c r="Q76" s="19" t="n">
        <f aca="false">Q75 +H75/$G$10</f>
        <v>133526.85884475</v>
      </c>
      <c r="R76" s="27" t="n">
        <f aca="false">H75/$G$10</f>
        <v>190.987696002241</v>
      </c>
      <c r="S76" s="15" t="n">
        <f aca="false">S75+I75/$G$11</f>
        <v>564078.596018967</v>
      </c>
      <c r="T76" s="20" t="n">
        <f aca="false">I75/$G$11</f>
        <v>16914.7788554717</v>
      </c>
      <c r="U76" s="19" t="n">
        <f aca="false">SUM(F76:Q76) +S76</f>
        <v>10979810.1210767</v>
      </c>
    </row>
    <row r="77" customFormat="false" ht="13.8" hidden="false" customHeight="false" outlineLevel="0" collapsed="false">
      <c r="B77" s="14" t="n">
        <v>44061</v>
      </c>
      <c r="C77" s="14" t="s">
        <v>61</v>
      </c>
      <c r="D77" s="14" t="s">
        <v>62</v>
      </c>
      <c r="E77" s="15" t="n">
        <v>41</v>
      </c>
      <c r="F77" s="19" t="n">
        <f aca="false">F76-$G$8*(H76+I76)*F76/$G$18</f>
        <v>9165860.99379927</v>
      </c>
      <c r="G77" s="19" t="n">
        <f aca="false">G76+$G$8*(H76+I76)*F76/$G$18 -G76/$G$9</f>
        <v>89479.9387903134</v>
      </c>
      <c r="H77" s="25" t="n">
        <f aca="false">H76+($G$12*$G$24*G76)/$G$9 -H76/$G$10</f>
        <v>637.753064518963</v>
      </c>
      <c r="I77" s="25" t="n">
        <f aca="false">I76+((1-$G$12*$G$24)*G76)/$G$9 -I76/$G$11</f>
        <v>94213.2161235173</v>
      </c>
      <c r="J77" s="25" t="n">
        <f aca="false">J76+I76/$G$11</f>
        <v>581102.10154538</v>
      </c>
      <c r="K77" s="25" t="n">
        <f aca="false">K76 + ($G$25*H76)/$G$10 - K76/$G$15</f>
        <v>8534.951527703</v>
      </c>
      <c r="L77" s="25" t="n">
        <f aca="false">L76 + ($G$26*H76)/$G$10 - L76/$G$16</f>
        <v>4733.15773770957</v>
      </c>
      <c r="M77" s="26" t="n">
        <f aca="false">M76 + K76/$G$15</f>
        <v>132809.246146194</v>
      </c>
      <c r="N77" s="25" t="n">
        <f aca="false">N76+L76/$G$16</f>
        <v>22628.6412653891</v>
      </c>
      <c r="O77" s="25" t="n">
        <f aca="false">K77+L77</f>
        <v>13268.1092654126</v>
      </c>
      <c r="P77" s="18" t="n">
        <f aca="false">M77+N77+O77</f>
        <v>168705.996676995</v>
      </c>
      <c r="Q77" s="19" t="n">
        <f aca="false">Q76 +H76/$G$10</f>
        <v>133718.996676996</v>
      </c>
      <c r="R77" s="27" t="n">
        <f aca="false">H76/$G$10</f>
        <v>192.137832245116</v>
      </c>
      <c r="S77" s="15" t="n">
        <f aca="false">S76+I76/$G$11</f>
        <v>581102.10154538</v>
      </c>
      <c r="T77" s="20" t="n">
        <f aca="false">I76/$G$11</f>
        <v>17023.5055264121</v>
      </c>
      <c r="U77" s="19" t="n">
        <f aca="false">SUM(F77:Q77) +S77</f>
        <v>10996795.2041648</v>
      </c>
    </row>
    <row r="78" customFormat="false" ht="13.8" hidden="false" customHeight="false" outlineLevel="0" collapsed="false">
      <c r="B78" s="14" t="n">
        <v>44062</v>
      </c>
      <c r="C78" s="14" t="s">
        <v>61</v>
      </c>
      <c r="D78" s="14" t="s">
        <v>62</v>
      </c>
      <c r="E78" s="15" t="n">
        <v>42</v>
      </c>
      <c r="F78" s="19" t="n">
        <f aca="false">F77-$G$8*(H77+I77)*F77/$G$18</f>
        <v>9147516.84794661</v>
      </c>
      <c r="G78" s="19" t="n">
        <f aca="false">G77+$G$8*(H77+I77)*F77/$G$18 -G77/$G$9</f>
        <v>89928.0968849194</v>
      </c>
      <c r="H78" s="25" t="n">
        <f aca="false">H77+($G$12*$G$24*G77)/$G$9 -H77/$G$10</f>
        <v>641.350425457966</v>
      </c>
      <c r="I78" s="25" t="n">
        <f aca="false">I77+((1-$G$12*$G$24)*G77)/$G$9 -I77/$G$11</f>
        <v>94782.67235742</v>
      </c>
      <c r="J78" s="25" t="n">
        <f aca="false">J77+I77/$G$11</f>
        <v>598231.777204201</v>
      </c>
      <c r="K78" s="25" t="n">
        <f aca="false">K77 + ($G$25*H77)/$G$10 - K77/$G$15</f>
        <v>8263.80621755883</v>
      </c>
      <c r="L78" s="25" t="n">
        <f aca="false">L77 + ($G$26*H77)/$G$10 - L77/$G$16</f>
        <v>4601.80897952109</v>
      </c>
      <c r="M78" s="26" t="n">
        <f aca="false">M77 + K77/$G$15</f>
        <v>133215.672409418</v>
      </c>
      <c r="N78" s="25" t="n">
        <f aca="false">N77+L77/$G$16</f>
        <v>22817.9675748975</v>
      </c>
      <c r="O78" s="25" t="n">
        <f aca="false">K78+L78</f>
        <v>12865.6151970799</v>
      </c>
      <c r="P78" s="18" t="n">
        <f aca="false">M78+N78+O78</f>
        <v>168899.255181395</v>
      </c>
      <c r="Q78" s="19" t="n">
        <f aca="false">Q77 +H77/$G$10</f>
        <v>133912.255181395</v>
      </c>
      <c r="R78" s="27" t="n">
        <f aca="false">H77/$G$10</f>
        <v>193.258504399686</v>
      </c>
      <c r="S78" s="15" t="n">
        <f aca="false">S77+I77/$G$11</f>
        <v>598231.777204201</v>
      </c>
      <c r="T78" s="20" t="n">
        <f aca="false">I77/$G$11</f>
        <v>17129.6756588213</v>
      </c>
      <c r="U78" s="19" t="n">
        <f aca="false">SUM(F78:Q78) +S78</f>
        <v>11013908.9027641</v>
      </c>
    </row>
    <row r="79" customFormat="false" ht="13.8" hidden="false" customHeight="false" outlineLevel="0" collapsed="false">
      <c r="B79" s="14" t="n">
        <v>44063</v>
      </c>
      <c r="C79" s="14" t="s">
        <v>61</v>
      </c>
      <c r="D79" s="14" t="s">
        <v>62</v>
      </c>
      <c r="E79" s="15" t="n">
        <v>43</v>
      </c>
      <c r="F79" s="19" t="n">
        <f aca="false">F78-$G$8*(H78+I78)*F78/$G$18</f>
        <v>9129098.80868278</v>
      </c>
      <c r="G79" s="19" t="n">
        <f aca="false">G78+$G$8*(H78+I78)*F78/$G$18 -G78/$G$9</f>
        <v>90360.5167717556</v>
      </c>
      <c r="H79" s="25" t="n">
        <f aca="false">H78+($G$12*$G$24*G78)/$G$9 -H78/$G$10</f>
        <v>644.843624829648</v>
      </c>
      <c r="I79" s="25" t="n">
        <f aca="false">I78+((1-$G$12*$G$24)*G78)/$G$9 -I78/$G$11</f>
        <v>95337.2367653625</v>
      </c>
      <c r="J79" s="25" t="n">
        <f aca="false">J78+I78/$G$11</f>
        <v>615464.990360096</v>
      </c>
      <c r="K79" s="25" t="n">
        <f aca="false">K78 + ($G$25*H78)/$G$10 - K78/$G$15</f>
        <v>8006.33566541291</v>
      </c>
      <c r="L79" s="25" t="n">
        <f aca="false">L78 + ($G$26*H78)/$G$10 - L78/$G$16</f>
        <v>4476.04120447279</v>
      </c>
      <c r="M79" s="26" t="n">
        <f aca="false">M78 + K78/$G$15</f>
        <v>133609.186991206</v>
      </c>
      <c r="N79" s="25" t="n">
        <f aca="false">N78+L78/$G$16</f>
        <v>23002.0399340783</v>
      </c>
      <c r="O79" s="25" t="n">
        <f aca="false">K79+L79</f>
        <v>12482.3768698857</v>
      </c>
      <c r="P79" s="18" t="n">
        <f aca="false">M79+N79+O79</f>
        <v>169093.60379517</v>
      </c>
      <c r="Q79" s="19" t="n">
        <f aca="false">Q78 +H78/$G$10</f>
        <v>134106.60379517</v>
      </c>
      <c r="R79" s="27" t="n">
        <f aca="false">H78/$G$10</f>
        <v>194.348613775141</v>
      </c>
      <c r="S79" s="15" t="n">
        <f aca="false">S78+I78/$G$11</f>
        <v>615464.990360096</v>
      </c>
      <c r="T79" s="20" t="n">
        <f aca="false">I78/$G$11</f>
        <v>17233.2131558945</v>
      </c>
      <c r="U79" s="19" t="n">
        <f aca="false">SUM(F79:Q79) +S79</f>
        <v>11031147.5748203</v>
      </c>
    </row>
    <row r="80" customFormat="false" ht="13.8" hidden="false" customHeight="false" outlineLevel="0" collapsed="false">
      <c r="B80" s="14" t="n">
        <v>44064</v>
      </c>
      <c r="C80" s="14" t="s">
        <v>61</v>
      </c>
      <c r="D80" s="14" t="s">
        <v>62</v>
      </c>
      <c r="E80" s="15" t="n">
        <v>44</v>
      </c>
      <c r="F80" s="19" t="n">
        <f aca="false">F79-$G$8*(H79+I79)*F79/$G$18</f>
        <v>9110610.35788257</v>
      </c>
      <c r="G80" s="19" t="n">
        <f aca="false">G79+$G$8*(H79+I79)*F79/$G$18 -G79/$G$9</f>
        <v>90776.8642176239</v>
      </c>
      <c r="H80" s="25" t="n">
        <f aca="false">H79+($G$12*$G$24*G79)/$G$9 -H79/$G$10</f>
        <v>648.229602688223</v>
      </c>
      <c r="I80" s="25" t="n">
        <f aca="false">I79+((1-$G$12*$G$24)*G79)/$G$9 -I79/$G$11</f>
        <v>95876.503934568</v>
      </c>
      <c r="J80" s="25" t="n">
        <f aca="false">J79+I79/$G$11</f>
        <v>632799.033408343</v>
      </c>
      <c r="K80" s="25" t="n">
        <f aca="false">K79 + ($G$25*H79)/$G$10 - K79/$G$15</f>
        <v>7761.86659743504</v>
      </c>
      <c r="L80" s="25" t="n">
        <f aca="false">L79 + ($G$26*H79)/$G$10 - L79/$G$16</f>
        <v>4355.62170400566</v>
      </c>
      <c r="M80" s="26" t="n">
        <f aca="false">M79 + K79/$G$15</f>
        <v>133990.441070512</v>
      </c>
      <c r="N80" s="25" t="n">
        <f aca="false">N79+L79/$G$16</f>
        <v>23181.0815822572</v>
      </c>
      <c r="O80" s="25" t="n">
        <f aca="false">K80+L80</f>
        <v>12117.4883014407</v>
      </c>
      <c r="P80" s="18" t="n">
        <f aca="false">M80+N80+O80</f>
        <v>169289.01095421</v>
      </c>
      <c r="Q80" s="19" t="n">
        <f aca="false">Q79 +H79/$G$10</f>
        <v>134302.01095421</v>
      </c>
      <c r="R80" s="27" t="n">
        <f aca="false">H79/$G$10</f>
        <v>195.407159039287</v>
      </c>
      <c r="S80" s="15" t="n">
        <f aca="false">S79+I79/$G$11</f>
        <v>632799.033408343</v>
      </c>
      <c r="T80" s="20" t="n">
        <f aca="false">I79/$G$11</f>
        <v>17334.0430482477</v>
      </c>
      <c r="U80" s="19" t="n">
        <f aca="false">SUM(F80:Q80) +S80</f>
        <v>11048507.5436182</v>
      </c>
    </row>
    <row r="81" customFormat="false" ht="13.8" hidden="false" customHeight="false" outlineLevel="0" collapsed="false">
      <c r="B81" s="14" t="n">
        <v>44065</v>
      </c>
      <c r="C81" s="14" t="s">
        <v>61</v>
      </c>
      <c r="D81" s="14" t="s">
        <v>62</v>
      </c>
      <c r="E81" s="15" t="n">
        <v>45</v>
      </c>
      <c r="F81" s="19" t="n">
        <f aca="false">F80-$G$8*(H80+I80)*F80/$G$18</f>
        <v>9092055.03397856</v>
      </c>
      <c r="G81" s="19" t="n">
        <f aca="false">G80+$G$8*(H80+I80)*F80/$G$18 -G80/$G$9</f>
        <v>91176.8152780988</v>
      </c>
      <c r="H81" s="25" t="n">
        <f aca="false">H80+($G$12*$G$24*G80)/$G$9 -H80/$G$10</f>
        <v>651.50549103117</v>
      </c>
      <c r="I81" s="25" t="n">
        <f aca="false">I80+((1-$G$12*$G$24)*G80)/$G$9 -I80/$G$11</f>
        <v>96400.0760523471</v>
      </c>
      <c r="J81" s="25" t="n">
        <f aca="false">J80+I80/$G$11</f>
        <v>650231.12503281</v>
      </c>
      <c r="K81" s="25" t="n">
        <f aca="false">K80 + ($G$25*H80)/$G$10 - K80/$G$15</f>
        <v>7529.75715137416</v>
      </c>
      <c r="L81" s="25" t="n">
        <f aca="false">L80 + ($G$26*H80)/$G$10 - L80/$G$16</f>
        <v>4240.32679972618</v>
      </c>
      <c r="M81" s="26" t="n">
        <f aca="false">M80 + K80/$G$15</f>
        <v>134360.053765628</v>
      </c>
      <c r="N81" s="25" t="n">
        <f aca="false">N80+L80/$G$16</f>
        <v>23355.3064504175</v>
      </c>
      <c r="O81" s="25" t="n">
        <f aca="false">K81+L81</f>
        <v>11770.0839511003</v>
      </c>
      <c r="P81" s="18" t="n">
        <f aca="false">M81+N81+O81</f>
        <v>169485.444167145</v>
      </c>
      <c r="Q81" s="19" t="n">
        <f aca="false">Q80 +H80/$G$10</f>
        <v>134498.444167146</v>
      </c>
      <c r="R81" s="27" t="n">
        <f aca="false">H80/$G$10</f>
        <v>196.433212935825</v>
      </c>
      <c r="S81" s="15" t="n">
        <f aca="false">S80+I80/$G$11</f>
        <v>650231.12503281</v>
      </c>
      <c r="T81" s="20" t="n">
        <f aca="false">I80/$G$11</f>
        <v>17432.0916244669</v>
      </c>
      <c r="U81" s="19" t="n">
        <f aca="false">SUM(F81:Q81) +S81</f>
        <v>11065985.0973182</v>
      </c>
    </row>
    <row r="82" customFormat="false" ht="13.8" hidden="false" customHeight="false" outlineLevel="0" collapsed="false">
      <c r="B82" s="14" t="n">
        <v>44066</v>
      </c>
      <c r="C82" s="14" t="s">
        <v>61</v>
      </c>
      <c r="D82" s="14" t="s">
        <v>62</v>
      </c>
      <c r="E82" s="15" t="n">
        <v>46</v>
      </c>
      <c r="F82" s="19" t="n">
        <f aca="false">F81-$G$8*(H81+I81)*F81/$G$18</f>
        <v>9073436.42941544</v>
      </c>
      <c r="G82" s="19" t="n">
        <f aca="false">G81+$G$8*(H81+I81)*F81/$G$18 -G81/$G$9</f>
        <v>91560.0567855999</v>
      </c>
      <c r="H82" s="25" t="n">
        <f aca="false">H81+($G$12*$G$24*G81)/$G$9 -H81/$G$10</f>
        <v>654.668578269906</v>
      </c>
      <c r="I82" s="25" t="n">
        <f aca="false">I81+((1-$G$12*$G$24)*G81)/$G$9 -I81/$G$11</f>
        <v>96907.5635593829</v>
      </c>
      <c r="J82" s="25" t="n">
        <f aca="false">J81+I81/$G$11</f>
        <v>667758.411587782</v>
      </c>
      <c r="K82" s="25" t="n">
        <f aca="false">K81 + ($G$25*H81)/$G$10 - K81/$G$15</f>
        <v>7309.39542148417</v>
      </c>
      <c r="L82" s="25" t="n">
        <f aca="false">L81 + ($G$26*H81)/$G$10 - L81/$G$16</f>
        <v>4129.94149964906</v>
      </c>
      <c r="M82" s="26" t="n">
        <f aca="false">M81 + K81/$G$15</f>
        <v>134718.613629979</v>
      </c>
      <c r="N82" s="25" t="n">
        <f aca="false">N81+L81/$G$16</f>
        <v>23524.9195224065</v>
      </c>
      <c r="O82" s="25" t="n">
        <f aca="false">K82+L82</f>
        <v>11439.3369211332</v>
      </c>
      <c r="P82" s="18" t="n">
        <f aca="false">M82+N82+O82</f>
        <v>169682.870073518</v>
      </c>
      <c r="Q82" s="19" t="n">
        <f aca="false">Q81 +H81/$G$10</f>
        <v>134695.870073519</v>
      </c>
      <c r="R82" s="27" t="n">
        <f aca="false">H81/$G$10</f>
        <v>197.425906373082</v>
      </c>
      <c r="S82" s="15" t="n">
        <f aca="false">S81+I81/$G$11</f>
        <v>667758.411587782</v>
      </c>
      <c r="T82" s="20" t="n">
        <f aca="false">I81/$G$11</f>
        <v>17527.2865549722</v>
      </c>
      <c r="U82" s="19" t="n">
        <f aca="false">SUM(F82:Q82) +S82</f>
        <v>11083576.4886559</v>
      </c>
    </row>
    <row r="83" customFormat="false" ht="13.8" hidden="false" customHeight="false" outlineLevel="0" collapsed="false">
      <c r="B83" s="14" t="n">
        <v>44067</v>
      </c>
      <c r="C83" s="14" t="s">
        <v>61</v>
      </c>
      <c r="D83" s="14" t="s">
        <v>62</v>
      </c>
      <c r="E83" s="15" t="n">
        <v>47</v>
      </c>
      <c r="F83" s="19" t="n">
        <f aca="false">F82-$G$8*(H82+I82)*F82/$G$18</f>
        <v>9054758.18800885</v>
      </c>
      <c r="G83" s="19" t="n">
        <f aca="false">G82+$G$8*(H82+I82)*F82/$G$18 -G82/$G$9</f>
        <v>91926.2868350713</v>
      </c>
      <c r="H83" s="25" t="n">
        <f aca="false">H82+($G$12*$G$24*G82)/$G$9 -H82/$G$10</f>
        <v>657.716285540678</v>
      </c>
      <c r="I83" s="25" t="n">
        <f aca="false">I82+((1-$G$12*$G$24)*G82)/$G$9 -I82/$G$11</f>
        <v>97398.5857807776</v>
      </c>
      <c r="J83" s="25" t="n">
        <f aca="false">J82+I82/$G$11</f>
        <v>685377.968598579</v>
      </c>
      <c r="K83" s="25" t="n">
        <f aca="false">K82 + ($G$25*H82)/$G$10 - K82/$G$15</f>
        <v>7100.19806520235</v>
      </c>
      <c r="L83" s="25" t="n">
        <f aca="false">L82 + ($G$26*H82)/$G$10 - L82/$G$16</f>
        <v>4024.25916496036</v>
      </c>
      <c r="M83" s="26" t="n">
        <f aca="false">M82 + K82/$G$15</f>
        <v>135066.680078621</v>
      </c>
      <c r="N83" s="25" t="n">
        <f aca="false">N82+L82/$G$16</f>
        <v>23690.1171823925</v>
      </c>
      <c r="O83" s="25" t="n">
        <f aca="false">K83+L83</f>
        <v>11124.4572301627</v>
      </c>
      <c r="P83" s="18" t="n">
        <f aca="false">M83+N83+O83</f>
        <v>169881.254491176</v>
      </c>
      <c r="Q83" s="19" t="n">
        <f aca="false">Q82 +H82/$G$10</f>
        <v>134894.254491176</v>
      </c>
      <c r="R83" s="27" t="n">
        <f aca="false">H82/$G$10</f>
        <v>198.384417657547</v>
      </c>
      <c r="S83" s="15" t="n">
        <f aca="false">S82+I82/$G$11</f>
        <v>685377.968598579</v>
      </c>
      <c r="T83" s="20" t="n">
        <f aca="false">I82/$G$11</f>
        <v>17619.5570107969</v>
      </c>
      <c r="U83" s="19" t="n">
        <f aca="false">SUM(F83:Q83) +S83</f>
        <v>11101277.9348111</v>
      </c>
    </row>
    <row r="84" customFormat="false" ht="13.8" hidden="false" customHeight="false" outlineLevel="0" collapsed="false">
      <c r="A84" s="33"/>
      <c r="B84" s="14" t="n">
        <v>44068</v>
      </c>
      <c r="C84" s="14" t="s">
        <v>61</v>
      </c>
      <c r="D84" s="14" t="s">
        <v>62</v>
      </c>
      <c r="E84" s="15" t="n">
        <v>48</v>
      </c>
      <c r="F84" s="19" t="n">
        <f aca="false">F83-$G$8*(H83+I83)*F83/$G$18</f>
        <v>9036024.00221401</v>
      </c>
      <c r="G84" s="19" t="n">
        <f aca="false">G83+$G$8*(H83+I83)*F83/$G$18 -G83/$G$9</f>
        <v>92275.2152628973</v>
      </c>
      <c r="H84" s="25" t="n">
        <f aca="false">H83+($G$12*$G$24*G83)/$G$9 -H83/$G$10</f>
        <v>660.646151262478</v>
      </c>
      <c r="I84" s="25" t="n">
        <f aca="false">I83+((1-$G$12*$G$24)*G83)/$G$9 -I83/$G$11</f>
        <v>97872.7715384315</v>
      </c>
      <c r="J84" s="25" t="n">
        <f aca="false">J83+I83/$G$11</f>
        <v>703086.802376902</v>
      </c>
      <c r="K84" s="25" t="n">
        <f aca="false">K83 + ($G$25*H83)/$G$10 - K83/$G$15</f>
        <v>6901.60897115156</v>
      </c>
      <c r="L84" s="25" t="n">
        <f aca="false">L83 + ($G$26*H83)/$G$10 - L83/$G$16</f>
        <v>3923.08118795655</v>
      </c>
      <c r="M84" s="26" t="n">
        <f aca="false">M83 + K83/$G$15</f>
        <v>135404.784748392</v>
      </c>
      <c r="N84" s="25" t="n">
        <f aca="false">N83+L83/$G$16</f>
        <v>23851.0875489909</v>
      </c>
      <c r="O84" s="25" t="n">
        <f aca="false">K84+L84</f>
        <v>10824.6901591081</v>
      </c>
      <c r="P84" s="18" t="n">
        <f aca="false">M84+N84+O84</f>
        <v>170080.562456491</v>
      </c>
      <c r="Q84" s="19" t="n">
        <f aca="false">Q83 +H83/$G$10</f>
        <v>135093.562456491</v>
      </c>
      <c r="R84" s="27" t="n">
        <f aca="false">H83/$G$10</f>
        <v>199.307965315357</v>
      </c>
      <c r="S84" s="15" t="n">
        <f aca="false">S83+I83/$G$11</f>
        <v>703086.802376902</v>
      </c>
      <c r="T84" s="20" t="n">
        <f aca="false">I83/$G$11</f>
        <v>17708.8337783232</v>
      </c>
      <c r="U84" s="19" t="n">
        <f aca="false">SUM(F84:Q84) +S84</f>
        <v>11119085.617449</v>
      </c>
    </row>
    <row r="85" customFormat="false" ht="13.8" hidden="false" customHeight="false" outlineLevel="0" collapsed="false">
      <c r="A85" s="33"/>
      <c r="B85" s="14" t="n">
        <v>44069</v>
      </c>
      <c r="C85" s="14" t="s">
        <v>61</v>
      </c>
      <c r="D85" s="14" t="s">
        <v>62</v>
      </c>
      <c r="E85" s="15" t="n">
        <v>49</v>
      </c>
      <c r="F85" s="19" t="n">
        <f aca="false">F84-$G$8*(H84+I84)*F84/$G$18</f>
        <v>9017237.61030874</v>
      </c>
      <c r="G85" s="19" t="n">
        <f aca="false">G84+$G$8*(H84+I84)*F84/$G$18 -G84/$G$9</f>
        <v>92606.5641155936</v>
      </c>
      <c r="H85" s="25" t="n">
        <f aca="false">H84+($G$12*$G$24*G84)/$G$9 -H84/$G$10</f>
        <v>663.45582142798</v>
      </c>
      <c r="I85" s="25" t="n">
        <f aca="false">I84+((1-$G$12*$G$24)*G84)/$G$9 -I84/$G$11</f>
        <v>98329.7597468087</v>
      </c>
      <c r="J85" s="25" t="n">
        <f aca="false">J84+I84/$G$11</f>
        <v>720881.851747526</v>
      </c>
      <c r="K85" s="25" t="n">
        <f aca="false">K84 + ($G$25*H84)/$G$10 - K84/$G$15</f>
        <v>6713.09798729526</v>
      </c>
      <c r="L85" s="25" t="n">
        <f aca="false">L84 + ($G$26*H84)/$G$10 - L84/$G$16</f>
        <v>3826.21668146215</v>
      </c>
      <c r="M85" s="26" t="n">
        <f aca="false">M84 + K84/$G$15</f>
        <v>135733.432794638</v>
      </c>
      <c r="N85" s="25" t="n">
        <f aca="false">N84+L84/$G$16</f>
        <v>24008.0107965092</v>
      </c>
      <c r="O85" s="25" t="n">
        <f aca="false">K85+L85</f>
        <v>10539.3146687574</v>
      </c>
      <c r="P85" s="18" t="n">
        <f aca="false">M85+N85+O85</f>
        <v>170280.758259904</v>
      </c>
      <c r="Q85" s="19" t="n">
        <f aca="false">Q84 +H84/$G$10</f>
        <v>135293.758259904</v>
      </c>
      <c r="R85" s="27" t="n">
        <f aca="false">H84/$G$10</f>
        <v>200.195803412872</v>
      </c>
      <c r="S85" s="15" t="n">
        <f aca="false">S84+I84/$G$11</f>
        <v>720881.851747526</v>
      </c>
      <c r="T85" s="20" t="n">
        <f aca="false">I84/$G$11</f>
        <v>17795.0493706239</v>
      </c>
      <c r="U85" s="19" t="n">
        <f aca="false">SUM(F85:Q85) +S85</f>
        <v>11136995.6829361</v>
      </c>
    </row>
    <row r="86" customFormat="false" ht="13.8" hidden="false" customHeight="false" outlineLevel="0" collapsed="false">
      <c r="A86" s="33"/>
      <c r="B86" s="14" t="n">
        <v>44070</v>
      </c>
      <c r="C86" s="14" t="s">
        <v>61</v>
      </c>
      <c r="D86" s="14" t="s">
        <v>62</v>
      </c>
      <c r="E86" s="15" t="n">
        <v>50</v>
      </c>
      <c r="F86" s="19" t="n">
        <f aca="false">F85-$G$8*(H85+I85)*F85/$G$18</f>
        <v>8998402.79349574</v>
      </c>
      <c r="G86" s="19" t="n">
        <f aca="false">G85+$G$8*(H85+I85)*F85/$G$18 -G85/$G$9</f>
        <v>92920.068105467</v>
      </c>
      <c r="H86" s="25" t="n">
        <f aca="false">H85+($G$12*$G$24*G85)/$G$9 -H85/$G$10</f>
        <v>666.143043867747</v>
      </c>
      <c r="I86" s="25" t="n">
        <f aca="false">I85+((1-$G$12*$G$24)*G85)/$G$9 -I85/$G$11</f>
        <v>98769.1999930897</v>
      </c>
      <c r="J86" s="25" t="n">
        <f aca="false">J85+I85/$G$11</f>
        <v>738759.98988331</v>
      </c>
      <c r="K86" s="25" t="n">
        <f aca="false">K85 + ($G$25*H85)/$G$10 - K85/$G$15</f>
        <v>6534.15970759709</v>
      </c>
      <c r="L86" s="25" t="n">
        <f aca="false">L85 + ($G$26*H85)/$G$10 - L85/$G$16</f>
        <v>3733.48217978803</v>
      </c>
      <c r="M86" s="26" t="n">
        <f aca="false">M85 + K85/$G$15</f>
        <v>136053.104127366</v>
      </c>
      <c r="N86" s="25" t="n">
        <f aca="false">N85+L85/$G$16</f>
        <v>24161.0594637676</v>
      </c>
      <c r="O86" s="25" t="n">
        <f aca="false">K86+L86</f>
        <v>10267.6418873851</v>
      </c>
      <c r="P86" s="18" t="n">
        <f aca="false">M86+N86+O86</f>
        <v>170481.805478519</v>
      </c>
      <c r="Q86" s="19" t="n">
        <f aca="false">Q85 +H85/$G$10</f>
        <v>135494.805478519</v>
      </c>
      <c r="R86" s="27" t="n">
        <f aca="false">H85/$G$10</f>
        <v>201.047218614539</v>
      </c>
      <c r="S86" s="15" t="n">
        <f aca="false">S85+I85/$G$11</f>
        <v>738759.98988331</v>
      </c>
      <c r="T86" s="20" t="n">
        <f aca="false">I85/$G$11</f>
        <v>17878.1381357834</v>
      </c>
      <c r="U86" s="19" t="n">
        <f aca="false">SUM(F86:Q86) +S86</f>
        <v>11155004.2427277</v>
      </c>
    </row>
    <row r="87" customFormat="false" ht="13.8" hidden="false" customHeight="false" outlineLevel="0" collapsed="false">
      <c r="A87" s="33"/>
      <c r="B87" s="14" t="n">
        <v>44071</v>
      </c>
      <c r="C87" s="14" t="s">
        <v>61</v>
      </c>
      <c r="D87" s="14" t="s">
        <v>62</v>
      </c>
      <c r="E87" s="15" t="n">
        <v>51</v>
      </c>
      <c r="F87" s="19" t="n">
        <f aca="false">F86-$G$8*(H86+I86)*F86/$G$18</f>
        <v>8979523.37292921</v>
      </c>
      <c r="G87" s="19" t="n">
        <f aca="false">G86+$G$8*(H86+I86)*F86/$G$18 -G86/$G$9</f>
        <v>93215.4750509045</v>
      </c>
      <c r="H87" s="25" t="n">
        <f aca="false">H86+($G$12*$G$24*G86)/$G$9 -H86/$G$10</f>
        <v>668.705665255002</v>
      </c>
      <c r="I87" s="25" t="n">
        <f aca="false">I86+((1-$G$12*$G$24)*G86)/$G$9 -I86/$G$11</f>
        <v>99190.7531019711</v>
      </c>
      <c r="J87" s="25" t="n">
        <f aca="false">J86+I86/$G$11</f>
        <v>756718.02624569</v>
      </c>
      <c r="K87" s="25" t="n">
        <f aca="false">K86 + ($G$25*H86)/$G$10 - K86/$G$15</f>
        <v>6364.3123152419</v>
      </c>
      <c r="L87" s="25" t="n">
        <f aca="false">L86 + ($G$26*H86)/$G$10 - L86/$G$16</f>
        <v>3644.70135112994</v>
      </c>
      <c r="M87" s="26" t="n">
        <f aca="false">M86 + K86/$G$15</f>
        <v>136364.254589633</v>
      </c>
      <c r="N87" s="25" t="n">
        <f aca="false">N86+L86/$G$16</f>
        <v>24310.3987509592</v>
      </c>
      <c r="O87" s="25" t="n">
        <f aca="false">K87+L87</f>
        <v>10009.0136663718</v>
      </c>
      <c r="P87" s="18" t="n">
        <f aca="false">M87+N87+O87</f>
        <v>170683.667006964</v>
      </c>
      <c r="Q87" s="19" t="n">
        <f aca="false">Q86 +H86/$G$10</f>
        <v>135696.667006964</v>
      </c>
      <c r="R87" s="27" t="n">
        <f aca="false">H86/$G$10</f>
        <v>201.861528444772</v>
      </c>
      <c r="S87" s="15" t="n">
        <f aca="false">S86+I86/$G$11</f>
        <v>756718.02624569</v>
      </c>
      <c r="T87" s="20" t="n">
        <f aca="false">I86/$G$11</f>
        <v>17958.03636238</v>
      </c>
      <c r="U87" s="19" t="n">
        <f aca="false">SUM(F87:Q87) +S87</f>
        <v>11173107.373926</v>
      </c>
    </row>
    <row r="88" customFormat="false" ht="13.8" hidden="false" customHeight="false" outlineLevel="0" collapsed="false">
      <c r="A88" s="33"/>
      <c r="B88" s="14" t="n">
        <v>44072</v>
      </c>
      <c r="C88" s="14" t="s">
        <v>61</v>
      </c>
      <c r="D88" s="14" t="s">
        <v>62</v>
      </c>
      <c r="E88" s="15" t="n">
        <v>52</v>
      </c>
      <c r="F88" s="19" t="n">
        <f aca="false">F87-$G$8*(H87+I87)*F87/$G$18</f>
        <v>8960603.20667064</v>
      </c>
      <c r="G88" s="19" t="n">
        <f aca="false">G87+$G$8*(H87+I87)*F87/$G$18 -G87/$G$9</f>
        <v>93492.5462993001</v>
      </c>
      <c r="H88" s="25" t="n">
        <f aca="false">H87+($G$12*$G$24*G87)/$G$9 -H87/$G$10</f>
        <v>671.141629986688</v>
      </c>
      <c r="I88" s="25" t="n">
        <f aca="false">I87+((1-$G$12*$G$24)*G87)/$G$9 -I87/$G$11</f>
        <v>99594.0916848635</v>
      </c>
      <c r="J88" s="25" t="n">
        <f aca="false">J87+I87/$G$11</f>
        <v>774752.708627866</v>
      </c>
      <c r="K88" s="25" t="n">
        <f aca="false">K87 + ($G$25*H87)/$G$10 - K87/$G$15</f>
        <v>6203.09648030612</v>
      </c>
      <c r="L88" s="25" t="n">
        <f aca="false">L87 + ($G$26*H87)/$G$10 - L87/$G$16</f>
        <v>3559.70472119883</v>
      </c>
      <c r="M88" s="26" t="n">
        <f aca="false">M87 + K87/$G$15</f>
        <v>136667.317080835</v>
      </c>
      <c r="N88" s="25" t="n">
        <f aca="false">N87+L87/$G$16</f>
        <v>24456.1868050044</v>
      </c>
      <c r="O88" s="25" t="n">
        <f aca="false">K88+L88</f>
        <v>9762.80120150495</v>
      </c>
      <c r="P88" s="18" t="n">
        <f aca="false">M88+N88+O88</f>
        <v>170886.305087344</v>
      </c>
      <c r="Q88" s="19" t="n">
        <f aca="false">Q87 +H87/$G$10</f>
        <v>135899.305087344</v>
      </c>
      <c r="R88" s="27" t="n">
        <f aca="false">H87/$G$10</f>
        <v>202.638080380304</v>
      </c>
      <c r="S88" s="15" t="n">
        <f aca="false">S87+I87/$G$11</f>
        <v>774752.708627866</v>
      </c>
      <c r="T88" s="20" t="n">
        <f aca="false">I87/$G$11</f>
        <v>18034.6823821766</v>
      </c>
      <c r="U88" s="19" t="n">
        <f aca="false">SUM(F88:Q88) +S88</f>
        <v>11191301.1200041</v>
      </c>
    </row>
    <row r="89" customFormat="false" ht="13.8" hidden="false" customHeight="false" outlineLevel="0" collapsed="false">
      <c r="A89" s="33"/>
      <c r="B89" s="14" t="n">
        <v>44073</v>
      </c>
      <c r="C89" s="14" t="s">
        <v>61</v>
      </c>
      <c r="D89" s="14" t="s">
        <v>62</v>
      </c>
      <c r="E89" s="15" t="n">
        <v>53</v>
      </c>
      <c r="F89" s="19" t="n">
        <f aca="false">F88-$G$8*(H88+I88)*F88/$G$18</f>
        <v>8941646.18657919</v>
      </c>
      <c r="G89" s="19" t="n">
        <f aca="false">G88+$G$8*(H88+I88)*F88/$G$18 -G88/$G$9</f>
        <v>93751.0571308871</v>
      </c>
      <c r="H89" s="25" t="n">
        <f aca="false">H88+($G$12*$G$24*G88)/$G$9 -H88/$G$10</f>
        <v>673.448980334031</v>
      </c>
      <c r="I89" s="25" t="n">
        <f aca="false">I88+((1-$G$12*$G$24)*G88)/$G$9 -I88/$G$11</f>
        <v>99978.9006728899</v>
      </c>
      <c r="J89" s="25" t="n">
        <f aca="false">J88+I88/$G$11</f>
        <v>792860.725297841</v>
      </c>
      <c r="K89" s="25" t="n">
        <f aca="false">K88 + ($G$25*H88)/$G$10 - K88/$G$15</f>
        <v>6050.07430968266</v>
      </c>
      <c r="L89" s="25" t="n">
        <f aca="false">L88 + ($G$26*H88)/$G$10 - L88/$G$16</f>
        <v>3478.32940780421</v>
      </c>
      <c r="M89" s="26" t="n">
        <f aca="false">M88 + K88/$G$15</f>
        <v>136962.702627516</v>
      </c>
      <c r="N89" s="25" t="n">
        <f aca="false">N88+L88/$G$16</f>
        <v>24598.5749938523</v>
      </c>
      <c r="O89" s="25" t="n">
        <f aca="false">K89+L89</f>
        <v>9528.40371748687</v>
      </c>
      <c r="P89" s="18" t="n">
        <f aca="false">M89+N89+O89</f>
        <v>171089.681338855</v>
      </c>
      <c r="Q89" s="19" t="n">
        <f aca="false">Q88 +H88/$G$10</f>
        <v>136102.681338855</v>
      </c>
      <c r="R89" s="27" t="n">
        <f aca="false">H88/$G$10</f>
        <v>203.376251511118</v>
      </c>
      <c r="S89" s="15" t="n">
        <f aca="false">S88+I88/$G$11</f>
        <v>792860.725297841</v>
      </c>
      <c r="T89" s="20" t="n">
        <f aca="false">I88/$G$11</f>
        <v>18108.0166699752</v>
      </c>
      <c r="U89" s="19" t="n">
        <f aca="false">SUM(F89:Q89) +S89</f>
        <v>11209581.491693</v>
      </c>
    </row>
    <row r="90" customFormat="false" ht="13.8" hidden="false" customHeight="false" outlineLevel="0" collapsed="false">
      <c r="A90" s="33"/>
      <c r="B90" s="14" t="n">
        <v>44074</v>
      </c>
      <c r="C90" s="14" t="s">
        <v>61</v>
      </c>
      <c r="D90" s="14" t="s">
        <v>62</v>
      </c>
      <c r="E90" s="15" t="n">
        <v>54</v>
      </c>
      <c r="F90" s="19" t="n">
        <f aca="false">F89-$G$8*(H89+I89)*F89/$G$18</f>
        <v>8922656.23514196</v>
      </c>
      <c r="G90" s="19" t="n">
        <f aca="false">G89+$G$8*(H89+I89)*F89/$G$18 -G89/$G$9</f>
        <v>93990.7971419411</v>
      </c>
      <c r="H90" s="25" t="n">
        <f aca="false">H89+($G$12*$G$24*G89)/$G$9 -H89/$G$10</f>
        <v>675.625857435913</v>
      </c>
      <c r="I90" s="25" t="n">
        <f aca="false">I89+((1-$G$12*$G$24)*G89)/$G$9 -I89/$G$11</f>
        <v>100344.877832854</v>
      </c>
      <c r="J90" s="25" t="n">
        <f aca="false">J89+I89/$G$11</f>
        <v>811038.707238367</v>
      </c>
      <c r="K90" s="25" t="n">
        <f aca="false">K89 + ($G$25*H89)/$G$10 - K89/$G$15</f>
        <v>5904.82834704135</v>
      </c>
      <c r="L90" s="25" t="n">
        <f aca="false">L89 + ($G$26*H89)/$G$10 - L89/$G$16</f>
        <v>3400.41886606787</v>
      </c>
      <c r="M90" s="26" t="n">
        <f aca="false">M89 + K89/$G$15</f>
        <v>137250.801404167</v>
      </c>
      <c r="N90" s="25" t="n">
        <f aca="false">N89+L89/$G$16</f>
        <v>24737.7081701645</v>
      </c>
      <c r="O90" s="25" t="n">
        <f aca="false">K90+L90</f>
        <v>9305.24721310922</v>
      </c>
      <c r="P90" s="18" t="n">
        <f aca="false">M90+N90+O90</f>
        <v>171293.756787441</v>
      </c>
      <c r="Q90" s="19" t="n">
        <f aca="false">Q89 +H89/$G$10</f>
        <v>136306.756787441</v>
      </c>
      <c r="R90" s="27" t="n">
        <f aca="false">H89/$G$10</f>
        <v>204.07544858607</v>
      </c>
      <c r="S90" s="15" t="n">
        <f aca="false">S89+I89/$G$11</f>
        <v>811038.707238367</v>
      </c>
      <c r="T90" s="20" t="n">
        <f aca="false">I89/$G$11</f>
        <v>18177.9819405254</v>
      </c>
      <c r="U90" s="19" t="n">
        <f aca="false">SUM(F90:Q90) +S90</f>
        <v>11227944.4680264</v>
      </c>
    </row>
    <row r="91" customFormat="false" ht="13.8" hidden="false" customHeight="false" outlineLevel="0" collapsed="false">
      <c r="A91" s="33"/>
      <c r="B91" s="33"/>
      <c r="C91" s="33"/>
      <c r="D91" s="33"/>
      <c r="E91" s="33"/>
      <c r="F91" s="14"/>
      <c r="G91" s="15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27"/>
      <c r="U91" s="15"/>
    </row>
    <row r="92" customFormat="false" ht="13.8" hidden="false" customHeight="false" outlineLevel="0" collapsed="false">
      <c r="A92" s="33"/>
      <c r="B92" s="33"/>
      <c r="C92" s="33"/>
      <c r="D92" s="33"/>
      <c r="E92" s="33"/>
      <c r="F92" s="14"/>
      <c r="G92" s="15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27"/>
      <c r="U92" s="15"/>
    </row>
    <row r="93" customFormat="false" ht="13.8" hidden="false" customHeight="false" outlineLevel="0" collapsed="false">
      <c r="A93" s="33"/>
      <c r="B93" s="33"/>
      <c r="C93" s="33"/>
      <c r="D93" s="33"/>
      <c r="E93" s="33"/>
      <c r="F93" s="14"/>
      <c r="G93" s="15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27"/>
      <c r="U93" s="15"/>
    </row>
    <row r="94" customFormat="false" ht="13.8" hidden="false" customHeight="false" outlineLevel="0" collapsed="false">
      <c r="A94" s="33"/>
      <c r="B94" s="33"/>
      <c r="C94" s="33"/>
      <c r="D94" s="33"/>
      <c r="E94" s="33"/>
      <c r="F94" s="14"/>
      <c r="G94" s="15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27"/>
      <c r="U94" s="15"/>
    </row>
    <row r="95" customFormat="false" ht="13.8" hidden="false" customHeight="false" outlineLevel="0" collapsed="false">
      <c r="A95" s="33"/>
      <c r="B95" s="33"/>
      <c r="C95" s="33"/>
      <c r="D95" s="33"/>
      <c r="E95" s="33"/>
      <c r="F95" s="14"/>
      <c r="G95" s="15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27"/>
      <c r="U95" s="15"/>
    </row>
    <row r="96" customFormat="false" ht="13.8" hidden="false" customHeight="false" outlineLevel="0" collapsed="false">
      <c r="A96" s="33"/>
      <c r="B96" s="33"/>
      <c r="C96" s="33"/>
      <c r="D96" s="33"/>
      <c r="E96" s="33"/>
      <c r="F96" s="14"/>
      <c r="G96" s="15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27"/>
      <c r="U96" s="15"/>
    </row>
    <row r="97" customFormat="false" ht="13.8" hidden="false" customHeight="false" outlineLevel="0" collapsed="false">
      <c r="A97" s="33"/>
      <c r="B97" s="33"/>
      <c r="C97" s="33"/>
      <c r="D97" s="33"/>
      <c r="E97" s="33"/>
      <c r="F97" s="14"/>
      <c r="G97" s="15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27"/>
      <c r="U97" s="15"/>
    </row>
    <row r="98" customFormat="false" ht="13.8" hidden="false" customHeight="false" outlineLevel="0" collapsed="false">
      <c r="A98" s="33"/>
      <c r="B98" s="33"/>
      <c r="C98" s="33"/>
      <c r="D98" s="33"/>
      <c r="E98" s="33"/>
      <c r="F98" s="14"/>
      <c r="G98" s="15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7"/>
      <c r="U98" s="15"/>
    </row>
    <row r="99" customFormat="false" ht="13.8" hidden="false" customHeight="false" outlineLevel="0" collapsed="false">
      <c r="A99" s="33"/>
      <c r="B99" s="33"/>
      <c r="C99" s="33"/>
      <c r="D99" s="33"/>
      <c r="E99" s="33"/>
      <c r="F99" s="14"/>
      <c r="G99" s="15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7"/>
      <c r="U99" s="15"/>
    </row>
    <row r="100" customFormat="false" ht="13.8" hidden="false" customHeight="false" outlineLevel="0" collapsed="false">
      <c r="A100" s="33"/>
      <c r="B100" s="33"/>
      <c r="C100" s="33"/>
      <c r="D100" s="33"/>
      <c r="E100" s="33"/>
      <c r="F100" s="14"/>
      <c r="G100" s="15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27"/>
      <c r="U100" s="15"/>
    </row>
    <row r="101" customFormat="false" ht="13.8" hidden="false" customHeight="false" outlineLevel="0" collapsed="false">
      <c r="A101" s="33"/>
      <c r="B101" s="33"/>
      <c r="C101" s="33"/>
      <c r="D101" s="33"/>
      <c r="E101" s="33"/>
      <c r="F101" s="14"/>
      <c r="G101" s="15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27"/>
      <c r="U101" s="15"/>
    </row>
    <row r="102" customFormat="false" ht="13.8" hidden="false" customHeight="false" outlineLevel="0" collapsed="false">
      <c r="A102" s="33"/>
      <c r="B102" s="33"/>
      <c r="C102" s="33"/>
      <c r="D102" s="33"/>
      <c r="E102" s="33"/>
      <c r="F102" s="14"/>
      <c r="G102" s="15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27"/>
      <c r="U102" s="15"/>
    </row>
    <row r="103" customFormat="false" ht="13.8" hidden="false" customHeight="false" outlineLevel="0" collapsed="false">
      <c r="A103" s="33"/>
      <c r="B103" s="33"/>
      <c r="C103" s="33"/>
      <c r="D103" s="33"/>
      <c r="E103" s="33"/>
      <c r="F103" s="14"/>
      <c r="G103" s="15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27"/>
      <c r="U103" s="15"/>
    </row>
    <row r="104" customFormat="false" ht="13.8" hidden="false" customHeight="false" outlineLevel="0" collapsed="false">
      <c r="A104" s="33"/>
      <c r="B104" s="33"/>
      <c r="C104" s="33"/>
      <c r="D104" s="33"/>
      <c r="E104" s="33"/>
      <c r="F104" s="14"/>
      <c r="G104" s="15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27"/>
      <c r="U104" s="15"/>
    </row>
    <row r="105" customFormat="false" ht="13.8" hidden="false" customHeight="false" outlineLevel="0" collapsed="false">
      <c r="A105" s="33"/>
      <c r="B105" s="33"/>
      <c r="C105" s="33"/>
      <c r="D105" s="33"/>
      <c r="E105" s="33"/>
      <c r="F105" s="14"/>
      <c r="G105" s="15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27"/>
      <c r="U105" s="15"/>
    </row>
    <row r="106" customFormat="false" ht="13.8" hidden="false" customHeight="false" outlineLevel="0" collapsed="false">
      <c r="A106" s="33"/>
      <c r="B106" s="33"/>
      <c r="C106" s="33"/>
      <c r="D106" s="33"/>
      <c r="E106" s="33"/>
      <c r="F106" s="14"/>
      <c r="G106" s="15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27"/>
      <c r="U106" s="15"/>
    </row>
    <row r="107" customFormat="false" ht="13.8" hidden="false" customHeight="false" outlineLevel="0" collapsed="false">
      <c r="A107" s="33"/>
      <c r="B107" s="33"/>
      <c r="C107" s="33"/>
      <c r="D107" s="33"/>
      <c r="E107" s="33"/>
      <c r="F107" s="14"/>
      <c r="G107" s="15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27"/>
      <c r="U107" s="15"/>
    </row>
    <row r="108" customFormat="false" ht="13.8" hidden="false" customHeight="false" outlineLevel="0" collapsed="false">
      <c r="A108" s="33"/>
      <c r="B108" s="33"/>
      <c r="C108" s="33"/>
      <c r="D108" s="33"/>
      <c r="E108" s="33"/>
      <c r="F108" s="14"/>
      <c r="G108" s="15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27"/>
      <c r="U108" s="15"/>
    </row>
    <row r="109" customFormat="false" ht="13.8" hidden="false" customHeight="false" outlineLevel="0" collapsed="false">
      <c r="A109" s="33"/>
      <c r="B109" s="33"/>
      <c r="C109" s="33"/>
      <c r="D109" s="33"/>
      <c r="E109" s="33"/>
      <c r="F109" s="14"/>
      <c r="G109" s="15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27"/>
      <c r="U109" s="15"/>
    </row>
    <row r="110" customFormat="false" ht="13.8" hidden="false" customHeight="false" outlineLevel="0" collapsed="false">
      <c r="A110" s="33"/>
      <c r="B110" s="33"/>
      <c r="C110" s="33"/>
      <c r="D110" s="33"/>
      <c r="E110" s="33"/>
      <c r="F110" s="14"/>
      <c r="G110" s="15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27"/>
      <c r="U110" s="15"/>
    </row>
    <row r="111" customFormat="false" ht="13.8" hidden="false" customHeight="false" outlineLevel="0" collapsed="false">
      <c r="A111" s="33"/>
      <c r="B111" s="33"/>
      <c r="C111" s="33"/>
      <c r="D111" s="33"/>
      <c r="E111" s="33"/>
      <c r="F111" s="14"/>
      <c r="G111" s="15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27"/>
      <c r="U111" s="15"/>
    </row>
    <row r="112" customFormat="false" ht="13.8" hidden="false" customHeight="false" outlineLevel="0" collapsed="false">
      <c r="A112" s="33"/>
      <c r="B112" s="33"/>
      <c r="C112" s="33"/>
      <c r="D112" s="33"/>
      <c r="E112" s="33"/>
      <c r="F112" s="14"/>
      <c r="G112" s="15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27"/>
      <c r="U112" s="15"/>
    </row>
    <row r="113" customFormat="false" ht="13.8" hidden="false" customHeight="false" outlineLevel="0" collapsed="false">
      <c r="A113" s="33"/>
      <c r="B113" s="33"/>
      <c r="C113" s="33"/>
      <c r="D113" s="33"/>
      <c r="E113" s="33"/>
      <c r="F113" s="14"/>
      <c r="G113" s="15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27"/>
      <c r="U113" s="15"/>
    </row>
    <row r="114" customFormat="false" ht="13.8" hidden="false" customHeight="false" outlineLevel="0" collapsed="false">
      <c r="A114" s="33"/>
      <c r="B114" s="33"/>
      <c r="C114" s="33"/>
      <c r="D114" s="33"/>
      <c r="E114" s="33"/>
      <c r="F114" s="14"/>
      <c r="G114" s="15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27"/>
      <c r="U114" s="15"/>
    </row>
    <row r="115" customFormat="false" ht="13.8" hidden="false" customHeight="false" outlineLevel="0" collapsed="false">
      <c r="A115" s="33"/>
      <c r="B115" s="33"/>
      <c r="C115" s="33"/>
      <c r="D115" s="33"/>
      <c r="E115" s="33"/>
      <c r="F115" s="14"/>
      <c r="G115" s="15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27"/>
      <c r="U115" s="15"/>
    </row>
    <row r="116" customFormat="false" ht="13.8" hidden="false" customHeight="false" outlineLevel="0" collapsed="false">
      <c r="A116" s="33"/>
      <c r="B116" s="33"/>
      <c r="C116" s="33"/>
      <c r="D116" s="33"/>
      <c r="E116" s="33"/>
      <c r="F116" s="14"/>
      <c r="G116" s="15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27"/>
      <c r="U116" s="15"/>
    </row>
    <row r="117" customFormat="false" ht="13.8" hidden="false" customHeight="false" outlineLevel="0" collapsed="false">
      <c r="A117" s="33"/>
      <c r="B117" s="33"/>
      <c r="C117" s="33"/>
      <c r="D117" s="33"/>
      <c r="E117" s="33"/>
      <c r="F117" s="14"/>
      <c r="G117" s="15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27"/>
      <c r="U117" s="15"/>
    </row>
    <row r="118" customFormat="false" ht="13.8" hidden="false" customHeight="false" outlineLevel="0" collapsed="false">
      <c r="A118" s="33"/>
      <c r="B118" s="33"/>
      <c r="C118" s="33"/>
      <c r="D118" s="33"/>
      <c r="E118" s="33"/>
      <c r="F118" s="14"/>
      <c r="G118" s="15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27"/>
      <c r="U118" s="15"/>
    </row>
    <row r="119" customFormat="false" ht="13.8" hidden="false" customHeight="false" outlineLevel="0" collapsed="false">
      <c r="A119" s="33"/>
      <c r="B119" s="33"/>
      <c r="C119" s="33"/>
      <c r="D119" s="33"/>
      <c r="E119" s="33"/>
      <c r="F119" s="14"/>
      <c r="G119" s="15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27"/>
      <c r="U119" s="15"/>
    </row>
    <row r="120" customFormat="false" ht="13.8" hidden="false" customHeight="false" outlineLevel="0" collapsed="false">
      <c r="A120" s="33"/>
      <c r="B120" s="33"/>
      <c r="C120" s="33"/>
      <c r="D120" s="33"/>
      <c r="E120" s="33"/>
      <c r="F120" s="14"/>
      <c r="G120" s="15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27"/>
      <c r="U120" s="15"/>
    </row>
    <row r="121" customFormat="false" ht="13.8" hidden="false" customHeight="false" outlineLevel="0" collapsed="false">
      <c r="A121" s="33"/>
      <c r="B121" s="33"/>
      <c r="C121" s="33"/>
      <c r="D121" s="33"/>
      <c r="E121" s="33"/>
      <c r="F121" s="14"/>
      <c r="G121" s="15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27"/>
      <c r="U121" s="15"/>
    </row>
    <row r="122" customFormat="false" ht="13.8" hidden="false" customHeight="false" outlineLevel="0" collapsed="false">
      <c r="A122" s="33"/>
      <c r="B122" s="33"/>
      <c r="C122" s="33"/>
      <c r="D122" s="33"/>
      <c r="E122" s="33"/>
      <c r="F122" s="14"/>
      <c r="G122" s="15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27"/>
      <c r="U122" s="15"/>
    </row>
    <row r="123" customFormat="false" ht="13.8" hidden="false" customHeight="false" outlineLevel="0" collapsed="false">
      <c r="A123" s="33"/>
      <c r="B123" s="33"/>
      <c r="C123" s="33"/>
      <c r="D123" s="33"/>
      <c r="E123" s="33"/>
      <c r="F123" s="14"/>
      <c r="G123" s="15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27"/>
      <c r="U123" s="15"/>
    </row>
    <row r="124" customFormat="false" ht="13.8" hidden="false" customHeight="false" outlineLevel="0" collapsed="false">
      <c r="A124" s="33"/>
      <c r="B124" s="33"/>
      <c r="C124" s="33"/>
      <c r="D124" s="33"/>
      <c r="E124" s="33"/>
      <c r="F124" s="14"/>
      <c r="G124" s="15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27"/>
      <c r="U124" s="15"/>
    </row>
    <row r="125" customFormat="false" ht="13.8" hidden="false" customHeight="false" outlineLevel="0" collapsed="false">
      <c r="A125" s="33"/>
      <c r="B125" s="33"/>
      <c r="C125" s="33"/>
      <c r="D125" s="33"/>
      <c r="E125" s="33"/>
      <c r="F125" s="14"/>
      <c r="G125" s="15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27"/>
      <c r="U125" s="15"/>
    </row>
    <row r="126" customFormat="false" ht="13.8" hidden="false" customHeight="false" outlineLevel="0" collapsed="false">
      <c r="A126" s="33"/>
      <c r="B126" s="33"/>
      <c r="C126" s="33"/>
      <c r="D126" s="33"/>
      <c r="E126" s="33"/>
      <c r="F126" s="14"/>
      <c r="G126" s="15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27"/>
      <c r="U126" s="15"/>
    </row>
    <row r="127" customFormat="false" ht="13.8" hidden="false" customHeight="false" outlineLevel="0" collapsed="false">
      <c r="A127" s="33"/>
      <c r="B127" s="33"/>
      <c r="C127" s="33"/>
      <c r="D127" s="33"/>
      <c r="E127" s="33"/>
      <c r="F127" s="14"/>
      <c r="G127" s="15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27"/>
      <c r="U127" s="15"/>
    </row>
    <row r="128" customFormat="false" ht="13.8" hidden="false" customHeight="false" outlineLevel="0" collapsed="false">
      <c r="A128" s="33"/>
      <c r="B128" s="33"/>
      <c r="C128" s="33"/>
      <c r="D128" s="33"/>
      <c r="E128" s="33"/>
      <c r="F128" s="14"/>
      <c r="G128" s="15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27"/>
      <c r="U128" s="15"/>
    </row>
    <row r="129" customFormat="false" ht="13.8" hidden="false" customHeight="false" outlineLevel="0" collapsed="false">
      <c r="A129" s="33"/>
      <c r="B129" s="33"/>
      <c r="C129" s="33"/>
      <c r="D129" s="33"/>
      <c r="E129" s="33"/>
      <c r="F129" s="14"/>
      <c r="G129" s="15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27"/>
      <c r="U129" s="15"/>
    </row>
    <row r="130" customFormat="false" ht="13.8" hidden="false" customHeight="false" outlineLevel="0" collapsed="false">
      <c r="A130" s="33"/>
      <c r="B130" s="33"/>
      <c r="C130" s="33"/>
      <c r="D130" s="33"/>
      <c r="E130" s="33"/>
      <c r="F130" s="14"/>
      <c r="G130" s="15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27"/>
      <c r="U130" s="15"/>
    </row>
    <row r="131" customFormat="false" ht="13.8" hidden="false" customHeight="false" outlineLevel="0" collapsed="false">
      <c r="A131" s="33"/>
      <c r="B131" s="33"/>
      <c r="C131" s="33"/>
      <c r="D131" s="33"/>
      <c r="E131" s="33"/>
      <c r="F131" s="14"/>
      <c r="G131" s="15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27"/>
      <c r="U131" s="15"/>
    </row>
    <row r="132" customFormat="false" ht="13.8" hidden="false" customHeight="false" outlineLevel="0" collapsed="false">
      <c r="A132" s="33"/>
      <c r="B132" s="33"/>
      <c r="C132" s="33"/>
      <c r="D132" s="33"/>
      <c r="E132" s="33"/>
      <c r="F132" s="14"/>
      <c r="G132" s="15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27"/>
      <c r="U132" s="15"/>
    </row>
    <row r="133" customFormat="false" ht="13.8" hidden="false" customHeight="false" outlineLevel="0" collapsed="false">
      <c r="A133" s="33"/>
      <c r="B133" s="33"/>
      <c r="C133" s="33"/>
      <c r="D133" s="33"/>
      <c r="E133" s="33"/>
      <c r="F133" s="14"/>
      <c r="G133" s="15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27"/>
      <c r="U133" s="15"/>
    </row>
    <row r="134" customFormat="false" ht="13.8" hidden="false" customHeight="false" outlineLevel="0" collapsed="false">
      <c r="A134" s="33"/>
      <c r="B134" s="33"/>
      <c r="C134" s="33"/>
      <c r="D134" s="33"/>
      <c r="E134" s="33"/>
      <c r="F134" s="14"/>
      <c r="G134" s="15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27"/>
      <c r="U134" s="15"/>
    </row>
    <row r="135" customFormat="false" ht="13.8" hidden="false" customHeight="false" outlineLevel="0" collapsed="false">
      <c r="A135" s="4"/>
      <c r="B135" s="4"/>
      <c r="C135" s="4"/>
      <c r="D135" s="4"/>
      <c r="E135" s="4"/>
      <c r="F135" s="4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4"/>
    </row>
    <row r="137" customFormat="false" ht="13.8" hidden="false" customHeight="false" outlineLevel="0" collapsed="false">
      <c r="A137" s="4"/>
      <c r="B137" s="4"/>
      <c r="C137" s="4"/>
      <c r="D137" s="4"/>
      <c r="E137" s="4"/>
      <c r="F137" s="4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4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4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4"/>
    </row>
    <row r="143" customFormat="false" ht="13.8" hidden="false" customHeight="false" outlineLevel="0" collapsed="false">
      <c r="A143" s="4"/>
      <c r="B143" s="4"/>
      <c r="C143" s="4"/>
      <c r="D143" s="4"/>
      <c r="E143" s="4"/>
      <c r="F143" s="4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4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4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4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4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4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4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4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4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4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4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4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4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4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4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4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4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4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4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4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4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4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4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4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4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4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4"/>
    </row>
  </sheetData>
  <hyperlinks>
    <hyperlink ref="F1" r:id="rId1" display="https://docs.google.com/document/d/1MjXiudeuPz-iHeBmC9FHICbAjb-J1RNbbGWXKnK8K3Y/edi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false" hidden="true" outlineLevel="0" max="2" min="2" style="0" width="14.43"/>
    <col collapsed="false" customWidth="false" hidden="true" outlineLevel="0" max="4" min="4" style="0" width="14.43"/>
    <col collapsed="false" customWidth="false" hidden="true" outlineLevel="0" max="6" min="6" style="0" width="14.43"/>
    <col collapsed="false" customWidth="false" hidden="true" outlineLevel="0" max="8" min="8" style="0" width="14.43"/>
  </cols>
  <sheetData>
    <row r="1" customFormat="false" ht="15.75" hidden="false" customHeight="false" outlineLevel="0" collapsed="false">
      <c r="A1" s="34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customFormat="false" ht="15.75" hidden="true" customHeight="false" outlineLevel="0" collapsed="false">
      <c r="A2" s="35" t="n">
        <v>44020</v>
      </c>
      <c r="B2" s="19"/>
      <c r="C2" s="19"/>
      <c r="D2" s="4" t="n">
        <v>1.0255</v>
      </c>
      <c r="E2" s="19"/>
      <c r="F2" s="36" t="n">
        <v>1.052</v>
      </c>
      <c r="G2" s="19"/>
      <c r="H2" s="36" t="n">
        <v>1.105</v>
      </c>
      <c r="I2" s="19"/>
    </row>
    <row r="3" customFormat="false" ht="15.75" hidden="false" customHeight="false" outlineLevel="0" collapsed="false">
      <c r="A3" s="35" t="n">
        <v>44021</v>
      </c>
      <c r="B3" s="23"/>
      <c r="C3" s="23" t="n">
        <v>1264.54545454545</v>
      </c>
      <c r="D3" s="4" t="n">
        <v>1.051</v>
      </c>
      <c r="E3" s="23" t="n">
        <v>1264.54545454545</v>
      </c>
      <c r="F3" s="36" t="n">
        <v>1.104</v>
      </c>
      <c r="G3" s="23" t="n">
        <v>1264.54545454545</v>
      </c>
      <c r="H3" s="36" t="n">
        <v>1.21</v>
      </c>
      <c r="I3" s="23" t="n">
        <v>1264.54545454545</v>
      </c>
    </row>
    <row r="4" customFormat="false" ht="15.75" hidden="false" customHeight="false" outlineLevel="0" collapsed="false">
      <c r="A4" s="35" t="n">
        <v>44022</v>
      </c>
      <c r="B4" s="27"/>
      <c r="C4" s="27" t="n">
        <v>1270.34380165289</v>
      </c>
      <c r="D4" s="4" t="n">
        <v>1.0765</v>
      </c>
      <c r="E4" s="27" t="n">
        <v>1290.18249256198</v>
      </c>
      <c r="F4" s="36" t="n">
        <v>1.156</v>
      </c>
      <c r="G4" s="27" t="n">
        <v>1310.79917134986</v>
      </c>
      <c r="H4" s="36" t="n">
        <v>1.315</v>
      </c>
      <c r="I4" s="27" t="n">
        <v>1352.03252892562</v>
      </c>
    </row>
    <row r="5" customFormat="false" ht="15.75" hidden="false" customHeight="false" outlineLevel="0" collapsed="false">
      <c r="A5" s="35" t="n">
        <v>44023</v>
      </c>
      <c r="B5" s="27"/>
      <c r="C5" s="27" t="n">
        <v>1274.77968741406</v>
      </c>
      <c r="D5" s="4" t="n">
        <v>1.102</v>
      </c>
      <c r="E5" s="27" t="n">
        <v>1318.39487810429</v>
      </c>
      <c r="F5" s="36" t="n">
        <v>1.208</v>
      </c>
      <c r="G5" s="27" t="n">
        <v>1363.72046842943</v>
      </c>
      <c r="H5" s="36" t="n">
        <v>1.42</v>
      </c>
      <c r="I5" s="27" t="n">
        <v>1454.37164907972</v>
      </c>
    </row>
    <row r="6" customFormat="false" ht="15.75" hidden="false" customHeight="false" outlineLevel="0" collapsed="false">
      <c r="A6" s="35" t="n">
        <v>44024</v>
      </c>
      <c r="B6" s="27"/>
      <c r="C6" s="27" t="n">
        <v>1278.53034632533</v>
      </c>
      <c r="D6" s="4" t="n">
        <v>1.1275</v>
      </c>
      <c r="E6" s="27" t="n">
        <v>1348.71366102027</v>
      </c>
      <c r="F6" s="36" t="n">
        <v>1.26</v>
      </c>
      <c r="G6" s="27" t="n">
        <v>1421.649262566</v>
      </c>
      <c r="H6" s="36" t="n">
        <v>1.525</v>
      </c>
      <c r="I6" s="27" t="n">
        <v>1567.52046565744</v>
      </c>
    </row>
    <row r="7" customFormat="false" ht="15.75" hidden="false" customHeight="false" outlineLevel="0" collapsed="false">
      <c r="A7" s="35" t="n">
        <v>44025</v>
      </c>
      <c r="B7" s="27"/>
      <c r="C7" s="27" t="n">
        <v>1281.95567622643</v>
      </c>
      <c r="D7" s="4" t="n">
        <v>1.153</v>
      </c>
      <c r="E7" s="27" t="n">
        <v>1380.684340711</v>
      </c>
      <c r="F7" s="36" t="n">
        <v>1.312</v>
      </c>
      <c r="G7" s="27" t="n">
        <v>1483.27957193243</v>
      </c>
      <c r="H7" s="36" t="n">
        <v>1.63</v>
      </c>
      <c r="I7" s="27" t="n">
        <v>1688.45430072638</v>
      </c>
    </row>
    <row r="8" customFormat="false" ht="15.75" hidden="false" customHeight="false" outlineLevel="0" collapsed="false">
      <c r="A8" s="35" t="n">
        <v>44026</v>
      </c>
      <c r="B8" s="27"/>
      <c r="C8" s="27" t="n">
        <v>1285.24040700231</v>
      </c>
      <c r="D8" s="4" t="n">
        <v>1.1785</v>
      </c>
      <c r="E8" s="27" t="n">
        <v>1413.90636125277</v>
      </c>
      <c r="F8" s="36" t="n">
        <v>1.364</v>
      </c>
      <c r="G8" s="27" t="n">
        <v>1547.59093701957</v>
      </c>
      <c r="H8" s="36" t="n">
        <v>1.735</v>
      </c>
      <c r="I8" s="27" t="n">
        <v>1814.87721840683</v>
      </c>
    </row>
    <row r="9" customFormat="false" ht="15.75" hidden="false" customHeight="false" outlineLevel="0" collapsed="false">
      <c r="A9" s="35" t="n">
        <v>44027</v>
      </c>
      <c r="B9" s="27"/>
      <c r="C9" s="27" t="n">
        <v>1288.47416109983</v>
      </c>
      <c r="D9" s="4" t="n">
        <v>1.204</v>
      </c>
      <c r="E9" s="27" t="n">
        <v>1448.04408277615</v>
      </c>
      <c r="F9" s="36" t="n">
        <v>1.416</v>
      </c>
      <c r="G9" s="27" t="n">
        <v>1613.78747275357</v>
      </c>
      <c r="H9" s="36" t="n">
        <v>1.84</v>
      </c>
      <c r="I9" s="27" t="n">
        <v>1945.01686914306</v>
      </c>
    </row>
    <row r="10" customFormat="false" ht="15.75" hidden="false" customHeight="false" outlineLevel="0" collapsed="false">
      <c r="A10" s="35" t="n">
        <v>44028</v>
      </c>
      <c r="B10" s="27"/>
      <c r="C10" s="27" t="n">
        <v>1291.6961309717</v>
      </c>
      <c r="D10" s="4" t="n">
        <v>1.2295</v>
      </c>
      <c r="E10" s="27" t="n">
        <v>1482.82423698447</v>
      </c>
      <c r="F10" s="36" t="n">
        <v>1.468</v>
      </c>
      <c r="G10" s="27" t="n">
        <v>1681.24681742559</v>
      </c>
      <c r="H10" s="36" t="n">
        <v>1.945</v>
      </c>
      <c r="I10" s="27" t="n">
        <v>2077.47817205132</v>
      </c>
    </row>
    <row r="11" customFormat="false" ht="15.75" hidden="false" customHeight="false" outlineLevel="0" collapsed="false">
      <c r="A11" s="35" t="n">
        <v>44029</v>
      </c>
      <c r="B11" s="27"/>
      <c r="C11" s="27" t="n">
        <v>1294.91970624153</v>
      </c>
      <c r="D11" s="4" t="n">
        <v>1.255</v>
      </c>
      <c r="E11" s="27" t="n">
        <v>1518.02785267267</v>
      </c>
      <c r="F11" s="36" t="n">
        <v>1.52</v>
      </c>
      <c r="G11" s="27" t="n">
        <v>1749.47895474975</v>
      </c>
      <c r="H11" s="36" t="n">
        <v>2.05</v>
      </c>
      <c r="I11" s="27" t="n">
        <v>2211.13866550582</v>
      </c>
    </row>
    <row r="12" customFormat="false" ht="15.75" hidden="false" customHeight="false" outlineLevel="0" collapsed="false">
      <c r="A12" s="35" t="n">
        <v>44030</v>
      </c>
      <c r="B12" s="27"/>
      <c r="C12" s="27" t="n">
        <v>1298.14581863786</v>
      </c>
      <c r="D12" s="4" t="n">
        <v>1.2805</v>
      </c>
      <c r="E12" s="27" t="n">
        <v>1553.48071142623</v>
      </c>
      <c r="F12" s="36" t="n">
        <v>1.572</v>
      </c>
      <c r="G12" s="27" t="n">
        <v>1818.09385045139</v>
      </c>
      <c r="H12" s="36" t="n">
        <v>2.155</v>
      </c>
      <c r="I12" s="27" t="n">
        <v>2345.07355513646</v>
      </c>
    </row>
    <row r="13" customFormat="false" ht="15.75" hidden="false" customHeight="false" outlineLevel="0" collapsed="false">
      <c r="A13" s="35" t="n">
        <v>44031</v>
      </c>
      <c r="B13" s="27"/>
      <c r="C13" s="27" t="n">
        <v>1301.36999758174</v>
      </c>
      <c r="D13" s="4" t="n">
        <v>1.306</v>
      </c>
      <c r="E13" s="27" t="n">
        <v>1589.04424576084</v>
      </c>
      <c r="F13" s="36" t="n">
        <v>1.624</v>
      </c>
      <c r="G13" s="27" t="n">
        <v>1886.77649051478</v>
      </c>
      <c r="H13" s="36" t="n">
        <v>2.26</v>
      </c>
      <c r="I13" s="27" t="n">
        <v>2478.50203041715</v>
      </c>
    </row>
    <row r="14" customFormat="false" ht="15.75" hidden="false" customHeight="false" outlineLevel="0" collapsed="false">
      <c r="A14" s="35" t="n">
        <v>44032</v>
      </c>
      <c r="B14" s="27"/>
      <c r="C14" s="27" t="n">
        <v>1304.58596400611</v>
      </c>
      <c r="D14" s="4" t="n">
        <v>1.3315</v>
      </c>
      <c r="E14" s="27" t="n">
        <v>1624.60765221781</v>
      </c>
      <c r="F14" s="36" t="n">
        <v>1.676</v>
      </c>
      <c r="G14" s="27" t="n">
        <v>1955.26789980408</v>
      </c>
      <c r="H14" s="36" t="n">
        <v>2.365</v>
      </c>
      <c r="I14" s="27" t="n">
        <v>2610.74886955388</v>
      </c>
    </row>
    <row r="15" customFormat="false" ht="15.75" hidden="false" customHeight="false" outlineLevel="0" collapsed="false">
      <c r="A15" s="35" t="n">
        <v>44033</v>
      </c>
      <c r="B15" s="27"/>
      <c r="C15" s="27" t="n">
        <v>1307.78735219793</v>
      </c>
      <c r="D15" s="4" t="n">
        <v>1.35699999999999</v>
      </c>
      <c r="E15" s="27" t="n">
        <v>1660.08141476922</v>
      </c>
      <c r="F15" s="36" t="n">
        <v>1.728</v>
      </c>
      <c r="G15" s="27" t="n">
        <v>2023.35086809013</v>
      </c>
      <c r="H15" s="36" t="n">
        <v>2.47</v>
      </c>
      <c r="I15" s="27" t="n">
        <v>2741.21706484111</v>
      </c>
    </row>
    <row r="16" customFormat="false" ht="15.75" hidden="false" customHeight="false" outlineLevel="0" collapsed="false">
      <c r="A16" s="35" t="n">
        <v>44034</v>
      </c>
      <c r="B16" s="27"/>
      <c r="C16" s="27" t="n">
        <v>1310.96844493603</v>
      </c>
      <c r="D16" s="4" t="n">
        <v>1.38249999999999</v>
      </c>
      <c r="E16" s="27" t="n">
        <v>1695.3921638475</v>
      </c>
      <c r="F16" s="36" t="n">
        <v>1.78</v>
      </c>
      <c r="G16" s="27" t="n">
        <v>2090.83931324555</v>
      </c>
      <c r="H16" s="36" t="n">
        <v>2.575</v>
      </c>
      <c r="I16" s="27" t="n">
        <v>2869.36840912605</v>
      </c>
    </row>
    <row r="17" customFormat="false" ht="15.75" hidden="false" customHeight="false" outlineLevel="0" collapsed="false">
      <c r="A17" s="35" t="n">
        <v>44035</v>
      </c>
      <c r="B17" s="27"/>
      <c r="C17" s="27" t="n">
        <v>1314.12440846184</v>
      </c>
      <c r="D17" s="4" t="n">
        <v>1.40799999999999</v>
      </c>
      <c r="E17" s="27" t="n">
        <v>1730.47868876097</v>
      </c>
      <c r="F17" s="36" t="n">
        <v>1.832</v>
      </c>
      <c r="G17" s="27" t="n">
        <v>2157.57041660669</v>
      </c>
      <c r="H17" s="36" t="n">
        <v>2.68</v>
      </c>
      <c r="I17" s="27" t="n">
        <v>2994.7098425963</v>
      </c>
    </row>
    <row r="18" customFormat="false" ht="15.75" hidden="false" customHeight="false" outlineLevel="0" collapsed="false">
      <c r="A18" s="35" t="n">
        <v>44036</v>
      </c>
      <c r="B18" s="27"/>
      <c r="C18" s="27" t="n">
        <v>1317.25128981786</v>
      </c>
      <c r="D18" s="4" t="n">
        <v>1.43349999999999</v>
      </c>
      <c r="E18" s="27" t="n">
        <v>1765.288895633</v>
      </c>
      <c r="F18" s="36" t="n">
        <v>1.884</v>
      </c>
      <c r="G18" s="27" t="n">
        <v>2223.39884970651</v>
      </c>
      <c r="H18" s="36" t="n">
        <v>2.785</v>
      </c>
      <c r="I18" s="27" t="n">
        <v>3116.78397211916</v>
      </c>
    </row>
    <row r="19" customFormat="false" ht="15.75" hidden="false" customHeight="false" outlineLevel="0" collapsed="false">
      <c r="A19" s="35" t="n">
        <v>44037</v>
      </c>
      <c r="B19" s="27"/>
      <c r="C19" s="27" t="n">
        <v>1320.34591449385</v>
      </c>
      <c r="D19" s="4" t="n">
        <v>1.45899999999999</v>
      </c>
      <c r="E19" s="27" t="n">
        <v>1799.77751543393</v>
      </c>
      <c r="F19" s="36" t="n">
        <v>1.936</v>
      </c>
      <c r="G19" s="27" t="n">
        <v>2288.19256652604</v>
      </c>
      <c r="H19" s="36" t="n">
        <v>2.89</v>
      </c>
      <c r="I19" s="27" t="n">
        <v>3235.16261462611</v>
      </c>
    </row>
    <row r="20" customFormat="false" ht="15.75" hidden="false" customHeight="false" outlineLevel="0" collapsed="false">
      <c r="A20" s="35" t="n">
        <v>44038</v>
      </c>
      <c r="B20" s="27"/>
      <c r="C20" s="27" t="n">
        <v>1323.40575395093</v>
      </c>
      <c r="D20" s="4" t="n">
        <v>1.48449999999999</v>
      </c>
      <c r="E20" s="27" t="n">
        <v>1833.9043940249</v>
      </c>
      <c r="F20" s="36" t="n">
        <v>1.988</v>
      </c>
      <c r="G20" s="27" t="n">
        <v>2351.82976060154</v>
      </c>
      <c r="H20" s="36" t="n">
        <v>2.995</v>
      </c>
      <c r="I20" s="27" t="n">
        <v>3349.44253163247</v>
      </c>
    </row>
    <row r="21" customFormat="false" ht="15.75" hidden="false" customHeight="false" outlineLevel="0" collapsed="false">
      <c r="A21" s="35" t="n">
        <v>44039</v>
      </c>
      <c r="B21" s="27"/>
      <c r="C21" s="27" t="n">
        <v>1326.42879578368</v>
      </c>
      <c r="D21" s="4" t="n">
        <v>1.50999999999999</v>
      </c>
      <c r="E21" s="27" t="n">
        <v>1867.63322678549</v>
      </c>
      <c r="F21" s="36" t="n">
        <v>2.04</v>
      </c>
      <c r="G21" s="27" t="n">
        <v>2414.19668477838</v>
      </c>
      <c r="H21" s="36" t="n">
        <v>3.1</v>
      </c>
      <c r="I21" s="27" t="n">
        <v>3459.24274918357</v>
      </c>
    </row>
    <row r="22" customFormat="false" ht="15.75" hidden="false" customHeight="false" outlineLevel="0" collapsed="false">
      <c r="A22" s="35" t="n">
        <v>44040</v>
      </c>
      <c r="B22" s="27"/>
      <c r="C22" s="27" t="n">
        <v>1329.41343000378</v>
      </c>
      <c r="D22" s="4" t="n">
        <v>1.53549999999999</v>
      </c>
      <c r="E22" s="27" t="n">
        <v>1900.93062900299</v>
      </c>
      <c r="F22" s="36" t="n">
        <v>2.092</v>
      </c>
      <c r="G22" s="27" t="n">
        <v>2475.18610736744</v>
      </c>
      <c r="H22" s="36" t="n">
        <v>3.205</v>
      </c>
      <c r="I22" s="27" t="n">
        <v>3564.2030213502</v>
      </c>
    </row>
    <row r="23" customFormat="false" ht="15.75" hidden="false" customHeight="false" outlineLevel="0" collapsed="false">
      <c r="A23" s="35" t="n">
        <v>44041</v>
      </c>
      <c r="B23" s="27"/>
      <c r="C23" s="27" t="n">
        <v>1332.35835525812</v>
      </c>
      <c r="D23" s="4" t="n">
        <v>1.56099999999999</v>
      </c>
      <c r="E23" s="27" t="n">
        <v>1933.76545769744</v>
      </c>
      <c r="F23" s="36" t="n">
        <v>2.144</v>
      </c>
      <c r="G23" s="27" t="n">
        <v>2534.69623626344</v>
      </c>
      <c r="H23" s="36" t="n">
        <v>3.31</v>
      </c>
      <c r="I23" s="27" t="n">
        <v>3663.98311370738</v>
      </c>
    </row>
    <row r="24" customFormat="false" ht="15.75" hidden="false" customHeight="false" outlineLevel="0" collapsed="false">
      <c r="A24" s="35" t="n">
        <v>44042</v>
      </c>
      <c r="B24" s="27"/>
      <c r="C24" s="27" t="n">
        <v>1335.26250428378</v>
      </c>
      <c r="D24" s="4" t="n">
        <v>1.58649999999999</v>
      </c>
      <c r="E24" s="27" t="n">
        <v>1966.10832052864</v>
      </c>
      <c r="F24" s="36" t="n">
        <v>2.196</v>
      </c>
      <c r="G24" s="27" t="n">
        <v>2592.62998611729</v>
      </c>
      <c r="H24" s="36" t="n">
        <v>3.415</v>
      </c>
      <c r="I24" s="27" t="n">
        <v>3758.26266879667</v>
      </c>
    </row>
    <row r="25" customFormat="false" ht="15.75" hidden="false" customHeight="false" outlineLevel="0" collapsed="false">
      <c r="A25" s="35" t="n">
        <v>44043</v>
      </c>
      <c r="B25" s="27"/>
      <c r="C25" s="27" t="n">
        <v>1338.12498608404</v>
      </c>
      <c r="D25" s="4" t="n">
        <v>1.61199999999999</v>
      </c>
      <c r="E25" s="27" t="n">
        <v>1997.93122321097</v>
      </c>
      <c r="F25" s="36" t="n">
        <v>2.248</v>
      </c>
      <c r="G25" s="27" t="n">
        <v>2648.89449618664</v>
      </c>
      <c r="H25" s="36" t="n">
        <v>3.52</v>
      </c>
      <c r="I25" s="27" t="n">
        <v>3846.7414775613</v>
      </c>
    </row>
    <row r="26" customFormat="false" ht="15.75" hidden="false" customHeight="false" outlineLevel="0" collapsed="false">
      <c r="A26" s="35" t="n">
        <v>44044</v>
      </c>
      <c r="B26" s="27"/>
      <c r="C26" s="27" t="n">
        <v>1340.94504183522</v>
      </c>
      <c r="D26" s="4" t="n">
        <v>1.63749999999999</v>
      </c>
      <c r="E26" s="27" t="n">
        <v>2029.20731906893</v>
      </c>
      <c r="F26" s="36" t="n">
        <v>2.3</v>
      </c>
      <c r="G26" s="27" t="n">
        <v>2703.40083065958</v>
      </c>
      <c r="H26" s="36" t="n">
        <v>3.625</v>
      </c>
      <c r="I26" s="27" t="n">
        <v>3929.14002574445</v>
      </c>
    </row>
    <row r="27" customFormat="false" ht="15.75" hidden="false" customHeight="false" outlineLevel="0" collapsed="false">
      <c r="A27" s="35" t="n">
        <v>44045</v>
      </c>
      <c r="B27" s="27"/>
      <c r="C27" s="27" t="n">
        <v>1343.72201167946</v>
      </c>
      <c r="D27" s="4" t="n">
        <v>1.66299999999999</v>
      </c>
      <c r="E27" s="27" t="n">
        <v>2059.91073366738</v>
      </c>
      <c r="F27" s="36" t="n">
        <v>2.352</v>
      </c>
      <c r="G27" s="27" t="n">
        <v>2756.06381112718</v>
      </c>
      <c r="H27" s="36" t="n">
        <v>3.73</v>
      </c>
      <c r="I27" s="27" t="n">
        <v>4005.20021699582</v>
      </c>
    </row>
    <row r="28" customFormat="false" ht="15.75" hidden="false" customHeight="false" outlineLevel="0" collapsed="false">
      <c r="A28" s="35" t="n">
        <v>44046</v>
      </c>
      <c r="B28" s="27"/>
      <c r="C28" s="27" t="n">
        <v>1346.45530994859</v>
      </c>
      <c r="D28" s="4" t="n">
        <v>1.68849999999999</v>
      </c>
      <c r="E28" s="27" t="n">
        <v>2090.01644446155</v>
      </c>
      <c r="F28" s="36" t="n">
        <v>2.404</v>
      </c>
      <c r="G28" s="27" t="n">
        <v>2806.80194406757</v>
      </c>
      <c r="H28" s="36" t="n">
        <v>3.835</v>
      </c>
      <c r="I28" s="27" t="n">
        <v>4074.68619835533</v>
      </c>
    </row>
    <row r="29" customFormat="false" ht="15.75" hidden="false" customHeight="false" outlineLevel="0" collapsed="false">
      <c r="A29" s="35" t="n">
        <v>44047</v>
      </c>
      <c r="B29" s="27"/>
      <c r="C29" s="27" t="n">
        <v>1349.14440681187</v>
      </c>
      <c r="D29" s="4" t="n">
        <v>1.71399999999999</v>
      </c>
      <c r="E29" s="27" t="n">
        <v>2119.50020065378</v>
      </c>
      <c r="F29" s="36" t="n">
        <v>2.456</v>
      </c>
      <c r="G29" s="27" t="n">
        <v>2855.53741590802</v>
      </c>
      <c r="H29" s="36" t="n">
        <v>3.94</v>
      </c>
      <c r="I29" s="27" t="n">
        <v>4137.38523133726</v>
      </c>
    </row>
    <row r="30" customFormat="false" ht="15.75" hidden="false" customHeight="false" outlineLevel="0" collapsed="false">
      <c r="A30" s="35" t="n">
        <v>44048</v>
      </c>
      <c r="B30" s="27"/>
      <c r="C30" s="27" t="n">
        <v>1351.78881476035</v>
      </c>
      <c r="D30" s="4" t="n">
        <v>1.73949999999999</v>
      </c>
      <c r="E30" s="27" t="n">
        <v>2148.33847233993</v>
      </c>
      <c r="F30" s="36" t="n">
        <v>2.508</v>
      </c>
      <c r="G30" s="27" t="n">
        <v>2902.19613536345</v>
      </c>
      <c r="H30" s="36" t="n">
        <v>4.045</v>
      </c>
      <c r="I30" s="27" t="n">
        <v>4193.10856479807</v>
      </c>
    </row>
    <row r="31" customFormat="false" ht="15.75" hidden="false" customHeight="false" outlineLevel="0" collapsed="false">
      <c r="A31" s="35" t="n">
        <v>44049</v>
      </c>
      <c r="B31" s="27"/>
      <c r="C31" s="27" t="n">
        <v>1354.38807870132</v>
      </c>
      <c r="D31" s="4" t="n">
        <v>1.76499999999999</v>
      </c>
      <c r="E31" s="27" t="n">
        <v>2176.5084209109</v>
      </c>
      <c r="F31" s="36" t="n">
        <v>2.56</v>
      </c>
      <c r="G31" s="27" t="n">
        <v>2946.70780798781</v>
      </c>
      <c r="H31" s="36" t="n">
        <v>4.15</v>
      </c>
      <c r="I31" s="27" t="n">
        <v>4241.69227541819</v>
      </c>
    </row>
    <row r="32" customFormat="false" ht="15.75" hidden="false" customHeight="false" outlineLevel="0" collapsed="false">
      <c r="A32" s="35" t="n">
        <v>44050</v>
      </c>
      <c r="B32" s="27"/>
      <c r="C32" s="27" t="n">
        <v>1356.94176872902</v>
      </c>
      <c r="D32" s="4" t="n">
        <v>1.79049999999999</v>
      </c>
      <c r="E32" s="27" t="n">
        <v>2203.98788480053</v>
      </c>
      <c r="F32" s="36" t="n">
        <v>2.612</v>
      </c>
      <c r="G32" s="27" t="n">
        <v>2989.00603172293</v>
      </c>
      <c r="H32" s="36" t="n">
        <v>4.255</v>
      </c>
      <c r="I32" s="27" t="n">
        <v>4282.99804888581</v>
      </c>
    </row>
    <row r="33" customFormat="false" ht="15.75" hidden="false" customHeight="false" outlineLevel="0" collapsed="false">
      <c r="A33" s="35" t="n">
        <v>44051</v>
      </c>
      <c r="B33" s="27"/>
      <c r="C33" s="27" t="n">
        <v>1359.44947486957</v>
      </c>
      <c r="D33" s="4" t="n">
        <v>1.81599999999999</v>
      </c>
      <c r="E33" s="27" t="n">
        <v>2230.75537623492</v>
      </c>
      <c r="F33" s="36" t="n">
        <v>2.664</v>
      </c>
      <c r="G33" s="27" t="n">
        <v>3029.0284050586</v>
      </c>
      <c r="H33" s="36" t="n">
        <v>4.36</v>
      </c>
      <c r="I33" s="27" t="n">
        <v>4316.91388040862</v>
      </c>
    </row>
    <row r="34" customFormat="false" ht="15.75" hidden="false" customHeight="false" outlineLevel="0" collapsed="false">
      <c r="A34" s="35" t="n">
        <v>44052</v>
      </c>
      <c r="B34" s="27"/>
      <c r="C34" s="27" t="n">
        <v>1361.91080327618</v>
      </c>
      <c r="D34" s="4" t="n">
        <v>1.84149999999999</v>
      </c>
      <c r="E34" s="27" t="n">
        <v>2256.79008578658</v>
      </c>
      <c r="F34" s="36" t="n">
        <v>2.716</v>
      </c>
      <c r="G34" s="27" t="n">
        <v>3066.71664150068</v>
      </c>
      <c r="H34" s="36" t="n">
        <v>4.465</v>
      </c>
      <c r="I34" s="27" t="n">
        <v>4343.35467747773</v>
      </c>
    </row>
    <row r="35" customFormat="false" ht="15.75" hidden="false" customHeight="false" outlineLevel="0" collapsed="false">
      <c r="A35" s="35" t="n">
        <v>44053</v>
      </c>
      <c r="B35" s="27"/>
      <c r="C35" s="27" t="n">
        <v>1364.32537348665</v>
      </c>
      <c r="D35" s="4" t="n">
        <v>1.86699999999999</v>
      </c>
      <c r="E35" s="27" t="n">
        <v>2282.07189237944</v>
      </c>
      <c r="F35" s="36" t="n">
        <v>2.768</v>
      </c>
      <c r="G35" s="27" t="n">
        <v>3102.01668558205</v>
      </c>
      <c r="H35" s="36" t="n">
        <v>4.57</v>
      </c>
      <c r="I35" s="27" t="n">
        <v>4362.26275121673</v>
      </c>
    </row>
    <row r="36" customFormat="false" ht="15.75" hidden="false" customHeight="false" outlineLevel="0" collapsed="false">
      <c r="A36" s="35" t="n">
        <v>44054</v>
      </c>
      <c r="B36" s="27"/>
      <c r="C36" s="27" t="n">
        <v>1366.69281645662</v>
      </c>
      <c r="D36" s="4" t="n">
        <v>1.89249999999999</v>
      </c>
      <c r="E36" s="27" t="n">
        <v>2306.58137700834</v>
      </c>
      <c r="F36" s="36" t="n">
        <v>2.82</v>
      </c>
      <c r="G36" s="27" t="n">
        <v>3134.87882679058</v>
      </c>
      <c r="H36" s="36" t="n">
        <v>4.675</v>
      </c>
      <c r="I36" s="27" t="n">
        <v>4373.60818541788</v>
      </c>
    </row>
    <row r="37" customFormat="false" ht="15.75" hidden="false" customHeight="false" outlineLevel="0" collapsed="false">
      <c r="A37" s="35" t="n">
        <v>44055</v>
      </c>
      <c r="B37" s="27"/>
      <c r="C37" s="27" t="n">
        <v>1369.01277315857</v>
      </c>
      <c r="D37" s="4" t="n">
        <v>1.91799999999999</v>
      </c>
      <c r="E37" s="27" t="n">
        <v>2330.29983888938</v>
      </c>
      <c r="F37" s="36" t="n">
        <v>2.872</v>
      </c>
      <c r="G37" s="27" t="n">
        <v>3165.25780863586</v>
      </c>
      <c r="H37" s="36" t="n">
        <v>4.78</v>
      </c>
      <c r="I37" s="27" t="n">
        <v>4377.38907467856</v>
      </c>
    </row>
    <row r="38" customFormat="false" ht="15.75" hidden="false" customHeight="false" outlineLevel="0" collapsed="false">
      <c r="A38" s="35" t="n">
        <v>44056</v>
      </c>
      <c r="B38" s="27"/>
      <c r="C38" s="27" t="n">
        <v>1371.28489359228</v>
      </c>
      <c r="D38" s="4" t="n">
        <v>1.94349999999999</v>
      </c>
      <c r="E38" s="27" t="n">
        <v>2353.2093130895</v>
      </c>
      <c r="F38" s="36" t="n">
        <v>2.924</v>
      </c>
      <c r="G38" s="27" t="n">
        <v>3193.11293071193</v>
      </c>
      <c r="H38" s="36" t="n">
        <v>4.885</v>
      </c>
      <c r="I38" s="27" t="n">
        <v>4373.63162503304</v>
      </c>
    </row>
    <row r="39" customFormat="false" ht="15.75" hidden="false" customHeight="false" outlineLevel="0" collapsed="false">
      <c r="A39" s="35" t="n">
        <v>44057</v>
      </c>
      <c r="B39" s="27"/>
      <c r="C39" s="27" t="n">
        <v>1373.50883609433</v>
      </c>
      <c r="D39" s="4" t="n">
        <v>1.96899999999999</v>
      </c>
      <c r="E39" s="27" t="n">
        <v>2375.29258892725</v>
      </c>
      <c r="F39" s="36" t="n">
        <v>2.976</v>
      </c>
      <c r="G39" s="27" t="n">
        <v>3218.40814209291</v>
      </c>
      <c r="H39" s="36" t="n">
        <v>4.99</v>
      </c>
      <c r="I39" s="27" t="n">
        <v>4362.39011222172</v>
      </c>
    </row>
    <row r="40" customFormat="false" ht="15.75" hidden="false" customHeight="false" outlineLevel="0" collapsed="false">
      <c r="A40" s="35" t="n">
        <v>44058</v>
      </c>
      <c r="B40" s="32"/>
      <c r="C40" s="32" t="n">
        <v>1375.68426686437</v>
      </c>
      <c r="D40" s="4" t="n">
        <v>1.99449999999998</v>
      </c>
      <c r="E40" s="32" t="n">
        <v>2396.53322861566</v>
      </c>
      <c r="F40" s="36" t="n">
        <v>3</v>
      </c>
      <c r="G40" s="32" t="n">
        <v>3241.11212476405</v>
      </c>
      <c r="H40" s="36" t="n">
        <v>5</v>
      </c>
      <c r="I40" s="32" t="n">
        <v>4343.74669431582</v>
      </c>
    </row>
    <row r="41" customFormat="false" ht="15.75" hidden="false" customHeight="false" outlineLevel="0" collapsed="false">
      <c r="A41" s="35" t="n">
        <v>44059</v>
      </c>
      <c r="B41" s="27"/>
      <c r="C41" s="27" t="n">
        <v>1377.81085964847</v>
      </c>
      <c r="D41" s="4" t="n">
        <v>2</v>
      </c>
      <c r="E41" s="27" t="n">
        <v>2416.91558574984</v>
      </c>
      <c r="F41" s="36" t="n">
        <v>3</v>
      </c>
      <c r="G41" s="27" t="n">
        <v>3251.93061176199</v>
      </c>
      <c r="H41" s="36" t="n">
        <v>5</v>
      </c>
      <c r="I41" s="27" t="n">
        <v>4293.75153424494</v>
      </c>
    </row>
    <row r="42" customFormat="false" ht="15.75" hidden="false" customHeight="false" outlineLevel="0" collapsed="false">
      <c r="A42" s="35" t="n">
        <v>44060</v>
      </c>
      <c r="B42" s="27"/>
      <c r="C42" s="27" t="n">
        <v>1379.88829553594</v>
      </c>
      <c r="D42" s="4" t="n">
        <v>2</v>
      </c>
      <c r="E42" s="27" t="n">
        <v>2428.98019066657</v>
      </c>
      <c r="F42" s="36" t="n">
        <v>3</v>
      </c>
      <c r="G42" s="27" t="n">
        <v>3246.06408894636</v>
      </c>
      <c r="H42" s="36" t="n">
        <v>5</v>
      </c>
      <c r="I42" s="27" t="n">
        <v>4218.89985212848</v>
      </c>
    </row>
    <row r="43" customFormat="false" ht="15.75" hidden="false" customHeight="false" outlineLevel="0" collapsed="false">
      <c r="A43" s="35" t="n">
        <v>44061</v>
      </c>
      <c r="B43" s="27"/>
      <c r="C43" s="27" t="n">
        <v>1381.91626283796</v>
      </c>
      <c r="D43" s="4" t="n">
        <v>2</v>
      </c>
      <c r="E43" s="27" t="n">
        <v>2433.02107542625</v>
      </c>
      <c r="F43" s="36" t="n">
        <v>3</v>
      </c>
      <c r="G43" s="27" t="n">
        <v>3228.23166407659</v>
      </c>
      <c r="H43" s="36" t="n">
        <v>5</v>
      </c>
      <c r="I43" s="27" t="n">
        <v>4126.41777191491</v>
      </c>
    </row>
    <row r="44" customFormat="false" ht="15.75" hidden="false" customHeight="false" outlineLevel="0" collapsed="false">
      <c r="A44" s="35" t="n">
        <v>44062</v>
      </c>
      <c r="B44" s="27"/>
      <c r="C44" s="27" t="n">
        <v>1383.89445702503</v>
      </c>
      <c r="D44" s="4" t="n">
        <v>2</v>
      </c>
      <c r="E44" s="27" t="n">
        <v>2431.30490378617</v>
      </c>
      <c r="F44" s="36" t="n">
        <v>3</v>
      </c>
      <c r="G44" s="27" t="n">
        <v>3201.76517634584</v>
      </c>
      <c r="H44" s="36" t="n">
        <v>5</v>
      </c>
      <c r="I44" s="27" t="n">
        <v>4021.54317404913</v>
      </c>
    </row>
    <row r="45" customFormat="false" ht="15.75" hidden="false" customHeight="false" outlineLevel="0" collapsed="false">
      <c r="A45" s="35" t="n">
        <v>44063</v>
      </c>
      <c r="B45" s="27"/>
      <c r="C45" s="27" t="n">
        <v>1385.82258070655</v>
      </c>
      <c r="D45" s="4" t="n">
        <v>2</v>
      </c>
      <c r="E45" s="27" t="n">
        <v>2425.42860303652</v>
      </c>
      <c r="F45" s="36" t="n">
        <v>3</v>
      </c>
      <c r="G45" s="27" t="n">
        <v>3169.05961420003</v>
      </c>
      <c r="H45" s="36" t="n">
        <v>5</v>
      </c>
      <c r="I45" s="27" t="n">
        <v>3908.16732308766</v>
      </c>
    </row>
    <row r="46" customFormat="false" ht="15.75" hidden="false" customHeight="false" outlineLevel="0" collapsed="false">
      <c r="A46" s="35" t="n">
        <v>44064</v>
      </c>
      <c r="B46" s="27"/>
      <c r="C46" s="27" t="n">
        <v>1387.70034364034</v>
      </c>
      <c r="D46" s="4" t="n">
        <v>2</v>
      </c>
      <c r="E46" s="27" t="n">
        <v>2416.53044611082</v>
      </c>
      <c r="F46" s="36" t="n">
        <v>3</v>
      </c>
      <c r="G46" s="27" t="n">
        <v>3131.86205638601</v>
      </c>
      <c r="H46" s="36" t="n">
        <v>5</v>
      </c>
      <c r="I46" s="27" t="n">
        <v>3789.23320709787</v>
      </c>
    </row>
    <row r="47" customFormat="false" ht="15.75" hidden="false" customHeight="false" outlineLevel="0" collapsed="false">
      <c r="A47" s="35" t="n">
        <v>44065</v>
      </c>
      <c r="B47" s="27"/>
      <c r="C47" s="27" t="n">
        <v>1389.52746276336</v>
      </c>
      <c r="D47" s="4" t="n">
        <v>2</v>
      </c>
      <c r="E47" s="27" t="n">
        <v>2405.42976406352</v>
      </c>
      <c r="F47" s="36" t="n">
        <v>3</v>
      </c>
      <c r="G47" s="27" t="n">
        <v>3091.46185663528</v>
      </c>
      <c r="H47" s="36" t="n">
        <v>5</v>
      </c>
      <c r="I47" s="27" t="n">
        <v>3666.99292082331</v>
      </c>
    </row>
    <row r="48" customFormat="false" ht="15.75" hidden="false" customHeight="false" outlineLevel="0" collapsed="false">
      <c r="A48" s="35" t="n">
        <v>44066</v>
      </c>
      <c r="B48" s="27"/>
      <c r="C48" s="27" t="n">
        <v>1391.30366223715</v>
      </c>
      <c r="D48" s="4" t="n">
        <v>2</v>
      </c>
      <c r="E48" s="27" t="n">
        <v>2392.72109931554</v>
      </c>
      <c r="F48" s="36" t="n">
        <v>3</v>
      </c>
      <c r="G48" s="27" t="n">
        <v>3048.81904375538</v>
      </c>
      <c r="H48" s="36" t="n">
        <v>5</v>
      </c>
      <c r="I48" s="27" t="n">
        <v>3543.18105001832</v>
      </c>
    </row>
    <row r="49" customFormat="false" ht="15.75" hidden="false" customHeight="false" outlineLevel="0" collapsed="false">
      <c r="A49" s="35" t="n">
        <v>44067</v>
      </c>
      <c r="B49" s="27"/>
      <c r="C49" s="27" t="n">
        <v>1393.02867350335</v>
      </c>
      <c r="D49" s="4" t="n">
        <v>2</v>
      </c>
      <c r="E49" s="27" t="n">
        <v>2378.83873251742</v>
      </c>
      <c r="F49" s="36" t="n">
        <v>3</v>
      </c>
      <c r="G49" s="27" t="n">
        <v>3004.65309867572</v>
      </c>
      <c r="H49" s="36" t="n">
        <v>5</v>
      </c>
      <c r="I49" s="27" t="n">
        <v>3419.13624347617</v>
      </c>
    </row>
    <row r="50" customFormat="false" ht="15.75" hidden="false" customHeight="false" outlineLevel="0" collapsed="false">
      <c r="A50" s="35" t="n">
        <v>44068</v>
      </c>
      <c r="B50" s="27"/>
      <c r="C50" s="27" t="n">
        <v>1394.70223534601</v>
      </c>
      <c r="D50" s="4" t="n">
        <v>2</v>
      </c>
      <c r="E50" s="27" t="n">
        <v>2364.10158287149</v>
      </c>
      <c r="F50" s="36" t="n">
        <v>3</v>
      </c>
      <c r="G50" s="27" t="n">
        <v>2959.50565899183</v>
      </c>
      <c r="H50" s="36" t="n">
        <v>5</v>
      </c>
      <c r="I50" s="27" t="n">
        <v>3295.88954076582</v>
      </c>
    </row>
    <row r="51" customFormat="false" ht="15.75" hidden="false" customHeight="false" outlineLevel="0" collapsed="false">
      <c r="A51" s="35" t="n">
        <v>44069</v>
      </c>
      <c r="B51" s="27"/>
      <c r="C51" s="27" t="n">
        <v>1396.32409395803</v>
      </c>
      <c r="D51" s="4" t="n">
        <v>2</v>
      </c>
      <c r="E51" s="27" t="n">
        <v>2348.74487100673</v>
      </c>
      <c r="F51" s="36" t="n">
        <v>3</v>
      </c>
      <c r="G51" s="27" t="n">
        <v>2913.78562635575</v>
      </c>
      <c r="H51" s="36" t="n">
        <v>5</v>
      </c>
      <c r="I51" s="27" t="n">
        <v>3174.23046026463</v>
      </c>
    </row>
    <row r="52" customFormat="false" ht="15.75" hidden="false" customHeight="false" outlineLevel="0" collapsed="false">
      <c r="A52" s="35" t="n">
        <v>44070</v>
      </c>
      <c r="B52" s="27"/>
      <c r="C52" s="27" t="n">
        <v>1397.89400301018</v>
      </c>
      <c r="D52" s="4" t="n">
        <v>2</v>
      </c>
      <c r="E52" s="27" t="n">
        <v>2332.94270284282</v>
      </c>
      <c r="F52" s="36" t="n">
        <v>3</v>
      </c>
      <c r="G52" s="27" t="n">
        <v>2867.80211046036</v>
      </c>
      <c r="H52" s="36" t="n">
        <v>5</v>
      </c>
      <c r="I52" s="27" t="n">
        <v>3054.75759105911</v>
      </c>
    </row>
    <row r="53" customFormat="false" ht="15.75" hidden="false" customHeight="false" outlineLevel="0" collapsed="false">
      <c r="A53" s="35" t="n">
        <v>44071</v>
      </c>
      <c r="B53" s="27"/>
      <c r="C53" s="27" t="n">
        <v>1399.41172372116</v>
      </c>
      <c r="D53" s="4" t="n">
        <v>2</v>
      </c>
      <c r="E53" s="27" t="n">
        <v>2316.82433168844</v>
      </c>
      <c r="F53" s="36" t="n">
        <v>3</v>
      </c>
      <c r="G53" s="27" t="n">
        <v>2821.78878402067</v>
      </c>
      <c r="H53" s="36" t="n">
        <v>5</v>
      </c>
      <c r="I53" s="27" t="n">
        <v>2937.91798429012</v>
      </c>
    </row>
    <row r="54" customFormat="false" ht="15.75" hidden="false" customHeight="false" outlineLevel="0" collapsed="false">
      <c r="A54" s="35" t="n">
        <v>44072</v>
      </c>
      <c r="B54" s="27"/>
      <c r="C54" s="27" t="n">
        <v>1400.87702492787</v>
      </c>
      <c r="D54" s="4" t="n">
        <v>2</v>
      </c>
      <c r="E54" s="27" t="n">
        <v>2300.48595978047</v>
      </c>
      <c r="F54" s="36" t="n">
        <v>3</v>
      </c>
      <c r="G54" s="27" t="n">
        <v>2775.92206051314</v>
      </c>
      <c r="H54" s="36" t="n">
        <v>5</v>
      </c>
      <c r="I54" s="27" t="n">
        <v>2824.03819636924</v>
      </c>
    </row>
    <row r="55" customFormat="false" ht="15.75" hidden="false" customHeight="false" outlineLevel="0" collapsed="false">
      <c r="A55" s="35" t="n">
        <v>44073</v>
      </c>
      <c r="B55" s="27"/>
      <c r="C55" s="27" t="n">
        <v>1402.28968315515</v>
      </c>
      <c r="D55" s="4" t="n">
        <v>2</v>
      </c>
      <c r="E55" s="27" t="n">
        <v>2283.99935674939</v>
      </c>
      <c r="F55" s="36" t="n">
        <v>3</v>
      </c>
      <c r="G55" s="27" t="n">
        <v>2730.33476125335</v>
      </c>
      <c r="H55" s="36" t="n">
        <v>5</v>
      </c>
      <c r="I55" s="27" t="n">
        <v>2713.34895780858</v>
      </c>
    </row>
    <row r="56" customFormat="false" ht="15.75" hidden="false" customHeight="false" outlineLevel="0" collapsed="false">
      <c r="A56" s="35" t="n">
        <v>44074</v>
      </c>
      <c r="B56" s="27"/>
      <c r="C56" s="27" t="n">
        <v>1403.64948268446</v>
      </c>
      <c r="D56" s="4" t="n">
        <v>2</v>
      </c>
      <c r="E56" s="27" t="n">
        <v>2267.41818512397</v>
      </c>
      <c r="F56" s="36" t="n">
        <v>3</v>
      </c>
      <c r="G56" s="27" t="n">
        <v>2685.12644834916</v>
      </c>
      <c r="H56" s="36" t="n">
        <v>5</v>
      </c>
      <c r="I56" s="27" t="n">
        <v>2606.00488573918</v>
      </c>
    </row>
    <row r="57" customFormat="false" ht="15.75" hidden="false" customHeight="false" outlineLevel="0" collapsed="false">
      <c r="A57" s="37"/>
    </row>
    <row r="58" customFormat="false" ht="15.75" hidden="false" customHeight="false" outlineLevel="0" collapsed="false">
      <c r="A58" s="37"/>
    </row>
    <row r="59" customFormat="false" ht="15.75" hidden="false" customHeight="false" outlineLevel="0" collapsed="false">
      <c r="A59" s="37"/>
    </row>
    <row r="60" customFormat="false" ht="15.75" hidden="false" customHeight="false" outlineLevel="0" collapsed="false">
      <c r="A60" s="37"/>
    </row>
    <row r="61" customFormat="false" ht="15.75" hidden="false" customHeight="false" outlineLevel="0" collapsed="false">
      <c r="A61" s="37"/>
    </row>
    <row r="62" customFormat="false" ht="15.75" hidden="false" customHeight="false" outlineLevel="0" collapsed="false">
      <c r="A62" s="37"/>
    </row>
    <row r="63" customFormat="false" ht="15.75" hidden="false" customHeight="false" outlineLevel="0" collapsed="false">
      <c r="A63" s="37"/>
    </row>
    <row r="64" customFormat="false" ht="15.75" hidden="false" customHeight="false" outlineLevel="0" collapsed="false">
      <c r="A64" s="37"/>
    </row>
    <row r="65" customFormat="false" ht="15.75" hidden="false" customHeight="false" outlineLevel="0" collapsed="false">
      <c r="A65" s="37"/>
    </row>
    <row r="66" customFormat="false" ht="15.75" hidden="false" customHeight="false" outlineLevel="0" collapsed="false">
      <c r="A66" s="37"/>
    </row>
    <row r="67" customFormat="false" ht="15.75" hidden="false" customHeight="false" outlineLevel="0" collapsed="false">
      <c r="A67" s="37"/>
    </row>
    <row r="68" customFormat="false" ht="15.75" hidden="false" customHeight="false" outlineLevel="0" collapsed="false">
      <c r="A68" s="37"/>
    </row>
    <row r="69" customFormat="false" ht="15.75" hidden="false" customHeight="false" outlineLevel="0" collapsed="false">
      <c r="A69" s="37"/>
    </row>
    <row r="70" customFormat="false" ht="15.75" hidden="false" customHeight="false" outlineLevel="0" collapsed="false">
      <c r="A70" s="37"/>
    </row>
    <row r="71" customFormat="false" ht="15.75" hidden="false" customHeight="false" outlineLevel="0" collapsed="false">
      <c r="A71" s="37"/>
    </row>
    <row r="72" customFormat="false" ht="15.75" hidden="false" customHeight="false" outlineLevel="0" collapsed="false">
      <c r="A72" s="37"/>
    </row>
    <row r="73" customFormat="false" ht="15.75" hidden="false" customHeight="false" outlineLevel="0" collapsed="false">
      <c r="A73" s="37"/>
    </row>
    <row r="74" customFormat="false" ht="15.75" hidden="false" customHeight="false" outlineLevel="0" collapsed="false">
      <c r="A74" s="37"/>
    </row>
    <row r="75" customFormat="false" ht="15.75" hidden="false" customHeight="false" outlineLevel="0" collapsed="false">
      <c r="A75" s="37"/>
    </row>
    <row r="76" customFormat="false" ht="15.75" hidden="false" customHeight="false" outlineLevel="0" collapsed="false">
      <c r="A76" s="37"/>
    </row>
    <row r="77" customFormat="false" ht="15.75" hidden="false" customHeight="false" outlineLevel="0" collapsed="false">
      <c r="A77" s="37"/>
    </row>
    <row r="78" customFormat="false" ht="15.75" hidden="false" customHeight="false" outlineLevel="0" collapsed="false">
      <c r="A78" s="37"/>
    </row>
    <row r="79" customFormat="false" ht="15.75" hidden="false" customHeight="false" outlineLevel="0" collapsed="false">
      <c r="A79" s="37"/>
    </row>
    <row r="80" customFormat="false" ht="15.75" hidden="false" customHeight="false" outlineLevel="0" collapsed="false">
      <c r="A80" s="37"/>
    </row>
    <row r="81" customFormat="false" ht="15.75" hidden="false" customHeight="false" outlineLevel="0" collapsed="false">
      <c r="A81" s="37"/>
    </row>
    <row r="82" customFormat="false" ht="15.75" hidden="false" customHeight="false" outlineLevel="0" collapsed="false">
      <c r="A82" s="37"/>
    </row>
    <row r="83" customFormat="false" ht="15.75" hidden="false" customHeight="false" outlineLevel="0" collapsed="false">
      <c r="A83" s="37"/>
    </row>
    <row r="84" customFormat="false" ht="15.75" hidden="false" customHeight="false" outlineLevel="0" collapsed="false">
      <c r="A84" s="37"/>
    </row>
    <row r="85" customFormat="false" ht="15.75" hidden="false" customHeight="false" outlineLevel="0" collapsed="false">
      <c r="A85" s="37"/>
    </row>
    <row r="86" customFormat="false" ht="15.75" hidden="false" customHeight="false" outlineLevel="0" collapsed="false">
      <c r="A86" s="37"/>
    </row>
    <row r="87" customFormat="false" ht="15.75" hidden="false" customHeight="false" outlineLevel="0" collapsed="false">
      <c r="A87" s="37"/>
    </row>
    <row r="88" customFormat="false" ht="15.75" hidden="false" customHeight="false" outlineLevel="0" collapsed="false">
      <c r="A88" s="37"/>
    </row>
    <row r="89" customFormat="false" ht="15.75" hidden="false" customHeight="false" outlineLevel="0" collapsed="false">
      <c r="A89" s="37"/>
    </row>
    <row r="90" customFormat="false" ht="15.75" hidden="false" customHeight="false" outlineLevel="0" collapsed="false">
      <c r="A90" s="37"/>
    </row>
    <row r="91" customFormat="false" ht="15.75" hidden="false" customHeight="false" outlineLevel="0" collapsed="false">
      <c r="A91" s="37"/>
    </row>
    <row r="92" customFormat="false" ht="15.75" hidden="false" customHeight="false" outlineLevel="0" collapsed="false">
      <c r="A92" s="37"/>
    </row>
    <row r="93" customFormat="false" ht="15.75" hidden="false" customHeight="false" outlineLevel="0" collapsed="false">
      <c r="A93" s="37"/>
    </row>
    <row r="94" customFormat="false" ht="15.75" hidden="false" customHeight="false" outlineLevel="0" collapsed="false">
      <c r="A94" s="37"/>
    </row>
    <row r="95" customFormat="false" ht="15.75" hidden="false" customHeight="false" outlineLevel="0" collapsed="false">
      <c r="A95" s="37"/>
    </row>
    <row r="96" customFormat="false" ht="15.75" hidden="false" customHeight="false" outlineLevel="0" collapsed="false">
      <c r="A96" s="37"/>
    </row>
    <row r="97" customFormat="false" ht="15.75" hidden="false" customHeight="false" outlineLevel="0" collapsed="false">
      <c r="A97" s="37"/>
    </row>
    <row r="98" customFormat="false" ht="15.75" hidden="false" customHeight="false" outlineLevel="0" collapsed="false">
      <c r="A98" s="37"/>
    </row>
    <row r="99" customFormat="false" ht="15.75" hidden="false" customHeight="false" outlineLevel="0" collapsed="false">
      <c r="A99" s="37"/>
    </row>
    <row r="100" customFormat="false" ht="15.75" hidden="false" customHeight="false" outlineLevel="0" collapsed="false">
      <c r="A100" s="37"/>
    </row>
    <row r="101" customFormat="false" ht="15.75" hidden="false" customHeight="false" outlineLevel="0" collapsed="false">
      <c r="A101" s="37"/>
    </row>
    <row r="102" customFormat="false" ht="15.75" hidden="false" customHeight="false" outlineLevel="0" collapsed="false">
      <c r="A102" s="37"/>
    </row>
    <row r="103" customFormat="false" ht="15.75" hidden="false" customHeight="false" outlineLevel="0" collapsed="false">
      <c r="A103" s="37"/>
    </row>
    <row r="104" customFormat="false" ht="15.75" hidden="false" customHeight="false" outlineLevel="0" collapsed="false">
      <c r="A104" s="37"/>
    </row>
    <row r="105" customFormat="false" ht="15.75" hidden="false" customHeight="false" outlineLevel="0" collapsed="false">
      <c r="A105" s="37"/>
    </row>
    <row r="106" customFormat="false" ht="15.75" hidden="false" customHeight="false" outlineLevel="0" collapsed="false">
      <c r="A106" s="37"/>
    </row>
    <row r="107" customFormat="false" ht="15.75" hidden="false" customHeight="false" outlineLevel="0" collapsed="false">
      <c r="A107" s="37"/>
    </row>
    <row r="108" customFormat="false" ht="15.75" hidden="false" customHeight="false" outlineLevel="0" collapsed="false">
      <c r="A108" s="37"/>
    </row>
    <row r="109" customFormat="false" ht="15.75" hidden="false" customHeight="false" outlineLevel="0" collapsed="false">
      <c r="A109" s="37"/>
    </row>
    <row r="110" customFormat="false" ht="15.75" hidden="false" customHeight="false" outlineLevel="0" collapsed="false">
      <c r="A110" s="37"/>
    </row>
    <row r="111" customFormat="false" ht="15.75" hidden="false" customHeight="false" outlineLevel="0" collapsed="false">
      <c r="A111" s="37"/>
    </row>
    <row r="112" customFormat="false" ht="15.75" hidden="false" customHeight="false" outlineLevel="0" collapsed="false">
      <c r="A112" s="37"/>
    </row>
    <row r="113" customFormat="false" ht="15.75" hidden="false" customHeight="false" outlineLevel="0" collapsed="false">
      <c r="A113" s="37"/>
    </row>
    <row r="114" customFormat="false" ht="15.75" hidden="false" customHeight="false" outlineLevel="0" collapsed="false">
      <c r="A114" s="37"/>
    </row>
    <row r="115" customFormat="false" ht="15.75" hidden="false" customHeight="false" outlineLevel="0" collapsed="false">
      <c r="A115" s="37"/>
    </row>
    <row r="116" customFormat="false" ht="15.75" hidden="false" customHeight="false" outlineLevel="0" collapsed="false">
      <c r="A116" s="37"/>
    </row>
    <row r="117" customFormat="false" ht="15.75" hidden="false" customHeight="false" outlineLevel="0" collapsed="false">
      <c r="A117" s="37"/>
    </row>
    <row r="118" customFormat="false" ht="15.75" hidden="false" customHeight="false" outlineLevel="0" collapsed="false">
      <c r="A118" s="37"/>
    </row>
    <row r="119" customFormat="false" ht="15.75" hidden="false" customHeight="false" outlineLevel="0" collapsed="false">
      <c r="A119" s="37"/>
    </row>
    <row r="120" customFormat="false" ht="15.75" hidden="false" customHeight="false" outlineLevel="0" collapsed="false">
      <c r="A120" s="37"/>
    </row>
    <row r="121" customFormat="false" ht="15.75" hidden="false" customHeight="false" outlineLevel="0" collapsed="false">
      <c r="A121" s="37"/>
    </row>
    <row r="122" customFormat="false" ht="15.75" hidden="false" customHeight="false" outlineLevel="0" collapsed="false">
      <c r="A122" s="37"/>
    </row>
    <row r="123" customFormat="false" ht="15.75" hidden="false" customHeight="false" outlineLevel="0" collapsed="false">
      <c r="A123" s="37"/>
    </row>
    <row r="124" customFormat="false" ht="15.75" hidden="false" customHeight="false" outlineLevel="0" collapsed="false">
      <c r="A124" s="37"/>
    </row>
    <row r="125" customFormat="false" ht="15.75" hidden="false" customHeight="false" outlineLevel="0" collapsed="false">
      <c r="A125" s="37"/>
    </row>
    <row r="126" customFormat="false" ht="15.75" hidden="false" customHeight="false" outlineLevel="0" collapsed="false">
      <c r="A126" s="37"/>
    </row>
    <row r="127" customFormat="false" ht="15.75" hidden="false" customHeight="false" outlineLevel="0" collapsed="false">
      <c r="A127" s="37"/>
    </row>
    <row r="128" customFormat="false" ht="15.75" hidden="false" customHeight="false" outlineLevel="0" collapsed="false">
      <c r="A128" s="37"/>
    </row>
    <row r="129" customFormat="false" ht="15.75" hidden="false" customHeight="false" outlineLevel="0" collapsed="false">
      <c r="A129" s="37"/>
    </row>
    <row r="130" customFormat="false" ht="15.75" hidden="false" customHeight="false" outlineLevel="0" collapsed="false">
      <c r="A130" s="37"/>
    </row>
    <row r="131" customFormat="false" ht="15.75" hidden="false" customHeight="false" outlineLevel="0" collapsed="false">
      <c r="A131" s="37"/>
    </row>
    <row r="132" customFormat="false" ht="15.75" hidden="false" customHeight="false" outlineLevel="0" collapsed="false">
      <c r="A132" s="37"/>
    </row>
    <row r="133" customFormat="false" ht="15.75" hidden="false" customHeight="false" outlineLevel="0" collapsed="false">
      <c r="A133" s="37"/>
    </row>
    <row r="134" customFormat="false" ht="15.75" hidden="false" customHeight="false" outlineLevel="0" collapsed="false">
      <c r="A134" s="37"/>
    </row>
    <row r="135" customFormat="false" ht="15.75" hidden="false" customHeight="false" outlineLevel="0" collapsed="false">
      <c r="A135" s="37"/>
    </row>
    <row r="136" customFormat="false" ht="15.75" hidden="false" customHeight="false" outlineLevel="0" collapsed="false">
      <c r="A136" s="37"/>
    </row>
    <row r="137" customFormat="false" ht="15.75" hidden="false" customHeight="false" outlineLevel="0" collapsed="false">
      <c r="A137" s="37"/>
    </row>
    <row r="138" customFormat="false" ht="15.75" hidden="false" customHeight="false" outlineLevel="0" collapsed="false">
      <c r="A138" s="37"/>
    </row>
    <row r="139" customFormat="false" ht="15.75" hidden="false" customHeight="false" outlineLevel="0" collapsed="false">
      <c r="A139" s="37"/>
    </row>
    <row r="140" customFormat="false" ht="15.75" hidden="false" customHeight="false" outlineLevel="0" collapsed="false">
      <c r="A140" s="37"/>
    </row>
    <row r="141" customFormat="false" ht="15.75" hidden="false" customHeight="false" outlineLevel="0" collapsed="false">
      <c r="A141" s="37"/>
    </row>
    <row r="142" customFormat="false" ht="15.75" hidden="false" customHeight="false" outlineLevel="0" collapsed="false">
      <c r="A142" s="37"/>
    </row>
    <row r="143" customFormat="false" ht="15.75" hidden="false" customHeight="false" outlineLevel="0" collapsed="false">
      <c r="A143" s="37"/>
    </row>
    <row r="144" customFormat="false" ht="15.75" hidden="false" customHeight="false" outlineLevel="0" collapsed="false">
      <c r="A144" s="37"/>
    </row>
    <row r="145" customFormat="false" ht="15.75" hidden="false" customHeight="false" outlineLevel="0" collapsed="false">
      <c r="A145" s="37"/>
    </row>
    <row r="146" customFormat="false" ht="15.75" hidden="false" customHeight="false" outlineLevel="0" collapsed="false">
      <c r="A146" s="37"/>
    </row>
    <row r="147" customFormat="false" ht="15.75" hidden="false" customHeight="false" outlineLevel="0" collapsed="false">
      <c r="A147" s="37"/>
    </row>
    <row r="148" customFormat="false" ht="15.75" hidden="false" customHeight="false" outlineLevel="0" collapsed="false">
      <c r="A148" s="37"/>
    </row>
    <row r="149" customFormat="false" ht="15.75" hidden="false" customHeight="false" outlineLevel="0" collapsed="false">
      <c r="A149" s="37"/>
    </row>
    <row r="150" customFormat="false" ht="15.75" hidden="false" customHeight="false" outlineLevel="0" collapsed="false">
      <c r="A150" s="37"/>
    </row>
    <row r="151" customFormat="false" ht="15.75" hidden="false" customHeight="false" outlineLevel="0" collapsed="false">
      <c r="A151" s="37"/>
    </row>
    <row r="152" customFormat="false" ht="15.75" hidden="false" customHeight="false" outlineLevel="0" collapsed="false">
      <c r="A152" s="37"/>
    </row>
    <row r="153" customFormat="false" ht="15.75" hidden="false" customHeight="false" outlineLevel="0" collapsed="false">
      <c r="A153" s="37"/>
    </row>
    <row r="154" customFormat="false" ht="15.75" hidden="false" customHeight="false" outlineLevel="0" collapsed="false">
      <c r="A154" s="37"/>
    </row>
    <row r="155" customFormat="false" ht="15.75" hidden="false" customHeight="false" outlineLevel="0" collapsed="false">
      <c r="A155" s="37"/>
    </row>
    <row r="156" customFormat="false" ht="15.75" hidden="false" customHeight="false" outlineLevel="0" collapsed="false">
      <c r="A156" s="37"/>
    </row>
    <row r="157" customFormat="false" ht="15.75" hidden="false" customHeight="false" outlineLevel="0" collapsed="false">
      <c r="A157" s="37"/>
    </row>
    <row r="158" customFormat="false" ht="15.75" hidden="false" customHeight="false" outlineLevel="0" collapsed="false">
      <c r="A158" s="37"/>
    </row>
    <row r="159" customFormat="false" ht="15.75" hidden="false" customHeight="false" outlineLevel="0" collapsed="false">
      <c r="A159" s="37"/>
    </row>
    <row r="160" customFormat="false" ht="15.75" hidden="false" customHeight="false" outlineLevel="0" collapsed="false">
      <c r="A160" s="37"/>
    </row>
    <row r="161" customFormat="false" ht="15.75" hidden="false" customHeight="false" outlineLevel="0" collapsed="false">
      <c r="A161" s="37"/>
    </row>
    <row r="162" customFormat="false" ht="15.75" hidden="false" customHeight="false" outlineLevel="0" collapsed="false">
      <c r="A162" s="37"/>
    </row>
    <row r="163" customFormat="false" ht="15.75" hidden="false" customHeight="false" outlineLevel="0" collapsed="false">
      <c r="A163" s="37"/>
    </row>
    <row r="164" customFormat="false" ht="15.75" hidden="false" customHeight="false" outlineLevel="0" collapsed="false">
      <c r="A164" s="37"/>
    </row>
    <row r="165" customFormat="false" ht="15.75" hidden="false" customHeight="false" outlineLevel="0" collapsed="false">
      <c r="A165" s="37"/>
    </row>
    <row r="166" customFormat="false" ht="15.75" hidden="false" customHeight="false" outlineLevel="0" collapsed="false">
      <c r="A166" s="37"/>
    </row>
    <row r="167" customFormat="false" ht="15.75" hidden="false" customHeight="false" outlineLevel="0" collapsed="false">
      <c r="A167" s="37"/>
    </row>
    <row r="168" customFormat="false" ht="15.75" hidden="false" customHeight="false" outlineLevel="0" collapsed="false">
      <c r="A168" s="37"/>
    </row>
    <row r="169" customFormat="false" ht="15.75" hidden="false" customHeight="false" outlineLevel="0" collapsed="false">
      <c r="A169" s="37"/>
    </row>
    <row r="170" customFormat="false" ht="15.75" hidden="false" customHeight="false" outlineLevel="0" collapsed="false">
      <c r="A170" s="37"/>
    </row>
    <row r="171" customFormat="false" ht="15.75" hidden="false" customHeight="false" outlineLevel="0" collapsed="false">
      <c r="A171" s="37"/>
    </row>
    <row r="172" customFormat="false" ht="15.75" hidden="false" customHeight="false" outlineLevel="0" collapsed="false">
      <c r="A172" s="37"/>
    </row>
    <row r="173" customFormat="false" ht="15.75" hidden="false" customHeight="false" outlineLevel="0" collapsed="false">
      <c r="A173" s="37"/>
    </row>
    <row r="174" customFormat="false" ht="15.75" hidden="false" customHeight="false" outlineLevel="0" collapsed="false">
      <c r="A174" s="37"/>
    </row>
    <row r="175" customFormat="false" ht="15.75" hidden="false" customHeight="false" outlineLevel="0" collapsed="false">
      <c r="A175" s="37"/>
    </row>
    <row r="176" customFormat="false" ht="15.75" hidden="false" customHeight="false" outlineLevel="0" collapsed="false">
      <c r="A176" s="37"/>
    </row>
    <row r="177" customFormat="false" ht="15.75" hidden="false" customHeight="false" outlineLevel="0" collapsed="false">
      <c r="A177" s="37"/>
    </row>
    <row r="178" customFormat="false" ht="15.75" hidden="false" customHeight="false" outlineLevel="0" collapsed="false">
      <c r="A178" s="37"/>
    </row>
    <row r="179" customFormat="false" ht="15.75" hidden="false" customHeight="false" outlineLevel="0" collapsed="false">
      <c r="A179" s="37"/>
    </row>
    <row r="180" customFormat="false" ht="15.75" hidden="false" customHeight="false" outlineLevel="0" collapsed="false">
      <c r="A180" s="37"/>
    </row>
    <row r="181" customFormat="false" ht="15.75" hidden="false" customHeight="false" outlineLevel="0" collapsed="false">
      <c r="A181" s="37"/>
    </row>
    <row r="182" customFormat="false" ht="15.75" hidden="false" customHeight="false" outlineLevel="0" collapsed="false">
      <c r="A182" s="37"/>
    </row>
    <row r="183" customFormat="false" ht="15.75" hidden="false" customHeight="false" outlineLevel="0" collapsed="false">
      <c r="A183" s="37"/>
    </row>
    <row r="184" customFormat="false" ht="15.75" hidden="false" customHeight="false" outlineLevel="0" collapsed="false">
      <c r="A184" s="37"/>
    </row>
    <row r="185" customFormat="false" ht="15.75" hidden="false" customHeight="false" outlineLevel="0" collapsed="false">
      <c r="A185" s="37"/>
    </row>
    <row r="186" customFormat="false" ht="15.75" hidden="false" customHeight="false" outlineLevel="0" collapsed="false">
      <c r="A186" s="37"/>
    </row>
    <row r="187" customFormat="false" ht="15.75" hidden="false" customHeight="false" outlineLevel="0" collapsed="false">
      <c r="A187" s="37"/>
    </row>
    <row r="188" customFormat="false" ht="15.75" hidden="false" customHeight="false" outlineLevel="0" collapsed="false">
      <c r="A188" s="37"/>
    </row>
    <row r="189" customFormat="false" ht="15.75" hidden="false" customHeight="false" outlineLevel="0" collapsed="false">
      <c r="A189" s="37"/>
    </row>
    <row r="190" customFormat="false" ht="15.75" hidden="false" customHeight="false" outlineLevel="0" collapsed="false">
      <c r="A190" s="37"/>
    </row>
    <row r="191" customFormat="false" ht="15.75" hidden="false" customHeight="false" outlineLevel="0" collapsed="false">
      <c r="A191" s="37"/>
    </row>
    <row r="192" customFormat="false" ht="15.75" hidden="false" customHeight="false" outlineLevel="0" collapsed="false">
      <c r="A192" s="37"/>
    </row>
    <row r="193" customFormat="false" ht="15.75" hidden="false" customHeight="false" outlineLevel="0" collapsed="false">
      <c r="A193" s="37"/>
    </row>
    <row r="194" customFormat="false" ht="15.75" hidden="false" customHeight="false" outlineLevel="0" collapsed="false">
      <c r="A194" s="37"/>
    </row>
    <row r="195" customFormat="false" ht="15.75" hidden="false" customHeight="false" outlineLevel="0" collapsed="false">
      <c r="A195" s="37"/>
    </row>
    <row r="196" customFormat="false" ht="15.75" hidden="false" customHeight="false" outlineLevel="0" collapsed="false">
      <c r="A196" s="37"/>
    </row>
    <row r="197" customFormat="false" ht="15.75" hidden="false" customHeight="false" outlineLevel="0" collapsed="false">
      <c r="A197" s="37"/>
    </row>
    <row r="198" customFormat="false" ht="15.75" hidden="false" customHeight="false" outlineLevel="0" collapsed="false">
      <c r="A198" s="37"/>
    </row>
    <row r="199" customFormat="false" ht="15.75" hidden="false" customHeight="false" outlineLevel="0" collapsed="false">
      <c r="A199" s="37"/>
    </row>
    <row r="200" customFormat="false" ht="15.75" hidden="false" customHeight="false" outlineLevel="0" collapsed="false">
      <c r="A200" s="37"/>
    </row>
    <row r="201" customFormat="false" ht="15.75" hidden="false" customHeight="false" outlineLevel="0" collapsed="false">
      <c r="A201" s="37"/>
    </row>
    <row r="202" customFormat="false" ht="15.75" hidden="false" customHeight="false" outlineLevel="0" collapsed="false">
      <c r="A202" s="37"/>
    </row>
    <row r="203" customFormat="false" ht="15.75" hidden="false" customHeight="false" outlineLevel="0" collapsed="false">
      <c r="A203" s="37"/>
    </row>
    <row r="204" customFormat="false" ht="15.75" hidden="false" customHeight="false" outlineLevel="0" collapsed="false">
      <c r="A204" s="37"/>
    </row>
    <row r="205" customFormat="false" ht="15.75" hidden="false" customHeight="false" outlineLevel="0" collapsed="false">
      <c r="A205" s="37"/>
    </row>
    <row r="206" customFormat="false" ht="15.75" hidden="false" customHeight="false" outlineLevel="0" collapsed="false">
      <c r="A206" s="37"/>
    </row>
    <row r="207" customFormat="false" ht="15.75" hidden="false" customHeight="false" outlineLevel="0" collapsed="false">
      <c r="A207" s="37"/>
    </row>
    <row r="208" customFormat="false" ht="15.75" hidden="false" customHeight="false" outlineLevel="0" collapsed="false">
      <c r="A208" s="37"/>
    </row>
    <row r="209" customFormat="false" ht="15.75" hidden="false" customHeight="false" outlineLevel="0" collapsed="false">
      <c r="A209" s="37"/>
    </row>
    <row r="210" customFormat="false" ht="15.75" hidden="false" customHeight="false" outlineLevel="0" collapsed="false">
      <c r="A210" s="37"/>
    </row>
    <row r="211" customFormat="false" ht="15.75" hidden="false" customHeight="false" outlineLevel="0" collapsed="false">
      <c r="A211" s="37"/>
    </row>
    <row r="212" customFormat="false" ht="15.75" hidden="false" customHeight="false" outlineLevel="0" collapsed="false">
      <c r="A212" s="37"/>
    </row>
    <row r="213" customFormat="false" ht="15.75" hidden="false" customHeight="false" outlineLevel="0" collapsed="false">
      <c r="A213" s="37"/>
    </row>
    <row r="214" customFormat="false" ht="15.75" hidden="false" customHeight="false" outlineLevel="0" collapsed="false">
      <c r="A214" s="37"/>
    </row>
    <row r="215" customFormat="false" ht="15.75" hidden="false" customHeight="false" outlineLevel="0" collapsed="false">
      <c r="A215" s="37"/>
    </row>
    <row r="216" customFormat="false" ht="15.75" hidden="false" customHeight="false" outlineLevel="0" collapsed="false">
      <c r="A216" s="37"/>
    </row>
    <row r="217" customFormat="false" ht="15.75" hidden="false" customHeight="false" outlineLevel="0" collapsed="false">
      <c r="A217" s="37"/>
    </row>
    <row r="218" customFormat="false" ht="15.75" hidden="false" customHeight="false" outlineLevel="0" collapsed="false">
      <c r="A218" s="37"/>
    </row>
    <row r="219" customFormat="false" ht="15.75" hidden="false" customHeight="false" outlineLevel="0" collapsed="false">
      <c r="A219" s="37"/>
    </row>
    <row r="220" customFormat="false" ht="15.75" hidden="false" customHeight="false" outlineLevel="0" collapsed="false">
      <c r="A220" s="37"/>
    </row>
    <row r="221" customFormat="false" ht="15.75" hidden="false" customHeight="false" outlineLevel="0" collapsed="false">
      <c r="A221" s="37"/>
    </row>
    <row r="222" customFormat="false" ht="15.75" hidden="false" customHeight="false" outlineLevel="0" collapsed="false">
      <c r="A222" s="37"/>
    </row>
    <row r="223" customFormat="false" ht="15.75" hidden="false" customHeight="false" outlineLevel="0" collapsed="false">
      <c r="A223" s="37"/>
    </row>
    <row r="224" customFormat="false" ht="15.75" hidden="false" customHeight="false" outlineLevel="0" collapsed="false">
      <c r="A224" s="37"/>
    </row>
    <row r="225" customFormat="false" ht="15.75" hidden="false" customHeight="false" outlineLevel="0" collapsed="false">
      <c r="A225" s="37"/>
    </row>
    <row r="226" customFormat="false" ht="15.75" hidden="false" customHeight="false" outlineLevel="0" collapsed="false">
      <c r="A226" s="37"/>
    </row>
    <row r="227" customFormat="false" ht="15.75" hidden="false" customHeight="false" outlineLevel="0" collapsed="false">
      <c r="A227" s="37"/>
    </row>
    <row r="228" customFormat="false" ht="15.75" hidden="false" customHeight="false" outlineLevel="0" collapsed="false">
      <c r="A228" s="37"/>
    </row>
    <row r="229" customFormat="false" ht="15.75" hidden="false" customHeight="false" outlineLevel="0" collapsed="false">
      <c r="A229" s="37"/>
    </row>
    <row r="230" customFormat="false" ht="15.75" hidden="false" customHeight="false" outlineLevel="0" collapsed="false">
      <c r="A230" s="37"/>
    </row>
    <row r="231" customFormat="false" ht="15.75" hidden="false" customHeight="false" outlineLevel="0" collapsed="false">
      <c r="A231" s="37"/>
    </row>
    <row r="232" customFormat="false" ht="15.75" hidden="false" customHeight="false" outlineLevel="0" collapsed="false">
      <c r="A232" s="37"/>
    </row>
    <row r="233" customFormat="false" ht="15.75" hidden="false" customHeight="false" outlineLevel="0" collapsed="false">
      <c r="A233" s="37"/>
    </row>
    <row r="234" customFormat="false" ht="15.75" hidden="false" customHeight="false" outlineLevel="0" collapsed="false">
      <c r="A234" s="37"/>
    </row>
    <row r="235" customFormat="false" ht="15.75" hidden="false" customHeight="false" outlineLevel="0" collapsed="false">
      <c r="A235" s="37"/>
    </row>
    <row r="236" customFormat="false" ht="15.75" hidden="false" customHeight="false" outlineLevel="0" collapsed="false">
      <c r="A236" s="37"/>
    </row>
    <row r="237" customFormat="false" ht="15.75" hidden="false" customHeight="false" outlineLevel="0" collapsed="false">
      <c r="A237" s="37"/>
    </row>
    <row r="238" customFormat="false" ht="15.75" hidden="false" customHeight="false" outlineLevel="0" collapsed="false">
      <c r="A238" s="37"/>
    </row>
    <row r="239" customFormat="false" ht="15.75" hidden="false" customHeight="false" outlineLevel="0" collapsed="false">
      <c r="A239" s="37"/>
    </row>
    <row r="240" customFormat="false" ht="15.75" hidden="false" customHeight="false" outlineLevel="0" collapsed="false">
      <c r="A240" s="37"/>
    </row>
    <row r="241" customFormat="false" ht="15.75" hidden="false" customHeight="false" outlineLevel="0" collapsed="false">
      <c r="A241" s="37"/>
    </row>
    <row r="242" customFormat="false" ht="15.75" hidden="false" customHeight="false" outlineLevel="0" collapsed="false">
      <c r="A242" s="37"/>
    </row>
    <row r="243" customFormat="false" ht="15.75" hidden="false" customHeight="false" outlineLevel="0" collapsed="false">
      <c r="A243" s="37"/>
    </row>
    <row r="244" customFormat="false" ht="15.75" hidden="false" customHeight="false" outlineLevel="0" collapsed="false">
      <c r="A244" s="37"/>
    </row>
    <row r="245" customFormat="false" ht="15.75" hidden="false" customHeight="false" outlineLevel="0" collapsed="false">
      <c r="A245" s="37"/>
    </row>
    <row r="246" customFormat="false" ht="15.75" hidden="false" customHeight="false" outlineLevel="0" collapsed="false">
      <c r="A246" s="37"/>
    </row>
    <row r="247" customFormat="false" ht="15.75" hidden="false" customHeight="false" outlineLevel="0" collapsed="false">
      <c r="A247" s="37"/>
    </row>
    <row r="248" customFormat="false" ht="15.75" hidden="false" customHeight="false" outlineLevel="0" collapsed="false">
      <c r="A248" s="37"/>
    </row>
    <row r="249" customFormat="false" ht="15.75" hidden="false" customHeight="false" outlineLevel="0" collapsed="false">
      <c r="A249" s="37"/>
    </row>
    <row r="250" customFormat="false" ht="15.75" hidden="false" customHeight="false" outlineLevel="0" collapsed="false">
      <c r="A250" s="37"/>
    </row>
    <row r="251" customFormat="false" ht="15.75" hidden="false" customHeight="false" outlineLevel="0" collapsed="false">
      <c r="A251" s="37"/>
    </row>
    <row r="252" customFormat="false" ht="15.75" hidden="false" customHeight="false" outlineLevel="0" collapsed="false">
      <c r="A252" s="37"/>
    </row>
    <row r="253" customFormat="false" ht="15.75" hidden="false" customHeight="false" outlineLevel="0" collapsed="false">
      <c r="A253" s="37"/>
    </row>
    <row r="254" customFormat="false" ht="15.75" hidden="false" customHeight="false" outlineLevel="0" collapsed="false">
      <c r="A254" s="37"/>
    </row>
    <row r="255" customFormat="false" ht="15.75" hidden="false" customHeight="false" outlineLevel="0" collapsed="false">
      <c r="A255" s="37"/>
    </row>
    <row r="256" customFormat="false" ht="15.75" hidden="false" customHeight="false" outlineLevel="0" collapsed="false">
      <c r="A256" s="37"/>
    </row>
    <row r="257" customFormat="false" ht="15.75" hidden="false" customHeight="false" outlineLevel="0" collapsed="false">
      <c r="A257" s="37"/>
    </row>
    <row r="258" customFormat="false" ht="15.75" hidden="false" customHeight="false" outlineLevel="0" collapsed="false">
      <c r="A258" s="37"/>
    </row>
    <row r="259" customFormat="false" ht="15.75" hidden="false" customHeight="false" outlineLevel="0" collapsed="false">
      <c r="A259" s="37"/>
    </row>
    <row r="260" customFormat="false" ht="15.75" hidden="false" customHeight="false" outlineLevel="0" collapsed="false">
      <c r="A260" s="37"/>
    </row>
    <row r="261" customFormat="false" ht="15.75" hidden="false" customHeight="false" outlineLevel="0" collapsed="false">
      <c r="A261" s="37"/>
    </row>
    <row r="262" customFormat="false" ht="15.75" hidden="false" customHeight="false" outlineLevel="0" collapsed="false">
      <c r="A262" s="37"/>
    </row>
    <row r="263" customFormat="false" ht="15.75" hidden="false" customHeight="false" outlineLevel="0" collapsed="false">
      <c r="A263" s="37"/>
    </row>
    <row r="264" customFormat="false" ht="15.75" hidden="false" customHeight="false" outlineLevel="0" collapsed="false">
      <c r="A264" s="37"/>
    </row>
    <row r="265" customFormat="false" ht="15.75" hidden="false" customHeight="false" outlineLevel="0" collapsed="false">
      <c r="A265" s="37"/>
    </row>
    <row r="266" customFormat="false" ht="15.75" hidden="false" customHeight="false" outlineLevel="0" collapsed="false">
      <c r="A266" s="37"/>
    </row>
    <row r="267" customFormat="false" ht="15.75" hidden="false" customHeight="false" outlineLevel="0" collapsed="false">
      <c r="A267" s="37"/>
    </row>
    <row r="268" customFormat="false" ht="15.75" hidden="false" customHeight="false" outlineLevel="0" collapsed="false">
      <c r="A268" s="37"/>
    </row>
    <row r="269" customFormat="false" ht="15.75" hidden="false" customHeight="false" outlineLevel="0" collapsed="false">
      <c r="A269" s="37"/>
    </row>
    <row r="270" customFormat="false" ht="15.75" hidden="false" customHeight="false" outlineLevel="0" collapsed="false">
      <c r="A270" s="37"/>
    </row>
    <row r="271" customFormat="false" ht="15.75" hidden="false" customHeight="false" outlineLevel="0" collapsed="false">
      <c r="A271" s="37"/>
    </row>
    <row r="272" customFormat="false" ht="15.75" hidden="false" customHeight="false" outlineLevel="0" collapsed="false">
      <c r="A272" s="37"/>
    </row>
    <row r="273" customFormat="false" ht="15.75" hidden="false" customHeight="false" outlineLevel="0" collapsed="false">
      <c r="A273" s="37"/>
    </row>
    <row r="274" customFormat="false" ht="15.75" hidden="false" customHeight="false" outlineLevel="0" collapsed="false">
      <c r="A274" s="37"/>
    </row>
    <row r="275" customFormat="false" ht="15.75" hidden="false" customHeight="false" outlineLevel="0" collapsed="false">
      <c r="A275" s="37"/>
    </row>
    <row r="276" customFormat="false" ht="15.75" hidden="false" customHeight="false" outlineLevel="0" collapsed="false">
      <c r="A276" s="37"/>
    </row>
    <row r="277" customFormat="false" ht="15.75" hidden="false" customHeight="false" outlineLevel="0" collapsed="false">
      <c r="A277" s="37"/>
    </row>
    <row r="278" customFormat="false" ht="15.75" hidden="false" customHeight="false" outlineLevel="0" collapsed="false">
      <c r="A278" s="37"/>
    </row>
    <row r="279" customFormat="false" ht="15.75" hidden="false" customHeight="false" outlineLevel="0" collapsed="false">
      <c r="A279" s="37"/>
    </row>
    <row r="280" customFormat="false" ht="15.75" hidden="false" customHeight="false" outlineLevel="0" collapsed="false">
      <c r="A280" s="37"/>
    </row>
    <row r="281" customFormat="false" ht="15.75" hidden="false" customHeight="false" outlineLevel="0" collapsed="false">
      <c r="A281" s="37"/>
    </row>
    <row r="282" customFormat="false" ht="15.75" hidden="false" customHeight="false" outlineLevel="0" collapsed="false">
      <c r="A282" s="37"/>
    </row>
    <row r="283" customFormat="false" ht="15.75" hidden="false" customHeight="false" outlineLevel="0" collapsed="false">
      <c r="A283" s="37"/>
    </row>
    <row r="284" customFormat="false" ht="15.75" hidden="false" customHeight="false" outlineLevel="0" collapsed="false">
      <c r="A284" s="37"/>
    </row>
    <row r="285" customFormat="false" ht="15.75" hidden="false" customHeight="false" outlineLevel="0" collapsed="false">
      <c r="A285" s="37"/>
    </row>
    <row r="286" customFormat="false" ht="15.75" hidden="false" customHeight="false" outlineLevel="0" collapsed="false">
      <c r="A286" s="37"/>
    </row>
    <row r="287" customFormat="false" ht="15.75" hidden="false" customHeight="false" outlineLevel="0" collapsed="false">
      <c r="A287" s="37"/>
    </row>
    <row r="288" customFormat="false" ht="15.75" hidden="false" customHeight="false" outlineLevel="0" collapsed="false">
      <c r="A288" s="37"/>
    </row>
    <row r="289" customFormat="false" ht="15.75" hidden="false" customHeight="false" outlineLevel="0" collapsed="false">
      <c r="A289" s="37"/>
    </row>
    <row r="290" customFormat="false" ht="15.75" hidden="false" customHeight="false" outlineLevel="0" collapsed="false">
      <c r="A290" s="37"/>
    </row>
    <row r="291" customFormat="false" ht="15.75" hidden="false" customHeight="false" outlineLevel="0" collapsed="false">
      <c r="A291" s="37"/>
    </row>
    <row r="292" customFormat="false" ht="15.75" hidden="false" customHeight="false" outlineLevel="0" collapsed="false">
      <c r="A292" s="37"/>
    </row>
    <row r="293" customFormat="false" ht="15.75" hidden="false" customHeight="false" outlineLevel="0" collapsed="false">
      <c r="A293" s="37"/>
    </row>
    <row r="294" customFormat="false" ht="15.75" hidden="false" customHeight="false" outlineLevel="0" collapsed="false">
      <c r="A294" s="37"/>
    </row>
    <row r="295" customFormat="false" ht="15.75" hidden="false" customHeight="false" outlineLevel="0" collapsed="false">
      <c r="A295" s="37"/>
    </row>
    <row r="296" customFormat="false" ht="15.75" hidden="false" customHeight="false" outlineLevel="0" collapsed="false">
      <c r="A296" s="37"/>
    </row>
    <row r="297" customFormat="false" ht="15.75" hidden="false" customHeight="false" outlineLevel="0" collapsed="false">
      <c r="A297" s="37"/>
    </row>
    <row r="298" customFormat="false" ht="15.75" hidden="false" customHeight="false" outlineLevel="0" collapsed="false">
      <c r="A298" s="37"/>
    </row>
    <row r="299" customFormat="false" ht="15.75" hidden="false" customHeight="false" outlineLevel="0" collapsed="false">
      <c r="A299" s="37"/>
    </row>
    <row r="300" customFormat="false" ht="15.75" hidden="false" customHeight="false" outlineLevel="0" collapsed="false">
      <c r="A300" s="37"/>
    </row>
    <row r="301" customFormat="false" ht="15.75" hidden="false" customHeight="false" outlineLevel="0" collapsed="false">
      <c r="A301" s="37"/>
    </row>
    <row r="302" customFormat="false" ht="15.75" hidden="false" customHeight="false" outlineLevel="0" collapsed="false">
      <c r="A302" s="37"/>
    </row>
    <row r="303" customFormat="false" ht="15.75" hidden="false" customHeight="false" outlineLevel="0" collapsed="false">
      <c r="A303" s="37"/>
    </row>
    <row r="304" customFormat="false" ht="15.75" hidden="false" customHeight="false" outlineLevel="0" collapsed="false">
      <c r="A304" s="37"/>
    </row>
    <row r="305" customFormat="false" ht="15.75" hidden="false" customHeight="false" outlineLevel="0" collapsed="false">
      <c r="A305" s="37"/>
    </row>
    <row r="306" customFormat="false" ht="15.75" hidden="false" customHeight="false" outlineLevel="0" collapsed="false">
      <c r="A306" s="37"/>
    </row>
    <row r="307" customFormat="false" ht="15.75" hidden="false" customHeight="false" outlineLevel="0" collapsed="false">
      <c r="A307" s="37"/>
    </row>
    <row r="308" customFormat="false" ht="15.75" hidden="false" customHeight="false" outlineLevel="0" collapsed="false">
      <c r="A308" s="37"/>
    </row>
    <row r="309" customFormat="false" ht="15.75" hidden="false" customHeight="false" outlineLevel="0" collapsed="false">
      <c r="A309" s="37"/>
    </row>
    <row r="310" customFormat="false" ht="15.75" hidden="false" customHeight="false" outlineLevel="0" collapsed="false">
      <c r="A310" s="37"/>
    </row>
    <row r="311" customFormat="false" ht="15.75" hidden="false" customHeight="false" outlineLevel="0" collapsed="false">
      <c r="A311" s="37"/>
    </row>
    <row r="312" customFormat="false" ht="15.75" hidden="false" customHeight="false" outlineLevel="0" collapsed="false">
      <c r="A312" s="37"/>
    </row>
    <row r="313" customFormat="false" ht="15.75" hidden="false" customHeight="false" outlineLevel="0" collapsed="false">
      <c r="A313" s="37"/>
    </row>
    <row r="314" customFormat="false" ht="15.75" hidden="false" customHeight="false" outlineLevel="0" collapsed="false">
      <c r="A314" s="37"/>
    </row>
    <row r="315" customFormat="false" ht="15.75" hidden="false" customHeight="false" outlineLevel="0" collapsed="false">
      <c r="A315" s="37"/>
    </row>
    <row r="316" customFormat="false" ht="15.75" hidden="false" customHeight="false" outlineLevel="0" collapsed="false">
      <c r="A316" s="37"/>
    </row>
    <row r="317" customFormat="false" ht="15.75" hidden="false" customHeight="false" outlineLevel="0" collapsed="false">
      <c r="A317" s="37"/>
    </row>
    <row r="318" customFormat="false" ht="15.75" hidden="false" customHeight="false" outlineLevel="0" collapsed="false">
      <c r="A318" s="37"/>
    </row>
    <row r="319" customFormat="false" ht="15.75" hidden="false" customHeight="false" outlineLevel="0" collapsed="false">
      <c r="A319" s="37"/>
    </row>
    <row r="320" customFormat="false" ht="15.75" hidden="false" customHeight="false" outlineLevel="0" collapsed="false">
      <c r="A320" s="37"/>
    </row>
    <row r="321" customFormat="false" ht="15.75" hidden="false" customHeight="false" outlineLevel="0" collapsed="false">
      <c r="A321" s="37"/>
    </row>
    <row r="322" customFormat="false" ht="15.75" hidden="false" customHeight="false" outlineLevel="0" collapsed="false">
      <c r="A322" s="37"/>
    </row>
    <row r="323" customFormat="false" ht="15.75" hidden="false" customHeight="false" outlineLevel="0" collapsed="false">
      <c r="A323" s="37"/>
    </row>
    <row r="324" customFormat="false" ht="15.75" hidden="false" customHeight="false" outlineLevel="0" collapsed="false">
      <c r="A324" s="37"/>
    </row>
    <row r="325" customFormat="false" ht="15.75" hidden="false" customHeight="false" outlineLevel="0" collapsed="false">
      <c r="A325" s="37"/>
    </row>
    <row r="326" customFormat="false" ht="15.75" hidden="false" customHeight="false" outlineLevel="0" collapsed="false">
      <c r="A326" s="37"/>
    </row>
    <row r="327" customFormat="false" ht="15.75" hidden="false" customHeight="false" outlineLevel="0" collapsed="false">
      <c r="A327" s="37"/>
    </row>
    <row r="328" customFormat="false" ht="15.75" hidden="false" customHeight="false" outlineLevel="0" collapsed="false">
      <c r="A328" s="37"/>
    </row>
    <row r="329" customFormat="false" ht="15.75" hidden="false" customHeight="false" outlineLevel="0" collapsed="false">
      <c r="A329" s="37"/>
    </row>
    <row r="330" customFormat="false" ht="15.75" hidden="false" customHeight="false" outlineLevel="0" collapsed="false">
      <c r="A330" s="37"/>
    </row>
    <row r="331" customFormat="false" ht="15.75" hidden="false" customHeight="false" outlineLevel="0" collapsed="false">
      <c r="A331" s="37"/>
    </row>
    <row r="332" customFormat="false" ht="15.75" hidden="false" customHeight="false" outlineLevel="0" collapsed="false">
      <c r="A332" s="37"/>
    </row>
    <row r="333" customFormat="false" ht="15.75" hidden="false" customHeight="false" outlineLevel="0" collapsed="false">
      <c r="A333" s="37"/>
    </row>
    <row r="334" customFormat="false" ht="15.75" hidden="false" customHeight="false" outlineLevel="0" collapsed="false">
      <c r="A334" s="37"/>
    </row>
    <row r="335" customFormat="false" ht="15.75" hidden="false" customHeight="false" outlineLevel="0" collapsed="false">
      <c r="A335" s="37"/>
    </row>
    <row r="336" customFormat="false" ht="15.75" hidden="false" customHeight="false" outlineLevel="0" collapsed="false">
      <c r="A336" s="37"/>
    </row>
    <row r="337" customFormat="false" ht="15.75" hidden="false" customHeight="false" outlineLevel="0" collapsed="false">
      <c r="A337" s="37"/>
    </row>
    <row r="338" customFormat="false" ht="15.75" hidden="false" customHeight="false" outlineLevel="0" collapsed="false">
      <c r="A338" s="37"/>
    </row>
    <row r="339" customFormat="false" ht="15.75" hidden="false" customHeight="false" outlineLevel="0" collapsed="false">
      <c r="A339" s="37"/>
    </row>
    <row r="340" customFormat="false" ht="15.75" hidden="false" customHeight="false" outlineLevel="0" collapsed="false">
      <c r="A340" s="37"/>
    </row>
    <row r="341" customFormat="false" ht="15.75" hidden="false" customHeight="false" outlineLevel="0" collapsed="false">
      <c r="A341" s="37"/>
    </row>
    <row r="342" customFormat="false" ht="15.75" hidden="false" customHeight="false" outlineLevel="0" collapsed="false">
      <c r="A342" s="37"/>
    </row>
    <row r="343" customFormat="false" ht="15.75" hidden="false" customHeight="false" outlineLevel="0" collapsed="false">
      <c r="A343" s="37"/>
    </row>
    <row r="344" customFormat="false" ht="15.75" hidden="false" customHeight="false" outlineLevel="0" collapsed="false">
      <c r="A344" s="37"/>
    </row>
    <row r="345" customFormat="false" ht="15.75" hidden="false" customHeight="false" outlineLevel="0" collapsed="false">
      <c r="A345" s="37"/>
    </row>
    <row r="346" customFormat="false" ht="15.75" hidden="false" customHeight="false" outlineLevel="0" collapsed="false">
      <c r="A346" s="37"/>
    </row>
    <row r="347" customFormat="false" ht="15.75" hidden="false" customHeight="false" outlineLevel="0" collapsed="false">
      <c r="A347" s="37"/>
    </row>
    <row r="348" customFormat="false" ht="15.75" hidden="false" customHeight="false" outlineLevel="0" collapsed="false">
      <c r="A348" s="37"/>
    </row>
    <row r="349" customFormat="false" ht="15.75" hidden="false" customHeight="false" outlineLevel="0" collapsed="false">
      <c r="A349" s="37"/>
    </row>
    <row r="350" customFormat="false" ht="15.75" hidden="false" customHeight="false" outlineLevel="0" collapsed="false">
      <c r="A350" s="37"/>
    </row>
    <row r="351" customFormat="false" ht="15.75" hidden="false" customHeight="false" outlineLevel="0" collapsed="false">
      <c r="A351" s="37"/>
    </row>
    <row r="352" customFormat="false" ht="15.75" hidden="false" customHeight="false" outlineLevel="0" collapsed="false">
      <c r="A352" s="37"/>
    </row>
    <row r="353" customFormat="false" ht="15.75" hidden="false" customHeight="false" outlineLevel="0" collapsed="false">
      <c r="A353" s="37"/>
    </row>
    <row r="354" customFormat="false" ht="15.75" hidden="false" customHeight="false" outlineLevel="0" collapsed="false">
      <c r="A354" s="37"/>
    </row>
    <row r="355" customFormat="false" ht="15.75" hidden="false" customHeight="false" outlineLevel="0" collapsed="false">
      <c r="A355" s="37"/>
    </row>
    <row r="356" customFormat="false" ht="15.75" hidden="false" customHeight="false" outlineLevel="0" collapsed="false">
      <c r="A356" s="37"/>
    </row>
    <row r="357" customFormat="false" ht="15.75" hidden="false" customHeight="false" outlineLevel="0" collapsed="false">
      <c r="A357" s="37"/>
    </row>
    <row r="358" customFormat="false" ht="15.75" hidden="false" customHeight="false" outlineLevel="0" collapsed="false">
      <c r="A358" s="37"/>
    </row>
    <row r="359" customFormat="false" ht="15.75" hidden="false" customHeight="false" outlineLevel="0" collapsed="false">
      <c r="A359" s="37"/>
    </row>
    <row r="360" customFormat="false" ht="15.75" hidden="false" customHeight="false" outlineLevel="0" collapsed="false">
      <c r="A360" s="37"/>
    </row>
    <row r="361" customFormat="false" ht="15.75" hidden="false" customHeight="false" outlineLevel="0" collapsed="false">
      <c r="A361" s="37"/>
    </row>
    <row r="362" customFormat="false" ht="15.75" hidden="false" customHeight="false" outlineLevel="0" collapsed="false">
      <c r="A362" s="37"/>
    </row>
    <row r="363" customFormat="false" ht="15.75" hidden="false" customHeight="false" outlineLevel="0" collapsed="false">
      <c r="A363" s="37"/>
    </row>
    <row r="364" customFormat="false" ht="15.75" hidden="false" customHeight="false" outlineLevel="0" collapsed="false">
      <c r="A364" s="37"/>
    </row>
    <row r="365" customFormat="false" ht="15.75" hidden="false" customHeight="false" outlineLevel="0" collapsed="false">
      <c r="A365" s="37"/>
    </row>
    <row r="366" customFormat="false" ht="15.75" hidden="false" customHeight="false" outlineLevel="0" collapsed="false">
      <c r="A366" s="37"/>
    </row>
    <row r="367" customFormat="false" ht="15.75" hidden="false" customHeight="false" outlineLevel="0" collapsed="false">
      <c r="A367" s="37"/>
    </row>
    <row r="368" customFormat="false" ht="15.75" hidden="false" customHeight="false" outlineLevel="0" collapsed="false">
      <c r="A368" s="37"/>
    </row>
    <row r="369" customFormat="false" ht="15.75" hidden="false" customHeight="false" outlineLevel="0" collapsed="false">
      <c r="A369" s="37"/>
    </row>
    <row r="370" customFormat="false" ht="15.75" hidden="false" customHeight="false" outlineLevel="0" collapsed="false">
      <c r="A370" s="37"/>
    </row>
    <row r="371" customFormat="false" ht="15.75" hidden="false" customHeight="false" outlineLevel="0" collapsed="false">
      <c r="A371" s="37"/>
    </row>
    <row r="372" customFormat="false" ht="15.75" hidden="false" customHeight="false" outlineLevel="0" collapsed="false">
      <c r="A372" s="37"/>
    </row>
    <row r="373" customFormat="false" ht="15.75" hidden="false" customHeight="false" outlineLevel="0" collapsed="false">
      <c r="A373" s="37"/>
    </row>
    <row r="374" customFormat="false" ht="15.75" hidden="false" customHeight="false" outlineLevel="0" collapsed="false">
      <c r="A374" s="37"/>
    </row>
    <row r="375" customFormat="false" ht="15.75" hidden="false" customHeight="false" outlineLevel="0" collapsed="false">
      <c r="A375" s="37"/>
    </row>
    <row r="376" customFormat="false" ht="15.75" hidden="false" customHeight="false" outlineLevel="0" collapsed="false">
      <c r="A376" s="37"/>
    </row>
    <row r="377" customFormat="false" ht="15.75" hidden="false" customHeight="false" outlineLevel="0" collapsed="false">
      <c r="A377" s="37"/>
    </row>
    <row r="378" customFormat="false" ht="15.75" hidden="false" customHeight="false" outlineLevel="0" collapsed="false">
      <c r="A378" s="37"/>
    </row>
    <row r="379" customFormat="false" ht="15.75" hidden="false" customHeight="false" outlineLevel="0" collapsed="false">
      <c r="A379" s="37"/>
    </row>
    <row r="380" customFormat="false" ht="15.75" hidden="false" customHeight="false" outlineLevel="0" collapsed="false">
      <c r="A380" s="37"/>
    </row>
    <row r="381" customFormat="false" ht="15.75" hidden="false" customHeight="false" outlineLevel="0" collapsed="false">
      <c r="A381" s="37"/>
    </row>
    <row r="382" customFormat="false" ht="15.75" hidden="false" customHeight="false" outlineLevel="0" collapsed="false">
      <c r="A382" s="37"/>
    </row>
    <row r="383" customFormat="false" ht="15.75" hidden="false" customHeight="false" outlineLevel="0" collapsed="false">
      <c r="A383" s="37"/>
    </row>
    <row r="384" customFormat="false" ht="15.75" hidden="false" customHeight="false" outlineLevel="0" collapsed="false">
      <c r="A384" s="37"/>
    </row>
    <row r="385" customFormat="false" ht="15.75" hidden="false" customHeight="false" outlineLevel="0" collapsed="false">
      <c r="A385" s="37"/>
    </row>
    <row r="386" customFormat="false" ht="15.75" hidden="false" customHeight="false" outlineLevel="0" collapsed="false">
      <c r="A386" s="37"/>
    </row>
    <row r="387" customFormat="false" ht="15.75" hidden="false" customHeight="false" outlineLevel="0" collapsed="false">
      <c r="A387" s="37"/>
    </row>
    <row r="388" customFormat="false" ht="15.75" hidden="false" customHeight="false" outlineLevel="0" collapsed="false">
      <c r="A388" s="37"/>
    </row>
    <row r="389" customFormat="false" ht="15.75" hidden="false" customHeight="false" outlineLevel="0" collapsed="false">
      <c r="A389" s="37"/>
    </row>
    <row r="390" customFormat="false" ht="15.75" hidden="false" customHeight="false" outlineLevel="0" collapsed="false">
      <c r="A390" s="37"/>
    </row>
    <row r="391" customFormat="false" ht="15.75" hidden="false" customHeight="false" outlineLevel="0" collapsed="false">
      <c r="A391" s="37"/>
    </row>
    <row r="392" customFormat="false" ht="15.75" hidden="false" customHeight="false" outlineLevel="0" collapsed="false">
      <c r="A392" s="37"/>
    </row>
    <row r="393" customFormat="false" ht="15.75" hidden="false" customHeight="false" outlineLevel="0" collapsed="false">
      <c r="A393" s="37"/>
    </row>
    <row r="394" customFormat="false" ht="15.75" hidden="false" customHeight="false" outlineLevel="0" collapsed="false">
      <c r="A394" s="37"/>
    </row>
    <row r="395" customFormat="false" ht="15.75" hidden="false" customHeight="false" outlineLevel="0" collapsed="false">
      <c r="A395" s="37"/>
    </row>
    <row r="396" customFormat="false" ht="15.75" hidden="false" customHeight="false" outlineLevel="0" collapsed="false">
      <c r="A396" s="37"/>
    </row>
    <row r="397" customFormat="false" ht="15.75" hidden="false" customHeight="false" outlineLevel="0" collapsed="false">
      <c r="A397" s="37"/>
    </row>
    <row r="398" customFormat="false" ht="15.75" hidden="false" customHeight="false" outlineLevel="0" collapsed="false">
      <c r="A398" s="37"/>
    </row>
    <row r="399" customFormat="false" ht="15.75" hidden="false" customHeight="false" outlineLevel="0" collapsed="false">
      <c r="A399" s="37"/>
    </row>
    <row r="400" customFormat="false" ht="15.75" hidden="false" customHeight="false" outlineLevel="0" collapsed="false">
      <c r="A400" s="37"/>
    </row>
    <row r="401" customFormat="false" ht="15.75" hidden="false" customHeight="false" outlineLevel="0" collapsed="false">
      <c r="A401" s="37"/>
    </row>
    <row r="402" customFormat="false" ht="15.75" hidden="false" customHeight="false" outlineLevel="0" collapsed="false">
      <c r="A402" s="37"/>
    </row>
    <row r="403" customFormat="false" ht="15.75" hidden="false" customHeight="false" outlineLevel="0" collapsed="false">
      <c r="A403" s="37"/>
    </row>
    <row r="404" customFormat="false" ht="15.75" hidden="false" customHeight="false" outlineLevel="0" collapsed="false">
      <c r="A404" s="37"/>
    </row>
    <row r="405" customFormat="false" ht="15.75" hidden="false" customHeight="false" outlineLevel="0" collapsed="false">
      <c r="A405" s="37"/>
    </row>
    <row r="406" customFormat="false" ht="15.75" hidden="false" customHeight="false" outlineLevel="0" collapsed="false">
      <c r="A406" s="37"/>
    </row>
    <row r="407" customFormat="false" ht="15.75" hidden="false" customHeight="false" outlineLevel="0" collapsed="false">
      <c r="A407" s="37"/>
    </row>
    <row r="408" customFormat="false" ht="15.75" hidden="false" customHeight="false" outlineLevel="0" collapsed="false">
      <c r="A408" s="37"/>
    </row>
    <row r="409" customFormat="false" ht="15.75" hidden="false" customHeight="false" outlineLevel="0" collapsed="false">
      <c r="A409" s="37"/>
    </row>
    <row r="410" customFormat="false" ht="15.75" hidden="false" customHeight="false" outlineLevel="0" collapsed="false">
      <c r="A410" s="37"/>
    </row>
    <row r="411" customFormat="false" ht="15.75" hidden="false" customHeight="false" outlineLevel="0" collapsed="false">
      <c r="A411" s="37"/>
    </row>
    <row r="412" customFormat="false" ht="15.75" hidden="false" customHeight="false" outlineLevel="0" collapsed="false">
      <c r="A412" s="37"/>
    </row>
    <row r="413" customFormat="false" ht="15.75" hidden="false" customHeight="false" outlineLevel="0" collapsed="false">
      <c r="A413" s="37"/>
    </row>
    <row r="414" customFormat="false" ht="15.75" hidden="false" customHeight="false" outlineLevel="0" collapsed="false">
      <c r="A414" s="37"/>
    </row>
    <row r="415" customFormat="false" ht="15.75" hidden="false" customHeight="false" outlineLevel="0" collapsed="false">
      <c r="A415" s="37"/>
    </row>
    <row r="416" customFormat="false" ht="15.75" hidden="false" customHeight="false" outlineLevel="0" collapsed="false">
      <c r="A416" s="37"/>
    </row>
    <row r="417" customFormat="false" ht="15.75" hidden="false" customHeight="false" outlineLevel="0" collapsed="false">
      <c r="A417" s="37"/>
    </row>
    <row r="418" customFormat="false" ht="15.75" hidden="false" customHeight="false" outlineLevel="0" collapsed="false">
      <c r="A418" s="37"/>
    </row>
    <row r="419" customFormat="false" ht="15.75" hidden="false" customHeight="false" outlineLevel="0" collapsed="false">
      <c r="A419" s="37"/>
    </row>
    <row r="420" customFormat="false" ht="15.75" hidden="false" customHeight="false" outlineLevel="0" collapsed="false">
      <c r="A420" s="37"/>
    </row>
    <row r="421" customFormat="false" ht="15.75" hidden="false" customHeight="false" outlineLevel="0" collapsed="false">
      <c r="A421" s="37"/>
    </row>
    <row r="422" customFormat="false" ht="15.75" hidden="false" customHeight="false" outlineLevel="0" collapsed="false">
      <c r="A422" s="37"/>
    </row>
    <row r="423" customFormat="false" ht="15.75" hidden="false" customHeight="false" outlineLevel="0" collapsed="false">
      <c r="A423" s="37"/>
    </row>
    <row r="424" customFormat="false" ht="15.75" hidden="false" customHeight="false" outlineLevel="0" collapsed="false">
      <c r="A424" s="37"/>
    </row>
    <row r="425" customFormat="false" ht="15.75" hidden="false" customHeight="false" outlineLevel="0" collapsed="false">
      <c r="A425" s="37"/>
    </row>
    <row r="426" customFormat="false" ht="15.75" hidden="false" customHeight="false" outlineLevel="0" collapsed="false">
      <c r="A426" s="37"/>
    </row>
    <row r="427" customFormat="false" ht="15.75" hidden="false" customHeight="false" outlineLevel="0" collapsed="false">
      <c r="A427" s="37"/>
    </row>
    <row r="428" customFormat="false" ht="15.75" hidden="false" customHeight="false" outlineLevel="0" collapsed="false">
      <c r="A428" s="37"/>
    </row>
    <row r="429" customFormat="false" ht="15.75" hidden="false" customHeight="false" outlineLevel="0" collapsed="false">
      <c r="A429" s="37"/>
    </row>
    <row r="430" customFormat="false" ht="15.75" hidden="false" customHeight="false" outlineLevel="0" collapsed="false">
      <c r="A430" s="37"/>
    </row>
    <row r="431" customFormat="false" ht="15.75" hidden="false" customHeight="false" outlineLevel="0" collapsed="false">
      <c r="A431" s="37"/>
    </row>
    <row r="432" customFormat="false" ht="15.75" hidden="false" customHeight="false" outlineLevel="0" collapsed="false">
      <c r="A432" s="37"/>
    </row>
    <row r="433" customFormat="false" ht="15.75" hidden="false" customHeight="false" outlineLevel="0" collapsed="false">
      <c r="A433" s="37"/>
    </row>
    <row r="434" customFormat="false" ht="15.75" hidden="false" customHeight="false" outlineLevel="0" collapsed="false">
      <c r="A434" s="37"/>
    </row>
    <row r="435" customFormat="false" ht="15.75" hidden="false" customHeight="false" outlineLevel="0" collapsed="false">
      <c r="A435" s="37"/>
    </row>
    <row r="436" customFormat="false" ht="15.75" hidden="false" customHeight="false" outlineLevel="0" collapsed="false">
      <c r="A436" s="37"/>
    </row>
    <row r="437" customFormat="false" ht="15.75" hidden="false" customHeight="false" outlineLevel="0" collapsed="false">
      <c r="A437" s="37"/>
    </row>
    <row r="438" customFormat="false" ht="15.75" hidden="false" customHeight="false" outlineLevel="0" collapsed="false">
      <c r="A438" s="37"/>
    </row>
    <row r="439" customFormat="false" ht="15.75" hidden="false" customHeight="false" outlineLevel="0" collapsed="false">
      <c r="A439" s="37"/>
    </row>
    <row r="440" customFormat="false" ht="15.75" hidden="false" customHeight="false" outlineLevel="0" collapsed="false">
      <c r="A440" s="37"/>
    </row>
    <row r="441" customFormat="false" ht="15.75" hidden="false" customHeight="false" outlineLevel="0" collapsed="false">
      <c r="A441" s="37"/>
    </row>
    <row r="442" customFormat="false" ht="15.75" hidden="false" customHeight="false" outlineLevel="0" collapsed="false">
      <c r="A442" s="37"/>
    </row>
    <row r="443" customFormat="false" ht="15.75" hidden="false" customHeight="false" outlineLevel="0" collapsed="false">
      <c r="A443" s="37"/>
    </row>
    <row r="444" customFormat="false" ht="15.75" hidden="false" customHeight="false" outlineLevel="0" collapsed="false">
      <c r="A444" s="37"/>
    </row>
    <row r="445" customFormat="false" ht="15.75" hidden="false" customHeight="false" outlineLevel="0" collapsed="false">
      <c r="A445" s="37"/>
    </row>
    <row r="446" customFormat="false" ht="15.75" hidden="false" customHeight="false" outlineLevel="0" collapsed="false">
      <c r="A446" s="37"/>
    </row>
    <row r="447" customFormat="false" ht="15.75" hidden="false" customHeight="false" outlineLevel="0" collapsed="false">
      <c r="A447" s="37"/>
    </row>
    <row r="448" customFormat="false" ht="15.75" hidden="false" customHeight="false" outlineLevel="0" collapsed="false">
      <c r="A448" s="37"/>
    </row>
    <row r="449" customFormat="false" ht="15.75" hidden="false" customHeight="false" outlineLevel="0" collapsed="false">
      <c r="A449" s="37"/>
    </row>
    <row r="450" customFormat="false" ht="15.75" hidden="false" customHeight="false" outlineLevel="0" collapsed="false">
      <c r="A450" s="37"/>
    </row>
    <row r="451" customFormat="false" ht="15.75" hidden="false" customHeight="false" outlineLevel="0" collapsed="false">
      <c r="A451" s="37"/>
    </row>
    <row r="452" customFormat="false" ht="15.75" hidden="false" customHeight="false" outlineLevel="0" collapsed="false">
      <c r="A452" s="37"/>
    </row>
    <row r="453" customFormat="false" ht="15.75" hidden="false" customHeight="false" outlineLevel="0" collapsed="false">
      <c r="A453" s="37"/>
    </row>
    <row r="454" customFormat="false" ht="15.75" hidden="false" customHeight="false" outlineLevel="0" collapsed="false">
      <c r="A454" s="37"/>
    </row>
    <row r="455" customFormat="false" ht="15.75" hidden="false" customHeight="false" outlineLevel="0" collapsed="false">
      <c r="A455" s="37"/>
    </row>
    <row r="456" customFormat="false" ht="15.75" hidden="false" customHeight="false" outlineLevel="0" collapsed="false">
      <c r="A456" s="37"/>
    </row>
    <row r="457" customFormat="false" ht="15.75" hidden="false" customHeight="false" outlineLevel="0" collapsed="false">
      <c r="A457" s="37"/>
    </row>
    <row r="458" customFormat="false" ht="15.75" hidden="false" customHeight="false" outlineLevel="0" collapsed="false">
      <c r="A458" s="37"/>
    </row>
    <row r="459" customFormat="false" ht="15.75" hidden="false" customHeight="false" outlineLevel="0" collapsed="false">
      <c r="A459" s="37"/>
    </row>
    <row r="460" customFormat="false" ht="15.75" hidden="false" customHeight="false" outlineLevel="0" collapsed="false">
      <c r="A460" s="37"/>
    </row>
    <row r="461" customFormat="false" ht="15.75" hidden="false" customHeight="false" outlineLevel="0" collapsed="false">
      <c r="A461" s="37"/>
    </row>
    <row r="462" customFormat="false" ht="15.75" hidden="false" customHeight="false" outlineLevel="0" collapsed="false">
      <c r="A462" s="37"/>
    </row>
    <row r="463" customFormat="false" ht="15.75" hidden="false" customHeight="false" outlineLevel="0" collapsed="false">
      <c r="A463" s="37"/>
    </row>
    <row r="464" customFormat="false" ht="15.75" hidden="false" customHeight="false" outlineLevel="0" collapsed="false">
      <c r="A464" s="37"/>
    </row>
    <row r="465" customFormat="false" ht="15.75" hidden="false" customHeight="false" outlineLevel="0" collapsed="false">
      <c r="A465" s="37"/>
    </row>
    <row r="466" customFormat="false" ht="15.75" hidden="false" customHeight="false" outlineLevel="0" collapsed="false">
      <c r="A466" s="37"/>
    </row>
    <row r="467" customFormat="false" ht="15.75" hidden="false" customHeight="false" outlineLevel="0" collapsed="false">
      <c r="A467" s="37"/>
    </row>
    <row r="468" customFormat="false" ht="15.75" hidden="false" customHeight="false" outlineLevel="0" collapsed="false">
      <c r="A468" s="37"/>
    </row>
    <row r="469" customFormat="false" ht="15.75" hidden="false" customHeight="false" outlineLevel="0" collapsed="false">
      <c r="A469" s="37"/>
    </row>
    <row r="470" customFormat="false" ht="15.75" hidden="false" customHeight="false" outlineLevel="0" collapsed="false">
      <c r="A470" s="37"/>
    </row>
    <row r="471" customFormat="false" ht="15.75" hidden="false" customHeight="false" outlineLevel="0" collapsed="false">
      <c r="A471" s="37"/>
    </row>
    <row r="472" customFormat="false" ht="15.75" hidden="false" customHeight="false" outlineLevel="0" collapsed="false">
      <c r="A472" s="37"/>
    </row>
    <row r="473" customFormat="false" ht="15.75" hidden="false" customHeight="false" outlineLevel="0" collapsed="false">
      <c r="A473" s="37"/>
    </row>
    <row r="474" customFormat="false" ht="15.75" hidden="false" customHeight="false" outlineLevel="0" collapsed="false">
      <c r="A474" s="37"/>
    </row>
    <row r="475" customFormat="false" ht="15.75" hidden="false" customHeight="false" outlineLevel="0" collapsed="false">
      <c r="A475" s="37"/>
    </row>
    <row r="476" customFormat="false" ht="15.75" hidden="false" customHeight="false" outlineLevel="0" collapsed="false">
      <c r="A476" s="37"/>
    </row>
    <row r="477" customFormat="false" ht="15.75" hidden="false" customHeight="false" outlineLevel="0" collapsed="false">
      <c r="A477" s="37"/>
    </row>
    <row r="478" customFormat="false" ht="15.75" hidden="false" customHeight="false" outlineLevel="0" collapsed="false">
      <c r="A478" s="37"/>
    </row>
    <row r="479" customFormat="false" ht="15.75" hidden="false" customHeight="false" outlineLevel="0" collapsed="false">
      <c r="A479" s="37"/>
    </row>
    <row r="480" customFormat="false" ht="15.75" hidden="false" customHeight="false" outlineLevel="0" collapsed="false">
      <c r="A480" s="37"/>
    </row>
    <row r="481" customFormat="false" ht="15.75" hidden="false" customHeight="false" outlineLevel="0" collapsed="false">
      <c r="A481" s="37"/>
    </row>
    <row r="482" customFormat="false" ht="15.75" hidden="false" customHeight="false" outlineLevel="0" collapsed="false">
      <c r="A482" s="37"/>
    </row>
    <row r="483" customFormat="false" ht="15.75" hidden="false" customHeight="false" outlineLevel="0" collapsed="false">
      <c r="A483" s="37"/>
    </row>
    <row r="484" customFormat="false" ht="15.75" hidden="false" customHeight="false" outlineLevel="0" collapsed="false">
      <c r="A484" s="37"/>
    </row>
    <row r="485" customFormat="false" ht="15.75" hidden="false" customHeight="false" outlineLevel="0" collapsed="false">
      <c r="A485" s="37"/>
    </row>
    <row r="486" customFormat="false" ht="15.75" hidden="false" customHeight="false" outlineLevel="0" collapsed="false">
      <c r="A486" s="37"/>
    </row>
    <row r="487" customFormat="false" ht="15.75" hidden="false" customHeight="false" outlineLevel="0" collapsed="false">
      <c r="A487" s="37"/>
    </row>
    <row r="488" customFormat="false" ht="15.75" hidden="false" customHeight="false" outlineLevel="0" collapsed="false">
      <c r="A488" s="37"/>
    </row>
    <row r="489" customFormat="false" ht="15.75" hidden="false" customHeight="false" outlineLevel="0" collapsed="false">
      <c r="A489" s="37"/>
    </row>
    <row r="490" customFormat="false" ht="15.75" hidden="false" customHeight="false" outlineLevel="0" collapsed="false">
      <c r="A490" s="37"/>
    </row>
    <row r="491" customFormat="false" ht="15.75" hidden="false" customHeight="false" outlineLevel="0" collapsed="false">
      <c r="A491" s="37"/>
    </row>
    <row r="492" customFormat="false" ht="15.75" hidden="false" customHeight="false" outlineLevel="0" collapsed="false">
      <c r="A492" s="37"/>
    </row>
    <row r="493" customFormat="false" ht="15.75" hidden="false" customHeight="false" outlineLevel="0" collapsed="false">
      <c r="A493" s="37"/>
    </row>
    <row r="494" customFormat="false" ht="15.75" hidden="false" customHeight="false" outlineLevel="0" collapsed="false">
      <c r="A494" s="37"/>
    </row>
    <row r="495" customFormat="false" ht="15.75" hidden="false" customHeight="false" outlineLevel="0" collapsed="false">
      <c r="A495" s="37"/>
    </row>
    <row r="496" customFormat="false" ht="15.75" hidden="false" customHeight="false" outlineLevel="0" collapsed="false">
      <c r="A496" s="37"/>
    </row>
    <row r="497" customFormat="false" ht="15.75" hidden="false" customHeight="false" outlineLevel="0" collapsed="false">
      <c r="A497" s="37"/>
    </row>
    <row r="498" customFormat="false" ht="15.75" hidden="false" customHeight="false" outlineLevel="0" collapsed="false">
      <c r="A498" s="37"/>
    </row>
    <row r="499" customFormat="false" ht="15.75" hidden="false" customHeight="false" outlineLevel="0" collapsed="false">
      <c r="A499" s="37"/>
    </row>
    <row r="500" customFormat="false" ht="15.75" hidden="false" customHeight="false" outlineLevel="0" collapsed="false">
      <c r="A500" s="37"/>
    </row>
    <row r="501" customFormat="false" ht="15.75" hidden="false" customHeight="false" outlineLevel="0" collapsed="false">
      <c r="A501" s="37"/>
    </row>
    <row r="502" customFormat="false" ht="15.75" hidden="false" customHeight="false" outlineLevel="0" collapsed="false">
      <c r="A502" s="37"/>
    </row>
    <row r="503" customFormat="false" ht="15.75" hidden="false" customHeight="false" outlineLevel="0" collapsed="false">
      <c r="A503" s="37"/>
    </row>
    <row r="504" customFormat="false" ht="15.75" hidden="false" customHeight="false" outlineLevel="0" collapsed="false">
      <c r="A504" s="37"/>
    </row>
    <row r="505" customFormat="false" ht="15.75" hidden="false" customHeight="false" outlineLevel="0" collapsed="false">
      <c r="A505" s="37"/>
    </row>
    <row r="506" customFormat="false" ht="15.75" hidden="false" customHeight="false" outlineLevel="0" collapsed="false">
      <c r="A506" s="37"/>
    </row>
    <row r="507" customFormat="false" ht="15.75" hidden="false" customHeight="false" outlineLevel="0" collapsed="false">
      <c r="A507" s="37"/>
    </row>
    <row r="508" customFormat="false" ht="15.75" hidden="false" customHeight="false" outlineLevel="0" collapsed="false">
      <c r="A508" s="37"/>
    </row>
    <row r="509" customFormat="false" ht="15.75" hidden="false" customHeight="false" outlineLevel="0" collapsed="false">
      <c r="A509" s="37"/>
    </row>
    <row r="510" customFormat="false" ht="15.75" hidden="false" customHeight="false" outlineLevel="0" collapsed="false">
      <c r="A510" s="37"/>
    </row>
    <row r="511" customFormat="false" ht="15.75" hidden="false" customHeight="false" outlineLevel="0" collapsed="false">
      <c r="A511" s="37"/>
    </row>
    <row r="512" customFormat="false" ht="15.75" hidden="false" customHeight="false" outlineLevel="0" collapsed="false">
      <c r="A512" s="37"/>
    </row>
    <row r="513" customFormat="false" ht="15.75" hidden="false" customHeight="false" outlineLevel="0" collapsed="false">
      <c r="A513" s="37"/>
    </row>
    <row r="514" customFormat="false" ht="15.75" hidden="false" customHeight="false" outlineLevel="0" collapsed="false">
      <c r="A514" s="37"/>
    </row>
    <row r="515" customFormat="false" ht="15.75" hidden="false" customHeight="false" outlineLevel="0" collapsed="false">
      <c r="A515" s="37"/>
    </row>
    <row r="516" customFormat="false" ht="15.75" hidden="false" customHeight="false" outlineLevel="0" collapsed="false">
      <c r="A516" s="37"/>
    </row>
    <row r="517" customFormat="false" ht="15.75" hidden="false" customHeight="false" outlineLevel="0" collapsed="false">
      <c r="A517" s="37"/>
    </row>
    <row r="518" customFormat="false" ht="15.75" hidden="false" customHeight="false" outlineLevel="0" collapsed="false">
      <c r="A518" s="37"/>
    </row>
    <row r="519" customFormat="false" ht="15.75" hidden="false" customHeight="false" outlineLevel="0" collapsed="false">
      <c r="A519" s="37"/>
    </row>
    <row r="520" customFormat="false" ht="15.75" hidden="false" customHeight="false" outlineLevel="0" collapsed="false">
      <c r="A520" s="37"/>
    </row>
    <row r="521" customFormat="false" ht="15.75" hidden="false" customHeight="false" outlineLevel="0" collapsed="false">
      <c r="A521" s="37"/>
    </row>
    <row r="522" customFormat="false" ht="15.75" hidden="false" customHeight="false" outlineLevel="0" collapsed="false">
      <c r="A522" s="37"/>
    </row>
    <row r="523" customFormat="false" ht="15.75" hidden="false" customHeight="false" outlineLevel="0" collapsed="false">
      <c r="A523" s="37"/>
    </row>
    <row r="524" customFormat="false" ht="15.75" hidden="false" customHeight="false" outlineLevel="0" collapsed="false">
      <c r="A524" s="37"/>
    </row>
    <row r="525" customFormat="false" ht="15.75" hidden="false" customHeight="false" outlineLevel="0" collapsed="false">
      <c r="A525" s="37"/>
    </row>
    <row r="526" customFormat="false" ht="15.75" hidden="false" customHeight="false" outlineLevel="0" collapsed="false">
      <c r="A526" s="37"/>
    </row>
    <row r="527" customFormat="false" ht="15.75" hidden="false" customHeight="false" outlineLevel="0" collapsed="false">
      <c r="A527" s="37"/>
    </row>
    <row r="528" customFormat="false" ht="15.75" hidden="false" customHeight="false" outlineLevel="0" collapsed="false">
      <c r="A528" s="37"/>
    </row>
    <row r="529" customFormat="false" ht="15.75" hidden="false" customHeight="false" outlineLevel="0" collapsed="false">
      <c r="A529" s="37"/>
    </row>
    <row r="530" customFormat="false" ht="15.75" hidden="false" customHeight="false" outlineLevel="0" collapsed="false">
      <c r="A530" s="37"/>
    </row>
    <row r="531" customFormat="false" ht="15.75" hidden="false" customHeight="false" outlineLevel="0" collapsed="false">
      <c r="A531" s="37"/>
    </row>
    <row r="532" customFormat="false" ht="15.75" hidden="false" customHeight="false" outlineLevel="0" collapsed="false">
      <c r="A532" s="37"/>
    </row>
    <row r="533" customFormat="false" ht="15.75" hidden="false" customHeight="false" outlineLevel="0" collapsed="false">
      <c r="A533" s="37"/>
    </row>
    <row r="534" customFormat="false" ht="15.75" hidden="false" customHeight="false" outlineLevel="0" collapsed="false">
      <c r="A534" s="37"/>
    </row>
    <row r="535" customFormat="false" ht="15.75" hidden="false" customHeight="false" outlineLevel="0" collapsed="false">
      <c r="A535" s="37"/>
    </row>
    <row r="536" customFormat="false" ht="15.75" hidden="false" customHeight="false" outlineLevel="0" collapsed="false">
      <c r="A536" s="37"/>
    </row>
    <row r="537" customFormat="false" ht="15.75" hidden="false" customHeight="false" outlineLevel="0" collapsed="false">
      <c r="A537" s="37"/>
    </row>
    <row r="538" customFormat="false" ht="15.75" hidden="false" customHeight="false" outlineLevel="0" collapsed="false">
      <c r="A538" s="37"/>
    </row>
    <row r="539" customFormat="false" ht="15.75" hidden="false" customHeight="false" outlineLevel="0" collapsed="false">
      <c r="A539" s="37"/>
    </row>
    <row r="540" customFormat="false" ht="15.75" hidden="false" customHeight="false" outlineLevel="0" collapsed="false">
      <c r="A540" s="37"/>
    </row>
    <row r="541" customFormat="false" ht="15.75" hidden="false" customHeight="false" outlineLevel="0" collapsed="false">
      <c r="A541" s="37"/>
    </row>
    <row r="542" customFormat="false" ht="15.75" hidden="false" customHeight="false" outlineLevel="0" collapsed="false">
      <c r="A542" s="37"/>
    </row>
    <row r="543" customFormat="false" ht="15.75" hidden="false" customHeight="false" outlineLevel="0" collapsed="false">
      <c r="A543" s="37"/>
    </row>
    <row r="544" customFormat="false" ht="15.75" hidden="false" customHeight="false" outlineLevel="0" collapsed="false">
      <c r="A544" s="37"/>
    </row>
    <row r="545" customFormat="false" ht="15.75" hidden="false" customHeight="false" outlineLevel="0" collapsed="false">
      <c r="A545" s="37"/>
    </row>
    <row r="546" customFormat="false" ht="15.75" hidden="false" customHeight="false" outlineLevel="0" collapsed="false">
      <c r="A546" s="37"/>
    </row>
    <row r="547" customFormat="false" ht="15.75" hidden="false" customHeight="false" outlineLevel="0" collapsed="false">
      <c r="A547" s="37"/>
    </row>
    <row r="548" customFormat="false" ht="15.75" hidden="false" customHeight="false" outlineLevel="0" collapsed="false">
      <c r="A548" s="37"/>
    </row>
    <row r="549" customFormat="false" ht="15.75" hidden="false" customHeight="false" outlineLevel="0" collapsed="false">
      <c r="A549" s="37"/>
    </row>
    <row r="550" customFormat="false" ht="15.75" hidden="false" customHeight="false" outlineLevel="0" collapsed="false">
      <c r="A550" s="37"/>
    </row>
    <row r="551" customFormat="false" ht="15.75" hidden="false" customHeight="false" outlineLevel="0" collapsed="false">
      <c r="A551" s="37"/>
    </row>
    <row r="552" customFormat="false" ht="15.75" hidden="false" customHeight="false" outlineLevel="0" collapsed="false">
      <c r="A552" s="37"/>
    </row>
    <row r="553" customFormat="false" ht="15.75" hidden="false" customHeight="false" outlineLevel="0" collapsed="false">
      <c r="A553" s="37"/>
    </row>
    <row r="554" customFormat="false" ht="15.75" hidden="false" customHeight="false" outlineLevel="0" collapsed="false">
      <c r="A554" s="37"/>
    </row>
    <row r="555" customFormat="false" ht="15.75" hidden="false" customHeight="false" outlineLevel="0" collapsed="false">
      <c r="A555" s="37"/>
    </row>
    <row r="556" customFormat="false" ht="15.75" hidden="false" customHeight="false" outlineLevel="0" collapsed="false">
      <c r="A556" s="37"/>
    </row>
    <row r="557" customFormat="false" ht="15.75" hidden="false" customHeight="false" outlineLevel="0" collapsed="false">
      <c r="A557" s="37"/>
    </row>
    <row r="558" customFormat="false" ht="15.75" hidden="false" customHeight="false" outlineLevel="0" collapsed="false">
      <c r="A558" s="37"/>
    </row>
    <row r="559" customFormat="false" ht="15.75" hidden="false" customHeight="false" outlineLevel="0" collapsed="false">
      <c r="A559" s="37"/>
    </row>
    <row r="560" customFormat="false" ht="15.75" hidden="false" customHeight="false" outlineLevel="0" collapsed="false">
      <c r="A560" s="37"/>
    </row>
    <row r="561" customFormat="false" ht="15.75" hidden="false" customHeight="false" outlineLevel="0" collapsed="false">
      <c r="A561" s="37"/>
    </row>
    <row r="562" customFormat="false" ht="15.75" hidden="false" customHeight="false" outlineLevel="0" collapsed="false">
      <c r="A562" s="37"/>
    </row>
    <row r="563" customFormat="false" ht="15.75" hidden="false" customHeight="false" outlineLevel="0" collapsed="false">
      <c r="A563" s="37"/>
    </row>
    <row r="564" customFormat="false" ht="15.75" hidden="false" customHeight="false" outlineLevel="0" collapsed="false">
      <c r="A564" s="37"/>
    </row>
    <row r="565" customFormat="false" ht="15.75" hidden="false" customHeight="false" outlineLevel="0" collapsed="false">
      <c r="A565" s="37"/>
    </row>
    <row r="566" customFormat="false" ht="15.75" hidden="false" customHeight="false" outlineLevel="0" collapsed="false">
      <c r="A566" s="37"/>
    </row>
    <row r="567" customFormat="false" ht="15.75" hidden="false" customHeight="false" outlineLevel="0" collapsed="false">
      <c r="A567" s="37"/>
    </row>
    <row r="568" customFormat="false" ht="15.75" hidden="false" customHeight="false" outlineLevel="0" collapsed="false">
      <c r="A568" s="37"/>
    </row>
    <row r="569" customFormat="false" ht="15.75" hidden="false" customHeight="false" outlineLevel="0" collapsed="false">
      <c r="A569" s="37"/>
    </row>
    <row r="570" customFormat="false" ht="15.75" hidden="false" customHeight="false" outlineLevel="0" collapsed="false">
      <c r="A570" s="37"/>
    </row>
    <row r="571" customFormat="false" ht="15.75" hidden="false" customHeight="false" outlineLevel="0" collapsed="false">
      <c r="A571" s="37"/>
    </row>
    <row r="572" customFormat="false" ht="15.75" hidden="false" customHeight="false" outlineLevel="0" collapsed="false">
      <c r="A572" s="37"/>
    </row>
    <row r="573" customFormat="false" ht="15.75" hidden="false" customHeight="false" outlineLevel="0" collapsed="false">
      <c r="A573" s="37"/>
    </row>
    <row r="574" customFormat="false" ht="15.75" hidden="false" customHeight="false" outlineLevel="0" collapsed="false">
      <c r="A574" s="37"/>
    </row>
    <row r="575" customFormat="false" ht="15.75" hidden="false" customHeight="false" outlineLevel="0" collapsed="false">
      <c r="A575" s="37"/>
    </row>
    <row r="576" customFormat="false" ht="15.75" hidden="false" customHeight="false" outlineLevel="0" collapsed="false">
      <c r="A576" s="37"/>
    </row>
    <row r="577" customFormat="false" ht="15.75" hidden="false" customHeight="false" outlineLevel="0" collapsed="false">
      <c r="A577" s="37"/>
    </row>
    <row r="578" customFormat="false" ht="15.75" hidden="false" customHeight="false" outlineLevel="0" collapsed="false">
      <c r="A578" s="37"/>
    </row>
    <row r="579" customFormat="false" ht="15.75" hidden="false" customHeight="false" outlineLevel="0" collapsed="false">
      <c r="A579" s="37"/>
    </row>
    <row r="580" customFormat="false" ht="15.75" hidden="false" customHeight="false" outlineLevel="0" collapsed="false">
      <c r="A580" s="37"/>
    </row>
    <row r="581" customFormat="false" ht="15.75" hidden="false" customHeight="false" outlineLevel="0" collapsed="false">
      <c r="A581" s="37"/>
    </row>
    <row r="582" customFormat="false" ht="15.75" hidden="false" customHeight="false" outlineLevel="0" collapsed="false">
      <c r="A582" s="37"/>
    </row>
    <row r="583" customFormat="false" ht="15.75" hidden="false" customHeight="false" outlineLevel="0" collapsed="false">
      <c r="A583" s="37"/>
    </row>
    <row r="584" customFormat="false" ht="15.75" hidden="false" customHeight="false" outlineLevel="0" collapsed="false">
      <c r="A584" s="37"/>
    </row>
    <row r="585" customFormat="false" ht="15.75" hidden="false" customHeight="false" outlineLevel="0" collapsed="false">
      <c r="A585" s="37"/>
    </row>
    <row r="586" customFormat="false" ht="15.75" hidden="false" customHeight="false" outlineLevel="0" collapsed="false">
      <c r="A586" s="37"/>
    </row>
    <row r="587" customFormat="false" ht="15.75" hidden="false" customHeight="false" outlineLevel="0" collapsed="false">
      <c r="A587" s="37"/>
    </row>
    <row r="588" customFormat="false" ht="15.75" hidden="false" customHeight="false" outlineLevel="0" collapsed="false">
      <c r="A588" s="37"/>
    </row>
    <row r="589" customFormat="false" ht="15.75" hidden="false" customHeight="false" outlineLevel="0" collapsed="false">
      <c r="A589" s="37"/>
    </row>
    <row r="590" customFormat="false" ht="15.75" hidden="false" customHeight="false" outlineLevel="0" collapsed="false">
      <c r="A590" s="37"/>
    </row>
    <row r="591" customFormat="false" ht="15.75" hidden="false" customHeight="false" outlineLevel="0" collapsed="false">
      <c r="A591" s="37"/>
    </row>
    <row r="592" customFormat="false" ht="15.75" hidden="false" customHeight="false" outlineLevel="0" collapsed="false">
      <c r="A592" s="37"/>
    </row>
    <row r="593" customFormat="false" ht="15.75" hidden="false" customHeight="false" outlineLevel="0" collapsed="false">
      <c r="A593" s="37"/>
    </row>
    <row r="594" customFormat="false" ht="15.75" hidden="false" customHeight="false" outlineLevel="0" collapsed="false">
      <c r="A594" s="37"/>
    </row>
    <row r="595" customFormat="false" ht="15.75" hidden="false" customHeight="false" outlineLevel="0" collapsed="false">
      <c r="A595" s="37"/>
    </row>
    <row r="596" customFormat="false" ht="15.75" hidden="false" customHeight="false" outlineLevel="0" collapsed="false">
      <c r="A596" s="37"/>
    </row>
    <row r="597" customFormat="false" ht="15.75" hidden="false" customHeight="false" outlineLevel="0" collapsed="false">
      <c r="A597" s="37"/>
    </row>
    <row r="598" customFormat="false" ht="15.75" hidden="false" customHeight="false" outlineLevel="0" collapsed="false">
      <c r="A598" s="37"/>
    </row>
    <row r="599" customFormat="false" ht="15.75" hidden="false" customHeight="false" outlineLevel="0" collapsed="false">
      <c r="A599" s="37"/>
    </row>
    <row r="600" customFormat="false" ht="15.75" hidden="false" customHeight="false" outlineLevel="0" collapsed="false">
      <c r="A600" s="37"/>
    </row>
    <row r="601" customFormat="false" ht="15.75" hidden="false" customHeight="false" outlineLevel="0" collapsed="false">
      <c r="A601" s="37"/>
    </row>
    <row r="602" customFormat="false" ht="15.75" hidden="false" customHeight="false" outlineLevel="0" collapsed="false">
      <c r="A602" s="37"/>
    </row>
    <row r="603" customFormat="false" ht="15.75" hidden="false" customHeight="false" outlineLevel="0" collapsed="false">
      <c r="A603" s="37"/>
    </row>
    <row r="604" customFormat="false" ht="15.75" hidden="false" customHeight="false" outlineLevel="0" collapsed="false">
      <c r="A604" s="37"/>
    </row>
    <row r="605" customFormat="false" ht="15.75" hidden="false" customHeight="false" outlineLevel="0" collapsed="false">
      <c r="A605" s="37"/>
    </row>
    <row r="606" customFormat="false" ht="15.75" hidden="false" customHeight="false" outlineLevel="0" collapsed="false">
      <c r="A606" s="37"/>
    </row>
    <row r="607" customFormat="false" ht="15.75" hidden="false" customHeight="false" outlineLevel="0" collapsed="false">
      <c r="A607" s="37"/>
    </row>
    <row r="608" customFormat="false" ht="15.75" hidden="false" customHeight="false" outlineLevel="0" collapsed="false">
      <c r="A608" s="37"/>
    </row>
    <row r="609" customFormat="false" ht="15.75" hidden="false" customHeight="false" outlineLevel="0" collapsed="false">
      <c r="A609" s="37"/>
    </row>
    <row r="610" customFormat="false" ht="15.75" hidden="false" customHeight="false" outlineLevel="0" collapsed="false">
      <c r="A610" s="37"/>
    </row>
    <row r="611" customFormat="false" ht="15.75" hidden="false" customHeight="false" outlineLevel="0" collapsed="false">
      <c r="A611" s="37"/>
    </row>
    <row r="612" customFormat="false" ht="15.75" hidden="false" customHeight="false" outlineLevel="0" collapsed="false">
      <c r="A612" s="37"/>
    </row>
    <row r="613" customFormat="false" ht="15.75" hidden="false" customHeight="false" outlineLevel="0" collapsed="false">
      <c r="A613" s="37"/>
    </row>
    <row r="614" customFormat="false" ht="15.75" hidden="false" customHeight="false" outlineLevel="0" collapsed="false">
      <c r="A614" s="37"/>
    </row>
    <row r="615" customFormat="false" ht="15.75" hidden="false" customHeight="false" outlineLevel="0" collapsed="false">
      <c r="A615" s="37"/>
    </row>
    <row r="616" customFormat="false" ht="15.75" hidden="false" customHeight="false" outlineLevel="0" collapsed="false">
      <c r="A616" s="37"/>
    </row>
    <row r="617" customFormat="false" ht="15.75" hidden="false" customHeight="false" outlineLevel="0" collapsed="false">
      <c r="A617" s="37"/>
    </row>
    <row r="618" customFormat="false" ht="15.75" hidden="false" customHeight="false" outlineLevel="0" collapsed="false">
      <c r="A618" s="37"/>
    </row>
    <row r="619" customFormat="false" ht="15.75" hidden="false" customHeight="false" outlineLevel="0" collapsed="false">
      <c r="A619" s="37"/>
    </row>
    <row r="620" customFormat="false" ht="15.75" hidden="false" customHeight="false" outlineLevel="0" collapsed="false">
      <c r="A620" s="37"/>
    </row>
    <row r="621" customFormat="false" ht="15.75" hidden="false" customHeight="false" outlineLevel="0" collapsed="false">
      <c r="A621" s="37"/>
    </row>
    <row r="622" customFormat="false" ht="15.75" hidden="false" customHeight="false" outlineLevel="0" collapsed="false">
      <c r="A622" s="37"/>
    </row>
    <row r="623" customFormat="false" ht="15.75" hidden="false" customHeight="false" outlineLevel="0" collapsed="false">
      <c r="A623" s="37"/>
    </row>
    <row r="624" customFormat="false" ht="15.75" hidden="false" customHeight="false" outlineLevel="0" collapsed="false">
      <c r="A624" s="37"/>
    </row>
    <row r="625" customFormat="false" ht="15.75" hidden="false" customHeight="false" outlineLevel="0" collapsed="false">
      <c r="A625" s="37"/>
    </row>
    <row r="626" customFormat="false" ht="15.75" hidden="false" customHeight="false" outlineLevel="0" collapsed="false">
      <c r="A626" s="37"/>
    </row>
    <row r="627" customFormat="false" ht="15.75" hidden="false" customHeight="false" outlineLevel="0" collapsed="false">
      <c r="A627" s="37"/>
    </row>
    <row r="628" customFormat="false" ht="15.75" hidden="false" customHeight="false" outlineLevel="0" collapsed="false">
      <c r="A628" s="37"/>
    </row>
    <row r="629" customFormat="false" ht="15.75" hidden="false" customHeight="false" outlineLevel="0" collapsed="false">
      <c r="A629" s="37"/>
    </row>
    <row r="630" customFormat="false" ht="15.75" hidden="false" customHeight="false" outlineLevel="0" collapsed="false">
      <c r="A630" s="37"/>
    </row>
    <row r="631" customFormat="false" ht="15.75" hidden="false" customHeight="false" outlineLevel="0" collapsed="false">
      <c r="A631" s="37"/>
    </row>
    <row r="632" customFormat="false" ht="15.75" hidden="false" customHeight="false" outlineLevel="0" collapsed="false">
      <c r="A632" s="37"/>
    </row>
    <row r="633" customFormat="false" ht="15.75" hidden="false" customHeight="false" outlineLevel="0" collapsed="false">
      <c r="A633" s="37"/>
    </row>
    <row r="634" customFormat="false" ht="15.75" hidden="false" customHeight="false" outlineLevel="0" collapsed="false">
      <c r="A634" s="37"/>
    </row>
    <row r="635" customFormat="false" ht="15.75" hidden="false" customHeight="false" outlineLevel="0" collapsed="false">
      <c r="A635" s="37"/>
    </row>
    <row r="636" customFormat="false" ht="15.75" hidden="false" customHeight="false" outlineLevel="0" collapsed="false">
      <c r="A636" s="37"/>
    </row>
    <row r="637" customFormat="false" ht="15.75" hidden="false" customHeight="false" outlineLevel="0" collapsed="false">
      <c r="A637" s="37"/>
    </row>
    <row r="638" customFormat="false" ht="15.75" hidden="false" customHeight="false" outlineLevel="0" collapsed="false">
      <c r="A638" s="37"/>
    </row>
    <row r="639" customFormat="false" ht="15.75" hidden="false" customHeight="false" outlineLevel="0" collapsed="false">
      <c r="A639" s="37"/>
    </row>
    <row r="640" customFormat="false" ht="15.75" hidden="false" customHeight="false" outlineLevel="0" collapsed="false">
      <c r="A640" s="37"/>
    </row>
    <row r="641" customFormat="false" ht="15.75" hidden="false" customHeight="false" outlineLevel="0" collapsed="false">
      <c r="A641" s="37"/>
    </row>
    <row r="642" customFormat="false" ht="15.75" hidden="false" customHeight="false" outlineLevel="0" collapsed="false">
      <c r="A642" s="37"/>
    </row>
    <row r="643" customFormat="false" ht="15.75" hidden="false" customHeight="false" outlineLevel="0" collapsed="false">
      <c r="A643" s="37"/>
    </row>
    <row r="644" customFormat="false" ht="15.75" hidden="false" customHeight="false" outlineLevel="0" collapsed="false">
      <c r="A644" s="37"/>
    </row>
    <row r="645" customFormat="false" ht="15.75" hidden="false" customHeight="false" outlineLevel="0" collapsed="false">
      <c r="A645" s="37"/>
    </row>
    <row r="646" customFormat="false" ht="15.75" hidden="false" customHeight="false" outlineLevel="0" collapsed="false">
      <c r="A646" s="37"/>
    </row>
    <row r="647" customFormat="false" ht="15.75" hidden="false" customHeight="false" outlineLevel="0" collapsed="false">
      <c r="A647" s="37"/>
    </row>
    <row r="648" customFormat="false" ht="15.75" hidden="false" customHeight="false" outlineLevel="0" collapsed="false">
      <c r="A648" s="37"/>
    </row>
    <row r="649" customFormat="false" ht="15.75" hidden="false" customHeight="false" outlineLevel="0" collapsed="false">
      <c r="A649" s="37"/>
    </row>
    <row r="650" customFormat="false" ht="15.75" hidden="false" customHeight="false" outlineLevel="0" collapsed="false">
      <c r="A650" s="37"/>
    </row>
    <row r="651" customFormat="false" ht="15.75" hidden="false" customHeight="false" outlineLevel="0" collapsed="false">
      <c r="A651" s="37"/>
    </row>
    <row r="652" customFormat="false" ht="15.75" hidden="false" customHeight="false" outlineLevel="0" collapsed="false">
      <c r="A652" s="37"/>
    </row>
    <row r="653" customFormat="false" ht="15.75" hidden="false" customHeight="false" outlineLevel="0" collapsed="false">
      <c r="A653" s="37"/>
    </row>
    <row r="654" customFormat="false" ht="15.75" hidden="false" customHeight="false" outlineLevel="0" collapsed="false">
      <c r="A654" s="37"/>
    </row>
    <row r="655" customFormat="false" ht="15.75" hidden="false" customHeight="false" outlineLevel="0" collapsed="false">
      <c r="A655" s="37"/>
    </row>
    <row r="656" customFormat="false" ht="15.75" hidden="false" customHeight="false" outlineLevel="0" collapsed="false">
      <c r="A656" s="37"/>
    </row>
    <row r="657" customFormat="false" ht="15.75" hidden="false" customHeight="false" outlineLevel="0" collapsed="false">
      <c r="A657" s="37"/>
    </row>
    <row r="658" customFormat="false" ht="15.75" hidden="false" customHeight="false" outlineLevel="0" collapsed="false">
      <c r="A658" s="37"/>
    </row>
    <row r="659" customFormat="false" ht="15.75" hidden="false" customHeight="false" outlineLevel="0" collapsed="false">
      <c r="A659" s="37"/>
    </row>
    <row r="660" customFormat="false" ht="15.75" hidden="false" customHeight="false" outlineLevel="0" collapsed="false">
      <c r="A660" s="37"/>
    </row>
    <row r="661" customFormat="false" ht="15.75" hidden="false" customHeight="false" outlineLevel="0" collapsed="false">
      <c r="A661" s="37"/>
    </row>
    <row r="662" customFormat="false" ht="15.75" hidden="false" customHeight="false" outlineLevel="0" collapsed="false">
      <c r="A662" s="37"/>
    </row>
    <row r="663" customFormat="false" ht="15.75" hidden="false" customHeight="false" outlineLevel="0" collapsed="false">
      <c r="A663" s="37"/>
    </row>
    <row r="664" customFormat="false" ht="15.75" hidden="false" customHeight="false" outlineLevel="0" collapsed="false">
      <c r="A664" s="37"/>
    </row>
    <row r="665" customFormat="false" ht="15.75" hidden="false" customHeight="false" outlineLevel="0" collapsed="false">
      <c r="A665" s="37"/>
    </row>
    <row r="666" customFormat="false" ht="15.75" hidden="false" customHeight="false" outlineLevel="0" collapsed="false">
      <c r="A666" s="37"/>
    </row>
    <row r="667" customFormat="false" ht="15.75" hidden="false" customHeight="false" outlineLevel="0" collapsed="false">
      <c r="A667" s="37"/>
    </row>
    <row r="668" customFormat="false" ht="15.75" hidden="false" customHeight="false" outlineLevel="0" collapsed="false">
      <c r="A668" s="37"/>
    </row>
    <row r="669" customFormat="false" ht="15.75" hidden="false" customHeight="false" outlineLevel="0" collapsed="false">
      <c r="A669" s="37"/>
    </row>
    <row r="670" customFormat="false" ht="15.75" hidden="false" customHeight="false" outlineLevel="0" collapsed="false">
      <c r="A670" s="37"/>
    </row>
    <row r="671" customFormat="false" ht="15.75" hidden="false" customHeight="false" outlineLevel="0" collapsed="false">
      <c r="A671" s="37"/>
    </row>
    <row r="672" customFormat="false" ht="15.75" hidden="false" customHeight="false" outlineLevel="0" collapsed="false">
      <c r="A672" s="37"/>
    </row>
    <row r="673" customFormat="false" ht="15.75" hidden="false" customHeight="false" outlineLevel="0" collapsed="false">
      <c r="A673" s="37"/>
    </row>
    <row r="674" customFormat="false" ht="15.75" hidden="false" customHeight="false" outlineLevel="0" collapsed="false">
      <c r="A674" s="37"/>
    </row>
    <row r="675" customFormat="false" ht="15.75" hidden="false" customHeight="false" outlineLevel="0" collapsed="false">
      <c r="A675" s="37"/>
    </row>
    <row r="676" customFormat="false" ht="15.75" hidden="false" customHeight="false" outlineLevel="0" collapsed="false">
      <c r="A676" s="37"/>
    </row>
    <row r="677" customFormat="false" ht="15.75" hidden="false" customHeight="false" outlineLevel="0" collapsed="false">
      <c r="A677" s="37"/>
    </row>
    <row r="678" customFormat="false" ht="15.75" hidden="false" customHeight="false" outlineLevel="0" collapsed="false">
      <c r="A678" s="37"/>
    </row>
    <row r="679" customFormat="false" ht="15.75" hidden="false" customHeight="false" outlineLevel="0" collapsed="false">
      <c r="A679" s="37"/>
    </row>
    <row r="680" customFormat="false" ht="15.75" hidden="false" customHeight="false" outlineLevel="0" collapsed="false">
      <c r="A680" s="37"/>
    </row>
    <row r="681" customFormat="false" ht="15.75" hidden="false" customHeight="false" outlineLevel="0" collapsed="false">
      <c r="A681" s="37"/>
    </row>
    <row r="682" customFormat="false" ht="15.75" hidden="false" customHeight="false" outlineLevel="0" collapsed="false">
      <c r="A682" s="37"/>
    </row>
    <row r="683" customFormat="false" ht="15.75" hidden="false" customHeight="false" outlineLevel="0" collapsed="false">
      <c r="A683" s="37"/>
    </row>
    <row r="684" customFormat="false" ht="15.75" hidden="false" customHeight="false" outlineLevel="0" collapsed="false">
      <c r="A684" s="37"/>
    </row>
    <row r="685" customFormat="false" ht="15.75" hidden="false" customHeight="false" outlineLevel="0" collapsed="false">
      <c r="A685" s="37"/>
    </row>
    <row r="686" customFormat="false" ht="15.75" hidden="false" customHeight="false" outlineLevel="0" collapsed="false">
      <c r="A686" s="37"/>
    </row>
    <row r="687" customFormat="false" ht="15.75" hidden="false" customHeight="false" outlineLevel="0" collapsed="false">
      <c r="A687" s="37"/>
    </row>
    <row r="688" customFormat="false" ht="15.75" hidden="false" customHeight="false" outlineLevel="0" collapsed="false">
      <c r="A688" s="37"/>
    </row>
    <row r="689" customFormat="false" ht="15.75" hidden="false" customHeight="false" outlineLevel="0" collapsed="false">
      <c r="A689" s="37"/>
    </row>
    <row r="690" customFormat="false" ht="15.75" hidden="false" customHeight="false" outlineLevel="0" collapsed="false">
      <c r="A690" s="37"/>
    </row>
    <row r="691" customFormat="false" ht="15.75" hidden="false" customHeight="false" outlineLevel="0" collapsed="false">
      <c r="A691" s="37"/>
    </row>
    <row r="692" customFormat="false" ht="15.75" hidden="false" customHeight="false" outlineLevel="0" collapsed="false">
      <c r="A692" s="37"/>
    </row>
    <row r="693" customFormat="false" ht="15.75" hidden="false" customHeight="false" outlineLevel="0" collapsed="false">
      <c r="A693" s="37"/>
    </row>
    <row r="694" customFormat="false" ht="15.75" hidden="false" customHeight="false" outlineLevel="0" collapsed="false">
      <c r="A694" s="37"/>
    </row>
    <row r="695" customFormat="false" ht="15.75" hidden="false" customHeight="false" outlineLevel="0" collapsed="false">
      <c r="A695" s="37"/>
    </row>
    <row r="696" customFormat="false" ht="15.75" hidden="false" customHeight="false" outlineLevel="0" collapsed="false">
      <c r="A696" s="37"/>
    </row>
    <row r="697" customFormat="false" ht="15.75" hidden="false" customHeight="false" outlineLevel="0" collapsed="false">
      <c r="A697" s="37"/>
    </row>
    <row r="698" customFormat="false" ht="15.75" hidden="false" customHeight="false" outlineLevel="0" collapsed="false">
      <c r="A698" s="37"/>
    </row>
    <row r="699" customFormat="false" ht="15.75" hidden="false" customHeight="false" outlineLevel="0" collapsed="false">
      <c r="A699" s="37"/>
    </row>
    <row r="700" customFormat="false" ht="15.75" hidden="false" customHeight="false" outlineLevel="0" collapsed="false">
      <c r="A700" s="37"/>
    </row>
    <row r="701" customFormat="false" ht="15.75" hidden="false" customHeight="false" outlineLevel="0" collapsed="false">
      <c r="A701" s="37"/>
    </row>
    <row r="702" customFormat="false" ht="15.75" hidden="false" customHeight="false" outlineLevel="0" collapsed="false">
      <c r="A702" s="37"/>
    </row>
    <row r="703" customFormat="false" ht="15.75" hidden="false" customHeight="false" outlineLevel="0" collapsed="false">
      <c r="A703" s="37"/>
    </row>
    <row r="704" customFormat="false" ht="15.75" hidden="false" customHeight="false" outlineLevel="0" collapsed="false">
      <c r="A704" s="37"/>
    </row>
    <row r="705" customFormat="false" ht="15.75" hidden="false" customHeight="false" outlineLevel="0" collapsed="false">
      <c r="A705" s="37"/>
    </row>
    <row r="706" customFormat="false" ht="15.75" hidden="false" customHeight="false" outlineLevel="0" collapsed="false">
      <c r="A706" s="37"/>
    </row>
    <row r="707" customFormat="false" ht="15.75" hidden="false" customHeight="false" outlineLevel="0" collapsed="false">
      <c r="A707" s="37"/>
    </row>
    <row r="708" customFormat="false" ht="15.75" hidden="false" customHeight="false" outlineLevel="0" collapsed="false">
      <c r="A708" s="37"/>
    </row>
    <row r="709" customFormat="false" ht="15.75" hidden="false" customHeight="false" outlineLevel="0" collapsed="false">
      <c r="A709" s="37"/>
    </row>
    <row r="710" customFormat="false" ht="15.75" hidden="false" customHeight="false" outlineLevel="0" collapsed="false">
      <c r="A710" s="37"/>
    </row>
    <row r="711" customFormat="false" ht="15.75" hidden="false" customHeight="false" outlineLevel="0" collapsed="false">
      <c r="A711" s="37"/>
    </row>
    <row r="712" customFormat="false" ht="15.75" hidden="false" customHeight="false" outlineLevel="0" collapsed="false">
      <c r="A712" s="37"/>
    </row>
    <row r="713" customFormat="false" ht="15.75" hidden="false" customHeight="false" outlineLevel="0" collapsed="false">
      <c r="A713" s="37"/>
    </row>
    <row r="714" customFormat="false" ht="15.75" hidden="false" customHeight="false" outlineLevel="0" collapsed="false">
      <c r="A714" s="37"/>
    </row>
    <row r="715" customFormat="false" ht="15.75" hidden="false" customHeight="false" outlineLevel="0" collapsed="false">
      <c r="A715" s="37"/>
    </row>
    <row r="716" customFormat="false" ht="15.75" hidden="false" customHeight="false" outlineLevel="0" collapsed="false">
      <c r="A716" s="37"/>
    </row>
    <row r="717" customFormat="false" ht="15.75" hidden="false" customHeight="false" outlineLevel="0" collapsed="false">
      <c r="A717" s="37"/>
    </row>
    <row r="718" customFormat="false" ht="15.75" hidden="false" customHeight="false" outlineLevel="0" collapsed="false">
      <c r="A718" s="37"/>
    </row>
    <row r="719" customFormat="false" ht="15.75" hidden="false" customHeight="false" outlineLevel="0" collapsed="false">
      <c r="A719" s="37"/>
    </row>
    <row r="720" customFormat="false" ht="15.75" hidden="false" customHeight="false" outlineLevel="0" collapsed="false">
      <c r="A720" s="37"/>
    </row>
    <row r="721" customFormat="false" ht="15.75" hidden="false" customHeight="false" outlineLevel="0" collapsed="false">
      <c r="A721" s="37"/>
    </row>
    <row r="722" customFormat="false" ht="15.75" hidden="false" customHeight="false" outlineLevel="0" collapsed="false">
      <c r="A722" s="37"/>
    </row>
    <row r="723" customFormat="false" ht="15.75" hidden="false" customHeight="false" outlineLevel="0" collapsed="false">
      <c r="A723" s="37"/>
    </row>
    <row r="724" customFormat="false" ht="15.75" hidden="false" customHeight="false" outlineLevel="0" collapsed="false">
      <c r="A724" s="37"/>
    </row>
    <row r="725" customFormat="false" ht="15.75" hidden="false" customHeight="false" outlineLevel="0" collapsed="false">
      <c r="A725" s="37"/>
    </row>
    <row r="726" customFormat="false" ht="15.75" hidden="false" customHeight="false" outlineLevel="0" collapsed="false">
      <c r="A726" s="37"/>
    </row>
    <row r="727" customFormat="false" ht="15.75" hidden="false" customHeight="false" outlineLevel="0" collapsed="false">
      <c r="A727" s="37"/>
    </row>
    <row r="728" customFormat="false" ht="15.75" hidden="false" customHeight="false" outlineLevel="0" collapsed="false">
      <c r="A728" s="37"/>
    </row>
    <row r="729" customFormat="false" ht="15.75" hidden="false" customHeight="false" outlineLevel="0" collapsed="false">
      <c r="A729" s="37"/>
    </row>
    <row r="730" customFormat="false" ht="15.75" hidden="false" customHeight="false" outlineLevel="0" collapsed="false">
      <c r="A730" s="37"/>
    </row>
    <row r="731" customFormat="false" ht="15.75" hidden="false" customHeight="false" outlineLevel="0" collapsed="false">
      <c r="A731" s="37"/>
    </row>
    <row r="732" customFormat="false" ht="15.75" hidden="false" customHeight="false" outlineLevel="0" collapsed="false">
      <c r="A732" s="37"/>
    </row>
    <row r="733" customFormat="false" ht="15.75" hidden="false" customHeight="false" outlineLevel="0" collapsed="false">
      <c r="A733" s="37"/>
    </row>
    <row r="734" customFormat="false" ht="15.75" hidden="false" customHeight="false" outlineLevel="0" collapsed="false">
      <c r="A734" s="37"/>
    </row>
    <row r="735" customFormat="false" ht="15.75" hidden="false" customHeight="false" outlineLevel="0" collapsed="false">
      <c r="A735" s="37"/>
    </row>
    <row r="736" customFormat="false" ht="15.75" hidden="false" customHeight="false" outlineLevel="0" collapsed="false">
      <c r="A736" s="37"/>
    </row>
    <row r="737" customFormat="false" ht="15.75" hidden="false" customHeight="false" outlineLevel="0" collapsed="false">
      <c r="A737" s="37"/>
    </row>
    <row r="738" customFormat="false" ht="15.75" hidden="false" customHeight="false" outlineLevel="0" collapsed="false">
      <c r="A738" s="37"/>
    </row>
    <row r="739" customFormat="false" ht="15.75" hidden="false" customHeight="false" outlineLevel="0" collapsed="false">
      <c r="A739" s="37"/>
    </row>
    <row r="740" customFormat="false" ht="15.75" hidden="false" customHeight="false" outlineLevel="0" collapsed="false">
      <c r="A740" s="37"/>
    </row>
    <row r="741" customFormat="false" ht="15.75" hidden="false" customHeight="false" outlineLevel="0" collapsed="false">
      <c r="A741" s="37"/>
    </row>
    <row r="742" customFormat="false" ht="15.75" hidden="false" customHeight="false" outlineLevel="0" collapsed="false">
      <c r="A742" s="37"/>
    </row>
    <row r="743" customFormat="false" ht="15.75" hidden="false" customHeight="false" outlineLevel="0" collapsed="false">
      <c r="A743" s="37"/>
    </row>
    <row r="744" customFormat="false" ht="15.75" hidden="false" customHeight="false" outlineLevel="0" collapsed="false">
      <c r="A744" s="37"/>
    </row>
    <row r="745" customFormat="false" ht="15.75" hidden="false" customHeight="false" outlineLevel="0" collapsed="false">
      <c r="A745" s="37"/>
    </row>
    <row r="746" customFormat="false" ht="15.75" hidden="false" customHeight="false" outlineLevel="0" collapsed="false">
      <c r="A746" s="37"/>
    </row>
    <row r="747" customFormat="false" ht="15.75" hidden="false" customHeight="false" outlineLevel="0" collapsed="false">
      <c r="A747" s="37"/>
    </row>
    <row r="748" customFormat="false" ht="15.75" hidden="false" customHeight="false" outlineLevel="0" collapsed="false">
      <c r="A748" s="37"/>
    </row>
    <row r="749" customFormat="false" ht="15.75" hidden="false" customHeight="false" outlineLevel="0" collapsed="false">
      <c r="A749" s="37"/>
    </row>
    <row r="750" customFormat="false" ht="15.75" hidden="false" customHeight="false" outlineLevel="0" collapsed="false">
      <c r="A750" s="37"/>
    </row>
    <row r="751" customFormat="false" ht="15.75" hidden="false" customHeight="false" outlineLevel="0" collapsed="false">
      <c r="A751" s="37"/>
    </row>
    <row r="752" customFormat="false" ht="15.75" hidden="false" customHeight="false" outlineLevel="0" collapsed="false">
      <c r="A752" s="37"/>
    </row>
    <row r="753" customFormat="false" ht="15.75" hidden="false" customHeight="false" outlineLevel="0" collapsed="false">
      <c r="A753" s="37"/>
    </row>
    <row r="754" customFormat="false" ht="15.75" hidden="false" customHeight="false" outlineLevel="0" collapsed="false">
      <c r="A754" s="37"/>
    </row>
    <row r="755" customFormat="false" ht="15.75" hidden="false" customHeight="false" outlineLevel="0" collapsed="false">
      <c r="A755" s="37"/>
    </row>
    <row r="756" customFormat="false" ht="15.75" hidden="false" customHeight="false" outlineLevel="0" collapsed="false">
      <c r="A756" s="37"/>
    </row>
    <row r="757" customFormat="false" ht="15.75" hidden="false" customHeight="false" outlineLevel="0" collapsed="false">
      <c r="A757" s="37"/>
    </row>
    <row r="758" customFormat="false" ht="15.75" hidden="false" customHeight="false" outlineLevel="0" collapsed="false">
      <c r="A758" s="37"/>
    </row>
    <row r="759" customFormat="false" ht="15.75" hidden="false" customHeight="false" outlineLevel="0" collapsed="false">
      <c r="A759" s="37"/>
    </row>
    <row r="760" customFormat="false" ht="15.75" hidden="false" customHeight="false" outlineLevel="0" collapsed="false">
      <c r="A760" s="37"/>
    </row>
    <row r="761" customFormat="false" ht="15.75" hidden="false" customHeight="false" outlineLevel="0" collapsed="false">
      <c r="A761" s="37"/>
    </row>
    <row r="762" customFormat="false" ht="15.75" hidden="false" customHeight="false" outlineLevel="0" collapsed="false">
      <c r="A762" s="37"/>
    </row>
    <row r="763" customFormat="false" ht="15.75" hidden="false" customHeight="false" outlineLevel="0" collapsed="false">
      <c r="A763" s="37"/>
    </row>
    <row r="764" customFormat="false" ht="15.75" hidden="false" customHeight="false" outlineLevel="0" collapsed="false">
      <c r="A764" s="37"/>
    </row>
    <row r="765" customFormat="false" ht="15.75" hidden="false" customHeight="false" outlineLevel="0" collapsed="false">
      <c r="A765" s="37"/>
    </row>
    <row r="766" customFormat="false" ht="15.75" hidden="false" customHeight="false" outlineLevel="0" collapsed="false">
      <c r="A766" s="37"/>
    </row>
    <row r="767" customFormat="false" ht="15.75" hidden="false" customHeight="false" outlineLevel="0" collapsed="false">
      <c r="A767" s="37"/>
    </row>
    <row r="768" customFormat="false" ht="15.75" hidden="false" customHeight="false" outlineLevel="0" collapsed="false">
      <c r="A768" s="37"/>
    </row>
    <row r="769" customFormat="false" ht="15.75" hidden="false" customHeight="false" outlineLevel="0" collapsed="false">
      <c r="A769" s="37"/>
    </row>
    <row r="770" customFormat="false" ht="15.75" hidden="false" customHeight="false" outlineLevel="0" collapsed="false">
      <c r="A770" s="37"/>
    </row>
    <row r="771" customFormat="false" ht="15.75" hidden="false" customHeight="false" outlineLevel="0" collapsed="false">
      <c r="A771" s="37"/>
    </row>
    <row r="772" customFormat="false" ht="15.75" hidden="false" customHeight="false" outlineLevel="0" collapsed="false">
      <c r="A772" s="37"/>
    </row>
    <row r="773" customFormat="false" ht="15.75" hidden="false" customHeight="false" outlineLevel="0" collapsed="false">
      <c r="A773" s="37"/>
    </row>
    <row r="774" customFormat="false" ht="15.75" hidden="false" customHeight="false" outlineLevel="0" collapsed="false">
      <c r="A774" s="37"/>
    </row>
    <row r="775" customFormat="false" ht="15.75" hidden="false" customHeight="false" outlineLevel="0" collapsed="false">
      <c r="A775" s="37"/>
    </row>
    <row r="776" customFormat="false" ht="15.75" hidden="false" customHeight="false" outlineLevel="0" collapsed="false">
      <c r="A776" s="37"/>
    </row>
    <row r="777" customFormat="false" ht="15.75" hidden="false" customHeight="false" outlineLevel="0" collapsed="false">
      <c r="A777" s="37"/>
    </row>
    <row r="778" customFormat="false" ht="15.75" hidden="false" customHeight="false" outlineLevel="0" collapsed="false">
      <c r="A778" s="37"/>
    </row>
    <row r="779" customFormat="false" ht="15.75" hidden="false" customHeight="false" outlineLevel="0" collapsed="false">
      <c r="A779" s="37"/>
    </row>
    <row r="780" customFormat="false" ht="15.75" hidden="false" customHeight="false" outlineLevel="0" collapsed="false">
      <c r="A780" s="37"/>
    </row>
    <row r="781" customFormat="false" ht="15.75" hidden="false" customHeight="false" outlineLevel="0" collapsed="false">
      <c r="A781" s="37"/>
    </row>
    <row r="782" customFormat="false" ht="15.75" hidden="false" customHeight="false" outlineLevel="0" collapsed="false">
      <c r="A782" s="37"/>
    </row>
    <row r="783" customFormat="false" ht="15.75" hidden="false" customHeight="false" outlineLevel="0" collapsed="false">
      <c r="A783" s="37"/>
    </row>
    <row r="784" customFormat="false" ht="15.75" hidden="false" customHeight="false" outlineLevel="0" collapsed="false">
      <c r="A784" s="37"/>
    </row>
    <row r="785" customFormat="false" ht="15.75" hidden="false" customHeight="false" outlineLevel="0" collapsed="false">
      <c r="A785" s="37"/>
    </row>
    <row r="786" customFormat="false" ht="15.75" hidden="false" customHeight="false" outlineLevel="0" collapsed="false">
      <c r="A786" s="37"/>
    </row>
    <row r="787" customFormat="false" ht="15.75" hidden="false" customHeight="false" outlineLevel="0" collapsed="false">
      <c r="A787" s="37"/>
    </row>
    <row r="788" customFormat="false" ht="15.75" hidden="false" customHeight="false" outlineLevel="0" collapsed="false">
      <c r="A788" s="37"/>
    </row>
    <row r="789" customFormat="false" ht="15.75" hidden="false" customHeight="false" outlineLevel="0" collapsed="false">
      <c r="A789" s="37"/>
    </row>
    <row r="790" customFormat="false" ht="15.75" hidden="false" customHeight="false" outlineLevel="0" collapsed="false">
      <c r="A790" s="37"/>
    </row>
    <row r="791" customFormat="false" ht="15.75" hidden="false" customHeight="false" outlineLevel="0" collapsed="false">
      <c r="A791" s="37"/>
    </row>
    <row r="792" customFormat="false" ht="15.75" hidden="false" customHeight="false" outlineLevel="0" collapsed="false">
      <c r="A792" s="37"/>
    </row>
    <row r="793" customFormat="false" ht="15.75" hidden="false" customHeight="false" outlineLevel="0" collapsed="false">
      <c r="A793" s="37"/>
    </row>
    <row r="794" customFormat="false" ht="15.75" hidden="false" customHeight="false" outlineLevel="0" collapsed="false">
      <c r="A794" s="37"/>
    </row>
    <row r="795" customFormat="false" ht="15.75" hidden="false" customHeight="false" outlineLevel="0" collapsed="false">
      <c r="A795" s="37"/>
    </row>
    <row r="796" customFormat="false" ht="15.75" hidden="false" customHeight="false" outlineLevel="0" collapsed="false">
      <c r="A796" s="37"/>
    </row>
    <row r="797" customFormat="false" ht="15.75" hidden="false" customHeight="false" outlineLevel="0" collapsed="false">
      <c r="A797" s="37"/>
    </row>
    <row r="798" customFormat="false" ht="15.75" hidden="false" customHeight="false" outlineLevel="0" collapsed="false">
      <c r="A798" s="37"/>
    </row>
    <row r="799" customFormat="false" ht="15.75" hidden="false" customHeight="false" outlineLevel="0" collapsed="false">
      <c r="A799" s="37"/>
    </row>
    <row r="800" customFormat="false" ht="15.75" hidden="false" customHeight="false" outlineLevel="0" collapsed="false">
      <c r="A800" s="37"/>
    </row>
    <row r="801" customFormat="false" ht="15.75" hidden="false" customHeight="false" outlineLevel="0" collapsed="false">
      <c r="A801" s="37"/>
    </row>
    <row r="802" customFormat="false" ht="15.75" hidden="false" customHeight="false" outlineLevel="0" collapsed="false">
      <c r="A802" s="37"/>
    </row>
    <row r="803" customFormat="false" ht="15.75" hidden="false" customHeight="false" outlineLevel="0" collapsed="false">
      <c r="A803" s="37"/>
    </row>
    <row r="804" customFormat="false" ht="15.75" hidden="false" customHeight="false" outlineLevel="0" collapsed="false">
      <c r="A804" s="37"/>
    </row>
    <row r="805" customFormat="false" ht="15.75" hidden="false" customHeight="false" outlineLevel="0" collapsed="false">
      <c r="A805" s="37"/>
    </row>
    <row r="806" customFormat="false" ht="15.75" hidden="false" customHeight="false" outlineLevel="0" collapsed="false">
      <c r="A806" s="37"/>
    </row>
    <row r="807" customFormat="false" ht="15.75" hidden="false" customHeight="false" outlineLevel="0" collapsed="false">
      <c r="A807" s="37"/>
    </row>
    <row r="808" customFormat="false" ht="15.75" hidden="false" customHeight="false" outlineLevel="0" collapsed="false">
      <c r="A808" s="37"/>
    </row>
    <row r="809" customFormat="false" ht="15.75" hidden="false" customHeight="false" outlineLevel="0" collapsed="false">
      <c r="A809" s="37"/>
    </row>
    <row r="810" customFormat="false" ht="15.75" hidden="false" customHeight="false" outlineLevel="0" collapsed="false">
      <c r="A810" s="37"/>
    </row>
    <row r="811" customFormat="false" ht="15.75" hidden="false" customHeight="false" outlineLevel="0" collapsed="false">
      <c r="A811" s="37"/>
    </row>
    <row r="812" customFormat="false" ht="15.75" hidden="false" customHeight="false" outlineLevel="0" collapsed="false">
      <c r="A812" s="37"/>
    </row>
    <row r="813" customFormat="false" ht="15.75" hidden="false" customHeight="false" outlineLevel="0" collapsed="false">
      <c r="A813" s="37"/>
    </row>
    <row r="814" customFormat="false" ht="15.75" hidden="false" customHeight="false" outlineLevel="0" collapsed="false">
      <c r="A814" s="37"/>
    </row>
    <row r="815" customFormat="false" ht="15.75" hidden="false" customHeight="false" outlineLevel="0" collapsed="false">
      <c r="A815" s="37"/>
    </row>
    <row r="816" customFormat="false" ht="15.75" hidden="false" customHeight="false" outlineLevel="0" collapsed="false">
      <c r="A816" s="37"/>
    </row>
    <row r="817" customFormat="false" ht="15.75" hidden="false" customHeight="false" outlineLevel="0" collapsed="false">
      <c r="A817" s="37"/>
    </row>
    <row r="818" customFormat="false" ht="15.75" hidden="false" customHeight="false" outlineLevel="0" collapsed="false">
      <c r="A818" s="37"/>
    </row>
    <row r="819" customFormat="false" ht="15.75" hidden="false" customHeight="false" outlineLevel="0" collapsed="false">
      <c r="A819" s="37"/>
    </row>
    <row r="820" customFormat="false" ht="15.75" hidden="false" customHeight="false" outlineLevel="0" collapsed="false">
      <c r="A820" s="37"/>
    </row>
    <row r="821" customFormat="false" ht="15.75" hidden="false" customHeight="false" outlineLevel="0" collapsed="false">
      <c r="A821" s="37"/>
    </row>
    <row r="822" customFormat="false" ht="15.75" hidden="false" customHeight="false" outlineLevel="0" collapsed="false">
      <c r="A822" s="37"/>
    </row>
    <row r="823" customFormat="false" ht="15.75" hidden="false" customHeight="false" outlineLevel="0" collapsed="false">
      <c r="A823" s="37"/>
    </row>
    <row r="824" customFormat="false" ht="15.75" hidden="false" customHeight="false" outlineLevel="0" collapsed="false">
      <c r="A824" s="37"/>
    </row>
    <row r="825" customFormat="false" ht="15.75" hidden="false" customHeight="false" outlineLevel="0" collapsed="false">
      <c r="A825" s="37"/>
    </row>
    <row r="826" customFormat="false" ht="15.75" hidden="false" customHeight="false" outlineLevel="0" collapsed="false">
      <c r="A826" s="37"/>
    </row>
    <row r="827" customFormat="false" ht="15.75" hidden="false" customHeight="false" outlineLevel="0" collapsed="false">
      <c r="A827" s="37"/>
    </row>
    <row r="828" customFormat="false" ht="15.75" hidden="false" customHeight="false" outlineLevel="0" collapsed="false">
      <c r="A828" s="37"/>
    </row>
    <row r="829" customFormat="false" ht="15.75" hidden="false" customHeight="false" outlineLevel="0" collapsed="false">
      <c r="A829" s="37"/>
    </row>
    <row r="830" customFormat="false" ht="15.75" hidden="false" customHeight="false" outlineLevel="0" collapsed="false">
      <c r="A830" s="37"/>
    </row>
    <row r="831" customFormat="false" ht="15.75" hidden="false" customHeight="false" outlineLevel="0" collapsed="false">
      <c r="A831" s="37"/>
    </row>
    <row r="832" customFormat="false" ht="15.75" hidden="false" customHeight="false" outlineLevel="0" collapsed="false">
      <c r="A832" s="37"/>
    </row>
    <row r="833" customFormat="false" ht="15.75" hidden="false" customHeight="false" outlineLevel="0" collapsed="false">
      <c r="A833" s="37"/>
    </row>
    <row r="834" customFormat="false" ht="15.75" hidden="false" customHeight="false" outlineLevel="0" collapsed="false">
      <c r="A834" s="37"/>
    </row>
    <row r="835" customFormat="false" ht="15.75" hidden="false" customHeight="false" outlineLevel="0" collapsed="false">
      <c r="A835" s="37"/>
    </row>
    <row r="836" customFormat="false" ht="15.75" hidden="false" customHeight="false" outlineLevel="0" collapsed="false">
      <c r="A836" s="37"/>
    </row>
    <row r="837" customFormat="false" ht="15.75" hidden="false" customHeight="false" outlineLevel="0" collapsed="false">
      <c r="A837" s="37"/>
    </row>
    <row r="838" customFormat="false" ht="15.75" hidden="false" customHeight="false" outlineLevel="0" collapsed="false">
      <c r="A838" s="37"/>
    </row>
    <row r="839" customFormat="false" ht="15.75" hidden="false" customHeight="false" outlineLevel="0" collapsed="false">
      <c r="A839" s="37"/>
    </row>
    <row r="840" customFormat="false" ht="15.75" hidden="false" customHeight="false" outlineLevel="0" collapsed="false">
      <c r="A840" s="37"/>
    </row>
    <row r="841" customFormat="false" ht="15.75" hidden="false" customHeight="false" outlineLevel="0" collapsed="false">
      <c r="A841" s="37"/>
    </row>
    <row r="842" customFormat="false" ht="15.75" hidden="false" customHeight="false" outlineLevel="0" collapsed="false">
      <c r="A842" s="37"/>
    </row>
    <row r="843" customFormat="false" ht="15.75" hidden="false" customHeight="false" outlineLevel="0" collapsed="false">
      <c r="A843" s="37"/>
    </row>
    <row r="844" customFormat="false" ht="15.75" hidden="false" customHeight="false" outlineLevel="0" collapsed="false">
      <c r="A844" s="37"/>
    </row>
    <row r="845" customFormat="false" ht="15.75" hidden="false" customHeight="false" outlineLevel="0" collapsed="false">
      <c r="A845" s="37"/>
    </row>
    <row r="846" customFormat="false" ht="15.75" hidden="false" customHeight="false" outlineLevel="0" collapsed="false">
      <c r="A846" s="37"/>
    </row>
    <row r="847" customFormat="false" ht="15.75" hidden="false" customHeight="false" outlineLevel="0" collapsed="false">
      <c r="A847" s="37"/>
    </row>
    <row r="848" customFormat="false" ht="15.75" hidden="false" customHeight="false" outlineLevel="0" collapsed="false">
      <c r="A848" s="37"/>
    </row>
    <row r="849" customFormat="false" ht="15.75" hidden="false" customHeight="false" outlineLevel="0" collapsed="false">
      <c r="A849" s="37"/>
    </row>
    <row r="850" customFormat="false" ht="15.75" hidden="false" customHeight="false" outlineLevel="0" collapsed="false">
      <c r="A850" s="37"/>
    </row>
    <row r="851" customFormat="false" ht="15.75" hidden="false" customHeight="false" outlineLevel="0" collapsed="false">
      <c r="A851" s="37"/>
    </row>
    <row r="852" customFormat="false" ht="15.75" hidden="false" customHeight="false" outlineLevel="0" collapsed="false">
      <c r="A852" s="37"/>
    </row>
    <row r="853" customFormat="false" ht="15.75" hidden="false" customHeight="false" outlineLevel="0" collapsed="false">
      <c r="A853" s="37"/>
    </row>
    <row r="854" customFormat="false" ht="15.75" hidden="false" customHeight="false" outlineLevel="0" collapsed="false">
      <c r="A854" s="37"/>
    </row>
    <row r="855" customFormat="false" ht="15.75" hidden="false" customHeight="false" outlineLevel="0" collapsed="false">
      <c r="A855" s="37"/>
    </row>
    <row r="856" customFormat="false" ht="15.75" hidden="false" customHeight="false" outlineLevel="0" collapsed="false">
      <c r="A856" s="37"/>
    </row>
    <row r="857" customFormat="false" ht="15.75" hidden="false" customHeight="false" outlineLevel="0" collapsed="false">
      <c r="A857" s="37"/>
    </row>
    <row r="858" customFormat="false" ht="15.75" hidden="false" customHeight="false" outlineLevel="0" collapsed="false">
      <c r="A858" s="37"/>
    </row>
    <row r="859" customFormat="false" ht="15.75" hidden="false" customHeight="false" outlineLevel="0" collapsed="false">
      <c r="A859" s="37"/>
    </row>
    <row r="860" customFormat="false" ht="15.75" hidden="false" customHeight="false" outlineLevel="0" collapsed="false">
      <c r="A860" s="37"/>
    </row>
    <row r="861" customFormat="false" ht="15.75" hidden="false" customHeight="false" outlineLevel="0" collapsed="false">
      <c r="A861" s="37"/>
    </row>
    <row r="862" customFormat="false" ht="15.75" hidden="false" customHeight="false" outlineLevel="0" collapsed="false">
      <c r="A862" s="37"/>
    </row>
    <row r="863" customFormat="false" ht="15.75" hidden="false" customHeight="false" outlineLevel="0" collapsed="false">
      <c r="A863" s="37"/>
    </row>
    <row r="864" customFormat="false" ht="15.75" hidden="false" customHeight="false" outlineLevel="0" collapsed="false">
      <c r="A864" s="37"/>
    </row>
    <row r="865" customFormat="false" ht="15.75" hidden="false" customHeight="false" outlineLevel="0" collapsed="false">
      <c r="A865" s="37"/>
    </row>
    <row r="866" customFormat="false" ht="15.75" hidden="false" customHeight="false" outlineLevel="0" collapsed="false">
      <c r="A866" s="37"/>
    </row>
    <row r="867" customFormat="false" ht="15.75" hidden="false" customHeight="false" outlineLevel="0" collapsed="false">
      <c r="A867" s="37"/>
    </row>
    <row r="868" customFormat="false" ht="15.75" hidden="false" customHeight="false" outlineLevel="0" collapsed="false">
      <c r="A868" s="37"/>
    </row>
    <row r="869" customFormat="false" ht="15.75" hidden="false" customHeight="false" outlineLevel="0" collapsed="false">
      <c r="A869" s="37"/>
    </row>
    <row r="870" customFormat="false" ht="15.75" hidden="false" customHeight="false" outlineLevel="0" collapsed="false">
      <c r="A870" s="37"/>
    </row>
    <row r="871" customFormat="false" ht="15.75" hidden="false" customHeight="false" outlineLevel="0" collapsed="false">
      <c r="A871" s="37"/>
    </row>
    <row r="872" customFormat="false" ht="15.75" hidden="false" customHeight="false" outlineLevel="0" collapsed="false">
      <c r="A872" s="37"/>
    </row>
    <row r="873" customFormat="false" ht="15.75" hidden="false" customHeight="false" outlineLevel="0" collapsed="false">
      <c r="A873" s="37"/>
    </row>
    <row r="874" customFormat="false" ht="15.75" hidden="false" customHeight="false" outlineLevel="0" collapsed="false">
      <c r="A874" s="37"/>
    </row>
    <row r="875" customFormat="false" ht="15.75" hidden="false" customHeight="false" outlineLevel="0" collapsed="false">
      <c r="A875" s="37"/>
    </row>
    <row r="876" customFormat="false" ht="15.75" hidden="false" customHeight="false" outlineLevel="0" collapsed="false">
      <c r="A876" s="37"/>
    </row>
    <row r="877" customFormat="false" ht="15.75" hidden="false" customHeight="false" outlineLevel="0" collapsed="false">
      <c r="A877" s="37"/>
    </row>
    <row r="878" customFormat="false" ht="15.75" hidden="false" customHeight="false" outlineLevel="0" collapsed="false">
      <c r="A878" s="37"/>
    </row>
    <row r="879" customFormat="false" ht="15.75" hidden="false" customHeight="false" outlineLevel="0" collapsed="false">
      <c r="A879" s="37"/>
    </row>
    <row r="880" customFormat="false" ht="15.75" hidden="false" customHeight="false" outlineLevel="0" collapsed="false">
      <c r="A880" s="37"/>
    </row>
    <row r="881" customFormat="false" ht="15.75" hidden="false" customHeight="false" outlineLevel="0" collapsed="false">
      <c r="A881" s="37"/>
    </row>
    <row r="882" customFormat="false" ht="15.75" hidden="false" customHeight="false" outlineLevel="0" collapsed="false">
      <c r="A882" s="37"/>
    </row>
    <row r="883" customFormat="false" ht="15.75" hidden="false" customHeight="false" outlineLevel="0" collapsed="false">
      <c r="A883" s="37"/>
    </row>
    <row r="884" customFormat="false" ht="15.75" hidden="false" customHeight="false" outlineLevel="0" collapsed="false">
      <c r="A884" s="37"/>
    </row>
    <row r="885" customFormat="false" ht="15.75" hidden="false" customHeight="false" outlineLevel="0" collapsed="false">
      <c r="A885" s="37"/>
    </row>
    <row r="886" customFormat="false" ht="15.75" hidden="false" customHeight="false" outlineLevel="0" collapsed="false">
      <c r="A886" s="37"/>
    </row>
    <row r="887" customFormat="false" ht="15.75" hidden="false" customHeight="false" outlineLevel="0" collapsed="false">
      <c r="A887" s="37"/>
    </row>
    <row r="888" customFormat="false" ht="15.75" hidden="false" customHeight="false" outlineLevel="0" collapsed="false">
      <c r="A888" s="37"/>
    </row>
    <row r="889" customFormat="false" ht="15.75" hidden="false" customHeight="false" outlineLevel="0" collapsed="false">
      <c r="A889" s="37"/>
    </row>
    <row r="890" customFormat="false" ht="15.75" hidden="false" customHeight="false" outlineLevel="0" collapsed="false">
      <c r="A890" s="37"/>
    </row>
    <row r="891" customFormat="false" ht="15.75" hidden="false" customHeight="false" outlineLevel="0" collapsed="false">
      <c r="A891" s="37"/>
    </row>
    <row r="892" customFormat="false" ht="15.75" hidden="false" customHeight="false" outlineLevel="0" collapsed="false">
      <c r="A892" s="37"/>
    </row>
    <row r="893" customFormat="false" ht="15.75" hidden="false" customHeight="false" outlineLevel="0" collapsed="false">
      <c r="A893" s="37"/>
    </row>
    <row r="894" customFormat="false" ht="15.75" hidden="false" customHeight="false" outlineLevel="0" collapsed="false">
      <c r="A894" s="37"/>
    </row>
    <row r="895" customFormat="false" ht="15.75" hidden="false" customHeight="false" outlineLevel="0" collapsed="false">
      <c r="A895" s="37"/>
    </row>
    <row r="896" customFormat="false" ht="15.75" hidden="false" customHeight="false" outlineLevel="0" collapsed="false">
      <c r="A896" s="37"/>
    </row>
    <row r="897" customFormat="false" ht="15.75" hidden="false" customHeight="false" outlineLevel="0" collapsed="false">
      <c r="A897" s="37"/>
    </row>
    <row r="898" customFormat="false" ht="15.75" hidden="false" customHeight="false" outlineLevel="0" collapsed="false">
      <c r="A898" s="37"/>
    </row>
    <row r="899" customFormat="false" ht="15.75" hidden="false" customHeight="false" outlineLevel="0" collapsed="false">
      <c r="A899" s="37"/>
    </row>
    <row r="900" customFormat="false" ht="15.75" hidden="false" customHeight="false" outlineLevel="0" collapsed="false">
      <c r="A900" s="37"/>
    </row>
    <row r="901" customFormat="false" ht="15.75" hidden="false" customHeight="false" outlineLevel="0" collapsed="false">
      <c r="A901" s="37"/>
    </row>
    <row r="902" customFormat="false" ht="15.75" hidden="false" customHeight="false" outlineLevel="0" collapsed="false">
      <c r="A902" s="37"/>
    </row>
    <row r="903" customFormat="false" ht="15.75" hidden="false" customHeight="false" outlineLevel="0" collapsed="false">
      <c r="A903" s="37"/>
    </row>
    <row r="904" customFormat="false" ht="15.75" hidden="false" customHeight="false" outlineLevel="0" collapsed="false">
      <c r="A904" s="37"/>
    </row>
    <row r="905" customFormat="false" ht="15.75" hidden="false" customHeight="false" outlineLevel="0" collapsed="false">
      <c r="A905" s="37"/>
    </row>
    <row r="906" customFormat="false" ht="15.75" hidden="false" customHeight="false" outlineLevel="0" collapsed="false">
      <c r="A906" s="37"/>
    </row>
    <row r="907" customFormat="false" ht="15.75" hidden="false" customHeight="false" outlineLevel="0" collapsed="false">
      <c r="A907" s="37"/>
    </row>
    <row r="908" customFormat="false" ht="15.75" hidden="false" customHeight="false" outlineLevel="0" collapsed="false">
      <c r="A908" s="37"/>
    </row>
    <row r="909" customFormat="false" ht="15.75" hidden="false" customHeight="false" outlineLevel="0" collapsed="false">
      <c r="A909" s="37"/>
    </row>
    <row r="910" customFormat="false" ht="15.75" hidden="false" customHeight="false" outlineLevel="0" collapsed="false">
      <c r="A910" s="37"/>
    </row>
    <row r="911" customFormat="false" ht="15.75" hidden="false" customHeight="false" outlineLevel="0" collapsed="false">
      <c r="A911" s="37"/>
    </row>
    <row r="912" customFormat="false" ht="15.75" hidden="false" customHeight="false" outlineLevel="0" collapsed="false">
      <c r="A912" s="37"/>
    </row>
    <row r="913" customFormat="false" ht="15.75" hidden="false" customHeight="false" outlineLevel="0" collapsed="false">
      <c r="A913" s="37"/>
    </row>
    <row r="914" customFormat="false" ht="15.75" hidden="false" customHeight="false" outlineLevel="0" collapsed="false">
      <c r="A914" s="37"/>
    </row>
    <row r="915" customFormat="false" ht="15.75" hidden="false" customHeight="false" outlineLevel="0" collapsed="false">
      <c r="A915" s="37"/>
    </row>
    <row r="916" customFormat="false" ht="15.75" hidden="false" customHeight="false" outlineLevel="0" collapsed="false">
      <c r="A916" s="37"/>
    </row>
    <row r="917" customFormat="false" ht="15.75" hidden="false" customHeight="false" outlineLevel="0" collapsed="false">
      <c r="A917" s="37"/>
    </row>
    <row r="918" customFormat="false" ht="15.75" hidden="false" customHeight="false" outlineLevel="0" collapsed="false">
      <c r="A918" s="37"/>
    </row>
    <row r="919" customFormat="false" ht="15.75" hidden="false" customHeight="false" outlineLevel="0" collapsed="false">
      <c r="A919" s="37"/>
    </row>
    <row r="920" customFormat="false" ht="15.75" hidden="false" customHeight="false" outlineLevel="0" collapsed="false">
      <c r="A920" s="37"/>
    </row>
    <row r="921" customFormat="false" ht="15.75" hidden="false" customHeight="false" outlineLevel="0" collapsed="false">
      <c r="A921" s="37"/>
    </row>
    <row r="922" customFormat="false" ht="15.75" hidden="false" customHeight="false" outlineLevel="0" collapsed="false">
      <c r="A922" s="37"/>
    </row>
    <row r="923" customFormat="false" ht="15.75" hidden="false" customHeight="false" outlineLevel="0" collapsed="false">
      <c r="A923" s="37"/>
    </row>
    <row r="924" customFormat="false" ht="15.75" hidden="false" customHeight="false" outlineLevel="0" collapsed="false">
      <c r="A924" s="37"/>
    </row>
    <row r="925" customFormat="false" ht="15.75" hidden="false" customHeight="false" outlineLevel="0" collapsed="false">
      <c r="A925" s="37"/>
    </row>
    <row r="926" customFormat="false" ht="15.75" hidden="false" customHeight="false" outlineLevel="0" collapsed="false">
      <c r="A926" s="37"/>
    </row>
    <row r="927" customFormat="false" ht="15.75" hidden="false" customHeight="false" outlineLevel="0" collapsed="false">
      <c r="A927" s="37"/>
    </row>
    <row r="928" customFormat="false" ht="15.75" hidden="false" customHeight="false" outlineLevel="0" collapsed="false">
      <c r="A928" s="37"/>
    </row>
    <row r="929" customFormat="false" ht="15.75" hidden="false" customHeight="false" outlineLevel="0" collapsed="false">
      <c r="A929" s="37"/>
    </row>
    <row r="930" customFormat="false" ht="15.75" hidden="false" customHeight="false" outlineLevel="0" collapsed="false">
      <c r="A930" s="37"/>
    </row>
    <row r="931" customFormat="false" ht="15.75" hidden="false" customHeight="false" outlineLevel="0" collapsed="false">
      <c r="A931" s="37"/>
    </row>
    <row r="932" customFormat="false" ht="15.75" hidden="false" customHeight="false" outlineLevel="0" collapsed="false">
      <c r="A932" s="37"/>
    </row>
    <row r="933" customFormat="false" ht="15.75" hidden="false" customHeight="false" outlineLevel="0" collapsed="false">
      <c r="A933" s="37"/>
    </row>
    <row r="934" customFormat="false" ht="15.75" hidden="false" customHeight="false" outlineLevel="0" collapsed="false">
      <c r="A934" s="37"/>
    </row>
    <row r="935" customFormat="false" ht="15.75" hidden="false" customHeight="false" outlineLevel="0" collapsed="false">
      <c r="A935" s="37"/>
    </row>
    <row r="936" customFormat="false" ht="15.75" hidden="false" customHeight="false" outlineLevel="0" collapsed="false">
      <c r="A936" s="37"/>
    </row>
    <row r="937" customFormat="false" ht="15.75" hidden="false" customHeight="false" outlineLevel="0" collapsed="false">
      <c r="A937" s="37"/>
    </row>
    <row r="938" customFormat="false" ht="15.75" hidden="false" customHeight="false" outlineLevel="0" collapsed="false">
      <c r="A938" s="37"/>
    </row>
    <row r="939" customFormat="false" ht="15.75" hidden="false" customHeight="false" outlineLevel="0" collapsed="false">
      <c r="A939" s="37"/>
    </row>
    <row r="940" customFormat="false" ht="15.75" hidden="false" customHeight="false" outlineLevel="0" collapsed="false">
      <c r="A940" s="37"/>
    </row>
    <row r="941" customFormat="false" ht="15.75" hidden="false" customHeight="false" outlineLevel="0" collapsed="false">
      <c r="A941" s="37"/>
    </row>
    <row r="942" customFormat="false" ht="15.75" hidden="false" customHeight="false" outlineLevel="0" collapsed="false">
      <c r="A942" s="37"/>
    </row>
    <row r="943" customFormat="false" ht="15.75" hidden="false" customHeight="false" outlineLevel="0" collapsed="false">
      <c r="A943" s="37"/>
    </row>
    <row r="944" customFormat="false" ht="15.75" hidden="false" customHeight="false" outlineLevel="0" collapsed="false">
      <c r="A944" s="37"/>
    </row>
    <row r="945" customFormat="false" ht="15.75" hidden="false" customHeight="false" outlineLevel="0" collapsed="false">
      <c r="A945" s="37"/>
    </row>
    <row r="946" customFormat="false" ht="15.75" hidden="false" customHeight="false" outlineLevel="0" collapsed="false">
      <c r="A946" s="37"/>
    </row>
    <row r="947" customFormat="false" ht="15.75" hidden="false" customHeight="false" outlineLevel="0" collapsed="false">
      <c r="A947" s="37"/>
    </row>
    <row r="948" customFormat="false" ht="15.75" hidden="false" customHeight="false" outlineLevel="0" collapsed="false">
      <c r="A948" s="37"/>
    </row>
    <row r="949" customFormat="false" ht="15.75" hidden="false" customHeight="false" outlineLevel="0" collapsed="false">
      <c r="A949" s="37"/>
    </row>
    <row r="950" customFormat="false" ht="15.75" hidden="false" customHeight="false" outlineLevel="0" collapsed="false">
      <c r="A950" s="37"/>
    </row>
    <row r="951" customFormat="false" ht="15.75" hidden="false" customHeight="false" outlineLevel="0" collapsed="false">
      <c r="A951" s="37"/>
    </row>
    <row r="952" customFormat="false" ht="15.75" hidden="false" customHeight="false" outlineLevel="0" collapsed="false">
      <c r="A952" s="37"/>
    </row>
    <row r="953" customFormat="false" ht="15.75" hidden="false" customHeight="false" outlineLevel="0" collapsed="false">
      <c r="A953" s="37"/>
    </row>
    <row r="954" customFormat="false" ht="15.75" hidden="false" customHeight="false" outlineLevel="0" collapsed="false">
      <c r="A954" s="37"/>
    </row>
    <row r="955" customFormat="false" ht="15.75" hidden="false" customHeight="false" outlineLevel="0" collapsed="false">
      <c r="A955" s="37"/>
    </row>
    <row r="956" customFormat="false" ht="15.75" hidden="false" customHeight="false" outlineLevel="0" collapsed="false">
      <c r="A956" s="37"/>
    </row>
    <row r="957" customFormat="false" ht="15.75" hidden="false" customHeight="false" outlineLevel="0" collapsed="false">
      <c r="A957" s="37"/>
    </row>
    <row r="958" customFormat="false" ht="15.75" hidden="false" customHeight="false" outlineLevel="0" collapsed="false">
      <c r="A958" s="37"/>
    </row>
    <row r="959" customFormat="false" ht="15.75" hidden="false" customHeight="false" outlineLevel="0" collapsed="false">
      <c r="A959" s="37"/>
    </row>
    <row r="960" customFormat="false" ht="15.75" hidden="false" customHeight="false" outlineLevel="0" collapsed="false">
      <c r="A960" s="37"/>
    </row>
    <row r="961" customFormat="false" ht="15.75" hidden="false" customHeight="false" outlineLevel="0" collapsed="false">
      <c r="A961" s="37"/>
    </row>
    <row r="962" customFormat="false" ht="15.75" hidden="false" customHeight="false" outlineLevel="0" collapsed="false">
      <c r="A962" s="37"/>
    </row>
    <row r="963" customFormat="false" ht="15.75" hidden="false" customHeight="false" outlineLevel="0" collapsed="false">
      <c r="A963" s="37"/>
    </row>
    <row r="964" customFormat="false" ht="15.75" hidden="false" customHeight="false" outlineLevel="0" collapsed="false">
      <c r="A964" s="37"/>
    </row>
    <row r="965" customFormat="false" ht="15.75" hidden="false" customHeight="false" outlineLevel="0" collapsed="false">
      <c r="A965" s="37"/>
    </row>
    <row r="966" customFormat="false" ht="15.75" hidden="false" customHeight="false" outlineLevel="0" collapsed="false">
      <c r="A966" s="37"/>
    </row>
    <row r="967" customFormat="false" ht="15.75" hidden="false" customHeight="false" outlineLevel="0" collapsed="false">
      <c r="A967" s="37"/>
    </row>
    <row r="968" customFormat="false" ht="15.75" hidden="false" customHeight="false" outlineLevel="0" collapsed="false">
      <c r="A968" s="37"/>
    </row>
    <row r="969" customFormat="false" ht="15.75" hidden="false" customHeight="false" outlineLevel="0" collapsed="false">
      <c r="A969" s="37"/>
    </row>
    <row r="970" customFormat="false" ht="15.75" hidden="false" customHeight="false" outlineLevel="0" collapsed="false">
      <c r="A970" s="37"/>
    </row>
    <row r="971" customFormat="false" ht="15.75" hidden="false" customHeight="false" outlineLevel="0" collapsed="false">
      <c r="A971" s="37"/>
    </row>
    <row r="972" customFormat="false" ht="15.75" hidden="false" customHeight="false" outlineLevel="0" collapsed="false">
      <c r="A972" s="37"/>
    </row>
    <row r="973" customFormat="false" ht="15.75" hidden="false" customHeight="false" outlineLevel="0" collapsed="false">
      <c r="A973" s="37"/>
    </row>
    <row r="974" customFormat="false" ht="15.75" hidden="false" customHeight="false" outlineLevel="0" collapsed="false">
      <c r="A974" s="37"/>
    </row>
    <row r="975" customFormat="false" ht="15.75" hidden="false" customHeight="false" outlineLevel="0" collapsed="false">
      <c r="A975" s="37"/>
    </row>
    <row r="976" customFormat="false" ht="15.75" hidden="false" customHeight="false" outlineLevel="0" collapsed="false">
      <c r="A976" s="37"/>
    </row>
    <row r="977" customFormat="false" ht="15.75" hidden="false" customHeight="false" outlineLevel="0" collapsed="false">
      <c r="A977" s="37"/>
    </row>
    <row r="978" customFormat="false" ht="15.75" hidden="false" customHeight="false" outlineLevel="0" collapsed="false">
      <c r="A978" s="37"/>
    </row>
    <row r="979" customFormat="false" ht="15.75" hidden="false" customHeight="false" outlineLevel="0" collapsed="false">
      <c r="A979" s="37"/>
    </row>
    <row r="980" customFormat="false" ht="15.75" hidden="false" customHeight="false" outlineLevel="0" collapsed="false">
      <c r="A980" s="37"/>
    </row>
    <row r="981" customFormat="false" ht="15.75" hidden="false" customHeight="false" outlineLevel="0" collapsed="false">
      <c r="A981" s="37"/>
    </row>
    <row r="982" customFormat="false" ht="15.75" hidden="false" customHeight="false" outlineLevel="0" collapsed="false">
      <c r="A982" s="37"/>
    </row>
    <row r="983" customFormat="false" ht="15.75" hidden="false" customHeight="false" outlineLevel="0" collapsed="false">
      <c r="A983" s="37"/>
    </row>
    <row r="984" customFormat="false" ht="15.75" hidden="false" customHeight="false" outlineLevel="0" collapsed="false">
      <c r="A984" s="37"/>
    </row>
    <row r="985" customFormat="false" ht="15.75" hidden="false" customHeight="false" outlineLevel="0" collapsed="false">
      <c r="A985" s="37"/>
    </row>
    <row r="986" customFormat="false" ht="15.75" hidden="false" customHeight="false" outlineLevel="0" collapsed="false">
      <c r="A986" s="37"/>
    </row>
    <row r="987" customFormat="false" ht="15.75" hidden="false" customHeight="false" outlineLevel="0" collapsed="false">
      <c r="A987" s="37"/>
    </row>
    <row r="988" customFormat="false" ht="15.75" hidden="false" customHeight="false" outlineLevel="0" collapsed="false">
      <c r="A988" s="37"/>
    </row>
    <row r="989" customFormat="false" ht="15.75" hidden="false" customHeight="false" outlineLevel="0" collapsed="false">
      <c r="A989" s="37"/>
    </row>
    <row r="990" customFormat="false" ht="15.75" hidden="false" customHeight="false" outlineLevel="0" collapsed="false">
      <c r="A990" s="37"/>
    </row>
    <row r="991" customFormat="false" ht="15.75" hidden="false" customHeight="false" outlineLevel="0" collapsed="false">
      <c r="A991" s="37"/>
    </row>
    <row r="992" customFormat="false" ht="15.75" hidden="false" customHeight="false" outlineLevel="0" collapsed="false">
      <c r="A992" s="37"/>
    </row>
    <row r="993" customFormat="false" ht="15.75" hidden="false" customHeight="false" outlineLevel="0" collapsed="false">
      <c r="A993" s="37"/>
    </row>
    <row r="994" customFormat="false" ht="15.75" hidden="false" customHeight="false" outlineLevel="0" collapsed="false">
      <c r="A994" s="37"/>
    </row>
    <row r="995" customFormat="false" ht="15.75" hidden="false" customHeight="false" outlineLevel="0" collapsed="false">
      <c r="A995" s="37"/>
    </row>
    <row r="996" customFormat="false" ht="15.75" hidden="false" customHeight="false" outlineLevel="0" collapsed="false">
      <c r="A996" s="37"/>
    </row>
    <row r="997" customFormat="false" ht="15.75" hidden="false" customHeight="false" outlineLevel="0" collapsed="false">
      <c r="A997" s="37"/>
    </row>
    <row r="998" customFormat="false" ht="15.75" hidden="false" customHeight="false" outlineLevel="0" collapsed="false">
      <c r="A998" s="37"/>
    </row>
    <row r="999" customFormat="false" ht="15.75" hidden="false" customHeight="false" outlineLevel="0" collapsed="false">
      <c r="A999" s="37"/>
    </row>
    <row r="1000" customFormat="false" ht="15.75" hidden="false" customHeight="false" outlineLevel="0" collapsed="false">
      <c r="A1000" s="3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4" t="s">
        <v>0</v>
      </c>
      <c r="B1" s="4" t="s">
        <v>71</v>
      </c>
    </row>
    <row r="2" customFormat="false" ht="15.75" hidden="false" customHeight="false" outlineLevel="0" collapsed="false">
      <c r="A2" s="14" t="n">
        <v>44020</v>
      </c>
    </row>
    <row r="3" customFormat="false" ht="15.75" hidden="false" customHeight="false" outlineLevel="0" collapsed="false">
      <c r="A3" s="14" t="n">
        <v>44021</v>
      </c>
      <c r="B3" s="10" t="n">
        <v>1264.54545454545</v>
      </c>
    </row>
    <row r="4" customFormat="false" ht="15.75" hidden="false" customHeight="false" outlineLevel="0" collapsed="false">
      <c r="A4" s="14" t="n">
        <v>44022</v>
      </c>
      <c r="B4" s="10" t="n">
        <v>1348.14258953168</v>
      </c>
    </row>
    <row r="5" customFormat="false" ht="15.75" hidden="false" customHeight="false" outlineLevel="0" collapsed="false">
      <c r="A5" s="14" t="n">
        <v>44023</v>
      </c>
      <c r="B5" s="10" t="n">
        <v>1445.81965090516</v>
      </c>
    </row>
    <row r="6" customFormat="false" ht="15.75" hidden="false" customHeight="false" outlineLevel="0" collapsed="false">
      <c r="A6" s="14" t="n">
        <v>44024</v>
      </c>
      <c r="B6" s="10" t="n">
        <v>1553.75903140353</v>
      </c>
    </row>
    <row r="7" customFormat="false" ht="15.75" hidden="false" customHeight="false" outlineLevel="0" collapsed="false">
      <c r="A7" s="14" t="n">
        <v>44025</v>
      </c>
      <c r="B7" s="10" t="n">
        <v>1669.09909042144</v>
      </c>
    </row>
    <row r="8" customFormat="false" ht="15.75" hidden="false" customHeight="false" outlineLevel="0" collapsed="false">
      <c r="A8" s="14" t="n">
        <v>44026</v>
      </c>
      <c r="B8" s="10" t="n">
        <v>1789.66625174896</v>
      </c>
    </row>
    <row r="9" customFormat="false" ht="15.75" hidden="false" customHeight="false" outlineLevel="0" collapsed="false">
      <c r="A9" s="14" t="n">
        <v>44027</v>
      </c>
      <c r="B9" s="10" t="n">
        <v>1913.78347339791</v>
      </c>
    </row>
    <row r="10" customFormat="false" ht="15.75" hidden="false" customHeight="false" outlineLevel="0" collapsed="false">
      <c r="A10" s="14" t="n">
        <v>44028</v>
      </c>
      <c r="B10" s="10" t="n">
        <v>2040.13281737874</v>
      </c>
    </row>
    <row r="11" customFormat="false" ht="15.75" hidden="false" customHeight="false" outlineLevel="0" collapsed="false">
      <c r="A11" s="14" t="n">
        <v>44029</v>
      </c>
      <c r="B11" s="10" t="n">
        <v>2167.65663061927</v>
      </c>
    </row>
    <row r="12" customFormat="false" ht="15.75" hidden="false" customHeight="false" outlineLevel="0" collapsed="false">
      <c r="A12" s="14" t="n">
        <v>44030</v>
      </c>
      <c r="B12" s="10" t="n">
        <v>2295.48643338715</v>
      </c>
    </row>
    <row r="13" customFormat="false" ht="15.75" hidden="false" customHeight="false" outlineLevel="0" collapsed="false">
      <c r="A13" s="14" t="n">
        <v>44031</v>
      </c>
      <c r="B13" s="10" t="n">
        <v>2422.89176859938</v>
      </c>
    </row>
    <row r="14" customFormat="false" ht="15.75" hidden="false" customHeight="false" outlineLevel="0" collapsed="false">
      <c r="A14" s="14" t="n">
        <v>44032</v>
      </c>
      <c r="B14" s="10" t="n">
        <v>2549.24347133001</v>
      </c>
    </row>
    <row r="15" customFormat="false" ht="15.75" hidden="false" customHeight="false" outlineLevel="0" collapsed="false">
      <c r="A15" s="14" t="n">
        <v>44033</v>
      </c>
      <c r="B15" s="10" t="n">
        <v>2673.98737652089</v>
      </c>
    </row>
    <row r="16" customFormat="false" ht="15.75" hidden="false" customHeight="false" outlineLevel="0" collapsed="false">
      <c r="A16" s="14" t="n">
        <v>44034</v>
      </c>
      <c r="B16" s="10" t="n">
        <v>2796.6255932618</v>
      </c>
    </row>
    <row r="17" customFormat="false" ht="15.75" hidden="false" customHeight="false" outlineLevel="0" collapsed="false">
      <c r="A17" s="14" t="n">
        <v>44035</v>
      </c>
      <c r="B17" s="10" t="n">
        <v>2916.7032695102</v>
      </c>
    </row>
    <row r="18" customFormat="false" ht="15.75" hidden="false" customHeight="false" outlineLevel="0" collapsed="false">
      <c r="A18" s="14" t="n">
        <v>44036</v>
      </c>
      <c r="B18" s="10" t="n">
        <v>3033.79934325482</v>
      </c>
    </row>
    <row r="19" customFormat="false" ht="15.75" hidden="false" customHeight="false" outlineLevel="0" collapsed="false">
      <c r="A19" s="14" t="n">
        <v>44037</v>
      </c>
      <c r="B19" s="10" t="n">
        <v>3147.52018866426</v>
      </c>
    </row>
    <row r="20" customFormat="false" ht="15.75" hidden="false" customHeight="false" outlineLevel="0" collapsed="false">
      <c r="A20" s="14" t="n">
        <v>44038</v>
      </c>
      <c r="B20" s="10" t="n">
        <v>3257.4953637197</v>
      </c>
    </row>
    <row r="21" customFormat="false" ht="15.75" hidden="false" customHeight="false" outlineLevel="0" collapsed="false">
      <c r="A21" s="14" t="n">
        <v>44039</v>
      </c>
      <c r="B21" s="10" t="n">
        <v>3363.37488128103</v>
      </c>
    </row>
    <row r="22" customFormat="false" ht="15.75" hidden="false" customHeight="false" outlineLevel="0" collapsed="false">
      <c r="A22" s="14" t="n">
        <v>44040</v>
      </c>
      <c r="B22" s="10" t="n">
        <v>3464.82758145953</v>
      </c>
    </row>
    <row r="23" customFormat="false" ht="15.75" hidden="false" customHeight="false" outlineLevel="0" collapsed="false">
      <c r="A23" s="14" t="n">
        <v>44041</v>
      </c>
      <c r="B23" s="10" t="n">
        <v>3524.55124879498</v>
      </c>
    </row>
    <row r="24" customFormat="false" ht="15.75" hidden="false" customHeight="false" outlineLevel="0" collapsed="false">
      <c r="A24" s="14" t="n">
        <v>44042</v>
      </c>
      <c r="B24" s="10" t="n">
        <v>3554.254088167</v>
      </c>
    </row>
    <row r="25" customFormat="false" ht="15.75" hidden="false" customHeight="false" outlineLevel="0" collapsed="false">
      <c r="A25" s="14" t="n">
        <v>44043</v>
      </c>
      <c r="B25" s="10" t="n">
        <v>3562.11637577589</v>
      </c>
    </row>
    <row r="26" customFormat="false" ht="15.75" hidden="false" customHeight="false" outlineLevel="0" collapsed="false">
      <c r="A26" s="14" t="n">
        <v>44044</v>
      </c>
      <c r="B26" s="10" t="n">
        <v>3553.96814050698</v>
      </c>
    </row>
    <row r="27" customFormat="false" ht="15.75" hidden="false" customHeight="false" outlineLevel="0" collapsed="false">
      <c r="A27" s="14" t="n">
        <v>44045</v>
      </c>
      <c r="B27" s="10" t="n">
        <v>3534.03420322958</v>
      </c>
    </row>
    <row r="28" customFormat="false" ht="15.75" hidden="false" customHeight="false" outlineLevel="0" collapsed="false">
      <c r="A28" s="14" t="n">
        <v>44046</v>
      </c>
      <c r="B28" s="10" t="n">
        <v>3505.41771264112</v>
      </c>
    </row>
    <row r="29" customFormat="false" ht="15.75" hidden="false" customHeight="false" outlineLevel="0" collapsed="false">
      <c r="A29" s="14" t="n">
        <v>44047</v>
      </c>
      <c r="B29" s="10" t="n">
        <v>3470.42219528575</v>
      </c>
    </row>
    <row r="30" customFormat="false" ht="15.75" hidden="false" customHeight="false" outlineLevel="0" collapsed="false">
      <c r="A30" s="14" t="n">
        <v>44048</v>
      </c>
      <c r="B30" s="10" t="n">
        <v>3430.77146584733</v>
      </c>
    </row>
    <row r="31" customFormat="false" ht="15.75" hidden="false" customHeight="false" outlineLevel="0" collapsed="false">
      <c r="A31" s="14" t="n">
        <v>44049</v>
      </c>
      <c r="B31" s="10" t="n">
        <v>3387.76326313241</v>
      </c>
    </row>
    <row r="32" customFormat="false" ht="15.75" hidden="false" customHeight="false" outlineLevel="0" collapsed="false">
      <c r="A32" s="14" t="n">
        <v>44050</v>
      </c>
      <c r="B32" s="10" t="n">
        <v>3342.37875561473</v>
      </c>
    </row>
    <row r="33" customFormat="false" ht="15.75" hidden="false" customHeight="false" outlineLevel="0" collapsed="false">
      <c r="A33" s="14" t="n">
        <v>44051</v>
      </c>
      <c r="B33" s="10" t="n">
        <v>3295.36191958845</v>
      </c>
    </row>
    <row r="34" customFormat="false" ht="15.75" hidden="false" customHeight="false" outlineLevel="0" collapsed="false">
      <c r="A34" s="14" t="n">
        <v>44052</v>
      </c>
      <c r="B34" s="10" t="n">
        <v>3247.27787386586</v>
      </c>
    </row>
    <row r="35" customFormat="false" ht="15.75" hidden="false" customHeight="false" outlineLevel="0" collapsed="false">
      <c r="A35" s="14" t="n">
        <v>44053</v>
      </c>
      <c r="B35" s="10" t="n">
        <v>3198.5562183774</v>
      </c>
    </row>
    <row r="36" customFormat="false" ht="15.75" hidden="false" customHeight="false" outlineLevel="0" collapsed="false">
      <c r="A36" s="14" t="n">
        <v>44054</v>
      </c>
      <c r="B36" s="10" t="n">
        <v>3149.52350420891</v>
      </c>
    </row>
    <row r="37" customFormat="false" ht="15.75" hidden="false" customHeight="false" outlineLevel="0" collapsed="false">
      <c r="A37" s="14" t="n">
        <v>44055</v>
      </c>
      <c r="B37" s="10" t="n">
        <v>3100.42771748594</v>
      </c>
    </row>
    <row r="38" customFormat="false" ht="15.75" hidden="false" customHeight="false" outlineLevel="0" collapsed="false">
      <c r="A38" s="14" t="n">
        <v>44056</v>
      </c>
      <c r="B38" s="10" t="n">
        <v>3051.45683080593</v>
      </c>
    </row>
    <row r="39" customFormat="false" ht="15.75" hidden="false" customHeight="false" outlineLevel="0" collapsed="false">
      <c r="A39" s="14" t="n">
        <v>44057</v>
      </c>
      <c r="B39" s="10" t="n">
        <v>3002.75291042395</v>
      </c>
    </row>
    <row r="40" customFormat="false" ht="15.75" hidden="false" customHeight="false" outlineLevel="0" collapsed="false">
      <c r="A40" s="14" t="n">
        <v>44058</v>
      </c>
      <c r="B40" s="10" t="n">
        <v>2954.42287257469</v>
      </c>
    </row>
    <row r="41" customFormat="false" ht="15.75" hidden="false" customHeight="false" outlineLevel="0" collapsed="false">
      <c r="A41" s="14" t="n">
        <v>44059</v>
      </c>
      <c r="B41" s="10" t="n">
        <v>2906.54670105544</v>
      </c>
    </row>
    <row r="42" customFormat="false" ht="15.75" hidden="false" customHeight="false" outlineLevel="0" collapsed="false">
      <c r="A42" s="14" t="n">
        <v>44060</v>
      </c>
      <c r="B42" s="10" t="n">
        <v>2859.18373441432</v>
      </c>
    </row>
    <row r="43" customFormat="false" ht="15.75" hidden="false" customHeight="false" outlineLevel="0" collapsed="false">
      <c r="A43" s="14" t="n">
        <v>44061</v>
      </c>
      <c r="B43" s="10" t="n">
        <v>2812.37748138973</v>
      </c>
    </row>
    <row r="44" customFormat="false" ht="15.75" hidden="false" customHeight="false" outlineLevel="0" collapsed="false">
      <c r="A44" s="14" t="n">
        <v>44062</v>
      </c>
      <c r="B44" s="10" t="n">
        <v>2766.15931206791</v>
      </c>
    </row>
    <row r="45" customFormat="false" ht="15.75" hidden="false" customHeight="false" outlineLevel="0" collapsed="false">
      <c r="A45" s="14" t="n">
        <v>44063</v>
      </c>
      <c r="B45" s="10" t="n">
        <v>2720.55128895053</v>
      </c>
    </row>
    <row r="46" customFormat="false" ht="15.75" hidden="false" customHeight="false" outlineLevel="0" collapsed="false">
      <c r="A46" s="14" t="n">
        <v>44064</v>
      </c>
      <c r="B46" s="10" t="n">
        <v>2675.56833934504</v>
      </c>
    </row>
    <row r="47" customFormat="false" ht="15.75" hidden="false" customHeight="false" outlineLevel="0" collapsed="false">
      <c r="A47" s="14" t="n">
        <v>44065</v>
      </c>
      <c r="B47" s="10" t="n">
        <v>2631.21992293191</v>
      </c>
    </row>
    <row r="48" customFormat="false" ht="15.75" hidden="false" customHeight="false" outlineLevel="0" collapsed="false">
      <c r="A48" s="14" t="n">
        <v>44066</v>
      </c>
      <c r="B48" s="10" t="n">
        <v>2587.5113122035</v>
      </c>
    </row>
    <row r="49" customFormat="false" ht="15.75" hidden="false" customHeight="false" outlineLevel="0" collapsed="false">
      <c r="A49" s="14" t="n">
        <v>44067</v>
      </c>
      <c r="B49" s="10" t="n">
        <v>2544.44457590345</v>
      </c>
    </row>
    <row r="50" customFormat="false" ht="15.75" hidden="false" customHeight="false" outlineLevel="0" collapsed="false">
      <c r="A50" s="14" t="n">
        <v>44068</v>
      </c>
      <c r="B50" s="10" t="n">
        <v>2502.01933453902</v>
      </c>
    </row>
    <row r="51" customFormat="false" ht="15.75" hidden="false" customHeight="false" outlineLevel="0" collapsed="false">
      <c r="A51" s="14" t="n">
        <v>44069</v>
      </c>
      <c r="B51" s="10" t="n">
        <v>2460.23334093159</v>
      </c>
    </row>
    <row r="52" customFormat="false" ht="15.75" hidden="false" customHeight="false" outlineLevel="0" collapsed="false">
      <c r="A52" s="14" t="n">
        <v>44070</v>
      </c>
      <c r="B52" s="10" t="n">
        <v>2419.08292643601</v>
      </c>
    </row>
    <row r="53" customFormat="false" ht="15.75" hidden="false" customHeight="false" outlineLevel="0" collapsed="false">
      <c r="A53" s="14" t="n">
        <v>44071</v>
      </c>
      <c r="B53" s="10" t="n">
        <v>2378.56334400672</v>
      </c>
    </row>
    <row r="54" customFormat="false" ht="15.75" hidden="false" customHeight="false" outlineLevel="0" collapsed="false">
      <c r="A54" s="14" t="n">
        <v>44072</v>
      </c>
      <c r="B54" s="10" t="n">
        <v>2338.66903204079</v>
      </c>
    </row>
    <row r="55" customFormat="false" ht="15.75" hidden="false" customHeight="false" outlineLevel="0" collapsed="false">
      <c r="A55" s="14" t="n">
        <v>44073</v>
      </c>
      <c r="B55" s="10" t="n">
        <v>2299.39381736746</v>
      </c>
    </row>
    <row r="56" customFormat="false" ht="15.75" hidden="false" customHeight="false" outlineLevel="0" collapsed="false">
      <c r="A56" s="14" t="n">
        <v>44074</v>
      </c>
      <c r="B56" s="10" t="n">
        <v>2260.73107148764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1073</TotalTime>
  <Application>LibreOffice/6.3.6.2$MacOSX_X86_64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2020-09-18T03:03:01Z</dcterms:modified>
  <cp:revision>7</cp:revision>
  <dc:subject/>
  <dc:title/>
</cp:coreProperties>
</file>